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drawings/drawing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defaultThemeVersion="124226"/>
  <mc:AlternateContent xmlns:mc="http://schemas.openxmlformats.org/markup-compatibility/2006">
    <mc:Choice Requires="x15">
      <x15ac:absPath xmlns:x15ac="http://schemas.microsoft.com/office/spreadsheetml/2010/11/ac" url="C:\Users\t\Desktop\"/>
    </mc:Choice>
  </mc:AlternateContent>
  <bookViews>
    <workbookView xWindow="8955" yWindow="930" windowWidth="16050" windowHeight="9585" tabRatio="733"/>
  </bookViews>
  <sheets>
    <sheet name="İL-İLÇE RAPOR" sheetId="1" r:id="rId1"/>
  </sheets>
  <externalReferences>
    <externalReference r:id="rId2"/>
  </externalReferences>
  <definedNames>
    <definedName name="_xlnm._FilterDatabase" localSheetId="0" hidden="1">'İL-İLÇE RAPOR'!$A$3:$GV$1070</definedName>
    <definedName name="_xlnm.Print_Area" localSheetId="0">'İL-İLÇE RAPOR'!$A$124:$AA$1103</definedName>
  </definedNames>
  <calcPr calcId="152511"/>
</workbook>
</file>

<file path=xl/calcChain.xml><?xml version="1.0" encoding="utf-8"?>
<calcChain xmlns="http://schemas.openxmlformats.org/spreadsheetml/2006/main">
  <c r="FL1034" i="1" l="1"/>
  <c r="FL1035" i="1"/>
  <c r="FL1036" i="1"/>
  <c r="FL1037" i="1"/>
  <c r="FL1038" i="1"/>
  <c r="FL1039" i="1"/>
  <c r="FL1040" i="1"/>
  <c r="FL1041" i="1"/>
  <c r="FL1042" i="1"/>
  <c r="FL1043" i="1"/>
  <c r="FL1044" i="1"/>
  <c r="FL1045" i="1"/>
  <c r="FL1046" i="1"/>
  <c r="FL1047" i="1"/>
  <c r="FL1048" i="1"/>
  <c r="FL1049" i="1"/>
  <c r="FL1050" i="1"/>
  <c r="FL1051" i="1"/>
  <c r="FL1052" i="1"/>
  <c r="FL1053" i="1"/>
  <c r="FL1054" i="1"/>
  <c r="FL1055" i="1"/>
  <c r="FL1056" i="1"/>
  <c r="FL1057" i="1"/>
  <c r="FL1058" i="1"/>
  <c r="FL1059" i="1"/>
  <c r="FL1060" i="1"/>
  <c r="FL1061" i="1"/>
  <c r="FL1062" i="1"/>
  <c r="FL1063" i="1"/>
  <c r="FL1064" i="1"/>
  <c r="FL1065" i="1"/>
  <c r="FL1066" i="1"/>
  <c r="FL6" i="1"/>
  <c r="FL7" i="1"/>
  <c r="FL8" i="1"/>
  <c r="FL9" i="1"/>
  <c r="FL10" i="1"/>
  <c r="FL11" i="1"/>
  <c r="FL12" i="1"/>
  <c r="FL13" i="1"/>
  <c r="FL14" i="1"/>
  <c r="FL15" i="1"/>
  <c r="FL16" i="1"/>
  <c r="FL17" i="1"/>
  <c r="FL18" i="1"/>
  <c r="FL19" i="1"/>
  <c r="FL20" i="1"/>
  <c r="FL21" i="1"/>
  <c r="FL22" i="1"/>
  <c r="FL23" i="1"/>
  <c r="FL24" i="1"/>
  <c r="FL25" i="1"/>
  <c r="FL26" i="1"/>
  <c r="FL27" i="1"/>
  <c r="FL28" i="1"/>
  <c r="FL29" i="1"/>
  <c r="FL30" i="1"/>
  <c r="FL31" i="1"/>
  <c r="FL32" i="1"/>
  <c r="FL33" i="1"/>
  <c r="FL34" i="1"/>
  <c r="FL35" i="1"/>
  <c r="FL36" i="1"/>
  <c r="FL37" i="1"/>
  <c r="FL38" i="1"/>
  <c r="FL39" i="1"/>
  <c r="FL40" i="1"/>
  <c r="FL41" i="1"/>
  <c r="FL42" i="1"/>
  <c r="FL43" i="1"/>
  <c r="FL44" i="1"/>
  <c r="FL45" i="1"/>
  <c r="FL46" i="1"/>
  <c r="FL47" i="1"/>
  <c r="FL48" i="1"/>
  <c r="FL49" i="1"/>
  <c r="FL50" i="1"/>
  <c r="FL51" i="1"/>
  <c r="FL52" i="1"/>
  <c r="FL53" i="1"/>
  <c r="FL54" i="1"/>
  <c r="FL55" i="1"/>
  <c r="FL56" i="1"/>
  <c r="FL57" i="1"/>
  <c r="FL58" i="1"/>
  <c r="FL59" i="1"/>
  <c r="FL60" i="1"/>
  <c r="FL61" i="1"/>
  <c r="FL62" i="1"/>
  <c r="FL63" i="1"/>
  <c r="FL64" i="1"/>
  <c r="FL65" i="1"/>
  <c r="FL66" i="1"/>
  <c r="FL67" i="1"/>
  <c r="FL68" i="1"/>
  <c r="FL69" i="1"/>
  <c r="FL70" i="1"/>
  <c r="FL71" i="1"/>
  <c r="FL72" i="1"/>
  <c r="FL73" i="1"/>
  <c r="FL74" i="1"/>
  <c r="FL75" i="1"/>
  <c r="FL76" i="1"/>
  <c r="FL77" i="1"/>
  <c r="FL78" i="1"/>
  <c r="FL79" i="1"/>
  <c r="FL80" i="1"/>
  <c r="FL81" i="1"/>
  <c r="FL82" i="1"/>
  <c r="FL83" i="1"/>
  <c r="FL84" i="1"/>
  <c r="FL85" i="1"/>
  <c r="FL86" i="1"/>
  <c r="FL87" i="1"/>
  <c r="FL88" i="1"/>
  <c r="FL89" i="1"/>
  <c r="FL90" i="1"/>
  <c r="FL91" i="1"/>
  <c r="FL92" i="1"/>
  <c r="FL93" i="1"/>
  <c r="FL94" i="1"/>
  <c r="FL95" i="1"/>
  <c r="FL96" i="1"/>
  <c r="FL97" i="1"/>
  <c r="FL98" i="1"/>
  <c r="FL99" i="1"/>
  <c r="FL100" i="1"/>
  <c r="FL101" i="1"/>
  <c r="FL102" i="1"/>
  <c r="FL103" i="1"/>
  <c r="FL104" i="1"/>
  <c r="FL105" i="1"/>
  <c r="FL106" i="1"/>
  <c r="FL107" i="1"/>
  <c r="FL108" i="1"/>
  <c r="FL109" i="1"/>
  <c r="FL110" i="1"/>
  <c r="FL111" i="1"/>
  <c r="FL112" i="1"/>
  <c r="FL113" i="1"/>
  <c r="FL114" i="1"/>
  <c r="FL115" i="1"/>
  <c r="FL116" i="1"/>
  <c r="FL117" i="1"/>
  <c r="FL118" i="1"/>
  <c r="FL119" i="1"/>
  <c r="FL120" i="1"/>
  <c r="FL121" i="1"/>
  <c r="FL122" i="1"/>
  <c r="FL123" i="1"/>
  <c r="FL124" i="1"/>
  <c r="FL125" i="1"/>
  <c r="FL126" i="1"/>
  <c r="FL127" i="1"/>
  <c r="FL128" i="1"/>
  <c r="FL129" i="1"/>
  <c r="FL130" i="1"/>
  <c r="FL131" i="1"/>
  <c r="FL132" i="1"/>
  <c r="FL133" i="1"/>
  <c r="FL134" i="1"/>
  <c r="FL135" i="1"/>
  <c r="FL136" i="1"/>
  <c r="FL137" i="1"/>
  <c r="FL138" i="1"/>
  <c r="FL139" i="1"/>
  <c r="FL140" i="1"/>
  <c r="FL141" i="1"/>
  <c r="FL142" i="1"/>
  <c r="FL143" i="1"/>
  <c r="FL144" i="1"/>
  <c r="FL145" i="1"/>
  <c r="FL146" i="1"/>
  <c r="FL147" i="1"/>
  <c r="FL148" i="1"/>
  <c r="FL149" i="1"/>
  <c r="FL150" i="1"/>
  <c r="FL151" i="1"/>
  <c r="FL152" i="1"/>
  <c r="FL153" i="1"/>
  <c r="FL154" i="1"/>
  <c r="FL155" i="1"/>
  <c r="FL156" i="1"/>
  <c r="FL157" i="1"/>
  <c r="FL158" i="1"/>
  <c r="FL159" i="1"/>
  <c r="FL160" i="1"/>
  <c r="FL161" i="1"/>
  <c r="FL162" i="1"/>
  <c r="FL163" i="1"/>
  <c r="FL164" i="1"/>
  <c r="FL165" i="1"/>
  <c r="FL166" i="1"/>
  <c r="FL167" i="1"/>
  <c r="FL168" i="1"/>
  <c r="FL169" i="1"/>
  <c r="FL170" i="1"/>
  <c r="FL171" i="1"/>
  <c r="FL172" i="1"/>
  <c r="FL173" i="1"/>
  <c r="FL174" i="1"/>
  <c r="FL175" i="1"/>
  <c r="FL176" i="1"/>
  <c r="FL177" i="1"/>
  <c r="FL178" i="1"/>
  <c r="FL179" i="1"/>
  <c r="FL180" i="1"/>
  <c r="FL181" i="1"/>
  <c r="FL182" i="1"/>
  <c r="FL183" i="1"/>
  <c r="FL184" i="1"/>
  <c r="FL185" i="1"/>
  <c r="FL186" i="1"/>
  <c r="FL187" i="1"/>
  <c r="FL188" i="1"/>
  <c r="FL189" i="1"/>
  <c r="FL190" i="1"/>
  <c r="FL191" i="1"/>
  <c r="FL192" i="1"/>
  <c r="FL193" i="1"/>
  <c r="FL194" i="1"/>
  <c r="FL195" i="1"/>
  <c r="FL196" i="1"/>
  <c r="FL197" i="1"/>
  <c r="FL198" i="1"/>
  <c r="FL199" i="1"/>
  <c r="FL200" i="1"/>
  <c r="FL201" i="1"/>
  <c r="FL202" i="1"/>
  <c r="FL203" i="1"/>
  <c r="FL204" i="1"/>
  <c r="FL205" i="1"/>
  <c r="FL206" i="1"/>
  <c r="FL207" i="1"/>
  <c r="FL208" i="1"/>
  <c r="FL209" i="1"/>
  <c r="FL210" i="1"/>
  <c r="FL211" i="1"/>
  <c r="FL212" i="1"/>
  <c r="FL213" i="1"/>
  <c r="FL214" i="1"/>
  <c r="FL215" i="1"/>
  <c r="FL216" i="1"/>
  <c r="FL217" i="1"/>
  <c r="FL218" i="1"/>
  <c r="FL219" i="1"/>
  <c r="FL220" i="1"/>
  <c r="FL221" i="1"/>
  <c r="FL222" i="1"/>
  <c r="FL223" i="1"/>
  <c r="FL224" i="1"/>
  <c r="FL225" i="1"/>
  <c r="FL226" i="1"/>
  <c r="FL227" i="1"/>
  <c r="FL228" i="1"/>
  <c r="FL229" i="1"/>
  <c r="FL230" i="1"/>
  <c r="FL231" i="1"/>
  <c r="FL232" i="1"/>
  <c r="FL233" i="1"/>
  <c r="FL234" i="1"/>
  <c r="FL235" i="1"/>
  <c r="FL236" i="1"/>
  <c r="FL237" i="1"/>
  <c r="FL238" i="1"/>
  <c r="FL239" i="1"/>
  <c r="FL240" i="1"/>
  <c r="FL241" i="1"/>
  <c r="FL242" i="1"/>
  <c r="FL243" i="1"/>
  <c r="FL244" i="1"/>
  <c r="FL245" i="1"/>
  <c r="FL246" i="1"/>
  <c r="FL247" i="1"/>
  <c r="FL248" i="1"/>
  <c r="FL249" i="1"/>
  <c r="FL250" i="1"/>
  <c r="FL251" i="1"/>
  <c r="FL252" i="1"/>
  <c r="FL253" i="1"/>
  <c r="FL254" i="1"/>
  <c r="FL255" i="1"/>
  <c r="FL256" i="1"/>
  <c r="FL257" i="1"/>
  <c r="FL258" i="1"/>
  <c r="FL259" i="1"/>
  <c r="FL260" i="1"/>
  <c r="FL261" i="1"/>
  <c r="FL262" i="1"/>
  <c r="FL263" i="1"/>
  <c r="FL264" i="1"/>
  <c r="FL265" i="1"/>
  <c r="FL266" i="1"/>
  <c r="FL267" i="1"/>
  <c r="FL268" i="1"/>
  <c r="FL269" i="1"/>
  <c r="FL270" i="1"/>
  <c r="FL271" i="1"/>
  <c r="FL272" i="1"/>
  <c r="FL273" i="1"/>
  <c r="FL274" i="1"/>
  <c r="FL275" i="1"/>
  <c r="FL276" i="1"/>
  <c r="FL277" i="1"/>
  <c r="FL278" i="1"/>
  <c r="FL279" i="1"/>
  <c r="FL280" i="1"/>
  <c r="FL281" i="1"/>
  <c r="FL282" i="1"/>
  <c r="FL283" i="1"/>
  <c r="FL284" i="1"/>
  <c r="FL285" i="1"/>
  <c r="FL286" i="1"/>
  <c r="FL287" i="1"/>
  <c r="FL288" i="1"/>
  <c r="FL289" i="1"/>
  <c r="FL290" i="1"/>
  <c r="FL291" i="1"/>
  <c r="FL292" i="1"/>
  <c r="FL293" i="1"/>
  <c r="FL294" i="1"/>
  <c r="FL295" i="1"/>
  <c r="FL296" i="1"/>
  <c r="FL297" i="1"/>
  <c r="FL298" i="1"/>
  <c r="FL299" i="1"/>
  <c r="FL300" i="1"/>
  <c r="FL301" i="1"/>
  <c r="FL302" i="1"/>
  <c r="FL303" i="1"/>
  <c r="FL304" i="1"/>
  <c r="FL305" i="1"/>
  <c r="FL306" i="1"/>
  <c r="FL307" i="1"/>
  <c r="FL308" i="1"/>
  <c r="FL309" i="1"/>
  <c r="FL310" i="1"/>
  <c r="FL311" i="1"/>
  <c r="FL312" i="1"/>
  <c r="FL313" i="1"/>
  <c r="FL314" i="1"/>
  <c r="FL315" i="1"/>
  <c r="FL316" i="1"/>
  <c r="FL317" i="1"/>
  <c r="FL318" i="1"/>
  <c r="FL319" i="1"/>
  <c r="FL320" i="1"/>
  <c r="FL321" i="1"/>
  <c r="FL322" i="1"/>
  <c r="FL323" i="1"/>
  <c r="FL324" i="1"/>
  <c r="FL325" i="1"/>
  <c r="FL326" i="1"/>
  <c r="FL327" i="1"/>
  <c r="FL328" i="1"/>
  <c r="FL329" i="1"/>
  <c r="FL330" i="1"/>
  <c r="FL331" i="1"/>
  <c r="FL332" i="1"/>
  <c r="FL333" i="1"/>
  <c r="FL334" i="1"/>
  <c r="FL335" i="1"/>
  <c r="FL336" i="1"/>
  <c r="FL337" i="1"/>
  <c r="FL338" i="1"/>
  <c r="FL339" i="1"/>
  <c r="FL340" i="1"/>
  <c r="FL341" i="1"/>
  <c r="FL342" i="1"/>
  <c r="FL343" i="1"/>
  <c r="FL344" i="1"/>
  <c r="FL345" i="1"/>
  <c r="FL346" i="1"/>
  <c r="FL347" i="1"/>
  <c r="FL348" i="1"/>
  <c r="FL349" i="1"/>
  <c r="FL350" i="1"/>
  <c r="FL351" i="1"/>
  <c r="FL352" i="1"/>
  <c r="FL353" i="1"/>
  <c r="FL354" i="1"/>
  <c r="FL355" i="1"/>
  <c r="FL356" i="1"/>
  <c r="FL357" i="1"/>
  <c r="FL358" i="1"/>
  <c r="FL359" i="1"/>
  <c r="FL360" i="1"/>
  <c r="FL361" i="1"/>
  <c r="FL362" i="1"/>
  <c r="FL363" i="1"/>
  <c r="FL364" i="1"/>
  <c r="FL365" i="1"/>
  <c r="FL366" i="1"/>
  <c r="FL367" i="1"/>
  <c r="FL368" i="1"/>
  <c r="FL369" i="1"/>
  <c r="FL370" i="1"/>
  <c r="FL371" i="1"/>
  <c r="FL372" i="1"/>
  <c r="FL373" i="1"/>
  <c r="FL374" i="1"/>
  <c r="FL375" i="1"/>
  <c r="FL376" i="1"/>
  <c r="FL377" i="1"/>
  <c r="FL378" i="1"/>
  <c r="FL379" i="1"/>
  <c r="FL380" i="1"/>
  <c r="FL381" i="1"/>
  <c r="FL382" i="1"/>
  <c r="FL383" i="1"/>
  <c r="FL384" i="1"/>
  <c r="FL385" i="1"/>
  <c r="FL386" i="1"/>
  <c r="FL387" i="1"/>
  <c r="FL388" i="1"/>
  <c r="FL389" i="1"/>
  <c r="FL390" i="1"/>
  <c r="FL391" i="1"/>
  <c r="FL392" i="1"/>
  <c r="FL393" i="1"/>
  <c r="FL394" i="1"/>
  <c r="FL395" i="1"/>
  <c r="FL396" i="1"/>
  <c r="FL397" i="1"/>
  <c r="FL398" i="1"/>
  <c r="FL399" i="1"/>
  <c r="FL400" i="1"/>
  <c r="FL401" i="1"/>
  <c r="FL402" i="1"/>
  <c r="FL403" i="1"/>
  <c r="FL404" i="1"/>
  <c r="FL405" i="1"/>
  <c r="FL406" i="1"/>
  <c r="FL407" i="1"/>
  <c r="FL408" i="1"/>
  <c r="FL409" i="1"/>
  <c r="FL410" i="1"/>
  <c r="FL411" i="1"/>
  <c r="FL412" i="1"/>
  <c r="FL413" i="1"/>
  <c r="FL414" i="1"/>
  <c r="FL415" i="1"/>
  <c r="FL416" i="1"/>
  <c r="FL417" i="1"/>
  <c r="FL418" i="1"/>
  <c r="FL419" i="1"/>
  <c r="FL420" i="1"/>
  <c r="FL421" i="1"/>
  <c r="FL422" i="1"/>
  <c r="FL423" i="1"/>
  <c r="FL424" i="1"/>
  <c r="FL425" i="1"/>
  <c r="FL426" i="1"/>
  <c r="FL427" i="1"/>
  <c r="FL428" i="1"/>
  <c r="FL429" i="1"/>
  <c r="FL430" i="1"/>
  <c r="FL431" i="1"/>
  <c r="FL432" i="1"/>
  <c r="FL433" i="1"/>
  <c r="FL434" i="1"/>
  <c r="FL435" i="1"/>
  <c r="FL436" i="1"/>
  <c r="FL437" i="1"/>
  <c r="FL438" i="1"/>
  <c r="FL439" i="1"/>
  <c r="FL440" i="1"/>
  <c r="FL441" i="1"/>
  <c r="FL442" i="1"/>
  <c r="FL443" i="1"/>
  <c r="FL444" i="1"/>
  <c r="FL445" i="1"/>
  <c r="FL446" i="1"/>
  <c r="FL447" i="1"/>
  <c r="FL448" i="1"/>
  <c r="FL449" i="1"/>
  <c r="FL450" i="1"/>
  <c r="FL451" i="1"/>
  <c r="FL452" i="1"/>
  <c r="FL453" i="1"/>
  <c r="FL454" i="1"/>
  <c r="FL455" i="1"/>
  <c r="FL456" i="1"/>
  <c r="FL457" i="1"/>
  <c r="FL458" i="1"/>
  <c r="FL459" i="1"/>
  <c r="FL460" i="1"/>
  <c r="FL461" i="1"/>
  <c r="FL462" i="1"/>
  <c r="FL463" i="1"/>
  <c r="FL464" i="1"/>
  <c r="FL465" i="1"/>
  <c r="FL466" i="1"/>
  <c r="FL467" i="1"/>
  <c r="FL468" i="1"/>
  <c r="FL469" i="1"/>
  <c r="FL470" i="1"/>
  <c r="FL471" i="1"/>
  <c r="FL472" i="1"/>
  <c r="FL473" i="1"/>
  <c r="FL474" i="1"/>
  <c r="FL475" i="1"/>
  <c r="FL476" i="1"/>
  <c r="FL477" i="1"/>
  <c r="FL478" i="1"/>
  <c r="FL479" i="1"/>
  <c r="FL480" i="1"/>
  <c r="FL481" i="1"/>
  <c r="FL482" i="1"/>
  <c r="FL483" i="1"/>
  <c r="FL484" i="1"/>
  <c r="FL485" i="1"/>
  <c r="FL486" i="1"/>
  <c r="FL487" i="1"/>
  <c r="FL488" i="1"/>
  <c r="FL489" i="1"/>
  <c r="FL490" i="1"/>
  <c r="FL491" i="1"/>
  <c r="FL492" i="1"/>
  <c r="FL493" i="1"/>
  <c r="FL494" i="1"/>
  <c r="FL495" i="1"/>
  <c r="FL496" i="1"/>
  <c r="FL497" i="1"/>
  <c r="FL498" i="1"/>
  <c r="FL499" i="1"/>
  <c r="FL500" i="1"/>
  <c r="FL501" i="1"/>
  <c r="FL502" i="1"/>
  <c r="FL503" i="1"/>
  <c r="FL504" i="1"/>
  <c r="FL505" i="1"/>
  <c r="FL506" i="1"/>
  <c r="FL507" i="1"/>
  <c r="FL508" i="1"/>
  <c r="FL509" i="1"/>
  <c r="FL510" i="1"/>
  <c r="FL511" i="1"/>
  <c r="FL512" i="1"/>
  <c r="FL513" i="1"/>
  <c r="FL514" i="1"/>
  <c r="FL515" i="1"/>
  <c r="FL516" i="1"/>
  <c r="FL517" i="1"/>
  <c r="FL518" i="1"/>
  <c r="FL519" i="1"/>
  <c r="FL520" i="1"/>
  <c r="FL521" i="1"/>
  <c r="FL522" i="1"/>
  <c r="FL523" i="1"/>
  <c r="FL524" i="1"/>
  <c r="FL525" i="1"/>
  <c r="FL526" i="1"/>
  <c r="FL527" i="1"/>
  <c r="FL528" i="1"/>
  <c r="FL529" i="1"/>
  <c r="FL530" i="1"/>
  <c r="FL531" i="1"/>
  <c r="FL532" i="1"/>
  <c r="FL533" i="1"/>
  <c r="FL534" i="1"/>
  <c r="FL535" i="1"/>
  <c r="FL536" i="1"/>
  <c r="FL537" i="1"/>
  <c r="FL538" i="1"/>
  <c r="FL539" i="1"/>
  <c r="FL540" i="1"/>
  <c r="FL541" i="1"/>
  <c r="FL542" i="1"/>
  <c r="FL543" i="1"/>
  <c r="FL544" i="1"/>
  <c r="FL545" i="1"/>
  <c r="FL546" i="1"/>
  <c r="FL547" i="1"/>
  <c r="FL548" i="1"/>
  <c r="FL549" i="1"/>
  <c r="FL550" i="1"/>
  <c r="FL551" i="1"/>
  <c r="FL552" i="1"/>
  <c r="FL553" i="1"/>
  <c r="FL554" i="1"/>
  <c r="FL555" i="1"/>
  <c r="FL556" i="1"/>
  <c r="FL557" i="1"/>
  <c r="FL558" i="1"/>
  <c r="FL559" i="1"/>
  <c r="FL560" i="1"/>
  <c r="FL561" i="1"/>
  <c r="FL562" i="1"/>
  <c r="FL563" i="1"/>
  <c r="FL564" i="1"/>
  <c r="FL565" i="1"/>
  <c r="FL566" i="1"/>
  <c r="FL567" i="1"/>
  <c r="FL568" i="1"/>
  <c r="FL569" i="1"/>
  <c r="FL570" i="1"/>
  <c r="FL571" i="1"/>
  <c r="FL572" i="1"/>
  <c r="FL573" i="1"/>
  <c r="FL574" i="1"/>
  <c r="FL575" i="1"/>
  <c r="FL576" i="1"/>
  <c r="FL577" i="1"/>
  <c r="FL578" i="1"/>
  <c r="FL579" i="1"/>
  <c r="FL580" i="1"/>
  <c r="FL581" i="1"/>
  <c r="FL582" i="1"/>
  <c r="FL583" i="1"/>
  <c r="FL584" i="1"/>
  <c r="FL585" i="1"/>
  <c r="FL586" i="1"/>
  <c r="FL587" i="1"/>
  <c r="FL588" i="1"/>
  <c r="FL589" i="1"/>
  <c r="FL590" i="1"/>
  <c r="FL591" i="1"/>
  <c r="FL592" i="1"/>
  <c r="FL593" i="1"/>
  <c r="FL594" i="1"/>
  <c r="FL595" i="1"/>
  <c r="FL596" i="1"/>
  <c r="FL597" i="1"/>
  <c r="FL598" i="1"/>
  <c r="FL599" i="1"/>
  <c r="FL600" i="1"/>
  <c r="FL601" i="1"/>
  <c r="FL602" i="1"/>
  <c r="FL603" i="1"/>
  <c r="FL604" i="1"/>
  <c r="FL605" i="1"/>
  <c r="FL606" i="1"/>
  <c r="FL607" i="1"/>
  <c r="FL608" i="1"/>
  <c r="FL609" i="1"/>
  <c r="FL610" i="1"/>
  <c r="FL611" i="1"/>
  <c r="FL612" i="1"/>
  <c r="FL613" i="1"/>
  <c r="FL614" i="1"/>
  <c r="FL615" i="1"/>
  <c r="FL616" i="1"/>
  <c r="FL617" i="1"/>
  <c r="FL618" i="1"/>
  <c r="FL619" i="1"/>
  <c r="FL620" i="1"/>
  <c r="FL621" i="1"/>
  <c r="FL622" i="1"/>
  <c r="FL623" i="1"/>
  <c r="FL624" i="1"/>
  <c r="FL625" i="1"/>
  <c r="FL626" i="1"/>
  <c r="FL627" i="1"/>
  <c r="FL628" i="1"/>
  <c r="FL629" i="1"/>
  <c r="FL630" i="1"/>
  <c r="FL631" i="1"/>
  <c r="FL632" i="1"/>
  <c r="FL633" i="1"/>
  <c r="FL634" i="1"/>
  <c r="FL635" i="1"/>
  <c r="FL636" i="1"/>
  <c r="FL637" i="1"/>
  <c r="FL638" i="1"/>
  <c r="FL639" i="1"/>
  <c r="FL640" i="1"/>
  <c r="FL641" i="1"/>
  <c r="FL642" i="1"/>
  <c r="FL643" i="1"/>
  <c r="FL644" i="1"/>
  <c r="FL645" i="1"/>
  <c r="FL646" i="1"/>
  <c r="FL647" i="1"/>
  <c r="FL648" i="1"/>
  <c r="FL649" i="1"/>
  <c r="FL650" i="1"/>
  <c r="FL651" i="1"/>
  <c r="FL652" i="1"/>
  <c r="FL653" i="1"/>
  <c r="FL654" i="1"/>
  <c r="FL655" i="1"/>
  <c r="FL656" i="1"/>
  <c r="FL657" i="1"/>
  <c r="FL658" i="1"/>
  <c r="FL659" i="1"/>
  <c r="FL660" i="1"/>
  <c r="FL661" i="1"/>
  <c r="FL662" i="1"/>
  <c r="FL663" i="1"/>
  <c r="FL664" i="1"/>
  <c r="FL665" i="1"/>
  <c r="FL666" i="1"/>
  <c r="FL667" i="1"/>
  <c r="FL668" i="1"/>
  <c r="FL669" i="1"/>
  <c r="FL670" i="1"/>
  <c r="FL671" i="1"/>
  <c r="FL672" i="1"/>
  <c r="FL673" i="1"/>
  <c r="FL674" i="1"/>
  <c r="FL675" i="1"/>
  <c r="FL676" i="1"/>
  <c r="FL677" i="1"/>
  <c r="FL678" i="1"/>
  <c r="FL679" i="1"/>
  <c r="FL680" i="1"/>
  <c r="FL681" i="1"/>
  <c r="FL682" i="1"/>
  <c r="FL683" i="1"/>
  <c r="FL684" i="1"/>
  <c r="FL685" i="1"/>
  <c r="FL686" i="1"/>
  <c r="FL687" i="1"/>
  <c r="FL688" i="1"/>
  <c r="FL689" i="1"/>
  <c r="FL690" i="1"/>
  <c r="FL691" i="1"/>
  <c r="FL692" i="1"/>
  <c r="FL693" i="1"/>
  <c r="FL694" i="1"/>
  <c r="FL695" i="1"/>
  <c r="FL696" i="1"/>
  <c r="FL697" i="1"/>
  <c r="FL698" i="1"/>
  <c r="FL699" i="1"/>
  <c r="FL700" i="1"/>
  <c r="FL701" i="1"/>
  <c r="FL702" i="1"/>
  <c r="FL703" i="1"/>
  <c r="FL704" i="1"/>
  <c r="FL705" i="1"/>
  <c r="FL706" i="1"/>
  <c r="FL707" i="1"/>
  <c r="FL708" i="1"/>
  <c r="FL709" i="1"/>
  <c r="FL710" i="1"/>
  <c r="FL711" i="1"/>
  <c r="FL712" i="1"/>
  <c r="FL713" i="1"/>
  <c r="FL714" i="1"/>
  <c r="FL715" i="1"/>
  <c r="FL716" i="1"/>
  <c r="FL717" i="1"/>
  <c r="FL718" i="1"/>
  <c r="FL719" i="1"/>
  <c r="FL720" i="1"/>
  <c r="FL721" i="1"/>
  <c r="FL722" i="1"/>
  <c r="FL723" i="1"/>
  <c r="FL724" i="1"/>
  <c r="FL725" i="1"/>
  <c r="FL726" i="1"/>
  <c r="FL727" i="1"/>
  <c r="FL728" i="1"/>
  <c r="FL729" i="1"/>
  <c r="FL730" i="1"/>
  <c r="FL731" i="1"/>
  <c r="FL732" i="1"/>
  <c r="FL733" i="1"/>
  <c r="FL734" i="1"/>
  <c r="FL735" i="1"/>
  <c r="FL736" i="1"/>
  <c r="FL737" i="1"/>
  <c r="FL738" i="1"/>
  <c r="FL739" i="1"/>
  <c r="FL740" i="1"/>
  <c r="FL741" i="1"/>
  <c r="FL742" i="1"/>
  <c r="FL743" i="1"/>
  <c r="FL744" i="1"/>
  <c r="FL745" i="1"/>
  <c r="FL746" i="1"/>
  <c r="FL747" i="1"/>
  <c r="FL748" i="1"/>
  <c r="FL749" i="1"/>
  <c r="FL750" i="1"/>
  <c r="FL751" i="1"/>
  <c r="FL752" i="1"/>
  <c r="FL753" i="1"/>
  <c r="FL754" i="1"/>
  <c r="FL755" i="1"/>
  <c r="FL756" i="1"/>
  <c r="FL757" i="1"/>
  <c r="FL758" i="1"/>
  <c r="FL759" i="1"/>
  <c r="FL760" i="1"/>
  <c r="FL761" i="1"/>
  <c r="FL762" i="1"/>
  <c r="FL763" i="1"/>
  <c r="FL764" i="1"/>
  <c r="FL765" i="1"/>
  <c r="FL766" i="1"/>
  <c r="FL767" i="1"/>
  <c r="FL768" i="1"/>
  <c r="FL769" i="1"/>
  <c r="FL770" i="1"/>
  <c r="FL771" i="1"/>
  <c r="FL772" i="1"/>
  <c r="FL773" i="1"/>
  <c r="FL774" i="1"/>
  <c r="FL775" i="1"/>
  <c r="FL776" i="1"/>
  <c r="FL777" i="1"/>
  <c r="FL778" i="1"/>
  <c r="FL779" i="1"/>
  <c r="FL780" i="1"/>
  <c r="FL781" i="1"/>
  <c r="FL782" i="1"/>
  <c r="FL783" i="1"/>
  <c r="FL784" i="1"/>
  <c r="FL785" i="1"/>
  <c r="FL786" i="1"/>
  <c r="FL787" i="1"/>
  <c r="FL788" i="1"/>
  <c r="FL789" i="1"/>
  <c r="FL790" i="1"/>
  <c r="FL791" i="1"/>
  <c r="FL792" i="1"/>
  <c r="FL793" i="1"/>
  <c r="FL794" i="1"/>
  <c r="FL795" i="1"/>
  <c r="FL796" i="1"/>
  <c r="FL797" i="1"/>
  <c r="FL798" i="1"/>
  <c r="FL799" i="1"/>
  <c r="FL800" i="1"/>
  <c r="FL801" i="1"/>
  <c r="FL802" i="1"/>
  <c r="FL803" i="1"/>
  <c r="FL804" i="1"/>
  <c r="FL805" i="1"/>
  <c r="FL806" i="1"/>
  <c r="FL807" i="1"/>
  <c r="FL808" i="1"/>
  <c r="FL809" i="1"/>
  <c r="FL810" i="1"/>
  <c r="FL811" i="1"/>
  <c r="FL812" i="1"/>
  <c r="FL813" i="1"/>
  <c r="FL814" i="1"/>
  <c r="FL815" i="1"/>
  <c r="FL816" i="1"/>
  <c r="FL817" i="1"/>
  <c r="FL818" i="1"/>
  <c r="FL819" i="1"/>
  <c r="FL820" i="1"/>
  <c r="FL821" i="1"/>
  <c r="FL822" i="1"/>
  <c r="FL823" i="1"/>
  <c r="FL824" i="1"/>
  <c r="FL825" i="1"/>
  <c r="FL826" i="1"/>
  <c r="FL827" i="1"/>
  <c r="FL828" i="1"/>
  <c r="FL829" i="1"/>
  <c r="FL830" i="1"/>
  <c r="FL831" i="1"/>
  <c r="FL832" i="1"/>
  <c r="FL833" i="1"/>
  <c r="FL834" i="1"/>
  <c r="FL835" i="1"/>
  <c r="FL836" i="1"/>
  <c r="FL837" i="1"/>
  <c r="FL838" i="1"/>
  <c r="FL839" i="1"/>
  <c r="FL840" i="1"/>
  <c r="FL841" i="1"/>
  <c r="FL842" i="1"/>
  <c r="FL843" i="1"/>
  <c r="FL844" i="1"/>
  <c r="FL845" i="1"/>
  <c r="FL846" i="1"/>
  <c r="FL847" i="1"/>
  <c r="FL848" i="1"/>
  <c r="FL849" i="1"/>
  <c r="FL850" i="1"/>
  <c r="FL851" i="1"/>
  <c r="FL852" i="1"/>
  <c r="FL853" i="1"/>
  <c r="FL854" i="1"/>
  <c r="FL855" i="1"/>
  <c r="FL856" i="1"/>
  <c r="FL857" i="1"/>
  <c r="FL858" i="1"/>
  <c r="FL859" i="1"/>
  <c r="FL860" i="1"/>
  <c r="FL861" i="1"/>
  <c r="FL862" i="1"/>
  <c r="FL863" i="1"/>
  <c r="FL864" i="1"/>
  <c r="FL865" i="1"/>
  <c r="FL866" i="1"/>
  <c r="FL867" i="1"/>
  <c r="FL868" i="1"/>
  <c r="FL869" i="1"/>
  <c r="FL870" i="1"/>
  <c r="FL871" i="1"/>
  <c r="FL872" i="1"/>
  <c r="FL873" i="1"/>
  <c r="FL874" i="1"/>
  <c r="FL875" i="1"/>
  <c r="FL876" i="1"/>
  <c r="FL877" i="1"/>
  <c r="FL878" i="1"/>
  <c r="FL879" i="1"/>
  <c r="FL880" i="1"/>
  <c r="FL881" i="1"/>
  <c r="FL882" i="1"/>
  <c r="FL883" i="1"/>
  <c r="FL884" i="1"/>
  <c r="FL885" i="1"/>
  <c r="FL886" i="1"/>
  <c r="FL887" i="1"/>
  <c r="FL888" i="1"/>
  <c r="FL889" i="1"/>
  <c r="FL890" i="1"/>
  <c r="FL891" i="1"/>
  <c r="FL892" i="1"/>
  <c r="FL893" i="1"/>
  <c r="FL894" i="1"/>
  <c r="FL895" i="1"/>
  <c r="FL896" i="1"/>
  <c r="FL897" i="1"/>
  <c r="FL898" i="1"/>
  <c r="FL899" i="1"/>
  <c r="FL900" i="1"/>
  <c r="FL901" i="1"/>
  <c r="FL902" i="1"/>
  <c r="FL903" i="1"/>
  <c r="FL904" i="1"/>
  <c r="FL905" i="1"/>
  <c r="FL906" i="1"/>
  <c r="FL907" i="1"/>
  <c r="FL908" i="1"/>
  <c r="FL909" i="1"/>
  <c r="FL910" i="1"/>
  <c r="FL911" i="1"/>
  <c r="FL912" i="1"/>
  <c r="FL913" i="1"/>
  <c r="FL914" i="1"/>
  <c r="FL915" i="1"/>
  <c r="FL916" i="1"/>
  <c r="FL917" i="1"/>
  <c r="FL918" i="1"/>
  <c r="FL919" i="1"/>
  <c r="FL920" i="1"/>
  <c r="FL921" i="1"/>
  <c r="FL922" i="1"/>
  <c r="FL923" i="1"/>
  <c r="FL924" i="1"/>
  <c r="FL925" i="1"/>
  <c r="FL926" i="1"/>
  <c r="FL927" i="1"/>
  <c r="FL928" i="1"/>
  <c r="FL929" i="1"/>
  <c r="FL930" i="1"/>
  <c r="FL931" i="1"/>
  <c r="FL932" i="1"/>
  <c r="FL933" i="1"/>
  <c r="FL934" i="1"/>
  <c r="FL935" i="1"/>
  <c r="FL936" i="1"/>
  <c r="FL937" i="1"/>
  <c r="FL938" i="1"/>
  <c r="FL939" i="1"/>
  <c r="FL940" i="1"/>
  <c r="FL941" i="1"/>
  <c r="FL942" i="1"/>
  <c r="FL943" i="1"/>
  <c r="FL944" i="1"/>
  <c r="FL945" i="1"/>
  <c r="FL946" i="1"/>
  <c r="FL947" i="1"/>
  <c r="FL948" i="1"/>
  <c r="FL949" i="1"/>
  <c r="FL950" i="1"/>
  <c r="FL951" i="1"/>
  <c r="FL952" i="1"/>
  <c r="FL953" i="1"/>
  <c r="FL954" i="1"/>
  <c r="FL955" i="1"/>
  <c r="FL956" i="1"/>
  <c r="FL957" i="1"/>
  <c r="FL958" i="1"/>
  <c r="FL959" i="1"/>
  <c r="FL960" i="1"/>
  <c r="FL961" i="1"/>
  <c r="FL962" i="1"/>
  <c r="FL963" i="1"/>
  <c r="FL964" i="1"/>
  <c r="FL965" i="1"/>
  <c r="FL966" i="1"/>
  <c r="FL967" i="1"/>
  <c r="FL968" i="1"/>
  <c r="FL969" i="1"/>
  <c r="FL970" i="1"/>
  <c r="FL971" i="1"/>
  <c r="FL972" i="1"/>
  <c r="FL973" i="1"/>
  <c r="FL974" i="1"/>
  <c r="FL975" i="1"/>
  <c r="FL976" i="1"/>
  <c r="FL977" i="1"/>
  <c r="FL978" i="1"/>
  <c r="FL979" i="1"/>
  <c r="FL980" i="1"/>
  <c r="FL981" i="1"/>
  <c r="FL982" i="1"/>
  <c r="FL983" i="1"/>
  <c r="FL984" i="1"/>
  <c r="FL985" i="1"/>
  <c r="FL986" i="1"/>
  <c r="FL987" i="1"/>
  <c r="FL988" i="1"/>
  <c r="FL989" i="1"/>
  <c r="FL990" i="1"/>
  <c r="FL991" i="1"/>
  <c r="FL992" i="1"/>
  <c r="FL993" i="1"/>
  <c r="FL994" i="1"/>
  <c r="FL995" i="1"/>
  <c r="FL996" i="1"/>
  <c r="FL997" i="1"/>
  <c r="FL998" i="1"/>
  <c r="FL999" i="1"/>
  <c r="FL1000" i="1"/>
  <c r="FL1001" i="1"/>
  <c r="FL1002" i="1"/>
  <c r="FL1003" i="1"/>
  <c r="FL1004" i="1"/>
  <c r="FL1005" i="1"/>
  <c r="FL1006" i="1"/>
  <c r="FL1007" i="1"/>
  <c r="FL1008" i="1"/>
  <c r="FL1009" i="1"/>
  <c r="FL1010" i="1"/>
  <c r="FL1011" i="1"/>
  <c r="FL1012" i="1"/>
  <c r="FL1013" i="1"/>
  <c r="FL1014" i="1"/>
  <c r="FL1015" i="1"/>
  <c r="FL1016" i="1"/>
  <c r="FL1017" i="1"/>
  <c r="FL1018" i="1"/>
  <c r="FL1019" i="1"/>
  <c r="FL1020" i="1"/>
  <c r="FL1021" i="1"/>
  <c r="FL1022" i="1"/>
  <c r="FL1023" i="1"/>
  <c r="FL1024" i="1"/>
  <c r="FL1025" i="1"/>
  <c r="FL1026" i="1"/>
  <c r="FL1027" i="1"/>
  <c r="FL1028" i="1"/>
  <c r="FL1029" i="1"/>
  <c r="FL1030" i="1"/>
  <c r="FL1031" i="1"/>
  <c r="FL1032" i="1"/>
  <c r="FL1033" i="1"/>
  <c r="FL1067" i="1"/>
  <c r="FL1068" i="1"/>
  <c r="FL5" i="1"/>
  <c r="BA5" i="1"/>
  <c r="J1090" i="1"/>
  <c r="J1091" i="1"/>
  <c r="T4" i="1"/>
  <c r="U4" i="1"/>
  <c r="V4" i="1"/>
  <c r="W4" i="1"/>
  <c r="X4" i="1"/>
  <c r="S4" i="1"/>
  <c r="AA5" i="1"/>
  <c r="AF4" i="1" l="1"/>
  <c r="P4" i="1"/>
  <c r="O4" i="1"/>
  <c r="N4" i="1"/>
  <c r="M4" i="1"/>
  <c r="L4" i="1"/>
  <c r="K4" i="1"/>
  <c r="M1079" i="1" s="1"/>
  <c r="I4" i="1"/>
  <c r="H4" i="1"/>
  <c r="G4" i="1"/>
  <c r="L1079" i="1" s="1"/>
  <c r="AA4" i="1" l="1"/>
  <c r="BD1066" i="1"/>
  <c r="D1091" i="1"/>
  <c r="L1091" i="1"/>
  <c r="L1090" i="1"/>
  <c r="L1089" i="1"/>
  <c r="J1089" i="1"/>
  <c r="J1088" i="1"/>
  <c r="J1087" i="1"/>
  <c r="D1089" i="1"/>
  <c r="D1090" i="1"/>
  <c r="T1092" i="1"/>
  <c r="T1093" i="1"/>
  <c r="T1094" i="1"/>
  <c r="Y987" i="1"/>
  <c r="Z987" i="1"/>
  <c r="AA987" i="1"/>
  <c r="AB987" i="1"/>
  <c r="AC987" i="1"/>
  <c r="Y988" i="1"/>
  <c r="Z988" i="1"/>
  <c r="AA988" i="1"/>
  <c r="AB988" i="1"/>
  <c r="AC988" i="1"/>
  <c r="Y989" i="1"/>
  <c r="Z989" i="1"/>
  <c r="AA989" i="1"/>
  <c r="AB989" i="1"/>
  <c r="AC989" i="1"/>
  <c r="Y990" i="1"/>
  <c r="Z990" i="1"/>
  <c r="AA990" i="1"/>
  <c r="AB990" i="1"/>
  <c r="AC990" i="1"/>
  <c r="Y991" i="1"/>
  <c r="Z991" i="1"/>
  <c r="AA991" i="1"/>
  <c r="AB991" i="1"/>
  <c r="AC991" i="1"/>
  <c r="Y992" i="1"/>
  <c r="Z992" i="1"/>
  <c r="AA992" i="1"/>
  <c r="AB992" i="1"/>
  <c r="AC992" i="1"/>
  <c r="Y993" i="1"/>
  <c r="Z993" i="1"/>
  <c r="AA993" i="1"/>
  <c r="AB993" i="1"/>
  <c r="AC993" i="1"/>
  <c r="Y994" i="1"/>
  <c r="Z994" i="1"/>
  <c r="AA994" i="1"/>
  <c r="AB994" i="1"/>
  <c r="AC994" i="1"/>
  <c r="Y995" i="1"/>
  <c r="Z995" i="1"/>
  <c r="AA995" i="1"/>
  <c r="AB995" i="1"/>
  <c r="AC995" i="1"/>
  <c r="Y996" i="1"/>
  <c r="Z996" i="1"/>
  <c r="AA996" i="1"/>
  <c r="AB996" i="1"/>
  <c r="AC996" i="1"/>
  <c r="Y997" i="1"/>
  <c r="Z997" i="1"/>
  <c r="AA997" i="1"/>
  <c r="AB997" i="1"/>
  <c r="AC997" i="1"/>
  <c r="Y998" i="1"/>
  <c r="Z998" i="1"/>
  <c r="AA998" i="1"/>
  <c r="AB998" i="1"/>
  <c r="AC998" i="1"/>
  <c r="Y999" i="1"/>
  <c r="Z999" i="1"/>
  <c r="AA999" i="1"/>
  <c r="AB999" i="1"/>
  <c r="AC999" i="1"/>
  <c r="Y1000" i="1"/>
  <c r="Z1000" i="1"/>
  <c r="AA1000" i="1"/>
  <c r="AB1000" i="1"/>
  <c r="AC1000" i="1"/>
  <c r="Y1001" i="1"/>
  <c r="Z1001" i="1"/>
  <c r="AA1001" i="1"/>
  <c r="AB1001" i="1"/>
  <c r="AC1001" i="1"/>
  <c r="Y1002" i="1"/>
  <c r="Z1002" i="1"/>
  <c r="AA1002" i="1"/>
  <c r="AB1002" i="1"/>
  <c r="AC1002" i="1"/>
  <c r="Y1003" i="1"/>
  <c r="Z1003" i="1"/>
  <c r="AA1003" i="1"/>
  <c r="AB1003" i="1"/>
  <c r="AC1003" i="1"/>
  <c r="Y1004" i="1"/>
  <c r="Z1004" i="1"/>
  <c r="AA1004" i="1"/>
  <c r="AB1004" i="1"/>
  <c r="AC1004" i="1"/>
  <c r="Y1005" i="1"/>
  <c r="Z1005" i="1"/>
  <c r="AA1005" i="1"/>
  <c r="AB1005" i="1"/>
  <c r="AC1005" i="1"/>
  <c r="Y1006" i="1"/>
  <c r="Z1006" i="1"/>
  <c r="AA1006" i="1"/>
  <c r="AB1006" i="1"/>
  <c r="AC1006" i="1"/>
  <c r="Y1007" i="1"/>
  <c r="Z1007" i="1"/>
  <c r="AA1007" i="1"/>
  <c r="AB1007" i="1"/>
  <c r="AC1007" i="1"/>
  <c r="Y1008" i="1"/>
  <c r="Z1008" i="1"/>
  <c r="AA1008" i="1"/>
  <c r="AB1008" i="1"/>
  <c r="AC1008" i="1"/>
  <c r="Y1009" i="1"/>
  <c r="Z1009" i="1"/>
  <c r="AA1009" i="1"/>
  <c r="AB1009" i="1"/>
  <c r="AC1009" i="1"/>
  <c r="Y1010" i="1"/>
  <c r="Z1010" i="1"/>
  <c r="AA1010" i="1"/>
  <c r="AB1010" i="1"/>
  <c r="AC1010" i="1"/>
  <c r="Y1011" i="1"/>
  <c r="Z1011" i="1"/>
  <c r="AA1011" i="1"/>
  <c r="AB1011" i="1"/>
  <c r="AC1011" i="1"/>
  <c r="Y1012" i="1"/>
  <c r="Z1012" i="1"/>
  <c r="AA1012" i="1"/>
  <c r="AB1012" i="1"/>
  <c r="AC1012" i="1"/>
  <c r="Y1013" i="1"/>
  <c r="Z1013" i="1"/>
  <c r="AA1013" i="1"/>
  <c r="AB1013" i="1"/>
  <c r="AC1013" i="1"/>
  <c r="Y1014" i="1"/>
  <c r="Z1014" i="1"/>
  <c r="AA1014" i="1"/>
  <c r="AB1014" i="1"/>
  <c r="AC1014" i="1"/>
  <c r="Y1015" i="1"/>
  <c r="Z1015" i="1"/>
  <c r="AA1015" i="1"/>
  <c r="AB1015" i="1"/>
  <c r="AC1015" i="1"/>
  <c r="Y1016" i="1"/>
  <c r="Z1016" i="1"/>
  <c r="AA1016" i="1"/>
  <c r="AB1016" i="1"/>
  <c r="AC1016" i="1"/>
  <c r="Y1017" i="1"/>
  <c r="Z1017" i="1"/>
  <c r="AA1017" i="1"/>
  <c r="AB1017" i="1"/>
  <c r="AC1017" i="1"/>
  <c r="Y1018" i="1"/>
  <c r="Z1018" i="1"/>
  <c r="AA1018" i="1"/>
  <c r="AB1018" i="1"/>
  <c r="AC1018" i="1"/>
  <c r="Y1019" i="1"/>
  <c r="Z1019" i="1"/>
  <c r="AA1019" i="1"/>
  <c r="AB1019" i="1"/>
  <c r="AC1019" i="1"/>
  <c r="Y1020" i="1"/>
  <c r="Z1020" i="1"/>
  <c r="AA1020" i="1"/>
  <c r="AB1020" i="1"/>
  <c r="AC1020" i="1"/>
  <c r="Y1021" i="1"/>
  <c r="Z1021" i="1"/>
  <c r="AA1021" i="1"/>
  <c r="AB1021" i="1"/>
  <c r="AC1021" i="1"/>
  <c r="Y1022" i="1"/>
  <c r="Z1022" i="1"/>
  <c r="AA1022" i="1"/>
  <c r="AB1022" i="1"/>
  <c r="AC1022" i="1"/>
  <c r="Y1023" i="1"/>
  <c r="Z1023" i="1"/>
  <c r="AA1023" i="1"/>
  <c r="AB1023" i="1"/>
  <c r="AC1023" i="1"/>
  <c r="Y1024" i="1"/>
  <c r="Z1024" i="1"/>
  <c r="AA1024" i="1"/>
  <c r="AB1024" i="1"/>
  <c r="AC1024" i="1"/>
  <c r="Y1025" i="1"/>
  <c r="Z1025" i="1"/>
  <c r="AA1025" i="1"/>
  <c r="AB1025" i="1"/>
  <c r="AC1025" i="1"/>
  <c r="Y1026" i="1"/>
  <c r="Z1026" i="1"/>
  <c r="AA1026" i="1"/>
  <c r="AB1026" i="1"/>
  <c r="AC1026" i="1"/>
  <c r="Y1027" i="1"/>
  <c r="Z1027" i="1"/>
  <c r="AA1027" i="1"/>
  <c r="AB1027" i="1"/>
  <c r="AC1027" i="1"/>
  <c r="Y1028" i="1"/>
  <c r="Z1028" i="1"/>
  <c r="AA1028" i="1"/>
  <c r="AB1028" i="1"/>
  <c r="AC1028" i="1"/>
  <c r="Y1029" i="1"/>
  <c r="Z1029" i="1"/>
  <c r="AA1029" i="1"/>
  <c r="AB1029" i="1"/>
  <c r="AC1029" i="1"/>
  <c r="Y1030" i="1"/>
  <c r="Z1030" i="1"/>
  <c r="AA1030" i="1"/>
  <c r="AB1030" i="1"/>
  <c r="AC1030" i="1"/>
  <c r="Y1031" i="1"/>
  <c r="Z1031" i="1"/>
  <c r="AA1031" i="1"/>
  <c r="AB1031" i="1"/>
  <c r="AC1031" i="1"/>
  <c r="Y1032" i="1"/>
  <c r="Z1032" i="1"/>
  <c r="AA1032" i="1"/>
  <c r="AB1032" i="1"/>
  <c r="AC1032" i="1"/>
  <c r="Y1033" i="1"/>
  <c r="Z1033" i="1"/>
  <c r="AA1033" i="1"/>
  <c r="AB1033" i="1"/>
  <c r="AC1033" i="1"/>
  <c r="Y1034" i="1"/>
  <c r="Z1034" i="1"/>
  <c r="AA1034" i="1"/>
  <c r="AB1034" i="1"/>
  <c r="AC1034" i="1"/>
  <c r="Y1035" i="1"/>
  <c r="Z1035" i="1"/>
  <c r="AA1035" i="1"/>
  <c r="AB1035" i="1"/>
  <c r="AC1035" i="1"/>
  <c r="Y1036" i="1"/>
  <c r="Z1036" i="1"/>
  <c r="AA1036" i="1"/>
  <c r="AB1036" i="1"/>
  <c r="AC1036" i="1"/>
  <c r="Y1037" i="1"/>
  <c r="Z1037" i="1"/>
  <c r="AA1037" i="1"/>
  <c r="AB1037" i="1"/>
  <c r="AC1037" i="1"/>
  <c r="Y1038" i="1"/>
  <c r="Z1038" i="1"/>
  <c r="AA1038" i="1"/>
  <c r="AB1038" i="1"/>
  <c r="AC1038" i="1"/>
  <c r="Y1039" i="1"/>
  <c r="Z1039" i="1"/>
  <c r="AA1039" i="1"/>
  <c r="AB1039" i="1"/>
  <c r="AC1039" i="1"/>
  <c r="Y1040" i="1"/>
  <c r="Z1040" i="1"/>
  <c r="AA1040" i="1"/>
  <c r="AB1040" i="1"/>
  <c r="AC1040" i="1"/>
  <c r="Y1041" i="1"/>
  <c r="Z1041" i="1"/>
  <c r="AA1041" i="1"/>
  <c r="AB1041" i="1"/>
  <c r="AC1041" i="1"/>
  <c r="Y1042" i="1"/>
  <c r="Z1042" i="1"/>
  <c r="AA1042" i="1"/>
  <c r="AB1042" i="1"/>
  <c r="AC1042" i="1"/>
  <c r="Y1043" i="1"/>
  <c r="Z1043" i="1"/>
  <c r="AA1043" i="1"/>
  <c r="AB1043" i="1"/>
  <c r="AC1043" i="1"/>
  <c r="Y1044" i="1"/>
  <c r="Z1044" i="1"/>
  <c r="AA1044" i="1"/>
  <c r="AB1044" i="1"/>
  <c r="AC1044" i="1"/>
  <c r="Y1045" i="1"/>
  <c r="Z1045" i="1"/>
  <c r="AA1045" i="1"/>
  <c r="AB1045" i="1"/>
  <c r="AC1045" i="1"/>
  <c r="Y1046" i="1"/>
  <c r="Z1046" i="1"/>
  <c r="AA1046" i="1"/>
  <c r="AB1046" i="1"/>
  <c r="AC1046" i="1"/>
  <c r="Y1047" i="1"/>
  <c r="Z1047" i="1"/>
  <c r="AA1047" i="1"/>
  <c r="AB1047" i="1"/>
  <c r="AC1047" i="1"/>
  <c r="Y1048" i="1"/>
  <c r="Z1048" i="1"/>
  <c r="AA1048" i="1"/>
  <c r="AB1048" i="1"/>
  <c r="AC1048" i="1"/>
  <c r="Y1049" i="1"/>
  <c r="Z1049" i="1"/>
  <c r="AA1049" i="1"/>
  <c r="AB1049" i="1"/>
  <c r="AC1049" i="1"/>
  <c r="Y1050" i="1"/>
  <c r="Z1050" i="1"/>
  <c r="AA1050" i="1"/>
  <c r="AB1050" i="1"/>
  <c r="AC1050" i="1"/>
  <c r="Y1051" i="1"/>
  <c r="Z1051" i="1"/>
  <c r="AA1051" i="1"/>
  <c r="AB1051" i="1"/>
  <c r="AC1051" i="1"/>
  <c r="Y1052" i="1"/>
  <c r="Z1052" i="1"/>
  <c r="AA1052" i="1"/>
  <c r="AB1052" i="1"/>
  <c r="AC1052" i="1"/>
  <c r="Y1053" i="1"/>
  <c r="Z1053" i="1"/>
  <c r="AA1053" i="1"/>
  <c r="AB1053" i="1"/>
  <c r="AC1053" i="1"/>
  <c r="Y1054" i="1"/>
  <c r="Z1054" i="1"/>
  <c r="AA1054" i="1"/>
  <c r="AB1054" i="1"/>
  <c r="AC1054" i="1"/>
  <c r="Y1055" i="1"/>
  <c r="Z1055" i="1"/>
  <c r="AA1055" i="1"/>
  <c r="AB1055" i="1"/>
  <c r="AC1055" i="1"/>
  <c r="Y1056" i="1"/>
  <c r="Z1056" i="1"/>
  <c r="AA1056" i="1"/>
  <c r="AB1056" i="1"/>
  <c r="AC1056" i="1"/>
  <c r="Y1057" i="1"/>
  <c r="Z1057" i="1"/>
  <c r="AA1057" i="1"/>
  <c r="AB1057" i="1"/>
  <c r="AC1057" i="1"/>
  <c r="Y1058" i="1"/>
  <c r="Z1058" i="1"/>
  <c r="AA1058" i="1"/>
  <c r="AB1058" i="1"/>
  <c r="AC1058" i="1"/>
  <c r="Y1059" i="1"/>
  <c r="Z1059" i="1"/>
  <c r="AA1059" i="1"/>
  <c r="AB1059" i="1"/>
  <c r="AC1059" i="1"/>
  <c r="Y1060" i="1"/>
  <c r="Z1060" i="1"/>
  <c r="AA1060" i="1"/>
  <c r="AB1060" i="1"/>
  <c r="AC1060" i="1"/>
  <c r="Y1061" i="1"/>
  <c r="Z1061" i="1"/>
  <c r="AA1061" i="1"/>
  <c r="AB1061" i="1"/>
  <c r="AC1061" i="1"/>
  <c r="Y1062" i="1"/>
  <c r="Z1062" i="1"/>
  <c r="AA1062" i="1"/>
  <c r="AB1062" i="1"/>
  <c r="AC1062" i="1"/>
  <c r="Y1063" i="1"/>
  <c r="Z1063" i="1"/>
  <c r="AA1063" i="1"/>
  <c r="AB1063" i="1"/>
  <c r="AC1063" i="1"/>
  <c r="Y1064" i="1"/>
  <c r="Z1064" i="1"/>
  <c r="AA1064" i="1"/>
  <c r="AB1064" i="1"/>
  <c r="AC1064" i="1"/>
  <c r="Y1065" i="1"/>
  <c r="Z1065" i="1"/>
  <c r="AA1065" i="1"/>
  <c r="AB1065" i="1"/>
  <c r="AC1065" i="1"/>
  <c r="Y1066" i="1"/>
  <c r="Z1066" i="1"/>
  <c r="AA1066" i="1"/>
  <c r="AB1066" i="1"/>
  <c r="AC1066" i="1"/>
  <c r="AC986" i="1"/>
  <c r="AB986" i="1"/>
  <c r="AA986" i="1"/>
  <c r="Z986" i="1"/>
  <c r="Y986" i="1"/>
  <c r="AR6" i="1" l="1"/>
  <c r="AR7" i="1"/>
  <c r="AR8" i="1"/>
  <c r="AR9" i="1"/>
  <c r="AR10" i="1"/>
  <c r="AR11" i="1"/>
  <c r="AR12" i="1"/>
  <c r="AR13" i="1"/>
  <c r="AR14" i="1"/>
  <c r="AR15" i="1"/>
  <c r="AR16" i="1"/>
  <c r="AR17" i="1"/>
  <c r="AR18" i="1"/>
  <c r="AR19" i="1"/>
  <c r="AR20" i="1"/>
  <c r="AR21" i="1"/>
  <c r="AR22" i="1"/>
  <c r="AR23" i="1"/>
  <c r="AR24" i="1"/>
  <c r="AR25" i="1"/>
  <c r="AR26" i="1"/>
  <c r="AR27" i="1"/>
  <c r="AR28" i="1"/>
  <c r="AR29" i="1"/>
  <c r="AR30" i="1"/>
  <c r="AR31" i="1"/>
  <c r="AR32" i="1"/>
  <c r="AR33" i="1"/>
  <c r="AR34" i="1"/>
  <c r="AR35" i="1"/>
  <c r="AR36" i="1"/>
  <c r="AR37" i="1"/>
  <c r="AR38" i="1"/>
  <c r="AR39" i="1"/>
  <c r="AR40" i="1"/>
  <c r="AR41" i="1"/>
  <c r="AR42" i="1"/>
  <c r="AR43" i="1"/>
  <c r="AR44" i="1"/>
  <c r="AR45" i="1"/>
  <c r="AR46" i="1"/>
  <c r="AR47" i="1"/>
  <c r="AR48" i="1"/>
  <c r="AR49" i="1"/>
  <c r="AR50" i="1"/>
  <c r="AR51" i="1"/>
  <c r="AR52" i="1"/>
  <c r="AR53" i="1"/>
  <c r="AR54" i="1"/>
  <c r="AR55" i="1"/>
  <c r="AR56" i="1"/>
  <c r="AR57" i="1"/>
  <c r="AR58" i="1"/>
  <c r="AR59" i="1"/>
  <c r="AR60" i="1"/>
  <c r="AR61" i="1"/>
  <c r="AR62" i="1"/>
  <c r="AR63" i="1"/>
  <c r="AR64" i="1"/>
  <c r="AR65" i="1"/>
  <c r="AR66" i="1"/>
  <c r="AR67" i="1"/>
  <c r="AR68" i="1"/>
  <c r="AR69" i="1"/>
  <c r="AR70" i="1"/>
  <c r="AR71" i="1"/>
  <c r="AR72" i="1"/>
  <c r="AR73" i="1"/>
  <c r="AR74" i="1"/>
  <c r="AR75" i="1"/>
  <c r="AR76" i="1"/>
  <c r="AR77" i="1"/>
  <c r="AR78" i="1"/>
  <c r="AR79" i="1"/>
  <c r="AR80" i="1"/>
  <c r="AR81" i="1"/>
  <c r="AR82" i="1"/>
  <c r="AR83" i="1"/>
  <c r="AR84" i="1"/>
  <c r="AR85" i="1"/>
  <c r="AR86" i="1"/>
  <c r="AR87" i="1"/>
  <c r="AR88" i="1"/>
  <c r="AR89" i="1"/>
  <c r="AR90" i="1"/>
  <c r="AR91" i="1"/>
  <c r="AR92" i="1"/>
  <c r="AR93" i="1"/>
  <c r="AR94" i="1"/>
  <c r="AR95" i="1"/>
  <c r="AR96" i="1"/>
  <c r="AR97" i="1"/>
  <c r="AR98" i="1"/>
  <c r="AR99" i="1"/>
  <c r="AR100" i="1"/>
  <c r="AR101" i="1"/>
  <c r="AR102" i="1"/>
  <c r="AR103" i="1"/>
  <c r="AR104" i="1"/>
  <c r="AR105" i="1"/>
  <c r="AR106" i="1"/>
  <c r="AR107" i="1"/>
  <c r="AR108" i="1"/>
  <c r="AR109" i="1"/>
  <c r="AR110" i="1"/>
  <c r="AR111" i="1"/>
  <c r="AR112" i="1"/>
  <c r="AR113" i="1"/>
  <c r="AR114" i="1"/>
  <c r="AR115" i="1"/>
  <c r="AR116" i="1"/>
  <c r="AR117" i="1"/>
  <c r="AR118" i="1"/>
  <c r="AR119" i="1"/>
  <c r="AR120" i="1"/>
  <c r="AR121" i="1"/>
  <c r="AR122" i="1"/>
  <c r="AR123" i="1"/>
  <c r="AR124" i="1"/>
  <c r="AR125" i="1"/>
  <c r="AR126" i="1"/>
  <c r="AR127" i="1"/>
  <c r="AR128" i="1"/>
  <c r="AR129" i="1"/>
  <c r="AR130" i="1"/>
  <c r="AR131" i="1"/>
  <c r="AR132" i="1"/>
  <c r="AR133" i="1"/>
  <c r="AR134" i="1"/>
  <c r="AR135" i="1"/>
  <c r="AR136" i="1"/>
  <c r="AR137" i="1"/>
  <c r="AR138" i="1"/>
  <c r="AR139" i="1"/>
  <c r="AR140" i="1"/>
  <c r="AR141" i="1"/>
  <c r="AR142" i="1"/>
  <c r="AR143" i="1"/>
  <c r="AR144" i="1"/>
  <c r="AR145" i="1"/>
  <c r="AR146" i="1"/>
  <c r="AR147" i="1"/>
  <c r="AR148" i="1"/>
  <c r="AR149" i="1"/>
  <c r="AR150" i="1"/>
  <c r="AR151" i="1"/>
  <c r="AR152" i="1"/>
  <c r="AR153" i="1"/>
  <c r="AR154" i="1"/>
  <c r="AR155" i="1"/>
  <c r="AR156" i="1"/>
  <c r="AR157" i="1"/>
  <c r="AR158" i="1"/>
  <c r="AR159" i="1"/>
  <c r="AR160" i="1"/>
  <c r="AR161" i="1"/>
  <c r="AR162" i="1"/>
  <c r="AR163" i="1"/>
  <c r="AR164" i="1"/>
  <c r="AR165" i="1"/>
  <c r="AR166" i="1"/>
  <c r="AR167" i="1"/>
  <c r="AR168" i="1"/>
  <c r="AR169" i="1"/>
  <c r="AR170" i="1"/>
  <c r="AR171" i="1"/>
  <c r="AR172" i="1"/>
  <c r="AR173" i="1"/>
  <c r="AR174" i="1"/>
  <c r="AR175" i="1"/>
  <c r="AR176" i="1"/>
  <c r="AR177" i="1"/>
  <c r="AR178" i="1"/>
  <c r="AR179" i="1"/>
  <c r="AR180" i="1"/>
  <c r="AR181" i="1"/>
  <c r="AR182" i="1"/>
  <c r="AR183" i="1"/>
  <c r="AR184" i="1"/>
  <c r="AR185" i="1"/>
  <c r="AR186" i="1"/>
  <c r="AR187" i="1"/>
  <c r="AR188" i="1"/>
  <c r="AR189" i="1"/>
  <c r="AR190" i="1"/>
  <c r="AR191" i="1"/>
  <c r="AR192" i="1"/>
  <c r="AR193" i="1"/>
  <c r="AR194" i="1"/>
  <c r="AR195" i="1"/>
  <c r="AR196" i="1"/>
  <c r="AR197" i="1"/>
  <c r="AR198" i="1"/>
  <c r="AR199" i="1"/>
  <c r="AR200" i="1"/>
  <c r="AR201" i="1"/>
  <c r="AR202" i="1"/>
  <c r="AR203" i="1"/>
  <c r="AR204" i="1"/>
  <c r="AR205" i="1"/>
  <c r="AR206" i="1"/>
  <c r="AR207" i="1"/>
  <c r="AR208" i="1"/>
  <c r="AR209" i="1"/>
  <c r="AR210" i="1"/>
  <c r="AR211" i="1"/>
  <c r="AR212" i="1"/>
  <c r="AR213" i="1"/>
  <c r="AR214" i="1"/>
  <c r="AR215" i="1"/>
  <c r="AR216" i="1"/>
  <c r="AR217" i="1"/>
  <c r="AR218" i="1"/>
  <c r="AR219" i="1"/>
  <c r="AR220" i="1"/>
  <c r="AR221" i="1"/>
  <c r="AR222" i="1"/>
  <c r="AR223" i="1"/>
  <c r="AR224" i="1"/>
  <c r="AR225" i="1"/>
  <c r="AR226" i="1"/>
  <c r="AR227" i="1"/>
  <c r="AR228" i="1"/>
  <c r="AR229" i="1"/>
  <c r="AR230" i="1"/>
  <c r="AR231" i="1"/>
  <c r="AR232" i="1"/>
  <c r="AR233" i="1"/>
  <c r="AR234" i="1"/>
  <c r="AR235" i="1"/>
  <c r="AR236" i="1"/>
  <c r="AR237" i="1"/>
  <c r="AR238" i="1"/>
  <c r="AR239" i="1"/>
  <c r="AR240" i="1"/>
  <c r="AR241" i="1"/>
  <c r="AR242" i="1"/>
  <c r="AR243" i="1"/>
  <c r="AR244" i="1"/>
  <c r="AR245" i="1"/>
  <c r="AR246" i="1"/>
  <c r="AR247" i="1"/>
  <c r="AR248" i="1"/>
  <c r="AR249" i="1"/>
  <c r="AR250" i="1"/>
  <c r="AR251" i="1"/>
  <c r="AR252" i="1"/>
  <c r="AR253" i="1"/>
  <c r="AR254" i="1"/>
  <c r="AR255" i="1"/>
  <c r="AR256" i="1"/>
  <c r="AR257" i="1"/>
  <c r="AR258" i="1"/>
  <c r="AR259" i="1"/>
  <c r="AR260" i="1"/>
  <c r="AR261" i="1"/>
  <c r="AR262" i="1"/>
  <c r="AR263" i="1"/>
  <c r="AR264" i="1"/>
  <c r="AR265" i="1"/>
  <c r="AR266" i="1"/>
  <c r="AR267" i="1"/>
  <c r="AR268" i="1"/>
  <c r="AR269" i="1"/>
  <c r="AR270" i="1"/>
  <c r="AR271" i="1"/>
  <c r="AR272" i="1"/>
  <c r="AR273" i="1"/>
  <c r="AR274" i="1"/>
  <c r="AR275" i="1"/>
  <c r="AR276" i="1"/>
  <c r="AR277" i="1"/>
  <c r="AR278" i="1"/>
  <c r="AR279" i="1"/>
  <c r="AR280" i="1"/>
  <c r="AR281" i="1"/>
  <c r="AR282" i="1"/>
  <c r="AR283" i="1"/>
  <c r="AR284" i="1"/>
  <c r="AR285" i="1"/>
  <c r="AR286" i="1"/>
  <c r="AR287" i="1"/>
  <c r="AR288" i="1"/>
  <c r="AR289" i="1"/>
  <c r="AR290" i="1"/>
  <c r="AR291" i="1"/>
  <c r="AR292" i="1"/>
  <c r="AR293" i="1"/>
  <c r="AR294" i="1"/>
  <c r="AR295" i="1"/>
  <c r="AR296" i="1"/>
  <c r="AR297" i="1"/>
  <c r="AR298" i="1"/>
  <c r="AR299" i="1"/>
  <c r="AR300" i="1"/>
  <c r="AR301" i="1"/>
  <c r="AR302" i="1"/>
  <c r="AR303" i="1"/>
  <c r="AR304" i="1"/>
  <c r="AR305" i="1"/>
  <c r="AR306" i="1"/>
  <c r="AR307" i="1"/>
  <c r="AR308" i="1"/>
  <c r="AR309" i="1"/>
  <c r="AR310" i="1"/>
  <c r="AR311" i="1"/>
  <c r="AR312" i="1"/>
  <c r="AR313" i="1"/>
  <c r="AR314" i="1"/>
  <c r="AR315" i="1"/>
  <c r="AR316" i="1"/>
  <c r="AR317" i="1"/>
  <c r="AR318" i="1"/>
  <c r="AR319" i="1"/>
  <c r="AR320" i="1"/>
  <c r="AR321" i="1"/>
  <c r="AR322" i="1"/>
  <c r="AR323" i="1"/>
  <c r="AR324" i="1"/>
  <c r="AR325" i="1"/>
  <c r="AR326" i="1"/>
  <c r="AR327" i="1"/>
  <c r="AR328" i="1"/>
  <c r="AR329" i="1"/>
  <c r="AR330" i="1"/>
  <c r="AR331" i="1"/>
  <c r="AR332" i="1"/>
  <c r="AR333" i="1"/>
  <c r="AR334" i="1"/>
  <c r="AR335" i="1"/>
  <c r="AR336" i="1"/>
  <c r="AR337" i="1"/>
  <c r="AR338" i="1"/>
  <c r="AR339" i="1"/>
  <c r="AR340" i="1"/>
  <c r="AR341" i="1"/>
  <c r="AR342" i="1"/>
  <c r="AR343" i="1"/>
  <c r="AR344" i="1"/>
  <c r="AR345" i="1"/>
  <c r="AR346" i="1"/>
  <c r="AR347" i="1"/>
  <c r="AR348" i="1"/>
  <c r="AR349" i="1"/>
  <c r="AR350" i="1"/>
  <c r="AR351" i="1"/>
  <c r="AR352" i="1"/>
  <c r="AR353" i="1"/>
  <c r="AR354" i="1"/>
  <c r="AR355" i="1"/>
  <c r="AR356" i="1"/>
  <c r="AR357" i="1"/>
  <c r="AR358" i="1"/>
  <c r="AR359" i="1"/>
  <c r="AR360" i="1"/>
  <c r="AR361" i="1"/>
  <c r="AR362" i="1"/>
  <c r="AR363" i="1"/>
  <c r="AR364" i="1"/>
  <c r="AR365" i="1"/>
  <c r="AR366" i="1"/>
  <c r="AR367" i="1"/>
  <c r="AR368" i="1"/>
  <c r="AR369" i="1"/>
  <c r="AR370" i="1"/>
  <c r="AR371" i="1"/>
  <c r="AR372" i="1"/>
  <c r="AR373" i="1"/>
  <c r="AR374" i="1"/>
  <c r="AR375" i="1"/>
  <c r="AR376" i="1"/>
  <c r="AR377" i="1"/>
  <c r="AR378" i="1"/>
  <c r="AR379" i="1"/>
  <c r="AR380" i="1"/>
  <c r="AR381" i="1"/>
  <c r="AR382" i="1"/>
  <c r="AR383" i="1"/>
  <c r="AR384" i="1"/>
  <c r="AR385" i="1"/>
  <c r="AR386" i="1"/>
  <c r="AR387" i="1"/>
  <c r="AR388" i="1"/>
  <c r="AR389" i="1"/>
  <c r="AR390" i="1"/>
  <c r="AR391" i="1"/>
  <c r="AR392" i="1"/>
  <c r="AR393" i="1"/>
  <c r="AR394" i="1"/>
  <c r="AR395" i="1"/>
  <c r="AR396" i="1"/>
  <c r="AR397" i="1"/>
  <c r="AR398" i="1"/>
  <c r="AR399" i="1"/>
  <c r="AR400" i="1"/>
  <c r="AR401" i="1"/>
  <c r="AR402" i="1"/>
  <c r="AR403" i="1"/>
  <c r="AR404" i="1"/>
  <c r="AR405" i="1"/>
  <c r="AR406" i="1"/>
  <c r="AR407" i="1"/>
  <c r="AR408" i="1"/>
  <c r="AR409" i="1"/>
  <c r="AR410" i="1"/>
  <c r="AR411" i="1"/>
  <c r="AR412" i="1"/>
  <c r="AR413" i="1"/>
  <c r="AR414" i="1"/>
  <c r="AR415" i="1"/>
  <c r="AR416" i="1"/>
  <c r="AR417" i="1"/>
  <c r="AR418" i="1"/>
  <c r="AR419" i="1"/>
  <c r="AR420" i="1"/>
  <c r="AR421" i="1"/>
  <c r="AR422" i="1"/>
  <c r="AR423" i="1"/>
  <c r="AR424" i="1"/>
  <c r="AR425" i="1"/>
  <c r="AR426" i="1"/>
  <c r="AR427" i="1"/>
  <c r="AR428" i="1"/>
  <c r="AR429" i="1"/>
  <c r="AR430" i="1"/>
  <c r="AR431" i="1"/>
  <c r="AR432" i="1"/>
  <c r="AR433" i="1"/>
  <c r="AR434" i="1"/>
  <c r="AR435" i="1"/>
  <c r="AR436" i="1"/>
  <c r="AR437" i="1"/>
  <c r="AR438" i="1"/>
  <c r="AR439" i="1"/>
  <c r="AR440" i="1"/>
  <c r="AR441" i="1"/>
  <c r="AR442" i="1"/>
  <c r="AR443" i="1"/>
  <c r="AR444" i="1"/>
  <c r="AR445" i="1"/>
  <c r="AR446" i="1"/>
  <c r="AR447" i="1"/>
  <c r="AR448" i="1"/>
  <c r="AR449" i="1"/>
  <c r="AR450" i="1"/>
  <c r="AR451" i="1"/>
  <c r="AR452" i="1"/>
  <c r="AR453" i="1"/>
  <c r="AR454" i="1"/>
  <c r="AR455" i="1"/>
  <c r="AR456" i="1"/>
  <c r="AR457" i="1"/>
  <c r="AR458" i="1"/>
  <c r="AR459" i="1"/>
  <c r="AR460" i="1"/>
  <c r="AR461" i="1"/>
  <c r="AR462" i="1"/>
  <c r="AR463" i="1"/>
  <c r="AR464" i="1"/>
  <c r="AR465" i="1"/>
  <c r="AR466" i="1"/>
  <c r="AR467" i="1"/>
  <c r="AR468" i="1"/>
  <c r="AR469" i="1"/>
  <c r="AR470" i="1"/>
  <c r="AR471" i="1"/>
  <c r="AR472" i="1"/>
  <c r="AR473" i="1"/>
  <c r="AR474" i="1"/>
  <c r="AR475" i="1"/>
  <c r="AR476" i="1"/>
  <c r="AR477" i="1"/>
  <c r="AR478" i="1"/>
  <c r="AR479" i="1"/>
  <c r="AR480" i="1"/>
  <c r="AR481" i="1"/>
  <c r="AR482" i="1"/>
  <c r="AR483" i="1"/>
  <c r="AR484" i="1"/>
  <c r="AR485" i="1"/>
  <c r="AR486" i="1"/>
  <c r="AR487" i="1"/>
  <c r="AR488" i="1"/>
  <c r="AR489" i="1"/>
  <c r="AR490" i="1"/>
  <c r="AR491" i="1"/>
  <c r="AR492" i="1"/>
  <c r="AR493" i="1"/>
  <c r="AR494" i="1"/>
  <c r="AR495" i="1"/>
  <c r="AR496" i="1"/>
  <c r="AR497" i="1"/>
  <c r="AR498" i="1"/>
  <c r="AR499" i="1"/>
  <c r="AR500" i="1"/>
  <c r="AR501" i="1"/>
  <c r="AR502" i="1"/>
  <c r="AR503" i="1"/>
  <c r="AR504" i="1"/>
  <c r="AR505" i="1"/>
  <c r="AR506" i="1"/>
  <c r="AR507" i="1"/>
  <c r="AR508" i="1"/>
  <c r="AR509" i="1"/>
  <c r="AR510" i="1"/>
  <c r="AR511" i="1"/>
  <c r="AR512" i="1"/>
  <c r="AR513" i="1"/>
  <c r="AR514" i="1"/>
  <c r="AR515" i="1"/>
  <c r="AR516" i="1"/>
  <c r="AR517" i="1"/>
  <c r="AR518" i="1"/>
  <c r="AR519" i="1"/>
  <c r="AR520" i="1"/>
  <c r="AR521" i="1"/>
  <c r="AR522" i="1"/>
  <c r="AR523" i="1"/>
  <c r="AR524" i="1"/>
  <c r="AR525" i="1"/>
  <c r="AR526" i="1"/>
  <c r="AR527" i="1"/>
  <c r="AR528" i="1"/>
  <c r="AR529" i="1"/>
  <c r="AR530" i="1"/>
  <c r="AR531" i="1"/>
  <c r="AR532" i="1"/>
  <c r="AR533" i="1"/>
  <c r="AR534" i="1"/>
  <c r="AR535" i="1"/>
  <c r="AR536" i="1"/>
  <c r="AR537" i="1"/>
  <c r="AR538" i="1"/>
  <c r="AR539" i="1"/>
  <c r="AR540" i="1"/>
  <c r="AR541" i="1"/>
  <c r="AR542" i="1"/>
  <c r="AR543" i="1"/>
  <c r="AR544" i="1"/>
  <c r="AR545" i="1"/>
  <c r="AR546" i="1"/>
  <c r="AR547" i="1"/>
  <c r="AR548" i="1"/>
  <c r="AR549" i="1"/>
  <c r="AR550" i="1"/>
  <c r="AR551" i="1"/>
  <c r="AR552" i="1"/>
  <c r="AR553" i="1"/>
  <c r="AR554" i="1"/>
  <c r="AR555" i="1"/>
  <c r="AR556" i="1"/>
  <c r="AR557" i="1"/>
  <c r="AR558" i="1"/>
  <c r="AR559" i="1"/>
  <c r="AR560" i="1"/>
  <c r="AR561" i="1"/>
  <c r="AR562" i="1"/>
  <c r="AR563" i="1"/>
  <c r="AR564" i="1"/>
  <c r="AR565" i="1"/>
  <c r="AR566" i="1"/>
  <c r="AR567" i="1"/>
  <c r="AR568" i="1"/>
  <c r="AR569" i="1"/>
  <c r="AR570" i="1"/>
  <c r="AR571" i="1"/>
  <c r="AR572" i="1"/>
  <c r="AR573" i="1"/>
  <c r="AR574" i="1"/>
  <c r="AR575" i="1"/>
  <c r="AR576" i="1"/>
  <c r="AR577" i="1"/>
  <c r="AR578" i="1"/>
  <c r="AR579" i="1"/>
  <c r="AR580" i="1"/>
  <c r="AR581" i="1"/>
  <c r="AR582" i="1"/>
  <c r="AR583" i="1"/>
  <c r="AR584" i="1"/>
  <c r="AR585" i="1"/>
  <c r="AR586" i="1"/>
  <c r="AR587" i="1"/>
  <c r="AR588" i="1"/>
  <c r="AR589" i="1"/>
  <c r="AR590" i="1"/>
  <c r="AR591" i="1"/>
  <c r="AR592" i="1"/>
  <c r="AR593" i="1"/>
  <c r="AR594" i="1"/>
  <c r="AR595" i="1"/>
  <c r="AR596" i="1"/>
  <c r="AR597" i="1"/>
  <c r="AR598" i="1"/>
  <c r="AR599" i="1"/>
  <c r="AR600" i="1"/>
  <c r="AR601" i="1"/>
  <c r="AR602" i="1"/>
  <c r="AR603" i="1"/>
  <c r="AR604" i="1"/>
  <c r="AR605" i="1"/>
  <c r="AR606" i="1"/>
  <c r="AR607" i="1"/>
  <c r="AR608" i="1"/>
  <c r="AR609" i="1"/>
  <c r="AR610" i="1"/>
  <c r="AR611" i="1"/>
  <c r="AR612" i="1"/>
  <c r="AR613" i="1"/>
  <c r="AR614" i="1"/>
  <c r="AR615" i="1"/>
  <c r="AR616" i="1"/>
  <c r="AR617" i="1"/>
  <c r="AR618" i="1"/>
  <c r="AR619" i="1"/>
  <c r="AR620" i="1"/>
  <c r="AR621" i="1"/>
  <c r="AR622" i="1"/>
  <c r="AR623" i="1"/>
  <c r="AR624" i="1"/>
  <c r="AR625" i="1"/>
  <c r="AR626" i="1"/>
  <c r="AR627" i="1"/>
  <c r="AR628" i="1"/>
  <c r="AR629" i="1"/>
  <c r="AR630" i="1"/>
  <c r="AR631" i="1"/>
  <c r="AR632" i="1"/>
  <c r="AR633" i="1"/>
  <c r="AR634" i="1"/>
  <c r="AR635" i="1"/>
  <c r="AR636" i="1"/>
  <c r="AR637" i="1"/>
  <c r="AR638" i="1"/>
  <c r="AR639" i="1"/>
  <c r="AR640" i="1"/>
  <c r="AR641" i="1"/>
  <c r="AR642" i="1"/>
  <c r="AR643" i="1"/>
  <c r="AR644" i="1"/>
  <c r="AR645" i="1"/>
  <c r="AR646" i="1"/>
  <c r="AR647" i="1"/>
  <c r="AR648" i="1"/>
  <c r="AR649" i="1"/>
  <c r="AR650" i="1"/>
  <c r="AR651" i="1"/>
  <c r="AR652" i="1"/>
  <c r="AR653" i="1"/>
  <c r="AR654" i="1"/>
  <c r="AR655" i="1"/>
  <c r="AR656" i="1"/>
  <c r="AR657" i="1"/>
  <c r="AR658" i="1"/>
  <c r="AR659" i="1"/>
  <c r="AR660" i="1"/>
  <c r="AR661" i="1"/>
  <c r="AR662" i="1"/>
  <c r="AR663" i="1"/>
  <c r="AR664" i="1"/>
  <c r="AR665" i="1"/>
  <c r="AR666" i="1"/>
  <c r="AR667" i="1"/>
  <c r="AR668" i="1"/>
  <c r="AR669" i="1"/>
  <c r="AR670" i="1"/>
  <c r="AR671" i="1"/>
  <c r="AR672" i="1"/>
  <c r="AR673" i="1"/>
  <c r="AR674" i="1"/>
  <c r="AR675" i="1"/>
  <c r="AR676" i="1"/>
  <c r="AR677" i="1"/>
  <c r="AR678" i="1"/>
  <c r="AR679" i="1"/>
  <c r="AR680" i="1"/>
  <c r="AR681" i="1"/>
  <c r="AR682" i="1"/>
  <c r="AR683" i="1"/>
  <c r="AR684" i="1"/>
  <c r="AR685" i="1"/>
  <c r="AR686" i="1"/>
  <c r="AR687" i="1"/>
  <c r="AR688" i="1"/>
  <c r="AR689" i="1"/>
  <c r="AR690" i="1"/>
  <c r="AR691" i="1"/>
  <c r="AR692" i="1"/>
  <c r="AR693" i="1"/>
  <c r="AR694" i="1"/>
  <c r="AR695" i="1"/>
  <c r="AR696" i="1"/>
  <c r="AR697" i="1"/>
  <c r="AR698" i="1"/>
  <c r="AR699" i="1"/>
  <c r="AR700" i="1"/>
  <c r="AR701" i="1"/>
  <c r="AR702" i="1"/>
  <c r="AR703" i="1"/>
  <c r="AR704" i="1"/>
  <c r="AR705" i="1"/>
  <c r="AR706" i="1"/>
  <c r="AR707" i="1"/>
  <c r="AR708" i="1"/>
  <c r="AR709" i="1"/>
  <c r="AR710" i="1"/>
  <c r="AR711" i="1"/>
  <c r="AR712" i="1"/>
  <c r="AR713" i="1"/>
  <c r="AR714" i="1"/>
  <c r="AR715" i="1"/>
  <c r="AR716" i="1"/>
  <c r="AR717" i="1"/>
  <c r="AR718" i="1"/>
  <c r="AR719" i="1"/>
  <c r="AR720" i="1"/>
  <c r="AR721" i="1"/>
  <c r="AR722" i="1"/>
  <c r="AR723" i="1"/>
  <c r="AR724" i="1"/>
  <c r="AR725" i="1"/>
  <c r="AR726" i="1"/>
  <c r="AR727" i="1"/>
  <c r="AR728" i="1"/>
  <c r="AR729" i="1"/>
  <c r="AR730" i="1"/>
  <c r="AR731" i="1"/>
  <c r="AR732" i="1"/>
  <c r="AR733" i="1"/>
  <c r="AR734" i="1"/>
  <c r="AR735" i="1"/>
  <c r="AR736" i="1"/>
  <c r="AR737" i="1"/>
  <c r="AR738" i="1"/>
  <c r="AR739" i="1"/>
  <c r="AR740" i="1"/>
  <c r="AR741" i="1"/>
  <c r="AR742" i="1"/>
  <c r="AR743" i="1"/>
  <c r="AR744" i="1"/>
  <c r="AR745" i="1"/>
  <c r="AR746" i="1"/>
  <c r="AR747" i="1"/>
  <c r="AR748" i="1"/>
  <c r="AR749" i="1"/>
  <c r="AR750" i="1"/>
  <c r="AR751" i="1"/>
  <c r="AR752" i="1"/>
  <c r="AR753" i="1"/>
  <c r="AR754" i="1"/>
  <c r="AR755" i="1"/>
  <c r="AR756" i="1"/>
  <c r="AR757" i="1"/>
  <c r="AR758" i="1"/>
  <c r="AR759" i="1"/>
  <c r="AR760" i="1"/>
  <c r="AR761" i="1"/>
  <c r="AR762" i="1"/>
  <c r="AR763" i="1"/>
  <c r="AR764" i="1"/>
  <c r="AR765" i="1"/>
  <c r="AR766" i="1"/>
  <c r="AR767" i="1"/>
  <c r="AR768" i="1"/>
  <c r="AR769" i="1"/>
  <c r="AR770" i="1"/>
  <c r="AR771" i="1"/>
  <c r="AR772" i="1"/>
  <c r="AR773" i="1"/>
  <c r="AR774" i="1"/>
  <c r="AR775" i="1"/>
  <c r="AR776" i="1"/>
  <c r="AR777" i="1"/>
  <c r="AR778" i="1"/>
  <c r="AR779" i="1"/>
  <c r="AR780" i="1"/>
  <c r="AR781" i="1"/>
  <c r="AR782" i="1"/>
  <c r="AR783" i="1"/>
  <c r="AR784" i="1"/>
  <c r="AR785" i="1"/>
  <c r="AR786" i="1"/>
  <c r="AR787" i="1"/>
  <c r="AR788" i="1"/>
  <c r="AR789" i="1"/>
  <c r="AR790" i="1"/>
  <c r="AR791" i="1"/>
  <c r="AR792" i="1"/>
  <c r="AR793" i="1"/>
  <c r="AR794" i="1"/>
  <c r="AR795" i="1"/>
  <c r="AR796" i="1"/>
  <c r="AR797" i="1"/>
  <c r="AR798" i="1"/>
  <c r="AR799" i="1"/>
  <c r="AR800" i="1"/>
  <c r="AR801" i="1"/>
  <c r="AR802" i="1"/>
  <c r="AR803" i="1"/>
  <c r="AR804" i="1"/>
  <c r="AR805" i="1"/>
  <c r="AR806" i="1"/>
  <c r="AR807" i="1"/>
  <c r="AR808" i="1"/>
  <c r="AR809" i="1"/>
  <c r="AR810" i="1"/>
  <c r="AR811" i="1"/>
  <c r="AR812" i="1"/>
  <c r="AR813" i="1"/>
  <c r="AR814" i="1"/>
  <c r="AR815" i="1"/>
  <c r="AR816" i="1"/>
  <c r="AR817" i="1"/>
  <c r="AR818" i="1"/>
  <c r="AR819" i="1"/>
  <c r="AR820" i="1"/>
  <c r="AR821" i="1"/>
  <c r="AR822" i="1"/>
  <c r="AR823" i="1"/>
  <c r="AR824" i="1"/>
  <c r="AR825" i="1"/>
  <c r="AR826" i="1"/>
  <c r="AR827" i="1"/>
  <c r="AR828" i="1"/>
  <c r="AR829" i="1"/>
  <c r="AR830" i="1"/>
  <c r="AR831" i="1"/>
  <c r="AR832" i="1"/>
  <c r="AR833" i="1"/>
  <c r="AR834" i="1"/>
  <c r="AR835" i="1"/>
  <c r="AR836" i="1"/>
  <c r="AR837" i="1"/>
  <c r="AR838" i="1"/>
  <c r="AR839" i="1"/>
  <c r="AR840" i="1"/>
  <c r="AR841" i="1"/>
  <c r="AR842" i="1"/>
  <c r="AR843" i="1"/>
  <c r="AR844" i="1"/>
  <c r="AR845" i="1"/>
  <c r="AR846" i="1"/>
  <c r="AR847" i="1"/>
  <c r="AR848" i="1"/>
  <c r="AR849" i="1"/>
  <c r="AR850" i="1"/>
  <c r="AR851" i="1"/>
  <c r="AR852" i="1"/>
  <c r="AR853" i="1"/>
  <c r="AR854" i="1"/>
  <c r="AR855" i="1"/>
  <c r="AR856" i="1"/>
  <c r="AR857" i="1"/>
  <c r="AR858" i="1"/>
  <c r="AR859" i="1"/>
  <c r="AR860" i="1"/>
  <c r="AR861" i="1"/>
  <c r="AR862" i="1"/>
  <c r="AR863" i="1"/>
  <c r="AR864" i="1"/>
  <c r="AR865" i="1"/>
  <c r="AR866" i="1"/>
  <c r="AR867" i="1"/>
  <c r="AR868" i="1"/>
  <c r="AR869" i="1"/>
  <c r="AR870" i="1"/>
  <c r="AR871" i="1"/>
  <c r="AR872" i="1"/>
  <c r="AR873" i="1"/>
  <c r="AR874" i="1"/>
  <c r="AR875" i="1"/>
  <c r="AR876" i="1"/>
  <c r="AR877" i="1"/>
  <c r="AR878" i="1"/>
  <c r="AR879" i="1"/>
  <c r="AR880" i="1"/>
  <c r="AR881" i="1"/>
  <c r="AR882" i="1"/>
  <c r="AR883" i="1"/>
  <c r="AR884" i="1"/>
  <c r="AR885" i="1"/>
  <c r="AR886" i="1"/>
  <c r="AR887" i="1"/>
  <c r="AR888" i="1"/>
  <c r="AR889" i="1"/>
  <c r="AR890" i="1"/>
  <c r="AR891" i="1"/>
  <c r="AR892" i="1"/>
  <c r="AR893" i="1"/>
  <c r="AR894" i="1"/>
  <c r="AR895" i="1"/>
  <c r="AR896" i="1"/>
  <c r="AR897" i="1"/>
  <c r="AR898" i="1"/>
  <c r="AR899" i="1"/>
  <c r="AR900" i="1"/>
  <c r="AR901" i="1"/>
  <c r="AR902" i="1"/>
  <c r="AR903" i="1"/>
  <c r="AR904" i="1"/>
  <c r="AR905" i="1"/>
  <c r="AR906" i="1"/>
  <c r="AR907" i="1"/>
  <c r="AR908" i="1"/>
  <c r="AR909" i="1"/>
  <c r="AR910" i="1"/>
  <c r="AR911" i="1"/>
  <c r="AR912" i="1"/>
  <c r="AR913" i="1"/>
  <c r="AR914" i="1"/>
  <c r="AR915" i="1"/>
  <c r="AR916" i="1"/>
  <c r="AR917" i="1"/>
  <c r="AR918" i="1"/>
  <c r="AR919" i="1"/>
  <c r="AR920" i="1"/>
  <c r="AR921" i="1"/>
  <c r="AR922" i="1"/>
  <c r="AR923" i="1"/>
  <c r="AR924" i="1"/>
  <c r="AR925" i="1"/>
  <c r="AR926" i="1"/>
  <c r="AR927" i="1"/>
  <c r="AR928" i="1"/>
  <c r="AR929" i="1"/>
  <c r="AR930" i="1"/>
  <c r="AR931" i="1"/>
  <c r="AR932" i="1"/>
  <c r="AR933" i="1"/>
  <c r="AR934" i="1"/>
  <c r="AR935" i="1"/>
  <c r="AR936" i="1"/>
  <c r="AR937" i="1"/>
  <c r="AR938" i="1"/>
  <c r="AR939" i="1"/>
  <c r="AR940" i="1"/>
  <c r="AR941" i="1"/>
  <c r="AR942" i="1"/>
  <c r="AR943" i="1"/>
  <c r="AR944" i="1"/>
  <c r="AR945" i="1"/>
  <c r="AR946" i="1"/>
  <c r="AR947" i="1"/>
  <c r="AR948" i="1"/>
  <c r="AR949" i="1"/>
  <c r="AR950" i="1"/>
  <c r="AR951" i="1"/>
  <c r="AR952" i="1"/>
  <c r="AR953" i="1"/>
  <c r="AR954" i="1"/>
  <c r="AR955" i="1"/>
  <c r="AR956" i="1"/>
  <c r="AR957" i="1"/>
  <c r="AR958" i="1"/>
  <c r="AR959" i="1"/>
  <c r="AR960" i="1"/>
  <c r="AR961" i="1"/>
  <c r="AR962" i="1"/>
  <c r="AR963" i="1"/>
  <c r="AR964" i="1"/>
  <c r="AR965" i="1"/>
  <c r="AR966" i="1"/>
  <c r="AR967" i="1"/>
  <c r="AR968" i="1"/>
  <c r="AR969" i="1"/>
  <c r="AR970" i="1"/>
  <c r="AR971" i="1"/>
  <c r="AR972" i="1"/>
  <c r="AR973" i="1"/>
  <c r="AR974" i="1"/>
  <c r="AR986" i="1"/>
  <c r="AR987" i="1"/>
  <c r="AR988" i="1"/>
  <c r="AR989" i="1"/>
  <c r="AR990" i="1"/>
  <c r="AR991" i="1"/>
  <c r="AR992" i="1"/>
  <c r="AR993" i="1"/>
  <c r="AR994" i="1"/>
  <c r="AR995" i="1"/>
  <c r="AR996" i="1"/>
  <c r="AR997" i="1"/>
  <c r="AR998" i="1"/>
  <c r="AR999" i="1"/>
  <c r="AR1000" i="1"/>
  <c r="AR1001" i="1"/>
  <c r="AR1002" i="1"/>
  <c r="AR1003" i="1"/>
  <c r="AR1004" i="1"/>
  <c r="AR1005" i="1"/>
  <c r="AR1006" i="1"/>
  <c r="AR1007" i="1"/>
  <c r="AR1008" i="1"/>
  <c r="AR1009" i="1"/>
  <c r="AR1010" i="1"/>
  <c r="AR1011" i="1"/>
  <c r="AR1012" i="1"/>
  <c r="AR1013" i="1"/>
  <c r="AR1014" i="1"/>
  <c r="AR1015" i="1"/>
  <c r="AR1016" i="1"/>
  <c r="AR1017" i="1"/>
  <c r="AR1018" i="1"/>
  <c r="AR1019" i="1"/>
  <c r="AR1020" i="1"/>
  <c r="AR1021" i="1"/>
  <c r="AR1022" i="1"/>
  <c r="AR1023" i="1"/>
  <c r="AR1024" i="1"/>
  <c r="AR1025" i="1"/>
  <c r="AR1026" i="1"/>
  <c r="AR1027" i="1"/>
  <c r="AR1028" i="1"/>
  <c r="AR1029" i="1"/>
  <c r="AR1030" i="1"/>
  <c r="AR1031" i="1"/>
  <c r="AR1032" i="1"/>
  <c r="AR1033" i="1"/>
  <c r="AR1034" i="1"/>
  <c r="AR1035" i="1"/>
  <c r="AR1036" i="1"/>
  <c r="AR1037" i="1"/>
  <c r="AR1038" i="1"/>
  <c r="AR1039" i="1"/>
  <c r="AR1040" i="1"/>
  <c r="AR1041" i="1"/>
  <c r="AR1042" i="1"/>
  <c r="AR1043" i="1"/>
  <c r="AR1044" i="1"/>
  <c r="AR1045" i="1"/>
  <c r="AR1046" i="1"/>
  <c r="AR1047" i="1"/>
  <c r="AR1048" i="1"/>
  <c r="AR1049" i="1"/>
  <c r="AR1050" i="1"/>
  <c r="AR1051" i="1"/>
  <c r="AR1052" i="1"/>
  <c r="AR1053" i="1"/>
  <c r="AR1054" i="1"/>
  <c r="AR1055" i="1"/>
  <c r="AR1056" i="1"/>
  <c r="AR1057" i="1"/>
  <c r="AR1058" i="1"/>
  <c r="AR1059" i="1"/>
  <c r="AR1060" i="1"/>
  <c r="AR1061" i="1"/>
  <c r="AR1062" i="1"/>
  <c r="AR1063" i="1"/>
  <c r="AR1064" i="1"/>
  <c r="AR1065" i="1"/>
  <c r="AR1066" i="1"/>
  <c r="AR1067" i="1"/>
  <c r="AR1068" i="1"/>
  <c r="AR1070" i="1"/>
  <c r="AR5" i="1"/>
  <c r="S1077" i="1" l="1"/>
  <c r="T1077" i="1"/>
  <c r="S1089" i="1" l="1"/>
  <c r="CX1070" i="1"/>
  <c r="CP1070" i="1"/>
  <c r="CI1070" i="1"/>
  <c r="CA1070" i="1"/>
  <c r="BS1070" i="1"/>
  <c r="BK1070" i="1"/>
  <c r="C1070" i="1"/>
  <c r="FK1069" i="1"/>
  <c r="FJ1069" i="1"/>
  <c r="FI1069" i="1"/>
  <c r="FH1069" i="1"/>
  <c r="FG1069" i="1"/>
  <c r="FF1069" i="1"/>
  <c r="FE1069" i="1"/>
  <c r="FD1069" i="1"/>
  <c r="FC1069" i="1"/>
  <c r="FB1069" i="1"/>
  <c r="FA1069" i="1"/>
  <c r="EZ1069" i="1"/>
  <c r="EY1069" i="1"/>
  <c r="EX1069" i="1"/>
  <c r="EW1069" i="1"/>
  <c r="EV1069" i="1"/>
  <c r="EU1069" i="1"/>
  <c r="ET1069" i="1"/>
  <c r="ES1069" i="1"/>
  <c r="ER1069" i="1"/>
  <c r="EQ1069" i="1"/>
  <c r="EP1069" i="1"/>
  <c r="EO1069" i="1"/>
  <c r="EN1069" i="1"/>
  <c r="EM1069" i="1"/>
  <c r="EL1069" i="1"/>
  <c r="EK1069" i="1"/>
  <c r="EJ1069" i="1"/>
  <c r="EI1069" i="1"/>
  <c r="EH1069" i="1"/>
  <c r="EG1069" i="1"/>
  <c r="EF1069" i="1"/>
  <c r="EE1069" i="1"/>
  <c r="ED1069" i="1"/>
  <c r="EC1069" i="1"/>
  <c r="EB1069" i="1"/>
  <c r="EA1069" i="1"/>
  <c r="DZ1069" i="1"/>
  <c r="DY1069" i="1"/>
  <c r="DX1069" i="1"/>
  <c r="DW1069" i="1"/>
  <c r="DV1069" i="1"/>
  <c r="DU1069" i="1"/>
  <c r="DT1069" i="1"/>
  <c r="DS1069" i="1"/>
  <c r="DR1069" i="1"/>
  <c r="DQ1069" i="1"/>
  <c r="DP1069" i="1"/>
  <c r="DO1069" i="1"/>
  <c r="DN1069" i="1"/>
  <c r="DM1069" i="1"/>
  <c r="DL1069" i="1"/>
  <c r="DK1069" i="1"/>
  <c r="DJ1069" i="1"/>
  <c r="DI1069" i="1"/>
  <c r="DH1069" i="1"/>
  <c r="DG1069" i="1"/>
  <c r="DF1069" i="1"/>
  <c r="DE1069" i="1"/>
  <c r="DD1069" i="1"/>
  <c r="DC1069" i="1"/>
  <c r="DB1069" i="1"/>
  <c r="DA1069" i="1"/>
  <c r="CZ1069" i="1"/>
  <c r="CY1069" i="1"/>
  <c r="CR1069" i="1"/>
  <c r="CO1069" i="1"/>
  <c r="CN1069" i="1"/>
  <c r="CM1069" i="1"/>
  <c r="CL1069" i="1"/>
  <c r="CK1069" i="1"/>
  <c r="CJ1069" i="1"/>
  <c r="CH1069" i="1"/>
  <c r="CG1069" i="1"/>
  <c r="CF1069" i="1"/>
  <c r="CE1069" i="1"/>
  <c r="CD1069" i="1"/>
  <c r="CC1069" i="1"/>
  <c r="CB1069" i="1"/>
  <c r="BU1069" i="1"/>
  <c r="BM1069" i="1"/>
  <c r="BJ1069" i="1"/>
  <c r="BI1069" i="1"/>
  <c r="BH1069" i="1"/>
  <c r="BG1069" i="1"/>
  <c r="BF1069" i="1"/>
  <c r="BE1069" i="1"/>
  <c r="AT1069" i="1"/>
  <c r="AS1069" i="1"/>
  <c r="AQ1069" i="1"/>
  <c r="AP1069" i="1"/>
  <c r="AO1069" i="1"/>
  <c r="AN1069" i="1"/>
  <c r="AM1069" i="1"/>
  <c r="AL1069" i="1"/>
  <c r="X1069" i="1"/>
  <c r="W1069" i="1"/>
  <c r="V1069" i="1"/>
  <c r="U1069" i="1"/>
  <c r="T1069" i="1"/>
  <c r="S1069" i="1"/>
  <c r="P1069" i="1"/>
  <c r="O1069" i="1"/>
  <c r="N1069" i="1"/>
  <c r="Q1069" i="1" s="1"/>
  <c r="M1069" i="1"/>
  <c r="L1069" i="1"/>
  <c r="K1069" i="1"/>
  <c r="I1069" i="1"/>
  <c r="H1069" i="1"/>
  <c r="G1069" i="1"/>
  <c r="C1069" i="1"/>
  <c r="FM1068" i="1"/>
  <c r="CX1068" i="1"/>
  <c r="CP1068" i="1"/>
  <c r="CI1068" i="1"/>
  <c r="CA1068" i="1"/>
  <c r="BS1068" i="1"/>
  <c r="BK1068" i="1"/>
  <c r="BD1068" i="1"/>
  <c r="C1068" i="1"/>
  <c r="FM1067" i="1"/>
  <c r="CX1067" i="1"/>
  <c r="CP1067" i="1"/>
  <c r="CI1067" i="1"/>
  <c r="CA1067" i="1"/>
  <c r="BS1067" i="1"/>
  <c r="BK1067" i="1"/>
  <c r="BD1067" i="1"/>
  <c r="C1067" i="1"/>
  <c r="CX1066" i="1"/>
  <c r="CP1066" i="1"/>
  <c r="CI1066" i="1"/>
  <c r="CA1066" i="1"/>
  <c r="BS1066" i="1"/>
  <c r="BK1066" i="1"/>
  <c r="R1066" i="1"/>
  <c r="CX1065" i="1"/>
  <c r="CP1065" i="1"/>
  <c r="CI1065" i="1"/>
  <c r="CA1065" i="1"/>
  <c r="BS1065" i="1"/>
  <c r="BK1065" i="1"/>
  <c r="BD1065" i="1"/>
  <c r="R1065" i="1"/>
  <c r="CX1064" i="1"/>
  <c r="CP1064" i="1"/>
  <c r="CI1064" i="1"/>
  <c r="CA1064" i="1"/>
  <c r="BS1064" i="1"/>
  <c r="BK1064" i="1"/>
  <c r="BD1064" i="1"/>
  <c r="R1064" i="1"/>
  <c r="CX1063" i="1"/>
  <c r="CP1063" i="1"/>
  <c r="CI1063" i="1"/>
  <c r="CA1063" i="1"/>
  <c r="BS1063" i="1"/>
  <c r="BK1063" i="1"/>
  <c r="BD1063" i="1"/>
  <c r="R1063" i="1"/>
  <c r="CX1062" i="1"/>
  <c r="CP1062" i="1"/>
  <c r="CI1062" i="1"/>
  <c r="CA1062" i="1"/>
  <c r="BS1062" i="1"/>
  <c r="BK1062" i="1"/>
  <c r="BD1062" i="1"/>
  <c r="R1062" i="1"/>
  <c r="CX1061" i="1"/>
  <c r="CP1061" i="1"/>
  <c r="CI1061" i="1"/>
  <c r="CA1061" i="1"/>
  <c r="BS1061" i="1"/>
  <c r="BK1061" i="1"/>
  <c r="BD1061" i="1"/>
  <c r="R1061" i="1"/>
  <c r="CX1060" i="1"/>
  <c r="CP1060" i="1"/>
  <c r="CI1060" i="1"/>
  <c r="CA1060" i="1"/>
  <c r="BS1060" i="1"/>
  <c r="BK1060" i="1"/>
  <c r="BD1060" i="1"/>
  <c r="R1060" i="1"/>
  <c r="CX1059" i="1"/>
  <c r="CP1059" i="1"/>
  <c r="CI1059" i="1"/>
  <c r="CA1059" i="1"/>
  <c r="BS1059" i="1"/>
  <c r="BK1059" i="1"/>
  <c r="BD1059" i="1"/>
  <c r="R1059" i="1"/>
  <c r="CX1058" i="1"/>
  <c r="CP1058" i="1"/>
  <c r="CI1058" i="1"/>
  <c r="CA1058" i="1"/>
  <c r="BS1058" i="1"/>
  <c r="BK1058" i="1"/>
  <c r="BD1058" i="1"/>
  <c r="R1058" i="1"/>
  <c r="CX1057" i="1"/>
  <c r="CP1057" i="1"/>
  <c r="CI1057" i="1"/>
  <c r="CA1057" i="1"/>
  <c r="BS1057" i="1"/>
  <c r="BK1057" i="1"/>
  <c r="BD1057" i="1"/>
  <c r="R1057" i="1"/>
  <c r="CX1056" i="1"/>
  <c r="CP1056" i="1"/>
  <c r="CI1056" i="1"/>
  <c r="CA1056" i="1"/>
  <c r="BS1056" i="1"/>
  <c r="BK1056" i="1"/>
  <c r="BD1056" i="1"/>
  <c r="R1056" i="1"/>
  <c r="CX1055" i="1"/>
  <c r="CP1055" i="1"/>
  <c r="CI1055" i="1"/>
  <c r="CA1055" i="1"/>
  <c r="BS1055" i="1"/>
  <c r="BK1055" i="1"/>
  <c r="BD1055" i="1"/>
  <c r="R1055" i="1"/>
  <c r="CX1054" i="1"/>
  <c r="CP1054" i="1"/>
  <c r="CI1054" i="1"/>
  <c r="CA1054" i="1"/>
  <c r="BS1054" i="1"/>
  <c r="BK1054" i="1"/>
  <c r="BD1054" i="1"/>
  <c r="R1054" i="1"/>
  <c r="CX1053" i="1"/>
  <c r="CP1053" i="1"/>
  <c r="CI1053" i="1"/>
  <c r="CA1053" i="1"/>
  <c r="BS1053" i="1"/>
  <c r="BK1053" i="1"/>
  <c r="BD1053" i="1"/>
  <c r="R1053" i="1"/>
  <c r="CX1052" i="1"/>
  <c r="CP1052" i="1"/>
  <c r="CI1052" i="1"/>
  <c r="CA1052" i="1"/>
  <c r="BS1052" i="1"/>
  <c r="BK1052" i="1"/>
  <c r="BD1052" i="1"/>
  <c r="R1052" i="1"/>
  <c r="CX1051" i="1"/>
  <c r="CP1051" i="1"/>
  <c r="CI1051" i="1"/>
  <c r="CA1051" i="1"/>
  <c r="BS1051" i="1"/>
  <c r="BK1051" i="1"/>
  <c r="BD1051" i="1"/>
  <c r="R1051" i="1"/>
  <c r="CX1050" i="1"/>
  <c r="CP1050" i="1"/>
  <c r="CI1050" i="1"/>
  <c r="CA1050" i="1"/>
  <c r="BS1050" i="1"/>
  <c r="BK1050" i="1"/>
  <c r="BD1050" i="1"/>
  <c r="R1050" i="1"/>
  <c r="CX1049" i="1"/>
  <c r="CP1049" i="1"/>
  <c r="CI1049" i="1"/>
  <c r="CA1049" i="1"/>
  <c r="BS1049" i="1"/>
  <c r="BK1049" i="1"/>
  <c r="BD1049" i="1"/>
  <c r="R1049" i="1"/>
  <c r="CX1048" i="1"/>
  <c r="CP1048" i="1"/>
  <c r="CI1048" i="1"/>
  <c r="CA1048" i="1"/>
  <c r="BS1048" i="1"/>
  <c r="BK1048" i="1"/>
  <c r="BD1048" i="1"/>
  <c r="R1048" i="1"/>
  <c r="CX1047" i="1"/>
  <c r="CP1047" i="1"/>
  <c r="CI1047" i="1"/>
  <c r="CA1047" i="1"/>
  <c r="BS1047" i="1"/>
  <c r="BK1047" i="1"/>
  <c r="BD1047" i="1"/>
  <c r="R1047" i="1"/>
  <c r="CX1046" i="1"/>
  <c r="CP1046" i="1"/>
  <c r="CI1046" i="1"/>
  <c r="CA1046" i="1"/>
  <c r="BS1046" i="1"/>
  <c r="BK1046" i="1"/>
  <c r="BD1046" i="1"/>
  <c r="R1046" i="1"/>
  <c r="CX1045" i="1"/>
  <c r="CP1045" i="1"/>
  <c r="CI1045" i="1"/>
  <c r="CA1045" i="1"/>
  <c r="BS1045" i="1"/>
  <c r="BK1045" i="1"/>
  <c r="BD1045" i="1"/>
  <c r="R1045" i="1"/>
  <c r="CX1044" i="1"/>
  <c r="CP1044" i="1"/>
  <c r="CI1044" i="1"/>
  <c r="CA1044" i="1"/>
  <c r="BS1044" i="1"/>
  <c r="BK1044" i="1"/>
  <c r="BD1044" i="1"/>
  <c r="R1044" i="1"/>
  <c r="CX1043" i="1"/>
  <c r="CP1043" i="1"/>
  <c r="CI1043" i="1"/>
  <c r="CA1043" i="1"/>
  <c r="BS1043" i="1"/>
  <c r="BK1043" i="1"/>
  <c r="BD1043" i="1"/>
  <c r="R1043" i="1"/>
  <c r="CX1042" i="1"/>
  <c r="CP1042" i="1"/>
  <c r="CI1042" i="1"/>
  <c r="CA1042" i="1"/>
  <c r="BS1042" i="1"/>
  <c r="BK1042" i="1"/>
  <c r="BD1042" i="1"/>
  <c r="R1042" i="1"/>
  <c r="CX1041" i="1"/>
  <c r="CP1041" i="1"/>
  <c r="CI1041" i="1"/>
  <c r="CA1041" i="1"/>
  <c r="BS1041" i="1"/>
  <c r="BK1041" i="1"/>
  <c r="BD1041" i="1"/>
  <c r="R1041" i="1"/>
  <c r="CX1040" i="1"/>
  <c r="CP1040" i="1"/>
  <c r="CI1040" i="1"/>
  <c r="CA1040" i="1"/>
  <c r="BS1040" i="1"/>
  <c r="BK1040" i="1"/>
  <c r="BD1040" i="1"/>
  <c r="R1040" i="1"/>
  <c r="CX1039" i="1"/>
  <c r="CP1039" i="1"/>
  <c r="CI1039" i="1"/>
  <c r="CA1039" i="1"/>
  <c r="BS1039" i="1"/>
  <c r="BK1039" i="1"/>
  <c r="BD1039" i="1"/>
  <c r="R1039" i="1"/>
  <c r="CX1038" i="1"/>
  <c r="CP1038" i="1"/>
  <c r="CI1038" i="1"/>
  <c r="CA1038" i="1"/>
  <c r="BS1038" i="1"/>
  <c r="BK1038" i="1"/>
  <c r="BD1038" i="1"/>
  <c r="R1038" i="1"/>
  <c r="CX1037" i="1"/>
  <c r="CP1037" i="1"/>
  <c r="CI1037" i="1"/>
  <c r="CA1037" i="1"/>
  <c r="BS1037" i="1"/>
  <c r="BK1037" i="1"/>
  <c r="BD1037" i="1"/>
  <c r="R1037" i="1"/>
  <c r="CX1036" i="1"/>
  <c r="CP1036" i="1"/>
  <c r="CI1036" i="1"/>
  <c r="CA1036" i="1"/>
  <c r="BS1036" i="1"/>
  <c r="BK1036" i="1"/>
  <c r="BD1036" i="1"/>
  <c r="R1036" i="1"/>
  <c r="CX1035" i="1"/>
  <c r="CP1035" i="1"/>
  <c r="CI1035" i="1"/>
  <c r="CA1035" i="1"/>
  <c r="BS1035" i="1"/>
  <c r="BK1035" i="1"/>
  <c r="BD1035" i="1"/>
  <c r="R1035" i="1"/>
  <c r="CX1034" i="1"/>
  <c r="CP1034" i="1"/>
  <c r="CI1034" i="1"/>
  <c r="CA1034" i="1"/>
  <c r="BS1034" i="1"/>
  <c r="BK1034" i="1"/>
  <c r="BD1034" i="1"/>
  <c r="R1034" i="1"/>
  <c r="CX1033" i="1"/>
  <c r="CP1033" i="1"/>
  <c r="CI1033" i="1"/>
  <c r="CA1033" i="1"/>
  <c r="BS1033" i="1"/>
  <c r="BK1033" i="1"/>
  <c r="BD1033" i="1"/>
  <c r="R1033" i="1"/>
  <c r="CX1032" i="1"/>
  <c r="CP1032" i="1"/>
  <c r="CI1032" i="1"/>
  <c r="CA1032" i="1"/>
  <c r="BS1032" i="1"/>
  <c r="BK1032" i="1"/>
  <c r="BD1032" i="1"/>
  <c r="R1032" i="1"/>
  <c r="CX1031" i="1"/>
  <c r="CP1031" i="1"/>
  <c r="CI1031" i="1"/>
  <c r="CA1031" i="1"/>
  <c r="BS1031" i="1"/>
  <c r="BK1031" i="1"/>
  <c r="BD1031" i="1"/>
  <c r="R1031" i="1"/>
  <c r="CX1030" i="1"/>
  <c r="CP1030" i="1"/>
  <c r="CI1030" i="1"/>
  <c r="CA1030" i="1"/>
  <c r="BS1030" i="1"/>
  <c r="BK1030" i="1"/>
  <c r="BD1030" i="1"/>
  <c r="R1030" i="1"/>
  <c r="CX1029" i="1"/>
  <c r="CP1029" i="1"/>
  <c r="CI1029" i="1"/>
  <c r="CA1029" i="1"/>
  <c r="BS1029" i="1"/>
  <c r="BK1029" i="1"/>
  <c r="BD1029" i="1"/>
  <c r="R1029" i="1"/>
  <c r="CX1028" i="1"/>
  <c r="CP1028" i="1"/>
  <c r="CI1028" i="1"/>
  <c r="CA1028" i="1"/>
  <c r="BS1028" i="1"/>
  <c r="BK1028" i="1"/>
  <c r="BD1028" i="1"/>
  <c r="R1028" i="1"/>
  <c r="CX1027" i="1"/>
  <c r="CP1027" i="1"/>
  <c r="CI1027" i="1"/>
  <c r="CA1027" i="1"/>
  <c r="BS1027" i="1"/>
  <c r="BK1027" i="1"/>
  <c r="BD1027" i="1"/>
  <c r="R1027" i="1"/>
  <c r="CX1026" i="1"/>
  <c r="CP1026" i="1"/>
  <c r="CI1026" i="1"/>
  <c r="CA1026" i="1"/>
  <c r="BS1026" i="1"/>
  <c r="BK1026" i="1"/>
  <c r="BD1026" i="1"/>
  <c r="R1026" i="1"/>
  <c r="CX1025" i="1"/>
  <c r="CP1025" i="1"/>
  <c r="CI1025" i="1"/>
  <c r="CA1025" i="1"/>
  <c r="BS1025" i="1"/>
  <c r="BK1025" i="1"/>
  <c r="BD1025" i="1"/>
  <c r="R1025" i="1"/>
  <c r="CX1024" i="1"/>
  <c r="CP1024" i="1"/>
  <c r="CI1024" i="1"/>
  <c r="CA1024" i="1"/>
  <c r="BS1024" i="1"/>
  <c r="BK1024" i="1"/>
  <c r="BD1024" i="1"/>
  <c r="R1024" i="1"/>
  <c r="CX1023" i="1"/>
  <c r="CP1023" i="1"/>
  <c r="CI1023" i="1"/>
  <c r="CA1023" i="1"/>
  <c r="BS1023" i="1"/>
  <c r="BK1023" i="1"/>
  <c r="BD1023" i="1"/>
  <c r="R1023" i="1"/>
  <c r="CX1022" i="1"/>
  <c r="CP1022" i="1"/>
  <c r="CI1022" i="1"/>
  <c r="CA1022" i="1"/>
  <c r="BS1022" i="1"/>
  <c r="BK1022" i="1"/>
  <c r="BD1022" i="1"/>
  <c r="R1022" i="1"/>
  <c r="CX1021" i="1"/>
  <c r="CP1021" i="1"/>
  <c r="CI1021" i="1"/>
  <c r="CA1021" i="1"/>
  <c r="BS1021" i="1"/>
  <c r="BK1021" i="1"/>
  <c r="BD1021" i="1"/>
  <c r="R1021" i="1"/>
  <c r="CX1020" i="1"/>
  <c r="CP1020" i="1"/>
  <c r="CI1020" i="1"/>
  <c r="CA1020" i="1"/>
  <c r="BS1020" i="1"/>
  <c r="BK1020" i="1"/>
  <c r="BD1020" i="1"/>
  <c r="R1020" i="1"/>
  <c r="CX1019" i="1"/>
  <c r="CP1019" i="1"/>
  <c r="CI1019" i="1"/>
  <c r="CA1019" i="1"/>
  <c r="BS1019" i="1"/>
  <c r="BK1019" i="1"/>
  <c r="BD1019" i="1"/>
  <c r="R1019" i="1"/>
  <c r="CX1018" i="1"/>
  <c r="CP1018" i="1"/>
  <c r="CI1018" i="1"/>
  <c r="CA1018" i="1"/>
  <c r="BS1018" i="1"/>
  <c r="BK1018" i="1"/>
  <c r="BD1018" i="1"/>
  <c r="R1018" i="1"/>
  <c r="CX1017" i="1"/>
  <c r="CP1017" i="1"/>
  <c r="CI1017" i="1"/>
  <c r="CA1017" i="1"/>
  <c r="BS1017" i="1"/>
  <c r="BK1017" i="1"/>
  <c r="BD1017" i="1"/>
  <c r="R1017" i="1"/>
  <c r="CX1016" i="1"/>
  <c r="CP1016" i="1"/>
  <c r="CI1016" i="1"/>
  <c r="CA1016" i="1"/>
  <c r="BS1016" i="1"/>
  <c r="BK1016" i="1"/>
  <c r="BD1016" i="1"/>
  <c r="R1016" i="1"/>
  <c r="CX1015" i="1"/>
  <c r="CP1015" i="1"/>
  <c r="CI1015" i="1"/>
  <c r="CA1015" i="1"/>
  <c r="BS1015" i="1"/>
  <c r="BK1015" i="1"/>
  <c r="BD1015" i="1"/>
  <c r="R1015" i="1"/>
  <c r="CX1014" i="1"/>
  <c r="CP1014" i="1"/>
  <c r="CI1014" i="1"/>
  <c r="CA1014" i="1"/>
  <c r="BS1014" i="1"/>
  <c r="BK1014" i="1"/>
  <c r="BD1014" i="1"/>
  <c r="R1014" i="1"/>
  <c r="CX1013" i="1"/>
  <c r="CP1013" i="1"/>
  <c r="CI1013" i="1"/>
  <c r="CA1013" i="1"/>
  <c r="BS1013" i="1"/>
  <c r="BK1013" i="1"/>
  <c r="BD1013" i="1"/>
  <c r="R1013" i="1"/>
  <c r="CX1012" i="1"/>
  <c r="CP1012" i="1"/>
  <c r="CI1012" i="1"/>
  <c r="CA1012" i="1"/>
  <c r="BS1012" i="1"/>
  <c r="BK1012" i="1"/>
  <c r="BD1012" i="1"/>
  <c r="R1012" i="1"/>
  <c r="CX1011" i="1"/>
  <c r="CP1011" i="1"/>
  <c r="CI1011" i="1"/>
  <c r="CA1011" i="1"/>
  <c r="BS1011" i="1"/>
  <c r="BK1011" i="1"/>
  <c r="BD1011" i="1"/>
  <c r="R1011" i="1"/>
  <c r="CX1010" i="1"/>
  <c r="CP1010" i="1"/>
  <c r="CI1010" i="1"/>
  <c r="CA1010" i="1"/>
  <c r="BS1010" i="1"/>
  <c r="BK1010" i="1"/>
  <c r="BD1010" i="1"/>
  <c r="R1010" i="1"/>
  <c r="CX1009" i="1"/>
  <c r="CP1009" i="1"/>
  <c r="CI1009" i="1"/>
  <c r="CA1009" i="1"/>
  <c r="BS1009" i="1"/>
  <c r="BK1009" i="1"/>
  <c r="BD1009" i="1"/>
  <c r="R1009" i="1"/>
  <c r="CX1008" i="1"/>
  <c r="CP1008" i="1"/>
  <c r="CI1008" i="1"/>
  <c r="CA1008" i="1"/>
  <c r="BS1008" i="1"/>
  <c r="BK1008" i="1"/>
  <c r="BD1008" i="1"/>
  <c r="R1008" i="1"/>
  <c r="CX1007" i="1"/>
  <c r="CP1007" i="1"/>
  <c r="CI1007" i="1"/>
  <c r="CA1007" i="1"/>
  <c r="BS1007" i="1"/>
  <c r="BK1007" i="1"/>
  <c r="BD1007" i="1"/>
  <c r="R1007" i="1"/>
  <c r="CX1006" i="1"/>
  <c r="CP1006" i="1"/>
  <c r="CI1006" i="1"/>
  <c r="CA1006" i="1"/>
  <c r="BS1006" i="1"/>
  <c r="BK1006" i="1"/>
  <c r="BD1006" i="1"/>
  <c r="R1006" i="1"/>
  <c r="CX1005" i="1"/>
  <c r="CP1005" i="1"/>
  <c r="CI1005" i="1"/>
  <c r="CA1005" i="1"/>
  <c r="BS1005" i="1"/>
  <c r="BK1005" i="1"/>
  <c r="BD1005" i="1"/>
  <c r="R1005" i="1"/>
  <c r="CX1004" i="1"/>
  <c r="CP1004" i="1"/>
  <c r="CI1004" i="1"/>
  <c r="CA1004" i="1"/>
  <c r="BS1004" i="1"/>
  <c r="BK1004" i="1"/>
  <c r="BD1004" i="1"/>
  <c r="R1004" i="1"/>
  <c r="CX1003" i="1"/>
  <c r="CP1003" i="1"/>
  <c r="CI1003" i="1"/>
  <c r="CA1003" i="1"/>
  <c r="BS1003" i="1"/>
  <c r="BK1003" i="1"/>
  <c r="BD1003" i="1"/>
  <c r="R1003" i="1"/>
  <c r="CX1002" i="1"/>
  <c r="CP1002" i="1"/>
  <c r="CI1002" i="1"/>
  <c r="CA1002" i="1"/>
  <c r="BS1002" i="1"/>
  <c r="BK1002" i="1"/>
  <c r="BD1002" i="1"/>
  <c r="R1002" i="1"/>
  <c r="CX1001" i="1"/>
  <c r="CP1001" i="1"/>
  <c r="CI1001" i="1"/>
  <c r="CA1001" i="1"/>
  <c r="BS1001" i="1"/>
  <c r="BK1001" i="1"/>
  <c r="BD1001" i="1"/>
  <c r="R1001" i="1"/>
  <c r="CX1000" i="1"/>
  <c r="CP1000" i="1"/>
  <c r="CI1000" i="1"/>
  <c r="CA1000" i="1"/>
  <c r="BS1000" i="1"/>
  <c r="BK1000" i="1"/>
  <c r="BD1000" i="1"/>
  <c r="R1000" i="1"/>
  <c r="CX999" i="1"/>
  <c r="CP999" i="1"/>
  <c r="CI999" i="1"/>
  <c r="CA999" i="1"/>
  <c r="BS999" i="1"/>
  <c r="BK999" i="1"/>
  <c r="BD999" i="1"/>
  <c r="R999" i="1"/>
  <c r="CX998" i="1"/>
  <c r="CP998" i="1"/>
  <c r="CI998" i="1"/>
  <c r="CA998" i="1"/>
  <c r="BS998" i="1"/>
  <c r="BK998" i="1"/>
  <c r="BD998" i="1"/>
  <c r="R998" i="1"/>
  <c r="CX997" i="1"/>
  <c r="CP997" i="1"/>
  <c r="CI997" i="1"/>
  <c r="CA997" i="1"/>
  <c r="BS997" i="1"/>
  <c r="BK997" i="1"/>
  <c r="BD997" i="1"/>
  <c r="R997" i="1"/>
  <c r="CX996" i="1"/>
  <c r="CP996" i="1"/>
  <c r="CI996" i="1"/>
  <c r="CA996" i="1"/>
  <c r="BS996" i="1"/>
  <c r="BK996" i="1"/>
  <c r="BD996" i="1"/>
  <c r="R996" i="1"/>
  <c r="CX995" i="1"/>
  <c r="CP995" i="1"/>
  <c r="CI995" i="1"/>
  <c r="CA995" i="1"/>
  <c r="BS995" i="1"/>
  <c r="BK995" i="1"/>
  <c r="BD995" i="1"/>
  <c r="R995" i="1"/>
  <c r="CX994" i="1"/>
  <c r="CP994" i="1"/>
  <c r="CI994" i="1"/>
  <c r="CA994" i="1"/>
  <c r="BS994" i="1"/>
  <c r="BK994" i="1"/>
  <c r="BD994" i="1"/>
  <c r="R994" i="1"/>
  <c r="CX993" i="1"/>
  <c r="CP993" i="1"/>
  <c r="CI993" i="1"/>
  <c r="CA993" i="1"/>
  <c r="BS993" i="1"/>
  <c r="BK993" i="1"/>
  <c r="BD993" i="1"/>
  <c r="R993" i="1"/>
  <c r="CX992" i="1"/>
  <c r="CP992" i="1"/>
  <c r="CI992" i="1"/>
  <c r="CA992" i="1"/>
  <c r="BS992" i="1"/>
  <c r="BK992" i="1"/>
  <c r="BD992" i="1"/>
  <c r="R992" i="1"/>
  <c r="CX991" i="1"/>
  <c r="CP991" i="1"/>
  <c r="CI991" i="1"/>
  <c r="CA991" i="1"/>
  <c r="BS991" i="1"/>
  <c r="BK991" i="1"/>
  <c r="BD991" i="1"/>
  <c r="R991" i="1"/>
  <c r="CX990" i="1"/>
  <c r="CP990" i="1"/>
  <c r="CI990" i="1"/>
  <c r="CA990" i="1"/>
  <c r="BS990" i="1"/>
  <c r="BK990" i="1"/>
  <c r="BD990" i="1"/>
  <c r="R990" i="1"/>
  <c r="CX989" i="1"/>
  <c r="CP989" i="1"/>
  <c r="CI989" i="1"/>
  <c r="CA989" i="1"/>
  <c r="BS989" i="1"/>
  <c r="BK989" i="1"/>
  <c r="BD989" i="1"/>
  <c r="R989" i="1"/>
  <c r="CX988" i="1"/>
  <c r="CP988" i="1"/>
  <c r="CI988" i="1"/>
  <c r="CA988" i="1"/>
  <c r="BS988" i="1"/>
  <c r="BK988" i="1"/>
  <c r="BD988" i="1"/>
  <c r="R988" i="1"/>
  <c r="CX987" i="1"/>
  <c r="CP987" i="1"/>
  <c r="CI987" i="1"/>
  <c r="CA987" i="1"/>
  <c r="BS987" i="1"/>
  <c r="BK987" i="1"/>
  <c r="BD987" i="1"/>
  <c r="R987" i="1"/>
  <c r="CX986" i="1"/>
  <c r="CP986" i="1"/>
  <c r="CI986" i="1"/>
  <c r="CA986" i="1"/>
  <c r="BS986" i="1"/>
  <c r="BK986" i="1"/>
  <c r="BD986" i="1"/>
  <c r="AD986" i="1"/>
  <c r="R986" i="1"/>
  <c r="FM985" i="1"/>
  <c r="CX985" i="1"/>
  <c r="CP985" i="1"/>
  <c r="CI985" i="1"/>
  <c r="CA985" i="1"/>
  <c r="BS985" i="1"/>
  <c r="BK985" i="1"/>
  <c r="BD985" i="1"/>
  <c r="AD985" i="1"/>
  <c r="R985" i="1"/>
  <c r="Q985" i="1"/>
  <c r="C985" i="1"/>
  <c r="FM984" i="1"/>
  <c r="CX984" i="1"/>
  <c r="CP984" i="1"/>
  <c r="CI984" i="1"/>
  <c r="CA984" i="1"/>
  <c r="BU984" i="1"/>
  <c r="BS984" i="1"/>
  <c r="BK984" i="1"/>
  <c r="BD984" i="1"/>
  <c r="AD984" i="1"/>
  <c r="C984" i="1"/>
  <c r="FM983" i="1"/>
  <c r="CX983" i="1"/>
  <c r="CP983" i="1"/>
  <c r="CI983" i="1"/>
  <c r="CA983" i="1"/>
  <c r="BS983" i="1"/>
  <c r="BK983" i="1"/>
  <c r="BD983" i="1"/>
  <c r="AD983" i="1"/>
  <c r="C983" i="1"/>
  <c r="FM982" i="1"/>
  <c r="CX982" i="1"/>
  <c r="CP982" i="1"/>
  <c r="CI982" i="1"/>
  <c r="CA982" i="1"/>
  <c r="BS982" i="1"/>
  <c r="BK982" i="1"/>
  <c r="BD982" i="1"/>
  <c r="AD982" i="1"/>
  <c r="C982" i="1"/>
  <c r="FM981" i="1"/>
  <c r="CX981" i="1"/>
  <c r="CP981" i="1"/>
  <c r="CI981" i="1"/>
  <c r="CA981" i="1"/>
  <c r="BS981" i="1"/>
  <c r="BK981" i="1"/>
  <c r="BD981" i="1"/>
  <c r="AD981" i="1"/>
  <c r="C981" i="1"/>
  <c r="FM980" i="1"/>
  <c r="FN980" i="1" s="1"/>
  <c r="FP980" i="1" s="1"/>
  <c r="CX980" i="1"/>
  <c r="CP980" i="1"/>
  <c r="CI980" i="1"/>
  <c r="CA980" i="1"/>
  <c r="BS980" i="1"/>
  <c r="BK980" i="1"/>
  <c r="BD980" i="1"/>
  <c r="AD980" i="1"/>
  <c r="C980" i="1"/>
  <c r="FM979" i="1"/>
  <c r="CX979" i="1"/>
  <c r="CP979" i="1"/>
  <c r="CI979" i="1"/>
  <c r="CA979" i="1"/>
  <c r="BS979" i="1"/>
  <c r="BK979" i="1"/>
  <c r="BD979" i="1"/>
  <c r="AD979" i="1"/>
  <c r="C979" i="1"/>
  <c r="FM978" i="1"/>
  <c r="FN978" i="1" s="1"/>
  <c r="FP978" i="1" s="1"/>
  <c r="CX978" i="1"/>
  <c r="CP978" i="1"/>
  <c r="CI978" i="1"/>
  <c r="CA978" i="1"/>
  <c r="BS978" i="1"/>
  <c r="BK978" i="1"/>
  <c r="BD978" i="1"/>
  <c r="AD978" i="1"/>
  <c r="C978" i="1"/>
  <c r="FM977" i="1"/>
  <c r="CX977" i="1"/>
  <c r="CP977" i="1"/>
  <c r="CI977" i="1"/>
  <c r="CA977" i="1"/>
  <c r="BS977" i="1"/>
  <c r="BM977" i="1"/>
  <c r="BK977" i="1"/>
  <c r="BD977" i="1"/>
  <c r="AD977" i="1"/>
  <c r="C977" i="1"/>
  <c r="FM976" i="1"/>
  <c r="CX976" i="1"/>
  <c r="CP976" i="1"/>
  <c r="CI976" i="1"/>
  <c r="CA976" i="1"/>
  <c r="BS976" i="1"/>
  <c r="BK976" i="1"/>
  <c r="BD976" i="1"/>
  <c r="AD976" i="1"/>
  <c r="C976" i="1"/>
  <c r="FM975" i="1"/>
  <c r="CX975" i="1"/>
  <c r="CP975" i="1"/>
  <c r="CI975" i="1"/>
  <c r="CA975" i="1"/>
  <c r="BS975" i="1"/>
  <c r="BK975" i="1"/>
  <c r="BD975" i="1"/>
  <c r="AD975" i="1"/>
  <c r="C975" i="1"/>
  <c r="FM974" i="1"/>
  <c r="CW974" i="1"/>
  <c r="CV974" i="1"/>
  <c r="CU974" i="1"/>
  <c r="CT974" i="1"/>
  <c r="CS974" i="1"/>
  <c r="CQ974" i="1"/>
  <c r="CP974" i="1"/>
  <c r="CI974" i="1"/>
  <c r="BZ974" i="1"/>
  <c r="BY974" i="1"/>
  <c r="BX974" i="1"/>
  <c r="BW974" i="1"/>
  <c r="BV974" i="1"/>
  <c r="BT974" i="1"/>
  <c r="BR974" i="1"/>
  <c r="BQ974" i="1"/>
  <c r="BP974" i="1"/>
  <c r="BO974" i="1"/>
  <c r="BN974" i="1"/>
  <c r="BL974" i="1"/>
  <c r="BK974" i="1"/>
  <c r="BD974" i="1"/>
  <c r="BC974" i="1"/>
  <c r="BB974" i="1"/>
  <c r="BA974" i="1"/>
  <c r="AZ974" i="1"/>
  <c r="AY974" i="1"/>
  <c r="AX974" i="1"/>
  <c r="AW974" i="1"/>
  <c r="AV974" i="1"/>
  <c r="AE974" i="1"/>
  <c r="AD974" i="1"/>
  <c r="AC974" i="1"/>
  <c r="AB974" i="1"/>
  <c r="AA974" i="1"/>
  <c r="Z974" i="1"/>
  <c r="Y974" i="1"/>
  <c r="R974" i="1"/>
  <c r="Q974" i="1"/>
  <c r="C974" i="1"/>
  <c r="FM973" i="1"/>
  <c r="CW973" i="1"/>
  <c r="CV973" i="1"/>
  <c r="CU973" i="1"/>
  <c r="CT973" i="1"/>
  <c r="CS973" i="1"/>
  <c r="CQ973" i="1"/>
  <c r="CP973" i="1"/>
  <c r="CI973" i="1"/>
  <c r="BZ973" i="1"/>
  <c r="BY973" i="1"/>
  <c r="BX973" i="1"/>
  <c r="BW973" i="1"/>
  <c r="BV973" i="1"/>
  <c r="BT973" i="1"/>
  <c r="BR973" i="1"/>
  <c r="BQ973" i="1"/>
  <c r="BP973" i="1"/>
  <c r="BO973" i="1"/>
  <c r="BN973" i="1"/>
  <c r="BL973" i="1"/>
  <c r="BK973" i="1"/>
  <c r="BD973" i="1"/>
  <c r="BC973" i="1"/>
  <c r="BB973" i="1"/>
  <c r="BA973" i="1"/>
  <c r="AZ973" i="1"/>
  <c r="AY973" i="1"/>
  <c r="AX973" i="1"/>
  <c r="AW973" i="1"/>
  <c r="AV973" i="1"/>
  <c r="AE973" i="1"/>
  <c r="AD973" i="1"/>
  <c r="AC973" i="1"/>
  <c r="AB973" i="1"/>
  <c r="AA973" i="1"/>
  <c r="Z973" i="1"/>
  <c r="Y973" i="1"/>
  <c r="J973" i="1"/>
  <c r="C973" i="1"/>
  <c r="FM972" i="1"/>
  <c r="CW972" i="1"/>
  <c r="CV972" i="1"/>
  <c r="CU972" i="1"/>
  <c r="CT972" i="1"/>
  <c r="CS972" i="1"/>
  <c r="CQ972" i="1"/>
  <c r="CP972" i="1"/>
  <c r="CI972" i="1"/>
  <c r="BZ972" i="1"/>
  <c r="BY972" i="1"/>
  <c r="BX972" i="1"/>
  <c r="BW972" i="1"/>
  <c r="BV972" i="1"/>
  <c r="BT972" i="1"/>
  <c r="BR972" i="1"/>
  <c r="BQ972" i="1"/>
  <c r="BP972" i="1"/>
  <c r="BO972" i="1"/>
  <c r="BN972" i="1"/>
  <c r="BL972" i="1"/>
  <c r="BK972" i="1"/>
  <c r="BD972" i="1"/>
  <c r="BC972" i="1"/>
  <c r="BB972" i="1"/>
  <c r="BA972" i="1"/>
  <c r="AZ972" i="1"/>
  <c r="AY972" i="1"/>
  <c r="AX972" i="1"/>
  <c r="AW972" i="1"/>
  <c r="AV972" i="1"/>
  <c r="AE972" i="1"/>
  <c r="AD972" i="1"/>
  <c r="AC972" i="1"/>
  <c r="AB972" i="1"/>
  <c r="AA972" i="1"/>
  <c r="Z972" i="1"/>
  <c r="Y972" i="1"/>
  <c r="J972" i="1"/>
  <c r="C972" i="1"/>
  <c r="FM971" i="1"/>
  <c r="CW971" i="1"/>
  <c r="CV971" i="1"/>
  <c r="CU971" i="1"/>
  <c r="CT971" i="1"/>
  <c r="CS971" i="1"/>
  <c r="CQ971" i="1"/>
  <c r="CP971" i="1"/>
  <c r="CI971" i="1"/>
  <c r="BZ971" i="1"/>
  <c r="BY971" i="1"/>
  <c r="BX971" i="1"/>
  <c r="BW971" i="1"/>
  <c r="BV971" i="1"/>
  <c r="BT971" i="1"/>
  <c r="BR971" i="1"/>
  <c r="BQ971" i="1"/>
  <c r="BP971" i="1"/>
  <c r="BO971" i="1"/>
  <c r="BN971" i="1"/>
  <c r="BL971" i="1"/>
  <c r="BK971" i="1"/>
  <c r="BD971" i="1"/>
  <c r="BC971" i="1"/>
  <c r="BB971" i="1"/>
  <c r="BA971" i="1"/>
  <c r="AZ971" i="1"/>
  <c r="AY971" i="1"/>
  <c r="AX971" i="1"/>
  <c r="AW971" i="1"/>
  <c r="AV971" i="1"/>
  <c r="AE971" i="1"/>
  <c r="AD971" i="1"/>
  <c r="AC971" i="1"/>
  <c r="AB971" i="1"/>
  <c r="AA971" i="1"/>
  <c r="Z971" i="1"/>
  <c r="Y971" i="1"/>
  <c r="R971" i="1"/>
  <c r="Q971" i="1"/>
  <c r="C971" i="1"/>
  <c r="FM970" i="1"/>
  <c r="FO970" i="1" s="1"/>
  <c r="CW970" i="1"/>
  <c r="CV970" i="1"/>
  <c r="CU970" i="1"/>
  <c r="CT970" i="1"/>
  <c r="CS970" i="1"/>
  <c r="CQ970" i="1"/>
  <c r="CP970" i="1"/>
  <c r="CI970" i="1"/>
  <c r="BZ970" i="1"/>
  <c r="BY970" i="1"/>
  <c r="BX970" i="1"/>
  <c r="BW970" i="1"/>
  <c r="BV970" i="1"/>
  <c r="BT970" i="1"/>
  <c r="BR970" i="1"/>
  <c r="BQ970" i="1"/>
  <c r="BP970" i="1"/>
  <c r="BO970" i="1"/>
  <c r="BN970" i="1"/>
  <c r="BL970" i="1"/>
  <c r="BK970" i="1"/>
  <c r="BD970" i="1"/>
  <c r="BC970" i="1"/>
  <c r="BB970" i="1"/>
  <c r="BA970" i="1"/>
  <c r="AZ970" i="1"/>
  <c r="AY970" i="1"/>
  <c r="AX970" i="1"/>
  <c r="AW970" i="1"/>
  <c r="AV970" i="1"/>
  <c r="AE970" i="1"/>
  <c r="AD970" i="1"/>
  <c r="AC970" i="1"/>
  <c r="AB970" i="1"/>
  <c r="AA970" i="1"/>
  <c r="Z970" i="1"/>
  <c r="Y970" i="1"/>
  <c r="R970" i="1"/>
  <c r="Q970" i="1"/>
  <c r="C970" i="1"/>
  <c r="FM969" i="1"/>
  <c r="CW969" i="1"/>
  <c r="CV969" i="1"/>
  <c r="CU969" i="1"/>
  <c r="CT969" i="1"/>
  <c r="CS969" i="1"/>
  <c r="CQ969" i="1"/>
  <c r="CP969" i="1"/>
  <c r="CI969" i="1"/>
  <c r="BZ969" i="1"/>
  <c r="BY969" i="1"/>
  <c r="BX969" i="1"/>
  <c r="BW969" i="1"/>
  <c r="BV969" i="1"/>
  <c r="BT969" i="1"/>
  <c r="BR969" i="1"/>
  <c r="BQ969" i="1"/>
  <c r="BP969" i="1"/>
  <c r="BO969" i="1"/>
  <c r="BN969" i="1"/>
  <c r="BL969" i="1"/>
  <c r="BK969" i="1"/>
  <c r="BD969" i="1"/>
  <c r="BC969" i="1"/>
  <c r="BB969" i="1"/>
  <c r="BA969" i="1"/>
  <c r="AZ969" i="1"/>
  <c r="AY969" i="1"/>
  <c r="AX969" i="1"/>
  <c r="AW969" i="1"/>
  <c r="AV969" i="1"/>
  <c r="AE969" i="1"/>
  <c r="AD969" i="1"/>
  <c r="AC969" i="1"/>
  <c r="AB969" i="1"/>
  <c r="AA969" i="1"/>
  <c r="Z969" i="1"/>
  <c r="Y969" i="1"/>
  <c r="R969" i="1"/>
  <c r="Q969" i="1"/>
  <c r="C969" i="1"/>
  <c r="FM968" i="1"/>
  <c r="CW968" i="1"/>
  <c r="CV968" i="1"/>
  <c r="CU968" i="1"/>
  <c r="CT968" i="1"/>
  <c r="CS968" i="1"/>
  <c r="CQ968" i="1"/>
  <c r="CP968" i="1"/>
  <c r="CI968" i="1"/>
  <c r="BZ968" i="1"/>
  <c r="BY968" i="1"/>
  <c r="BX968" i="1"/>
  <c r="BW968" i="1"/>
  <c r="BV968" i="1"/>
  <c r="BT968" i="1"/>
  <c r="BR968" i="1"/>
  <c r="BQ968" i="1"/>
  <c r="BP968" i="1"/>
  <c r="BO968" i="1"/>
  <c r="BN968" i="1"/>
  <c r="BL968" i="1"/>
  <c r="BK968" i="1"/>
  <c r="BD968" i="1"/>
  <c r="BC968" i="1"/>
  <c r="BB968" i="1"/>
  <c r="BA968" i="1"/>
  <c r="AZ968" i="1"/>
  <c r="AY968" i="1"/>
  <c r="AX968" i="1"/>
  <c r="AW968" i="1"/>
  <c r="AV968" i="1"/>
  <c r="AE968" i="1"/>
  <c r="AD968" i="1"/>
  <c r="AC968" i="1"/>
  <c r="AB968" i="1"/>
  <c r="AA968" i="1"/>
  <c r="Z968" i="1"/>
  <c r="Y968" i="1"/>
  <c r="R968" i="1"/>
  <c r="Q968" i="1"/>
  <c r="C968" i="1"/>
  <c r="FM967" i="1"/>
  <c r="CW967" i="1"/>
  <c r="CV967" i="1"/>
  <c r="CU967" i="1"/>
  <c r="CT967" i="1"/>
  <c r="CS967" i="1"/>
  <c r="CQ967" i="1"/>
  <c r="CP967" i="1"/>
  <c r="CI967" i="1"/>
  <c r="BZ967" i="1"/>
  <c r="BY967" i="1"/>
  <c r="BX967" i="1"/>
  <c r="BW967" i="1"/>
  <c r="BV967" i="1"/>
  <c r="BT967" i="1"/>
  <c r="BR967" i="1"/>
  <c r="BQ967" i="1"/>
  <c r="BP967" i="1"/>
  <c r="BO967" i="1"/>
  <c r="BN967" i="1"/>
  <c r="BL967" i="1"/>
  <c r="BK967" i="1"/>
  <c r="BD967" i="1"/>
  <c r="BC967" i="1"/>
  <c r="BB967" i="1"/>
  <c r="BA967" i="1"/>
  <c r="AZ967" i="1"/>
  <c r="AY967" i="1"/>
  <c r="AX967" i="1"/>
  <c r="AW967" i="1"/>
  <c r="AV967" i="1"/>
  <c r="AE967" i="1"/>
  <c r="AD967" i="1"/>
  <c r="AC967" i="1"/>
  <c r="AB967" i="1"/>
  <c r="AA967" i="1"/>
  <c r="Z967" i="1"/>
  <c r="Y967" i="1"/>
  <c r="R967" i="1"/>
  <c r="Q967" i="1"/>
  <c r="C967" i="1"/>
  <c r="FM966" i="1"/>
  <c r="FO966" i="1" s="1"/>
  <c r="CW966" i="1"/>
  <c r="CV966" i="1"/>
  <c r="CU966" i="1"/>
  <c r="CT966" i="1"/>
  <c r="CS966" i="1"/>
  <c r="CQ966" i="1"/>
  <c r="CP966" i="1"/>
  <c r="CI966" i="1"/>
  <c r="BZ966" i="1"/>
  <c r="BY966" i="1"/>
  <c r="BX966" i="1"/>
  <c r="BW966" i="1"/>
  <c r="BV966" i="1"/>
  <c r="BT966" i="1"/>
  <c r="BR966" i="1"/>
  <c r="BQ966" i="1"/>
  <c r="BP966" i="1"/>
  <c r="BO966" i="1"/>
  <c r="BN966" i="1"/>
  <c r="BL966" i="1"/>
  <c r="BK966" i="1"/>
  <c r="BD966" i="1"/>
  <c r="BC966" i="1"/>
  <c r="BB966" i="1"/>
  <c r="BA966" i="1"/>
  <c r="AZ966" i="1"/>
  <c r="AY966" i="1"/>
  <c r="AX966" i="1"/>
  <c r="AW966" i="1"/>
  <c r="AV966" i="1"/>
  <c r="AE966" i="1"/>
  <c r="AD966" i="1"/>
  <c r="AC966" i="1"/>
  <c r="AB966" i="1"/>
  <c r="AA966" i="1"/>
  <c r="Z966" i="1"/>
  <c r="Y966" i="1"/>
  <c r="R966" i="1"/>
  <c r="Q966" i="1"/>
  <c r="C966" i="1"/>
  <c r="FM965" i="1"/>
  <c r="FO965" i="1" s="1"/>
  <c r="CW965" i="1"/>
  <c r="CV965" i="1"/>
  <c r="CU965" i="1"/>
  <c r="CT965" i="1"/>
  <c r="CS965" i="1"/>
  <c r="CQ965" i="1"/>
  <c r="CP965" i="1"/>
  <c r="CI965" i="1"/>
  <c r="BZ965" i="1"/>
  <c r="BY965" i="1"/>
  <c r="BX965" i="1"/>
  <c r="BW965" i="1"/>
  <c r="BV965" i="1"/>
  <c r="BT965" i="1"/>
  <c r="BR965" i="1"/>
  <c r="BQ965" i="1"/>
  <c r="BP965" i="1"/>
  <c r="BO965" i="1"/>
  <c r="BN965" i="1"/>
  <c r="BL965" i="1"/>
  <c r="BK965" i="1"/>
  <c r="BD965" i="1"/>
  <c r="BC965" i="1"/>
  <c r="BB965" i="1"/>
  <c r="BA965" i="1"/>
  <c r="AZ965" i="1"/>
  <c r="AY965" i="1"/>
  <c r="AX965" i="1"/>
  <c r="AW965" i="1"/>
  <c r="AV965" i="1"/>
  <c r="AE965" i="1"/>
  <c r="AD965" i="1"/>
  <c r="AC965" i="1"/>
  <c r="AB965" i="1"/>
  <c r="AA965" i="1"/>
  <c r="Z965" i="1"/>
  <c r="Y965" i="1"/>
  <c r="R965" i="1"/>
  <c r="Q965" i="1"/>
  <c r="C965" i="1"/>
  <c r="FM964" i="1"/>
  <c r="CW964" i="1"/>
  <c r="CV964" i="1"/>
  <c r="CU964" i="1"/>
  <c r="CT964" i="1"/>
  <c r="CS964" i="1"/>
  <c r="CQ964" i="1"/>
  <c r="CP964" i="1"/>
  <c r="CI964" i="1"/>
  <c r="BZ964" i="1"/>
  <c r="BY964" i="1"/>
  <c r="BX964" i="1"/>
  <c r="BW964" i="1"/>
  <c r="BV964" i="1"/>
  <c r="BT964" i="1"/>
  <c r="BR964" i="1"/>
  <c r="BQ964" i="1"/>
  <c r="BP964" i="1"/>
  <c r="BO964" i="1"/>
  <c r="BN964" i="1"/>
  <c r="BL964" i="1"/>
  <c r="BK964" i="1"/>
  <c r="BD964" i="1"/>
  <c r="BC964" i="1"/>
  <c r="BB964" i="1"/>
  <c r="BA964" i="1"/>
  <c r="AZ964" i="1"/>
  <c r="AY964" i="1"/>
  <c r="AX964" i="1"/>
  <c r="AW964" i="1"/>
  <c r="AV964" i="1"/>
  <c r="AE964" i="1"/>
  <c r="AD964" i="1"/>
  <c r="AC964" i="1"/>
  <c r="AB964" i="1"/>
  <c r="AA964" i="1"/>
  <c r="Z964" i="1"/>
  <c r="Y964" i="1"/>
  <c r="R964" i="1"/>
  <c r="Q964" i="1"/>
  <c r="C964" i="1"/>
  <c r="FM963" i="1"/>
  <c r="FO963" i="1" s="1"/>
  <c r="CW963" i="1"/>
  <c r="CV963" i="1"/>
  <c r="CU963" i="1"/>
  <c r="CT963" i="1"/>
  <c r="CS963" i="1"/>
  <c r="CQ963" i="1"/>
  <c r="CP963" i="1"/>
  <c r="CI963" i="1"/>
  <c r="BZ963" i="1"/>
  <c r="BY963" i="1"/>
  <c r="BX963" i="1"/>
  <c r="BW963" i="1"/>
  <c r="BV963" i="1"/>
  <c r="BT963" i="1"/>
  <c r="BR963" i="1"/>
  <c r="BQ963" i="1"/>
  <c r="BP963" i="1"/>
  <c r="BO963" i="1"/>
  <c r="BN963" i="1"/>
  <c r="BL963" i="1"/>
  <c r="BK963" i="1"/>
  <c r="BD963" i="1"/>
  <c r="BC963" i="1"/>
  <c r="BB963" i="1"/>
  <c r="BA963" i="1"/>
  <c r="AZ963" i="1"/>
  <c r="AY963" i="1"/>
  <c r="AX963" i="1"/>
  <c r="AW963" i="1"/>
  <c r="AV963" i="1"/>
  <c r="AE963" i="1"/>
  <c r="AD963" i="1"/>
  <c r="AC963" i="1"/>
  <c r="AB963" i="1"/>
  <c r="AA963" i="1"/>
  <c r="Z963" i="1"/>
  <c r="Y963" i="1"/>
  <c r="R963" i="1"/>
  <c r="Q963" i="1"/>
  <c r="C963" i="1"/>
  <c r="FM962" i="1"/>
  <c r="FO962" i="1" s="1"/>
  <c r="CW962" i="1"/>
  <c r="CV962" i="1"/>
  <c r="CU962" i="1"/>
  <c r="CT962" i="1"/>
  <c r="CS962" i="1"/>
  <c r="CQ962" i="1"/>
  <c r="CP962" i="1"/>
  <c r="CI962" i="1"/>
  <c r="BZ962" i="1"/>
  <c r="BY962" i="1"/>
  <c r="BX962" i="1"/>
  <c r="BW962" i="1"/>
  <c r="BV962" i="1"/>
  <c r="BT962" i="1"/>
  <c r="BR962" i="1"/>
  <c r="BQ962" i="1"/>
  <c r="BP962" i="1"/>
  <c r="BO962" i="1"/>
  <c r="BN962" i="1"/>
  <c r="BL962" i="1"/>
  <c r="BK962" i="1"/>
  <c r="BD962" i="1"/>
  <c r="BC962" i="1"/>
  <c r="BB962" i="1"/>
  <c r="BA962" i="1"/>
  <c r="AZ962" i="1"/>
  <c r="AY962" i="1"/>
  <c r="AX962" i="1"/>
  <c r="AW962" i="1"/>
  <c r="AV962" i="1"/>
  <c r="AE962" i="1"/>
  <c r="AD962" i="1"/>
  <c r="AC962" i="1"/>
  <c r="AB962" i="1"/>
  <c r="AA962" i="1"/>
  <c r="Z962" i="1"/>
  <c r="Y962" i="1"/>
  <c r="R962" i="1"/>
  <c r="Q962" i="1"/>
  <c r="C962" i="1"/>
  <c r="FM961" i="1"/>
  <c r="CW961" i="1"/>
  <c r="CV961" i="1"/>
  <c r="CU961" i="1"/>
  <c r="CT961" i="1"/>
  <c r="CS961" i="1"/>
  <c r="CQ961" i="1"/>
  <c r="CP961" i="1"/>
  <c r="CI961" i="1"/>
  <c r="BZ961" i="1"/>
  <c r="BY961" i="1"/>
  <c r="BX961" i="1"/>
  <c r="BW961" i="1"/>
  <c r="BV961" i="1"/>
  <c r="BT961" i="1"/>
  <c r="BR961" i="1"/>
  <c r="BQ961" i="1"/>
  <c r="BP961" i="1"/>
  <c r="BO961" i="1"/>
  <c r="BN961" i="1"/>
  <c r="BL961" i="1"/>
  <c r="BK961" i="1"/>
  <c r="BD961" i="1"/>
  <c r="BC961" i="1"/>
  <c r="BB961" i="1"/>
  <c r="BA961" i="1"/>
  <c r="AZ961" i="1"/>
  <c r="AY961" i="1"/>
  <c r="AX961" i="1"/>
  <c r="AW961" i="1"/>
  <c r="AV961" i="1"/>
  <c r="AE961" i="1"/>
  <c r="AD961" i="1"/>
  <c r="AC961" i="1"/>
  <c r="AB961" i="1"/>
  <c r="AA961" i="1"/>
  <c r="Z961" i="1"/>
  <c r="Y961" i="1"/>
  <c r="R961" i="1"/>
  <c r="Q961" i="1"/>
  <c r="C961" i="1"/>
  <c r="FM960" i="1"/>
  <c r="CW960" i="1"/>
  <c r="CV960" i="1"/>
  <c r="CU960" i="1"/>
  <c r="CT960" i="1"/>
  <c r="CS960" i="1"/>
  <c r="CQ960" i="1"/>
  <c r="CP960" i="1"/>
  <c r="CI960" i="1"/>
  <c r="BZ960" i="1"/>
  <c r="BY960" i="1"/>
  <c r="BX960" i="1"/>
  <c r="BW960" i="1"/>
  <c r="BV960" i="1"/>
  <c r="BT960" i="1"/>
  <c r="BR960" i="1"/>
  <c r="BQ960" i="1"/>
  <c r="BP960" i="1"/>
  <c r="BO960" i="1"/>
  <c r="BN960" i="1"/>
  <c r="BL960" i="1"/>
  <c r="BK960" i="1"/>
  <c r="BD960" i="1"/>
  <c r="BC960" i="1"/>
  <c r="BB960" i="1"/>
  <c r="BA960" i="1"/>
  <c r="AZ960" i="1"/>
  <c r="AY960" i="1"/>
  <c r="AX960" i="1"/>
  <c r="AW960" i="1"/>
  <c r="AV960" i="1"/>
  <c r="AE960" i="1"/>
  <c r="AD960" i="1"/>
  <c r="AC960" i="1"/>
  <c r="AB960" i="1"/>
  <c r="AA960" i="1"/>
  <c r="Z960" i="1"/>
  <c r="Y960" i="1"/>
  <c r="R960" i="1"/>
  <c r="Q960" i="1"/>
  <c r="C960" i="1"/>
  <c r="FM959" i="1"/>
  <c r="FO959" i="1" s="1"/>
  <c r="CW959" i="1"/>
  <c r="CV959" i="1"/>
  <c r="CU959" i="1"/>
  <c r="CT959" i="1"/>
  <c r="CS959" i="1"/>
  <c r="CQ959" i="1"/>
  <c r="CP959" i="1"/>
  <c r="CI959" i="1"/>
  <c r="BZ959" i="1"/>
  <c r="BY959" i="1"/>
  <c r="BX959" i="1"/>
  <c r="BW959" i="1"/>
  <c r="BV959" i="1"/>
  <c r="BT959" i="1"/>
  <c r="BR959" i="1"/>
  <c r="BQ959" i="1"/>
  <c r="BP959" i="1"/>
  <c r="BO959" i="1"/>
  <c r="BN959" i="1"/>
  <c r="BL959" i="1"/>
  <c r="BK959" i="1"/>
  <c r="BD959" i="1"/>
  <c r="BC959" i="1"/>
  <c r="BB959" i="1"/>
  <c r="BA959" i="1"/>
  <c r="AZ959" i="1"/>
  <c r="AY959" i="1"/>
  <c r="AX959" i="1"/>
  <c r="AW959" i="1"/>
  <c r="AV959" i="1"/>
  <c r="AE959" i="1"/>
  <c r="AD959" i="1"/>
  <c r="AC959" i="1"/>
  <c r="AB959" i="1"/>
  <c r="AA959" i="1"/>
  <c r="Z959" i="1"/>
  <c r="Y959" i="1"/>
  <c r="R959" i="1"/>
  <c r="Q959" i="1"/>
  <c r="C959" i="1"/>
  <c r="FM958" i="1"/>
  <c r="FO958" i="1" s="1"/>
  <c r="CW958" i="1"/>
  <c r="CV958" i="1"/>
  <c r="CU958" i="1"/>
  <c r="CT958" i="1"/>
  <c r="CS958" i="1"/>
  <c r="CQ958" i="1"/>
  <c r="CP958" i="1"/>
  <c r="CI958" i="1"/>
  <c r="BZ958" i="1"/>
  <c r="BY958" i="1"/>
  <c r="BX958" i="1"/>
  <c r="BW958" i="1"/>
  <c r="BV958" i="1"/>
  <c r="BT958" i="1"/>
  <c r="BR958" i="1"/>
  <c r="BQ958" i="1"/>
  <c r="BP958" i="1"/>
  <c r="BO958" i="1"/>
  <c r="BN958" i="1"/>
  <c r="BL958" i="1"/>
  <c r="BK958" i="1"/>
  <c r="BD958" i="1"/>
  <c r="BC958" i="1"/>
  <c r="BB958" i="1"/>
  <c r="BA958" i="1"/>
  <c r="AZ958" i="1"/>
  <c r="AY958" i="1"/>
  <c r="AX958" i="1"/>
  <c r="AW958" i="1"/>
  <c r="AV958" i="1"/>
  <c r="AE958" i="1"/>
  <c r="AD958" i="1"/>
  <c r="AC958" i="1"/>
  <c r="AB958" i="1"/>
  <c r="AA958" i="1"/>
  <c r="Z958" i="1"/>
  <c r="Y958" i="1"/>
  <c r="R958" i="1"/>
  <c r="Q958" i="1"/>
  <c r="C958" i="1"/>
  <c r="FM957" i="1"/>
  <c r="CW957" i="1"/>
  <c r="CV957" i="1"/>
  <c r="CU957" i="1"/>
  <c r="CT957" i="1"/>
  <c r="CS957" i="1"/>
  <c r="CQ957" i="1"/>
  <c r="CP957" i="1"/>
  <c r="CI957" i="1"/>
  <c r="BZ957" i="1"/>
  <c r="BY957" i="1"/>
  <c r="BX957" i="1"/>
  <c r="BW957" i="1"/>
  <c r="BV957" i="1"/>
  <c r="BT957" i="1"/>
  <c r="BR957" i="1"/>
  <c r="BQ957" i="1"/>
  <c r="BP957" i="1"/>
  <c r="BO957" i="1"/>
  <c r="BN957" i="1"/>
  <c r="BL957" i="1"/>
  <c r="BK957" i="1"/>
  <c r="BD957" i="1"/>
  <c r="BC957" i="1"/>
  <c r="BB957" i="1"/>
  <c r="BA957" i="1"/>
  <c r="AZ957" i="1"/>
  <c r="AY957" i="1"/>
  <c r="AX957" i="1"/>
  <c r="AW957" i="1"/>
  <c r="AV957" i="1"/>
  <c r="AE957" i="1"/>
  <c r="AD957" i="1"/>
  <c r="AC957" i="1"/>
  <c r="AB957" i="1"/>
  <c r="AA957" i="1"/>
  <c r="Z957" i="1"/>
  <c r="Y957" i="1"/>
  <c r="R957" i="1"/>
  <c r="Q957" i="1"/>
  <c r="C957" i="1"/>
  <c r="FM956" i="1"/>
  <c r="FO956" i="1" s="1"/>
  <c r="CW956" i="1"/>
  <c r="CV956" i="1"/>
  <c r="CU956" i="1"/>
  <c r="CT956" i="1"/>
  <c r="CS956" i="1"/>
  <c r="CQ956" i="1"/>
  <c r="CP956" i="1"/>
  <c r="CI956" i="1"/>
  <c r="BZ956" i="1"/>
  <c r="BY956" i="1"/>
  <c r="BX956" i="1"/>
  <c r="BW956" i="1"/>
  <c r="BV956" i="1"/>
  <c r="BT956" i="1"/>
  <c r="BR956" i="1"/>
  <c r="BQ956" i="1"/>
  <c r="BP956" i="1"/>
  <c r="BO956" i="1"/>
  <c r="BN956" i="1"/>
  <c r="BL956" i="1"/>
  <c r="BK956" i="1"/>
  <c r="BD956" i="1"/>
  <c r="BC956" i="1"/>
  <c r="BB956" i="1"/>
  <c r="BA956" i="1"/>
  <c r="AZ956" i="1"/>
  <c r="AY956" i="1"/>
  <c r="AX956" i="1"/>
  <c r="AW956" i="1"/>
  <c r="AV956" i="1"/>
  <c r="AE956" i="1"/>
  <c r="AD956" i="1"/>
  <c r="AC956" i="1"/>
  <c r="AB956" i="1"/>
  <c r="AA956" i="1"/>
  <c r="Z956" i="1"/>
  <c r="Y956" i="1"/>
  <c r="R956" i="1"/>
  <c r="Q956" i="1"/>
  <c r="C956" i="1"/>
  <c r="FM955" i="1"/>
  <c r="CW955" i="1"/>
  <c r="CV955" i="1"/>
  <c r="CU955" i="1"/>
  <c r="CT955" i="1"/>
  <c r="CS955" i="1"/>
  <c r="CQ955" i="1"/>
  <c r="CP955" i="1"/>
  <c r="CI955" i="1"/>
  <c r="BZ955" i="1"/>
  <c r="BY955" i="1"/>
  <c r="BX955" i="1"/>
  <c r="BW955" i="1"/>
  <c r="BV955" i="1"/>
  <c r="BT955" i="1"/>
  <c r="BR955" i="1"/>
  <c r="BQ955" i="1"/>
  <c r="BP955" i="1"/>
  <c r="BO955" i="1"/>
  <c r="BN955" i="1"/>
  <c r="BL955" i="1"/>
  <c r="BK955" i="1"/>
  <c r="BD955" i="1"/>
  <c r="BC955" i="1"/>
  <c r="BB955" i="1"/>
  <c r="BA955" i="1"/>
  <c r="AZ955" i="1"/>
  <c r="AY955" i="1"/>
  <c r="AX955" i="1"/>
  <c r="AW955" i="1"/>
  <c r="AV955" i="1"/>
  <c r="AE955" i="1"/>
  <c r="AD955" i="1"/>
  <c r="AC955" i="1"/>
  <c r="AB955" i="1"/>
  <c r="AA955" i="1"/>
  <c r="Z955" i="1"/>
  <c r="Y955" i="1"/>
  <c r="R955" i="1"/>
  <c r="Q955" i="1"/>
  <c r="C955" i="1"/>
  <c r="FM954" i="1"/>
  <c r="CW954" i="1"/>
  <c r="CV954" i="1"/>
  <c r="CU954" i="1"/>
  <c r="CT954" i="1"/>
  <c r="CS954" i="1"/>
  <c r="CQ954" i="1"/>
  <c r="CP954" i="1"/>
  <c r="CI954" i="1"/>
  <c r="BZ954" i="1"/>
  <c r="BY954" i="1"/>
  <c r="BX954" i="1"/>
  <c r="BW954" i="1"/>
  <c r="BV954" i="1"/>
  <c r="BT954" i="1"/>
  <c r="BR954" i="1"/>
  <c r="BQ954" i="1"/>
  <c r="BP954" i="1"/>
  <c r="BO954" i="1"/>
  <c r="BN954" i="1"/>
  <c r="BL954" i="1"/>
  <c r="BK954" i="1"/>
  <c r="BD954" i="1"/>
  <c r="BC954" i="1"/>
  <c r="BB954" i="1"/>
  <c r="BA954" i="1"/>
  <c r="AZ954" i="1"/>
  <c r="AY954" i="1"/>
  <c r="AX954" i="1"/>
  <c r="AW954" i="1"/>
  <c r="AV954" i="1"/>
  <c r="AE954" i="1"/>
  <c r="AD954" i="1"/>
  <c r="AC954" i="1"/>
  <c r="AB954" i="1"/>
  <c r="AA954" i="1"/>
  <c r="Z954" i="1"/>
  <c r="Y954" i="1"/>
  <c r="R954" i="1"/>
  <c r="Q954" i="1"/>
  <c r="C954" i="1"/>
  <c r="FM953" i="1"/>
  <c r="FO953" i="1" s="1"/>
  <c r="CW953" i="1"/>
  <c r="CV953" i="1"/>
  <c r="CU953" i="1"/>
  <c r="CT953" i="1"/>
  <c r="CS953" i="1"/>
  <c r="CQ953" i="1"/>
  <c r="CP953" i="1"/>
  <c r="CI953" i="1"/>
  <c r="BZ953" i="1"/>
  <c r="BY953" i="1"/>
  <c r="BX953" i="1"/>
  <c r="BW953" i="1"/>
  <c r="BV953" i="1"/>
  <c r="BT953" i="1"/>
  <c r="BR953" i="1"/>
  <c r="BQ953" i="1"/>
  <c r="BP953" i="1"/>
  <c r="BO953" i="1"/>
  <c r="BN953" i="1"/>
  <c r="BL953" i="1"/>
  <c r="BK953" i="1"/>
  <c r="BD953" i="1"/>
  <c r="BC953" i="1"/>
  <c r="BB953" i="1"/>
  <c r="BA953" i="1"/>
  <c r="AZ953" i="1"/>
  <c r="AY953" i="1"/>
  <c r="AX953" i="1"/>
  <c r="AW953" i="1"/>
  <c r="AV953" i="1"/>
  <c r="AE953" i="1"/>
  <c r="AD953" i="1"/>
  <c r="AC953" i="1"/>
  <c r="AB953" i="1"/>
  <c r="AA953" i="1"/>
  <c r="Z953" i="1"/>
  <c r="Y953" i="1"/>
  <c r="R953" i="1"/>
  <c r="Q953" i="1"/>
  <c r="C953" i="1"/>
  <c r="FM952" i="1"/>
  <c r="CW952" i="1"/>
  <c r="CV952" i="1"/>
  <c r="CU952" i="1"/>
  <c r="CT952" i="1"/>
  <c r="CS952" i="1"/>
  <c r="CQ952" i="1"/>
  <c r="CP952" i="1"/>
  <c r="CI952" i="1"/>
  <c r="BZ952" i="1"/>
  <c r="BY952" i="1"/>
  <c r="BX952" i="1"/>
  <c r="BW952" i="1"/>
  <c r="BV952" i="1"/>
  <c r="BT952" i="1"/>
  <c r="BR952" i="1"/>
  <c r="BQ952" i="1"/>
  <c r="BP952" i="1"/>
  <c r="BO952" i="1"/>
  <c r="BN952" i="1"/>
  <c r="BL952" i="1"/>
  <c r="BK952" i="1"/>
  <c r="BD952" i="1"/>
  <c r="BC952" i="1"/>
  <c r="BB952" i="1"/>
  <c r="BA952" i="1"/>
  <c r="AZ952" i="1"/>
  <c r="AY952" i="1"/>
  <c r="AX952" i="1"/>
  <c r="AW952" i="1"/>
  <c r="AV952" i="1"/>
  <c r="AE952" i="1"/>
  <c r="AD952" i="1"/>
  <c r="AC952" i="1"/>
  <c r="AB952" i="1"/>
  <c r="AA952" i="1"/>
  <c r="Z952" i="1"/>
  <c r="Y952" i="1"/>
  <c r="R952" i="1"/>
  <c r="Q952" i="1"/>
  <c r="C952" i="1"/>
  <c r="FM951" i="1"/>
  <c r="CW951" i="1"/>
  <c r="CV951" i="1"/>
  <c r="CU951" i="1"/>
  <c r="CT951" i="1"/>
  <c r="CS951" i="1"/>
  <c r="CQ951" i="1"/>
  <c r="CP951" i="1"/>
  <c r="CI951" i="1"/>
  <c r="BZ951" i="1"/>
  <c r="BY951" i="1"/>
  <c r="BX951" i="1"/>
  <c r="BW951" i="1"/>
  <c r="BV951" i="1"/>
  <c r="BT951" i="1"/>
  <c r="BR951" i="1"/>
  <c r="BQ951" i="1"/>
  <c r="BP951" i="1"/>
  <c r="BO951" i="1"/>
  <c r="BN951" i="1"/>
  <c r="BL951" i="1"/>
  <c r="BK951" i="1"/>
  <c r="BD951" i="1"/>
  <c r="BC951" i="1"/>
  <c r="BB951" i="1"/>
  <c r="BA951" i="1"/>
  <c r="AZ951" i="1"/>
  <c r="AY951" i="1"/>
  <c r="AX951" i="1"/>
  <c r="AW951" i="1"/>
  <c r="AV951" i="1"/>
  <c r="AE951" i="1"/>
  <c r="AD951" i="1"/>
  <c r="AC951" i="1"/>
  <c r="AB951" i="1"/>
  <c r="AA951" i="1"/>
  <c r="Z951" i="1"/>
  <c r="Y951" i="1"/>
  <c r="R951" i="1"/>
  <c r="Q951" i="1"/>
  <c r="C951" i="1"/>
  <c r="FM950" i="1"/>
  <c r="FO950" i="1" s="1"/>
  <c r="CW950" i="1"/>
  <c r="CV950" i="1"/>
  <c r="CU950" i="1"/>
  <c r="CT950" i="1"/>
  <c r="CS950" i="1"/>
  <c r="CQ950" i="1"/>
  <c r="CP950" i="1"/>
  <c r="CI950" i="1"/>
  <c r="BZ950" i="1"/>
  <c r="BY950" i="1"/>
  <c r="BX950" i="1"/>
  <c r="BW950" i="1"/>
  <c r="BV950" i="1"/>
  <c r="BT950" i="1"/>
  <c r="BR950" i="1"/>
  <c r="BQ950" i="1"/>
  <c r="BP950" i="1"/>
  <c r="BO950" i="1"/>
  <c r="BN950" i="1"/>
  <c r="BL950" i="1"/>
  <c r="BK950" i="1"/>
  <c r="BD950" i="1"/>
  <c r="BC950" i="1"/>
  <c r="BB950" i="1"/>
  <c r="BA950" i="1"/>
  <c r="AZ950" i="1"/>
  <c r="AY950" i="1"/>
  <c r="AX950" i="1"/>
  <c r="AW950" i="1"/>
  <c r="AV950" i="1"/>
  <c r="AE950" i="1"/>
  <c r="AD950" i="1"/>
  <c r="AC950" i="1"/>
  <c r="AB950" i="1"/>
  <c r="AA950" i="1"/>
  <c r="Z950" i="1"/>
  <c r="Y950" i="1"/>
  <c r="R950" i="1"/>
  <c r="Q950" i="1"/>
  <c r="C950" i="1"/>
  <c r="FM949" i="1"/>
  <c r="CW949" i="1"/>
  <c r="CV949" i="1"/>
  <c r="CU949" i="1"/>
  <c r="CT949" i="1"/>
  <c r="CS949" i="1"/>
  <c r="CQ949" i="1"/>
  <c r="CP949" i="1"/>
  <c r="CI949" i="1"/>
  <c r="BZ949" i="1"/>
  <c r="BY949" i="1"/>
  <c r="BX949" i="1"/>
  <c r="BW949" i="1"/>
  <c r="BV949" i="1"/>
  <c r="BT949" i="1"/>
  <c r="BR949" i="1"/>
  <c r="BQ949" i="1"/>
  <c r="BP949" i="1"/>
  <c r="BO949" i="1"/>
  <c r="BN949" i="1"/>
  <c r="BL949" i="1"/>
  <c r="BK949" i="1"/>
  <c r="BD949" i="1"/>
  <c r="BC949" i="1"/>
  <c r="BB949" i="1"/>
  <c r="BA949" i="1"/>
  <c r="AZ949" i="1"/>
  <c r="AY949" i="1"/>
  <c r="AX949" i="1"/>
  <c r="AW949" i="1"/>
  <c r="AV949" i="1"/>
  <c r="AE949" i="1"/>
  <c r="AD949" i="1"/>
  <c r="AC949" i="1"/>
  <c r="AB949" i="1"/>
  <c r="AA949" i="1"/>
  <c r="Z949" i="1"/>
  <c r="Y949" i="1"/>
  <c r="R949" i="1"/>
  <c r="Q949" i="1"/>
  <c r="C949" i="1"/>
  <c r="FM948" i="1"/>
  <c r="CW948" i="1"/>
  <c r="CV948" i="1"/>
  <c r="CU948" i="1"/>
  <c r="CT948" i="1"/>
  <c r="CS948" i="1"/>
  <c r="CQ948" i="1"/>
  <c r="CP948" i="1"/>
  <c r="CI948" i="1"/>
  <c r="BZ948" i="1"/>
  <c r="BY948" i="1"/>
  <c r="BX948" i="1"/>
  <c r="BW948" i="1"/>
  <c r="BV948" i="1"/>
  <c r="BT948" i="1"/>
  <c r="BR948" i="1"/>
  <c r="BQ948" i="1"/>
  <c r="BP948" i="1"/>
  <c r="BO948" i="1"/>
  <c r="BN948" i="1"/>
  <c r="BL948" i="1"/>
  <c r="BK948" i="1"/>
  <c r="BD948" i="1"/>
  <c r="BC948" i="1"/>
  <c r="BB948" i="1"/>
  <c r="BA948" i="1"/>
  <c r="AZ948" i="1"/>
  <c r="AY948" i="1"/>
  <c r="AX948" i="1"/>
  <c r="AW948" i="1"/>
  <c r="AV948" i="1"/>
  <c r="AE948" i="1"/>
  <c r="AD948" i="1"/>
  <c r="AC948" i="1"/>
  <c r="AB948" i="1"/>
  <c r="AA948" i="1"/>
  <c r="Z948" i="1"/>
  <c r="Y948" i="1"/>
  <c r="R948" i="1"/>
  <c r="Q948" i="1"/>
  <c r="C948" i="1"/>
  <c r="FM947" i="1"/>
  <c r="CW947" i="1"/>
  <c r="CV947" i="1"/>
  <c r="CU947" i="1"/>
  <c r="CT947" i="1"/>
  <c r="CS947" i="1"/>
  <c r="CQ947" i="1"/>
  <c r="CP947" i="1"/>
  <c r="CI947" i="1"/>
  <c r="BZ947" i="1"/>
  <c r="BY947" i="1"/>
  <c r="BX947" i="1"/>
  <c r="BW947" i="1"/>
  <c r="BV947" i="1"/>
  <c r="BT947" i="1"/>
  <c r="BR947" i="1"/>
  <c r="BQ947" i="1"/>
  <c r="BP947" i="1"/>
  <c r="BO947" i="1"/>
  <c r="BN947" i="1"/>
  <c r="BL947" i="1"/>
  <c r="BK947" i="1"/>
  <c r="BD947" i="1"/>
  <c r="BC947" i="1"/>
  <c r="BB947" i="1"/>
  <c r="BA947" i="1"/>
  <c r="AZ947" i="1"/>
  <c r="AY947" i="1"/>
  <c r="AX947" i="1"/>
  <c r="AW947" i="1"/>
  <c r="AV947" i="1"/>
  <c r="AE947" i="1"/>
  <c r="AD947" i="1"/>
  <c r="AC947" i="1"/>
  <c r="AB947" i="1"/>
  <c r="AA947" i="1"/>
  <c r="Z947" i="1"/>
  <c r="Y947" i="1"/>
  <c r="R947" i="1"/>
  <c r="Q947" i="1"/>
  <c r="C947" i="1"/>
  <c r="FM946" i="1"/>
  <c r="CW946" i="1"/>
  <c r="CV946" i="1"/>
  <c r="CU946" i="1"/>
  <c r="CT946" i="1"/>
  <c r="CS946" i="1"/>
  <c r="CQ946" i="1"/>
  <c r="CP946" i="1"/>
  <c r="CI946" i="1"/>
  <c r="BZ946" i="1"/>
  <c r="BY946" i="1"/>
  <c r="BX946" i="1"/>
  <c r="BW946" i="1"/>
  <c r="BV946" i="1"/>
  <c r="BT946" i="1"/>
  <c r="BR946" i="1"/>
  <c r="BQ946" i="1"/>
  <c r="BP946" i="1"/>
  <c r="BO946" i="1"/>
  <c r="BN946" i="1"/>
  <c r="BL946" i="1"/>
  <c r="BK946" i="1"/>
  <c r="BD946" i="1"/>
  <c r="BC946" i="1"/>
  <c r="BB946" i="1"/>
  <c r="BA946" i="1"/>
  <c r="AZ946" i="1"/>
  <c r="AY946" i="1"/>
  <c r="AX946" i="1"/>
  <c r="AW946" i="1"/>
  <c r="AV946" i="1"/>
  <c r="AE946" i="1"/>
  <c r="AD946" i="1"/>
  <c r="AC946" i="1"/>
  <c r="AB946" i="1"/>
  <c r="AA946" i="1"/>
  <c r="Z946" i="1"/>
  <c r="Y946" i="1"/>
  <c r="R946" i="1"/>
  <c r="Q946" i="1"/>
  <c r="C946" i="1"/>
  <c r="FM945" i="1"/>
  <c r="FO945" i="1" s="1"/>
  <c r="CW945" i="1"/>
  <c r="CV945" i="1"/>
  <c r="CU945" i="1"/>
  <c r="CT945" i="1"/>
  <c r="CS945" i="1"/>
  <c r="CQ945" i="1"/>
  <c r="CP945" i="1"/>
  <c r="CI945" i="1"/>
  <c r="BZ945" i="1"/>
  <c r="BY945" i="1"/>
  <c r="BX945" i="1"/>
  <c r="BW945" i="1"/>
  <c r="BV945" i="1"/>
  <c r="BT945" i="1"/>
  <c r="BR945" i="1"/>
  <c r="BQ945" i="1"/>
  <c r="BP945" i="1"/>
  <c r="BO945" i="1"/>
  <c r="BN945" i="1"/>
  <c r="BL945" i="1"/>
  <c r="BK945" i="1"/>
  <c r="BD945" i="1"/>
  <c r="BC945" i="1"/>
  <c r="BB945" i="1"/>
  <c r="BA945" i="1"/>
  <c r="AZ945" i="1"/>
  <c r="AY945" i="1"/>
  <c r="AX945" i="1"/>
  <c r="AW945" i="1"/>
  <c r="AV945" i="1"/>
  <c r="AE945" i="1"/>
  <c r="AD945" i="1"/>
  <c r="AC945" i="1"/>
  <c r="AB945" i="1"/>
  <c r="AA945" i="1"/>
  <c r="Z945" i="1"/>
  <c r="Y945" i="1"/>
  <c r="R945" i="1"/>
  <c r="Q945" i="1"/>
  <c r="C945" i="1"/>
  <c r="FM944" i="1"/>
  <c r="CW944" i="1"/>
  <c r="CV944" i="1"/>
  <c r="CU944" i="1"/>
  <c r="CT944" i="1"/>
  <c r="CS944" i="1"/>
  <c r="CQ944" i="1"/>
  <c r="CP944" i="1"/>
  <c r="CI944" i="1"/>
  <c r="BZ944" i="1"/>
  <c r="BY944" i="1"/>
  <c r="BX944" i="1"/>
  <c r="BW944" i="1"/>
  <c r="BV944" i="1"/>
  <c r="BT944" i="1"/>
  <c r="BR944" i="1"/>
  <c r="BQ944" i="1"/>
  <c r="BP944" i="1"/>
  <c r="BO944" i="1"/>
  <c r="BN944" i="1"/>
  <c r="BL944" i="1"/>
  <c r="BK944" i="1"/>
  <c r="BD944" i="1"/>
  <c r="BC944" i="1"/>
  <c r="BB944" i="1"/>
  <c r="BA944" i="1"/>
  <c r="AZ944" i="1"/>
  <c r="AY944" i="1"/>
  <c r="AX944" i="1"/>
  <c r="AW944" i="1"/>
  <c r="AV944" i="1"/>
  <c r="AE944" i="1"/>
  <c r="AD944" i="1"/>
  <c r="AC944" i="1"/>
  <c r="AB944" i="1"/>
  <c r="AA944" i="1"/>
  <c r="Z944" i="1"/>
  <c r="Y944" i="1"/>
  <c r="R944" i="1"/>
  <c r="Q944" i="1"/>
  <c r="C944" i="1"/>
  <c r="FM943" i="1"/>
  <c r="CW943" i="1"/>
  <c r="CV943" i="1"/>
  <c r="CU943" i="1"/>
  <c r="CT943" i="1"/>
  <c r="CS943" i="1"/>
  <c r="CQ943" i="1"/>
  <c r="CP943" i="1"/>
  <c r="CI943" i="1"/>
  <c r="BZ943" i="1"/>
  <c r="BY943" i="1"/>
  <c r="BX943" i="1"/>
  <c r="BW943" i="1"/>
  <c r="BV943" i="1"/>
  <c r="BT943" i="1"/>
  <c r="BR943" i="1"/>
  <c r="BQ943" i="1"/>
  <c r="BP943" i="1"/>
  <c r="BO943" i="1"/>
  <c r="BN943" i="1"/>
  <c r="BL943" i="1"/>
  <c r="BK943" i="1"/>
  <c r="BD943" i="1"/>
  <c r="BC943" i="1"/>
  <c r="BB943" i="1"/>
  <c r="BA943" i="1"/>
  <c r="AZ943" i="1"/>
  <c r="AY943" i="1"/>
  <c r="AX943" i="1"/>
  <c r="AW943" i="1"/>
  <c r="AV943" i="1"/>
  <c r="AE943" i="1"/>
  <c r="AD943" i="1"/>
  <c r="AC943" i="1"/>
  <c r="AB943" i="1"/>
  <c r="AA943" i="1"/>
  <c r="Z943" i="1"/>
  <c r="Y943" i="1"/>
  <c r="R943" i="1"/>
  <c r="Q943" i="1"/>
  <c r="C943" i="1"/>
  <c r="FM942" i="1"/>
  <c r="FO942" i="1" s="1"/>
  <c r="CW942" i="1"/>
  <c r="CV942" i="1"/>
  <c r="CU942" i="1"/>
  <c r="CT942" i="1"/>
  <c r="CS942" i="1"/>
  <c r="CQ942" i="1"/>
  <c r="CP942" i="1"/>
  <c r="CI942" i="1"/>
  <c r="BZ942" i="1"/>
  <c r="BY942" i="1"/>
  <c r="BX942" i="1"/>
  <c r="BW942" i="1"/>
  <c r="BV942" i="1"/>
  <c r="BT942" i="1"/>
  <c r="BR942" i="1"/>
  <c r="BQ942" i="1"/>
  <c r="BP942" i="1"/>
  <c r="BO942" i="1"/>
  <c r="BN942" i="1"/>
  <c r="BL942" i="1"/>
  <c r="BK942" i="1"/>
  <c r="BD942" i="1"/>
  <c r="BC942" i="1"/>
  <c r="BB942" i="1"/>
  <c r="BA942" i="1"/>
  <c r="AZ942" i="1"/>
  <c r="AY942" i="1"/>
  <c r="AX942" i="1"/>
  <c r="AW942" i="1"/>
  <c r="AV942" i="1"/>
  <c r="AE942" i="1"/>
  <c r="AD942" i="1"/>
  <c r="AC942" i="1"/>
  <c r="AB942" i="1"/>
  <c r="AA942" i="1"/>
  <c r="Z942" i="1"/>
  <c r="Y942" i="1"/>
  <c r="R942" i="1"/>
  <c r="Q942" i="1"/>
  <c r="C942" i="1"/>
  <c r="FM941" i="1"/>
  <c r="CW941" i="1"/>
  <c r="CV941" i="1"/>
  <c r="CU941" i="1"/>
  <c r="CT941" i="1"/>
  <c r="CS941" i="1"/>
  <c r="CQ941" i="1"/>
  <c r="CP941" i="1"/>
  <c r="CI941" i="1"/>
  <c r="BZ941" i="1"/>
  <c r="BY941" i="1"/>
  <c r="BX941" i="1"/>
  <c r="BW941" i="1"/>
  <c r="BV941" i="1"/>
  <c r="BT941" i="1"/>
  <c r="BR941" i="1"/>
  <c r="BQ941" i="1"/>
  <c r="BP941" i="1"/>
  <c r="BO941" i="1"/>
  <c r="BN941" i="1"/>
  <c r="BL941" i="1"/>
  <c r="BK941" i="1"/>
  <c r="BD941" i="1"/>
  <c r="BC941" i="1"/>
  <c r="BB941" i="1"/>
  <c r="BA941" i="1"/>
  <c r="AZ941" i="1"/>
  <c r="AY941" i="1"/>
  <c r="AX941" i="1"/>
  <c r="AW941" i="1"/>
  <c r="AV941" i="1"/>
  <c r="AE941" i="1"/>
  <c r="AD941" i="1"/>
  <c r="AC941" i="1"/>
  <c r="AB941" i="1"/>
  <c r="AA941" i="1"/>
  <c r="Z941" i="1"/>
  <c r="Y941" i="1"/>
  <c r="R941" i="1"/>
  <c r="Q941" i="1"/>
  <c r="C941" i="1"/>
  <c r="FM940" i="1"/>
  <c r="FO940" i="1" s="1"/>
  <c r="CW940" i="1"/>
  <c r="CV940" i="1"/>
  <c r="CU940" i="1"/>
  <c r="CT940" i="1"/>
  <c r="CS940" i="1"/>
  <c r="CQ940" i="1"/>
  <c r="CP940" i="1"/>
  <c r="CI940" i="1"/>
  <c r="BZ940" i="1"/>
  <c r="BY940" i="1"/>
  <c r="BX940" i="1"/>
  <c r="BW940" i="1"/>
  <c r="BV940" i="1"/>
  <c r="BT940" i="1"/>
  <c r="BR940" i="1"/>
  <c r="BQ940" i="1"/>
  <c r="BP940" i="1"/>
  <c r="BO940" i="1"/>
  <c r="BN940" i="1"/>
  <c r="BL940" i="1"/>
  <c r="BK940" i="1"/>
  <c r="BD940" i="1"/>
  <c r="BC940" i="1"/>
  <c r="BB940" i="1"/>
  <c r="BA940" i="1"/>
  <c r="AZ940" i="1"/>
  <c r="AY940" i="1"/>
  <c r="AX940" i="1"/>
  <c r="AW940" i="1"/>
  <c r="AV940" i="1"/>
  <c r="AE940" i="1"/>
  <c r="AD940" i="1"/>
  <c r="AC940" i="1"/>
  <c r="AB940" i="1"/>
  <c r="AA940" i="1"/>
  <c r="Z940" i="1"/>
  <c r="Y940" i="1"/>
  <c r="R940" i="1"/>
  <c r="Q940" i="1"/>
  <c r="C940" i="1"/>
  <c r="FM939" i="1"/>
  <c r="CW939" i="1"/>
  <c r="CV939" i="1"/>
  <c r="CU939" i="1"/>
  <c r="CT939" i="1"/>
  <c r="CS939" i="1"/>
  <c r="CQ939" i="1"/>
  <c r="CP939" i="1"/>
  <c r="CI939" i="1"/>
  <c r="BZ939" i="1"/>
  <c r="BY939" i="1"/>
  <c r="BX939" i="1"/>
  <c r="BW939" i="1"/>
  <c r="BV939" i="1"/>
  <c r="BT939" i="1"/>
  <c r="BR939" i="1"/>
  <c r="BQ939" i="1"/>
  <c r="BP939" i="1"/>
  <c r="BO939" i="1"/>
  <c r="BN939" i="1"/>
  <c r="BL939" i="1"/>
  <c r="BK939" i="1"/>
  <c r="BD939" i="1"/>
  <c r="BC939" i="1"/>
  <c r="BB939" i="1"/>
  <c r="BA939" i="1"/>
  <c r="AZ939" i="1"/>
  <c r="AY939" i="1"/>
  <c r="AX939" i="1"/>
  <c r="AW939" i="1"/>
  <c r="AV939" i="1"/>
  <c r="AE939" i="1"/>
  <c r="AD939" i="1"/>
  <c r="AC939" i="1"/>
  <c r="AB939" i="1"/>
  <c r="AA939" i="1"/>
  <c r="Z939" i="1"/>
  <c r="Y939" i="1"/>
  <c r="R939" i="1"/>
  <c r="Q939" i="1"/>
  <c r="C939" i="1"/>
  <c r="FM938" i="1"/>
  <c r="FN938" i="1" s="1"/>
  <c r="FP938" i="1" s="1"/>
  <c r="CW938" i="1"/>
  <c r="CV938" i="1"/>
  <c r="CU938" i="1"/>
  <c r="CT938" i="1"/>
  <c r="CS938" i="1"/>
  <c r="CQ938" i="1"/>
  <c r="CP938" i="1"/>
  <c r="CI938" i="1"/>
  <c r="BZ938" i="1"/>
  <c r="BY938" i="1"/>
  <c r="BX938" i="1"/>
  <c r="BW938" i="1"/>
  <c r="BV938" i="1"/>
  <c r="BT938" i="1"/>
  <c r="BR938" i="1"/>
  <c r="BQ938" i="1"/>
  <c r="BP938" i="1"/>
  <c r="BO938" i="1"/>
  <c r="BN938" i="1"/>
  <c r="BL938" i="1"/>
  <c r="BK938" i="1"/>
  <c r="BD938" i="1"/>
  <c r="BC938" i="1"/>
  <c r="BB938" i="1"/>
  <c r="BA938" i="1"/>
  <c r="AZ938" i="1"/>
  <c r="AY938" i="1"/>
  <c r="AX938" i="1"/>
  <c r="AW938" i="1"/>
  <c r="AV938" i="1"/>
  <c r="AE938" i="1"/>
  <c r="AD938" i="1"/>
  <c r="AC938" i="1"/>
  <c r="AB938" i="1"/>
  <c r="AA938" i="1"/>
  <c r="Z938" i="1"/>
  <c r="Y938" i="1"/>
  <c r="R938" i="1"/>
  <c r="Q938" i="1"/>
  <c r="C938" i="1"/>
  <c r="FM937" i="1"/>
  <c r="CW937" i="1"/>
  <c r="CV937" i="1"/>
  <c r="CU937" i="1"/>
  <c r="CT937" i="1"/>
  <c r="CS937" i="1"/>
  <c r="CQ937" i="1"/>
  <c r="CP937" i="1"/>
  <c r="CI937" i="1"/>
  <c r="BZ937" i="1"/>
  <c r="BY937" i="1"/>
  <c r="BX937" i="1"/>
  <c r="BW937" i="1"/>
  <c r="BV937" i="1"/>
  <c r="BT937" i="1"/>
  <c r="BR937" i="1"/>
  <c r="BQ937" i="1"/>
  <c r="BP937" i="1"/>
  <c r="BO937" i="1"/>
  <c r="BN937" i="1"/>
  <c r="BL937" i="1"/>
  <c r="BK937" i="1"/>
  <c r="BD937" i="1"/>
  <c r="BC937" i="1"/>
  <c r="BB937" i="1"/>
  <c r="BA937" i="1"/>
  <c r="AZ937" i="1"/>
  <c r="AY937" i="1"/>
  <c r="AX937" i="1"/>
  <c r="AW937" i="1"/>
  <c r="AV937" i="1"/>
  <c r="AE937" i="1"/>
  <c r="AD937" i="1"/>
  <c r="AC937" i="1"/>
  <c r="AB937" i="1"/>
  <c r="AA937" i="1"/>
  <c r="Z937" i="1"/>
  <c r="Y937" i="1"/>
  <c r="R937" i="1"/>
  <c r="Q937" i="1"/>
  <c r="C937" i="1"/>
  <c r="FM936" i="1"/>
  <c r="FO936" i="1" s="1"/>
  <c r="CW936" i="1"/>
  <c r="CV936" i="1"/>
  <c r="CU936" i="1"/>
  <c r="CT936" i="1"/>
  <c r="CS936" i="1"/>
  <c r="CQ936" i="1"/>
  <c r="CP936" i="1"/>
  <c r="CI936" i="1"/>
  <c r="BZ936" i="1"/>
  <c r="BY936" i="1"/>
  <c r="BX936" i="1"/>
  <c r="BW936" i="1"/>
  <c r="BV936" i="1"/>
  <c r="BT936" i="1"/>
  <c r="BR936" i="1"/>
  <c r="BQ936" i="1"/>
  <c r="BP936" i="1"/>
  <c r="BO936" i="1"/>
  <c r="BN936" i="1"/>
  <c r="BL936" i="1"/>
  <c r="BK936" i="1"/>
  <c r="BD936" i="1"/>
  <c r="BC936" i="1"/>
  <c r="BB936" i="1"/>
  <c r="BA936" i="1"/>
  <c r="AZ936" i="1"/>
  <c r="AY936" i="1"/>
  <c r="AX936" i="1"/>
  <c r="AW936" i="1"/>
  <c r="AV936" i="1"/>
  <c r="AE936" i="1"/>
  <c r="AD936" i="1"/>
  <c r="AC936" i="1"/>
  <c r="AB936" i="1"/>
  <c r="AA936" i="1"/>
  <c r="Z936" i="1"/>
  <c r="Y936" i="1"/>
  <c r="R936" i="1"/>
  <c r="Q936" i="1"/>
  <c r="C936" i="1"/>
  <c r="FM935" i="1"/>
  <c r="CW935" i="1"/>
  <c r="CV935" i="1"/>
  <c r="CU935" i="1"/>
  <c r="CT935" i="1"/>
  <c r="CS935" i="1"/>
  <c r="CQ935" i="1"/>
  <c r="CP935" i="1"/>
  <c r="CI935" i="1"/>
  <c r="BZ935" i="1"/>
  <c r="BY935" i="1"/>
  <c r="BX935" i="1"/>
  <c r="BW935" i="1"/>
  <c r="BV935" i="1"/>
  <c r="BT935" i="1"/>
  <c r="BR935" i="1"/>
  <c r="BQ935" i="1"/>
  <c r="BP935" i="1"/>
  <c r="BO935" i="1"/>
  <c r="BN935" i="1"/>
  <c r="BL935" i="1"/>
  <c r="BK935" i="1"/>
  <c r="BD935" i="1"/>
  <c r="BC935" i="1"/>
  <c r="BB935" i="1"/>
  <c r="BA935" i="1"/>
  <c r="AZ935" i="1"/>
  <c r="AY935" i="1"/>
  <c r="AX935" i="1"/>
  <c r="AW935" i="1"/>
  <c r="AV935" i="1"/>
  <c r="AE935" i="1"/>
  <c r="AD935" i="1"/>
  <c r="AC935" i="1"/>
  <c r="AB935" i="1"/>
  <c r="AA935" i="1"/>
  <c r="Z935" i="1"/>
  <c r="Y935" i="1"/>
  <c r="R935" i="1"/>
  <c r="Q935" i="1"/>
  <c r="C935" i="1"/>
  <c r="FM934" i="1"/>
  <c r="FO934" i="1" s="1"/>
  <c r="CW934" i="1"/>
  <c r="CV934" i="1"/>
  <c r="CU934" i="1"/>
  <c r="CT934" i="1"/>
  <c r="CS934" i="1"/>
  <c r="CQ934" i="1"/>
  <c r="CP934" i="1"/>
  <c r="CI934" i="1"/>
  <c r="BZ934" i="1"/>
  <c r="BY934" i="1"/>
  <c r="BX934" i="1"/>
  <c r="BW934" i="1"/>
  <c r="BV934" i="1"/>
  <c r="BT934" i="1"/>
  <c r="BR934" i="1"/>
  <c r="BQ934" i="1"/>
  <c r="BP934" i="1"/>
  <c r="BO934" i="1"/>
  <c r="BN934" i="1"/>
  <c r="BL934" i="1"/>
  <c r="BK934" i="1"/>
  <c r="BD934" i="1"/>
  <c r="BC934" i="1"/>
  <c r="BB934" i="1"/>
  <c r="BA934" i="1"/>
  <c r="AZ934" i="1"/>
  <c r="AY934" i="1"/>
  <c r="AX934" i="1"/>
  <c r="AW934" i="1"/>
  <c r="AV934" i="1"/>
  <c r="AE934" i="1"/>
  <c r="AD934" i="1"/>
  <c r="AC934" i="1"/>
  <c r="AB934" i="1"/>
  <c r="AA934" i="1"/>
  <c r="Z934" i="1"/>
  <c r="Y934" i="1"/>
  <c r="R934" i="1"/>
  <c r="Q934" i="1"/>
  <c r="C934" i="1"/>
  <c r="FM933" i="1"/>
  <c r="CW933" i="1"/>
  <c r="CV933" i="1"/>
  <c r="CU933" i="1"/>
  <c r="CT933" i="1"/>
  <c r="CS933" i="1"/>
  <c r="CQ933" i="1"/>
  <c r="CP933" i="1"/>
  <c r="CI933" i="1"/>
  <c r="BZ933" i="1"/>
  <c r="BY933" i="1"/>
  <c r="BX933" i="1"/>
  <c r="BW933" i="1"/>
  <c r="BV933" i="1"/>
  <c r="BT933" i="1"/>
  <c r="BR933" i="1"/>
  <c r="BQ933" i="1"/>
  <c r="BP933" i="1"/>
  <c r="BO933" i="1"/>
  <c r="BN933" i="1"/>
  <c r="BL933" i="1"/>
  <c r="BK933" i="1"/>
  <c r="BD933" i="1"/>
  <c r="BC933" i="1"/>
  <c r="BB933" i="1"/>
  <c r="BA933" i="1"/>
  <c r="AZ933" i="1"/>
  <c r="AY933" i="1"/>
  <c r="AX933" i="1"/>
  <c r="AW933" i="1"/>
  <c r="AV933" i="1"/>
  <c r="AE933" i="1"/>
  <c r="AD933" i="1"/>
  <c r="AC933" i="1"/>
  <c r="AB933" i="1"/>
  <c r="AA933" i="1"/>
  <c r="Z933" i="1"/>
  <c r="Y933" i="1"/>
  <c r="R933" i="1"/>
  <c r="Q933" i="1"/>
  <c r="C933" i="1"/>
  <c r="FM932" i="1"/>
  <c r="CW932" i="1"/>
  <c r="CV932" i="1"/>
  <c r="CU932" i="1"/>
  <c r="CT932" i="1"/>
  <c r="CS932" i="1"/>
  <c r="CQ932" i="1"/>
  <c r="CP932" i="1"/>
  <c r="CI932" i="1"/>
  <c r="BZ932" i="1"/>
  <c r="BY932" i="1"/>
  <c r="BX932" i="1"/>
  <c r="BW932" i="1"/>
  <c r="BV932" i="1"/>
  <c r="BT932" i="1"/>
  <c r="BR932" i="1"/>
  <c r="BQ932" i="1"/>
  <c r="BP932" i="1"/>
  <c r="BO932" i="1"/>
  <c r="BN932" i="1"/>
  <c r="BL932" i="1"/>
  <c r="BK932" i="1"/>
  <c r="BD932" i="1"/>
  <c r="BC932" i="1"/>
  <c r="BB932" i="1"/>
  <c r="BA932" i="1"/>
  <c r="AZ932" i="1"/>
  <c r="AY932" i="1"/>
  <c r="AX932" i="1"/>
  <c r="AW932" i="1"/>
  <c r="AV932" i="1"/>
  <c r="AE932" i="1"/>
  <c r="AD932" i="1"/>
  <c r="AC932" i="1"/>
  <c r="AB932" i="1"/>
  <c r="AA932" i="1"/>
  <c r="Z932" i="1"/>
  <c r="Y932" i="1"/>
  <c r="R932" i="1"/>
  <c r="Q932" i="1"/>
  <c r="C932" i="1"/>
  <c r="FM931" i="1"/>
  <c r="CW931" i="1"/>
  <c r="CV931" i="1"/>
  <c r="CU931" i="1"/>
  <c r="CT931" i="1"/>
  <c r="CS931" i="1"/>
  <c r="CQ931" i="1"/>
  <c r="CP931" i="1"/>
  <c r="CI931" i="1"/>
  <c r="BZ931" i="1"/>
  <c r="BY931" i="1"/>
  <c r="BX931" i="1"/>
  <c r="BW931" i="1"/>
  <c r="BV931" i="1"/>
  <c r="BT931" i="1"/>
  <c r="BR931" i="1"/>
  <c r="BQ931" i="1"/>
  <c r="BP931" i="1"/>
  <c r="BO931" i="1"/>
  <c r="BN931" i="1"/>
  <c r="BL931" i="1"/>
  <c r="BK931" i="1"/>
  <c r="BD931" i="1"/>
  <c r="BC931" i="1"/>
  <c r="BB931" i="1"/>
  <c r="BA931" i="1"/>
  <c r="AZ931" i="1"/>
  <c r="AY931" i="1"/>
  <c r="AX931" i="1"/>
  <c r="AW931" i="1"/>
  <c r="AV931" i="1"/>
  <c r="AE931" i="1"/>
  <c r="AD931" i="1"/>
  <c r="AC931" i="1"/>
  <c r="AB931" i="1"/>
  <c r="AA931" i="1"/>
  <c r="Z931" i="1"/>
  <c r="Y931" i="1"/>
  <c r="R931" i="1"/>
  <c r="Q931" i="1"/>
  <c r="C931" i="1"/>
  <c r="FM930" i="1"/>
  <c r="FN930" i="1" s="1"/>
  <c r="FP930" i="1" s="1"/>
  <c r="CW930" i="1"/>
  <c r="CV930" i="1"/>
  <c r="CU930" i="1"/>
  <c r="CT930" i="1"/>
  <c r="CS930" i="1"/>
  <c r="CQ930" i="1"/>
  <c r="CP930" i="1"/>
  <c r="CI930" i="1"/>
  <c r="BZ930" i="1"/>
  <c r="BY930" i="1"/>
  <c r="BX930" i="1"/>
  <c r="BW930" i="1"/>
  <c r="BV930" i="1"/>
  <c r="BT930" i="1"/>
  <c r="BR930" i="1"/>
  <c r="BQ930" i="1"/>
  <c r="BP930" i="1"/>
  <c r="BO930" i="1"/>
  <c r="BN930" i="1"/>
  <c r="BL930" i="1"/>
  <c r="BK930" i="1"/>
  <c r="BD930" i="1"/>
  <c r="BC930" i="1"/>
  <c r="BB930" i="1"/>
  <c r="BA930" i="1"/>
  <c r="AZ930" i="1"/>
  <c r="AY930" i="1"/>
  <c r="AX930" i="1"/>
  <c r="AW930" i="1"/>
  <c r="AV930" i="1"/>
  <c r="AE930" i="1"/>
  <c r="AD930" i="1"/>
  <c r="AC930" i="1"/>
  <c r="AB930" i="1"/>
  <c r="AA930" i="1"/>
  <c r="Z930" i="1"/>
  <c r="Y930" i="1"/>
  <c r="R930" i="1"/>
  <c r="Q930" i="1"/>
  <c r="C930" i="1"/>
  <c r="FM929" i="1"/>
  <c r="CW929" i="1"/>
  <c r="CV929" i="1"/>
  <c r="CU929" i="1"/>
  <c r="CT929" i="1"/>
  <c r="CS929" i="1"/>
  <c r="CQ929" i="1"/>
  <c r="CP929" i="1"/>
  <c r="CI929" i="1"/>
  <c r="BZ929" i="1"/>
  <c r="BY929" i="1"/>
  <c r="BX929" i="1"/>
  <c r="BW929" i="1"/>
  <c r="BV929" i="1"/>
  <c r="BT929" i="1"/>
  <c r="BR929" i="1"/>
  <c r="BQ929" i="1"/>
  <c r="BP929" i="1"/>
  <c r="BO929" i="1"/>
  <c r="BN929" i="1"/>
  <c r="BL929" i="1"/>
  <c r="BK929" i="1"/>
  <c r="BD929" i="1"/>
  <c r="BC929" i="1"/>
  <c r="BB929" i="1"/>
  <c r="BA929" i="1"/>
  <c r="AZ929" i="1"/>
  <c r="AY929" i="1"/>
  <c r="AX929" i="1"/>
  <c r="AW929" i="1"/>
  <c r="AV929" i="1"/>
  <c r="AE929" i="1"/>
  <c r="AD929" i="1"/>
  <c r="AC929" i="1"/>
  <c r="AB929" i="1"/>
  <c r="AA929" i="1"/>
  <c r="Z929" i="1"/>
  <c r="Y929" i="1"/>
  <c r="R929" i="1"/>
  <c r="Q929" i="1"/>
  <c r="C929" i="1"/>
  <c r="FM928" i="1"/>
  <c r="FO928" i="1" s="1"/>
  <c r="CW928" i="1"/>
  <c r="CV928" i="1"/>
  <c r="CU928" i="1"/>
  <c r="CT928" i="1"/>
  <c r="CS928" i="1"/>
  <c r="CQ928" i="1"/>
  <c r="CP928" i="1"/>
  <c r="CI928" i="1"/>
  <c r="BZ928" i="1"/>
  <c r="BY928" i="1"/>
  <c r="BX928" i="1"/>
  <c r="BW928" i="1"/>
  <c r="BV928" i="1"/>
  <c r="BT928" i="1"/>
  <c r="BR928" i="1"/>
  <c r="BQ928" i="1"/>
  <c r="BP928" i="1"/>
  <c r="BO928" i="1"/>
  <c r="BN928" i="1"/>
  <c r="BL928" i="1"/>
  <c r="BK928" i="1"/>
  <c r="BD928" i="1"/>
  <c r="BC928" i="1"/>
  <c r="BB928" i="1"/>
  <c r="BA928" i="1"/>
  <c r="AZ928" i="1"/>
  <c r="AY928" i="1"/>
  <c r="AX928" i="1"/>
  <c r="AW928" i="1"/>
  <c r="AV928" i="1"/>
  <c r="AE928" i="1"/>
  <c r="AD928" i="1"/>
  <c r="AC928" i="1"/>
  <c r="AB928" i="1"/>
  <c r="AA928" i="1"/>
  <c r="Z928" i="1"/>
  <c r="Y928" i="1"/>
  <c r="R928" i="1"/>
  <c r="Q928" i="1"/>
  <c r="C928" i="1"/>
  <c r="FM927" i="1"/>
  <c r="CW927" i="1"/>
  <c r="CV927" i="1"/>
  <c r="CU927" i="1"/>
  <c r="CT927" i="1"/>
  <c r="CS927" i="1"/>
  <c r="CQ927" i="1"/>
  <c r="CP927" i="1"/>
  <c r="CI927" i="1"/>
  <c r="BZ927" i="1"/>
  <c r="BY927" i="1"/>
  <c r="BX927" i="1"/>
  <c r="BW927" i="1"/>
  <c r="BV927" i="1"/>
  <c r="BT927" i="1"/>
  <c r="BR927" i="1"/>
  <c r="BQ927" i="1"/>
  <c r="BP927" i="1"/>
  <c r="BO927" i="1"/>
  <c r="BN927" i="1"/>
  <c r="BL927" i="1"/>
  <c r="BK927" i="1"/>
  <c r="BD927" i="1"/>
  <c r="BC927" i="1"/>
  <c r="BB927" i="1"/>
  <c r="BA927" i="1"/>
  <c r="AZ927" i="1"/>
  <c r="AY927" i="1"/>
  <c r="AX927" i="1"/>
  <c r="AW927" i="1"/>
  <c r="AV927" i="1"/>
  <c r="AE927" i="1"/>
  <c r="AD927" i="1"/>
  <c r="AC927" i="1"/>
  <c r="AB927" i="1"/>
  <c r="AA927" i="1"/>
  <c r="Z927" i="1"/>
  <c r="Y927" i="1"/>
  <c r="R927" i="1"/>
  <c r="Q927" i="1"/>
  <c r="C927" i="1"/>
  <c r="FM926" i="1"/>
  <c r="FO926" i="1" s="1"/>
  <c r="CW926" i="1"/>
  <c r="CV926" i="1"/>
  <c r="CU926" i="1"/>
  <c r="CT926" i="1"/>
  <c r="CS926" i="1"/>
  <c r="CQ926" i="1"/>
  <c r="CP926" i="1"/>
  <c r="CI926" i="1"/>
  <c r="BZ926" i="1"/>
  <c r="BY926" i="1"/>
  <c r="BX926" i="1"/>
  <c r="BW926" i="1"/>
  <c r="BV926" i="1"/>
  <c r="BT926" i="1"/>
  <c r="BR926" i="1"/>
  <c r="BQ926" i="1"/>
  <c r="BP926" i="1"/>
  <c r="BO926" i="1"/>
  <c r="BN926" i="1"/>
  <c r="BL926" i="1"/>
  <c r="BK926" i="1"/>
  <c r="BD926" i="1"/>
  <c r="BC926" i="1"/>
  <c r="BB926" i="1"/>
  <c r="BA926" i="1"/>
  <c r="AZ926" i="1"/>
  <c r="AY926" i="1"/>
  <c r="AX926" i="1"/>
  <c r="AW926" i="1"/>
  <c r="AV926" i="1"/>
  <c r="AE926" i="1"/>
  <c r="AD926" i="1"/>
  <c r="AC926" i="1"/>
  <c r="AB926" i="1"/>
  <c r="AA926" i="1"/>
  <c r="Z926" i="1"/>
  <c r="Y926" i="1"/>
  <c r="R926" i="1"/>
  <c r="Q926" i="1"/>
  <c r="C926" i="1"/>
  <c r="FM925" i="1"/>
  <c r="CW925" i="1"/>
  <c r="CV925" i="1"/>
  <c r="CU925" i="1"/>
  <c r="CT925" i="1"/>
  <c r="CS925" i="1"/>
  <c r="CQ925" i="1"/>
  <c r="CP925" i="1"/>
  <c r="CI925" i="1"/>
  <c r="BZ925" i="1"/>
  <c r="BY925" i="1"/>
  <c r="BX925" i="1"/>
  <c r="BW925" i="1"/>
  <c r="BV925" i="1"/>
  <c r="BT925" i="1"/>
  <c r="BR925" i="1"/>
  <c r="BQ925" i="1"/>
  <c r="BP925" i="1"/>
  <c r="BO925" i="1"/>
  <c r="BN925" i="1"/>
  <c r="BL925" i="1"/>
  <c r="BK925" i="1"/>
  <c r="BD925" i="1"/>
  <c r="BC925" i="1"/>
  <c r="BB925" i="1"/>
  <c r="BA925" i="1"/>
  <c r="AZ925" i="1"/>
  <c r="AY925" i="1"/>
  <c r="AX925" i="1"/>
  <c r="AW925" i="1"/>
  <c r="AV925" i="1"/>
  <c r="AE925" i="1"/>
  <c r="AD925" i="1"/>
  <c r="AC925" i="1"/>
  <c r="AB925" i="1"/>
  <c r="AA925" i="1"/>
  <c r="Z925" i="1"/>
  <c r="Y925" i="1"/>
  <c r="R925" i="1"/>
  <c r="Q925" i="1"/>
  <c r="C925" i="1"/>
  <c r="FM924" i="1"/>
  <c r="CW924" i="1"/>
  <c r="CV924" i="1"/>
  <c r="CU924" i="1"/>
  <c r="CT924" i="1"/>
  <c r="CS924" i="1"/>
  <c r="CQ924" i="1"/>
  <c r="CP924" i="1"/>
  <c r="CI924" i="1"/>
  <c r="BZ924" i="1"/>
  <c r="BY924" i="1"/>
  <c r="BX924" i="1"/>
  <c r="BW924" i="1"/>
  <c r="BV924" i="1"/>
  <c r="BT924" i="1"/>
  <c r="BR924" i="1"/>
  <c r="BQ924" i="1"/>
  <c r="BP924" i="1"/>
  <c r="BO924" i="1"/>
  <c r="BN924" i="1"/>
  <c r="BL924" i="1"/>
  <c r="BK924" i="1"/>
  <c r="BD924" i="1"/>
  <c r="BC924" i="1"/>
  <c r="BB924" i="1"/>
  <c r="BA924" i="1"/>
  <c r="AZ924" i="1"/>
  <c r="AY924" i="1"/>
  <c r="AX924" i="1"/>
  <c r="AW924" i="1"/>
  <c r="AV924" i="1"/>
  <c r="AE924" i="1"/>
  <c r="AD924" i="1"/>
  <c r="AC924" i="1"/>
  <c r="AB924" i="1"/>
  <c r="AA924" i="1"/>
  <c r="Z924" i="1"/>
  <c r="Y924" i="1"/>
  <c r="R924" i="1"/>
  <c r="Q924" i="1"/>
  <c r="C924" i="1"/>
  <c r="FM923" i="1"/>
  <c r="CW923" i="1"/>
  <c r="CV923" i="1"/>
  <c r="CU923" i="1"/>
  <c r="CT923" i="1"/>
  <c r="CS923" i="1"/>
  <c r="CQ923" i="1"/>
  <c r="CP923" i="1"/>
  <c r="CI923" i="1"/>
  <c r="BZ923" i="1"/>
  <c r="BY923" i="1"/>
  <c r="BX923" i="1"/>
  <c r="BW923" i="1"/>
  <c r="BV923" i="1"/>
  <c r="BT923" i="1"/>
  <c r="BR923" i="1"/>
  <c r="BQ923" i="1"/>
  <c r="BP923" i="1"/>
  <c r="BO923" i="1"/>
  <c r="BN923" i="1"/>
  <c r="BL923" i="1"/>
  <c r="BK923" i="1"/>
  <c r="BD923" i="1"/>
  <c r="BC923" i="1"/>
  <c r="BB923" i="1"/>
  <c r="BA923" i="1"/>
  <c r="AZ923" i="1"/>
  <c r="AY923" i="1"/>
  <c r="AX923" i="1"/>
  <c r="AW923" i="1"/>
  <c r="AV923" i="1"/>
  <c r="AE923" i="1"/>
  <c r="AD923" i="1"/>
  <c r="AC923" i="1"/>
  <c r="AB923" i="1"/>
  <c r="AA923" i="1"/>
  <c r="Z923" i="1"/>
  <c r="Y923" i="1"/>
  <c r="R923" i="1"/>
  <c r="Q923" i="1"/>
  <c r="C923" i="1"/>
  <c r="FM922" i="1"/>
  <c r="FO922" i="1" s="1"/>
  <c r="CW922" i="1"/>
  <c r="CV922" i="1"/>
  <c r="CU922" i="1"/>
  <c r="CT922" i="1"/>
  <c r="CS922" i="1"/>
  <c r="CQ922" i="1"/>
  <c r="CP922" i="1"/>
  <c r="CI922" i="1"/>
  <c r="BZ922" i="1"/>
  <c r="BY922" i="1"/>
  <c r="BX922" i="1"/>
  <c r="BW922" i="1"/>
  <c r="BV922" i="1"/>
  <c r="BT922" i="1"/>
  <c r="BR922" i="1"/>
  <c r="BQ922" i="1"/>
  <c r="BP922" i="1"/>
  <c r="BO922" i="1"/>
  <c r="BN922" i="1"/>
  <c r="BL922" i="1"/>
  <c r="BK922" i="1"/>
  <c r="BD922" i="1"/>
  <c r="BC922" i="1"/>
  <c r="BB922" i="1"/>
  <c r="BA922" i="1"/>
  <c r="AZ922" i="1"/>
  <c r="AY922" i="1"/>
  <c r="AX922" i="1"/>
  <c r="AW922" i="1"/>
  <c r="AV922" i="1"/>
  <c r="AE922" i="1"/>
  <c r="AD922" i="1"/>
  <c r="AC922" i="1"/>
  <c r="AB922" i="1"/>
  <c r="AA922" i="1"/>
  <c r="Z922" i="1"/>
  <c r="Y922" i="1"/>
  <c r="R922" i="1"/>
  <c r="Q922" i="1"/>
  <c r="C922" i="1"/>
  <c r="FM921" i="1"/>
  <c r="CW921" i="1"/>
  <c r="CV921" i="1"/>
  <c r="CU921" i="1"/>
  <c r="CT921" i="1"/>
  <c r="CS921" i="1"/>
  <c r="CQ921" i="1"/>
  <c r="CP921" i="1"/>
  <c r="CI921" i="1"/>
  <c r="BZ921" i="1"/>
  <c r="BY921" i="1"/>
  <c r="BX921" i="1"/>
  <c r="BW921" i="1"/>
  <c r="BV921" i="1"/>
  <c r="BT921" i="1"/>
  <c r="BR921" i="1"/>
  <c r="BQ921" i="1"/>
  <c r="BP921" i="1"/>
  <c r="BO921" i="1"/>
  <c r="BN921" i="1"/>
  <c r="BL921" i="1"/>
  <c r="BK921" i="1"/>
  <c r="BD921" i="1"/>
  <c r="BC921" i="1"/>
  <c r="BB921" i="1"/>
  <c r="BA921" i="1"/>
  <c r="AZ921" i="1"/>
  <c r="AY921" i="1"/>
  <c r="AX921" i="1"/>
  <c r="AW921" i="1"/>
  <c r="AV921" i="1"/>
  <c r="AE921" i="1"/>
  <c r="AD921" i="1"/>
  <c r="AC921" i="1"/>
  <c r="AB921" i="1"/>
  <c r="AA921" i="1"/>
  <c r="Z921" i="1"/>
  <c r="Y921" i="1"/>
  <c r="R921" i="1"/>
  <c r="Q921" i="1"/>
  <c r="C921" i="1"/>
  <c r="FM920" i="1"/>
  <c r="CW920" i="1"/>
  <c r="CV920" i="1"/>
  <c r="CU920" i="1"/>
  <c r="CT920" i="1"/>
  <c r="CS920" i="1"/>
  <c r="CQ920" i="1"/>
  <c r="CP920" i="1"/>
  <c r="CI920" i="1"/>
  <c r="BZ920" i="1"/>
  <c r="BY920" i="1"/>
  <c r="BX920" i="1"/>
  <c r="BW920" i="1"/>
  <c r="BV920" i="1"/>
  <c r="BT920" i="1"/>
  <c r="BR920" i="1"/>
  <c r="BQ920" i="1"/>
  <c r="BP920" i="1"/>
  <c r="BO920" i="1"/>
  <c r="BN920" i="1"/>
  <c r="BL920" i="1"/>
  <c r="BK920" i="1"/>
  <c r="BD920" i="1"/>
  <c r="BC920" i="1"/>
  <c r="BB920" i="1"/>
  <c r="BA920" i="1"/>
  <c r="AZ920" i="1"/>
  <c r="AY920" i="1"/>
  <c r="AX920" i="1"/>
  <c r="AW920" i="1"/>
  <c r="AV920" i="1"/>
  <c r="AE920" i="1"/>
  <c r="AD920" i="1"/>
  <c r="AC920" i="1"/>
  <c r="AB920" i="1"/>
  <c r="AA920" i="1"/>
  <c r="Z920" i="1"/>
  <c r="Y920" i="1"/>
  <c r="R920" i="1"/>
  <c r="Q920" i="1"/>
  <c r="C920" i="1"/>
  <c r="FM919" i="1"/>
  <c r="CW919" i="1"/>
  <c r="CV919" i="1"/>
  <c r="CU919" i="1"/>
  <c r="CT919" i="1"/>
  <c r="CS919" i="1"/>
  <c r="CQ919" i="1"/>
  <c r="CP919" i="1"/>
  <c r="CI919" i="1"/>
  <c r="BZ919" i="1"/>
  <c r="BY919" i="1"/>
  <c r="BX919" i="1"/>
  <c r="BW919" i="1"/>
  <c r="BV919" i="1"/>
  <c r="BT919" i="1"/>
  <c r="BR919" i="1"/>
  <c r="BQ919" i="1"/>
  <c r="BP919" i="1"/>
  <c r="BO919" i="1"/>
  <c r="BN919" i="1"/>
  <c r="BL919" i="1"/>
  <c r="BK919" i="1"/>
  <c r="BD919" i="1"/>
  <c r="BC919" i="1"/>
  <c r="BB919" i="1"/>
  <c r="BA919" i="1"/>
  <c r="AZ919" i="1"/>
  <c r="AY919" i="1"/>
  <c r="AX919" i="1"/>
  <c r="AW919" i="1"/>
  <c r="AV919" i="1"/>
  <c r="AE919" i="1"/>
  <c r="AD919" i="1"/>
  <c r="AC919" i="1"/>
  <c r="AB919" i="1"/>
  <c r="AA919" i="1"/>
  <c r="Z919" i="1"/>
  <c r="Y919" i="1"/>
  <c r="R919" i="1"/>
  <c r="Q919" i="1"/>
  <c r="C919" i="1"/>
  <c r="FM918" i="1"/>
  <c r="FO918" i="1" s="1"/>
  <c r="CW918" i="1"/>
  <c r="CV918" i="1"/>
  <c r="CU918" i="1"/>
  <c r="CT918" i="1"/>
  <c r="CS918" i="1"/>
  <c r="CQ918" i="1"/>
  <c r="CP918" i="1"/>
  <c r="CI918" i="1"/>
  <c r="BZ918" i="1"/>
  <c r="BY918" i="1"/>
  <c r="BX918" i="1"/>
  <c r="BW918" i="1"/>
  <c r="BV918" i="1"/>
  <c r="BT918" i="1"/>
  <c r="BR918" i="1"/>
  <c r="BQ918" i="1"/>
  <c r="BP918" i="1"/>
  <c r="BO918" i="1"/>
  <c r="BN918" i="1"/>
  <c r="BL918" i="1"/>
  <c r="BK918" i="1"/>
  <c r="BD918" i="1"/>
  <c r="BC918" i="1"/>
  <c r="BB918" i="1"/>
  <c r="BA918" i="1"/>
  <c r="AZ918" i="1"/>
  <c r="AY918" i="1"/>
  <c r="AX918" i="1"/>
  <c r="AW918" i="1"/>
  <c r="AV918" i="1"/>
  <c r="AE918" i="1"/>
  <c r="AD918" i="1"/>
  <c r="AC918" i="1"/>
  <c r="AB918" i="1"/>
  <c r="AA918" i="1"/>
  <c r="Z918" i="1"/>
  <c r="Y918" i="1"/>
  <c r="R918" i="1"/>
  <c r="Q918" i="1"/>
  <c r="C918" i="1"/>
  <c r="FM917" i="1"/>
  <c r="FN917" i="1" s="1"/>
  <c r="FP917" i="1" s="1"/>
  <c r="CW917" i="1"/>
  <c r="CV917" i="1"/>
  <c r="CU917" i="1"/>
  <c r="CT917" i="1"/>
  <c r="CS917" i="1"/>
  <c r="CQ917" i="1"/>
  <c r="CP917" i="1"/>
  <c r="CI917" i="1"/>
  <c r="BZ917" i="1"/>
  <c r="BY917" i="1"/>
  <c r="BX917" i="1"/>
  <c r="BW917" i="1"/>
  <c r="BV917" i="1"/>
  <c r="BT917" i="1"/>
  <c r="BR917" i="1"/>
  <c r="BQ917" i="1"/>
  <c r="BP917" i="1"/>
  <c r="BO917" i="1"/>
  <c r="BN917" i="1"/>
  <c r="BL917" i="1"/>
  <c r="BK917" i="1"/>
  <c r="BD917" i="1"/>
  <c r="BC917" i="1"/>
  <c r="BB917" i="1"/>
  <c r="BA917" i="1"/>
  <c r="AZ917" i="1"/>
  <c r="AY917" i="1"/>
  <c r="AX917" i="1"/>
  <c r="AW917" i="1"/>
  <c r="AV917" i="1"/>
  <c r="AE917" i="1"/>
  <c r="AD917" i="1"/>
  <c r="AC917" i="1"/>
  <c r="AB917" i="1"/>
  <c r="AA917" i="1"/>
  <c r="Z917" i="1"/>
  <c r="Y917" i="1"/>
  <c r="R917" i="1"/>
  <c r="Q917" i="1"/>
  <c r="C917" i="1"/>
  <c r="FM916" i="1"/>
  <c r="CW916" i="1"/>
  <c r="CV916" i="1"/>
  <c r="CU916" i="1"/>
  <c r="CT916" i="1"/>
  <c r="CS916" i="1"/>
  <c r="CQ916" i="1"/>
  <c r="CP916" i="1"/>
  <c r="CI916" i="1"/>
  <c r="BZ916" i="1"/>
  <c r="BY916" i="1"/>
  <c r="BX916" i="1"/>
  <c r="BW916" i="1"/>
  <c r="BV916" i="1"/>
  <c r="BT916" i="1"/>
  <c r="BR916" i="1"/>
  <c r="BQ916" i="1"/>
  <c r="BP916" i="1"/>
  <c r="BO916" i="1"/>
  <c r="BN916" i="1"/>
  <c r="BL916" i="1"/>
  <c r="BK916" i="1"/>
  <c r="BD916" i="1"/>
  <c r="BC916" i="1"/>
  <c r="BB916" i="1"/>
  <c r="BA916" i="1"/>
  <c r="AZ916" i="1"/>
  <c r="AY916" i="1"/>
  <c r="AX916" i="1"/>
  <c r="AW916" i="1"/>
  <c r="AV916" i="1"/>
  <c r="AE916" i="1"/>
  <c r="AD916" i="1"/>
  <c r="AC916" i="1"/>
  <c r="AB916" i="1"/>
  <c r="AA916" i="1"/>
  <c r="Z916" i="1"/>
  <c r="Y916" i="1"/>
  <c r="R916" i="1"/>
  <c r="Q916" i="1"/>
  <c r="C916" i="1"/>
  <c r="FM915" i="1"/>
  <c r="CW915" i="1"/>
  <c r="CV915" i="1"/>
  <c r="CU915" i="1"/>
  <c r="CT915" i="1"/>
  <c r="CS915" i="1"/>
  <c r="CQ915" i="1"/>
  <c r="CP915" i="1"/>
  <c r="CI915" i="1"/>
  <c r="BZ915" i="1"/>
  <c r="BY915" i="1"/>
  <c r="BX915" i="1"/>
  <c r="BW915" i="1"/>
  <c r="BV915" i="1"/>
  <c r="BT915" i="1"/>
  <c r="BR915" i="1"/>
  <c r="BQ915" i="1"/>
  <c r="BP915" i="1"/>
  <c r="BO915" i="1"/>
  <c r="BN915" i="1"/>
  <c r="BL915" i="1"/>
  <c r="BK915" i="1"/>
  <c r="BD915" i="1"/>
  <c r="BC915" i="1"/>
  <c r="BB915" i="1"/>
  <c r="BA915" i="1"/>
  <c r="AZ915" i="1"/>
  <c r="AY915" i="1"/>
  <c r="AX915" i="1"/>
  <c r="AW915" i="1"/>
  <c r="AV915" i="1"/>
  <c r="AE915" i="1"/>
  <c r="AD915" i="1"/>
  <c r="AC915" i="1"/>
  <c r="AB915" i="1"/>
  <c r="AA915" i="1"/>
  <c r="Z915" i="1"/>
  <c r="Y915" i="1"/>
  <c r="R915" i="1"/>
  <c r="Q915" i="1"/>
  <c r="C915" i="1"/>
  <c r="FM914" i="1"/>
  <c r="CW914" i="1"/>
  <c r="CV914" i="1"/>
  <c r="CU914" i="1"/>
  <c r="CT914" i="1"/>
  <c r="CS914" i="1"/>
  <c r="CQ914" i="1"/>
  <c r="CP914" i="1"/>
  <c r="CI914" i="1"/>
  <c r="BZ914" i="1"/>
  <c r="BY914" i="1"/>
  <c r="BX914" i="1"/>
  <c r="BW914" i="1"/>
  <c r="BV914" i="1"/>
  <c r="BT914" i="1"/>
  <c r="BR914" i="1"/>
  <c r="BQ914" i="1"/>
  <c r="BP914" i="1"/>
  <c r="BO914" i="1"/>
  <c r="BN914" i="1"/>
  <c r="BL914" i="1"/>
  <c r="BK914" i="1"/>
  <c r="BD914" i="1"/>
  <c r="BC914" i="1"/>
  <c r="BB914" i="1"/>
  <c r="BA914" i="1"/>
  <c r="AZ914" i="1"/>
  <c r="AY914" i="1"/>
  <c r="AX914" i="1"/>
  <c r="AW914" i="1"/>
  <c r="AV914" i="1"/>
  <c r="AE914" i="1"/>
  <c r="AD914" i="1"/>
  <c r="AC914" i="1"/>
  <c r="AB914" i="1"/>
  <c r="AA914" i="1"/>
  <c r="Z914" i="1"/>
  <c r="Y914" i="1"/>
  <c r="R914" i="1"/>
  <c r="Q914" i="1"/>
  <c r="C914" i="1"/>
  <c r="FM913" i="1"/>
  <c r="CW913" i="1"/>
  <c r="CV913" i="1"/>
  <c r="CU913" i="1"/>
  <c r="CT913" i="1"/>
  <c r="CS913" i="1"/>
  <c r="CQ913" i="1"/>
  <c r="CP913" i="1"/>
  <c r="CI913" i="1"/>
  <c r="BZ913" i="1"/>
  <c r="BY913" i="1"/>
  <c r="BX913" i="1"/>
  <c r="BW913" i="1"/>
  <c r="BV913" i="1"/>
  <c r="BT913" i="1"/>
  <c r="BR913" i="1"/>
  <c r="BQ913" i="1"/>
  <c r="BP913" i="1"/>
  <c r="BO913" i="1"/>
  <c r="BN913" i="1"/>
  <c r="BL913" i="1"/>
  <c r="BK913" i="1"/>
  <c r="BD913" i="1"/>
  <c r="BC913" i="1"/>
  <c r="BB913" i="1"/>
  <c r="BA913" i="1"/>
  <c r="AZ913" i="1"/>
  <c r="AY913" i="1"/>
  <c r="AX913" i="1"/>
  <c r="AW913" i="1"/>
  <c r="AV913" i="1"/>
  <c r="AE913" i="1"/>
  <c r="AD913" i="1"/>
  <c r="AC913" i="1"/>
  <c r="AB913" i="1"/>
  <c r="AA913" i="1"/>
  <c r="Z913" i="1"/>
  <c r="Y913" i="1"/>
  <c r="R913" i="1"/>
  <c r="Q913" i="1"/>
  <c r="C913" i="1"/>
  <c r="FM912" i="1"/>
  <c r="CW912" i="1"/>
  <c r="CV912" i="1"/>
  <c r="CU912" i="1"/>
  <c r="CT912" i="1"/>
  <c r="CS912" i="1"/>
  <c r="CQ912" i="1"/>
  <c r="CP912" i="1"/>
  <c r="CI912" i="1"/>
  <c r="BZ912" i="1"/>
  <c r="BY912" i="1"/>
  <c r="BX912" i="1"/>
  <c r="BW912" i="1"/>
  <c r="BV912" i="1"/>
  <c r="BT912" i="1"/>
  <c r="BR912" i="1"/>
  <c r="BQ912" i="1"/>
  <c r="BP912" i="1"/>
  <c r="BO912" i="1"/>
  <c r="BN912" i="1"/>
  <c r="BL912" i="1"/>
  <c r="BK912" i="1"/>
  <c r="BD912" i="1"/>
  <c r="BC912" i="1"/>
  <c r="BB912" i="1"/>
  <c r="BA912" i="1"/>
  <c r="AZ912" i="1"/>
  <c r="AY912" i="1"/>
  <c r="AX912" i="1"/>
  <c r="AW912" i="1"/>
  <c r="AV912" i="1"/>
  <c r="AE912" i="1"/>
  <c r="AD912" i="1"/>
  <c r="AC912" i="1"/>
  <c r="AB912" i="1"/>
  <c r="AA912" i="1"/>
  <c r="Z912" i="1"/>
  <c r="Y912" i="1"/>
  <c r="R912" i="1"/>
  <c r="Q912" i="1"/>
  <c r="C912" i="1"/>
  <c r="FM911" i="1"/>
  <c r="CW911" i="1"/>
  <c r="CV911" i="1"/>
  <c r="CU911" i="1"/>
  <c r="CT911" i="1"/>
  <c r="CS911" i="1"/>
  <c r="CQ911" i="1"/>
  <c r="CP911" i="1"/>
  <c r="CI911" i="1"/>
  <c r="BZ911" i="1"/>
  <c r="BY911" i="1"/>
  <c r="BX911" i="1"/>
  <c r="BW911" i="1"/>
  <c r="BV911" i="1"/>
  <c r="BT911" i="1"/>
  <c r="BR911" i="1"/>
  <c r="BQ911" i="1"/>
  <c r="BP911" i="1"/>
  <c r="BO911" i="1"/>
  <c r="BN911" i="1"/>
  <c r="BL911" i="1"/>
  <c r="BK911" i="1"/>
  <c r="BD911" i="1"/>
  <c r="BC911" i="1"/>
  <c r="BB911" i="1"/>
  <c r="BA911" i="1"/>
  <c r="AZ911" i="1"/>
  <c r="AY911" i="1"/>
  <c r="AX911" i="1"/>
  <c r="AW911" i="1"/>
  <c r="AV911" i="1"/>
  <c r="AE911" i="1"/>
  <c r="AD911" i="1"/>
  <c r="AC911" i="1"/>
  <c r="AB911" i="1"/>
  <c r="AA911" i="1"/>
  <c r="Z911" i="1"/>
  <c r="Y911" i="1"/>
  <c r="R911" i="1"/>
  <c r="Q911" i="1"/>
  <c r="C911" i="1"/>
  <c r="FM910" i="1"/>
  <c r="CW910" i="1"/>
  <c r="CV910" i="1"/>
  <c r="CU910" i="1"/>
  <c r="CT910" i="1"/>
  <c r="CS910" i="1"/>
  <c r="CQ910" i="1"/>
  <c r="CP910" i="1"/>
  <c r="CI910" i="1"/>
  <c r="BZ910" i="1"/>
  <c r="BY910" i="1"/>
  <c r="BX910" i="1"/>
  <c r="BW910" i="1"/>
  <c r="BV910" i="1"/>
  <c r="BT910" i="1"/>
  <c r="BR910" i="1"/>
  <c r="BQ910" i="1"/>
  <c r="BP910" i="1"/>
  <c r="BO910" i="1"/>
  <c r="BN910" i="1"/>
  <c r="BL910" i="1"/>
  <c r="BK910" i="1"/>
  <c r="BD910" i="1"/>
  <c r="BC910" i="1"/>
  <c r="BB910" i="1"/>
  <c r="BA910" i="1"/>
  <c r="AZ910" i="1"/>
  <c r="AY910" i="1"/>
  <c r="AX910" i="1"/>
  <c r="AW910" i="1"/>
  <c r="AV910" i="1"/>
  <c r="AE910" i="1"/>
  <c r="AD910" i="1"/>
  <c r="AC910" i="1"/>
  <c r="AB910" i="1"/>
  <c r="AA910" i="1"/>
  <c r="Z910" i="1"/>
  <c r="Y910" i="1"/>
  <c r="R910" i="1"/>
  <c r="Q910" i="1"/>
  <c r="C910" i="1"/>
  <c r="FM909" i="1"/>
  <c r="CW909" i="1"/>
  <c r="CV909" i="1"/>
  <c r="CU909" i="1"/>
  <c r="CT909" i="1"/>
  <c r="CS909" i="1"/>
  <c r="CQ909" i="1"/>
  <c r="CP909" i="1"/>
  <c r="CI909" i="1"/>
  <c r="BZ909" i="1"/>
  <c r="BY909" i="1"/>
  <c r="BX909" i="1"/>
  <c r="BW909" i="1"/>
  <c r="BV909" i="1"/>
  <c r="BT909" i="1"/>
  <c r="BR909" i="1"/>
  <c r="BQ909" i="1"/>
  <c r="BP909" i="1"/>
  <c r="BO909" i="1"/>
  <c r="BN909" i="1"/>
  <c r="BL909" i="1"/>
  <c r="BK909" i="1"/>
  <c r="BD909" i="1"/>
  <c r="BC909" i="1"/>
  <c r="BB909" i="1"/>
  <c r="BA909" i="1"/>
  <c r="AZ909" i="1"/>
  <c r="AY909" i="1"/>
  <c r="AX909" i="1"/>
  <c r="AW909" i="1"/>
  <c r="AV909" i="1"/>
  <c r="AE909" i="1"/>
  <c r="AD909" i="1"/>
  <c r="AC909" i="1"/>
  <c r="AB909" i="1"/>
  <c r="AA909" i="1"/>
  <c r="Z909" i="1"/>
  <c r="Y909" i="1"/>
  <c r="R909" i="1"/>
  <c r="Q909" i="1"/>
  <c r="C909" i="1"/>
  <c r="FM908" i="1"/>
  <c r="CW908" i="1"/>
  <c r="CV908" i="1"/>
  <c r="CU908" i="1"/>
  <c r="CT908" i="1"/>
  <c r="CS908" i="1"/>
  <c r="CQ908" i="1"/>
  <c r="CP908" i="1"/>
  <c r="CI908" i="1"/>
  <c r="BZ908" i="1"/>
  <c r="BY908" i="1"/>
  <c r="BX908" i="1"/>
  <c r="BW908" i="1"/>
  <c r="BV908" i="1"/>
  <c r="BT908" i="1"/>
  <c r="BR908" i="1"/>
  <c r="BQ908" i="1"/>
  <c r="BP908" i="1"/>
  <c r="BO908" i="1"/>
  <c r="BN908" i="1"/>
  <c r="BL908" i="1"/>
  <c r="BK908" i="1"/>
  <c r="BD908" i="1"/>
  <c r="BC908" i="1"/>
  <c r="BB908" i="1"/>
  <c r="BA908" i="1"/>
  <c r="AZ908" i="1"/>
  <c r="AY908" i="1"/>
  <c r="AX908" i="1"/>
  <c r="AW908" i="1"/>
  <c r="AV908" i="1"/>
  <c r="AE908" i="1"/>
  <c r="AD908" i="1"/>
  <c r="AC908" i="1"/>
  <c r="AB908" i="1"/>
  <c r="AA908" i="1"/>
  <c r="Z908" i="1"/>
  <c r="Y908" i="1"/>
  <c r="R908" i="1"/>
  <c r="Q908" i="1"/>
  <c r="C908" i="1"/>
  <c r="FM907" i="1"/>
  <c r="CW907" i="1"/>
  <c r="CV907" i="1"/>
  <c r="CU907" i="1"/>
  <c r="CT907" i="1"/>
  <c r="CS907" i="1"/>
  <c r="CQ907" i="1"/>
  <c r="CP907" i="1"/>
  <c r="CI907" i="1"/>
  <c r="BZ907" i="1"/>
  <c r="BY907" i="1"/>
  <c r="BX907" i="1"/>
  <c r="BW907" i="1"/>
  <c r="BV907" i="1"/>
  <c r="BT907" i="1"/>
  <c r="BR907" i="1"/>
  <c r="BQ907" i="1"/>
  <c r="BP907" i="1"/>
  <c r="BO907" i="1"/>
  <c r="BN907" i="1"/>
  <c r="BL907" i="1"/>
  <c r="BK907" i="1"/>
  <c r="BD907" i="1"/>
  <c r="BC907" i="1"/>
  <c r="BB907" i="1"/>
  <c r="BA907" i="1"/>
  <c r="AZ907" i="1"/>
  <c r="AY907" i="1"/>
  <c r="AX907" i="1"/>
  <c r="AW907" i="1"/>
  <c r="AV907" i="1"/>
  <c r="AE907" i="1"/>
  <c r="AD907" i="1"/>
  <c r="AC907" i="1"/>
  <c r="AB907" i="1"/>
  <c r="AA907" i="1"/>
  <c r="Z907" i="1"/>
  <c r="Y907" i="1"/>
  <c r="R907" i="1"/>
  <c r="Q907" i="1"/>
  <c r="C907" i="1"/>
  <c r="FM906" i="1"/>
  <c r="CW906" i="1"/>
  <c r="CV906" i="1"/>
  <c r="CU906" i="1"/>
  <c r="CT906" i="1"/>
  <c r="CS906" i="1"/>
  <c r="CQ906" i="1"/>
  <c r="CP906" i="1"/>
  <c r="CI906" i="1"/>
  <c r="BZ906" i="1"/>
  <c r="BY906" i="1"/>
  <c r="BX906" i="1"/>
  <c r="BW906" i="1"/>
  <c r="BV906" i="1"/>
  <c r="BT906" i="1"/>
  <c r="BR906" i="1"/>
  <c r="BQ906" i="1"/>
  <c r="BP906" i="1"/>
  <c r="BO906" i="1"/>
  <c r="BN906" i="1"/>
  <c r="BL906" i="1"/>
  <c r="BK906" i="1"/>
  <c r="BD906" i="1"/>
  <c r="BC906" i="1"/>
  <c r="BB906" i="1"/>
  <c r="BA906" i="1"/>
  <c r="AZ906" i="1"/>
  <c r="AY906" i="1"/>
  <c r="AX906" i="1"/>
  <c r="AW906" i="1"/>
  <c r="AV906" i="1"/>
  <c r="AE906" i="1"/>
  <c r="AD906" i="1"/>
  <c r="AC906" i="1"/>
  <c r="AB906" i="1"/>
  <c r="AA906" i="1"/>
  <c r="Z906" i="1"/>
  <c r="Y906" i="1"/>
  <c r="R906" i="1"/>
  <c r="Q906" i="1"/>
  <c r="C906" i="1"/>
  <c r="FM905" i="1"/>
  <c r="CW905" i="1"/>
  <c r="CV905" i="1"/>
  <c r="CU905" i="1"/>
  <c r="CT905" i="1"/>
  <c r="CS905" i="1"/>
  <c r="CQ905" i="1"/>
  <c r="CP905" i="1"/>
  <c r="CI905" i="1"/>
  <c r="BZ905" i="1"/>
  <c r="BY905" i="1"/>
  <c r="BX905" i="1"/>
  <c r="BW905" i="1"/>
  <c r="BV905" i="1"/>
  <c r="BT905" i="1"/>
  <c r="BR905" i="1"/>
  <c r="BQ905" i="1"/>
  <c r="BP905" i="1"/>
  <c r="BO905" i="1"/>
  <c r="BN905" i="1"/>
  <c r="BL905" i="1"/>
  <c r="BK905" i="1"/>
  <c r="BD905" i="1"/>
  <c r="BC905" i="1"/>
  <c r="BB905" i="1"/>
  <c r="BA905" i="1"/>
  <c r="AZ905" i="1"/>
  <c r="AY905" i="1"/>
  <c r="AX905" i="1"/>
  <c r="AW905" i="1"/>
  <c r="AV905" i="1"/>
  <c r="AE905" i="1"/>
  <c r="AD905" i="1"/>
  <c r="AC905" i="1"/>
  <c r="AB905" i="1"/>
  <c r="AA905" i="1"/>
  <c r="Z905" i="1"/>
  <c r="Y905" i="1"/>
  <c r="R905" i="1"/>
  <c r="Q905" i="1"/>
  <c r="C905" i="1"/>
  <c r="FM904" i="1"/>
  <c r="CW904" i="1"/>
  <c r="CV904" i="1"/>
  <c r="CU904" i="1"/>
  <c r="CT904" i="1"/>
  <c r="CS904" i="1"/>
  <c r="CQ904" i="1"/>
  <c r="CP904" i="1"/>
  <c r="CI904" i="1"/>
  <c r="BZ904" i="1"/>
  <c r="BY904" i="1"/>
  <c r="BX904" i="1"/>
  <c r="BW904" i="1"/>
  <c r="BV904" i="1"/>
  <c r="BT904" i="1"/>
  <c r="BR904" i="1"/>
  <c r="BQ904" i="1"/>
  <c r="BP904" i="1"/>
  <c r="BO904" i="1"/>
  <c r="BN904" i="1"/>
  <c r="BL904" i="1"/>
  <c r="BK904" i="1"/>
  <c r="BD904" i="1"/>
  <c r="BC904" i="1"/>
  <c r="BB904" i="1"/>
  <c r="BA904" i="1"/>
  <c r="AZ904" i="1"/>
  <c r="AY904" i="1"/>
  <c r="AX904" i="1"/>
  <c r="AW904" i="1"/>
  <c r="AV904" i="1"/>
  <c r="AE904" i="1"/>
  <c r="AD904" i="1"/>
  <c r="AC904" i="1"/>
  <c r="AB904" i="1"/>
  <c r="AA904" i="1"/>
  <c r="Z904" i="1"/>
  <c r="Y904" i="1"/>
  <c r="R904" i="1"/>
  <c r="Q904" i="1"/>
  <c r="C904" i="1"/>
  <c r="FM903" i="1"/>
  <c r="CW903" i="1"/>
  <c r="CV903" i="1"/>
  <c r="CU903" i="1"/>
  <c r="CT903" i="1"/>
  <c r="CS903" i="1"/>
  <c r="CQ903" i="1"/>
  <c r="CP903" i="1"/>
  <c r="CI903" i="1"/>
  <c r="BZ903" i="1"/>
  <c r="BY903" i="1"/>
  <c r="BX903" i="1"/>
  <c r="BW903" i="1"/>
  <c r="BV903" i="1"/>
  <c r="BT903" i="1"/>
  <c r="BR903" i="1"/>
  <c r="BQ903" i="1"/>
  <c r="BP903" i="1"/>
  <c r="BO903" i="1"/>
  <c r="BN903" i="1"/>
  <c r="BL903" i="1"/>
  <c r="BK903" i="1"/>
  <c r="BD903" i="1"/>
  <c r="BC903" i="1"/>
  <c r="BB903" i="1"/>
  <c r="BA903" i="1"/>
  <c r="AZ903" i="1"/>
  <c r="AY903" i="1"/>
  <c r="AX903" i="1"/>
  <c r="AW903" i="1"/>
  <c r="AV903" i="1"/>
  <c r="AE903" i="1"/>
  <c r="AD903" i="1"/>
  <c r="AC903" i="1"/>
  <c r="AB903" i="1"/>
  <c r="AA903" i="1"/>
  <c r="Z903" i="1"/>
  <c r="Y903" i="1"/>
  <c r="R903" i="1"/>
  <c r="Q903" i="1"/>
  <c r="C903" i="1"/>
  <c r="FM902" i="1"/>
  <c r="CW902" i="1"/>
  <c r="CV902" i="1"/>
  <c r="CU902" i="1"/>
  <c r="CT902" i="1"/>
  <c r="CS902" i="1"/>
  <c r="CQ902" i="1"/>
  <c r="CP902" i="1"/>
  <c r="CI902" i="1"/>
  <c r="BZ902" i="1"/>
  <c r="BY902" i="1"/>
  <c r="BX902" i="1"/>
  <c r="BW902" i="1"/>
  <c r="BV902" i="1"/>
  <c r="BT902" i="1"/>
  <c r="BR902" i="1"/>
  <c r="BQ902" i="1"/>
  <c r="BP902" i="1"/>
  <c r="BO902" i="1"/>
  <c r="BN902" i="1"/>
  <c r="BL902" i="1"/>
  <c r="BK902" i="1"/>
  <c r="BD902" i="1"/>
  <c r="BC902" i="1"/>
  <c r="BB902" i="1"/>
  <c r="BA902" i="1"/>
  <c r="AZ902" i="1"/>
  <c r="AY902" i="1"/>
  <c r="AX902" i="1"/>
  <c r="AW902" i="1"/>
  <c r="AV902" i="1"/>
  <c r="AE902" i="1"/>
  <c r="AD902" i="1"/>
  <c r="AC902" i="1"/>
  <c r="AB902" i="1"/>
  <c r="AA902" i="1"/>
  <c r="Z902" i="1"/>
  <c r="Y902" i="1"/>
  <c r="R902" i="1"/>
  <c r="Q902" i="1"/>
  <c r="C902" i="1"/>
  <c r="FM901" i="1"/>
  <c r="CW901" i="1"/>
  <c r="CV901" i="1"/>
  <c r="CU901" i="1"/>
  <c r="CT901" i="1"/>
  <c r="CS901" i="1"/>
  <c r="CQ901" i="1"/>
  <c r="CP901" i="1"/>
  <c r="CI901" i="1"/>
  <c r="BZ901" i="1"/>
  <c r="BY901" i="1"/>
  <c r="BX901" i="1"/>
  <c r="BW901" i="1"/>
  <c r="BV901" i="1"/>
  <c r="BT901" i="1"/>
  <c r="BR901" i="1"/>
  <c r="BQ901" i="1"/>
  <c r="BP901" i="1"/>
  <c r="BO901" i="1"/>
  <c r="BN901" i="1"/>
  <c r="BL901" i="1"/>
  <c r="BK901" i="1"/>
  <c r="BD901" i="1"/>
  <c r="BC901" i="1"/>
  <c r="BB901" i="1"/>
  <c r="BA901" i="1"/>
  <c r="AZ901" i="1"/>
  <c r="AY901" i="1"/>
  <c r="AX901" i="1"/>
  <c r="AW901" i="1"/>
  <c r="AV901" i="1"/>
  <c r="AE901" i="1"/>
  <c r="AD901" i="1"/>
  <c r="AC901" i="1"/>
  <c r="AB901" i="1"/>
  <c r="AA901" i="1"/>
  <c r="Z901" i="1"/>
  <c r="Y901" i="1"/>
  <c r="R901" i="1"/>
  <c r="Q901" i="1"/>
  <c r="C901" i="1"/>
  <c r="FM900" i="1"/>
  <c r="CW900" i="1"/>
  <c r="CV900" i="1"/>
  <c r="CU900" i="1"/>
  <c r="CT900" i="1"/>
  <c r="CS900" i="1"/>
  <c r="CQ900" i="1"/>
  <c r="CP900" i="1"/>
  <c r="CI900" i="1"/>
  <c r="BZ900" i="1"/>
  <c r="BY900" i="1"/>
  <c r="BX900" i="1"/>
  <c r="BW900" i="1"/>
  <c r="BV900" i="1"/>
  <c r="BT900" i="1"/>
  <c r="BR900" i="1"/>
  <c r="BQ900" i="1"/>
  <c r="BP900" i="1"/>
  <c r="BO900" i="1"/>
  <c r="BN900" i="1"/>
  <c r="BL900" i="1"/>
  <c r="BK900" i="1"/>
  <c r="BD900" i="1"/>
  <c r="BC900" i="1"/>
  <c r="BB900" i="1"/>
  <c r="BA900" i="1"/>
  <c r="AZ900" i="1"/>
  <c r="AY900" i="1"/>
  <c r="AX900" i="1"/>
  <c r="AW900" i="1"/>
  <c r="AV900" i="1"/>
  <c r="AE900" i="1"/>
  <c r="AD900" i="1"/>
  <c r="AC900" i="1"/>
  <c r="AB900" i="1"/>
  <c r="AA900" i="1"/>
  <c r="Z900" i="1"/>
  <c r="Y900" i="1"/>
  <c r="R900" i="1"/>
  <c r="Q900" i="1"/>
  <c r="C900" i="1"/>
  <c r="FM899" i="1"/>
  <c r="CW899" i="1"/>
  <c r="CV899" i="1"/>
  <c r="CU899" i="1"/>
  <c r="CT899" i="1"/>
  <c r="CS899" i="1"/>
  <c r="CQ899" i="1"/>
  <c r="CP899" i="1"/>
  <c r="CI899" i="1"/>
  <c r="BZ899" i="1"/>
  <c r="BY899" i="1"/>
  <c r="BX899" i="1"/>
  <c r="BW899" i="1"/>
  <c r="BV899" i="1"/>
  <c r="BT899" i="1"/>
  <c r="BR899" i="1"/>
  <c r="BQ899" i="1"/>
  <c r="BP899" i="1"/>
  <c r="BO899" i="1"/>
  <c r="BN899" i="1"/>
  <c r="BL899" i="1"/>
  <c r="BK899" i="1"/>
  <c r="BD899" i="1"/>
  <c r="BC899" i="1"/>
  <c r="BB899" i="1"/>
  <c r="BA899" i="1"/>
  <c r="AZ899" i="1"/>
  <c r="AY899" i="1"/>
  <c r="AX899" i="1"/>
  <c r="AW899" i="1"/>
  <c r="AV899" i="1"/>
  <c r="AE899" i="1"/>
  <c r="AD899" i="1"/>
  <c r="AC899" i="1"/>
  <c r="AB899" i="1"/>
  <c r="AA899" i="1"/>
  <c r="Z899" i="1"/>
  <c r="Y899" i="1"/>
  <c r="R899" i="1"/>
  <c r="Q899" i="1"/>
  <c r="C899" i="1"/>
  <c r="FM898" i="1"/>
  <c r="CW898" i="1"/>
  <c r="CV898" i="1"/>
  <c r="CU898" i="1"/>
  <c r="CT898" i="1"/>
  <c r="CS898" i="1"/>
  <c r="CQ898" i="1"/>
  <c r="CP898" i="1"/>
  <c r="CI898" i="1"/>
  <c r="BZ898" i="1"/>
  <c r="BY898" i="1"/>
  <c r="BX898" i="1"/>
  <c r="BW898" i="1"/>
  <c r="BV898" i="1"/>
  <c r="BT898" i="1"/>
  <c r="BR898" i="1"/>
  <c r="BQ898" i="1"/>
  <c r="BP898" i="1"/>
  <c r="BO898" i="1"/>
  <c r="BN898" i="1"/>
  <c r="BL898" i="1"/>
  <c r="BK898" i="1"/>
  <c r="BD898" i="1"/>
  <c r="BC898" i="1"/>
  <c r="BB898" i="1"/>
  <c r="BA898" i="1"/>
  <c r="AZ898" i="1"/>
  <c r="AY898" i="1"/>
  <c r="AX898" i="1"/>
  <c r="AW898" i="1"/>
  <c r="AV898" i="1"/>
  <c r="AE898" i="1"/>
  <c r="AD898" i="1"/>
  <c r="AC898" i="1"/>
  <c r="AB898" i="1"/>
  <c r="AA898" i="1"/>
  <c r="Z898" i="1"/>
  <c r="Y898" i="1"/>
  <c r="R898" i="1"/>
  <c r="Q898" i="1"/>
  <c r="C898" i="1"/>
  <c r="FM897" i="1"/>
  <c r="CW897" i="1"/>
  <c r="CV897" i="1"/>
  <c r="CU897" i="1"/>
  <c r="CT897" i="1"/>
  <c r="CS897" i="1"/>
  <c r="CQ897" i="1"/>
  <c r="CP897" i="1"/>
  <c r="CI897" i="1"/>
  <c r="BZ897" i="1"/>
  <c r="BY897" i="1"/>
  <c r="BX897" i="1"/>
  <c r="BW897" i="1"/>
  <c r="BV897" i="1"/>
  <c r="BT897" i="1"/>
  <c r="BR897" i="1"/>
  <c r="BQ897" i="1"/>
  <c r="BP897" i="1"/>
  <c r="BO897" i="1"/>
  <c r="BN897" i="1"/>
  <c r="BL897" i="1"/>
  <c r="BK897" i="1"/>
  <c r="BD897" i="1"/>
  <c r="BC897" i="1"/>
  <c r="BB897" i="1"/>
  <c r="BA897" i="1"/>
  <c r="AZ897" i="1"/>
  <c r="AY897" i="1"/>
  <c r="AX897" i="1"/>
  <c r="AW897" i="1"/>
  <c r="AV897" i="1"/>
  <c r="AE897" i="1"/>
  <c r="AD897" i="1"/>
  <c r="AC897" i="1"/>
  <c r="AB897" i="1"/>
  <c r="AA897" i="1"/>
  <c r="Z897" i="1"/>
  <c r="Y897" i="1"/>
  <c r="R897" i="1"/>
  <c r="Q897" i="1"/>
  <c r="C897" i="1"/>
  <c r="FM896" i="1"/>
  <c r="CW896" i="1"/>
  <c r="CV896" i="1"/>
  <c r="CU896" i="1"/>
  <c r="CT896" i="1"/>
  <c r="CS896" i="1"/>
  <c r="CQ896" i="1"/>
  <c r="CP896" i="1"/>
  <c r="CI896" i="1"/>
  <c r="BZ896" i="1"/>
  <c r="BY896" i="1"/>
  <c r="BX896" i="1"/>
  <c r="BW896" i="1"/>
  <c r="BV896" i="1"/>
  <c r="BT896" i="1"/>
  <c r="BR896" i="1"/>
  <c r="BQ896" i="1"/>
  <c r="BP896" i="1"/>
  <c r="BO896" i="1"/>
  <c r="BN896" i="1"/>
  <c r="BL896" i="1"/>
  <c r="BK896" i="1"/>
  <c r="BD896" i="1"/>
  <c r="BC896" i="1"/>
  <c r="BB896" i="1"/>
  <c r="BA896" i="1"/>
  <c r="AZ896" i="1"/>
  <c r="AY896" i="1"/>
  <c r="AX896" i="1"/>
  <c r="AW896" i="1"/>
  <c r="AV896" i="1"/>
  <c r="AE896" i="1"/>
  <c r="AD896" i="1"/>
  <c r="AC896" i="1"/>
  <c r="AB896" i="1"/>
  <c r="AA896" i="1"/>
  <c r="Z896" i="1"/>
  <c r="Y896" i="1"/>
  <c r="R896" i="1"/>
  <c r="Q896" i="1"/>
  <c r="C896" i="1"/>
  <c r="FM895" i="1"/>
  <c r="CW895" i="1"/>
  <c r="CV895" i="1"/>
  <c r="CU895" i="1"/>
  <c r="CT895" i="1"/>
  <c r="CS895" i="1"/>
  <c r="CQ895" i="1"/>
  <c r="CP895" i="1"/>
  <c r="CI895" i="1"/>
  <c r="BZ895" i="1"/>
  <c r="BY895" i="1"/>
  <c r="BX895" i="1"/>
  <c r="BW895" i="1"/>
  <c r="BV895" i="1"/>
  <c r="BT895" i="1"/>
  <c r="BR895" i="1"/>
  <c r="BQ895" i="1"/>
  <c r="BP895" i="1"/>
  <c r="BO895" i="1"/>
  <c r="BN895" i="1"/>
  <c r="BL895" i="1"/>
  <c r="BK895" i="1"/>
  <c r="BD895" i="1"/>
  <c r="BC895" i="1"/>
  <c r="BB895" i="1"/>
  <c r="BA895" i="1"/>
  <c r="AZ895" i="1"/>
  <c r="AY895" i="1"/>
  <c r="AX895" i="1"/>
  <c r="AW895" i="1"/>
  <c r="AV895" i="1"/>
  <c r="AE895" i="1"/>
  <c r="AD895" i="1"/>
  <c r="AC895" i="1"/>
  <c r="AB895" i="1"/>
  <c r="AA895" i="1"/>
  <c r="Z895" i="1"/>
  <c r="Y895" i="1"/>
  <c r="R895" i="1"/>
  <c r="Q895" i="1"/>
  <c r="C895" i="1"/>
  <c r="FM894" i="1"/>
  <c r="CW894" i="1"/>
  <c r="CV894" i="1"/>
  <c r="CU894" i="1"/>
  <c r="CT894" i="1"/>
  <c r="CS894" i="1"/>
  <c r="CQ894" i="1"/>
  <c r="CP894" i="1"/>
  <c r="CI894" i="1"/>
  <c r="BZ894" i="1"/>
  <c r="BY894" i="1"/>
  <c r="BX894" i="1"/>
  <c r="BW894" i="1"/>
  <c r="BV894" i="1"/>
  <c r="BT894" i="1"/>
  <c r="BR894" i="1"/>
  <c r="BQ894" i="1"/>
  <c r="BP894" i="1"/>
  <c r="BO894" i="1"/>
  <c r="BN894" i="1"/>
  <c r="BL894" i="1"/>
  <c r="BK894" i="1"/>
  <c r="BD894" i="1"/>
  <c r="BC894" i="1"/>
  <c r="BB894" i="1"/>
  <c r="BA894" i="1"/>
  <c r="AZ894" i="1"/>
  <c r="AY894" i="1"/>
  <c r="AX894" i="1"/>
  <c r="AW894" i="1"/>
  <c r="AV894" i="1"/>
  <c r="AE894" i="1"/>
  <c r="AD894" i="1"/>
  <c r="AC894" i="1"/>
  <c r="AB894" i="1"/>
  <c r="AA894" i="1"/>
  <c r="Z894" i="1"/>
  <c r="Y894" i="1"/>
  <c r="R894" i="1"/>
  <c r="Q894" i="1"/>
  <c r="C894" i="1"/>
  <c r="FM893" i="1"/>
  <c r="CW893" i="1"/>
  <c r="CV893" i="1"/>
  <c r="CU893" i="1"/>
  <c r="CT893" i="1"/>
  <c r="CS893" i="1"/>
  <c r="CQ893" i="1"/>
  <c r="CP893" i="1"/>
  <c r="CI893" i="1"/>
  <c r="BZ893" i="1"/>
  <c r="BY893" i="1"/>
  <c r="BX893" i="1"/>
  <c r="BW893" i="1"/>
  <c r="BV893" i="1"/>
  <c r="BT893" i="1"/>
  <c r="BR893" i="1"/>
  <c r="BQ893" i="1"/>
  <c r="BP893" i="1"/>
  <c r="BO893" i="1"/>
  <c r="BN893" i="1"/>
  <c r="BL893" i="1"/>
  <c r="BK893" i="1"/>
  <c r="BD893" i="1"/>
  <c r="BC893" i="1"/>
  <c r="BB893" i="1"/>
  <c r="BA893" i="1"/>
  <c r="AZ893" i="1"/>
  <c r="AY893" i="1"/>
  <c r="AX893" i="1"/>
  <c r="AW893" i="1"/>
  <c r="AV893" i="1"/>
  <c r="AE893" i="1"/>
  <c r="AD893" i="1"/>
  <c r="AC893" i="1"/>
  <c r="AB893" i="1"/>
  <c r="AA893" i="1"/>
  <c r="Z893" i="1"/>
  <c r="Y893" i="1"/>
  <c r="R893" i="1"/>
  <c r="Q893" i="1"/>
  <c r="C893" i="1"/>
  <c r="FM892" i="1"/>
  <c r="FO892" i="1" s="1"/>
  <c r="CW892" i="1"/>
  <c r="CV892" i="1"/>
  <c r="CU892" i="1"/>
  <c r="CT892" i="1"/>
  <c r="CS892" i="1"/>
  <c r="CQ892" i="1"/>
  <c r="CP892" i="1"/>
  <c r="CI892" i="1"/>
  <c r="BZ892" i="1"/>
  <c r="BY892" i="1"/>
  <c r="BX892" i="1"/>
  <c r="BW892" i="1"/>
  <c r="BV892" i="1"/>
  <c r="BT892" i="1"/>
  <c r="BR892" i="1"/>
  <c r="BQ892" i="1"/>
  <c r="BP892" i="1"/>
  <c r="BO892" i="1"/>
  <c r="BN892" i="1"/>
  <c r="BL892" i="1"/>
  <c r="BK892" i="1"/>
  <c r="BD892" i="1"/>
  <c r="BC892" i="1"/>
  <c r="BB892" i="1"/>
  <c r="BA892" i="1"/>
  <c r="AZ892" i="1"/>
  <c r="AY892" i="1"/>
  <c r="AX892" i="1"/>
  <c r="AW892" i="1"/>
  <c r="AV892" i="1"/>
  <c r="AE892" i="1"/>
  <c r="AD892" i="1"/>
  <c r="AC892" i="1"/>
  <c r="AB892" i="1"/>
  <c r="AA892" i="1"/>
  <c r="Z892" i="1"/>
  <c r="Y892" i="1"/>
  <c r="R892" i="1"/>
  <c r="Q892" i="1"/>
  <c r="C892" i="1"/>
  <c r="FM891" i="1"/>
  <c r="FO891" i="1" s="1"/>
  <c r="CW891" i="1"/>
  <c r="CV891" i="1"/>
  <c r="CU891" i="1"/>
  <c r="CT891" i="1"/>
  <c r="CS891" i="1"/>
  <c r="CQ891" i="1"/>
  <c r="CP891" i="1"/>
  <c r="CI891" i="1"/>
  <c r="BZ891" i="1"/>
  <c r="BY891" i="1"/>
  <c r="BX891" i="1"/>
  <c r="BW891" i="1"/>
  <c r="BV891" i="1"/>
  <c r="BT891" i="1"/>
  <c r="BR891" i="1"/>
  <c r="BQ891" i="1"/>
  <c r="BP891" i="1"/>
  <c r="BO891" i="1"/>
  <c r="BN891" i="1"/>
  <c r="BL891" i="1"/>
  <c r="BK891" i="1"/>
  <c r="BD891" i="1"/>
  <c r="BC891" i="1"/>
  <c r="BB891" i="1"/>
  <c r="BA891" i="1"/>
  <c r="AZ891" i="1"/>
  <c r="AY891" i="1"/>
  <c r="AX891" i="1"/>
  <c r="AW891" i="1"/>
  <c r="AV891" i="1"/>
  <c r="AE891" i="1"/>
  <c r="AD891" i="1"/>
  <c r="AC891" i="1"/>
  <c r="AB891" i="1"/>
  <c r="AA891" i="1"/>
  <c r="Z891" i="1"/>
  <c r="Y891" i="1"/>
  <c r="R891" i="1"/>
  <c r="Q891" i="1"/>
  <c r="C891" i="1"/>
  <c r="FM890" i="1"/>
  <c r="FO890" i="1" s="1"/>
  <c r="CW890" i="1"/>
  <c r="CV890" i="1"/>
  <c r="CU890" i="1"/>
  <c r="CT890" i="1"/>
  <c r="CS890" i="1"/>
  <c r="CQ890" i="1"/>
  <c r="CP890" i="1"/>
  <c r="CI890" i="1"/>
  <c r="BZ890" i="1"/>
  <c r="BY890" i="1"/>
  <c r="BX890" i="1"/>
  <c r="BW890" i="1"/>
  <c r="BV890" i="1"/>
  <c r="BT890" i="1"/>
  <c r="BR890" i="1"/>
  <c r="BQ890" i="1"/>
  <c r="BP890" i="1"/>
  <c r="BO890" i="1"/>
  <c r="BN890" i="1"/>
  <c r="BL890" i="1"/>
  <c r="BK890" i="1"/>
  <c r="BD890" i="1"/>
  <c r="BC890" i="1"/>
  <c r="BB890" i="1"/>
  <c r="BA890" i="1"/>
  <c r="AZ890" i="1"/>
  <c r="AY890" i="1"/>
  <c r="AX890" i="1"/>
  <c r="AW890" i="1"/>
  <c r="AV890" i="1"/>
  <c r="AE890" i="1"/>
  <c r="AD890" i="1"/>
  <c r="AC890" i="1"/>
  <c r="AB890" i="1"/>
  <c r="AA890" i="1"/>
  <c r="Z890" i="1"/>
  <c r="Y890" i="1"/>
  <c r="R890" i="1"/>
  <c r="Q890" i="1"/>
  <c r="C890" i="1"/>
  <c r="FM889" i="1"/>
  <c r="CW889" i="1"/>
  <c r="CV889" i="1"/>
  <c r="CU889" i="1"/>
  <c r="CT889" i="1"/>
  <c r="CS889" i="1"/>
  <c r="CQ889" i="1"/>
  <c r="CP889" i="1"/>
  <c r="CI889" i="1"/>
  <c r="BZ889" i="1"/>
  <c r="BY889" i="1"/>
  <c r="BX889" i="1"/>
  <c r="BW889" i="1"/>
  <c r="BV889" i="1"/>
  <c r="BT889" i="1"/>
  <c r="BR889" i="1"/>
  <c r="BQ889" i="1"/>
  <c r="BP889" i="1"/>
  <c r="BO889" i="1"/>
  <c r="BN889" i="1"/>
  <c r="BL889" i="1"/>
  <c r="BK889" i="1"/>
  <c r="BD889" i="1"/>
  <c r="BC889" i="1"/>
  <c r="BB889" i="1"/>
  <c r="BA889" i="1"/>
  <c r="AZ889" i="1"/>
  <c r="AY889" i="1"/>
  <c r="AX889" i="1"/>
  <c r="AW889" i="1"/>
  <c r="AV889" i="1"/>
  <c r="AE889" i="1"/>
  <c r="AD889" i="1"/>
  <c r="AC889" i="1"/>
  <c r="AB889" i="1"/>
  <c r="AA889" i="1"/>
  <c r="Z889" i="1"/>
  <c r="Y889" i="1"/>
  <c r="R889" i="1"/>
  <c r="Q889" i="1"/>
  <c r="C889" i="1"/>
  <c r="FM888" i="1"/>
  <c r="CW888" i="1"/>
  <c r="CV888" i="1"/>
  <c r="CU888" i="1"/>
  <c r="CT888" i="1"/>
  <c r="CS888" i="1"/>
  <c r="CQ888" i="1"/>
  <c r="CP888" i="1"/>
  <c r="CI888" i="1"/>
  <c r="BZ888" i="1"/>
  <c r="BY888" i="1"/>
  <c r="BX888" i="1"/>
  <c r="BW888" i="1"/>
  <c r="BV888" i="1"/>
  <c r="BT888" i="1"/>
  <c r="BR888" i="1"/>
  <c r="BQ888" i="1"/>
  <c r="BP888" i="1"/>
  <c r="BO888" i="1"/>
  <c r="BN888" i="1"/>
  <c r="BL888" i="1"/>
  <c r="BK888" i="1"/>
  <c r="BD888" i="1"/>
  <c r="BC888" i="1"/>
  <c r="BB888" i="1"/>
  <c r="BA888" i="1"/>
  <c r="AZ888" i="1"/>
  <c r="AY888" i="1"/>
  <c r="AX888" i="1"/>
  <c r="AW888" i="1"/>
  <c r="AV888" i="1"/>
  <c r="AE888" i="1"/>
  <c r="AD888" i="1"/>
  <c r="AC888" i="1"/>
  <c r="AB888" i="1"/>
  <c r="AA888" i="1"/>
  <c r="Z888" i="1"/>
  <c r="Y888" i="1"/>
  <c r="C888" i="1"/>
  <c r="FM887" i="1"/>
  <c r="CW887" i="1"/>
  <c r="CV887" i="1"/>
  <c r="CU887" i="1"/>
  <c r="CT887" i="1"/>
  <c r="CS887" i="1"/>
  <c r="CQ887" i="1"/>
  <c r="CP887" i="1"/>
  <c r="CI887" i="1"/>
  <c r="BZ887" i="1"/>
  <c r="BY887" i="1"/>
  <c r="BX887" i="1"/>
  <c r="BW887" i="1"/>
  <c r="BV887" i="1"/>
  <c r="BT887" i="1"/>
  <c r="BR887" i="1"/>
  <c r="BQ887" i="1"/>
  <c r="BP887" i="1"/>
  <c r="BO887" i="1"/>
  <c r="BN887" i="1"/>
  <c r="BL887" i="1"/>
  <c r="BK887" i="1"/>
  <c r="BD887" i="1"/>
  <c r="BC887" i="1"/>
  <c r="BB887" i="1"/>
  <c r="BA887" i="1"/>
  <c r="AZ887" i="1"/>
  <c r="AY887" i="1"/>
  <c r="AX887" i="1"/>
  <c r="AW887" i="1"/>
  <c r="AV887" i="1"/>
  <c r="AE887" i="1"/>
  <c r="AD887" i="1"/>
  <c r="AC887" i="1"/>
  <c r="AB887" i="1"/>
  <c r="AA887" i="1"/>
  <c r="Z887" i="1"/>
  <c r="Y887" i="1"/>
  <c r="R887" i="1"/>
  <c r="Q887" i="1"/>
  <c r="C887" i="1"/>
  <c r="FM886" i="1"/>
  <c r="CW886" i="1"/>
  <c r="CV886" i="1"/>
  <c r="CU886" i="1"/>
  <c r="CT886" i="1"/>
  <c r="CS886" i="1"/>
  <c r="CQ886" i="1"/>
  <c r="CP886" i="1"/>
  <c r="CI886" i="1"/>
  <c r="BZ886" i="1"/>
  <c r="BY886" i="1"/>
  <c r="BX886" i="1"/>
  <c r="BW886" i="1"/>
  <c r="BV886" i="1"/>
  <c r="BT886" i="1"/>
  <c r="BR886" i="1"/>
  <c r="BQ886" i="1"/>
  <c r="BP886" i="1"/>
  <c r="BO886" i="1"/>
  <c r="BN886" i="1"/>
  <c r="BL886" i="1"/>
  <c r="BK886" i="1"/>
  <c r="BD886" i="1"/>
  <c r="BC886" i="1"/>
  <c r="BB886" i="1"/>
  <c r="BA886" i="1"/>
  <c r="AZ886" i="1"/>
  <c r="AY886" i="1"/>
  <c r="AX886" i="1"/>
  <c r="AW886" i="1"/>
  <c r="AV886" i="1"/>
  <c r="AE886" i="1"/>
  <c r="AD886" i="1"/>
  <c r="AC886" i="1"/>
  <c r="AB886" i="1"/>
  <c r="AA886" i="1"/>
  <c r="Z886" i="1"/>
  <c r="Y886" i="1"/>
  <c r="R886" i="1"/>
  <c r="Q886" i="1"/>
  <c r="C886" i="1"/>
  <c r="FM885" i="1"/>
  <c r="CW885" i="1"/>
  <c r="CV885" i="1"/>
  <c r="CU885" i="1"/>
  <c r="CT885" i="1"/>
  <c r="CS885" i="1"/>
  <c r="CQ885" i="1"/>
  <c r="CP885" i="1"/>
  <c r="CI885" i="1"/>
  <c r="BZ885" i="1"/>
  <c r="BY885" i="1"/>
  <c r="BX885" i="1"/>
  <c r="BW885" i="1"/>
  <c r="BV885" i="1"/>
  <c r="BT885" i="1"/>
  <c r="BR885" i="1"/>
  <c r="BQ885" i="1"/>
  <c r="BP885" i="1"/>
  <c r="BO885" i="1"/>
  <c r="BN885" i="1"/>
  <c r="BL885" i="1"/>
  <c r="BK885" i="1"/>
  <c r="BD885" i="1"/>
  <c r="BC885" i="1"/>
  <c r="BB885" i="1"/>
  <c r="BA885" i="1"/>
  <c r="AZ885" i="1"/>
  <c r="AY885" i="1"/>
  <c r="AX885" i="1"/>
  <c r="AW885" i="1"/>
  <c r="AV885" i="1"/>
  <c r="AE885" i="1"/>
  <c r="AD885" i="1"/>
  <c r="AC885" i="1"/>
  <c r="AB885" i="1"/>
  <c r="AA885" i="1"/>
  <c r="Z885" i="1"/>
  <c r="Y885" i="1"/>
  <c r="R885" i="1"/>
  <c r="Q885" i="1"/>
  <c r="C885" i="1"/>
  <c r="FM884" i="1"/>
  <c r="FO884" i="1" s="1"/>
  <c r="CW884" i="1"/>
  <c r="CV884" i="1"/>
  <c r="CU884" i="1"/>
  <c r="CT884" i="1"/>
  <c r="CS884" i="1"/>
  <c r="CQ884" i="1"/>
  <c r="CP884" i="1"/>
  <c r="CI884" i="1"/>
  <c r="BZ884" i="1"/>
  <c r="BY884" i="1"/>
  <c r="BX884" i="1"/>
  <c r="BW884" i="1"/>
  <c r="BV884" i="1"/>
  <c r="BT884" i="1"/>
  <c r="BR884" i="1"/>
  <c r="BQ884" i="1"/>
  <c r="BP884" i="1"/>
  <c r="BO884" i="1"/>
  <c r="BN884" i="1"/>
  <c r="BL884" i="1"/>
  <c r="BK884" i="1"/>
  <c r="BD884" i="1"/>
  <c r="BC884" i="1"/>
  <c r="BB884" i="1"/>
  <c r="BA884" i="1"/>
  <c r="AZ884" i="1"/>
  <c r="AY884" i="1"/>
  <c r="AX884" i="1"/>
  <c r="AW884" i="1"/>
  <c r="AV884" i="1"/>
  <c r="AE884" i="1"/>
  <c r="AD884" i="1"/>
  <c r="AC884" i="1"/>
  <c r="AB884" i="1"/>
  <c r="AA884" i="1"/>
  <c r="Z884" i="1"/>
  <c r="Y884" i="1"/>
  <c r="R884" i="1"/>
  <c r="Q884" i="1"/>
  <c r="C884" i="1"/>
  <c r="FM883" i="1"/>
  <c r="CW883" i="1"/>
  <c r="CV883" i="1"/>
  <c r="CU883" i="1"/>
  <c r="CT883" i="1"/>
  <c r="CS883" i="1"/>
  <c r="CQ883" i="1"/>
  <c r="CP883" i="1"/>
  <c r="CI883" i="1"/>
  <c r="BZ883" i="1"/>
  <c r="BY883" i="1"/>
  <c r="BX883" i="1"/>
  <c r="BW883" i="1"/>
  <c r="BV883" i="1"/>
  <c r="BT883" i="1"/>
  <c r="BR883" i="1"/>
  <c r="BQ883" i="1"/>
  <c r="BP883" i="1"/>
  <c r="BO883" i="1"/>
  <c r="BN883" i="1"/>
  <c r="BL883" i="1"/>
  <c r="BK883" i="1"/>
  <c r="BD883" i="1"/>
  <c r="BC883" i="1"/>
  <c r="BB883" i="1"/>
  <c r="BA883" i="1"/>
  <c r="AZ883" i="1"/>
  <c r="AY883" i="1"/>
  <c r="AX883" i="1"/>
  <c r="AW883" i="1"/>
  <c r="AV883" i="1"/>
  <c r="AE883" i="1"/>
  <c r="AD883" i="1"/>
  <c r="AC883" i="1"/>
  <c r="AB883" i="1"/>
  <c r="AA883" i="1"/>
  <c r="Z883" i="1"/>
  <c r="Y883" i="1"/>
  <c r="C883" i="1"/>
  <c r="FM882" i="1"/>
  <c r="CW882" i="1"/>
  <c r="CV882" i="1"/>
  <c r="CU882" i="1"/>
  <c r="CT882" i="1"/>
  <c r="CS882" i="1"/>
  <c r="CQ882" i="1"/>
  <c r="CP882" i="1"/>
  <c r="CI882" i="1"/>
  <c r="BZ882" i="1"/>
  <c r="BY882" i="1"/>
  <c r="BX882" i="1"/>
  <c r="BW882" i="1"/>
  <c r="BV882" i="1"/>
  <c r="BT882" i="1"/>
  <c r="BR882" i="1"/>
  <c r="BQ882" i="1"/>
  <c r="BP882" i="1"/>
  <c r="BO882" i="1"/>
  <c r="BN882" i="1"/>
  <c r="BL882" i="1"/>
  <c r="BK882" i="1"/>
  <c r="BD882" i="1"/>
  <c r="BC882" i="1"/>
  <c r="BB882" i="1"/>
  <c r="BA882" i="1"/>
  <c r="AZ882" i="1"/>
  <c r="AY882" i="1"/>
  <c r="AX882" i="1"/>
  <c r="AW882" i="1"/>
  <c r="AV882" i="1"/>
  <c r="AE882" i="1"/>
  <c r="AD882" i="1"/>
  <c r="AC882" i="1"/>
  <c r="AB882" i="1"/>
  <c r="AA882" i="1"/>
  <c r="Z882" i="1"/>
  <c r="Y882" i="1"/>
  <c r="R882" i="1"/>
  <c r="Q882" i="1"/>
  <c r="C882" i="1"/>
  <c r="FM881" i="1"/>
  <c r="CW881" i="1"/>
  <c r="CV881" i="1"/>
  <c r="CU881" i="1"/>
  <c r="CT881" i="1"/>
  <c r="CS881" i="1"/>
  <c r="CQ881" i="1"/>
  <c r="CP881" i="1"/>
  <c r="CI881" i="1"/>
  <c r="BZ881" i="1"/>
  <c r="BY881" i="1"/>
  <c r="BX881" i="1"/>
  <c r="BW881" i="1"/>
  <c r="BV881" i="1"/>
  <c r="BT881" i="1"/>
  <c r="BR881" i="1"/>
  <c r="BQ881" i="1"/>
  <c r="BP881" i="1"/>
  <c r="BO881" i="1"/>
  <c r="BN881" i="1"/>
  <c r="BL881" i="1"/>
  <c r="BK881" i="1"/>
  <c r="BD881" i="1"/>
  <c r="BC881" i="1"/>
  <c r="BB881" i="1"/>
  <c r="BA881" i="1"/>
  <c r="AZ881" i="1"/>
  <c r="AY881" i="1"/>
  <c r="AX881" i="1"/>
  <c r="AW881" i="1"/>
  <c r="AV881" i="1"/>
  <c r="AE881" i="1"/>
  <c r="AD881" i="1"/>
  <c r="AC881" i="1"/>
  <c r="AB881" i="1"/>
  <c r="AA881" i="1"/>
  <c r="Z881" i="1"/>
  <c r="Y881" i="1"/>
  <c r="C881" i="1"/>
  <c r="FM880" i="1"/>
  <c r="CW880" i="1"/>
  <c r="CV880" i="1"/>
  <c r="CU880" i="1"/>
  <c r="CT880" i="1"/>
  <c r="CS880" i="1"/>
  <c r="CQ880" i="1"/>
  <c r="CP880" i="1"/>
  <c r="CI880" i="1"/>
  <c r="BZ880" i="1"/>
  <c r="BY880" i="1"/>
  <c r="BX880" i="1"/>
  <c r="BW880" i="1"/>
  <c r="BV880" i="1"/>
  <c r="BT880" i="1"/>
  <c r="BR880" i="1"/>
  <c r="BQ880" i="1"/>
  <c r="BP880" i="1"/>
  <c r="BO880" i="1"/>
  <c r="BN880" i="1"/>
  <c r="BL880" i="1"/>
  <c r="BK880" i="1"/>
  <c r="BD880" i="1"/>
  <c r="BC880" i="1"/>
  <c r="BB880" i="1"/>
  <c r="BA880" i="1"/>
  <c r="AZ880" i="1"/>
  <c r="AY880" i="1"/>
  <c r="AX880" i="1"/>
  <c r="AW880" i="1"/>
  <c r="AV880" i="1"/>
  <c r="AE880" i="1"/>
  <c r="AD880" i="1"/>
  <c r="AC880" i="1"/>
  <c r="AB880" i="1"/>
  <c r="AA880" i="1"/>
  <c r="Z880" i="1"/>
  <c r="Y880" i="1"/>
  <c r="R880" i="1"/>
  <c r="Q880" i="1"/>
  <c r="C880" i="1"/>
  <c r="FM879" i="1"/>
  <c r="CW879" i="1"/>
  <c r="CV879" i="1"/>
  <c r="CU879" i="1"/>
  <c r="CT879" i="1"/>
  <c r="CS879" i="1"/>
  <c r="CQ879" i="1"/>
  <c r="CP879" i="1"/>
  <c r="CI879" i="1"/>
  <c r="BZ879" i="1"/>
  <c r="BY879" i="1"/>
  <c r="BX879" i="1"/>
  <c r="BW879" i="1"/>
  <c r="BV879" i="1"/>
  <c r="BT879" i="1"/>
  <c r="BR879" i="1"/>
  <c r="BQ879" i="1"/>
  <c r="BP879" i="1"/>
  <c r="BO879" i="1"/>
  <c r="BN879" i="1"/>
  <c r="BL879" i="1"/>
  <c r="BK879" i="1"/>
  <c r="BD879" i="1"/>
  <c r="BC879" i="1"/>
  <c r="BB879" i="1"/>
  <c r="BA879" i="1"/>
  <c r="AZ879" i="1"/>
  <c r="AY879" i="1"/>
  <c r="AX879" i="1"/>
  <c r="AW879" i="1"/>
  <c r="AV879" i="1"/>
  <c r="AE879" i="1"/>
  <c r="AD879" i="1"/>
  <c r="AC879" i="1"/>
  <c r="AB879" i="1"/>
  <c r="AA879" i="1"/>
  <c r="Z879" i="1"/>
  <c r="Y879" i="1"/>
  <c r="R879" i="1"/>
  <c r="Q879" i="1"/>
  <c r="C879" i="1"/>
  <c r="FM878" i="1"/>
  <c r="CW878" i="1"/>
  <c r="CV878" i="1"/>
  <c r="CU878" i="1"/>
  <c r="CT878" i="1"/>
  <c r="CS878" i="1"/>
  <c r="CQ878" i="1"/>
  <c r="CP878" i="1"/>
  <c r="CI878" i="1"/>
  <c r="BZ878" i="1"/>
  <c r="BY878" i="1"/>
  <c r="BX878" i="1"/>
  <c r="BW878" i="1"/>
  <c r="BV878" i="1"/>
  <c r="BT878" i="1"/>
  <c r="BR878" i="1"/>
  <c r="BQ878" i="1"/>
  <c r="BP878" i="1"/>
  <c r="BO878" i="1"/>
  <c r="BN878" i="1"/>
  <c r="BL878" i="1"/>
  <c r="BK878" i="1"/>
  <c r="BD878" i="1"/>
  <c r="BC878" i="1"/>
  <c r="BB878" i="1"/>
  <c r="BA878" i="1"/>
  <c r="AZ878" i="1"/>
  <c r="AY878" i="1"/>
  <c r="AX878" i="1"/>
  <c r="AW878" i="1"/>
  <c r="AV878" i="1"/>
  <c r="AE878" i="1"/>
  <c r="AD878" i="1"/>
  <c r="AC878" i="1"/>
  <c r="AB878" i="1"/>
  <c r="AA878" i="1"/>
  <c r="Z878" i="1"/>
  <c r="Y878" i="1"/>
  <c r="R878" i="1"/>
  <c r="Q878" i="1"/>
  <c r="C878" i="1"/>
  <c r="FM877" i="1"/>
  <c r="CW877" i="1"/>
  <c r="CV877" i="1"/>
  <c r="CU877" i="1"/>
  <c r="CT877" i="1"/>
  <c r="CS877" i="1"/>
  <c r="CQ877" i="1"/>
  <c r="CP877" i="1"/>
  <c r="CI877" i="1"/>
  <c r="BZ877" i="1"/>
  <c r="BY877" i="1"/>
  <c r="BX877" i="1"/>
  <c r="BW877" i="1"/>
  <c r="BV877" i="1"/>
  <c r="BT877" i="1"/>
  <c r="BR877" i="1"/>
  <c r="BQ877" i="1"/>
  <c r="BP877" i="1"/>
  <c r="BO877" i="1"/>
  <c r="BN877" i="1"/>
  <c r="BL877" i="1"/>
  <c r="BK877" i="1"/>
  <c r="BD877" i="1"/>
  <c r="BC877" i="1"/>
  <c r="BB877" i="1"/>
  <c r="BA877" i="1"/>
  <c r="AZ877" i="1"/>
  <c r="AY877" i="1"/>
  <c r="AX877" i="1"/>
  <c r="AW877" i="1"/>
  <c r="AV877" i="1"/>
  <c r="AE877" i="1"/>
  <c r="AD877" i="1"/>
  <c r="AC877" i="1"/>
  <c r="AB877" i="1"/>
  <c r="AA877" i="1"/>
  <c r="Z877" i="1"/>
  <c r="Y877" i="1"/>
  <c r="R877" i="1"/>
  <c r="Q877" i="1"/>
  <c r="C877" i="1"/>
  <c r="FM876" i="1"/>
  <c r="CW876" i="1"/>
  <c r="CV876" i="1"/>
  <c r="CU876" i="1"/>
  <c r="CT876" i="1"/>
  <c r="CS876" i="1"/>
  <c r="CQ876" i="1"/>
  <c r="CP876" i="1"/>
  <c r="CI876" i="1"/>
  <c r="BZ876" i="1"/>
  <c r="BY876" i="1"/>
  <c r="BX876" i="1"/>
  <c r="BW876" i="1"/>
  <c r="BV876" i="1"/>
  <c r="BT876" i="1"/>
  <c r="BR876" i="1"/>
  <c r="BQ876" i="1"/>
  <c r="BP876" i="1"/>
  <c r="BO876" i="1"/>
  <c r="BN876" i="1"/>
  <c r="BL876" i="1"/>
  <c r="BK876" i="1"/>
  <c r="BD876" i="1"/>
  <c r="BC876" i="1"/>
  <c r="BB876" i="1"/>
  <c r="BA876" i="1"/>
  <c r="AZ876" i="1"/>
  <c r="AY876" i="1"/>
  <c r="AX876" i="1"/>
  <c r="AW876" i="1"/>
  <c r="AV876" i="1"/>
  <c r="AE876" i="1"/>
  <c r="AD876" i="1"/>
  <c r="AC876" i="1"/>
  <c r="AB876" i="1"/>
  <c r="AA876" i="1"/>
  <c r="Z876" i="1"/>
  <c r="Y876" i="1"/>
  <c r="R876" i="1"/>
  <c r="Q876" i="1"/>
  <c r="C876" i="1"/>
  <c r="FM875" i="1"/>
  <c r="CW875" i="1"/>
  <c r="CV875" i="1"/>
  <c r="CU875" i="1"/>
  <c r="CT875" i="1"/>
  <c r="CS875" i="1"/>
  <c r="CQ875" i="1"/>
  <c r="CP875" i="1"/>
  <c r="CI875" i="1"/>
  <c r="BZ875" i="1"/>
  <c r="BY875" i="1"/>
  <c r="BX875" i="1"/>
  <c r="BW875" i="1"/>
  <c r="BV875" i="1"/>
  <c r="BT875" i="1"/>
  <c r="BR875" i="1"/>
  <c r="BQ875" i="1"/>
  <c r="BP875" i="1"/>
  <c r="BO875" i="1"/>
  <c r="BN875" i="1"/>
  <c r="BL875" i="1"/>
  <c r="BK875" i="1"/>
  <c r="BD875" i="1"/>
  <c r="BC875" i="1"/>
  <c r="BB875" i="1"/>
  <c r="BA875" i="1"/>
  <c r="AZ875" i="1"/>
  <c r="AY875" i="1"/>
  <c r="AX875" i="1"/>
  <c r="AW875" i="1"/>
  <c r="AV875" i="1"/>
  <c r="AE875" i="1"/>
  <c r="AD875" i="1"/>
  <c r="AC875" i="1"/>
  <c r="AB875" i="1"/>
  <c r="AA875" i="1"/>
  <c r="Z875" i="1"/>
  <c r="Y875" i="1"/>
  <c r="R875" i="1"/>
  <c r="Q875" i="1"/>
  <c r="C875" i="1"/>
  <c r="FM874" i="1"/>
  <c r="CW874" i="1"/>
  <c r="CV874" i="1"/>
  <c r="CU874" i="1"/>
  <c r="CT874" i="1"/>
  <c r="CS874" i="1"/>
  <c r="CQ874" i="1"/>
  <c r="CP874" i="1"/>
  <c r="CI874" i="1"/>
  <c r="BZ874" i="1"/>
  <c r="BY874" i="1"/>
  <c r="BX874" i="1"/>
  <c r="BW874" i="1"/>
  <c r="BV874" i="1"/>
  <c r="BT874" i="1"/>
  <c r="BR874" i="1"/>
  <c r="BQ874" i="1"/>
  <c r="BP874" i="1"/>
  <c r="BO874" i="1"/>
  <c r="BN874" i="1"/>
  <c r="BL874" i="1"/>
  <c r="BK874" i="1"/>
  <c r="BD874" i="1"/>
  <c r="BC874" i="1"/>
  <c r="BB874" i="1"/>
  <c r="BA874" i="1"/>
  <c r="AZ874" i="1"/>
  <c r="AY874" i="1"/>
  <c r="AX874" i="1"/>
  <c r="AW874" i="1"/>
  <c r="AV874" i="1"/>
  <c r="AE874" i="1"/>
  <c r="AD874" i="1"/>
  <c r="AC874" i="1"/>
  <c r="AB874" i="1"/>
  <c r="AA874" i="1"/>
  <c r="Z874" i="1"/>
  <c r="Y874" i="1"/>
  <c r="R874" i="1"/>
  <c r="Q874" i="1"/>
  <c r="C874" i="1"/>
  <c r="FM873" i="1"/>
  <c r="CW873" i="1"/>
  <c r="CV873" i="1"/>
  <c r="CU873" i="1"/>
  <c r="CT873" i="1"/>
  <c r="CS873" i="1"/>
  <c r="CQ873" i="1"/>
  <c r="CP873" i="1"/>
  <c r="CI873" i="1"/>
  <c r="BZ873" i="1"/>
  <c r="BY873" i="1"/>
  <c r="BX873" i="1"/>
  <c r="BW873" i="1"/>
  <c r="BV873" i="1"/>
  <c r="BT873" i="1"/>
  <c r="BR873" i="1"/>
  <c r="BQ873" i="1"/>
  <c r="BP873" i="1"/>
  <c r="BO873" i="1"/>
  <c r="BN873" i="1"/>
  <c r="BL873" i="1"/>
  <c r="BK873" i="1"/>
  <c r="BD873" i="1"/>
  <c r="BC873" i="1"/>
  <c r="BB873" i="1"/>
  <c r="BA873" i="1"/>
  <c r="AZ873" i="1"/>
  <c r="AY873" i="1"/>
  <c r="AX873" i="1"/>
  <c r="AW873" i="1"/>
  <c r="AV873" i="1"/>
  <c r="AE873" i="1"/>
  <c r="AD873" i="1"/>
  <c r="AC873" i="1"/>
  <c r="AB873" i="1"/>
  <c r="AA873" i="1"/>
  <c r="Z873" i="1"/>
  <c r="Y873" i="1"/>
  <c r="R873" i="1"/>
  <c r="Q873" i="1"/>
  <c r="C873" i="1"/>
  <c r="FM872" i="1"/>
  <c r="CW872" i="1"/>
  <c r="CV872" i="1"/>
  <c r="CU872" i="1"/>
  <c r="CT872" i="1"/>
  <c r="CS872" i="1"/>
  <c r="CQ872" i="1"/>
  <c r="CP872" i="1"/>
  <c r="CI872" i="1"/>
  <c r="BZ872" i="1"/>
  <c r="BY872" i="1"/>
  <c r="BX872" i="1"/>
  <c r="BW872" i="1"/>
  <c r="BV872" i="1"/>
  <c r="BT872" i="1"/>
  <c r="BR872" i="1"/>
  <c r="BQ872" i="1"/>
  <c r="BP872" i="1"/>
  <c r="BO872" i="1"/>
  <c r="BN872" i="1"/>
  <c r="BL872" i="1"/>
  <c r="BK872" i="1"/>
  <c r="BD872" i="1"/>
  <c r="BC872" i="1"/>
  <c r="BB872" i="1"/>
  <c r="BA872" i="1"/>
  <c r="AZ872" i="1"/>
  <c r="AY872" i="1"/>
  <c r="AX872" i="1"/>
  <c r="AW872" i="1"/>
  <c r="AV872" i="1"/>
  <c r="AE872" i="1"/>
  <c r="AD872" i="1"/>
  <c r="AC872" i="1"/>
  <c r="AB872" i="1"/>
  <c r="AA872" i="1"/>
  <c r="Z872" i="1"/>
  <c r="Y872" i="1"/>
  <c r="R872" i="1"/>
  <c r="Q872" i="1"/>
  <c r="C872" i="1"/>
  <c r="FM871" i="1"/>
  <c r="CW871" i="1"/>
  <c r="CV871" i="1"/>
  <c r="CU871" i="1"/>
  <c r="CT871" i="1"/>
  <c r="CS871" i="1"/>
  <c r="CQ871" i="1"/>
  <c r="CP871" i="1"/>
  <c r="CI871" i="1"/>
  <c r="BZ871" i="1"/>
  <c r="BY871" i="1"/>
  <c r="BX871" i="1"/>
  <c r="BW871" i="1"/>
  <c r="BV871" i="1"/>
  <c r="BT871" i="1"/>
  <c r="BR871" i="1"/>
  <c r="BQ871" i="1"/>
  <c r="BP871" i="1"/>
  <c r="BO871" i="1"/>
  <c r="BN871" i="1"/>
  <c r="BL871" i="1"/>
  <c r="BK871" i="1"/>
  <c r="BD871" i="1"/>
  <c r="BC871" i="1"/>
  <c r="BB871" i="1"/>
  <c r="BA871" i="1"/>
  <c r="AZ871" i="1"/>
  <c r="AY871" i="1"/>
  <c r="AX871" i="1"/>
  <c r="AW871" i="1"/>
  <c r="AV871" i="1"/>
  <c r="AE871" i="1"/>
  <c r="AD871" i="1"/>
  <c r="AC871" i="1"/>
  <c r="AB871" i="1"/>
  <c r="AA871" i="1"/>
  <c r="Z871" i="1"/>
  <c r="Y871" i="1"/>
  <c r="R871" i="1"/>
  <c r="Q871" i="1"/>
  <c r="C871" i="1"/>
  <c r="FM870" i="1"/>
  <c r="CW870" i="1"/>
  <c r="CV870" i="1"/>
  <c r="CU870" i="1"/>
  <c r="CT870" i="1"/>
  <c r="CS870" i="1"/>
  <c r="CQ870" i="1"/>
  <c r="CP870" i="1"/>
  <c r="CI870" i="1"/>
  <c r="BZ870" i="1"/>
  <c r="BY870" i="1"/>
  <c r="BX870" i="1"/>
  <c r="BW870" i="1"/>
  <c r="BV870" i="1"/>
  <c r="BT870" i="1"/>
  <c r="BR870" i="1"/>
  <c r="BQ870" i="1"/>
  <c r="BP870" i="1"/>
  <c r="BO870" i="1"/>
  <c r="BN870" i="1"/>
  <c r="BL870" i="1"/>
  <c r="BK870" i="1"/>
  <c r="BD870" i="1"/>
  <c r="BC870" i="1"/>
  <c r="BB870" i="1"/>
  <c r="BA870" i="1"/>
  <c r="AZ870" i="1"/>
  <c r="AY870" i="1"/>
  <c r="AX870" i="1"/>
  <c r="AW870" i="1"/>
  <c r="AV870" i="1"/>
  <c r="AE870" i="1"/>
  <c r="AD870" i="1"/>
  <c r="AC870" i="1"/>
  <c r="AB870" i="1"/>
  <c r="AA870" i="1"/>
  <c r="Z870" i="1"/>
  <c r="Y870" i="1"/>
  <c r="R870" i="1"/>
  <c r="Q870" i="1"/>
  <c r="C870" i="1"/>
  <c r="FM869" i="1"/>
  <c r="CW869" i="1"/>
  <c r="CV869" i="1"/>
  <c r="CU869" i="1"/>
  <c r="CT869" i="1"/>
  <c r="CS869" i="1"/>
  <c r="CQ869" i="1"/>
  <c r="CP869" i="1"/>
  <c r="CI869" i="1"/>
  <c r="BZ869" i="1"/>
  <c r="BY869" i="1"/>
  <c r="BX869" i="1"/>
  <c r="BW869" i="1"/>
  <c r="BV869" i="1"/>
  <c r="BT869" i="1"/>
  <c r="BR869" i="1"/>
  <c r="BQ869" i="1"/>
  <c r="BP869" i="1"/>
  <c r="BO869" i="1"/>
  <c r="BN869" i="1"/>
  <c r="BL869" i="1"/>
  <c r="BK869" i="1"/>
  <c r="BD869" i="1"/>
  <c r="BC869" i="1"/>
  <c r="BB869" i="1"/>
  <c r="BA869" i="1"/>
  <c r="AZ869" i="1"/>
  <c r="AY869" i="1"/>
  <c r="AX869" i="1"/>
  <c r="AW869" i="1"/>
  <c r="AV869" i="1"/>
  <c r="AE869" i="1"/>
  <c r="AD869" i="1"/>
  <c r="AC869" i="1"/>
  <c r="AB869" i="1"/>
  <c r="AA869" i="1"/>
  <c r="Z869" i="1"/>
  <c r="Y869" i="1"/>
  <c r="R869" i="1"/>
  <c r="Q869" i="1"/>
  <c r="C869" i="1"/>
  <c r="FM868" i="1"/>
  <c r="FN868" i="1" s="1"/>
  <c r="FP868" i="1" s="1"/>
  <c r="CW868" i="1"/>
  <c r="CV868" i="1"/>
  <c r="CU868" i="1"/>
  <c r="CT868" i="1"/>
  <c r="CS868" i="1"/>
  <c r="CQ868" i="1"/>
  <c r="CP868" i="1"/>
  <c r="CI868" i="1"/>
  <c r="BZ868" i="1"/>
  <c r="BY868" i="1"/>
  <c r="BX868" i="1"/>
  <c r="BW868" i="1"/>
  <c r="BV868" i="1"/>
  <c r="BT868" i="1"/>
  <c r="BR868" i="1"/>
  <c r="BQ868" i="1"/>
  <c r="BP868" i="1"/>
  <c r="BO868" i="1"/>
  <c r="BN868" i="1"/>
  <c r="BL868" i="1"/>
  <c r="BK868" i="1"/>
  <c r="BD868" i="1"/>
  <c r="BC868" i="1"/>
  <c r="BB868" i="1"/>
  <c r="BA868" i="1"/>
  <c r="AZ868" i="1"/>
  <c r="AY868" i="1"/>
  <c r="AX868" i="1"/>
  <c r="AW868" i="1"/>
  <c r="AV868" i="1"/>
  <c r="AE868" i="1"/>
  <c r="AD868" i="1"/>
  <c r="AC868" i="1"/>
  <c r="AB868" i="1"/>
  <c r="AA868" i="1"/>
  <c r="Z868" i="1"/>
  <c r="Y868" i="1"/>
  <c r="C868" i="1"/>
  <c r="FM867" i="1"/>
  <c r="CW867" i="1"/>
  <c r="CV867" i="1"/>
  <c r="CU867" i="1"/>
  <c r="CT867" i="1"/>
  <c r="CS867" i="1"/>
  <c r="CQ867" i="1"/>
  <c r="CP867" i="1"/>
  <c r="CI867" i="1"/>
  <c r="BZ867" i="1"/>
  <c r="BY867" i="1"/>
  <c r="BX867" i="1"/>
  <c r="BW867" i="1"/>
  <c r="BV867" i="1"/>
  <c r="BT867" i="1"/>
  <c r="BR867" i="1"/>
  <c r="BQ867" i="1"/>
  <c r="BP867" i="1"/>
  <c r="BO867" i="1"/>
  <c r="BN867" i="1"/>
  <c r="BL867" i="1"/>
  <c r="BK867" i="1"/>
  <c r="BD867" i="1"/>
  <c r="BC867" i="1"/>
  <c r="BB867" i="1"/>
  <c r="BA867" i="1"/>
  <c r="AZ867" i="1"/>
  <c r="AY867" i="1"/>
  <c r="AX867" i="1"/>
  <c r="AW867" i="1"/>
  <c r="AV867" i="1"/>
  <c r="AE867" i="1"/>
  <c r="AD867" i="1"/>
  <c r="AC867" i="1"/>
  <c r="AB867" i="1"/>
  <c r="AA867" i="1"/>
  <c r="Z867" i="1"/>
  <c r="Y867" i="1"/>
  <c r="R867" i="1"/>
  <c r="Q867" i="1"/>
  <c r="C867" i="1"/>
  <c r="FM866" i="1"/>
  <c r="CW866" i="1"/>
  <c r="CV866" i="1"/>
  <c r="CU866" i="1"/>
  <c r="CT866" i="1"/>
  <c r="CS866" i="1"/>
  <c r="CQ866" i="1"/>
  <c r="CP866" i="1"/>
  <c r="CI866" i="1"/>
  <c r="BZ866" i="1"/>
  <c r="BY866" i="1"/>
  <c r="BX866" i="1"/>
  <c r="BW866" i="1"/>
  <c r="BV866" i="1"/>
  <c r="BT866" i="1"/>
  <c r="BR866" i="1"/>
  <c r="BQ866" i="1"/>
  <c r="BP866" i="1"/>
  <c r="BO866" i="1"/>
  <c r="BN866" i="1"/>
  <c r="BL866" i="1"/>
  <c r="BK866" i="1"/>
  <c r="BD866" i="1"/>
  <c r="BC866" i="1"/>
  <c r="BB866" i="1"/>
  <c r="BA866" i="1"/>
  <c r="AZ866" i="1"/>
  <c r="AY866" i="1"/>
  <c r="AX866" i="1"/>
  <c r="AW866" i="1"/>
  <c r="AV866" i="1"/>
  <c r="AE866" i="1"/>
  <c r="AD866" i="1"/>
  <c r="AC866" i="1"/>
  <c r="AB866" i="1"/>
  <c r="AA866" i="1"/>
  <c r="Z866" i="1"/>
  <c r="Y866" i="1"/>
  <c r="R866" i="1"/>
  <c r="Q866" i="1"/>
  <c r="C866" i="1"/>
  <c r="FM865" i="1"/>
  <c r="CW865" i="1"/>
  <c r="CV865" i="1"/>
  <c r="CU865" i="1"/>
  <c r="CT865" i="1"/>
  <c r="CS865" i="1"/>
  <c r="CQ865" i="1"/>
  <c r="CP865" i="1"/>
  <c r="CI865" i="1"/>
  <c r="BZ865" i="1"/>
  <c r="BY865" i="1"/>
  <c r="BX865" i="1"/>
  <c r="BW865" i="1"/>
  <c r="BV865" i="1"/>
  <c r="BT865" i="1"/>
  <c r="BR865" i="1"/>
  <c r="BQ865" i="1"/>
  <c r="BP865" i="1"/>
  <c r="BO865" i="1"/>
  <c r="BN865" i="1"/>
  <c r="BL865" i="1"/>
  <c r="BK865" i="1"/>
  <c r="BD865" i="1"/>
  <c r="BC865" i="1"/>
  <c r="BB865" i="1"/>
  <c r="BA865" i="1"/>
  <c r="AZ865" i="1"/>
  <c r="AY865" i="1"/>
  <c r="AX865" i="1"/>
  <c r="AW865" i="1"/>
  <c r="AV865" i="1"/>
  <c r="AE865" i="1"/>
  <c r="AD865" i="1"/>
  <c r="AC865" i="1"/>
  <c r="AB865" i="1"/>
  <c r="AA865" i="1"/>
  <c r="Z865" i="1"/>
  <c r="Y865" i="1"/>
  <c r="C865" i="1"/>
  <c r="FM864" i="1"/>
  <c r="CW864" i="1"/>
  <c r="CV864" i="1"/>
  <c r="CU864" i="1"/>
  <c r="CT864" i="1"/>
  <c r="CS864" i="1"/>
  <c r="CQ864" i="1"/>
  <c r="CP864" i="1"/>
  <c r="CI864" i="1"/>
  <c r="BZ864" i="1"/>
  <c r="BY864" i="1"/>
  <c r="BX864" i="1"/>
  <c r="BW864" i="1"/>
  <c r="BV864" i="1"/>
  <c r="BT864" i="1"/>
  <c r="BR864" i="1"/>
  <c r="BQ864" i="1"/>
  <c r="BP864" i="1"/>
  <c r="BO864" i="1"/>
  <c r="BN864" i="1"/>
  <c r="BL864" i="1"/>
  <c r="BK864" i="1"/>
  <c r="BD864" i="1"/>
  <c r="BC864" i="1"/>
  <c r="BB864" i="1"/>
  <c r="BA864" i="1"/>
  <c r="AZ864" i="1"/>
  <c r="AY864" i="1"/>
  <c r="AX864" i="1"/>
  <c r="AW864" i="1"/>
  <c r="AV864" i="1"/>
  <c r="AE864" i="1"/>
  <c r="AD864" i="1"/>
  <c r="AC864" i="1"/>
  <c r="AB864" i="1"/>
  <c r="AA864" i="1"/>
  <c r="Z864" i="1"/>
  <c r="Y864" i="1"/>
  <c r="R864" i="1"/>
  <c r="Q864" i="1"/>
  <c r="C864" i="1"/>
  <c r="FM863" i="1"/>
  <c r="CW863" i="1"/>
  <c r="CV863" i="1"/>
  <c r="CU863" i="1"/>
  <c r="CT863" i="1"/>
  <c r="CS863" i="1"/>
  <c r="CQ863" i="1"/>
  <c r="CP863" i="1"/>
  <c r="CI863" i="1"/>
  <c r="BZ863" i="1"/>
  <c r="BY863" i="1"/>
  <c r="BX863" i="1"/>
  <c r="BW863" i="1"/>
  <c r="BV863" i="1"/>
  <c r="BT863" i="1"/>
  <c r="BR863" i="1"/>
  <c r="BQ863" i="1"/>
  <c r="BP863" i="1"/>
  <c r="BO863" i="1"/>
  <c r="BN863" i="1"/>
  <c r="BL863" i="1"/>
  <c r="BK863" i="1"/>
  <c r="BD863" i="1"/>
  <c r="BC863" i="1"/>
  <c r="BB863" i="1"/>
  <c r="BA863" i="1"/>
  <c r="AZ863" i="1"/>
  <c r="AY863" i="1"/>
  <c r="AX863" i="1"/>
  <c r="AW863" i="1"/>
  <c r="AV863" i="1"/>
  <c r="AE863" i="1"/>
  <c r="AD863" i="1"/>
  <c r="AC863" i="1"/>
  <c r="AB863" i="1"/>
  <c r="AA863" i="1"/>
  <c r="Z863" i="1"/>
  <c r="Y863" i="1"/>
  <c r="C863" i="1"/>
  <c r="FM862" i="1"/>
  <c r="CW862" i="1"/>
  <c r="CV862" i="1"/>
  <c r="CU862" i="1"/>
  <c r="CT862" i="1"/>
  <c r="CS862" i="1"/>
  <c r="CQ862" i="1"/>
  <c r="CP862" i="1"/>
  <c r="CI862" i="1"/>
  <c r="BZ862" i="1"/>
  <c r="BY862" i="1"/>
  <c r="BX862" i="1"/>
  <c r="BW862" i="1"/>
  <c r="BV862" i="1"/>
  <c r="BT862" i="1"/>
  <c r="BR862" i="1"/>
  <c r="BQ862" i="1"/>
  <c r="BP862" i="1"/>
  <c r="BO862" i="1"/>
  <c r="BN862" i="1"/>
  <c r="BL862" i="1"/>
  <c r="BK862" i="1"/>
  <c r="BD862" i="1"/>
  <c r="BC862" i="1"/>
  <c r="BB862" i="1"/>
  <c r="BA862" i="1"/>
  <c r="AZ862" i="1"/>
  <c r="AY862" i="1"/>
  <c r="AX862" i="1"/>
  <c r="AW862" i="1"/>
  <c r="AV862" i="1"/>
  <c r="AE862" i="1"/>
  <c r="AD862" i="1"/>
  <c r="AC862" i="1"/>
  <c r="AB862" i="1"/>
  <c r="AA862" i="1"/>
  <c r="Z862" i="1"/>
  <c r="Y862" i="1"/>
  <c r="R862" i="1"/>
  <c r="Q862" i="1"/>
  <c r="C862" i="1"/>
  <c r="FM861" i="1"/>
  <c r="CW861" i="1"/>
  <c r="CV861" i="1"/>
  <c r="CU861" i="1"/>
  <c r="CT861" i="1"/>
  <c r="CS861" i="1"/>
  <c r="CQ861" i="1"/>
  <c r="CP861" i="1"/>
  <c r="CI861" i="1"/>
  <c r="BZ861" i="1"/>
  <c r="BY861" i="1"/>
  <c r="BX861" i="1"/>
  <c r="BW861" i="1"/>
  <c r="BV861" i="1"/>
  <c r="BT861" i="1"/>
  <c r="BR861" i="1"/>
  <c r="BQ861" i="1"/>
  <c r="BP861" i="1"/>
  <c r="BO861" i="1"/>
  <c r="BN861" i="1"/>
  <c r="BL861" i="1"/>
  <c r="BK861" i="1"/>
  <c r="BD861" i="1"/>
  <c r="BC861" i="1"/>
  <c r="BB861" i="1"/>
  <c r="BA861" i="1"/>
  <c r="AZ861" i="1"/>
  <c r="AY861" i="1"/>
  <c r="AX861" i="1"/>
  <c r="AW861" i="1"/>
  <c r="AV861" i="1"/>
  <c r="AE861" i="1"/>
  <c r="AD861" i="1"/>
  <c r="AC861" i="1"/>
  <c r="AB861" i="1"/>
  <c r="AA861" i="1"/>
  <c r="Z861" i="1"/>
  <c r="Y861" i="1"/>
  <c r="R861" i="1"/>
  <c r="Q861" i="1"/>
  <c r="C861" i="1"/>
  <c r="FM860" i="1"/>
  <c r="CW860" i="1"/>
  <c r="CV860" i="1"/>
  <c r="CU860" i="1"/>
  <c r="CT860" i="1"/>
  <c r="CS860" i="1"/>
  <c r="CQ860" i="1"/>
  <c r="CP860" i="1"/>
  <c r="CI860" i="1"/>
  <c r="BZ860" i="1"/>
  <c r="BY860" i="1"/>
  <c r="BX860" i="1"/>
  <c r="BW860" i="1"/>
  <c r="BV860" i="1"/>
  <c r="BT860" i="1"/>
  <c r="BR860" i="1"/>
  <c r="BQ860" i="1"/>
  <c r="BP860" i="1"/>
  <c r="BO860" i="1"/>
  <c r="BN860" i="1"/>
  <c r="BL860" i="1"/>
  <c r="BK860" i="1"/>
  <c r="BD860" i="1"/>
  <c r="BC860" i="1"/>
  <c r="BB860" i="1"/>
  <c r="BA860" i="1"/>
  <c r="AZ860" i="1"/>
  <c r="AY860" i="1"/>
  <c r="AX860" i="1"/>
  <c r="AW860" i="1"/>
  <c r="AV860" i="1"/>
  <c r="AE860" i="1"/>
  <c r="AD860" i="1"/>
  <c r="AC860" i="1"/>
  <c r="AB860" i="1"/>
  <c r="AA860" i="1"/>
  <c r="Z860" i="1"/>
  <c r="Y860" i="1"/>
  <c r="R860" i="1"/>
  <c r="Q860" i="1"/>
  <c r="C860" i="1"/>
  <c r="FM859" i="1"/>
  <c r="CW859" i="1"/>
  <c r="CV859" i="1"/>
  <c r="CU859" i="1"/>
  <c r="CT859" i="1"/>
  <c r="CS859" i="1"/>
  <c r="CQ859" i="1"/>
  <c r="CP859" i="1"/>
  <c r="CI859" i="1"/>
  <c r="BZ859" i="1"/>
  <c r="BY859" i="1"/>
  <c r="BX859" i="1"/>
  <c r="BW859" i="1"/>
  <c r="BV859" i="1"/>
  <c r="BT859" i="1"/>
  <c r="BR859" i="1"/>
  <c r="BQ859" i="1"/>
  <c r="BP859" i="1"/>
  <c r="BO859" i="1"/>
  <c r="BN859" i="1"/>
  <c r="BL859" i="1"/>
  <c r="BK859" i="1"/>
  <c r="BD859" i="1"/>
  <c r="BC859" i="1"/>
  <c r="BB859" i="1"/>
  <c r="BA859" i="1"/>
  <c r="AZ859" i="1"/>
  <c r="AY859" i="1"/>
  <c r="AX859" i="1"/>
  <c r="AW859" i="1"/>
  <c r="AV859" i="1"/>
  <c r="AE859" i="1"/>
  <c r="AD859" i="1"/>
  <c r="AC859" i="1"/>
  <c r="AB859" i="1"/>
  <c r="AA859" i="1"/>
  <c r="Z859" i="1"/>
  <c r="Y859" i="1"/>
  <c r="R859" i="1"/>
  <c r="Q859" i="1"/>
  <c r="C859" i="1"/>
  <c r="FM858" i="1"/>
  <c r="CW858" i="1"/>
  <c r="CV858" i="1"/>
  <c r="CU858" i="1"/>
  <c r="CT858" i="1"/>
  <c r="CS858" i="1"/>
  <c r="CQ858" i="1"/>
  <c r="CP858" i="1"/>
  <c r="CI858" i="1"/>
  <c r="BZ858" i="1"/>
  <c r="BY858" i="1"/>
  <c r="BX858" i="1"/>
  <c r="BW858" i="1"/>
  <c r="BV858" i="1"/>
  <c r="BT858" i="1"/>
  <c r="BR858" i="1"/>
  <c r="BQ858" i="1"/>
  <c r="BP858" i="1"/>
  <c r="BO858" i="1"/>
  <c r="BN858" i="1"/>
  <c r="BL858" i="1"/>
  <c r="BK858" i="1"/>
  <c r="BD858" i="1"/>
  <c r="BC858" i="1"/>
  <c r="BB858" i="1"/>
  <c r="BA858" i="1"/>
  <c r="AZ858" i="1"/>
  <c r="AY858" i="1"/>
  <c r="AX858" i="1"/>
  <c r="AW858" i="1"/>
  <c r="AV858" i="1"/>
  <c r="AE858" i="1"/>
  <c r="AD858" i="1"/>
  <c r="AC858" i="1"/>
  <c r="AB858" i="1"/>
  <c r="AA858" i="1"/>
  <c r="Z858" i="1"/>
  <c r="Y858" i="1"/>
  <c r="R858" i="1"/>
  <c r="Q858" i="1"/>
  <c r="C858" i="1"/>
  <c r="FM857" i="1"/>
  <c r="CW857" i="1"/>
  <c r="CV857" i="1"/>
  <c r="CU857" i="1"/>
  <c r="CT857" i="1"/>
  <c r="CS857" i="1"/>
  <c r="CQ857" i="1"/>
  <c r="CP857" i="1"/>
  <c r="CI857" i="1"/>
  <c r="BZ857" i="1"/>
  <c r="BY857" i="1"/>
  <c r="BX857" i="1"/>
  <c r="BW857" i="1"/>
  <c r="BV857" i="1"/>
  <c r="BT857" i="1"/>
  <c r="BR857" i="1"/>
  <c r="BQ857" i="1"/>
  <c r="BP857" i="1"/>
  <c r="BO857" i="1"/>
  <c r="BN857" i="1"/>
  <c r="BL857" i="1"/>
  <c r="BK857" i="1"/>
  <c r="BD857" i="1"/>
  <c r="BC857" i="1"/>
  <c r="BB857" i="1"/>
  <c r="BA857" i="1"/>
  <c r="AZ857" i="1"/>
  <c r="AY857" i="1"/>
  <c r="AX857" i="1"/>
  <c r="AW857" i="1"/>
  <c r="AV857" i="1"/>
  <c r="AE857" i="1"/>
  <c r="AD857" i="1"/>
  <c r="AC857" i="1"/>
  <c r="AB857" i="1"/>
  <c r="AA857" i="1"/>
  <c r="Z857" i="1"/>
  <c r="Y857" i="1"/>
  <c r="R857" i="1"/>
  <c r="Q857" i="1"/>
  <c r="C857" i="1"/>
  <c r="FM856" i="1"/>
  <c r="CW856" i="1"/>
  <c r="CV856" i="1"/>
  <c r="CU856" i="1"/>
  <c r="CT856" i="1"/>
  <c r="CS856" i="1"/>
  <c r="CQ856" i="1"/>
  <c r="CP856" i="1"/>
  <c r="CI856" i="1"/>
  <c r="BZ856" i="1"/>
  <c r="BY856" i="1"/>
  <c r="BX856" i="1"/>
  <c r="BW856" i="1"/>
  <c r="BV856" i="1"/>
  <c r="BT856" i="1"/>
  <c r="BR856" i="1"/>
  <c r="BQ856" i="1"/>
  <c r="BP856" i="1"/>
  <c r="BO856" i="1"/>
  <c r="BN856" i="1"/>
  <c r="BL856" i="1"/>
  <c r="BK856" i="1"/>
  <c r="BD856" i="1"/>
  <c r="BC856" i="1"/>
  <c r="BB856" i="1"/>
  <c r="BA856" i="1"/>
  <c r="AZ856" i="1"/>
  <c r="AY856" i="1"/>
  <c r="AX856" i="1"/>
  <c r="AW856" i="1"/>
  <c r="AV856" i="1"/>
  <c r="AE856" i="1"/>
  <c r="AD856" i="1"/>
  <c r="AC856" i="1"/>
  <c r="AB856" i="1"/>
  <c r="AA856" i="1"/>
  <c r="Z856" i="1"/>
  <c r="Y856" i="1"/>
  <c r="R856" i="1"/>
  <c r="Q856" i="1"/>
  <c r="C856" i="1"/>
  <c r="FM855" i="1"/>
  <c r="CW855" i="1"/>
  <c r="CV855" i="1"/>
  <c r="CU855" i="1"/>
  <c r="CT855" i="1"/>
  <c r="CS855" i="1"/>
  <c r="CQ855" i="1"/>
  <c r="CP855" i="1"/>
  <c r="CI855" i="1"/>
  <c r="BZ855" i="1"/>
  <c r="BY855" i="1"/>
  <c r="BX855" i="1"/>
  <c r="BW855" i="1"/>
  <c r="BV855" i="1"/>
  <c r="BT855" i="1"/>
  <c r="BR855" i="1"/>
  <c r="BQ855" i="1"/>
  <c r="BP855" i="1"/>
  <c r="BO855" i="1"/>
  <c r="BN855" i="1"/>
  <c r="BL855" i="1"/>
  <c r="BK855" i="1"/>
  <c r="BD855" i="1"/>
  <c r="BC855" i="1"/>
  <c r="BB855" i="1"/>
  <c r="BA855" i="1"/>
  <c r="AZ855" i="1"/>
  <c r="AY855" i="1"/>
  <c r="AX855" i="1"/>
  <c r="AW855" i="1"/>
  <c r="AV855" i="1"/>
  <c r="AE855" i="1"/>
  <c r="AD855" i="1"/>
  <c r="AC855" i="1"/>
  <c r="AB855" i="1"/>
  <c r="AA855" i="1"/>
  <c r="Z855" i="1"/>
  <c r="Y855" i="1"/>
  <c r="R855" i="1"/>
  <c r="Q855" i="1"/>
  <c r="C855" i="1"/>
  <c r="FM854" i="1"/>
  <c r="CW854" i="1"/>
  <c r="CV854" i="1"/>
  <c r="CU854" i="1"/>
  <c r="CT854" i="1"/>
  <c r="CS854" i="1"/>
  <c r="CQ854" i="1"/>
  <c r="CP854" i="1"/>
  <c r="CI854" i="1"/>
  <c r="BZ854" i="1"/>
  <c r="BY854" i="1"/>
  <c r="BX854" i="1"/>
  <c r="BW854" i="1"/>
  <c r="BV854" i="1"/>
  <c r="BT854" i="1"/>
  <c r="BR854" i="1"/>
  <c r="BQ854" i="1"/>
  <c r="BP854" i="1"/>
  <c r="BO854" i="1"/>
  <c r="BN854" i="1"/>
  <c r="BL854" i="1"/>
  <c r="BK854" i="1"/>
  <c r="BD854" i="1"/>
  <c r="BC854" i="1"/>
  <c r="BB854" i="1"/>
  <c r="BA854" i="1"/>
  <c r="AZ854" i="1"/>
  <c r="AY854" i="1"/>
  <c r="AX854" i="1"/>
  <c r="AW854" i="1"/>
  <c r="AV854" i="1"/>
  <c r="AE854" i="1"/>
  <c r="AD854" i="1"/>
  <c r="AC854" i="1"/>
  <c r="AB854" i="1"/>
  <c r="AA854" i="1"/>
  <c r="Z854" i="1"/>
  <c r="Y854" i="1"/>
  <c r="R854" i="1"/>
  <c r="Q854" i="1"/>
  <c r="C854" i="1"/>
  <c r="FM853" i="1"/>
  <c r="CW853" i="1"/>
  <c r="CV853" i="1"/>
  <c r="CU853" i="1"/>
  <c r="CT853" i="1"/>
  <c r="CS853" i="1"/>
  <c r="CQ853" i="1"/>
  <c r="CP853" i="1"/>
  <c r="CI853" i="1"/>
  <c r="BZ853" i="1"/>
  <c r="BY853" i="1"/>
  <c r="BX853" i="1"/>
  <c r="BW853" i="1"/>
  <c r="BV853" i="1"/>
  <c r="BT853" i="1"/>
  <c r="BR853" i="1"/>
  <c r="BQ853" i="1"/>
  <c r="BP853" i="1"/>
  <c r="BO853" i="1"/>
  <c r="BN853" i="1"/>
  <c r="BL853" i="1"/>
  <c r="BK853" i="1"/>
  <c r="BD853" i="1"/>
  <c r="BC853" i="1"/>
  <c r="BB853" i="1"/>
  <c r="BA853" i="1"/>
  <c r="AZ853" i="1"/>
  <c r="AY853" i="1"/>
  <c r="AX853" i="1"/>
  <c r="AW853" i="1"/>
  <c r="AV853" i="1"/>
  <c r="AE853" i="1"/>
  <c r="AD853" i="1"/>
  <c r="AC853" i="1"/>
  <c r="AB853" i="1"/>
  <c r="AA853" i="1"/>
  <c r="Z853" i="1"/>
  <c r="Y853" i="1"/>
  <c r="R853" i="1"/>
  <c r="Q853" i="1"/>
  <c r="C853" i="1"/>
  <c r="FM852" i="1"/>
  <c r="CW852" i="1"/>
  <c r="CV852" i="1"/>
  <c r="CU852" i="1"/>
  <c r="CT852" i="1"/>
  <c r="CS852" i="1"/>
  <c r="CQ852" i="1"/>
  <c r="CP852" i="1"/>
  <c r="CI852" i="1"/>
  <c r="BZ852" i="1"/>
  <c r="BY852" i="1"/>
  <c r="BX852" i="1"/>
  <c r="BW852" i="1"/>
  <c r="BV852" i="1"/>
  <c r="BT852" i="1"/>
  <c r="BR852" i="1"/>
  <c r="BQ852" i="1"/>
  <c r="BP852" i="1"/>
  <c r="BO852" i="1"/>
  <c r="BN852" i="1"/>
  <c r="BL852" i="1"/>
  <c r="BK852" i="1"/>
  <c r="BD852" i="1"/>
  <c r="BC852" i="1"/>
  <c r="BB852" i="1"/>
  <c r="BA852" i="1"/>
  <c r="AZ852" i="1"/>
  <c r="AY852" i="1"/>
  <c r="AX852" i="1"/>
  <c r="AW852" i="1"/>
  <c r="AV852" i="1"/>
  <c r="AE852" i="1"/>
  <c r="AD852" i="1"/>
  <c r="AC852" i="1"/>
  <c r="AB852" i="1"/>
  <c r="AA852" i="1"/>
  <c r="Z852" i="1"/>
  <c r="Y852" i="1"/>
  <c r="R852" i="1"/>
  <c r="Q852" i="1"/>
  <c r="C852" i="1"/>
  <c r="FM851" i="1"/>
  <c r="CW851" i="1"/>
  <c r="CV851" i="1"/>
  <c r="CU851" i="1"/>
  <c r="CT851" i="1"/>
  <c r="CS851" i="1"/>
  <c r="CQ851" i="1"/>
  <c r="CP851" i="1"/>
  <c r="CI851" i="1"/>
  <c r="BZ851" i="1"/>
  <c r="BY851" i="1"/>
  <c r="BX851" i="1"/>
  <c r="BW851" i="1"/>
  <c r="BV851" i="1"/>
  <c r="BT851" i="1"/>
  <c r="BR851" i="1"/>
  <c r="BQ851" i="1"/>
  <c r="BP851" i="1"/>
  <c r="BO851" i="1"/>
  <c r="BN851" i="1"/>
  <c r="BL851" i="1"/>
  <c r="BK851" i="1"/>
  <c r="BD851" i="1"/>
  <c r="BC851" i="1"/>
  <c r="BB851" i="1"/>
  <c r="BA851" i="1"/>
  <c r="AZ851" i="1"/>
  <c r="AY851" i="1"/>
  <c r="AX851" i="1"/>
  <c r="AW851" i="1"/>
  <c r="AV851" i="1"/>
  <c r="AE851" i="1"/>
  <c r="AD851" i="1"/>
  <c r="AC851" i="1"/>
  <c r="AB851" i="1"/>
  <c r="AA851" i="1"/>
  <c r="Z851" i="1"/>
  <c r="Y851" i="1"/>
  <c r="R851" i="1"/>
  <c r="Q851" i="1"/>
  <c r="C851" i="1"/>
  <c r="FM850" i="1"/>
  <c r="CW850" i="1"/>
  <c r="CV850" i="1"/>
  <c r="CU850" i="1"/>
  <c r="CT850" i="1"/>
  <c r="CS850" i="1"/>
  <c r="CQ850" i="1"/>
  <c r="CP850" i="1"/>
  <c r="CI850" i="1"/>
  <c r="BZ850" i="1"/>
  <c r="BY850" i="1"/>
  <c r="BX850" i="1"/>
  <c r="BW850" i="1"/>
  <c r="BV850" i="1"/>
  <c r="BT850" i="1"/>
  <c r="BR850" i="1"/>
  <c r="BQ850" i="1"/>
  <c r="BP850" i="1"/>
  <c r="BO850" i="1"/>
  <c r="BN850" i="1"/>
  <c r="BL850" i="1"/>
  <c r="BK850" i="1"/>
  <c r="BD850" i="1"/>
  <c r="BC850" i="1"/>
  <c r="BB850" i="1"/>
  <c r="BA850" i="1"/>
  <c r="AZ850" i="1"/>
  <c r="AY850" i="1"/>
  <c r="AX850" i="1"/>
  <c r="AW850" i="1"/>
  <c r="AV850" i="1"/>
  <c r="AE850" i="1"/>
  <c r="AD850" i="1"/>
  <c r="AC850" i="1"/>
  <c r="AB850" i="1"/>
  <c r="AA850" i="1"/>
  <c r="Z850" i="1"/>
  <c r="Y850" i="1"/>
  <c r="R850" i="1"/>
  <c r="Q850" i="1"/>
  <c r="C850" i="1"/>
  <c r="FM849" i="1"/>
  <c r="CW849" i="1"/>
  <c r="CV849" i="1"/>
  <c r="CU849" i="1"/>
  <c r="CT849" i="1"/>
  <c r="CS849" i="1"/>
  <c r="CQ849" i="1"/>
  <c r="CP849" i="1"/>
  <c r="CI849" i="1"/>
  <c r="BZ849" i="1"/>
  <c r="BY849" i="1"/>
  <c r="BX849" i="1"/>
  <c r="BW849" i="1"/>
  <c r="BV849" i="1"/>
  <c r="BT849" i="1"/>
  <c r="BR849" i="1"/>
  <c r="BQ849" i="1"/>
  <c r="BP849" i="1"/>
  <c r="BO849" i="1"/>
  <c r="BN849" i="1"/>
  <c r="BL849" i="1"/>
  <c r="BK849" i="1"/>
  <c r="BD849" i="1"/>
  <c r="BC849" i="1"/>
  <c r="BB849" i="1"/>
  <c r="BA849" i="1"/>
  <c r="AZ849" i="1"/>
  <c r="AY849" i="1"/>
  <c r="AX849" i="1"/>
  <c r="AW849" i="1"/>
  <c r="AV849" i="1"/>
  <c r="AE849" i="1"/>
  <c r="AD849" i="1"/>
  <c r="AC849" i="1"/>
  <c r="AB849" i="1"/>
  <c r="AA849" i="1"/>
  <c r="Z849" i="1"/>
  <c r="Y849" i="1"/>
  <c r="R849" i="1"/>
  <c r="Q849" i="1"/>
  <c r="C849" i="1"/>
  <c r="FM848" i="1"/>
  <c r="FN848" i="1" s="1"/>
  <c r="FP848" i="1" s="1"/>
  <c r="CW848" i="1"/>
  <c r="CV848" i="1"/>
  <c r="CU848" i="1"/>
  <c r="CT848" i="1"/>
  <c r="CS848" i="1"/>
  <c r="CQ848" i="1"/>
  <c r="CP848" i="1"/>
  <c r="CI848" i="1"/>
  <c r="BZ848" i="1"/>
  <c r="BY848" i="1"/>
  <c r="BX848" i="1"/>
  <c r="BW848" i="1"/>
  <c r="BV848" i="1"/>
  <c r="BT848" i="1"/>
  <c r="BR848" i="1"/>
  <c r="BQ848" i="1"/>
  <c r="BP848" i="1"/>
  <c r="BO848" i="1"/>
  <c r="BN848" i="1"/>
  <c r="BL848" i="1"/>
  <c r="BK848" i="1"/>
  <c r="BD848" i="1"/>
  <c r="BC848" i="1"/>
  <c r="BB848" i="1"/>
  <c r="BA848" i="1"/>
  <c r="AZ848" i="1"/>
  <c r="AY848" i="1"/>
  <c r="AX848" i="1"/>
  <c r="AW848" i="1"/>
  <c r="AV848" i="1"/>
  <c r="AE848" i="1"/>
  <c r="AD848" i="1"/>
  <c r="AC848" i="1"/>
  <c r="AB848" i="1"/>
  <c r="AA848" i="1"/>
  <c r="Z848" i="1"/>
  <c r="Y848" i="1"/>
  <c r="R848" i="1"/>
  <c r="Q848" i="1"/>
  <c r="C848" i="1"/>
  <c r="FM847" i="1"/>
  <c r="CW847" i="1"/>
  <c r="CV847" i="1"/>
  <c r="CU847" i="1"/>
  <c r="CT847" i="1"/>
  <c r="CS847" i="1"/>
  <c r="CQ847" i="1"/>
  <c r="CP847" i="1"/>
  <c r="CI847" i="1"/>
  <c r="BZ847" i="1"/>
  <c r="BY847" i="1"/>
  <c r="BX847" i="1"/>
  <c r="BW847" i="1"/>
  <c r="BV847" i="1"/>
  <c r="BT847" i="1"/>
  <c r="BR847" i="1"/>
  <c r="BQ847" i="1"/>
  <c r="BP847" i="1"/>
  <c r="BO847" i="1"/>
  <c r="BN847" i="1"/>
  <c r="BL847" i="1"/>
  <c r="BK847" i="1"/>
  <c r="BD847" i="1"/>
  <c r="BC847" i="1"/>
  <c r="BB847" i="1"/>
  <c r="BA847" i="1"/>
  <c r="AZ847" i="1"/>
  <c r="AY847" i="1"/>
  <c r="AX847" i="1"/>
  <c r="AW847" i="1"/>
  <c r="AV847" i="1"/>
  <c r="AE847" i="1"/>
  <c r="AD847" i="1"/>
  <c r="AC847" i="1"/>
  <c r="AB847" i="1"/>
  <c r="AA847" i="1"/>
  <c r="Z847" i="1"/>
  <c r="Y847" i="1"/>
  <c r="R847" i="1"/>
  <c r="Q847" i="1"/>
  <c r="C847" i="1"/>
  <c r="FM846" i="1"/>
  <c r="CW846" i="1"/>
  <c r="CV846" i="1"/>
  <c r="CU846" i="1"/>
  <c r="CT846" i="1"/>
  <c r="CS846" i="1"/>
  <c r="CQ846" i="1"/>
  <c r="CP846" i="1"/>
  <c r="CI846" i="1"/>
  <c r="BZ846" i="1"/>
  <c r="BY846" i="1"/>
  <c r="BX846" i="1"/>
  <c r="BW846" i="1"/>
  <c r="BV846" i="1"/>
  <c r="BT846" i="1"/>
  <c r="BR846" i="1"/>
  <c r="BQ846" i="1"/>
  <c r="BP846" i="1"/>
  <c r="BO846" i="1"/>
  <c r="BN846" i="1"/>
  <c r="BL846" i="1"/>
  <c r="BK846" i="1"/>
  <c r="BD846" i="1"/>
  <c r="BC846" i="1"/>
  <c r="BB846" i="1"/>
  <c r="BA846" i="1"/>
  <c r="AZ846" i="1"/>
  <c r="AY846" i="1"/>
  <c r="AX846" i="1"/>
  <c r="AW846" i="1"/>
  <c r="AV846" i="1"/>
  <c r="AE846" i="1"/>
  <c r="AD846" i="1"/>
  <c r="AC846" i="1"/>
  <c r="AB846" i="1"/>
  <c r="AA846" i="1"/>
  <c r="Z846" i="1"/>
  <c r="Y846" i="1"/>
  <c r="R846" i="1"/>
  <c r="Q846" i="1"/>
  <c r="C846" i="1"/>
  <c r="FM845" i="1"/>
  <c r="CW845" i="1"/>
  <c r="CV845" i="1"/>
  <c r="CU845" i="1"/>
  <c r="CT845" i="1"/>
  <c r="CS845" i="1"/>
  <c r="CQ845" i="1"/>
  <c r="CP845" i="1"/>
  <c r="CI845" i="1"/>
  <c r="BZ845" i="1"/>
  <c r="BY845" i="1"/>
  <c r="BX845" i="1"/>
  <c r="BW845" i="1"/>
  <c r="BV845" i="1"/>
  <c r="BT845" i="1"/>
  <c r="BR845" i="1"/>
  <c r="BQ845" i="1"/>
  <c r="BP845" i="1"/>
  <c r="BO845" i="1"/>
  <c r="BN845" i="1"/>
  <c r="BL845" i="1"/>
  <c r="BK845" i="1"/>
  <c r="BD845" i="1"/>
  <c r="BC845" i="1"/>
  <c r="BB845" i="1"/>
  <c r="BA845" i="1"/>
  <c r="AZ845" i="1"/>
  <c r="AY845" i="1"/>
  <c r="AX845" i="1"/>
  <c r="AW845" i="1"/>
  <c r="AV845" i="1"/>
  <c r="AE845" i="1"/>
  <c r="AD845" i="1"/>
  <c r="AC845" i="1"/>
  <c r="AB845" i="1"/>
  <c r="AA845" i="1"/>
  <c r="Z845" i="1"/>
  <c r="Y845" i="1"/>
  <c r="R845" i="1"/>
  <c r="Q845" i="1"/>
  <c r="C845" i="1"/>
  <c r="FM844" i="1"/>
  <c r="FO844" i="1" s="1"/>
  <c r="CW844" i="1"/>
  <c r="CV844" i="1"/>
  <c r="CU844" i="1"/>
  <c r="CT844" i="1"/>
  <c r="CS844" i="1"/>
  <c r="CQ844" i="1"/>
  <c r="CP844" i="1"/>
  <c r="CI844" i="1"/>
  <c r="BZ844" i="1"/>
  <c r="BY844" i="1"/>
  <c r="BX844" i="1"/>
  <c r="BW844" i="1"/>
  <c r="BV844" i="1"/>
  <c r="BT844" i="1"/>
  <c r="BR844" i="1"/>
  <c r="BQ844" i="1"/>
  <c r="BP844" i="1"/>
  <c r="BO844" i="1"/>
  <c r="BN844" i="1"/>
  <c r="BL844" i="1"/>
  <c r="BK844" i="1"/>
  <c r="BD844" i="1"/>
  <c r="BC844" i="1"/>
  <c r="BB844" i="1"/>
  <c r="BA844" i="1"/>
  <c r="AZ844" i="1"/>
  <c r="AY844" i="1"/>
  <c r="AX844" i="1"/>
  <c r="AW844" i="1"/>
  <c r="AV844" i="1"/>
  <c r="AE844" i="1"/>
  <c r="AD844" i="1"/>
  <c r="AC844" i="1"/>
  <c r="AB844" i="1"/>
  <c r="AA844" i="1"/>
  <c r="Z844" i="1"/>
  <c r="Y844" i="1"/>
  <c r="R844" i="1"/>
  <c r="Q844" i="1"/>
  <c r="C844" i="1"/>
  <c r="FM843" i="1"/>
  <c r="FN843" i="1" s="1"/>
  <c r="FP843" i="1" s="1"/>
  <c r="CW843" i="1"/>
  <c r="CV843" i="1"/>
  <c r="CU843" i="1"/>
  <c r="CT843" i="1"/>
  <c r="CS843" i="1"/>
  <c r="CQ843" i="1"/>
  <c r="CP843" i="1"/>
  <c r="CI843" i="1"/>
  <c r="BZ843" i="1"/>
  <c r="BY843" i="1"/>
  <c r="BX843" i="1"/>
  <c r="BW843" i="1"/>
  <c r="BV843" i="1"/>
  <c r="BT843" i="1"/>
  <c r="BR843" i="1"/>
  <c r="BQ843" i="1"/>
  <c r="BP843" i="1"/>
  <c r="BO843" i="1"/>
  <c r="BN843" i="1"/>
  <c r="BL843" i="1"/>
  <c r="BK843" i="1"/>
  <c r="BD843" i="1"/>
  <c r="BC843" i="1"/>
  <c r="BB843" i="1"/>
  <c r="BA843" i="1"/>
  <c r="AZ843" i="1"/>
  <c r="AY843" i="1"/>
  <c r="AX843" i="1"/>
  <c r="AW843" i="1"/>
  <c r="AV843" i="1"/>
  <c r="AE843" i="1"/>
  <c r="AD843" i="1"/>
  <c r="AC843" i="1"/>
  <c r="AB843" i="1"/>
  <c r="AA843" i="1"/>
  <c r="Z843" i="1"/>
  <c r="Y843" i="1"/>
  <c r="R843" i="1"/>
  <c r="Q843" i="1"/>
  <c r="C843" i="1"/>
  <c r="FM842" i="1"/>
  <c r="FN842" i="1" s="1"/>
  <c r="FP842" i="1" s="1"/>
  <c r="CW842" i="1"/>
  <c r="CV842" i="1"/>
  <c r="CU842" i="1"/>
  <c r="CT842" i="1"/>
  <c r="CS842" i="1"/>
  <c r="CQ842" i="1"/>
  <c r="CP842" i="1"/>
  <c r="CI842" i="1"/>
  <c r="BZ842" i="1"/>
  <c r="BY842" i="1"/>
  <c r="BX842" i="1"/>
  <c r="BW842" i="1"/>
  <c r="BV842" i="1"/>
  <c r="BT842" i="1"/>
  <c r="BR842" i="1"/>
  <c r="BQ842" i="1"/>
  <c r="BP842" i="1"/>
  <c r="BO842" i="1"/>
  <c r="BN842" i="1"/>
  <c r="BL842" i="1"/>
  <c r="BK842" i="1"/>
  <c r="BD842" i="1"/>
  <c r="BC842" i="1"/>
  <c r="BB842" i="1"/>
  <c r="BA842" i="1"/>
  <c r="AZ842" i="1"/>
  <c r="AY842" i="1"/>
  <c r="AX842" i="1"/>
  <c r="AW842" i="1"/>
  <c r="AV842" i="1"/>
  <c r="AE842" i="1"/>
  <c r="AD842" i="1"/>
  <c r="AC842" i="1"/>
  <c r="AB842" i="1"/>
  <c r="AA842" i="1"/>
  <c r="Z842" i="1"/>
  <c r="Y842" i="1"/>
  <c r="R842" i="1"/>
  <c r="Q842" i="1"/>
  <c r="C842" i="1"/>
  <c r="FM841" i="1"/>
  <c r="FO841" i="1" s="1"/>
  <c r="CW841" i="1"/>
  <c r="CV841" i="1"/>
  <c r="CU841" i="1"/>
  <c r="CT841" i="1"/>
  <c r="CS841" i="1"/>
  <c r="CQ841" i="1"/>
  <c r="CP841" i="1"/>
  <c r="CI841" i="1"/>
  <c r="BZ841" i="1"/>
  <c r="BY841" i="1"/>
  <c r="BX841" i="1"/>
  <c r="BW841" i="1"/>
  <c r="BV841" i="1"/>
  <c r="BT841" i="1"/>
  <c r="BR841" i="1"/>
  <c r="BQ841" i="1"/>
  <c r="BP841" i="1"/>
  <c r="BO841" i="1"/>
  <c r="BN841" i="1"/>
  <c r="BL841" i="1"/>
  <c r="BK841" i="1"/>
  <c r="BD841" i="1"/>
  <c r="BC841" i="1"/>
  <c r="BB841" i="1"/>
  <c r="BA841" i="1"/>
  <c r="AZ841" i="1"/>
  <c r="AY841" i="1"/>
  <c r="AX841" i="1"/>
  <c r="AW841" i="1"/>
  <c r="AV841" i="1"/>
  <c r="AE841" i="1"/>
  <c r="AD841" i="1"/>
  <c r="AC841" i="1"/>
  <c r="AB841" i="1"/>
  <c r="AA841" i="1"/>
  <c r="Z841" i="1"/>
  <c r="Y841" i="1"/>
  <c r="R841" i="1"/>
  <c r="Q841" i="1"/>
  <c r="C841" i="1"/>
  <c r="FM840" i="1"/>
  <c r="FO840" i="1" s="1"/>
  <c r="CW840" i="1"/>
  <c r="CV840" i="1"/>
  <c r="CU840" i="1"/>
  <c r="CT840" i="1"/>
  <c r="CS840" i="1"/>
  <c r="CQ840" i="1"/>
  <c r="CP840" i="1"/>
  <c r="CI840" i="1"/>
  <c r="BZ840" i="1"/>
  <c r="BY840" i="1"/>
  <c r="BX840" i="1"/>
  <c r="BW840" i="1"/>
  <c r="BV840" i="1"/>
  <c r="BT840" i="1"/>
  <c r="BR840" i="1"/>
  <c r="BQ840" i="1"/>
  <c r="BP840" i="1"/>
  <c r="BO840" i="1"/>
  <c r="BN840" i="1"/>
  <c r="BL840" i="1"/>
  <c r="BK840" i="1"/>
  <c r="BD840" i="1"/>
  <c r="BC840" i="1"/>
  <c r="BB840" i="1"/>
  <c r="BA840" i="1"/>
  <c r="AZ840" i="1"/>
  <c r="AY840" i="1"/>
  <c r="AX840" i="1"/>
  <c r="AW840" i="1"/>
  <c r="AV840" i="1"/>
  <c r="AE840" i="1"/>
  <c r="AD840" i="1"/>
  <c r="AC840" i="1"/>
  <c r="AB840" i="1"/>
  <c r="AA840" i="1"/>
  <c r="Z840" i="1"/>
  <c r="Y840" i="1"/>
  <c r="R840" i="1"/>
  <c r="Q840" i="1"/>
  <c r="C840" i="1"/>
  <c r="FM839" i="1"/>
  <c r="FO839" i="1" s="1"/>
  <c r="CW839" i="1"/>
  <c r="CV839" i="1"/>
  <c r="CU839" i="1"/>
  <c r="CT839" i="1"/>
  <c r="CS839" i="1"/>
  <c r="CQ839" i="1"/>
  <c r="CP839" i="1"/>
  <c r="CI839" i="1"/>
  <c r="BZ839" i="1"/>
  <c r="BY839" i="1"/>
  <c r="BX839" i="1"/>
  <c r="BW839" i="1"/>
  <c r="BV839" i="1"/>
  <c r="BT839" i="1"/>
  <c r="BR839" i="1"/>
  <c r="BQ839" i="1"/>
  <c r="BP839" i="1"/>
  <c r="BO839" i="1"/>
  <c r="BN839" i="1"/>
  <c r="BL839" i="1"/>
  <c r="BK839" i="1"/>
  <c r="BD839" i="1"/>
  <c r="BC839" i="1"/>
  <c r="BB839" i="1"/>
  <c r="BA839" i="1"/>
  <c r="AZ839" i="1"/>
  <c r="AY839" i="1"/>
  <c r="AX839" i="1"/>
  <c r="AW839" i="1"/>
  <c r="AV839" i="1"/>
  <c r="AE839" i="1"/>
  <c r="AD839" i="1"/>
  <c r="AC839" i="1"/>
  <c r="AB839" i="1"/>
  <c r="AA839" i="1"/>
  <c r="Z839" i="1"/>
  <c r="Y839" i="1"/>
  <c r="R839" i="1"/>
  <c r="Q839" i="1"/>
  <c r="C839" i="1"/>
  <c r="FM838" i="1"/>
  <c r="CW838" i="1"/>
  <c r="CV838" i="1"/>
  <c r="CU838" i="1"/>
  <c r="CT838" i="1"/>
  <c r="CS838" i="1"/>
  <c r="CQ838" i="1"/>
  <c r="CP838" i="1"/>
  <c r="CI838" i="1"/>
  <c r="BZ838" i="1"/>
  <c r="BY838" i="1"/>
  <c r="BX838" i="1"/>
  <c r="BW838" i="1"/>
  <c r="BV838" i="1"/>
  <c r="BT838" i="1"/>
  <c r="BR838" i="1"/>
  <c r="BQ838" i="1"/>
  <c r="BP838" i="1"/>
  <c r="BO838" i="1"/>
  <c r="BN838" i="1"/>
  <c r="BL838" i="1"/>
  <c r="BK838" i="1"/>
  <c r="BD838" i="1"/>
  <c r="BC838" i="1"/>
  <c r="BB838" i="1"/>
  <c r="BA838" i="1"/>
  <c r="AZ838" i="1"/>
  <c r="AY838" i="1"/>
  <c r="AX838" i="1"/>
  <c r="AW838" i="1"/>
  <c r="AV838" i="1"/>
  <c r="AE838" i="1"/>
  <c r="AD838" i="1"/>
  <c r="AC838" i="1"/>
  <c r="AB838" i="1"/>
  <c r="AA838" i="1"/>
  <c r="Z838" i="1"/>
  <c r="Y838" i="1"/>
  <c r="R838" i="1"/>
  <c r="Q838" i="1"/>
  <c r="C838" i="1"/>
  <c r="FM837" i="1"/>
  <c r="FN837" i="1" s="1"/>
  <c r="FP837" i="1" s="1"/>
  <c r="CW837" i="1"/>
  <c r="CV837" i="1"/>
  <c r="CU837" i="1"/>
  <c r="CT837" i="1"/>
  <c r="CS837" i="1"/>
  <c r="CQ837" i="1"/>
  <c r="CP837" i="1"/>
  <c r="CI837" i="1"/>
  <c r="BZ837" i="1"/>
  <c r="BY837" i="1"/>
  <c r="BX837" i="1"/>
  <c r="BW837" i="1"/>
  <c r="BV837" i="1"/>
  <c r="BT837" i="1"/>
  <c r="BR837" i="1"/>
  <c r="BQ837" i="1"/>
  <c r="BP837" i="1"/>
  <c r="BO837" i="1"/>
  <c r="BN837" i="1"/>
  <c r="BL837" i="1"/>
  <c r="BK837" i="1"/>
  <c r="BD837" i="1"/>
  <c r="BC837" i="1"/>
  <c r="BB837" i="1"/>
  <c r="BA837" i="1"/>
  <c r="AZ837" i="1"/>
  <c r="AY837" i="1"/>
  <c r="AX837" i="1"/>
  <c r="AW837" i="1"/>
  <c r="AV837" i="1"/>
  <c r="AE837" i="1"/>
  <c r="AD837" i="1"/>
  <c r="AC837" i="1"/>
  <c r="AB837" i="1"/>
  <c r="AA837" i="1"/>
  <c r="Z837" i="1"/>
  <c r="Y837" i="1"/>
  <c r="R837" i="1"/>
  <c r="Q837" i="1"/>
  <c r="C837" i="1"/>
  <c r="FM836" i="1"/>
  <c r="CW836" i="1"/>
  <c r="CV836" i="1"/>
  <c r="CU836" i="1"/>
  <c r="CT836" i="1"/>
  <c r="CS836" i="1"/>
  <c r="CQ836" i="1"/>
  <c r="CP836" i="1"/>
  <c r="CI836" i="1"/>
  <c r="BZ836" i="1"/>
  <c r="BY836" i="1"/>
  <c r="BX836" i="1"/>
  <c r="BW836" i="1"/>
  <c r="BV836" i="1"/>
  <c r="BT836" i="1"/>
  <c r="BR836" i="1"/>
  <c r="BQ836" i="1"/>
  <c r="BP836" i="1"/>
  <c r="BO836" i="1"/>
  <c r="BN836" i="1"/>
  <c r="BL836" i="1"/>
  <c r="BK836" i="1"/>
  <c r="BD836" i="1"/>
  <c r="BC836" i="1"/>
  <c r="BB836" i="1"/>
  <c r="BA836" i="1"/>
  <c r="AZ836" i="1"/>
  <c r="AY836" i="1"/>
  <c r="AX836" i="1"/>
  <c r="AW836" i="1"/>
  <c r="AV836" i="1"/>
  <c r="AE836" i="1"/>
  <c r="AD836" i="1"/>
  <c r="AC836" i="1"/>
  <c r="AB836" i="1"/>
  <c r="AA836" i="1"/>
  <c r="Z836" i="1"/>
  <c r="Y836" i="1"/>
  <c r="R836" i="1"/>
  <c r="Q836" i="1"/>
  <c r="C836" i="1"/>
  <c r="FM835" i="1"/>
  <c r="CW835" i="1"/>
  <c r="CV835" i="1"/>
  <c r="CU835" i="1"/>
  <c r="CT835" i="1"/>
  <c r="CS835" i="1"/>
  <c r="CQ835" i="1"/>
  <c r="CP835" i="1"/>
  <c r="CI835" i="1"/>
  <c r="BZ835" i="1"/>
  <c r="BY835" i="1"/>
  <c r="BX835" i="1"/>
  <c r="BW835" i="1"/>
  <c r="BV835" i="1"/>
  <c r="BT835" i="1"/>
  <c r="BR835" i="1"/>
  <c r="BQ835" i="1"/>
  <c r="BP835" i="1"/>
  <c r="BO835" i="1"/>
  <c r="BN835" i="1"/>
  <c r="BL835" i="1"/>
  <c r="BK835" i="1"/>
  <c r="BD835" i="1"/>
  <c r="BC835" i="1"/>
  <c r="BB835" i="1"/>
  <c r="BA835" i="1"/>
  <c r="AZ835" i="1"/>
  <c r="AY835" i="1"/>
  <c r="AX835" i="1"/>
  <c r="AW835" i="1"/>
  <c r="AV835" i="1"/>
  <c r="AE835" i="1"/>
  <c r="AD835" i="1"/>
  <c r="AC835" i="1"/>
  <c r="AB835" i="1"/>
  <c r="AA835" i="1"/>
  <c r="Z835" i="1"/>
  <c r="Y835" i="1"/>
  <c r="R835" i="1"/>
  <c r="Q835" i="1"/>
  <c r="C835" i="1"/>
  <c r="FM834" i="1"/>
  <c r="CW834" i="1"/>
  <c r="CV834" i="1"/>
  <c r="CU834" i="1"/>
  <c r="CT834" i="1"/>
  <c r="CS834" i="1"/>
  <c r="CQ834" i="1"/>
  <c r="CP834" i="1"/>
  <c r="CI834" i="1"/>
  <c r="BZ834" i="1"/>
  <c r="BY834" i="1"/>
  <c r="BX834" i="1"/>
  <c r="BW834" i="1"/>
  <c r="BV834" i="1"/>
  <c r="BT834" i="1"/>
  <c r="BR834" i="1"/>
  <c r="BQ834" i="1"/>
  <c r="BP834" i="1"/>
  <c r="BO834" i="1"/>
  <c r="BN834" i="1"/>
  <c r="BL834" i="1"/>
  <c r="BK834" i="1"/>
  <c r="BD834" i="1"/>
  <c r="BC834" i="1"/>
  <c r="BB834" i="1"/>
  <c r="BA834" i="1"/>
  <c r="AZ834" i="1"/>
  <c r="AY834" i="1"/>
  <c r="AX834" i="1"/>
  <c r="AW834" i="1"/>
  <c r="AV834" i="1"/>
  <c r="AE834" i="1"/>
  <c r="AD834" i="1"/>
  <c r="AC834" i="1"/>
  <c r="AB834" i="1"/>
  <c r="AA834" i="1"/>
  <c r="Z834" i="1"/>
  <c r="Y834" i="1"/>
  <c r="R834" i="1"/>
  <c r="Q834" i="1"/>
  <c r="C834" i="1"/>
  <c r="FM833" i="1"/>
  <c r="FO833" i="1" s="1"/>
  <c r="CW833" i="1"/>
  <c r="CV833" i="1"/>
  <c r="CU833" i="1"/>
  <c r="CT833" i="1"/>
  <c r="CS833" i="1"/>
  <c r="CQ833" i="1"/>
  <c r="CP833" i="1"/>
  <c r="CI833" i="1"/>
  <c r="BZ833" i="1"/>
  <c r="BY833" i="1"/>
  <c r="BX833" i="1"/>
  <c r="BW833" i="1"/>
  <c r="BV833" i="1"/>
  <c r="BT833" i="1"/>
  <c r="BR833" i="1"/>
  <c r="BQ833" i="1"/>
  <c r="BP833" i="1"/>
  <c r="BO833" i="1"/>
  <c r="BN833" i="1"/>
  <c r="BL833" i="1"/>
  <c r="BK833" i="1"/>
  <c r="BD833" i="1"/>
  <c r="BC833" i="1"/>
  <c r="BB833" i="1"/>
  <c r="BA833" i="1"/>
  <c r="AZ833" i="1"/>
  <c r="AY833" i="1"/>
  <c r="AX833" i="1"/>
  <c r="AW833" i="1"/>
  <c r="AV833" i="1"/>
  <c r="AE833" i="1"/>
  <c r="AD833" i="1"/>
  <c r="AC833" i="1"/>
  <c r="AB833" i="1"/>
  <c r="AA833" i="1"/>
  <c r="Z833" i="1"/>
  <c r="Y833" i="1"/>
  <c r="R833" i="1"/>
  <c r="Q833" i="1"/>
  <c r="C833" i="1"/>
  <c r="FM832" i="1"/>
  <c r="CW832" i="1"/>
  <c r="CV832" i="1"/>
  <c r="CU832" i="1"/>
  <c r="CT832" i="1"/>
  <c r="CS832" i="1"/>
  <c r="CQ832" i="1"/>
  <c r="CP832" i="1"/>
  <c r="CI832" i="1"/>
  <c r="BZ832" i="1"/>
  <c r="BY832" i="1"/>
  <c r="BX832" i="1"/>
  <c r="BW832" i="1"/>
  <c r="BV832" i="1"/>
  <c r="BT832" i="1"/>
  <c r="BR832" i="1"/>
  <c r="BQ832" i="1"/>
  <c r="BP832" i="1"/>
  <c r="BO832" i="1"/>
  <c r="BN832" i="1"/>
  <c r="BL832" i="1"/>
  <c r="BK832" i="1"/>
  <c r="BD832" i="1"/>
  <c r="BC832" i="1"/>
  <c r="BB832" i="1"/>
  <c r="BA832" i="1"/>
  <c r="AZ832" i="1"/>
  <c r="AY832" i="1"/>
  <c r="AX832" i="1"/>
  <c r="AW832" i="1"/>
  <c r="AV832" i="1"/>
  <c r="AE832" i="1"/>
  <c r="AD832" i="1"/>
  <c r="AC832" i="1"/>
  <c r="AB832" i="1"/>
  <c r="AA832" i="1"/>
  <c r="Z832" i="1"/>
  <c r="Y832" i="1"/>
  <c r="R832" i="1"/>
  <c r="Q832" i="1"/>
  <c r="C832" i="1"/>
  <c r="FM831" i="1"/>
  <c r="CW831" i="1"/>
  <c r="CV831" i="1"/>
  <c r="CU831" i="1"/>
  <c r="CT831" i="1"/>
  <c r="CS831" i="1"/>
  <c r="CQ831" i="1"/>
  <c r="CP831" i="1"/>
  <c r="CI831" i="1"/>
  <c r="BZ831" i="1"/>
  <c r="BY831" i="1"/>
  <c r="BX831" i="1"/>
  <c r="BW831" i="1"/>
  <c r="BV831" i="1"/>
  <c r="BT831" i="1"/>
  <c r="BR831" i="1"/>
  <c r="BQ831" i="1"/>
  <c r="BP831" i="1"/>
  <c r="BO831" i="1"/>
  <c r="BN831" i="1"/>
  <c r="BL831" i="1"/>
  <c r="BK831" i="1"/>
  <c r="BD831" i="1"/>
  <c r="BC831" i="1"/>
  <c r="BB831" i="1"/>
  <c r="BA831" i="1"/>
  <c r="AZ831" i="1"/>
  <c r="AY831" i="1"/>
  <c r="AX831" i="1"/>
  <c r="AW831" i="1"/>
  <c r="AV831" i="1"/>
  <c r="AE831" i="1"/>
  <c r="AD831" i="1"/>
  <c r="AC831" i="1"/>
  <c r="AB831" i="1"/>
  <c r="AA831" i="1"/>
  <c r="Z831" i="1"/>
  <c r="Y831" i="1"/>
  <c r="R831" i="1"/>
  <c r="Q831" i="1"/>
  <c r="C831" i="1"/>
  <c r="FM830" i="1"/>
  <c r="FO830" i="1" s="1"/>
  <c r="CW830" i="1"/>
  <c r="CV830" i="1"/>
  <c r="CU830" i="1"/>
  <c r="CT830" i="1"/>
  <c r="CS830" i="1"/>
  <c r="CQ830" i="1"/>
  <c r="CP830" i="1"/>
  <c r="CI830" i="1"/>
  <c r="BZ830" i="1"/>
  <c r="BY830" i="1"/>
  <c r="BX830" i="1"/>
  <c r="BW830" i="1"/>
  <c r="BV830" i="1"/>
  <c r="BT830" i="1"/>
  <c r="BR830" i="1"/>
  <c r="BQ830" i="1"/>
  <c r="BP830" i="1"/>
  <c r="BO830" i="1"/>
  <c r="BN830" i="1"/>
  <c r="BL830" i="1"/>
  <c r="BK830" i="1"/>
  <c r="BD830" i="1"/>
  <c r="BC830" i="1"/>
  <c r="BB830" i="1"/>
  <c r="BA830" i="1"/>
  <c r="AZ830" i="1"/>
  <c r="AY830" i="1"/>
  <c r="AX830" i="1"/>
  <c r="AW830" i="1"/>
  <c r="AV830" i="1"/>
  <c r="AE830" i="1"/>
  <c r="AD830" i="1"/>
  <c r="AC830" i="1"/>
  <c r="AB830" i="1"/>
  <c r="AA830" i="1"/>
  <c r="Z830" i="1"/>
  <c r="Y830" i="1"/>
  <c r="R830" i="1"/>
  <c r="Q830" i="1"/>
  <c r="C830" i="1"/>
  <c r="FM829" i="1"/>
  <c r="CW829" i="1"/>
  <c r="CV829" i="1"/>
  <c r="CU829" i="1"/>
  <c r="CT829" i="1"/>
  <c r="CS829" i="1"/>
  <c r="CQ829" i="1"/>
  <c r="CP829" i="1"/>
  <c r="CI829" i="1"/>
  <c r="BZ829" i="1"/>
  <c r="BY829" i="1"/>
  <c r="BX829" i="1"/>
  <c r="BW829" i="1"/>
  <c r="BV829" i="1"/>
  <c r="BT829" i="1"/>
  <c r="BR829" i="1"/>
  <c r="BQ829" i="1"/>
  <c r="BP829" i="1"/>
  <c r="BO829" i="1"/>
  <c r="BN829" i="1"/>
  <c r="BL829" i="1"/>
  <c r="BK829" i="1"/>
  <c r="BD829" i="1"/>
  <c r="BC829" i="1"/>
  <c r="BB829" i="1"/>
  <c r="BA829" i="1"/>
  <c r="AZ829" i="1"/>
  <c r="AY829" i="1"/>
  <c r="AX829" i="1"/>
  <c r="AW829" i="1"/>
  <c r="AV829" i="1"/>
  <c r="AE829" i="1"/>
  <c r="AD829" i="1"/>
  <c r="AC829" i="1"/>
  <c r="AB829" i="1"/>
  <c r="AA829" i="1"/>
  <c r="Z829" i="1"/>
  <c r="Y829" i="1"/>
  <c r="R829" i="1"/>
  <c r="Q829" i="1"/>
  <c r="C829" i="1"/>
  <c r="FM828" i="1"/>
  <c r="CW828" i="1"/>
  <c r="CV828" i="1"/>
  <c r="CU828" i="1"/>
  <c r="CT828" i="1"/>
  <c r="CS828" i="1"/>
  <c r="CQ828" i="1"/>
  <c r="CP828" i="1"/>
  <c r="CI828" i="1"/>
  <c r="BZ828" i="1"/>
  <c r="BY828" i="1"/>
  <c r="BX828" i="1"/>
  <c r="BW828" i="1"/>
  <c r="BV828" i="1"/>
  <c r="BT828" i="1"/>
  <c r="BR828" i="1"/>
  <c r="BQ828" i="1"/>
  <c r="BP828" i="1"/>
  <c r="BO828" i="1"/>
  <c r="BN828" i="1"/>
  <c r="BL828" i="1"/>
  <c r="BK828" i="1"/>
  <c r="BD828" i="1"/>
  <c r="BC828" i="1"/>
  <c r="BB828" i="1"/>
  <c r="BA828" i="1"/>
  <c r="AZ828" i="1"/>
  <c r="AY828" i="1"/>
  <c r="AX828" i="1"/>
  <c r="AW828" i="1"/>
  <c r="AV828" i="1"/>
  <c r="AE828" i="1"/>
  <c r="AD828" i="1"/>
  <c r="AC828" i="1"/>
  <c r="AB828" i="1"/>
  <c r="AA828" i="1"/>
  <c r="Z828" i="1"/>
  <c r="Y828" i="1"/>
  <c r="R828" i="1"/>
  <c r="Q828" i="1"/>
  <c r="C828" i="1"/>
  <c r="FM827" i="1"/>
  <c r="CW827" i="1"/>
  <c r="CV827" i="1"/>
  <c r="CU827" i="1"/>
  <c r="CT827" i="1"/>
  <c r="CS827" i="1"/>
  <c r="CQ827" i="1"/>
  <c r="CP827" i="1"/>
  <c r="CI827" i="1"/>
  <c r="BZ827" i="1"/>
  <c r="BY827" i="1"/>
  <c r="BX827" i="1"/>
  <c r="BW827" i="1"/>
  <c r="BV827" i="1"/>
  <c r="BT827" i="1"/>
  <c r="BR827" i="1"/>
  <c r="BQ827" i="1"/>
  <c r="BP827" i="1"/>
  <c r="BO827" i="1"/>
  <c r="BN827" i="1"/>
  <c r="BL827" i="1"/>
  <c r="BK827" i="1"/>
  <c r="BD827" i="1"/>
  <c r="BC827" i="1"/>
  <c r="BB827" i="1"/>
  <c r="BA827" i="1"/>
  <c r="AZ827" i="1"/>
  <c r="AY827" i="1"/>
  <c r="AX827" i="1"/>
  <c r="AW827" i="1"/>
  <c r="AV827" i="1"/>
  <c r="AE827" i="1"/>
  <c r="AD827" i="1"/>
  <c r="AC827" i="1"/>
  <c r="AB827" i="1"/>
  <c r="AA827" i="1"/>
  <c r="Z827" i="1"/>
  <c r="Y827" i="1"/>
  <c r="R827" i="1"/>
  <c r="Q827" i="1"/>
  <c r="C827" i="1"/>
  <c r="FM826" i="1"/>
  <c r="CW826" i="1"/>
  <c r="CV826" i="1"/>
  <c r="CU826" i="1"/>
  <c r="CT826" i="1"/>
  <c r="CS826" i="1"/>
  <c r="CQ826" i="1"/>
  <c r="CP826" i="1"/>
  <c r="CI826" i="1"/>
  <c r="BZ826" i="1"/>
  <c r="BY826" i="1"/>
  <c r="BX826" i="1"/>
  <c r="BW826" i="1"/>
  <c r="BV826" i="1"/>
  <c r="BT826" i="1"/>
  <c r="BR826" i="1"/>
  <c r="BQ826" i="1"/>
  <c r="BP826" i="1"/>
  <c r="BO826" i="1"/>
  <c r="BN826" i="1"/>
  <c r="BL826" i="1"/>
  <c r="BK826" i="1"/>
  <c r="BD826" i="1"/>
  <c r="BC826" i="1"/>
  <c r="BB826" i="1"/>
  <c r="BA826" i="1"/>
  <c r="AZ826" i="1"/>
  <c r="AY826" i="1"/>
  <c r="AX826" i="1"/>
  <c r="AW826" i="1"/>
  <c r="AV826" i="1"/>
  <c r="AE826" i="1"/>
  <c r="AD826" i="1"/>
  <c r="AC826" i="1"/>
  <c r="AB826" i="1"/>
  <c r="AA826" i="1"/>
  <c r="Z826" i="1"/>
  <c r="Y826" i="1"/>
  <c r="R826" i="1"/>
  <c r="Q826" i="1"/>
  <c r="C826" i="1"/>
  <c r="FM825" i="1"/>
  <c r="CW825" i="1"/>
  <c r="CV825" i="1"/>
  <c r="CU825" i="1"/>
  <c r="CT825" i="1"/>
  <c r="CS825" i="1"/>
  <c r="CQ825" i="1"/>
  <c r="CP825" i="1"/>
  <c r="CI825" i="1"/>
  <c r="BZ825" i="1"/>
  <c r="BY825" i="1"/>
  <c r="BX825" i="1"/>
  <c r="BW825" i="1"/>
  <c r="BV825" i="1"/>
  <c r="BT825" i="1"/>
  <c r="BR825" i="1"/>
  <c r="BQ825" i="1"/>
  <c r="BP825" i="1"/>
  <c r="BO825" i="1"/>
  <c r="BN825" i="1"/>
  <c r="BL825" i="1"/>
  <c r="BK825" i="1"/>
  <c r="BD825" i="1"/>
  <c r="BC825" i="1"/>
  <c r="BB825" i="1"/>
  <c r="BA825" i="1"/>
  <c r="AZ825" i="1"/>
  <c r="AY825" i="1"/>
  <c r="AX825" i="1"/>
  <c r="AW825" i="1"/>
  <c r="AV825" i="1"/>
  <c r="AE825" i="1"/>
  <c r="AD825" i="1"/>
  <c r="AC825" i="1"/>
  <c r="AB825" i="1"/>
  <c r="AA825" i="1"/>
  <c r="Z825" i="1"/>
  <c r="Y825" i="1"/>
  <c r="R825" i="1"/>
  <c r="Q825" i="1"/>
  <c r="C825" i="1"/>
  <c r="FM824" i="1"/>
  <c r="CW824" i="1"/>
  <c r="CV824" i="1"/>
  <c r="CU824" i="1"/>
  <c r="CT824" i="1"/>
  <c r="CS824" i="1"/>
  <c r="CQ824" i="1"/>
  <c r="CP824" i="1"/>
  <c r="CI824" i="1"/>
  <c r="BZ824" i="1"/>
  <c r="BY824" i="1"/>
  <c r="BX824" i="1"/>
  <c r="BW824" i="1"/>
  <c r="BV824" i="1"/>
  <c r="BT824" i="1"/>
  <c r="BR824" i="1"/>
  <c r="BQ824" i="1"/>
  <c r="BP824" i="1"/>
  <c r="BO824" i="1"/>
  <c r="BN824" i="1"/>
  <c r="BL824" i="1"/>
  <c r="BK824" i="1"/>
  <c r="BD824" i="1"/>
  <c r="BC824" i="1"/>
  <c r="BB824" i="1"/>
  <c r="BA824" i="1"/>
  <c r="AZ824" i="1"/>
  <c r="AY824" i="1"/>
  <c r="AX824" i="1"/>
  <c r="AW824" i="1"/>
  <c r="AV824" i="1"/>
  <c r="AE824" i="1"/>
  <c r="AD824" i="1"/>
  <c r="AC824" i="1"/>
  <c r="AB824" i="1"/>
  <c r="AA824" i="1"/>
  <c r="Z824" i="1"/>
  <c r="Y824" i="1"/>
  <c r="R824" i="1"/>
  <c r="Q824" i="1"/>
  <c r="C824" i="1"/>
  <c r="FM823" i="1"/>
  <c r="CW823" i="1"/>
  <c r="CV823" i="1"/>
  <c r="CU823" i="1"/>
  <c r="CT823" i="1"/>
  <c r="CS823" i="1"/>
  <c r="CQ823" i="1"/>
  <c r="CP823" i="1"/>
  <c r="CI823" i="1"/>
  <c r="BZ823" i="1"/>
  <c r="BY823" i="1"/>
  <c r="BX823" i="1"/>
  <c r="BW823" i="1"/>
  <c r="BV823" i="1"/>
  <c r="BT823" i="1"/>
  <c r="BR823" i="1"/>
  <c r="BQ823" i="1"/>
  <c r="BP823" i="1"/>
  <c r="BO823" i="1"/>
  <c r="BN823" i="1"/>
  <c r="BL823" i="1"/>
  <c r="BK823" i="1"/>
  <c r="BD823" i="1"/>
  <c r="BC823" i="1"/>
  <c r="BB823" i="1"/>
  <c r="BA823" i="1"/>
  <c r="AZ823" i="1"/>
  <c r="AY823" i="1"/>
  <c r="AX823" i="1"/>
  <c r="AW823" i="1"/>
  <c r="AV823" i="1"/>
  <c r="AE823" i="1"/>
  <c r="AD823" i="1"/>
  <c r="AC823" i="1"/>
  <c r="AB823" i="1"/>
  <c r="AA823" i="1"/>
  <c r="Z823" i="1"/>
  <c r="Y823" i="1"/>
  <c r="R823" i="1"/>
  <c r="Q823" i="1"/>
  <c r="C823" i="1"/>
  <c r="FM822" i="1"/>
  <c r="CW822" i="1"/>
  <c r="CV822" i="1"/>
  <c r="CU822" i="1"/>
  <c r="CT822" i="1"/>
  <c r="CS822" i="1"/>
  <c r="CQ822" i="1"/>
  <c r="CP822" i="1"/>
  <c r="CI822" i="1"/>
  <c r="BZ822" i="1"/>
  <c r="BY822" i="1"/>
  <c r="BX822" i="1"/>
  <c r="BW822" i="1"/>
  <c r="BV822" i="1"/>
  <c r="BT822" i="1"/>
  <c r="BR822" i="1"/>
  <c r="BQ822" i="1"/>
  <c r="BP822" i="1"/>
  <c r="BO822" i="1"/>
  <c r="BN822" i="1"/>
  <c r="BL822" i="1"/>
  <c r="BK822" i="1"/>
  <c r="BD822" i="1"/>
  <c r="BC822" i="1"/>
  <c r="BB822" i="1"/>
  <c r="BA822" i="1"/>
  <c r="AZ822" i="1"/>
  <c r="AY822" i="1"/>
  <c r="AX822" i="1"/>
  <c r="AW822" i="1"/>
  <c r="AV822" i="1"/>
  <c r="AE822" i="1"/>
  <c r="AD822" i="1"/>
  <c r="AC822" i="1"/>
  <c r="AB822" i="1"/>
  <c r="AA822" i="1"/>
  <c r="Z822" i="1"/>
  <c r="Y822" i="1"/>
  <c r="R822" i="1"/>
  <c r="Q822" i="1"/>
  <c r="C822" i="1"/>
  <c r="FM821" i="1"/>
  <c r="FN821" i="1" s="1"/>
  <c r="FP821" i="1" s="1"/>
  <c r="CW821" i="1"/>
  <c r="CV821" i="1"/>
  <c r="CU821" i="1"/>
  <c r="CT821" i="1"/>
  <c r="CS821" i="1"/>
  <c r="CQ821" i="1"/>
  <c r="CP821" i="1"/>
  <c r="CI821" i="1"/>
  <c r="BZ821" i="1"/>
  <c r="BY821" i="1"/>
  <c r="BX821" i="1"/>
  <c r="BW821" i="1"/>
  <c r="BV821" i="1"/>
  <c r="BT821" i="1"/>
  <c r="BR821" i="1"/>
  <c r="BQ821" i="1"/>
  <c r="BP821" i="1"/>
  <c r="BO821" i="1"/>
  <c r="BN821" i="1"/>
  <c r="BL821" i="1"/>
  <c r="BK821" i="1"/>
  <c r="BD821" i="1"/>
  <c r="BC821" i="1"/>
  <c r="BB821" i="1"/>
  <c r="BA821" i="1"/>
  <c r="AZ821" i="1"/>
  <c r="AY821" i="1"/>
  <c r="AX821" i="1"/>
  <c r="AW821" i="1"/>
  <c r="AV821" i="1"/>
  <c r="AE821" i="1"/>
  <c r="AD821" i="1"/>
  <c r="AC821" i="1"/>
  <c r="AB821" i="1"/>
  <c r="AA821" i="1"/>
  <c r="Z821" i="1"/>
  <c r="Y821" i="1"/>
  <c r="R821" i="1"/>
  <c r="Q821" i="1"/>
  <c r="C821" i="1"/>
  <c r="FM820" i="1"/>
  <c r="FN820" i="1" s="1"/>
  <c r="FP820" i="1" s="1"/>
  <c r="CW820" i="1"/>
  <c r="CV820" i="1"/>
  <c r="CU820" i="1"/>
  <c r="CT820" i="1"/>
  <c r="CS820" i="1"/>
  <c r="CQ820" i="1"/>
  <c r="CP820" i="1"/>
  <c r="CI820" i="1"/>
  <c r="BZ820" i="1"/>
  <c r="BY820" i="1"/>
  <c r="BX820" i="1"/>
  <c r="BW820" i="1"/>
  <c r="BV820" i="1"/>
  <c r="BT820" i="1"/>
  <c r="BR820" i="1"/>
  <c r="BQ820" i="1"/>
  <c r="BP820" i="1"/>
  <c r="BO820" i="1"/>
  <c r="BN820" i="1"/>
  <c r="BL820" i="1"/>
  <c r="BK820" i="1"/>
  <c r="BD820" i="1"/>
  <c r="BC820" i="1"/>
  <c r="BB820" i="1"/>
  <c r="BA820" i="1"/>
  <c r="AZ820" i="1"/>
  <c r="AY820" i="1"/>
  <c r="AX820" i="1"/>
  <c r="AW820" i="1"/>
  <c r="AV820" i="1"/>
  <c r="AE820" i="1"/>
  <c r="AD820" i="1"/>
  <c r="AC820" i="1"/>
  <c r="AB820" i="1"/>
  <c r="AA820" i="1"/>
  <c r="Z820" i="1"/>
  <c r="Y820" i="1"/>
  <c r="R820" i="1"/>
  <c r="Q820" i="1"/>
  <c r="C820" i="1"/>
  <c r="FM819" i="1"/>
  <c r="CW819" i="1"/>
  <c r="CV819" i="1"/>
  <c r="CU819" i="1"/>
  <c r="CT819" i="1"/>
  <c r="CS819" i="1"/>
  <c r="CQ819" i="1"/>
  <c r="CP819" i="1"/>
  <c r="CI819" i="1"/>
  <c r="BZ819" i="1"/>
  <c r="BY819" i="1"/>
  <c r="BX819" i="1"/>
  <c r="BW819" i="1"/>
  <c r="BV819" i="1"/>
  <c r="BT819" i="1"/>
  <c r="BR819" i="1"/>
  <c r="BQ819" i="1"/>
  <c r="BP819" i="1"/>
  <c r="BO819" i="1"/>
  <c r="BN819" i="1"/>
  <c r="BL819" i="1"/>
  <c r="BK819" i="1"/>
  <c r="BD819" i="1"/>
  <c r="BC819" i="1"/>
  <c r="BB819" i="1"/>
  <c r="BA819" i="1"/>
  <c r="AZ819" i="1"/>
  <c r="AY819" i="1"/>
  <c r="AX819" i="1"/>
  <c r="AW819" i="1"/>
  <c r="AV819" i="1"/>
  <c r="AE819" i="1"/>
  <c r="AD819" i="1"/>
  <c r="AC819" i="1"/>
  <c r="AB819" i="1"/>
  <c r="AA819" i="1"/>
  <c r="Z819" i="1"/>
  <c r="Y819" i="1"/>
  <c r="R819" i="1"/>
  <c r="Q819" i="1"/>
  <c r="C819" i="1"/>
  <c r="FM818" i="1"/>
  <c r="CW818" i="1"/>
  <c r="CV818" i="1"/>
  <c r="CU818" i="1"/>
  <c r="CT818" i="1"/>
  <c r="CS818" i="1"/>
  <c r="CQ818" i="1"/>
  <c r="CP818" i="1"/>
  <c r="CI818" i="1"/>
  <c r="BZ818" i="1"/>
  <c r="BY818" i="1"/>
  <c r="BX818" i="1"/>
  <c r="BW818" i="1"/>
  <c r="BV818" i="1"/>
  <c r="BT818" i="1"/>
  <c r="BR818" i="1"/>
  <c r="BQ818" i="1"/>
  <c r="BP818" i="1"/>
  <c r="BO818" i="1"/>
  <c r="BN818" i="1"/>
  <c r="BL818" i="1"/>
  <c r="BK818" i="1"/>
  <c r="BD818" i="1"/>
  <c r="BC818" i="1"/>
  <c r="BB818" i="1"/>
  <c r="BA818" i="1"/>
  <c r="AZ818" i="1"/>
  <c r="AY818" i="1"/>
  <c r="AX818" i="1"/>
  <c r="AW818" i="1"/>
  <c r="AV818" i="1"/>
  <c r="AE818" i="1"/>
  <c r="AD818" i="1"/>
  <c r="AC818" i="1"/>
  <c r="AB818" i="1"/>
  <c r="AA818" i="1"/>
  <c r="Z818" i="1"/>
  <c r="Y818" i="1"/>
  <c r="R818" i="1"/>
  <c r="Q818" i="1"/>
  <c r="C818" i="1"/>
  <c r="FM817" i="1"/>
  <c r="FO817" i="1" s="1"/>
  <c r="CW817" i="1"/>
  <c r="CV817" i="1"/>
  <c r="CU817" i="1"/>
  <c r="CT817" i="1"/>
  <c r="CS817" i="1"/>
  <c r="CQ817" i="1"/>
  <c r="CP817" i="1"/>
  <c r="CI817" i="1"/>
  <c r="BZ817" i="1"/>
  <c r="BY817" i="1"/>
  <c r="BX817" i="1"/>
  <c r="BW817" i="1"/>
  <c r="BV817" i="1"/>
  <c r="BT817" i="1"/>
  <c r="BR817" i="1"/>
  <c r="BQ817" i="1"/>
  <c r="BP817" i="1"/>
  <c r="BO817" i="1"/>
  <c r="BN817" i="1"/>
  <c r="BL817" i="1"/>
  <c r="BK817" i="1"/>
  <c r="BD817" i="1"/>
  <c r="BC817" i="1"/>
  <c r="BB817" i="1"/>
  <c r="BA817" i="1"/>
  <c r="AZ817" i="1"/>
  <c r="AY817" i="1"/>
  <c r="AX817" i="1"/>
  <c r="AW817" i="1"/>
  <c r="AV817" i="1"/>
  <c r="AE817" i="1"/>
  <c r="AD817" i="1"/>
  <c r="AC817" i="1"/>
  <c r="AB817" i="1"/>
  <c r="AA817" i="1"/>
  <c r="Z817" i="1"/>
  <c r="Y817" i="1"/>
  <c r="R817" i="1"/>
  <c r="Q817" i="1"/>
  <c r="C817" i="1"/>
  <c r="FM816" i="1"/>
  <c r="FO816" i="1" s="1"/>
  <c r="CW816" i="1"/>
  <c r="CV816" i="1"/>
  <c r="CU816" i="1"/>
  <c r="CT816" i="1"/>
  <c r="CS816" i="1"/>
  <c r="CQ816" i="1"/>
  <c r="CP816" i="1"/>
  <c r="CI816" i="1"/>
  <c r="BZ816" i="1"/>
  <c r="BY816" i="1"/>
  <c r="BX816" i="1"/>
  <c r="BW816" i="1"/>
  <c r="BV816" i="1"/>
  <c r="BT816" i="1"/>
  <c r="BR816" i="1"/>
  <c r="BQ816" i="1"/>
  <c r="BP816" i="1"/>
  <c r="BO816" i="1"/>
  <c r="BN816" i="1"/>
  <c r="BL816" i="1"/>
  <c r="BK816" i="1"/>
  <c r="BD816" i="1"/>
  <c r="BC816" i="1"/>
  <c r="BB816" i="1"/>
  <c r="BA816" i="1"/>
  <c r="AZ816" i="1"/>
  <c r="AY816" i="1"/>
  <c r="AX816" i="1"/>
  <c r="AW816" i="1"/>
  <c r="AV816" i="1"/>
  <c r="AE816" i="1"/>
  <c r="AD816" i="1"/>
  <c r="AC816" i="1"/>
  <c r="AB816" i="1"/>
  <c r="AA816" i="1"/>
  <c r="Z816" i="1"/>
  <c r="Y816" i="1"/>
  <c r="R816" i="1"/>
  <c r="Q816" i="1"/>
  <c r="C816" i="1"/>
  <c r="FM815" i="1"/>
  <c r="CW815" i="1"/>
  <c r="CV815" i="1"/>
  <c r="CU815" i="1"/>
  <c r="CT815" i="1"/>
  <c r="CS815" i="1"/>
  <c r="CQ815" i="1"/>
  <c r="CP815" i="1"/>
  <c r="CI815" i="1"/>
  <c r="BZ815" i="1"/>
  <c r="BY815" i="1"/>
  <c r="BX815" i="1"/>
  <c r="BW815" i="1"/>
  <c r="BV815" i="1"/>
  <c r="BT815" i="1"/>
  <c r="BR815" i="1"/>
  <c r="BQ815" i="1"/>
  <c r="BP815" i="1"/>
  <c r="BO815" i="1"/>
  <c r="BN815" i="1"/>
  <c r="BL815" i="1"/>
  <c r="BK815" i="1"/>
  <c r="BD815" i="1"/>
  <c r="BC815" i="1"/>
  <c r="BB815" i="1"/>
  <c r="BA815" i="1"/>
  <c r="AZ815" i="1"/>
  <c r="AY815" i="1"/>
  <c r="AX815" i="1"/>
  <c r="AW815" i="1"/>
  <c r="AV815" i="1"/>
  <c r="AE815" i="1"/>
  <c r="AD815" i="1"/>
  <c r="AC815" i="1"/>
  <c r="AB815" i="1"/>
  <c r="AA815" i="1"/>
  <c r="Z815" i="1"/>
  <c r="Y815" i="1"/>
  <c r="R815" i="1"/>
  <c r="Q815" i="1"/>
  <c r="C815" i="1"/>
  <c r="FM814" i="1"/>
  <c r="FO814" i="1" s="1"/>
  <c r="CW814" i="1"/>
  <c r="CV814" i="1"/>
  <c r="CU814" i="1"/>
  <c r="CT814" i="1"/>
  <c r="CS814" i="1"/>
  <c r="CQ814" i="1"/>
  <c r="CP814" i="1"/>
  <c r="CI814" i="1"/>
  <c r="BZ814" i="1"/>
  <c r="BY814" i="1"/>
  <c r="BX814" i="1"/>
  <c r="BW814" i="1"/>
  <c r="BV814" i="1"/>
  <c r="BT814" i="1"/>
  <c r="BR814" i="1"/>
  <c r="BQ814" i="1"/>
  <c r="BP814" i="1"/>
  <c r="BO814" i="1"/>
  <c r="BN814" i="1"/>
  <c r="BL814" i="1"/>
  <c r="BK814" i="1"/>
  <c r="BD814" i="1"/>
  <c r="BC814" i="1"/>
  <c r="BB814" i="1"/>
  <c r="BA814" i="1"/>
  <c r="AZ814" i="1"/>
  <c r="AY814" i="1"/>
  <c r="AX814" i="1"/>
  <c r="AW814" i="1"/>
  <c r="AV814" i="1"/>
  <c r="AE814" i="1"/>
  <c r="AD814" i="1"/>
  <c r="AC814" i="1"/>
  <c r="AB814" i="1"/>
  <c r="AA814" i="1"/>
  <c r="Z814" i="1"/>
  <c r="Y814" i="1"/>
  <c r="R814" i="1"/>
  <c r="Q814" i="1"/>
  <c r="C814" i="1"/>
  <c r="FM813" i="1"/>
  <c r="CW813" i="1"/>
  <c r="CV813" i="1"/>
  <c r="CU813" i="1"/>
  <c r="CT813" i="1"/>
  <c r="CS813" i="1"/>
  <c r="CQ813" i="1"/>
  <c r="CP813" i="1"/>
  <c r="CI813" i="1"/>
  <c r="BZ813" i="1"/>
  <c r="BY813" i="1"/>
  <c r="BX813" i="1"/>
  <c r="BW813" i="1"/>
  <c r="BV813" i="1"/>
  <c r="BT813" i="1"/>
  <c r="BR813" i="1"/>
  <c r="BQ813" i="1"/>
  <c r="BP813" i="1"/>
  <c r="BO813" i="1"/>
  <c r="BN813" i="1"/>
  <c r="BL813" i="1"/>
  <c r="BK813" i="1"/>
  <c r="BD813" i="1"/>
  <c r="BC813" i="1"/>
  <c r="BB813" i="1"/>
  <c r="BA813" i="1"/>
  <c r="AZ813" i="1"/>
  <c r="AY813" i="1"/>
  <c r="AX813" i="1"/>
  <c r="AW813" i="1"/>
  <c r="AV813" i="1"/>
  <c r="AE813" i="1"/>
  <c r="AD813" i="1"/>
  <c r="AC813" i="1"/>
  <c r="AB813" i="1"/>
  <c r="AA813" i="1"/>
  <c r="Z813" i="1"/>
  <c r="Y813" i="1"/>
  <c r="R813" i="1"/>
  <c r="Q813" i="1"/>
  <c r="C813" i="1"/>
  <c r="FM812" i="1"/>
  <c r="FO812" i="1" s="1"/>
  <c r="CW812" i="1"/>
  <c r="CV812" i="1"/>
  <c r="CU812" i="1"/>
  <c r="CT812" i="1"/>
  <c r="CS812" i="1"/>
  <c r="CQ812" i="1"/>
  <c r="CP812" i="1"/>
  <c r="CI812" i="1"/>
  <c r="BZ812" i="1"/>
  <c r="BY812" i="1"/>
  <c r="BX812" i="1"/>
  <c r="BW812" i="1"/>
  <c r="BV812" i="1"/>
  <c r="BT812" i="1"/>
  <c r="BR812" i="1"/>
  <c r="BQ812" i="1"/>
  <c r="BP812" i="1"/>
  <c r="BO812" i="1"/>
  <c r="BN812" i="1"/>
  <c r="BL812" i="1"/>
  <c r="BK812" i="1"/>
  <c r="BD812" i="1"/>
  <c r="BC812" i="1"/>
  <c r="BB812" i="1"/>
  <c r="BA812" i="1"/>
  <c r="AZ812" i="1"/>
  <c r="AY812" i="1"/>
  <c r="AX812" i="1"/>
  <c r="AW812" i="1"/>
  <c r="AV812" i="1"/>
  <c r="AE812" i="1"/>
  <c r="AD812" i="1"/>
  <c r="AC812" i="1"/>
  <c r="AB812" i="1"/>
  <c r="AA812" i="1"/>
  <c r="Z812" i="1"/>
  <c r="Y812" i="1"/>
  <c r="R812" i="1"/>
  <c r="Q812" i="1"/>
  <c r="C812" i="1"/>
  <c r="FM811" i="1"/>
  <c r="FO811" i="1" s="1"/>
  <c r="CW811" i="1"/>
  <c r="CV811" i="1"/>
  <c r="CU811" i="1"/>
  <c r="CT811" i="1"/>
  <c r="CS811" i="1"/>
  <c r="CQ811" i="1"/>
  <c r="CP811" i="1"/>
  <c r="CI811" i="1"/>
  <c r="BZ811" i="1"/>
  <c r="BY811" i="1"/>
  <c r="BX811" i="1"/>
  <c r="BW811" i="1"/>
  <c r="BV811" i="1"/>
  <c r="BT811" i="1"/>
  <c r="BR811" i="1"/>
  <c r="BQ811" i="1"/>
  <c r="BP811" i="1"/>
  <c r="BO811" i="1"/>
  <c r="BN811" i="1"/>
  <c r="BL811" i="1"/>
  <c r="BK811" i="1"/>
  <c r="BD811" i="1"/>
  <c r="BC811" i="1"/>
  <c r="BB811" i="1"/>
  <c r="BA811" i="1"/>
  <c r="AZ811" i="1"/>
  <c r="AY811" i="1"/>
  <c r="AX811" i="1"/>
  <c r="AW811" i="1"/>
  <c r="AV811" i="1"/>
  <c r="AE811" i="1"/>
  <c r="AD811" i="1"/>
  <c r="AC811" i="1"/>
  <c r="AB811" i="1"/>
  <c r="AA811" i="1"/>
  <c r="Z811" i="1"/>
  <c r="Y811" i="1"/>
  <c r="R811" i="1"/>
  <c r="Q811" i="1"/>
  <c r="C811" i="1"/>
  <c r="FM810" i="1"/>
  <c r="CW810" i="1"/>
  <c r="CV810" i="1"/>
  <c r="CU810" i="1"/>
  <c r="CT810" i="1"/>
  <c r="CS810" i="1"/>
  <c r="CQ810" i="1"/>
  <c r="CP810" i="1"/>
  <c r="CI810" i="1"/>
  <c r="BZ810" i="1"/>
  <c r="BY810" i="1"/>
  <c r="BX810" i="1"/>
  <c r="BW810" i="1"/>
  <c r="BV810" i="1"/>
  <c r="BT810" i="1"/>
  <c r="BR810" i="1"/>
  <c r="BQ810" i="1"/>
  <c r="BP810" i="1"/>
  <c r="BO810" i="1"/>
  <c r="BN810" i="1"/>
  <c r="BL810" i="1"/>
  <c r="BK810" i="1"/>
  <c r="BD810" i="1"/>
  <c r="BC810" i="1"/>
  <c r="BB810" i="1"/>
  <c r="BA810" i="1"/>
  <c r="AZ810" i="1"/>
  <c r="AY810" i="1"/>
  <c r="AX810" i="1"/>
  <c r="AW810" i="1"/>
  <c r="AV810" i="1"/>
  <c r="AE810" i="1"/>
  <c r="AD810" i="1"/>
  <c r="AC810" i="1"/>
  <c r="AB810" i="1"/>
  <c r="AA810" i="1"/>
  <c r="Z810" i="1"/>
  <c r="Y810" i="1"/>
  <c r="R810" i="1"/>
  <c r="Q810" i="1"/>
  <c r="C810" i="1"/>
  <c r="FM809" i="1"/>
  <c r="CW809" i="1"/>
  <c r="CV809" i="1"/>
  <c r="CU809" i="1"/>
  <c r="CT809" i="1"/>
  <c r="CS809" i="1"/>
  <c r="CQ809" i="1"/>
  <c r="CP809" i="1"/>
  <c r="CI809" i="1"/>
  <c r="BZ809" i="1"/>
  <c r="BY809" i="1"/>
  <c r="BX809" i="1"/>
  <c r="BW809" i="1"/>
  <c r="BV809" i="1"/>
  <c r="BT809" i="1"/>
  <c r="BR809" i="1"/>
  <c r="BQ809" i="1"/>
  <c r="BP809" i="1"/>
  <c r="BO809" i="1"/>
  <c r="BN809" i="1"/>
  <c r="BL809" i="1"/>
  <c r="BK809" i="1"/>
  <c r="BD809" i="1"/>
  <c r="BC809" i="1"/>
  <c r="BB809" i="1"/>
  <c r="BA809" i="1"/>
  <c r="AZ809" i="1"/>
  <c r="AY809" i="1"/>
  <c r="AX809" i="1"/>
  <c r="AW809" i="1"/>
  <c r="AV809" i="1"/>
  <c r="AE809" i="1"/>
  <c r="AD809" i="1"/>
  <c r="AC809" i="1"/>
  <c r="AB809" i="1"/>
  <c r="AA809" i="1"/>
  <c r="Z809" i="1"/>
  <c r="Y809" i="1"/>
  <c r="R809" i="1"/>
  <c r="Q809" i="1"/>
  <c r="C809" i="1"/>
  <c r="FM808" i="1"/>
  <c r="CW808" i="1"/>
  <c r="CV808" i="1"/>
  <c r="CU808" i="1"/>
  <c r="CT808" i="1"/>
  <c r="CS808" i="1"/>
  <c r="CQ808" i="1"/>
  <c r="CP808" i="1"/>
  <c r="CI808" i="1"/>
  <c r="BZ808" i="1"/>
  <c r="BY808" i="1"/>
  <c r="BX808" i="1"/>
  <c r="BW808" i="1"/>
  <c r="BV808" i="1"/>
  <c r="BT808" i="1"/>
  <c r="BR808" i="1"/>
  <c r="BQ808" i="1"/>
  <c r="BP808" i="1"/>
  <c r="BO808" i="1"/>
  <c r="BN808" i="1"/>
  <c r="BL808" i="1"/>
  <c r="BK808" i="1"/>
  <c r="BD808" i="1"/>
  <c r="BC808" i="1"/>
  <c r="BB808" i="1"/>
  <c r="BA808" i="1"/>
  <c r="AZ808" i="1"/>
  <c r="AY808" i="1"/>
  <c r="AX808" i="1"/>
  <c r="AW808" i="1"/>
  <c r="AV808" i="1"/>
  <c r="AE808" i="1"/>
  <c r="AD808" i="1"/>
  <c r="AC808" i="1"/>
  <c r="AB808" i="1"/>
  <c r="AA808" i="1"/>
  <c r="Z808" i="1"/>
  <c r="Y808" i="1"/>
  <c r="R808" i="1"/>
  <c r="Q808" i="1"/>
  <c r="C808" i="1"/>
  <c r="FM807" i="1"/>
  <c r="FO807" i="1" s="1"/>
  <c r="CW807" i="1"/>
  <c r="CV807" i="1"/>
  <c r="CU807" i="1"/>
  <c r="CT807" i="1"/>
  <c r="CS807" i="1"/>
  <c r="CQ807" i="1"/>
  <c r="CP807" i="1"/>
  <c r="CI807" i="1"/>
  <c r="BZ807" i="1"/>
  <c r="BY807" i="1"/>
  <c r="BX807" i="1"/>
  <c r="BW807" i="1"/>
  <c r="BV807" i="1"/>
  <c r="BT807" i="1"/>
  <c r="BR807" i="1"/>
  <c r="BQ807" i="1"/>
  <c r="BP807" i="1"/>
  <c r="BO807" i="1"/>
  <c r="BN807" i="1"/>
  <c r="BL807" i="1"/>
  <c r="BK807" i="1"/>
  <c r="BD807" i="1"/>
  <c r="BC807" i="1"/>
  <c r="BB807" i="1"/>
  <c r="BA807" i="1"/>
  <c r="AZ807" i="1"/>
  <c r="AY807" i="1"/>
  <c r="AX807" i="1"/>
  <c r="AW807" i="1"/>
  <c r="AV807" i="1"/>
  <c r="AE807" i="1"/>
  <c r="AD807" i="1"/>
  <c r="AC807" i="1"/>
  <c r="AB807" i="1"/>
  <c r="AA807" i="1"/>
  <c r="Z807" i="1"/>
  <c r="Y807" i="1"/>
  <c r="R807" i="1"/>
  <c r="Q807" i="1"/>
  <c r="C807" i="1"/>
  <c r="FM806" i="1"/>
  <c r="FO806" i="1" s="1"/>
  <c r="CW806" i="1"/>
  <c r="CV806" i="1"/>
  <c r="CU806" i="1"/>
  <c r="CT806" i="1"/>
  <c r="CS806" i="1"/>
  <c r="CQ806" i="1"/>
  <c r="CP806" i="1"/>
  <c r="CI806" i="1"/>
  <c r="BZ806" i="1"/>
  <c r="BY806" i="1"/>
  <c r="BX806" i="1"/>
  <c r="BW806" i="1"/>
  <c r="BV806" i="1"/>
  <c r="BT806" i="1"/>
  <c r="BR806" i="1"/>
  <c r="BQ806" i="1"/>
  <c r="BP806" i="1"/>
  <c r="BO806" i="1"/>
  <c r="BN806" i="1"/>
  <c r="BL806" i="1"/>
  <c r="BK806" i="1"/>
  <c r="BD806" i="1"/>
  <c r="BC806" i="1"/>
  <c r="BB806" i="1"/>
  <c r="BA806" i="1"/>
  <c r="AZ806" i="1"/>
  <c r="AY806" i="1"/>
  <c r="AX806" i="1"/>
  <c r="AW806" i="1"/>
  <c r="AV806" i="1"/>
  <c r="AE806" i="1"/>
  <c r="AD806" i="1"/>
  <c r="AC806" i="1"/>
  <c r="AB806" i="1"/>
  <c r="AA806" i="1"/>
  <c r="Z806" i="1"/>
  <c r="Y806" i="1"/>
  <c r="R806" i="1"/>
  <c r="Q806" i="1"/>
  <c r="C806" i="1"/>
  <c r="FM805" i="1"/>
  <c r="CW805" i="1"/>
  <c r="CV805" i="1"/>
  <c r="CU805" i="1"/>
  <c r="CT805" i="1"/>
  <c r="CS805" i="1"/>
  <c r="CQ805" i="1"/>
  <c r="CP805" i="1"/>
  <c r="CI805" i="1"/>
  <c r="BZ805" i="1"/>
  <c r="BY805" i="1"/>
  <c r="BX805" i="1"/>
  <c r="BW805" i="1"/>
  <c r="BV805" i="1"/>
  <c r="BT805" i="1"/>
  <c r="BR805" i="1"/>
  <c r="BQ805" i="1"/>
  <c r="BP805" i="1"/>
  <c r="BO805" i="1"/>
  <c r="BN805" i="1"/>
  <c r="BL805" i="1"/>
  <c r="BK805" i="1"/>
  <c r="BD805" i="1"/>
  <c r="BC805" i="1"/>
  <c r="BB805" i="1"/>
  <c r="BA805" i="1"/>
  <c r="AZ805" i="1"/>
  <c r="AY805" i="1"/>
  <c r="AX805" i="1"/>
  <c r="AW805" i="1"/>
  <c r="AV805" i="1"/>
  <c r="AE805" i="1"/>
  <c r="AD805" i="1"/>
  <c r="AC805" i="1"/>
  <c r="AB805" i="1"/>
  <c r="AA805" i="1"/>
  <c r="Z805" i="1"/>
  <c r="Y805" i="1"/>
  <c r="R805" i="1"/>
  <c r="Q805" i="1"/>
  <c r="C805" i="1"/>
  <c r="FM804" i="1"/>
  <c r="FO804" i="1" s="1"/>
  <c r="CW804" i="1"/>
  <c r="CV804" i="1"/>
  <c r="CU804" i="1"/>
  <c r="CT804" i="1"/>
  <c r="CS804" i="1"/>
  <c r="CQ804" i="1"/>
  <c r="CP804" i="1"/>
  <c r="CI804" i="1"/>
  <c r="BZ804" i="1"/>
  <c r="BY804" i="1"/>
  <c r="BX804" i="1"/>
  <c r="BW804" i="1"/>
  <c r="BV804" i="1"/>
  <c r="BT804" i="1"/>
  <c r="BR804" i="1"/>
  <c r="BQ804" i="1"/>
  <c r="BP804" i="1"/>
  <c r="BO804" i="1"/>
  <c r="BN804" i="1"/>
  <c r="BL804" i="1"/>
  <c r="BK804" i="1"/>
  <c r="BD804" i="1"/>
  <c r="BC804" i="1"/>
  <c r="BB804" i="1"/>
  <c r="BA804" i="1"/>
  <c r="AZ804" i="1"/>
  <c r="AY804" i="1"/>
  <c r="AX804" i="1"/>
  <c r="AW804" i="1"/>
  <c r="AV804" i="1"/>
  <c r="AE804" i="1"/>
  <c r="AD804" i="1"/>
  <c r="AC804" i="1"/>
  <c r="AB804" i="1"/>
  <c r="AA804" i="1"/>
  <c r="Z804" i="1"/>
  <c r="Y804" i="1"/>
  <c r="R804" i="1"/>
  <c r="Q804" i="1"/>
  <c r="C804" i="1"/>
  <c r="FM803" i="1"/>
  <c r="CW803" i="1"/>
  <c r="CV803" i="1"/>
  <c r="CU803" i="1"/>
  <c r="CT803" i="1"/>
  <c r="CS803" i="1"/>
  <c r="CQ803" i="1"/>
  <c r="CP803" i="1"/>
  <c r="CI803" i="1"/>
  <c r="BZ803" i="1"/>
  <c r="BY803" i="1"/>
  <c r="BX803" i="1"/>
  <c r="BW803" i="1"/>
  <c r="BV803" i="1"/>
  <c r="BT803" i="1"/>
  <c r="BR803" i="1"/>
  <c r="BQ803" i="1"/>
  <c r="BP803" i="1"/>
  <c r="BO803" i="1"/>
  <c r="BN803" i="1"/>
  <c r="BL803" i="1"/>
  <c r="BK803" i="1"/>
  <c r="BD803" i="1"/>
  <c r="BC803" i="1"/>
  <c r="BB803" i="1"/>
  <c r="BA803" i="1"/>
  <c r="AZ803" i="1"/>
  <c r="AY803" i="1"/>
  <c r="AX803" i="1"/>
  <c r="AW803" i="1"/>
  <c r="AV803" i="1"/>
  <c r="AE803" i="1"/>
  <c r="AD803" i="1"/>
  <c r="AC803" i="1"/>
  <c r="AB803" i="1"/>
  <c r="AA803" i="1"/>
  <c r="Z803" i="1"/>
  <c r="Y803" i="1"/>
  <c r="R803" i="1"/>
  <c r="Q803" i="1"/>
  <c r="C803" i="1"/>
  <c r="FM802" i="1"/>
  <c r="CW802" i="1"/>
  <c r="CV802" i="1"/>
  <c r="CU802" i="1"/>
  <c r="CT802" i="1"/>
  <c r="CS802" i="1"/>
  <c r="CQ802" i="1"/>
  <c r="CP802" i="1"/>
  <c r="CI802" i="1"/>
  <c r="BZ802" i="1"/>
  <c r="BY802" i="1"/>
  <c r="BX802" i="1"/>
  <c r="BW802" i="1"/>
  <c r="BV802" i="1"/>
  <c r="BT802" i="1"/>
  <c r="BR802" i="1"/>
  <c r="BQ802" i="1"/>
  <c r="BP802" i="1"/>
  <c r="BO802" i="1"/>
  <c r="BN802" i="1"/>
  <c r="BL802" i="1"/>
  <c r="BK802" i="1"/>
  <c r="BD802" i="1"/>
  <c r="BC802" i="1"/>
  <c r="BB802" i="1"/>
  <c r="BA802" i="1"/>
  <c r="AZ802" i="1"/>
  <c r="AY802" i="1"/>
  <c r="AX802" i="1"/>
  <c r="AW802" i="1"/>
  <c r="AV802" i="1"/>
  <c r="AE802" i="1"/>
  <c r="AD802" i="1"/>
  <c r="AC802" i="1"/>
  <c r="AB802" i="1"/>
  <c r="AA802" i="1"/>
  <c r="Z802" i="1"/>
  <c r="Y802" i="1"/>
  <c r="R802" i="1"/>
  <c r="Q802" i="1"/>
  <c r="C802" i="1"/>
  <c r="FM801" i="1"/>
  <c r="CW801" i="1"/>
  <c r="CV801" i="1"/>
  <c r="CU801" i="1"/>
  <c r="CT801" i="1"/>
  <c r="CS801" i="1"/>
  <c r="CQ801" i="1"/>
  <c r="CP801" i="1"/>
  <c r="CI801" i="1"/>
  <c r="BZ801" i="1"/>
  <c r="BY801" i="1"/>
  <c r="BX801" i="1"/>
  <c r="BW801" i="1"/>
  <c r="BV801" i="1"/>
  <c r="BT801" i="1"/>
  <c r="BR801" i="1"/>
  <c r="BQ801" i="1"/>
  <c r="BP801" i="1"/>
  <c r="BO801" i="1"/>
  <c r="BN801" i="1"/>
  <c r="BL801" i="1"/>
  <c r="BK801" i="1"/>
  <c r="BD801" i="1"/>
  <c r="BC801" i="1"/>
  <c r="BB801" i="1"/>
  <c r="BA801" i="1"/>
  <c r="AZ801" i="1"/>
  <c r="AY801" i="1"/>
  <c r="AX801" i="1"/>
  <c r="AW801" i="1"/>
  <c r="AV801" i="1"/>
  <c r="AE801" i="1"/>
  <c r="AD801" i="1"/>
  <c r="AC801" i="1"/>
  <c r="AB801" i="1"/>
  <c r="AA801" i="1"/>
  <c r="Z801" i="1"/>
  <c r="Y801" i="1"/>
  <c r="R801" i="1"/>
  <c r="Q801" i="1"/>
  <c r="C801" i="1"/>
  <c r="FM800" i="1"/>
  <c r="CW800" i="1"/>
  <c r="CV800" i="1"/>
  <c r="CU800" i="1"/>
  <c r="CT800" i="1"/>
  <c r="CS800" i="1"/>
  <c r="CQ800" i="1"/>
  <c r="CP800" i="1"/>
  <c r="CI800" i="1"/>
  <c r="BZ800" i="1"/>
  <c r="BY800" i="1"/>
  <c r="BX800" i="1"/>
  <c r="BW800" i="1"/>
  <c r="BV800" i="1"/>
  <c r="BT800" i="1"/>
  <c r="BR800" i="1"/>
  <c r="BQ800" i="1"/>
  <c r="BP800" i="1"/>
  <c r="BO800" i="1"/>
  <c r="BN800" i="1"/>
  <c r="BL800" i="1"/>
  <c r="BK800" i="1"/>
  <c r="BD800" i="1"/>
  <c r="BC800" i="1"/>
  <c r="BB800" i="1"/>
  <c r="BA800" i="1"/>
  <c r="AZ800" i="1"/>
  <c r="AY800" i="1"/>
  <c r="AX800" i="1"/>
  <c r="AW800" i="1"/>
  <c r="AV800" i="1"/>
  <c r="AE800" i="1"/>
  <c r="AD800" i="1"/>
  <c r="AC800" i="1"/>
  <c r="AB800" i="1"/>
  <c r="AA800" i="1"/>
  <c r="Z800" i="1"/>
  <c r="Y800" i="1"/>
  <c r="R800" i="1"/>
  <c r="Q800" i="1"/>
  <c r="C800" i="1"/>
  <c r="FM799" i="1"/>
  <c r="CW799" i="1"/>
  <c r="CV799" i="1"/>
  <c r="CU799" i="1"/>
  <c r="CT799" i="1"/>
  <c r="CS799" i="1"/>
  <c r="CQ799" i="1"/>
  <c r="CP799" i="1"/>
  <c r="CI799" i="1"/>
  <c r="BZ799" i="1"/>
  <c r="BY799" i="1"/>
  <c r="BX799" i="1"/>
  <c r="BW799" i="1"/>
  <c r="BV799" i="1"/>
  <c r="BT799" i="1"/>
  <c r="BR799" i="1"/>
  <c r="BQ799" i="1"/>
  <c r="BP799" i="1"/>
  <c r="BO799" i="1"/>
  <c r="BN799" i="1"/>
  <c r="BL799" i="1"/>
  <c r="BK799" i="1"/>
  <c r="BD799" i="1"/>
  <c r="BC799" i="1"/>
  <c r="BB799" i="1"/>
  <c r="BA799" i="1"/>
  <c r="AZ799" i="1"/>
  <c r="AY799" i="1"/>
  <c r="AX799" i="1"/>
  <c r="AW799" i="1"/>
  <c r="AV799" i="1"/>
  <c r="AE799" i="1"/>
  <c r="AD799" i="1"/>
  <c r="AC799" i="1"/>
  <c r="AB799" i="1"/>
  <c r="AA799" i="1"/>
  <c r="Z799" i="1"/>
  <c r="Y799" i="1"/>
  <c r="R799" i="1"/>
  <c r="Q799" i="1"/>
  <c r="C799" i="1"/>
  <c r="FM798" i="1"/>
  <c r="FO798" i="1" s="1"/>
  <c r="CW798" i="1"/>
  <c r="CV798" i="1"/>
  <c r="CU798" i="1"/>
  <c r="CT798" i="1"/>
  <c r="CS798" i="1"/>
  <c r="CQ798" i="1"/>
  <c r="CP798" i="1"/>
  <c r="CI798" i="1"/>
  <c r="BZ798" i="1"/>
  <c r="BY798" i="1"/>
  <c r="BX798" i="1"/>
  <c r="BW798" i="1"/>
  <c r="BV798" i="1"/>
  <c r="BT798" i="1"/>
  <c r="BR798" i="1"/>
  <c r="BQ798" i="1"/>
  <c r="BP798" i="1"/>
  <c r="BO798" i="1"/>
  <c r="BN798" i="1"/>
  <c r="BL798" i="1"/>
  <c r="BK798" i="1"/>
  <c r="BD798" i="1"/>
  <c r="BC798" i="1"/>
  <c r="BB798" i="1"/>
  <c r="BA798" i="1"/>
  <c r="AZ798" i="1"/>
  <c r="AY798" i="1"/>
  <c r="AX798" i="1"/>
  <c r="AW798" i="1"/>
  <c r="AV798" i="1"/>
  <c r="AE798" i="1"/>
  <c r="AD798" i="1"/>
  <c r="AC798" i="1"/>
  <c r="AB798" i="1"/>
  <c r="AA798" i="1"/>
  <c r="Z798" i="1"/>
  <c r="Y798" i="1"/>
  <c r="R798" i="1"/>
  <c r="Q798" i="1"/>
  <c r="C798" i="1"/>
  <c r="FM797" i="1"/>
  <c r="CW797" i="1"/>
  <c r="CV797" i="1"/>
  <c r="CU797" i="1"/>
  <c r="CT797" i="1"/>
  <c r="CS797" i="1"/>
  <c r="CQ797" i="1"/>
  <c r="CP797" i="1"/>
  <c r="CI797" i="1"/>
  <c r="BZ797" i="1"/>
  <c r="BY797" i="1"/>
  <c r="BX797" i="1"/>
  <c r="BW797" i="1"/>
  <c r="BV797" i="1"/>
  <c r="BT797" i="1"/>
  <c r="BR797" i="1"/>
  <c r="BQ797" i="1"/>
  <c r="BP797" i="1"/>
  <c r="BO797" i="1"/>
  <c r="BN797" i="1"/>
  <c r="BL797" i="1"/>
  <c r="BK797" i="1"/>
  <c r="BD797" i="1"/>
  <c r="BC797" i="1"/>
  <c r="BB797" i="1"/>
  <c r="BA797" i="1"/>
  <c r="AZ797" i="1"/>
  <c r="AY797" i="1"/>
  <c r="AX797" i="1"/>
  <c r="AW797" i="1"/>
  <c r="AV797" i="1"/>
  <c r="AE797" i="1"/>
  <c r="AD797" i="1"/>
  <c r="AC797" i="1"/>
  <c r="AB797" i="1"/>
  <c r="AA797" i="1"/>
  <c r="Z797" i="1"/>
  <c r="Y797" i="1"/>
  <c r="R797" i="1"/>
  <c r="Q797" i="1"/>
  <c r="C797" i="1"/>
  <c r="FM796" i="1"/>
  <c r="CW796" i="1"/>
  <c r="CV796" i="1"/>
  <c r="CU796" i="1"/>
  <c r="CT796" i="1"/>
  <c r="CS796" i="1"/>
  <c r="CQ796" i="1"/>
  <c r="CP796" i="1"/>
  <c r="CI796" i="1"/>
  <c r="BZ796" i="1"/>
  <c r="BY796" i="1"/>
  <c r="BX796" i="1"/>
  <c r="BW796" i="1"/>
  <c r="BV796" i="1"/>
  <c r="BT796" i="1"/>
  <c r="BR796" i="1"/>
  <c r="BQ796" i="1"/>
  <c r="BP796" i="1"/>
  <c r="BO796" i="1"/>
  <c r="BN796" i="1"/>
  <c r="BL796" i="1"/>
  <c r="BK796" i="1"/>
  <c r="BD796" i="1"/>
  <c r="BC796" i="1"/>
  <c r="BB796" i="1"/>
  <c r="BA796" i="1"/>
  <c r="AZ796" i="1"/>
  <c r="AY796" i="1"/>
  <c r="AX796" i="1"/>
  <c r="AW796" i="1"/>
  <c r="AV796" i="1"/>
  <c r="AE796" i="1"/>
  <c r="AD796" i="1"/>
  <c r="AC796" i="1"/>
  <c r="AB796" i="1"/>
  <c r="AA796" i="1"/>
  <c r="Z796" i="1"/>
  <c r="Y796" i="1"/>
  <c r="R796" i="1"/>
  <c r="Q796" i="1"/>
  <c r="C796" i="1"/>
  <c r="FM795" i="1"/>
  <c r="CW795" i="1"/>
  <c r="CV795" i="1"/>
  <c r="CU795" i="1"/>
  <c r="CT795" i="1"/>
  <c r="CS795" i="1"/>
  <c r="CQ795" i="1"/>
  <c r="CP795" i="1"/>
  <c r="CI795" i="1"/>
  <c r="BZ795" i="1"/>
  <c r="BY795" i="1"/>
  <c r="BX795" i="1"/>
  <c r="BW795" i="1"/>
  <c r="BV795" i="1"/>
  <c r="BT795" i="1"/>
  <c r="BR795" i="1"/>
  <c r="BQ795" i="1"/>
  <c r="BP795" i="1"/>
  <c r="BO795" i="1"/>
  <c r="BN795" i="1"/>
  <c r="BL795" i="1"/>
  <c r="BK795" i="1"/>
  <c r="BD795" i="1"/>
  <c r="BC795" i="1"/>
  <c r="BB795" i="1"/>
  <c r="BA795" i="1"/>
  <c r="AZ795" i="1"/>
  <c r="AY795" i="1"/>
  <c r="AX795" i="1"/>
  <c r="AW795" i="1"/>
  <c r="AV795" i="1"/>
  <c r="AE795" i="1"/>
  <c r="AD795" i="1"/>
  <c r="AC795" i="1"/>
  <c r="AB795" i="1"/>
  <c r="AA795" i="1"/>
  <c r="Z795" i="1"/>
  <c r="Y795" i="1"/>
  <c r="R795" i="1"/>
  <c r="Q795" i="1"/>
  <c r="C795" i="1"/>
  <c r="FM794" i="1"/>
  <c r="CW794" i="1"/>
  <c r="CV794" i="1"/>
  <c r="CU794" i="1"/>
  <c r="CT794" i="1"/>
  <c r="CS794" i="1"/>
  <c r="CQ794" i="1"/>
  <c r="CP794" i="1"/>
  <c r="CI794" i="1"/>
  <c r="BZ794" i="1"/>
  <c r="BY794" i="1"/>
  <c r="BX794" i="1"/>
  <c r="BW794" i="1"/>
  <c r="BV794" i="1"/>
  <c r="BT794" i="1"/>
  <c r="BR794" i="1"/>
  <c r="BQ794" i="1"/>
  <c r="BP794" i="1"/>
  <c r="BO794" i="1"/>
  <c r="BN794" i="1"/>
  <c r="BL794" i="1"/>
  <c r="BK794" i="1"/>
  <c r="BD794" i="1"/>
  <c r="BC794" i="1"/>
  <c r="BB794" i="1"/>
  <c r="BA794" i="1"/>
  <c r="AZ794" i="1"/>
  <c r="AY794" i="1"/>
  <c r="AX794" i="1"/>
  <c r="AW794" i="1"/>
  <c r="AV794" i="1"/>
  <c r="AE794" i="1"/>
  <c r="AD794" i="1"/>
  <c r="AC794" i="1"/>
  <c r="AB794" i="1"/>
  <c r="AA794" i="1"/>
  <c r="Z794" i="1"/>
  <c r="Y794" i="1"/>
  <c r="R794" i="1"/>
  <c r="Q794" i="1"/>
  <c r="C794" i="1"/>
  <c r="FM793" i="1"/>
  <c r="CW793" i="1"/>
  <c r="CV793" i="1"/>
  <c r="CU793" i="1"/>
  <c r="CT793" i="1"/>
  <c r="CS793" i="1"/>
  <c r="CQ793" i="1"/>
  <c r="CP793" i="1"/>
  <c r="CI793" i="1"/>
  <c r="BZ793" i="1"/>
  <c r="BY793" i="1"/>
  <c r="BX793" i="1"/>
  <c r="BW793" i="1"/>
  <c r="BV793" i="1"/>
  <c r="BT793" i="1"/>
  <c r="BR793" i="1"/>
  <c r="BQ793" i="1"/>
  <c r="BP793" i="1"/>
  <c r="BO793" i="1"/>
  <c r="BN793" i="1"/>
  <c r="BL793" i="1"/>
  <c r="BK793" i="1"/>
  <c r="BD793" i="1"/>
  <c r="BC793" i="1"/>
  <c r="BB793" i="1"/>
  <c r="BA793" i="1"/>
  <c r="AZ793" i="1"/>
  <c r="AY793" i="1"/>
  <c r="AX793" i="1"/>
  <c r="AW793" i="1"/>
  <c r="AV793" i="1"/>
  <c r="AE793" i="1"/>
  <c r="AD793" i="1"/>
  <c r="AC793" i="1"/>
  <c r="AB793" i="1"/>
  <c r="AA793" i="1"/>
  <c r="Z793" i="1"/>
  <c r="Y793" i="1"/>
  <c r="R793" i="1"/>
  <c r="Q793" i="1"/>
  <c r="C793" i="1"/>
  <c r="FM792" i="1"/>
  <c r="FO792" i="1" s="1"/>
  <c r="CW792" i="1"/>
  <c r="CV792" i="1"/>
  <c r="CU792" i="1"/>
  <c r="CT792" i="1"/>
  <c r="CS792" i="1"/>
  <c r="CQ792" i="1"/>
  <c r="CP792" i="1"/>
  <c r="CI792" i="1"/>
  <c r="BZ792" i="1"/>
  <c r="BY792" i="1"/>
  <c r="BX792" i="1"/>
  <c r="BW792" i="1"/>
  <c r="BV792" i="1"/>
  <c r="BT792" i="1"/>
  <c r="BR792" i="1"/>
  <c r="BQ792" i="1"/>
  <c r="BP792" i="1"/>
  <c r="BO792" i="1"/>
  <c r="BN792" i="1"/>
  <c r="BL792" i="1"/>
  <c r="BK792" i="1"/>
  <c r="BD792" i="1"/>
  <c r="BC792" i="1"/>
  <c r="BB792" i="1"/>
  <c r="BA792" i="1"/>
  <c r="AZ792" i="1"/>
  <c r="AY792" i="1"/>
  <c r="AX792" i="1"/>
  <c r="AW792" i="1"/>
  <c r="AV792" i="1"/>
  <c r="AE792" i="1"/>
  <c r="AD792" i="1"/>
  <c r="AC792" i="1"/>
  <c r="AB792" i="1"/>
  <c r="AA792" i="1"/>
  <c r="Z792" i="1"/>
  <c r="Y792" i="1"/>
  <c r="R792" i="1"/>
  <c r="Q792" i="1"/>
  <c r="C792" i="1"/>
  <c r="FM791" i="1"/>
  <c r="CW791" i="1"/>
  <c r="CV791" i="1"/>
  <c r="CU791" i="1"/>
  <c r="CT791" i="1"/>
  <c r="CS791" i="1"/>
  <c r="CQ791" i="1"/>
  <c r="CP791" i="1"/>
  <c r="CI791" i="1"/>
  <c r="BZ791" i="1"/>
  <c r="BY791" i="1"/>
  <c r="BX791" i="1"/>
  <c r="BW791" i="1"/>
  <c r="BV791" i="1"/>
  <c r="BT791" i="1"/>
  <c r="BR791" i="1"/>
  <c r="BQ791" i="1"/>
  <c r="BP791" i="1"/>
  <c r="BO791" i="1"/>
  <c r="BN791" i="1"/>
  <c r="BL791" i="1"/>
  <c r="BK791" i="1"/>
  <c r="BD791" i="1"/>
  <c r="BC791" i="1"/>
  <c r="BB791" i="1"/>
  <c r="BA791" i="1"/>
  <c r="AZ791" i="1"/>
  <c r="AY791" i="1"/>
  <c r="AX791" i="1"/>
  <c r="AW791" i="1"/>
  <c r="AV791" i="1"/>
  <c r="AE791" i="1"/>
  <c r="AD791" i="1"/>
  <c r="AC791" i="1"/>
  <c r="AB791" i="1"/>
  <c r="AA791" i="1"/>
  <c r="Z791" i="1"/>
  <c r="Y791" i="1"/>
  <c r="R791" i="1"/>
  <c r="Q791" i="1"/>
  <c r="C791" i="1"/>
  <c r="FM790" i="1"/>
  <c r="CW790" i="1"/>
  <c r="CV790" i="1"/>
  <c r="CU790" i="1"/>
  <c r="CT790" i="1"/>
  <c r="CS790" i="1"/>
  <c r="CQ790" i="1"/>
  <c r="CP790" i="1"/>
  <c r="CI790" i="1"/>
  <c r="BZ790" i="1"/>
  <c r="BY790" i="1"/>
  <c r="BX790" i="1"/>
  <c r="BW790" i="1"/>
  <c r="BV790" i="1"/>
  <c r="BT790" i="1"/>
  <c r="BR790" i="1"/>
  <c r="BQ790" i="1"/>
  <c r="BP790" i="1"/>
  <c r="BO790" i="1"/>
  <c r="BN790" i="1"/>
  <c r="BL790" i="1"/>
  <c r="BK790" i="1"/>
  <c r="BD790" i="1"/>
  <c r="BC790" i="1"/>
  <c r="BB790" i="1"/>
  <c r="BA790" i="1"/>
  <c r="AZ790" i="1"/>
  <c r="AY790" i="1"/>
  <c r="AX790" i="1"/>
  <c r="AW790" i="1"/>
  <c r="AV790" i="1"/>
  <c r="AE790" i="1"/>
  <c r="AD790" i="1"/>
  <c r="AC790" i="1"/>
  <c r="AB790" i="1"/>
  <c r="AA790" i="1"/>
  <c r="Z790" i="1"/>
  <c r="Y790" i="1"/>
  <c r="R790" i="1"/>
  <c r="Q790" i="1"/>
  <c r="C790" i="1"/>
  <c r="FM789" i="1"/>
  <c r="FN789" i="1" s="1"/>
  <c r="FP789" i="1" s="1"/>
  <c r="CW789" i="1"/>
  <c r="CV789" i="1"/>
  <c r="CU789" i="1"/>
  <c r="CT789" i="1"/>
  <c r="CS789" i="1"/>
  <c r="CQ789" i="1"/>
  <c r="CP789" i="1"/>
  <c r="CI789" i="1"/>
  <c r="BZ789" i="1"/>
  <c r="BY789" i="1"/>
  <c r="BX789" i="1"/>
  <c r="BW789" i="1"/>
  <c r="BV789" i="1"/>
  <c r="BT789" i="1"/>
  <c r="BR789" i="1"/>
  <c r="BQ789" i="1"/>
  <c r="BP789" i="1"/>
  <c r="BO789" i="1"/>
  <c r="BN789" i="1"/>
  <c r="BL789" i="1"/>
  <c r="BK789" i="1"/>
  <c r="BD789" i="1"/>
  <c r="BC789" i="1"/>
  <c r="BB789" i="1"/>
  <c r="BA789" i="1"/>
  <c r="AZ789" i="1"/>
  <c r="AY789" i="1"/>
  <c r="AX789" i="1"/>
  <c r="AW789" i="1"/>
  <c r="AV789" i="1"/>
  <c r="AE789" i="1"/>
  <c r="AD789" i="1"/>
  <c r="AC789" i="1"/>
  <c r="AB789" i="1"/>
  <c r="AA789" i="1"/>
  <c r="Z789" i="1"/>
  <c r="Y789" i="1"/>
  <c r="R789" i="1"/>
  <c r="Q789" i="1"/>
  <c r="C789" i="1"/>
  <c r="FM788" i="1"/>
  <c r="CW788" i="1"/>
  <c r="CV788" i="1"/>
  <c r="CU788" i="1"/>
  <c r="CT788" i="1"/>
  <c r="CS788" i="1"/>
  <c r="CQ788" i="1"/>
  <c r="CP788" i="1"/>
  <c r="CI788" i="1"/>
  <c r="BZ788" i="1"/>
  <c r="BY788" i="1"/>
  <c r="BX788" i="1"/>
  <c r="BW788" i="1"/>
  <c r="BV788" i="1"/>
  <c r="BT788" i="1"/>
  <c r="BR788" i="1"/>
  <c r="BQ788" i="1"/>
  <c r="BP788" i="1"/>
  <c r="BO788" i="1"/>
  <c r="BN788" i="1"/>
  <c r="BL788" i="1"/>
  <c r="BK788" i="1"/>
  <c r="BD788" i="1"/>
  <c r="BC788" i="1"/>
  <c r="BB788" i="1"/>
  <c r="BA788" i="1"/>
  <c r="AZ788" i="1"/>
  <c r="AY788" i="1"/>
  <c r="AX788" i="1"/>
  <c r="AW788" i="1"/>
  <c r="AV788" i="1"/>
  <c r="AE788" i="1"/>
  <c r="AD788" i="1"/>
  <c r="AC788" i="1"/>
  <c r="AB788" i="1"/>
  <c r="AA788" i="1"/>
  <c r="Z788" i="1"/>
  <c r="Y788" i="1"/>
  <c r="R788" i="1"/>
  <c r="Q788" i="1"/>
  <c r="C788" i="1"/>
  <c r="FM787" i="1"/>
  <c r="CW787" i="1"/>
  <c r="CV787" i="1"/>
  <c r="CU787" i="1"/>
  <c r="CT787" i="1"/>
  <c r="CS787" i="1"/>
  <c r="CQ787" i="1"/>
  <c r="CP787" i="1"/>
  <c r="CI787" i="1"/>
  <c r="BZ787" i="1"/>
  <c r="BY787" i="1"/>
  <c r="BX787" i="1"/>
  <c r="BW787" i="1"/>
  <c r="BV787" i="1"/>
  <c r="BT787" i="1"/>
  <c r="BR787" i="1"/>
  <c r="BQ787" i="1"/>
  <c r="BP787" i="1"/>
  <c r="BO787" i="1"/>
  <c r="BN787" i="1"/>
  <c r="BL787" i="1"/>
  <c r="BK787" i="1"/>
  <c r="BD787" i="1"/>
  <c r="BC787" i="1"/>
  <c r="BB787" i="1"/>
  <c r="BA787" i="1"/>
  <c r="AZ787" i="1"/>
  <c r="AY787" i="1"/>
  <c r="AX787" i="1"/>
  <c r="AW787" i="1"/>
  <c r="AV787" i="1"/>
  <c r="AE787" i="1"/>
  <c r="AD787" i="1"/>
  <c r="AC787" i="1"/>
  <c r="AB787" i="1"/>
  <c r="AA787" i="1"/>
  <c r="Z787" i="1"/>
  <c r="Y787" i="1"/>
  <c r="R787" i="1"/>
  <c r="Q787" i="1"/>
  <c r="C787" i="1"/>
  <c r="FM786" i="1"/>
  <c r="CW786" i="1"/>
  <c r="CV786" i="1"/>
  <c r="CU786" i="1"/>
  <c r="CT786" i="1"/>
  <c r="CS786" i="1"/>
  <c r="CQ786" i="1"/>
  <c r="CP786" i="1"/>
  <c r="CI786" i="1"/>
  <c r="BZ786" i="1"/>
  <c r="BY786" i="1"/>
  <c r="BX786" i="1"/>
  <c r="BW786" i="1"/>
  <c r="BV786" i="1"/>
  <c r="BT786" i="1"/>
  <c r="BR786" i="1"/>
  <c r="BQ786" i="1"/>
  <c r="BP786" i="1"/>
  <c r="BO786" i="1"/>
  <c r="BN786" i="1"/>
  <c r="BL786" i="1"/>
  <c r="BK786" i="1"/>
  <c r="BD786" i="1"/>
  <c r="BC786" i="1"/>
  <c r="BB786" i="1"/>
  <c r="BA786" i="1"/>
  <c r="AZ786" i="1"/>
  <c r="AY786" i="1"/>
  <c r="AX786" i="1"/>
  <c r="AW786" i="1"/>
  <c r="AV786" i="1"/>
  <c r="AE786" i="1"/>
  <c r="AD786" i="1"/>
  <c r="AC786" i="1"/>
  <c r="AB786" i="1"/>
  <c r="AA786" i="1"/>
  <c r="Z786" i="1"/>
  <c r="Y786" i="1"/>
  <c r="R786" i="1"/>
  <c r="Q786" i="1"/>
  <c r="C786" i="1"/>
  <c r="FM785" i="1"/>
  <c r="FN785" i="1" s="1"/>
  <c r="FP785" i="1" s="1"/>
  <c r="CW785" i="1"/>
  <c r="CV785" i="1"/>
  <c r="CU785" i="1"/>
  <c r="CT785" i="1"/>
  <c r="CS785" i="1"/>
  <c r="CQ785" i="1"/>
  <c r="CP785" i="1"/>
  <c r="CI785" i="1"/>
  <c r="BZ785" i="1"/>
  <c r="BY785" i="1"/>
  <c r="BX785" i="1"/>
  <c r="BW785" i="1"/>
  <c r="BV785" i="1"/>
  <c r="BT785" i="1"/>
  <c r="BR785" i="1"/>
  <c r="BQ785" i="1"/>
  <c r="BP785" i="1"/>
  <c r="BO785" i="1"/>
  <c r="BN785" i="1"/>
  <c r="BL785" i="1"/>
  <c r="BK785" i="1"/>
  <c r="BD785" i="1"/>
  <c r="BC785" i="1"/>
  <c r="BB785" i="1"/>
  <c r="BA785" i="1"/>
  <c r="AZ785" i="1"/>
  <c r="AY785" i="1"/>
  <c r="AX785" i="1"/>
  <c r="AW785" i="1"/>
  <c r="AV785" i="1"/>
  <c r="AE785" i="1"/>
  <c r="AD785" i="1"/>
  <c r="AC785" i="1"/>
  <c r="AB785" i="1"/>
  <c r="AA785" i="1"/>
  <c r="Z785" i="1"/>
  <c r="Y785" i="1"/>
  <c r="R785" i="1"/>
  <c r="Q785" i="1"/>
  <c r="C785" i="1"/>
  <c r="FM784" i="1"/>
  <c r="FO784" i="1" s="1"/>
  <c r="CW784" i="1"/>
  <c r="CV784" i="1"/>
  <c r="CU784" i="1"/>
  <c r="CT784" i="1"/>
  <c r="CS784" i="1"/>
  <c r="CQ784" i="1"/>
  <c r="CP784" i="1"/>
  <c r="CI784" i="1"/>
  <c r="BZ784" i="1"/>
  <c r="BY784" i="1"/>
  <c r="BX784" i="1"/>
  <c r="BW784" i="1"/>
  <c r="BV784" i="1"/>
  <c r="BT784" i="1"/>
  <c r="BR784" i="1"/>
  <c r="BQ784" i="1"/>
  <c r="BP784" i="1"/>
  <c r="BO784" i="1"/>
  <c r="BN784" i="1"/>
  <c r="BL784" i="1"/>
  <c r="BK784" i="1"/>
  <c r="BD784" i="1"/>
  <c r="BC784" i="1"/>
  <c r="BB784" i="1"/>
  <c r="BA784" i="1"/>
  <c r="AZ784" i="1"/>
  <c r="AY784" i="1"/>
  <c r="AX784" i="1"/>
  <c r="AW784" i="1"/>
  <c r="AV784" i="1"/>
  <c r="AE784" i="1"/>
  <c r="AD784" i="1"/>
  <c r="AC784" i="1"/>
  <c r="AB784" i="1"/>
  <c r="AA784" i="1"/>
  <c r="Z784" i="1"/>
  <c r="Y784" i="1"/>
  <c r="R784" i="1"/>
  <c r="Q784" i="1"/>
  <c r="C784" i="1"/>
  <c r="FM783" i="1"/>
  <c r="CW783" i="1"/>
  <c r="CV783" i="1"/>
  <c r="CU783" i="1"/>
  <c r="CT783" i="1"/>
  <c r="CS783" i="1"/>
  <c r="CQ783" i="1"/>
  <c r="CP783" i="1"/>
  <c r="CI783" i="1"/>
  <c r="BZ783" i="1"/>
  <c r="BY783" i="1"/>
  <c r="BX783" i="1"/>
  <c r="BW783" i="1"/>
  <c r="BV783" i="1"/>
  <c r="BT783" i="1"/>
  <c r="BR783" i="1"/>
  <c r="BQ783" i="1"/>
  <c r="BP783" i="1"/>
  <c r="BO783" i="1"/>
  <c r="BN783" i="1"/>
  <c r="BL783" i="1"/>
  <c r="BK783" i="1"/>
  <c r="BD783" i="1"/>
  <c r="BC783" i="1"/>
  <c r="BB783" i="1"/>
  <c r="BA783" i="1"/>
  <c r="AZ783" i="1"/>
  <c r="AY783" i="1"/>
  <c r="AX783" i="1"/>
  <c r="AW783" i="1"/>
  <c r="AV783" i="1"/>
  <c r="AE783" i="1"/>
  <c r="AD783" i="1"/>
  <c r="AC783" i="1"/>
  <c r="AB783" i="1"/>
  <c r="AA783" i="1"/>
  <c r="Z783" i="1"/>
  <c r="Y783" i="1"/>
  <c r="R783" i="1"/>
  <c r="Q783" i="1"/>
  <c r="C783" i="1"/>
  <c r="FM782" i="1"/>
  <c r="CW782" i="1"/>
  <c r="CV782" i="1"/>
  <c r="CU782" i="1"/>
  <c r="CT782" i="1"/>
  <c r="CS782" i="1"/>
  <c r="CQ782" i="1"/>
  <c r="CP782" i="1"/>
  <c r="CI782" i="1"/>
  <c r="BZ782" i="1"/>
  <c r="BY782" i="1"/>
  <c r="BX782" i="1"/>
  <c r="BW782" i="1"/>
  <c r="BV782" i="1"/>
  <c r="BT782" i="1"/>
  <c r="BR782" i="1"/>
  <c r="BQ782" i="1"/>
  <c r="BP782" i="1"/>
  <c r="BO782" i="1"/>
  <c r="BN782" i="1"/>
  <c r="BL782" i="1"/>
  <c r="BK782" i="1"/>
  <c r="BD782" i="1"/>
  <c r="BC782" i="1"/>
  <c r="BB782" i="1"/>
  <c r="BA782" i="1"/>
  <c r="AZ782" i="1"/>
  <c r="AY782" i="1"/>
  <c r="AX782" i="1"/>
  <c r="AW782" i="1"/>
  <c r="AV782" i="1"/>
  <c r="AE782" i="1"/>
  <c r="AD782" i="1"/>
  <c r="AC782" i="1"/>
  <c r="AB782" i="1"/>
  <c r="AA782" i="1"/>
  <c r="Z782" i="1"/>
  <c r="Y782" i="1"/>
  <c r="R782" i="1"/>
  <c r="Q782" i="1"/>
  <c r="C782" i="1"/>
  <c r="FM781" i="1"/>
  <c r="CW781" i="1"/>
  <c r="CV781" i="1"/>
  <c r="CU781" i="1"/>
  <c r="CT781" i="1"/>
  <c r="CS781" i="1"/>
  <c r="CQ781" i="1"/>
  <c r="CP781" i="1"/>
  <c r="CI781" i="1"/>
  <c r="BZ781" i="1"/>
  <c r="BY781" i="1"/>
  <c r="BX781" i="1"/>
  <c r="BW781" i="1"/>
  <c r="BV781" i="1"/>
  <c r="BT781" i="1"/>
  <c r="BR781" i="1"/>
  <c r="BQ781" i="1"/>
  <c r="BP781" i="1"/>
  <c r="BO781" i="1"/>
  <c r="BN781" i="1"/>
  <c r="BL781" i="1"/>
  <c r="BK781" i="1"/>
  <c r="BD781" i="1"/>
  <c r="BC781" i="1"/>
  <c r="BB781" i="1"/>
  <c r="BA781" i="1"/>
  <c r="AZ781" i="1"/>
  <c r="AY781" i="1"/>
  <c r="AX781" i="1"/>
  <c r="AW781" i="1"/>
  <c r="AV781" i="1"/>
  <c r="AE781" i="1"/>
  <c r="AD781" i="1"/>
  <c r="AC781" i="1"/>
  <c r="AB781" i="1"/>
  <c r="AA781" i="1"/>
  <c r="Z781" i="1"/>
  <c r="Y781" i="1"/>
  <c r="R781" i="1"/>
  <c r="Q781" i="1"/>
  <c r="C781" i="1"/>
  <c r="FM780" i="1"/>
  <c r="CW780" i="1"/>
  <c r="CV780" i="1"/>
  <c r="CU780" i="1"/>
  <c r="CT780" i="1"/>
  <c r="CS780" i="1"/>
  <c r="CQ780" i="1"/>
  <c r="CP780" i="1"/>
  <c r="CI780" i="1"/>
  <c r="BZ780" i="1"/>
  <c r="BY780" i="1"/>
  <c r="BX780" i="1"/>
  <c r="BW780" i="1"/>
  <c r="BV780" i="1"/>
  <c r="BT780" i="1"/>
  <c r="BR780" i="1"/>
  <c r="BQ780" i="1"/>
  <c r="BP780" i="1"/>
  <c r="BO780" i="1"/>
  <c r="BN780" i="1"/>
  <c r="BL780" i="1"/>
  <c r="BK780" i="1"/>
  <c r="BD780" i="1"/>
  <c r="BC780" i="1"/>
  <c r="BB780" i="1"/>
  <c r="BA780" i="1"/>
  <c r="AZ780" i="1"/>
  <c r="AY780" i="1"/>
  <c r="AX780" i="1"/>
  <c r="AW780" i="1"/>
  <c r="AV780" i="1"/>
  <c r="AE780" i="1"/>
  <c r="AD780" i="1"/>
  <c r="AC780" i="1"/>
  <c r="AB780" i="1"/>
  <c r="AA780" i="1"/>
  <c r="Z780" i="1"/>
  <c r="Y780" i="1"/>
  <c r="R780" i="1"/>
  <c r="Q780" i="1"/>
  <c r="C780" i="1"/>
  <c r="FM779" i="1"/>
  <c r="FO779" i="1" s="1"/>
  <c r="CW779" i="1"/>
  <c r="CV779" i="1"/>
  <c r="CU779" i="1"/>
  <c r="CT779" i="1"/>
  <c r="CS779" i="1"/>
  <c r="CQ779" i="1"/>
  <c r="CP779" i="1"/>
  <c r="CI779" i="1"/>
  <c r="BZ779" i="1"/>
  <c r="BY779" i="1"/>
  <c r="BX779" i="1"/>
  <c r="BW779" i="1"/>
  <c r="BV779" i="1"/>
  <c r="BT779" i="1"/>
  <c r="BR779" i="1"/>
  <c r="BQ779" i="1"/>
  <c r="BP779" i="1"/>
  <c r="BO779" i="1"/>
  <c r="BN779" i="1"/>
  <c r="BL779" i="1"/>
  <c r="BK779" i="1"/>
  <c r="BD779" i="1"/>
  <c r="BC779" i="1"/>
  <c r="BB779" i="1"/>
  <c r="BA779" i="1"/>
  <c r="AZ779" i="1"/>
  <c r="AY779" i="1"/>
  <c r="AX779" i="1"/>
  <c r="AW779" i="1"/>
  <c r="AV779" i="1"/>
  <c r="AE779" i="1"/>
  <c r="AD779" i="1"/>
  <c r="AC779" i="1"/>
  <c r="AB779" i="1"/>
  <c r="AA779" i="1"/>
  <c r="Z779" i="1"/>
  <c r="Y779" i="1"/>
  <c r="R779" i="1"/>
  <c r="Q779" i="1"/>
  <c r="C779" i="1"/>
  <c r="FM778" i="1"/>
  <c r="FN778" i="1" s="1"/>
  <c r="FP778" i="1" s="1"/>
  <c r="CW778" i="1"/>
  <c r="CV778" i="1"/>
  <c r="CU778" i="1"/>
  <c r="CT778" i="1"/>
  <c r="CS778" i="1"/>
  <c r="CQ778" i="1"/>
  <c r="CP778" i="1"/>
  <c r="CI778" i="1"/>
  <c r="BZ778" i="1"/>
  <c r="BY778" i="1"/>
  <c r="BX778" i="1"/>
  <c r="BW778" i="1"/>
  <c r="BV778" i="1"/>
  <c r="BT778" i="1"/>
  <c r="BR778" i="1"/>
  <c r="BQ778" i="1"/>
  <c r="BP778" i="1"/>
  <c r="BO778" i="1"/>
  <c r="BN778" i="1"/>
  <c r="BL778" i="1"/>
  <c r="BK778" i="1"/>
  <c r="BD778" i="1"/>
  <c r="BC778" i="1"/>
  <c r="BB778" i="1"/>
  <c r="BA778" i="1"/>
  <c r="AZ778" i="1"/>
  <c r="AY778" i="1"/>
  <c r="AX778" i="1"/>
  <c r="AW778" i="1"/>
  <c r="AV778" i="1"/>
  <c r="AE778" i="1"/>
  <c r="AD778" i="1"/>
  <c r="AC778" i="1"/>
  <c r="AB778" i="1"/>
  <c r="AA778" i="1"/>
  <c r="Z778" i="1"/>
  <c r="Y778" i="1"/>
  <c r="R778" i="1"/>
  <c r="Q778" i="1"/>
  <c r="C778" i="1"/>
  <c r="FM777" i="1"/>
  <c r="CW777" i="1"/>
  <c r="CV777" i="1"/>
  <c r="CU777" i="1"/>
  <c r="CT777" i="1"/>
  <c r="CS777" i="1"/>
  <c r="CQ777" i="1"/>
  <c r="CP777" i="1"/>
  <c r="CI777" i="1"/>
  <c r="BZ777" i="1"/>
  <c r="BY777" i="1"/>
  <c r="BX777" i="1"/>
  <c r="BW777" i="1"/>
  <c r="BV777" i="1"/>
  <c r="BT777" i="1"/>
  <c r="BR777" i="1"/>
  <c r="BQ777" i="1"/>
  <c r="BP777" i="1"/>
  <c r="BO777" i="1"/>
  <c r="BN777" i="1"/>
  <c r="BL777" i="1"/>
  <c r="BK777" i="1"/>
  <c r="BD777" i="1"/>
  <c r="BC777" i="1"/>
  <c r="BB777" i="1"/>
  <c r="BA777" i="1"/>
  <c r="AZ777" i="1"/>
  <c r="AY777" i="1"/>
  <c r="AX777" i="1"/>
  <c r="AW777" i="1"/>
  <c r="AV777" i="1"/>
  <c r="AE777" i="1"/>
  <c r="AD777" i="1"/>
  <c r="AC777" i="1"/>
  <c r="AB777" i="1"/>
  <c r="AA777" i="1"/>
  <c r="Z777" i="1"/>
  <c r="Y777" i="1"/>
  <c r="R777" i="1"/>
  <c r="Q777" i="1"/>
  <c r="C777" i="1"/>
  <c r="FM776" i="1"/>
  <c r="CW776" i="1"/>
  <c r="CV776" i="1"/>
  <c r="CU776" i="1"/>
  <c r="CT776" i="1"/>
  <c r="CS776" i="1"/>
  <c r="CQ776" i="1"/>
  <c r="CP776" i="1"/>
  <c r="CI776" i="1"/>
  <c r="BZ776" i="1"/>
  <c r="BY776" i="1"/>
  <c r="BX776" i="1"/>
  <c r="BW776" i="1"/>
  <c r="BV776" i="1"/>
  <c r="BT776" i="1"/>
  <c r="BR776" i="1"/>
  <c r="BQ776" i="1"/>
  <c r="BP776" i="1"/>
  <c r="BO776" i="1"/>
  <c r="BN776" i="1"/>
  <c r="BL776" i="1"/>
  <c r="BK776" i="1"/>
  <c r="BD776" i="1"/>
  <c r="BC776" i="1"/>
  <c r="BB776" i="1"/>
  <c r="BA776" i="1"/>
  <c r="AZ776" i="1"/>
  <c r="AY776" i="1"/>
  <c r="AX776" i="1"/>
  <c r="AW776" i="1"/>
  <c r="AV776" i="1"/>
  <c r="AE776" i="1"/>
  <c r="AD776" i="1"/>
  <c r="AC776" i="1"/>
  <c r="AB776" i="1"/>
  <c r="AA776" i="1"/>
  <c r="Z776" i="1"/>
  <c r="Y776" i="1"/>
  <c r="R776" i="1"/>
  <c r="Q776" i="1"/>
  <c r="C776" i="1"/>
  <c r="FM775" i="1"/>
  <c r="CW775" i="1"/>
  <c r="CV775" i="1"/>
  <c r="CU775" i="1"/>
  <c r="CT775" i="1"/>
  <c r="CS775" i="1"/>
  <c r="CQ775" i="1"/>
  <c r="CP775" i="1"/>
  <c r="CI775" i="1"/>
  <c r="BZ775" i="1"/>
  <c r="BY775" i="1"/>
  <c r="BX775" i="1"/>
  <c r="BW775" i="1"/>
  <c r="BV775" i="1"/>
  <c r="BT775" i="1"/>
  <c r="BR775" i="1"/>
  <c r="BQ775" i="1"/>
  <c r="BP775" i="1"/>
  <c r="BO775" i="1"/>
  <c r="BN775" i="1"/>
  <c r="BL775" i="1"/>
  <c r="BK775" i="1"/>
  <c r="BD775" i="1"/>
  <c r="BC775" i="1"/>
  <c r="BB775" i="1"/>
  <c r="BA775" i="1"/>
  <c r="AZ775" i="1"/>
  <c r="AY775" i="1"/>
  <c r="AX775" i="1"/>
  <c r="AW775" i="1"/>
  <c r="AV775" i="1"/>
  <c r="AE775" i="1"/>
  <c r="AD775" i="1"/>
  <c r="AC775" i="1"/>
  <c r="AB775" i="1"/>
  <c r="AA775" i="1"/>
  <c r="Z775" i="1"/>
  <c r="Y775" i="1"/>
  <c r="R775" i="1"/>
  <c r="Q775" i="1"/>
  <c r="C775" i="1"/>
  <c r="FM774" i="1"/>
  <c r="CW774" i="1"/>
  <c r="CV774" i="1"/>
  <c r="CU774" i="1"/>
  <c r="CT774" i="1"/>
  <c r="CS774" i="1"/>
  <c r="CQ774" i="1"/>
  <c r="CP774" i="1"/>
  <c r="CI774" i="1"/>
  <c r="BZ774" i="1"/>
  <c r="BY774" i="1"/>
  <c r="BX774" i="1"/>
  <c r="BW774" i="1"/>
  <c r="BV774" i="1"/>
  <c r="BT774" i="1"/>
  <c r="BR774" i="1"/>
  <c r="BQ774" i="1"/>
  <c r="BP774" i="1"/>
  <c r="BO774" i="1"/>
  <c r="BN774" i="1"/>
  <c r="BL774" i="1"/>
  <c r="BK774" i="1"/>
  <c r="BD774" i="1"/>
  <c r="BC774" i="1"/>
  <c r="BB774" i="1"/>
  <c r="BA774" i="1"/>
  <c r="AZ774" i="1"/>
  <c r="AY774" i="1"/>
  <c r="AX774" i="1"/>
  <c r="AW774" i="1"/>
  <c r="AV774" i="1"/>
  <c r="AE774" i="1"/>
  <c r="AD774" i="1"/>
  <c r="AC774" i="1"/>
  <c r="AB774" i="1"/>
  <c r="AA774" i="1"/>
  <c r="Z774" i="1"/>
  <c r="Y774" i="1"/>
  <c r="R774" i="1"/>
  <c r="Q774" i="1"/>
  <c r="C774" i="1"/>
  <c r="FM773" i="1"/>
  <c r="FO773" i="1" s="1"/>
  <c r="CW773" i="1"/>
  <c r="CV773" i="1"/>
  <c r="CU773" i="1"/>
  <c r="CT773" i="1"/>
  <c r="CS773" i="1"/>
  <c r="CQ773" i="1"/>
  <c r="CP773" i="1"/>
  <c r="CI773" i="1"/>
  <c r="BZ773" i="1"/>
  <c r="BY773" i="1"/>
  <c r="BX773" i="1"/>
  <c r="BW773" i="1"/>
  <c r="BV773" i="1"/>
  <c r="BT773" i="1"/>
  <c r="BR773" i="1"/>
  <c r="BQ773" i="1"/>
  <c r="BP773" i="1"/>
  <c r="BO773" i="1"/>
  <c r="BN773" i="1"/>
  <c r="BL773" i="1"/>
  <c r="BK773" i="1"/>
  <c r="BD773" i="1"/>
  <c r="BC773" i="1"/>
  <c r="BB773" i="1"/>
  <c r="BA773" i="1"/>
  <c r="AZ773" i="1"/>
  <c r="AY773" i="1"/>
  <c r="AX773" i="1"/>
  <c r="AW773" i="1"/>
  <c r="AV773" i="1"/>
  <c r="AE773" i="1"/>
  <c r="AD773" i="1"/>
  <c r="AC773" i="1"/>
  <c r="AB773" i="1"/>
  <c r="AA773" i="1"/>
  <c r="Z773" i="1"/>
  <c r="Y773" i="1"/>
  <c r="R773" i="1"/>
  <c r="Q773" i="1"/>
  <c r="C773" i="1"/>
  <c r="FM772" i="1"/>
  <c r="FO772" i="1" s="1"/>
  <c r="CW772" i="1"/>
  <c r="CV772" i="1"/>
  <c r="CU772" i="1"/>
  <c r="CT772" i="1"/>
  <c r="CS772" i="1"/>
  <c r="CQ772" i="1"/>
  <c r="CP772" i="1"/>
  <c r="CI772" i="1"/>
  <c r="BZ772" i="1"/>
  <c r="BY772" i="1"/>
  <c r="BX772" i="1"/>
  <c r="BW772" i="1"/>
  <c r="BV772" i="1"/>
  <c r="BT772" i="1"/>
  <c r="BR772" i="1"/>
  <c r="BQ772" i="1"/>
  <c r="BP772" i="1"/>
  <c r="BO772" i="1"/>
  <c r="BN772" i="1"/>
  <c r="BL772" i="1"/>
  <c r="BK772" i="1"/>
  <c r="BD772" i="1"/>
  <c r="BC772" i="1"/>
  <c r="BB772" i="1"/>
  <c r="BA772" i="1"/>
  <c r="AZ772" i="1"/>
  <c r="AY772" i="1"/>
  <c r="AX772" i="1"/>
  <c r="AW772" i="1"/>
  <c r="AV772" i="1"/>
  <c r="AE772" i="1"/>
  <c r="AD772" i="1"/>
  <c r="AC772" i="1"/>
  <c r="AB772" i="1"/>
  <c r="AA772" i="1"/>
  <c r="Z772" i="1"/>
  <c r="Y772" i="1"/>
  <c r="R772" i="1"/>
  <c r="Q772" i="1"/>
  <c r="C772" i="1"/>
  <c r="FM771" i="1"/>
  <c r="FN771" i="1" s="1"/>
  <c r="FP771" i="1" s="1"/>
  <c r="CW771" i="1"/>
  <c r="CV771" i="1"/>
  <c r="CU771" i="1"/>
  <c r="CT771" i="1"/>
  <c r="CS771" i="1"/>
  <c r="CQ771" i="1"/>
  <c r="CP771" i="1"/>
  <c r="CI771" i="1"/>
  <c r="BZ771" i="1"/>
  <c r="BY771" i="1"/>
  <c r="BX771" i="1"/>
  <c r="BW771" i="1"/>
  <c r="BV771" i="1"/>
  <c r="BT771" i="1"/>
  <c r="BR771" i="1"/>
  <c r="BQ771" i="1"/>
  <c r="BP771" i="1"/>
  <c r="BO771" i="1"/>
  <c r="BN771" i="1"/>
  <c r="BL771" i="1"/>
  <c r="BK771" i="1"/>
  <c r="BD771" i="1"/>
  <c r="BC771" i="1"/>
  <c r="BB771" i="1"/>
  <c r="BA771" i="1"/>
  <c r="AZ771" i="1"/>
  <c r="AY771" i="1"/>
  <c r="AX771" i="1"/>
  <c r="AW771" i="1"/>
  <c r="AV771" i="1"/>
  <c r="AE771" i="1"/>
  <c r="AD771" i="1"/>
  <c r="AC771" i="1"/>
  <c r="AB771" i="1"/>
  <c r="AA771" i="1"/>
  <c r="Z771" i="1"/>
  <c r="Y771" i="1"/>
  <c r="R771" i="1"/>
  <c r="Q771" i="1"/>
  <c r="C771" i="1"/>
  <c r="FM770" i="1"/>
  <c r="CW770" i="1"/>
  <c r="CV770" i="1"/>
  <c r="CU770" i="1"/>
  <c r="CT770" i="1"/>
  <c r="CS770" i="1"/>
  <c r="CQ770" i="1"/>
  <c r="CP770" i="1"/>
  <c r="CI770" i="1"/>
  <c r="BZ770" i="1"/>
  <c r="BY770" i="1"/>
  <c r="BX770" i="1"/>
  <c r="BW770" i="1"/>
  <c r="BV770" i="1"/>
  <c r="BT770" i="1"/>
  <c r="BR770" i="1"/>
  <c r="BQ770" i="1"/>
  <c r="BP770" i="1"/>
  <c r="BO770" i="1"/>
  <c r="BN770" i="1"/>
  <c r="BL770" i="1"/>
  <c r="BK770" i="1"/>
  <c r="BD770" i="1"/>
  <c r="BC770" i="1"/>
  <c r="BB770" i="1"/>
  <c r="BA770" i="1"/>
  <c r="AZ770" i="1"/>
  <c r="AY770" i="1"/>
  <c r="AX770" i="1"/>
  <c r="AW770" i="1"/>
  <c r="AV770" i="1"/>
  <c r="AE770" i="1"/>
  <c r="AD770" i="1"/>
  <c r="AC770" i="1"/>
  <c r="AB770" i="1"/>
  <c r="AA770" i="1"/>
  <c r="Z770" i="1"/>
  <c r="Y770" i="1"/>
  <c r="R770" i="1"/>
  <c r="Q770" i="1"/>
  <c r="C770" i="1"/>
  <c r="FM769" i="1"/>
  <c r="FO769" i="1" s="1"/>
  <c r="CW769" i="1"/>
  <c r="CV769" i="1"/>
  <c r="CU769" i="1"/>
  <c r="CT769" i="1"/>
  <c r="CS769" i="1"/>
  <c r="CQ769" i="1"/>
  <c r="CP769" i="1"/>
  <c r="CI769" i="1"/>
  <c r="BZ769" i="1"/>
  <c r="BY769" i="1"/>
  <c r="BX769" i="1"/>
  <c r="BW769" i="1"/>
  <c r="BV769" i="1"/>
  <c r="BT769" i="1"/>
  <c r="BR769" i="1"/>
  <c r="BQ769" i="1"/>
  <c r="BP769" i="1"/>
  <c r="BO769" i="1"/>
  <c r="BN769" i="1"/>
  <c r="BL769" i="1"/>
  <c r="BK769" i="1"/>
  <c r="BD769" i="1"/>
  <c r="BC769" i="1"/>
  <c r="BB769" i="1"/>
  <c r="BA769" i="1"/>
  <c r="AZ769" i="1"/>
  <c r="AY769" i="1"/>
  <c r="AX769" i="1"/>
  <c r="AW769" i="1"/>
  <c r="AV769" i="1"/>
  <c r="AE769" i="1"/>
  <c r="AD769" i="1"/>
  <c r="AC769" i="1"/>
  <c r="AB769" i="1"/>
  <c r="AA769" i="1"/>
  <c r="Z769" i="1"/>
  <c r="Y769" i="1"/>
  <c r="R769" i="1"/>
  <c r="Q769" i="1"/>
  <c r="C769" i="1"/>
  <c r="FM768" i="1"/>
  <c r="CW768" i="1"/>
  <c r="CV768" i="1"/>
  <c r="CU768" i="1"/>
  <c r="CT768" i="1"/>
  <c r="CS768" i="1"/>
  <c r="CQ768" i="1"/>
  <c r="CP768" i="1"/>
  <c r="CI768" i="1"/>
  <c r="BZ768" i="1"/>
  <c r="BY768" i="1"/>
  <c r="BX768" i="1"/>
  <c r="BW768" i="1"/>
  <c r="BV768" i="1"/>
  <c r="BT768" i="1"/>
  <c r="BR768" i="1"/>
  <c r="BQ768" i="1"/>
  <c r="BP768" i="1"/>
  <c r="BO768" i="1"/>
  <c r="BN768" i="1"/>
  <c r="BL768" i="1"/>
  <c r="BK768" i="1"/>
  <c r="BD768" i="1"/>
  <c r="BC768" i="1"/>
  <c r="BB768" i="1"/>
  <c r="BA768" i="1"/>
  <c r="AZ768" i="1"/>
  <c r="AY768" i="1"/>
  <c r="AX768" i="1"/>
  <c r="AW768" i="1"/>
  <c r="AV768" i="1"/>
  <c r="AE768" i="1"/>
  <c r="AD768" i="1"/>
  <c r="AC768" i="1"/>
  <c r="AB768" i="1"/>
  <c r="AA768" i="1"/>
  <c r="Z768" i="1"/>
  <c r="Y768" i="1"/>
  <c r="R768" i="1"/>
  <c r="Q768" i="1"/>
  <c r="C768" i="1"/>
  <c r="FM767" i="1"/>
  <c r="CW767" i="1"/>
  <c r="CV767" i="1"/>
  <c r="CU767" i="1"/>
  <c r="CT767" i="1"/>
  <c r="CS767" i="1"/>
  <c r="CQ767" i="1"/>
  <c r="CP767" i="1"/>
  <c r="CI767" i="1"/>
  <c r="BZ767" i="1"/>
  <c r="BY767" i="1"/>
  <c r="BX767" i="1"/>
  <c r="BW767" i="1"/>
  <c r="BV767" i="1"/>
  <c r="BT767" i="1"/>
  <c r="BR767" i="1"/>
  <c r="BQ767" i="1"/>
  <c r="BP767" i="1"/>
  <c r="BO767" i="1"/>
  <c r="BN767" i="1"/>
  <c r="BL767" i="1"/>
  <c r="BK767" i="1"/>
  <c r="BD767" i="1"/>
  <c r="BC767" i="1"/>
  <c r="BB767" i="1"/>
  <c r="BA767" i="1"/>
  <c r="AZ767" i="1"/>
  <c r="AY767" i="1"/>
  <c r="AX767" i="1"/>
  <c r="AW767" i="1"/>
  <c r="AV767" i="1"/>
  <c r="AE767" i="1"/>
  <c r="AD767" i="1"/>
  <c r="AC767" i="1"/>
  <c r="AB767" i="1"/>
  <c r="AA767" i="1"/>
  <c r="Z767" i="1"/>
  <c r="Y767" i="1"/>
  <c r="R767" i="1"/>
  <c r="Q767" i="1"/>
  <c r="C767" i="1"/>
  <c r="FM766" i="1"/>
  <c r="CW766" i="1"/>
  <c r="CV766" i="1"/>
  <c r="CU766" i="1"/>
  <c r="CT766" i="1"/>
  <c r="CS766" i="1"/>
  <c r="CQ766" i="1"/>
  <c r="CP766" i="1"/>
  <c r="CI766" i="1"/>
  <c r="BZ766" i="1"/>
  <c r="BY766" i="1"/>
  <c r="BX766" i="1"/>
  <c r="BW766" i="1"/>
  <c r="BV766" i="1"/>
  <c r="BT766" i="1"/>
  <c r="BR766" i="1"/>
  <c r="BQ766" i="1"/>
  <c r="BP766" i="1"/>
  <c r="BO766" i="1"/>
  <c r="BN766" i="1"/>
  <c r="BL766" i="1"/>
  <c r="BK766" i="1"/>
  <c r="BD766" i="1"/>
  <c r="BC766" i="1"/>
  <c r="BB766" i="1"/>
  <c r="BA766" i="1"/>
  <c r="AZ766" i="1"/>
  <c r="AY766" i="1"/>
  <c r="AX766" i="1"/>
  <c r="AW766" i="1"/>
  <c r="AV766" i="1"/>
  <c r="AE766" i="1"/>
  <c r="AD766" i="1"/>
  <c r="AC766" i="1"/>
  <c r="AB766" i="1"/>
  <c r="AA766" i="1"/>
  <c r="Z766" i="1"/>
  <c r="Y766" i="1"/>
  <c r="R766" i="1"/>
  <c r="Q766" i="1"/>
  <c r="C766" i="1"/>
  <c r="FM765" i="1"/>
  <c r="CW765" i="1"/>
  <c r="CV765" i="1"/>
  <c r="CU765" i="1"/>
  <c r="CT765" i="1"/>
  <c r="CS765" i="1"/>
  <c r="CQ765" i="1"/>
  <c r="CP765" i="1"/>
  <c r="CI765" i="1"/>
  <c r="BZ765" i="1"/>
  <c r="BY765" i="1"/>
  <c r="BX765" i="1"/>
  <c r="BW765" i="1"/>
  <c r="BV765" i="1"/>
  <c r="BT765" i="1"/>
  <c r="BR765" i="1"/>
  <c r="BQ765" i="1"/>
  <c r="BP765" i="1"/>
  <c r="BO765" i="1"/>
  <c r="BN765" i="1"/>
  <c r="BL765" i="1"/>
  <c r="BK765" i="1"/>
  <c r="BD765" i="1"/>
  <c r="BC765" i="1"/>
  <c r="BB765" i="1"/>
  <c r="BA765" i="1"/>
  <c r="AZ765" i="1"/>
  <c r="AY765" i="1"/>
  <c r="AX765" i="1"/>
  <c r="AW765" i="1"/>
  <c r="AV765" i="1"/>
  <c r="AE765" i="1"/>
  <c r="AD765" i="1"/>
  <c r="AC765" i="1"/>
  <c r="AB765" i="1"/>
  <c r="AA765" i="1"/>
  <c r="Z765" i="1"/>
  <c r="Y765" i="1"/>
  <c r="R765" i="1"/>
  <c r="Q765" i="1"/>
  <c r="C765" i="1"/>
  <c r="FM764" i="1"/>
  <c r="FO764" i="1" s="1"/>
  <c r="CW764" i="1"/>
  <c r="CV764" i="1"/>
  <c r="CU764" i="1"/>
  <c r="CT764" i="1"/>
  <c r="CS764" i="1"/>
  <c r="CQ764" i="1"/>
  <c r="CP764" i="1"/>
  <c r="CI764" i="1"/>
  <c r="BZ764" i="1"/>
  <c r="BY764" i="1"/>
  <c r="BX764" i="1"/>
  <c r="BW764" i="1"/>
  <c r="BV764" i="1"/>
  <c r="BT764" i="1"/>
  <c r="BR764" i="1"/>
  <c r="BQ764" i="1"/>
  <c r="BP764" i="1"/>
  <c r="BO764" i="1"/>
  <c r="BN764" i="1"/>
  <c r="BL764" i="1"/>
  <c r="BK764" i="1"/>
  <c r="BD764" i="1"/>
  <c r="BC764" i="1"/>
  <c r="BB764" i="1"/>
  <c r="BA764" i="1"/>
  <c r="AZ764" i="1"/>
  <c r="AY764" i="1"/>
  <c r="AX764" i="1"/>
  <c r="AW764" i="1"/>
  <c r="AV764" i="1"/>
  <c r="AE764" i="1"/>
  <c r="AD764" i="1"/>
  <c r="AC764" i="1"/>
  <c r="AB764" i="1"/>
  <c r="AA764" i="1"/>
  <c r="Z764" i="1"/>
  <c r="Y764" i="1"/>
  <c r="R764" i="1"/>
  <c r="Q764" i="1"/>
  <c r="C764" i="1"/>
  <c r="FM763" i="1"/>
  <c r="FN763" i="1" s="1"/>
  <c r="FP763" i="1" s="1"/>
  <c r="CW763" i="1"/>
  <c r="CV763" i="1"/>
  <c r="CU763" i="1"/>
  <c r="CT763" i="1"/>
  <c r="CS763" i="1"/>
  <c r="CQ763" i="1"/>
  <c r="CP763" i="1"/>
  <c r="CI763" i="1"/>
  <c r="BZ763" i="1"/>
  <c r="BY763" i="1"/>
  <c r="BX763" i="1"/>
  <c r="BW763" i="1"/>
  <c r="BV763" i="1"/>
  <c r="BT763" i="1"/>
  <c r="BR763" i="1"/>
  <c r="BQ763" i="1"/>
  <c r="BP763" i="1"/>
  <c r="BO763" i="1"/>
  <c r="BN763" i="1"/>
  <c r="BL763" i="1"/>
  <c r="BK763" i="1"/>
  <c r="BD763" i="1"/>
  <c r="BC763" i="1"/>
  <c r="BB763" i="1"/>
  <c r="BA763" i="1"/>
  <c r="AZ763" i="1"/>
  <c r="AY763" i="1"/>
  <c r="AX763" i="1"/>
  <c r="AW763" i="1"/>
  <c r="AV763" i="1"/>
  <c r="AE763" i="1"/>
  <c r="AD763" i="1"/>
  <c r="AC763" i="1"/>
  <c r="AB763" i="1"/>
  <c r="AA763" i="1"/>
  <c r="Z763" i="1"/>
  <c r="Y763" i="1"/>
  <c r="R763" i="1"/>
  <c r="Q763" i="1"/>
  <c r="C763" i="1"/>
  <c r="FM762" i="1"/>
  <c r="CW762" i="1"/>
  <c r="CV762" i="1"/>
  <c r="CU762" i="1"/>
  <c r="CT762" i="1"/>
  <c r="CS762" i="1"/>
  <c r="CQ762" i="1"/>
  <c r="CP762" i="1"/>
  <c r="CI762" i="1"/>
  <c r="BZ762" i="1"/>
  <c r="BY762" i="1"/>
  <c r="BX762" i="1"/>
  <c r="BW762" i="1"/>
  <c r="BV762" i="1"/>
  <c r="BT762" i="1"/>
  <c r="BR762" i="1"/>
  <c r="BQ762" i="1"/>
  <c r="BP762" i="1"/>
  <c r="BO762" i="1"/>
  <c r="BN762" i="1"/>
  <c r="BL762" i="1"/>
  <c r="BK762" i="1"/>
  <c r="BD762" i="1"/>
  <c r="BC762" i="1"/>
  <c r="BB762" i="1"/>
  <c r="BA762" i="1"/>
  <c r="AZ762" i="1"/>
  <c r="AY762" i="1"/>
  <c r="AX762" i="1"/>
  <c r="AW762" i="1"/>
  <c r="AV762" i="1"/>
  <c r="AE762" i="1"/>
  <c r="AD762" i="1"/>
  <c r="AC762" i="1"/>
  <c r="AB762" i="1"/>
  <c r="AA762" i="1"/>
  <c r="Z762" i="1"/>
  <c r="Y762" i="1"/>
  <c r="R762" i="1"/>
  <c r="Q762" i="1"/>
  <c r="C762" i="1"/>
  <c r="FM761" i="1"/>
  <c r="FO761" i="1" s="1"/>
  <c r="CW761" i="1"/>
  <c r="CV761" i="1"/>
  <c r="CU761" i="1"/>
  <c r="CT761" i="1"/>
  <c r="CS761" i="1"/>
  <c r="CQ761" i="1"/>
  <c r="CP761" i="1"/>
  <c r="CI761" i="1"/>
  <c r="BZ761" i="1"/>
  <c r="BY761" i="1"/>
  <c r="BX761" i="1"/>
  <c r="BW761" i="1"/>
  <c r="BV761" i="1"/>
  <c r="BT761" i="1"/>
  <c r="BR761" i="1"/>
  <c r="BQ761" i="1"/>
  <c r="BP761" i="1"/>
  <c r="BO761" i="1"/>
  <c r="BN761" i="1"/>
  <c r="BL761" i="1"/>
  <c r="BK761" i="1"/>
  <c r="BD761" i="1"/>
  <c r="BC761" i="1"/>
  <c r="BB761" i="1"/>
  <c r="BA761" i="1"/>
  <c r="AZ761" i="1"/>
  <c r="AY761" i="1"/>
  <c r="AX761" i="1"/>
  <c r="AW761" i="1"/>
  <c r="AV761" i="1"/>
  <c r="AE761" i="1"/>
  <c r="AD761" i="1"/>
  <c r="AC761" i="1"/>
  <c r="AB761" i="1"/>
  <c r="AA761" i="1"/>
  <c r="Z761" i="1"/>
  <c r="Y761" i="1"/>
  <c r="R761" i="1"/>
  <c r="Q761" i="1"/>
  <c r="C761" i="1"/>
  <c r="FM760" i="1"/>
  <c r="CW760" i="1"/>
  <c r="CV760" i="1"/>
  <c r="CU760" i="1"/>
  <c r="CT760" i="1"/>
  <c r="CS760" i="1"/>
  <c r="CQ760" i="1"/>
  <c r="CP760" i="1"/>
  <c r="CI760" i="1"/>
  <c r="BZ760" i="1"/>
  <c r="BY760" i="1"/>
  <c r="BX760" i="1"/>
  <c r="BW760" i="1"/>
  <c r="BV760" i="1"/>
  <c r="BT760" i="1"/>
  <c r="BR760" i="1"/>
  <c r="BQ760" i="1"/>
  <c r="BP760" i="1"/>
  <c r="BO760" i="1"/>
  <c r="BN760" i="1"/>
  <c r="BL760" i="1"/>
  <c r="BK760" i="1"/>
  <c r="BD760" i="1"/>
  <c r="BC760" i="1"/>
  <c r="BB760" i="1"/>
  <c r="BA760" i="1"/>
  <c r="AZ760" i="1"/>
  <c r="AY760" i="1"/>
  <c r="AX760" i="1"/>
  <c r="AW760" i="1"/>
  <c r="AV760" i="1"/>
  <c r="AE760" i="1"/>
  <c r="AD760" i="1"/>
  <c r="AC760" i="1"/>
  <c r="AB760" i="1"/>
  <c r="AA760" i="1"/>
  <c r="Z760" i="1"/>
  <c r="Y760" i="1"/>
  <c r="R760" i="1"/>
  <c r="Q760" i="1"/>
  <c r="C760" i="1"/>
  <c r="FM759" i="1"/>
  <c r="CW759" i="1"/>
  <c r="CV759" i="1"/>
  <c r="CU759" i="1"/>
  <c r="CT759" i="1"/>
  <c r="CS759" i="1"/>
  <c r="CQ759" i="1"/>
  <c r="CP759" i="1"/>
  <c r="CI759" i="1"/>
  <c r="BZ759" i="1"/>
  <c r="BY759" i="1"/>
  <c r="BX759" i="1"/>
  <c r="BW759" i="1"/>
  <c r="BV759" i="1"/>
  <c r="BT759" i="1"/>
  <c r="BR759" i="1"/>
  <c r="BQ759" i="1"/>
  <c r="BP759" i="1"/>
  <c r="BO759" i="1"/>
  <c r="BN759" i="1"/>
  <c r="BL759" i="1"/>
  <c r="BK759" i="1"/>
  <c r="BD759" i="1"/>
  <c r="BC759" i="1"/>
  <c r="BB759" i="1"/>
  <c r="BA759" i="1"/>
  <c r="AZ759" i="1"/>
  <c r="AY759" i="1"/>
  <c r="AX759" i="1"/>
  <c r="AW759" i="1"/>
  <c r="AV759" i="1"/>
  <c r="AE759" i="1"/>
  <c r="AD759" i="1"/>
  <c r="AC759" i="1"/>
  <c r="AB759" i="1"/>
  <c r="AA759" i="1"/>
  <c r="Z759" i="1"/>
  <c r="Y759" i="1"/>
  <c r="R759" i="1"/>
  <c r="Q759" i="1"/>
  <c r="C759" i="1"/>
  <c r="FM758" i="1"/>
  <c r="CW758" i="1"/>
  <c r="CV758" i="1"/>
  <c r="CU758" i="1"/>
  <c r="CT758" i="1"/>
  <c r="CS758" i="1"/>
  <c r="CQ758" i="1"/>
  <c r="CP758" i="1"/>
  <c r="CI758" i="1"/>
  <c r="BZ758" i="1"/>
  <c r="BY758" i="1"/>
  <c r="BX758" i="1"/>
  <c r="BW758" i="1"/>
  <c r="BV758" i="1"/>
  <c r="BT758" i="1"/>
  <c r="BR758" i="1"/>
  <c r="BQ758" i="1"/>
  <c r="BP758" i="1"/>
  <c r="BO758" i="1"/>
  <c r="BN758" i="1"/>
  <c r="BL758" i="1"/>
  <c r="BK758" i="1"/>
  <c r="BD758" i="1"/>
  <c r="BC758" i="1"/>
  <c r="BB758" i="1"/>
  <c r="BA758" i="1"/>
  <c r="AZ758" i="1"/>
  <c r="AY758" i="1"/>
  <c r="AX758" i="1"/>
  <c r="AW758" i="1"/>
  <c r="AV758" i="1"/>
  <c r="AE758" i="1"/>
  <c r="AD758" i="1"/>
  <c r="AC758" i="1"/>
  <c r="AB758" i="1"/>
  <c r="AA758" i="1"/>
  <c r="Z758" i="1"/>
  <c r="Y758" i="1"/>
  <c r="R758" i="1"/>
  <c r="Q758" i="1"/>
  <c r="C758" i="1"/>
  <c r="FM757" i="1"/>
  <c r="CW757" i="1"/>
  <c r="CV757" i="1"/>
  <c r="CU757" i="1"/>
  <c r="CT757" i="1"/>
  <c r="CS757" i="1"/>
  <c r="CQ757" i="1"/>
  <c r="CP757" i="1"/>
  <c r="CI757" i="1"/>
  <c r="BZ757" i="1"/>
  <c r="BY757" i="1"/>
  <c r="BX757" i="1"/>
  <c r="BW757" i="1"/>
  <c r="BV757" i="1"/>
  <c r="BT757" i="1"/>
  <c r="BR757" i="1"/>
  <c r="BQ757" i="1"/>
  <c r="BP757" i="1"/>
  <c r="BO757" i="1"/>
  <c r="BN757" i="1"/>
  <c r="BL757" i="1"/>
  <c r="BK757" i="1"/>
  <c r="BD757" i="1"/>
  <c r="BC757" i="1"/>
  <c r="BB757" i="1"/>
  <c r="BA757" i="1"/>
  <c r="AZ757" i="1"/>
  <c r="AY757" i="1"/>
  <c r="AX757" i="1"/>
  <c r="AW757" i="1"/>
  <c r="AV757" i="1"/>
  <c r="AE757" i="1"/>
  <c r="AD757" i="1"/>
  <c r="AC757" i="1"/>
  <c r="AB757" i="1"/>
  <c r="AA757" i="1"/>
  <c r="Z757" i="1"/>
  <c r="Y757" i="1"/>
  <c r="R757" i="1"/>
  <c r="Q757" i="1"/>
  <c r="C757" i="1"/>
  <c r="FM756" i="1"/>
  <c r="FO756" i="1" s="1"/>
  <c r="CW756" i="1"/>
  <c r="CV756" i="1"/>
  <c r="CU756" i="1"/>
  <c r="CT756" i="1"/>
  <c r="CS756" i="1"/>
  <c r="CQ756" i="1"/>
  <c r="CP756" i="1"/>
  <c r="CI756" i="1"/>
  <c r="BZ756" i="1"/>
  <c r="BY756" i="1"/>
  <c r="BX756" i="1"/>
  <c r="BW756" i="1"/>
  <c r="BV756" i="1"/>
  <c r="BT756" i="1"/>
  <c r="BR756" i="1"/>
  <c r="BQ756" i="1"/>
  <c r="BP756" i="1"/>
  <c r="BO756" i="1"/>
  <c r="BN756" i="1"/>
  <c r="BL756" i="1"/>
  <c r="BK756" i="1"/>
  <c r="BD756" i="1"/>
  <c r="BC756" i="1"/>
  <c r="BB756" i="1"/>
  <c r="BA756" i="1"/>
  <c r="AZ756" i="1"/>
  <c r="AY756" i="1"/>
  <c r="AX756" i="1"/>
  <c r="AW756" i="1"/>
  <c r="AV756" i="1"/>
  <c r="AE756" i="1"/>
  <c r="AD756" i="1"/>
  <c r="AC756" i="1"/>
  <c r="AB756" i="1"/>
  <c r="AA756" i="1"/>
  <c r="Z756" i="1"/>
  <c r="Y756" i="1"/>
  <c r="R756" i="1"/>
  <c r="Q756" i="1"/>
  <c r="C756" i="1"/>
  <c r="FM755" i="1"/>
  <c r="CW755" i="1"/>
  <c r="CV755" i="1"/>
  <c r="CU755" i="1"/>
  <c r="CT755" i="1"/>
  <c r="CS755" i="1"/>
  <c r="CQ755" i="1"/>
  <c r="CP755" i="1"/>
  <c r="CI755" i="1"/>
  <c r="BZ755" i="1"/>
  <c r="BY755" i="1"/>
  <c r="BX755" i="1"/>
  <c r="BW755" i="1"/>
  <c r="BV755" i="1"/>
  <c r="BT755" i="1"/>
  <c r="BR755" i="1"/>
  <c r="BQ755" i="1"/>
  <c r="BP755" i="1"/>
  <c r="BO755" i="1"/>
  <c r="BN755" i="1"/>
  <c r="BL755" i="1"/>
  <c r="BK755" i="1"/>
  <c r="BD755" i="1"/>
  <c r="BC755" i="1"/>
  <c r="BB755" i="1"/>
  <c r="BA755" i="1"/>
  <c r="AZ755" i="1"/>
  <c r="AY755" i="1"/>
  <c r="AX755" i="1"/>
  <c r="AW755" i="1"/>
  <c r="AV755" i="1"/>
  <c r="AE755" i="1"/>
  <c r="AD755" i="1"/>
  <c r="AC755" i="1"/>
  <c r="AB755" i="1"/>
  <c r="AA755" i="1"/>
  <c r="Z755" i="1"/>
  <c r="Y755" i="1"/>
  <c r="R755" i="1"/>
  <c r="Q755" i="1"/>
  <c r="C755" i="1"/>
  <c r="FM754" i="1"/>
  <c r="CW754" i="1"/>
  <c r="CV754" i="1"/>
  <c r="CU754" i="1"/>
  <c r="CT754" i="1"/>
  <c r="CS754" i="1"/>
  <c r="CQ754" i="1"/>
  <c r="CP754" i="1"/>
  <c r="CI754" i="1"/>
  <c r="BZ754" i="1"/>
  <c r="BY754" i="1"/>
  <c r="BX754" i="1"/>
  <c r="BW754" i="1"/>
  <c r="BV754" i="1"/>
  <c r="BT754" i="1"/>
  <c r="BR754" i="1"/>
  <c r="BQ754" i="1"/>
  <c r="BP754" i="1"/>
  <c r="BO754" i="1"/>
  <c r="BN754" i="1"/>
  <c r="BL754" i="1"/>
  <c r="BK754" i="1"/>
  <c r="BD754" i="1"/>
  <c r="BC754" i="1"/>
  <c r="BB754" i="1"/>
  <c r="BA754" i="1"/>
  <c r="AZ754" i="1"/>
  <c r="AY754" i="1"/>
  <c r="AX754" i="1"/>
  <c r="AW754" i="1"/>
  <c r="AV754" i="1"/>
  <c r="AE754" i="1"/>
  <c r="AD754" i="1"/>
  <c r="AC754" i="1"/>
  <c r="AB754" i="1"/>
  <c r="AA754" i="1"/>
  <c r="Z754" i="1"/>
  <c r="Y754" i="1"/>
  <c r="R754" i="1"/>
  <c r="Q754" i="1"/>
  <c r="C754" i="1"/>
  <c r="FM753" i="1"/>
  <c r="FO753" i="1" s="1"/>
  <c r="CW753" i="1"/>
  <c r="CV753" i="1"/>
  <c r="CU753" i="1"/>
  <c r="CT753" i="1"/>
  <c r="CS753" i="1"/>
  <c r="CQ753" i="1"/>
  <c r="CP753" i="1"/>
  <c r="CI753" i="1"/>
  <c r="BZ753" i="1"/>
  <c r="BY753" i="1"/>
  <c r="BX753" i="1"/>
  <c r="BW753" i="1"/>
  <c r="BV753" i="1"/>
  <c r="BT753" i="1"/>
  <c r="BR753" i="1"/>
  <c r="BQ753" i="1"/>
  <c r="BP753" i="1"/>
  <c r="BO753" i="1"/>
  <c r="BN753" i="1"/>
  <c r="BL753" i="1"/>
  <c r="BK753" i="1"/>
  <c r="BD753" i="1"/>
  <c r="BC753" i="1"/>
  <c r="BB753" i="1"/>
  <c r="BA753" i="1"/>
  <c r="AZ753" i="1"/>
  <c r="AY753" i="1"/>
  <c r="AX753" i="1"/>
  <c r="AW753" i="1"/>
  <c r="AV753" i="1"/>
  <c r="AE753" i="1"/>
  <c r="AD753" i="1"/>
  <c r="AC753" i="1"/>
  <c r="AB753" i="1"/>
  <c r="AA753" i="1"/>
  <c r="Z753" i="1"/>
  <c r="Y753" i="1"/>
  <c r="R753" i="1"/>
  <c r="Q753" i="1"/>
  <c r="C753" i="1"/>
  <c r="FM752" i="1"/>
  <c r="CW752" i="1"/>
  <c r="CV752" i="1"/>
  <c r="CU752" i="1"/>
  <c r="CT752" i="1"/>
  <c r="CS752" i="1"/>
  <c r="CQ752" i="1"/>
  <c r="CP752" i="1"/>
  <c r="CI752" i="1"/>
  <c r="BZ752" i="1"/>
  <c r="BY752" i="1"/>
  <c r="BX752" i="1"/>
  <c r="BW752" i="1"/>
  <c r="BV752" i="1"/>
  <c r="BT752" i="1"/>
  <c r="BR752" i="1"/>
  <c r="BQ752" i="1"/>
  <c r="BP752" i="1"/>
  <c r="BO752" i="1"/>
  <c r="BN752" i="1"/>
  <c r="BL752" i="1"/>
  <c r="BK752" i="1"/>
  <c r="BD752" i="1"/>
  <c r="BC752" i="1"/>
  <c r="BB752" i="1"/>
  <c r="BA752" i="1"/>
  <c r="AZ752" i="1"/>
  <c r="AY752" i="1"/>
  <c r="AX752" i="1"/>
  <c r="AW752" i="1"/>
  <c r="AV752" i="1"/>
  <c r="AE752" i="1"/>
  <c r="AD752" i="1"/>
  <c r="AC752" i="1"/>
  <c r="AB752" i="1"/>
  <c r="AA752" i="1"/>
  <c r="Z752" i="1"/>
  <c r="Y752" i="1"/>
  <c r="R752" i="1"/>
  <c r="Q752" i="1"/>
  <c r="C752" i="1"/>
  <c r="FM751" i="1"/>
  <c r="FO751" i="1" s="1"/>
  <c r="CW751" i="1"/>
  <c r="CV751" i="1"/>
  <c r="CU751" i="1"/>
  <c r="CT751" i="1"/>
  <c r="CS751" i="1"/>
  <c r="CQ751" i="1"/>
  <c r="CP751" i="1"/>
  <c r="CI751" i="1"/>
  <c r="BZ751" i="1"/>
  <c r="BY751" i="1"/>
  <c r="BX751" i="1"/>
  <c r="BW751" i="1"/>
  <c r="BV751" i="1"/>
  <c r="BT751" i="1"/>
  <c r="BR751" i="1"/>
  <c r="BQ751" i="1"/>
  <c r="BP751" i="1"/>
  <c r="BO751" i="1"/>
  <c r="BN751" i="1"/>
  <c r="BL751" i="1"/>
  <c r="BK751" i="1"/>
  <c r="BD751" i="1"/>
  <c r="BC751" i="1"/>
  <c r="BB751" i="1"/>
  <c r="BA751" i="1"/>
  <c r="AZ751" i="1"/>
  <c r="AY751" i="1"/>
  <c r="AX751" i="1"/>
  <c r="AW751" i="1"/>
  <c r="AV751" i="1"/>
  <c r="AE751" i="1"/>
  <c r="AD751" i="1"/>
  <c r="AC751" i="1"/>
  <c r="AB751" i="1"/>
  <c r="AA751" i="1"/>
  <c r="Z751" i="1"/>
  <c r="Y751" i="1"/>
  <c r="R751" i="1"/>
  <c r="Q751" i="1"/>
  <c r="C751" i="1"/>
  <c r="FM750" i="1"/>
  <c r="CW750" i="1"/>
  <c r="CV750" i="1"/>
  <c r="CU750" i="1"/>
  <c r="CT750" i="1"/>
  <c r="CS750" i="1"/>
  <c r="CQ750" i="1"/>
  <c r="CP750" i="1"/>
  <c r="CI750" i="1"/>
  <c r="BZ750" i="1"/>
  <c r="BY750" i="1"/>
  <c r="BX750" i="1"/>
  <c r="BW750" i="1"/>
  <c r="BV750" i="1"/>
  <c r="BT750" i="1"/>
  <c r="BR750" i="1"/>
  <c r="BQ750" i="1"/>
  <c r="BP750" i="1"/>
  <c r="BO750" i="1"/>
  <c r="BN750" i="1"/>
  <c r="BL750" i="1"/>
  <c r="BK750" i="1"/>
  <c r="BD750" i="1"/>
  <c r="BC750" i="1"/>
  <c r="BB750" i="1"/>
  <c r="BA750" i="1"/>
  <c r="AZ750" i="1"/>
  <c r="AY750" i="1"/>
  <c r="AX750" i="1"/>
  <c r="AW750" i="1"/>
  <c r="AV750" i="1"/>
  <c r="AE750" i="1"/>
  <c r="AD750" i="1"/>
  <c r="AC750" i="1"/>
  <c r="AB750" i="1"/>
  <c r="AA750" i="1"/>
  <c r="Z750" i="1"/>
  <c r="Y750" i="1"/>
  <c r="R750" i="1"/>
  <c r="Q750" i="1"/>
  <c r="C750" i="1"/>
  <c r="FM749" i="1"/>
  <c r="CW749" i="1"/>
  <c r="CV749" i="1"/>
  <c r="CU749" i="1"/>
  <c r="CT749" i="1"/>
  <c r="CS749" i="1"/>
  <c r="CQ749" i="1"/>
  <c r="CP749" i="1"/>
  <c r="CI749" i="1"/>
  <c r="BZ749" i="1"/>
  <c r="BY749" i="1"/>
  <c r="BX749" i="1"/>
  <c r="BW749" i="1"/>
  <c r="BV749" i="1"/>
  <c r="BT749" i="1"/>
  <c r="BR749" i="1"/>
  <c r="BQ749" i="1"/>
  <c r="BP749" i="1"/>
  <c r="BO749" i="1"/>
  <c r="BN749" i="1"/>
  <c r="BL749" i="1"/>
  <c r="BK749" i="1"/>
  <c r="BD749" i="1"/>
  <c r="BC749" i="1"/>
  <c r="BB749" i="1"/>
  <c r="BA749" i="1"/>
  <c r="AZ749" i="1"/>
  <c r="AY749" i="1"/>
  <c r="AX749" i="1"/>
  <c r="AW749" i="1"/>
  <c r="AV749" i="1"/>
  <c r="AE749" i="1"/>
  <c r="AD749" i="1"/>
  <c r="AC749" i="1"/>
  <c r="AB749" i="1"/>
  <c r="AA749" i="1"/>
  <c r="Z749" i="1"/>
  <c r="Y749" i="1"/>
  <c r="R749" i="1"/>
  <c r="Q749" i="1"/>
  <c r="C749" i="1"/>
  <c r="FM748" i="1"/>
  <c r="FO748" i="1" s="1"/>
  <c r="CW748" i="1"/>
  <c r="CV748" i="1"/>
  <c r="CU748" i="1"/>
  <c r="CT748" i="1"/>
  <c r="CS748" i="1"/>
  <c r="CQ748" i="1"/>
  <c r="CP748" i="1"/>
  <c r="CI748" i="1"/>
  <c r="BZ748" i="1"/>
  <c r="BY748" i="1"/>
  <c r="BX748" i="1"/>
  <c r="BW748" i="1"/>
  <c r="BV748" i="1"/>
  <c r="BT748" i="1"/>
  <c r="BR748" i="1"/>
  <c r="BQ748" i="1"/>
  <c r="BP748" i="1"/>
  <c r="BO748" i="1"/>
  <c r="BN748" i="1"/>
  <c r="BL748" i="1"/>
  <c r="BK748" i="1"/>
  <c r="BD748" i="1"/>
  <c r="BC748" i="1"/>
  <c r="BB748" i="1"/>
  <c r="BA748" i="1"/>
  <c r="AZ748" i="1"/>
  <c r="AY748" i="1"/>
  <c r="AX748" i="1"/>
  <c r="AW748" i="1"/>
  <c r="AV748" i="1"/>
  <c r="AE748" i="1"/>
  <c r="AD748" i="1"/>
  <c r="AC748" i="1"/>
  <c r="AB748" i="1"/>
  <c r="AA748" i="1"/>
  <c r="Z748" i="1"/>
  <c r="Y748" i="1"/>
  <c r="R748" i="1"/>
  <c r="Q748" i="1"/>
  <c r="C748" i="1"/>
  <c r="FM747" i="1"/>
  <c r="FN747" i="1" s="1"/>
  <c r="FP747" i="1" s="1"/>
  <c r="CW747" i="1"/>
  <c r="CV747" i="1"/>
  <c r="CU747" i="1"/>
  <c r="CT747" i="1"/>
  <c r="CS747" i="1"/>
  <c r="CQ747" i="1"/>
  <c r="CP747" i="1"/>
  <c r="CI747" i="1"/>
  <c r="BZ747" i="1"/>
  <c r="BY747" i="1"/>
  <c r="BX747" i="1"/>
  <c r="BW747" i="1"/>
  <c r="BV747" i="1"/>
  <c r="BT747" i="1"/>
  <c r="BR747" i="1"/>
  <c r="BQ747" i="1"/>
  <c r="BP747" i="1"/>
  <c r="BO747" i="1"/>
  <c r="BN747" i="1"/>
  <c r="BL747" i="1"/>
  <c r="BK747" i="1"/>
  <c r="BD747" i="1"/>
  <c r="BC747" i="1"/>
  <c r="BB747" i="1"/>
  <c r="BA747" i="1"/>
  <c r="AZ747" i="1"/>
  <c r="AY747" i="1"/>
  <c r="AX747" i="1"/>
  <c r="AW747" i="1"/>
  <c r="AV747" i="1"/>
  <c r="AE747" i="1"/>
  <c r="AD747" i="1"/>
  <c r="AC747" i="1"/>
  <c r="AB747" i="1"/>
  <c r="AA747" i="1"/>
  <c r="Z747" i="1"/>
  <c r="Y747" i="1"/>
  <c r="R747" i="1"/>
  <c r="Q747" i="1"/>
  <c r="C747" i="1"/>
  <c r="FM746" i="1"/>
  <c r="CW746" i="1"/>
  <c r="CV746" i="1"/>
  <c r="CU746" i="1"/>
  <c r="CT746" i="1"/>
  <c r="CS746" i="1"/>
  <c r="CQ746" i="1"/>
  <c r="CP746" i="1"/>
  <c r="CI746" i="1"/>
  <c r="BZ746" i="1"/>
  <c r="BY746" i="1"/>
  <c r="BX746" i="1"/>
  <c r="BW746" i="1"/>
  <c r="BV746" i="1"/>
  <c r="BT746" i="1"/>
  <c r="BR746" i="1"/>
  <c r="BQ746" i="1"/>
  <c r="BP746" i="1"/>
  <c r="BO746" i="1"/>
  <c r="BN746" i="1"/>
  <c r="BL746" i="1"/>
  <c r="BK746" i="1"/>
  <c r="BD746" i="1"/>
  <c r="BC746" i="1"/>
  <c r="BB746" i="1"/>
  <c r="BA746" i="1"/>
  <c r="AZ746" i="1"/>
  <c r="AY746" i="1"/>
  <c r="AX746" i="1"/>
  <c r="AW746" i="1"/>
  <c r="AV746" i="1"/>
  <c r="AE746" i="1"/>
  <c r="AD746" i="1"/>
  <c r="AC746" i="1"/>
  <c r="AB746" i="1"/>
  <c r="AA746" i="1"/>
  <c r="Z746" i="1"/>
  <c r="Y746" i="1"/>
  <c r="R746" i="1"/>
  <c r="Q746" i="1"/>
  <c r="C746" i="1"/>
  <c r="FM745" i="1"/>
  <c r="FN745" i="1" s="1"/>
  <c r="FP745" i="1" s="1"/>
  <c r="CW745" i="1"/>
  <c r="CV745" i="1"/>
  <c r="CU745" i="1"/>
  <c r="CT745" i="1"/>
  <c r="CS745" i="1"/>
  <c r="CQ745" i="1"/>
  <c r="CP745" i="1"/>
  <c r="CI745" i="1"/>
  <c r="BZ745" i="1"/>
  <c r="BY745" i="1"/>
  <c r="BX745" i="1"/>
  <c r="BW745" i="1"/>
  <c r="BV745" i="1"/>
  <c r="BT745" i="1"/>
  <c r="BR745" i="1"/>
  <c r="BQ745" i="1"/>
  <c r="BP745" i="1"/>
  <c r="BO745" i="1"/>
  <c r="BN745" i="1"/>
  <c r="BL745" i="1"/>
  <c r="BK745" i="1"/>
  <c r="BD745" i="1"/>
  <c r="BC745" i="1"/>
  <c r="BB745" i="1"/>
  <c r="BA745" i="1"/>
  <c r="AZ745" i="1"/>
  <c r="AY745" i="1"/>
  <c r="AX745" i="1"/>
  <c r="AW745" i="1"/>
  <c r="AV745" i="1"/>
  <c r="AE745" i="1"/>
  <c r="AD745" i="1"/>
  <c r="AC745" i="1"/>
  <c r="AB745" i="1"/>
  <c r="AA745" i="1"/>
  <c r="Z745" i="1"/>
  <c r="Y745" i="1"/>
  <c r="R745" i="1"/>
  <c r="Q745" i="1"/>
  <c r="C745" i="1"/>
  <c r="FM744" i="1"/>
  <c r="CW744" i="1"/>
  <c r="CV744" i="1"/>
  <c r="CU744" i="1"/>
  <c r="CT744" i="1"/>
  <c r="CS744" i="1"/>
  <c r="CQ744" i="1"/>
  <c r="CP744" i="1"/>
  <c r="CI744" i="1"/>
  <c r="BZ744" i="1"/>
  <c r="BY744" i="1"/>
  <c r="BX744" i="1"/>
  <c r="BW744" i="1"/>
  <c r="BV744" i="1"/>
  <c r="BT744" i="1"/>
  <c r="BR744" i="1"/>
  <c r="BQ744" i="1"/>
  <c r="BP744" i="1"/>
  <c r="BO744" i="1"/>
  <c r="BN744" i="1"/>
  <c r="BL744" i="1"/>
  <c r="BK744" i="1"/>
  <c r="BD744" i="1"/>
  <c r="BC744" i="1"/>
  <c r="BB744" i="1"/>
  <c r="BA744" i="1"/>
  <c r="AZ744" i="1"/>
  <c r="AY744" i="1"/>
  <c r="AX744" i="1"/>
  <c r="AW744" i="1"/>
  <c r="AV744" i="1"/>
  <c r="AE744" i="1"/>
  <c r="AD744" i="1"/>
  <c r="AC744" i="1"/>
  <c r="AB744" i="1"/>
  <c r="AA744" i="1"/>
  <c r="Z744" i="1"/>
  <c r="Y744" i="1"/>
  <c r="R744" i="1"/>
  <c r="Q744" i="1"/>
  <c r="C744" i="1"/>
  <c r="FM743" i="1"/>
  <c r="CW743" i="1"/>
  <c r="CV743" i="1"/>
  <c r="CU743" i="1"/>
  <c r="CT743" i="1"/>
  <c r="CS743" i="1"/>
  <c r="CQ743" i="1"/>
  <c r="CP743" i="1"/>
  <c r="CI743" i="1"/>
  <c r="BZ743" i="1"/>
  <c r="BY743" i="1"/>
  <c r="BX743" i="1"/>
  <c r="BW743" i="1"/>
  <c r="BV743" i="1"/>
  <c r="BT743" i="1"/>
  <c r="BR743" i="1"/>
  <c r="BQ743" i="1"/>
  <c r="BP743" i="1"/>
  <c r="BO743" i="1"/>
  <c r="BN743" i="1"/>
  <c r="BL743" i="1"/>
  <c r="BK743" i="1"/>
  <c r="BD743" i="1"/>
  <c r="BC743" i="1"/>
  <c r="BB743" i="1"/>
  <c r="BA743" i="1"/>
  <c r="AZ743" i="1"/>
  <c r="AY743" i="1"/>
  <c r="AX743" i="1"/>
  <c r="AW743" i="1"/>
  <c r="AV743" i="1"/>
  <c r="AE743" i="1"/>
  <c r="AD743" i="1"/>
  <c r="AC743" i="1"/>
  <c r="AB743" i="1"/>
  <c r="AA743" i="1"/>
  <c r="Z743" i="1"/>
  <c r="Y743" i="1"/>
  <c r="R743" i="1"/>
  <c r="Q743" i="1"/>
  <c r="C743" i="1"/>
  <c r="FM742" i="1"/>
  <c r="CW742" i="1"/>
  <c r="CV742" i="1"/>
  <c r="CU742" i="1"/>
  <c r="CT742" i="1"/>
  <c r="CS742" i="1"/>
  <c r="CQ742" i="1"/>
  <c r="CP742" i="1"/>
  <c r="CI742" i="1"/>
  <c r="BZ742" i="1"/>
  <c r="BY742" i="1"/>
  <c r="BX742" i="1"/>
  <c r="BW742" i="1"/>
  <c r="BV742" i="1"/>
  <c r="BT742" i="1"/>
  <c r="BR742" i="1"/>
  <c r="BQ742" i="1"/>
  <c r="BP742" i="1"/>
  <c r="BO742" i="1"/>
  <c r="BN742" i="1"/>
  <c r="BL742" i="1"/>
  <c r="BK742" i="1"/>
  <c r="BD742" i="1"/>
  <c r="BC742" i="1"/>
  <c r="BB742" i="1"/>
  <c r="BA742" i="1"/>
  <c r="AZ742" i="1"/>
  <c r="AY742" i="1"/>
  <c r="AX742" i="1"/>
  <c r="AW742" i="1"/>
  <c r="AV742" i="1"/>
  <c r="AE742" i="1"/>
  <c r="AD742" i="1"/>
  <c r="AC742" i="1"/>
  <c r="AB742" i="1"/>
  <c r="AA742" i="1"/>
  <c r="Z742" i="1"/>
  <c r="Y742" i="1"/>
  <c r="R742" i="1"/>
  <c r="Q742" i="1"/>
  <c r="C742" i="1"/>
  <c r="FM741" i="1"/>
  <c r="FO741" i="1" s="1"/>
  <c r="CW741" i="1"/>
  <c r="CV741" i="1"/>
  <c r="CU741" i="1"/>
  <c r="CT741" i="1"/>
  <c r="CS741" i="1"/>
  <c r="CQ741" i="1"/>
  <c r="CP741" i="1"/>
  <c r="CI741" i="1"/>
  <c r="BZ741" i="1"/>
  <c r="BY741" i="1"/>
  <c r="BX741" i="1"/>
  <c r="BW741" i="1"/>
  <c r="BV741" i="1"/>
  <c r="BT741" i="1"/>
  <c r="BR741" i="1"/>
  <c r="BQ741" i="1"/>
  <c r="BP741" i="1"/>
  <c r="BO741" i="1"/>
  <c r="BN741" i="1"/>
  <c r="BL741" i="1"/>
  <c r="BK741" i="1"/>
  <c r="BD741" i="1"/>
  <c r="BC741" i="1"/>
  <c r="BB741" i="1"/>
  <c r="BA741" i="1"/>
  <c r="AZ741" i="1"/>
  <c r="AY741" i="1"/>
  <c r="AX741" i="1"/>
  <c r="AW741" i="1"/>
  <c r="AV741" i="1"/>
  <c r="AE741" i="1"/>
  <c r="AD741" i="1"/>
  <c r="AC741" i="1"/>
  <c r="AB741" i="1"/>
  <c r="AA741" i="1"/>
  <c r="Z741" i="1"/>
  <c r="Y741" i="1"/>
  <c r="R741" i="1"/>
  <c r="Q741" i="1"/>
  <c r="C741" i="1"/>
  <c r="FM740" i="1"/>
  <c r="FO740" i="1" s="1"/>
  <c r="CW740" i="1"/>
  <c r="CV740" i="1"/>
  <c r="CU740" i="1"/>
  <c r="CT740" i="1"/>
  <c r="CS740" i="1"/>
  <c r="CQ740" i="1"/>
  <c r="CP740" i="1"/>
  <c r="CI740" i="1"/>
  <c r="BZ740" i="1"/>
  <c r="BY740" i="1"/>
  <c r="BX740" i="1"/>
  <c r="BW740" i="1"/>
  <c r="BV740" i="1"/>
  <c r="BT740" i="1"/>
  <c r="BR740" i="1"/>
  <c r="BQ740" i="1"/>
  <c r="BP740" i="1"/>
  <c r="BO740" i="1"/>
  <c r="BN740" i="1"/>
  <c r="BL740" i="1"/>
  <c r="BK740" i="1"/>
  <c r="BD740" i="1"/>
  <c r="BC740" i="1"/>
  <c r="BB740" i="1"/>
  <c r="BA740" i="1"/>
  <c r="AZ740" i="1"/>
  <c r="AY740" i="1"/>
  <c r="AX740" i="1"/>
  <c r="AW740" i="1"/>
  <c r="AV740" i="1"/>
  <c r="AE740" i="1"/>
  <c r="AD740" i="1"/>
  <c r="AC740" i="1"/>
  <c r="AB740" i="1"/>
  <c r="AA740" i="1"/>
  <c r="Z740" i="1"/>
  <c r="Y740" i="1"/>
  <c r="R740" i="1"/>
  <c r="Q740" i="1"/>
  <c r="C740" i="1"/>
  <c r="FM739" i="1"/>
  <c r="FN739" i="1" s="1"/>
  <c r="FP739" i="1" s="1"/>
  <c r="CW739" i="1"/>
  <c r="CV739" i="1"/>
  <c r="CU739" i="1"/>
  <c r="CT739" i="1"/>
  <c r="CS739" i="1"/>
  <c r="CQ739" i="1"/>
  <c r="CP739" i="1"/>
  <c r="CI739" i="1"/>
  <c r="BZ739" i="1"/>
  <c r="BY739" i="1"/>
  <c r="BX739" i="1"/>
  <c r="BW739" i="1"/>
  <c r="BV739" i="1"/>
  <c r="BT739" i="1"/>
  <c r="BR739" i="1"/>
  <c r="BQ739" i="1"/>
  <c r="BP739" i="1"/>
  <c r="BO739" i="1"/>
  <c r="BN739" i="1"/>
  <c r="BL739" i="1"/>
  <c r="BK739" i="1"/>
  <c r="BD739" i="1"/>
  <c r="BC739" i="1"/>
  <c r="BB739" i="1"/>
  <c r="BA739" i="1"/>
  <c r="AZ739" i="1"/>
  <c r="AY739" i="1"/>
  <c r="AX739" i="1"/>
  <c r="AW739" i="1"/>
  <c r="AV739" i="1"/>
  <c r="AE739" i="1"/>
  <c r="AD739" i="1"/>
  <c r="AC739" i="1"/>
  <c r="AB739" i="1"/>
  <c r="AA739" i="1"/>
  <c r="Z739" i="1"/>
  <c r="Y739" i="1"/>
  <c r="R739" i="1"/>
  <c r="Q739" i="1"/>
  <c r="C739" i="1"/>
  <c r="FM738" i="1"/>
  <c r="CW738" i="1"/>
  <c r="CV738" i="1"/>
  <c r="CU738" i="1"/>
  <c r="CT738" i="1"/>
  <c r="CS738" i="1"/>
  <c r="CQ738" i="1"/>
  <c r="CP738" i="1"/>
  <c r="CI738" i="1"/>
  <c r="BZ738" i="1"/>
  <c r="BY738" i="1"/>
  <c r="BX738" i="1"/>
  <c r="BW738" i="1"/>
  <c r="BV738" i="1"/>
  <c r="BT738" i="1"/>
  <c r="BR738" i="1"/>
  <c r="BQ738" i="1"/>
  <c r="BP738" i="1"/>
  <c r="BO738" i="1"/>
  <c r="BN738" i="1"/>
  <c r="BL738" i="1"/>
  <c r="BK738" i="1"/>
  <c r="BD738" i="1"/>
  <c r="BC738" i="1"/>
  <c r="BB738" i="1"/>
  <c r="BA738" i="1"/>
  <c r="AZ738" i="1"/>
  <c r="AY738" i="1"/>
  <c r="AX738" i="1"/>
  <c r="AW738" i="1"/>
  <c r="AV738" i="1"/>
  <c r="AE738" i="1"/>
  <c r="AD738" i="1"/>
  <c r="AC738" i="1"/>
  <c r="AB738" i="1"/>
  <c r="AA738" i="1"/>
  <c r="Z738" i="1"/>
  <c r="Y738" i="1"/>
  <c r="R738" i="1"/>
  <c r="Q738" i="1"/>
  <c r="C738" i="1"/>
  <c r="FM737" i="1"/>
  <c r="CW737" i="1"/>
  <c r="CV737" i="1"/>
  <c r="CU737" i="1"/>
  <c r="CT737" i="1"/>
  <c r="CS737" i="1"/>
  <c r="CQ737" i="1"/>
  <c r="CP737" i="1"/>
  <c r="CI737" i="1"/>
  <c r="BZ737" i="1"/>
  <c r="BY737" i="1"/>
  <c r="BX737" i="1"/>
  <c r="BW737" i="1"/>
  <c r="BV737" i="1"/>
  <c r="BT737" i="1"/>
  <c r="BR737" i="1"/>
  <c r="BQ737" i="1"/>
  <c r="BP737" i="1"/>
  <c r="BO737" i="1"/>
  <c r="BN737" i="1"/>
  <c r="BL737" i="1"/>
  <c r="BK737" i="1"/>
  <c r="BD737" i="1"/>
  <c r="BC737" i="1"/>
  <c r="BB737" i="1"/>
  <c r="BA737" i="1"/>
  <c r="AZ737" i="1"/>
  <c r="AY737" i="1"/>
  <c r="AX737" i="1"/>
  <c r="AW737" i="1"/>
  <c r="AV737" i="1"/>
  <c r="AE737" i="1"/>
  <c r="AD737" i="1"/>
  <c r="AC737" i="1"/>
  <c r="AB737" i="1"/>
  <c r="AA737" i="1"/>
  <c r="Z737" i="1"/>
  <c r="Y737" i="1"/>
  <c r="R737" i="1"/>
  <c r="Q737" i="1"/>
  <c r="C737" i="1"/>
  <c r="FM736" i="1"/>
  <c r="CW736" i="1"/>
  <c r="CV736" i="1"/>
  <c r="CU736" i="1"/>
  <c r="CT736" i="1"/>
  <c r="CS736" i="1"/>
  <c r="CQ736" i="1"/>
  <c r="CP736" i="1"/>
  <c r="CI736" i="1"/>
  <c r="BZ736" i="1"/>
  <c r="BY736" i="1"/>
  <c r="BX736" i="1"/>
  <c r="BW736" i="1"/>
  <c r="BV736" i="1"/>
  <c r="BT736" i="1"/>
  <c r="BR736" i="1"/>
  <c r="BQ736" i="1"/>
  <c r="BP736" i="1"/>
  <c r="BO736" i="1"/>
  <c r="BN736" i="1"/>
  <c r="BL736" i="1"/>
  <c r="BK736" i="1"/>
  <c r="BD736" i="1"/>
  <c r="BC736" i="1"/>
  <c r="BB736" i="1"/>
  <c r="BA736" i="1"/>
  <c r="AZ736" i="1"/>
  <c r="AY736" i="1"/>
  <c r="AX736" i="1"/>
  <c r="AW736" i="1"/>
  <c r="AV736" i="1"/>
  <c r="AE736" i="1"/>
  <c r="AD736" i="1"/>
  <c r="AC736" i="1"/>
  <c r="AB736" i="1"/>
  <c r="AA736" i="1"/>
  <c r="Z736" i="1"/>
  <c r="Y736" i="1"/>
  <c r="R736" i="1"/>
  <c r="Q736" i="1"/>
  <c r="C736" i="1"/>
  <c r="FM735" i="1"/>
  <c r="CW735" i="1"/>
  <c r="CV735" i="1"/>
  <c r="CU735" i="1"/>
  <c r="CT735" i="1"/>
  <c r="CS735" i="1"/>
  <c r="CQ735" i="1"/>
  <c r="CP735" i="1"/>
  <c r="CI735" i="1"/>
  <c r="BZ735" i="1"/>
  <c r="BY735" i="1"/>
  <c r="BX735" i="1"/>
  <c r="BW735" i="1"/>
  <c r="BV735" i="1"/>
  <c r="BT735" i="1"/>
  <c r="BR735" i="1"/>
  <c r="BQ735" i="1"/>
  <c r="BP735" i="1"/>
  <c r="BO735" i="1"/>
  <c r="BN735" i="1"/>
  <c r="BL735" i="1"/>
  <c r="BK735" i="1"/>
  <c r="BD735" i="1"/>
  <c r="BC735" i="1"/>
  <c r="BB735" i="1"/>
  <c r="BA735" i="1"/>
  <c r="AZ735" i="1"/>
  <c r="AY735" i="1"/>
  <c r="AX735" i="1"/>
  <c r="AW735" i="1"/>
  <c r="AV735" i="1"/>
  <c r="AE735" i="1"/>
  <c r="AD735" i="1"/>
  <c r="AC735" i="1"/>
  <c r="AB735" i="1"/>
  <c r="AA735" i="1"/>
  <c r="Z735" i="1"/>
  <c r="Y735" i="1"/>
  <c r="R735" i="1"/>
  <c r="Q735" i="1"/>
  <c r="C735" i="1"/>
  <c r="FM734" i="1"/>
  <c r="CW734" i="1"/>
  <c r="CV734" i="1"/>
  <c r="CU734" i="1"/>
  <c r="CT734" i="1"/>
  <c r="CS734" i="1"/>
  <c r="CQ734" i="1"/>
  <c r="CP734" i="1"/>
  <c r="CI734" i="1"/>
  <c r="BZ734" i="1"/>
  <c r="BY734" i="1"/>
  <c r="BX734" i="1"/>
  <c r="BW734" i="1"/>
  <c r="BV734" i="1"/>
  <c r="BT734" i="1"/>
  <c r="BR734" i="1"/>
  <c r="BQ734" i="1"/>
  <c r="BP734" i="1"/>
  <c r="BO734" i="1"/>
  <c r="BN734" i="1"/>
  <c r="BL734" i="1"/>
  <c r="BK734" i="1"/>
  <c r="BD734" i="1"/>
  <c r="BC734" i="1"/>
  <c r="BB734" i="1"/>
  <c r="BA734" i="1"/>
  <c r="AZ734" i="1"/>
  <c r="AY734" i="1"/>
  <c r="AX734" i="1"/>
  <c r="AW734" i="1"/>
  <c r="AV734" i="1"/>
  <c r="AE734" i="1"/>
  <c r="AD734" i="1"/>
  <c r="AC734" i="1"/>
  <c r="AB734" i="1"/>
  <c r="AA734" i="1"/>
  <c r="Z734" i="1"/>
  <c r="Y734" i="1"/>
  <c r="R734" i="1"/>
  <c r="Q734" i="1"/>
  <c r="C734" i="1"/>
  <c r="FM733" i="1"/>
  <c r="CW733" i="1"/>
  <c r="CV733" i="1"/>
  <c r="CU733" i="1"/>
  <c r="CT733" i="1"/>
  <c r="CS733" i="1"/>
  <c r="CQ733" i="1"/>
  <c r="CP733" i="1"/>
  <c r="CI733" i="1"/>
  <c r="BZ733" i="1"/>
  <c r="BY733" i="1"/>
  <c r="BX733" i="1"/>
  <c r="BW733" i="1"/>
  <c r="BV733" i="1"/>
  <c r="BT733" i="1"/>
  <c r="BR733" i="1"/>
  <c r="BQ733" i="1"/>
  <c r="BP733" i="1"/>
  <c r="BO733" i="1"/>
  <c r="BN733" i="1"/>
  <c r="BL733" i="1"/>
  <c r="BK733" i="1"/>
  <c r="BD733" i="1"/>
  <c r="BC733" i="1"/>
  <c r="BB733" i="1"/>
  <c r="BA733" i="1"/>
  <c r="AZ733" i="1"/>
  <c r="AY733" i="1"/>
  <c r="AX733" i="1"/>
  <c r="AW733" i="1"/>
  <c r="AV733" i="1"/>
  <c r="AE733" i="1"/>
  <c r="AD733" i="1"/>
  <c r="AC733" i="1"/>
  <c r="AB733" i="1"/>
  <c r="AA733" i="1"/>
  <c r="Z733" i="1"/>
  <c r="Y733" i="1"/>
  <c r="R733" i="1"/>
  <c r="Q733" i="1"/>
  <c r="C733" i="1"/>
  <c r="FM732" i="1"/>
  <c r="CW732" i="1"/>
  <c r="CV732" i="1"/>
  <c r="CU732" i="1"/>
  <c r="CT732" i="1"/>
  <c r="CS732" i="1"/>
  <c r="CQ732" i="1"/>
  <c r="CP732" i="1"/>
  <c r="CI732" i="1"/>
  <c r="BZ732" i="1"/>
  <c r="BY732" i="1"/>
  <c r="BX732" i="1"/>
  <c r="BW732" i="1"/>
  <c r="BV732" i="1"/>
  <c r="BT732" i="1"/>
  <c r="BR732" i="1"/>
  <c r="BQ732" i="1"/>
  <c r="BP732" i="1"/>
  <c r="BO732" i="1"/>
  <c r="BN732" i="1"/>
  <c r="BL732" i="1"/>
  <c r="BK732" i="1"/>
  <c r="BD732" i="1"/>
  <c r="BC732" i="1"/>
  <c r="BB732" i="1"/>
  <c r="BA732" i="1"/>
  <c r="AZ732" i="1"/>
  <c r="AY732" i="1"/>
  <c r="AX732" i="1"/>
  <c r="AW732" i="1"/>
  <c r="AV732" i="1"/>
  <c r="AE732" i="1"/>
  <c r="AD732" i="1"/>
  <c r="AC732" i="1"/>
  <c r="AB732" i="1"/>
  <c r="AA732" i="1"/>
  <c r="Z732" i="1"/>
  <c r="Y732" i="1"/>
  <c r="C732" i="1"/>
  <c r="FM731" i="1"/>
  <c r="CW731" i="1"/>
  <c r="CV731" i="1"/>
  <c r="CU731" i="1"/>
  <c r="CT731" i="1"/>
  <c r="CS731" i="1"/>
  <c r="CQ731" i="1"/>
  <c r="CP731" i="1"/>
  <c r="CI731" i="1"/>
  <c r="BZ731" i="1"/>
  <c r="BY731" i="1"/>
  <c r="BX731" i="1"/>
  <c r="BW731" i="1"/>
  <c r="BV731" i="1"/>
  <c r="BT731" i="1"/>
  <c r="BR731" i="1"/>
  <c r="BQ731" i="1"/>
  <c r="BP731" i="1"/>
  <c r="BO731" i="1"/>
  <c r="BN731" i="1"/>
  <c r="BL731" i="1"/>
  <c r="BK731" i="1"/>
  <c r="BD731" i="1"/>
  <c r="BC731" i="1"/>
  <c r="BB731" i="1"/>
  <c r="BA731" i="1"/>
  <c r="AZ731" i="1"/>
  <c r="AY731" i="1"/>
  <c r="AX731" i="1"/>
  <c r="AW731" i="1"/>
  <c r="AV731" i="1"/>
  <c r="AE731" i="1"/>
  <c r="AD731" i="1"/>
  <c r="AC731" i="1"/>
  <c r="AB731" i="1"/>
  <c r="AA731" i="1"/>
  <c r="Z731" i="1"/>
  <c r="Y731" i="1"/>
  <c r="R731" i="1"/>
  <c r="Q731" i="1"/>
  <c r="C731" i="1"/>
  <c r="FM730" i="1"/>
  <c r="CW730" i="1"/>
  <c r="CV730" i="1"/>
  <c r="CU730" i="1"/>
  <c r="CT730" i="1"/>
  <c r="CS730" i="1"/>
  <c r="CQ730" i="1"/>
  <c r="CP730" i="1"/>
  <c r="CI730" i="1"/>
  <c r="BZ730" i="1"/>
  <c r="BY730" i="1"/>
  <c r="BX730" i="1"/>
  <c r="BW730" i="1"/>
  <c r="BV730" i="1"/>
  <c r="BT730" i="1"/>
  <c r="BR730" i="1"/>
  <c r="BQ730" i="1"/>
  <c r="BP730" i="1"/>
  <c r="BO730" i="1"/>
  <c r="BN730" i="1"/>
  <c r="BL730" i="1"/>
  <c r="BK730" i="1"/>
  <c r="BD730" i="1"/>
  <c r="BC730" i="1"/>
  <c r="BB730" i="1"/>
  <c r="BA730" i="1"/>
  <c r="AZ730" i="1"/>
  <c r="AY730" i="1"/>
  <c r="AX730" i="1"/>
  <c r="AW730" i="1"/>
  <c r="AV730" i="1"/>
  <c r="AE730" i="1"/>
  <c r="AD730" i="1"/>
  <c r="AC730" i="1"/>
  <c r="AB730" i="1"/>
  <c r="AA730" i="1"/>
  <c r="Z730" i="1"/>
  <c r="Y730" i="1"/>
  <c r="R730" i="1"/>
  <c r="Q730" i="1"/>
  <c r="C730" i="1"/>
  <c r="FM729" i="1"/>
  <c r="CW729" i="1"/>
  <c r="CV729" i="1"/>
  <c r="CU729" i="1"/>
  <c r="CT729" i="1"/>
  <c r="CS729" i="1"/>
  <c r="CQ729" i="1"/>
  <c r="CP729" i="1"/>
  <c r="CI729" i="1"/>
  <c r="BZ729" i="1"/>
  <c r="BY729" i="1"/>
  <c r="BX729" i="1"/>
  <c r="BW729" i="1"/>
  <c r="BV729" i="1"/>
  <c r="BT729" i="1"/>
  <c r="BR729" i="1"/>
  <c r="BQ729" i="1"/>
  <c r="BP729" i="1"/>
  <c r="BO729" i="1"/>
  <c r="BN729" i="1"/>
  <c r="BL729" i="1"/>
  <c r="BK729" i="1"/>
  <c r="BD729" i="1"/>
  <c r="BC729" i="1"/>
  <c r="BB729" i="1"/>
  <c r="BA729" i="1"/>
  <c r="AZ729" i="1"/>
  <c r="AY729" i="1"/>
  <c r="AX729" i="1"/>
  <c r="AW729" i="1"/>
  <c r="AV729" i="1"/>
  <c r="AE729" i="1"/>
  <c r="AD729" i="1"/>
  <c r="AC729" i="1"/>
  <c r="AB729" i="1"/>
  <c r="AA729" i="1"/>
  <c r="Z729" i="1"/>
  <c r="Y729" i="1"/>
  <c r="R729" i="1"/>
  <c r="Q729" i="1"/>
  <c r="C729" i="1"/>
  <c r="FM728" i="1"/>
  <c r="FO728" i="1" s="1"/>
  <c r="CW728" i="1"/>
  <c r="CV728" i="1"/>
  <c r="CU728" i="1"/>
  <c r="CT728" i="1"/>
  <c r="CS728" i="1"/>
  <c r="CQ728" i="1"/>
  <c r="CP728" i="1"/>
  <c r="CI728" i="1"/>
  <c r="BZ728" i="1"/>
  <c r="BY728" i="1"/>
  <c r="BX728" i="1"/>
  <c r="BW728" i="1"/>
  <c r="BV728" i="1"/>
  <c r="BT728" i="1"/>
  <c r="BR728" i="1"/>
  <c r="BQ728" i="1"/>
  <c r="BP728" i="1"/>
  <c r="BO728" i="1"/>
  <c r="BN728" i="1"/>
  <c r="BL728" i="1"/>
  <c r="BK728" i="1"/>
  <c r="BD728" i="1"/>
  <c r="BC728" i="1"/>
  <c r="BB728" i="1"/>
  <c r="BA728" i="1"/>
  <c r="AZ728" i="1"/>
  <c r="AY728" i="1"/>
  <c r="AX728" i="1"/>
  <c r="AW728" i="1"/>
  <c r="AV728" i="1"/>
  <c r="AE728" i="1"/>
  <c r="AD728" i="1"/>
  <c r="AC728" i="1"/>
  <c r="AB728" i="1"/>
  <c r="AA728" i="1"/>
  <c r="Z728" i="1"/>
  <c r="Y728" i="1"/>
  <c r="R728" i="1"/>
  <c r="Q728" i="1"/>
  <c r="C728" i="1"/>
  <c r="FM727" i="1"/>
  <c r="CW727" i="1"/>
  <c r="CV727" i="1"/>
  <c r="CU727" i="1"/>
  <c r="CT727" i="1"/>
  <c r="CS727" i="1"/>
  <c r="CQ727" i="1"/>
  <c r="CP727" i="1"/>
  <c r="CI727" i="1"/>
  <c r="BZ727" i="1"/>
  <c r="BY727" i="1"/>
  <c r="BX727" i="1"/>
  <c r="BW727" i="1"/>
  <c r="BV727" i="1"/>
  <c r="BT727" i="1"/>
  <c r="BR727" i="1"/>
  <c r="BQ727" i="1"/>
  <c r="BP727" i="1"/>
  <c r="BO727" i="1"/>
  <c r="BN727" i="1"/>
  <c r="BL727" i="1"/>
  <c r="BK727" i="1"/>
  <c r="BD727" i="1"/>
  <c r="BC727" i="1"/>
  <c r="BB727" i="1"/>
  <c r="BA727" i="1"/>
  <c r="AZ727" i="1"/>
  <c r="AY727" i="1"/>
  <c r="AX727" i="1"/>
  <c r="AW727" i="1"/>
  <c r="AV727" i="1"/>
  <c r="AE727" i="1"/>
  <c r="AD727" i="1"/>
  <c r="AC727" i="1"/>
  <c r="AB727" i="1"/>
  <c r="AA727" i="1"/>
  <c r="Z727" i="1"/>
  <c r="Y727" i="1"/>
  <c r="R727" i="1"/>
  <c r="Q727" i="1"/>
  <c r="C727" i="1"/>
  <c r="FM726" i="1"/>
  <c r="CW726" i="1"/>
  <c r="CV726" i="1"/>
  <c r="CU726" i="1"/>
  <c r="CT726" i="1"/>
  <c r="CS726" i="1"/>
  <c r="CQ726" i="1"/>
  <c r="CP726" i="1"/>
  <c r="CI726" i="1"/>
  <c r="BZ726" i="1"/>
  <c r="BY726" i="1"/>
  <c r="BX726" i="1"/>
  <c r="BW726" i="1"/>
  <c r="BV726" i="1"/>
  <c r="BT726" i="1"/>
  <c r="BR726" i="1"/>
  <c r="BQ726" i="1"/>
  <c r="BP726" i="1"/>
  <c r="BO726" i="1"/>
  <c r="BN726" i="1"/>
  <c r="BL726" i="1"/>
  <c r="BK726" i="1"/>
  <c r="BD726" i="1"/>
  <c r="BC726" i="1"/>
  <c r="BB726" i="1"/>
  <c r="BA726" i="1"/>
  <c r="AZ726" i="1"/>
  <c r="AY726" i="1"/>
  <c r="AX726" i="1"/>
  <c r="AW726" i="1"/>
  <c r="AV726" i="1"/>
  <c r="AE726" i="1"/>
  <c r="AD726" i="1"/>
  <c r="AC726" i="1"/>
  <c r="AB726" i="1"/>
  <c r="AA726" i="1"/>
  <c r="Z726" i="1"/>
  <c r="Y726" i="1"/>
  <c r="R726" i="1"/>
  <c r="Q726" i="1"/>
  <c r="C726" i="1"/>
  <c r="FM725" i="1"/>
  <c r="CW725" i="1"/>
  <c r="CV725" i="1"/>
  <c r="CU725" i="1"/>
  <c r="CT725" i="1"/>
  <c r="CS725" i="1"/>
  <c r="CQ725" i="1"/>
  <c r="CP725" i="1"/>
  <c r="CI725" i="1"/>
  <c r="BZ725" i="1"/>
  <c r="BY725" i="1"/>
  <c r="BX725" i="1"/>
  <c r="BW725" i="1"/>
  <c r="BV725" i="1"/>
  <c r="BT725" i="1"/>
  <c r="BR725" i="1"/>
  <c r="BQ725" i="1"/>
  <c r="BP725" i="1"/>
  <c r="BO725" i="1"/>
  <c r="BN725" i="1"/>
  <c r="BL725" i="1"/>
  <c r="BK725" i="1"/>
  <c r="BD725" i="1"/>
  <c r="BC725" i="1"/>
  <c r="BB725" i="1"/>
  <c r="BA725" i="1"/>
  <c r="AZ725" i="1"/>
  <c r="AY725" i="1"/>
  <c r="AX725" i="1"/>
  <c r="AW725" i="1"/>
  <c r="AV725" i="1"/>
  <c r="AE725" i="1"/>
  <c r="AD725" i="1"/>
  <c r="AC725" i="1"/>
  <c r="AB725" i="1"/>
  <c r="AA725" i="1"/>
  <c r="Z725" i="1"/>
  <c r="Y725" i="1"/>
  <c r="R725" i="1"/>
  <c r="Q725" i="1"/>
  <c r="C725" i="1"/>
  <c r="FM724" i="1"/>
  <c r="CW724" i="1"/>
  <c r="CV724" i="1"/>
  <c r="CU724" i="1"/>
  <c r="CT724" i="1"/>
  <c r="CS724" i="1"/>
  <c r="CQ724" i="1"/>
  <c r="CP724" i="1"/>
  <c r="CI724" i="1"/>
  <c r="BZ724" i="1"/>
  <c r="BY724" i="1"/>
  <c r="BX724" i="1"/>
  <c r="BW724" i="1"/>
  <c r="BV724" i="1"/>
  <c r="BT724" i="1"/>
  <c r="BR724" i="1"/>
  <c r="BQ724" i="1"/>
  <c r="BP724" i="1"/>
  <c r="BO724" i="1"/>
  <c r="BN724" i="1"/>
  <c r="BL724" i="1"/>
  <c r="BK724" i="1"/>
  <c r="BD724" i="1"/>
  <c r="BC724" i="1"/>
  <c r="BB724" i="1"/>
  <c r="BA724" i="1"/>
  <c r="AZ724" i="1"/>
  <c r="AY724" i="1"/>
  <c r="AX724" i="1"/>
  <c r="AW724" i="1"/>
  <c r="AV724" i="1"/>
  <c r="AE724" i="1"/>
  <c r="AD724" i="1"/>
  <c r="AC724" i="1"/>
  <c r="AB724" i="1"/>
  <c r="AA724" i="1"/>
  <c r="Z724" i="1"/>
  <c r="Y724" i="1"/>
  <c r="R724" i="1"/>
  <c r="Q724" i="1"/>
  <c r="C724" i="1"/>
  <c r="FM723" i="1"/>
  <c r="CW723" i="1"/>
  <c r="CV723" i="1"/>
  <c r="CU723" i="1"/>
  <c r="CT723" i="1"/>
  <c r="CS723" i="1"/>
  <c r="CQ723" i="1"/>
  <c r="CP723" i="1"/>
  <c r="CI723" i="1"/>
  <c r="BZ723" i="1"/>
  <c r="BY723" i="1"/>
  <c r="BX723" i="1"/>
  <c r="BW723" i="1"/>
  <c r="BV723" i="1"/>
  <c r="BT723" i="1"/>
  <c r="BR723" i="1"/>
  <c r="BQ723" i="1"/>
  <c r="BP723" i="1"/>
  <c r="BO723" i="1"/>
  <c r="BN723" i="1"/>
  <c r="BL723" i="1"/>
  <c r="BK723" i="1"/>
  <c r="BD723" i="1"/>
  <c r="BC723" i="1"/>
  <c r="BB723" i="1"/>
  <c r="BA723" i="1"/>
  <c r="AZ723" i="1"/>
  <c r="AY723" i="1"/>
  <c r="AX723" i="1"/>
  <c r="AW723" i="1"/>
  <c r="AV723" i="1"/>
  <c r="AE723" i="1"/>
  <c r="AD723" i="1"/>
  <c r="AC723" i="1"/>
  <c r="AB723" i="1"/>
  <c r="AA723" i="1"/>
  <c r="Z723" i="1"/>
  <c r="Y723" i="1"/>
  <c r="R723" i="1"/>
  <c r="Q723" i="1"/>
  <c r="C723" i="1"/>
  <c r="FM722" i="1"/>
  <c r="CW722" i="1"/>
  <c r="CV722" i="1"/>
  <c r="CU722" i="1"/>
  <c r="CT722" i="1"/>
  <c r="CS722" i="1"/>
  <c r="CQ722" i="1"/>
  <c r="CP722" i="1"/>
  <c r="CI722" i="1"/>
  <c r="BZ722" i="1"/>
  <c r="BY722" i="1"/>
  <c r="BX722" i="1"/>
  <c r="BW722" i="1"/>
  <c r="BV722" i="1"/>
  <c r="BT722" i="1"/>
  <c r="BR722" i="1"/>
  <c r="BQ722" i="1"/>
  <c r="BP722" i="1"/>
  <c r="BO722" i="1"/>
  <c r="BN722" i="1"/>
  <c r="BL722" i="1"/>
  <c r="BK722" i="1"/>
  <c r="BD722" i="1"/>
  <c r="BC722" i="1"/>
  <c r="BB722" i="1"/>
  <c r="BA722" i="1"/>
  <c r="AZ722" i="1"/>
  <c r="AY722" i="1"/>
  <c r="AX722" i="1"/>
  <c r="AW722" i="1"/>
  <c r="AV722" i="1"/>
  <c r="AE722" i="1"/>
  <c r="AD722" i="1"/>
  <c r="AC722" i="1"/>
  <c r="AB722" i="1"/>
  <c r="AA722" i="1"/>
  <c r="Z722" i="1"/>
  <c r="Y722" i="1"/>
  <c r="R722" i="1"/>
  <c r="Q722" i="1"/>
  <c r="C722" i="1"/>
  <c r="FM721" i="1"/>
  <c r="FO721" i="1" s="1"/>
  <c r="CW721" i="1"/>
  <c r="CV721" i="1"/>
  <c r="CU721" i="1"/>
  <c r="CT721" i="1"/>
  <c r="CS721" i="1"/>
  <c r="CQ721" i="1"/>
  <c r="CP721" i="1"/>
  <c r="CI721" i="1"/>
  <c r="BZ721" i="1"/>
  <c r="BY721" i="1"/>
  <c r="BX721" i="1"/>
  <c r="BW721" i="1"/>
  <c r="BV721" i="1"/>
  <c r="BT721" i="1"/>
  <c r="BR721" i="1"/>
  <c r="BQ721" i="1"/>
  <c r="BP721" i="1"/>
  <c r="BO721" i="1"/>
  <c r="BN721" i="1"/>
  <c r="BL721" i="1"/>
  <c r="BK721" i="1"/>
  <c r="BD721" i="1"/>
  <c r="BC721" i="1"/>
  <c r="BB721" i="1"/>
  <c r="BA721" i="1"/>
  <c r="AZ721" i="1"/>
  <c r="AY721" i="1"/>
  <c r="AX721" i="1"/>
  <c r="AW721" i="1"/>
  <c r="AV721" i="1"/>
  <c r="AE721" i="1"/>
  <c r="AD721" i="1"/>
  <c r="AC721" i="1"/>
  <c r="AB721" i="1"/>
  <c r="AA721" i="1"/>
  <c r="Z721" i="1"/>
  <c r="Y721" i="1"/>
  <c r="R721" i="1"/>
  <c r="Q721" i="1"/>
  <c r="C721" i="1"/>
  <c r="FM720" i="1"/>
  <c r="CW720" i="1"/>
  <c r="CV720" i="1"/>
  <c r="CU720" i="1"/>
  <c r="CT720" i="1"/>
  <c r="CS720" i="1"/>
  <c r="CQ720" i="1"/>
  <c r="CP720" i="1"/>
  <c r="CI720" i="1"/>
  <c r="BZ720" i="1"/>
  <c r="BY720" i="1"/>
  <c r="BX720" i="1"/>
  <c r="BW720" i="1"/>
  <c r="BV720" i="1"/>
  <c r="BT720" i="1"/>
  <c r="BR720" i="1"/>
  <c r="BQ720" i="1"/>
  <c r="BP720" i="1"/>
  <c r="BO720" i="1"/>
  <c r="BN720" i="1"/>
  <c r="BL720" i="1"/>
  <c r="BK720" i="1"/>
  <c r="BD720" i="1"/>
  <c r="BC720" i="1"/>
  <c r="BB720" i="1"/>
  <c r="BA720" i="1"/>
  <c r="AZ720" i="1"/>
  <c r="AY720" i="1"/>
  <c r="AX720" i="1"/>
  <c r="AW720" i="1"/>
  <c r="AV720" i="1"/>
  <c r="AE720" i="1"/>
  <c r="AD720" i="1"/>
  <c r="AC720" i="1"/>
  <c r="AB720" i="1"/>
  <c r="AA720" i="1"/>
  <c r="Z720" i="1"/>
  <c r="Y720" i="1"/>
  <c r="R720" i="1"/>
  <c r="Q720" i="1"/>
  <c r="C720" i="1"/>
  <c r="FM719" i="1"/>
  <c r="CW719" i="1"/>
  <c r="CV719" i="1"/>
  <c r="CU719" i="1"/>
  <c r="CT719" i="1"/>
  <c r="CS719" i="1"/>
  <c r="CQ719" i="1"/>
  <c r="CP719" i="1"/>
  <c r="CI719" i="1"/>
  <c r="BZ719" i="1"/>
  <c r="BY719" i="1"/>
  <c r="BX719" i="1"/>
  <c r="BW719" i="1"/>
  <c r="BV719" i="1"/>
  <c r="BT719" i="1"/>
  <c r="BR719" i="1"/>
  <c r="BQ719" i="1"/>
  <c r="BP719" i="1"/>
  <c r="BO719" i="1"/>
  <c r="BN719" i="1"/>
  <c r="BL719" i="1"/>
  <c r="BK719" i="1"/>
  <c r="BD719" i="1"/>
  <c r="BC719" i="1"/>
  <c r="BB719" i="1"/>
  <c r="BA719" i="1"/>
  <c r="AZ719" i="1"/>
  <c r="AY719" i="1"/>
  <c r="AX719" i="1"/>
  <c r="AW719" i="1"/>
  <c r="AV719" i="1"/>
  <c r="AE719" i="1"/>
  <c r="AD719" i="1"/>
  <c r="AC719" i="1"/>
  <c r="AB719" i="1"/>
  <c r="AA719" i="1"/>
  <c r="Z719" i="1"/>
  <c r="Y719" i="1"/>
  <c r="R719" i="1"/>
  <c r="Q719" i="1"/>
  <c r="C719" i="1"/>
  <c r="FM718" i="1"/>
  <c r="CW718" i="1"/>
  <c r="CV718" i="1"/>
  <c r="CU718" i="1"/>
  <c r="CT718" i="1"/>
  <c r="CS718" i="1"/>
  <c r="CQ718" i="1"/>
  <c r="CP718" i="1"/>
  <c r="CI718" i="1"/>
  <c r="BZ718" i="1"/>
  <c r="BY718" i="1"/>
  <c r="BX718" i="1"/>
  <c r="BW718" i="1"/>
  <c r="BV718" i="1"/>
  <c r="BT718" i="1"/>
  <c r="BR718" i="1"/>
  <c r="BQ718" i="1"/>
  <c r="BP718" i="1"/>
  <c r="BO718" i="1"/>
  <c r="BN718" i="1"/>
  <c r="BL718" i="1"/>
  <c r="BK718" i="1"/>
  <c r="BD718" i="1"/>
  <c r="BC718" i="1"/>
  <c r="BB718" i="1"/>
  <c r="BA718" i="1"/>
  <c r="AZ718" i="1"/>
  <c r="AY718" i="1"/>
  <c r="AX718" i="1"/>
  <c r="AW718" i="1"/>
  <c r="AV718" i="1"/>
  <c r="AE718" i="1"/>
  <c r="AD718" i="1"/>
  <c r="AC718" i="1"/>
  <c r="AB718" i="1"/>
  <c r="AA718" i="1"/>
  <c r="Z718" i="1"/>
  <c r="Y718" i="1"/>
  <c r="R718" i="1"/>
  <c r="Q718" i="1"/>
  <c r="C718" i="1"/>
  <c r="FM717" i="1"/>
  <c r="CW717" i="1"/>
  <c r="CV717" i="1"/>
  <c r="CU717" i="1"/>
  <c r="CT717" i="1"/>
  <c r="CS717" i="1"/>
  <c r="CQ717" i="1"/>
  <c r="CP717" i="1"/>
  <c r="CI717" i="1"/>
  <c r="BZ717" i="1"/>
  <c r="BY717" i="1"/>
  <c r="BX717" i="1"/>
  <c r="BW717" i="1"/>
  <c r="BV717" i="1"/>
  <c r="BT717" i="1"/>
  <c r="BR717" i="1"/>
  <c r="BQ717" i="1"/>
  <c r="BP717" i="1"/>
  <c r="BO717" i="1"/>
  <c r="BN717" i="1"/>
  <c r="BL717" i="1"/>
  <c r="BK717" i="1"/>
  <c r="BD717" i="1"/>
  <c r="BC717" i="1"/>
  <c r="BB717" i="1"/>
  <c r="BA717" i="1"/>
  <c r="AZ717" i="1"/>
  <c r="AY717" i="1"/>
  <c r="AX717" i="1"/>
  <c r="AW717" i="1"/>
  <c r="AV717" i="1"/>
  <c r="AE717" i="1"/>
  <c r="AD717" i="1"/>
  <c r="AC717" i="1"/>
  <c r="AB717" i="1"/>
  <c r="AA717" i="1"/>
  <c r="Z717" i="1"/>
  <c r="Y717" i="1"/>
  <c r="R717" i="1"/>
  <c r="Q717" i="1"/>
  <c r="C717" i="1"/>
  <c r="FM716" i="1"/>
  <c r="CW716" i="1"/>
  <c r="CV716" i="1"/>
  <c r="CU716" i="1"/>
  <c r="CT716" i="1"/>
  <c r="CS716" i="1"/>
  <c r="CQ716" i="1"/>
  <c r="CP716" i="1"/>
  <c r="CI716" i="1"/>
  <c r="BZ716" i="1"/>
  <c r="BY716" i="1"/>
  <c r="BX716" i="1"/>
  <c r="BW716" i="1"/>
  <c r="BV716" i="1"/>
  <c r="BT716" i="1"/>
  <c r="BR716" i="1"/>
  <c r="BQ716" i="1"/>
  <c r="BP716" i="1"/>
  <c r="BO716" i="1"/>
  <c r="BN716" i="1"/>
  <c r="BL716" i="1"/>
  <c r="BK716" i="1"/>
  <c r="BD716" i="1"/>
  <c r="BC716" i="1"/>
  <c r="BB716" i="1"/>
  <c r="BA716" i="1"/>
  <c r="AZ716" i="1"/>
  <c r="AY716" i="1"/>
  <c r="AX716" i="1"/>
  <c r="AW716" i="1"/>
  <c r="AV716" i="1"/>
  <c r="AE716" i="1"/>
  <c r="AD716" i="1"/>
  <c r="AC716" i="1"/>
  <c r="AB716" i="1"/>
  <c r="AA716" i="1"/>
  <c r="Z716" i="1"/>
  <c r="Y716" i="1"/>
  <c r="R716" i="1"/>
  <c r="Q716" i="1"/>
  <c r="C716" i="1"/>
  <c r="FM715" i="1"/>
  <c r="CW715" i="1"/>
  <c r="CV715" i="1"/>
  <c r="CU715" i="1"/>
  <c r="CT715" i="1"/>
  <c r="CS715" i="1"/>
  <c r="CQ715" i="1"/>
  <c r="CP715" i="1"/>
  <c r="CI715" i="1"/>
  <c r="BZ715" i="1"/>
  <c r="BY715" i="1"/>
  <c r="BX715" i="1"/>
  <c r="BW715" i="1"/>
  <c r="BV715" i="1"/>
  <c r="BT715" i="1"/>
  <c r="BR715" i="1"/>
  <c r="BQ715" i="1"/>
  <c r="BP715" i="1"/>
  <c r="BO715" i="1"/>
  <c r="BN715" i="1"/>
  <c r="BL715" i="1"/>
  <c r="BK715" i="1"/>
  <c r="BD715" i="1"/>
  <c r="BC715" i="1"/>
  <c r="BB715" i="1"/>
  <c r="BA715" i="1"/>
  <c r="AZ715" i="1"/>
  <c r="AY715" i="1"/>
  <c r="AX715" i="1"/>
  <c r="AW715" i="1"/>
  <c r="AV715" i="1"/>
  <c r="AE715" i="1"/>
  <c r="AD715" i="1"/>
  <c r="AC715" i="1"/>
  <c r="AB715" i="1"/>
  <c r="AA715" i="1"/>
  <c r="Z715" i="1"/>
  <c r="Y715" i="1"/>
  <c r="R715" i="1"/>
  <c r="Q715" i="1"/>
  <c r="C715" i="1"/>
  <c r="FM714" i="1"/>
  <c r="CW714" i="1"/>
  <c r="CV714" i="1"/>
  <c r="CU714" i="1"/>
  <c r="CT714" i="1"/>
  <c r="CS714" i="1"/>
  <c r="CQ714" i="1"/>
  <c r="CP714" i="1"/>
  <c r="CI714" i="1"/>
  <c r="BZ714" i="1"/>
  <c r="BY714" i="1"/>
  <c r="BX714" i="1"/>
  <c r="BW714" i="1"/>
  <c r="BV714" i="1"/>
  <c r="BT714" i="1"/>
  <c r="BR714" i="1"/>
  <c r="BQ714" i="1"/>
  <c r="BP714" i="1"/>
  <c r="BO714" i="1"/>
  <c r="BN714" i="1"/>
  <c r="BL714" i="1"/>
  <c r="BK714" i="1"/>
  <c r="BD714" i="1"/>
  <c r="BC714" i="1"/>
  <c r="BB714" i="1"/>
  <c r="BA714" i="1"/>
  <c r="AZ714" i="1"/>
  <c r="AY714" i="1"/>
  <c r="AX714" i="1"/>
  <c r="AW714" i="1"/>
  <c r="AV714" i="1"/>
  <c r="AE714" i="1"/>
  <c r="AD714" i="1"/>
  <c r="AC714" i="1"/>
  <c r="AB714" i="1"/>
  <c r="AA714" i="1"/>
  <c r="Z714" i="1"/>
  <c r="Y714" i="1"/>
  <c r="R714" i="1"/>
  <c r="Q714" i="1"/>
  <c r="C714" i="1"/>
  <c r="FM713" i="1"/>
  <c r="FO713" i="1" s="1"/>
  <c r="CW713" i="1"/>
  <c r="CV713" i="1"/>
  <c r="CU713" i="1"/>
  <c r="CT713" i="1"/>
  <c r="CS713" i="1"/>
  <c r="CQ713" i="1"/>
  <c r="CP713" i="1"/>
  <c r="CI713" i="1"/>
  <c r="BZ713" i="1"/>
  <c r="BY713" i="1"/>
  <c r="BX713" i="1"/>
  <c r="BW713" i="1"/>
  <c r="BV713" i="1"/>
  <c r="BT713" i="1"/>
  <c r="BR713" i="1"/>
  <c r="BQ713" i="1"/>
  <c r="BP713" i="1"/>
  <c r="BO713" i="1"/>
  <c r="BN713" i="1"/>
  <c r="BL713" i="1"/>
  <c r="BK713" i="1"/>
  <c r="BD713" i="1"/>
  <c r="BC713" i="1"/>
  <c r="BB713" i="1"/>
  <c r="BA713" i="1"/>
  <c r="AZ713" i="1"/>
  <c r="AY713" i="1"/>
  <c r="AX713" i="1"/>
  <c r="AW713" i="1"/>
  <c r="AV713" i="1"/>
  <c r="AE713" i="1"/>
  <c r="AD713" i="1"/>
  <c r="AC713" i="1"/>
  <c r="AB713" i="1"/>
  <c r="AA713" i="1"/>
  <c r="Z713" i="1"/>
  <c r="Y713" i="1"/>
  <c r="R713" i="1"/>
  <c r="Q713" i="1"/>
  <c r="C713" i="1"/>
  <c r="FM712" i="1"/>
  <c r="FO712" i="1" s="1"/>
  <c r="CW712" i="1"/>
  <c r="CV712" i="1"/>
  <c r="CU712" i="1"/>
  <c r="CT712" i="1"/>
  <c r="CS712" i="1"/>
  <c r="CQ712" i="1"/>
  <c r="CP712" i="1"/>
  <c r="CI712" i="1"/>
  <c r="BZ712" i="1"/>
  <c r="BY712" i="1"/>
  <c r="BX712" i="1"/>
  <c r="BW712" i="1"/>
  <c r="BV712" i="1"/>
  <c r="BT712" i="1"/>
  <c r="BR712" i="1"/>
  <c r="BQ712" i="1"/>
  <c r="BP712" i="1"/>
  <c r="BO712" i="1"/>
  <c r="BN712" i="1"/>
  <c r="BL712" i="1"/>
  <c r="BK712" i="1"/>
  <c r="BD712" i="1"/>
  <c r="BC712" i="1"/>
  <c r="BB712" i="1"/>
  <c r="BA712" i="1"/>
  <c r="AZ712" i="1"/>
  <c r="AY712" i="1"/>
  <c r="AX712" i="1"/>
  <c r="AW712" i="1"/>
  <c r="AV712" i="1"/>
  <c r="AE712" i="1"/>
  <c r="AD712" i="1"/>
  <c r="AC712" i="1"/>
  <c r="AB712" i="1"/>
  <c r="AA712" i="1"/>
  <c r="Z712" i="1"/>
  <c r="Y712" i="1"/>
  <c r="R712" i="1"/>
  <c r="Q712" i="1"/>
  <c r="C712" i="1"/>
  <c r="FM711" i="1"/>
  <c r="CW711" i="1"/>
  <c r="CV711" i="1"/>
  <c r="CU711" i="1"/>
  <c r="CT711" i="1"/>
  <c r="CS711" i="1"/>
  <c r="CQ711" i="1"/>
  <c r="CP711" i="1"/>
  <c r="CI711" i="1"/>
  <c r="BZ711" i="1"/>
  <c r="BY711" i="1"/>
  <c r="BX711" i="1"/>
  <c r="BW711" i="1"/>
  <c r="BV711" i="1"/>
  <c r="BT711" i="1"/>
  <c r="BR711" i="1"/>
  <c r="BQ711" i="1"/>
  <c r="BP711" i="1"/>
  <c r="BO711" i="1"/>
  <c r="BN711" i="1"/>
  <c r="BL711" i="1"/>
  <c r="BK711" i="1"/>
  <c r="BD711" i="1"/>
  <c r="BC711" i="1"/>
  <c r="BB711" i="1"/>
  <c r="BA711" i="1"/>
  <c r="AZ711" i="1"/>
  <c r="AY711" i="1"/>
  <c r="AX711" i="1"/>
  <c r="AW711" i="1"/>
  <c r="AV711" i="1"/>
  <c r="AE711" i="1"/>
  <c r="AD711" i="1"/>
  <c r="AC711" i="1"/>
  <c r="AB711" i="1"/>
  <c r="AA711" i="1"/>
  <c r="Z711" i="1"/>
  <c r="Y711" i="1"/>
  <c r="R711" i="1"/>
  <c r="Q711" i="1"/>
  <c r="C711" i="1"/>
  <c r="FM710" i="1"/>
  <c r="CW710" i="1"/>
  <c r="CV710" i="1"/>
  <c r="CU710" i="1"/>
  <c r="CT710" i="1"/>
  <c r="CS710" i="1"/>
  <c r="CQ710" i="1"/>
  <c r="CP710" i="1"/>
  <c r="CI710" i="1"/>
  <c r="BZ710" i="1"/>
  <c r="BY710" i="1"/>
  <c r="BX710" i="1"/>
  <c r="BW710" i="1"/>
  <c r="BV710" i="1"/>
  <c r="BT710" i="1"/>
  <c r="BR710" i="1"/>
  <c r="BQ710" i="1"/>
  <c r="BP710" i="1"/>
  <c r="BO710" i="1"/>
  <c r="BN710" i="1"/>
  <c r="BL710" i="1"/>
  <c r="BK710" i="1"/>
  <c r="BD710" i="1"/>
  <c r="BC710" i="1"/>
  <c r="BB710" i="1"/>
  <c r="BA710" i="1"/>
  <c r="AZ710" i="1"/>
  <c r="AY710" i="1"/>
  <c r="AX710" i="1"/>
  <c r="AW710" i="1"/>
  <c r="AV710" i="1"/>
  <c r="AE710" i="1"/>
  <c r="AD710" i="1"/>
  <c r="AC710" i="1"/>
  <c r="AB710" i="1"/>
  <c r="AA710" i="1"/>
  <c r="Z710" i="1"/>
  <c r="Y710" i="1"/>
  <c r="R710" i="1"/>
  <c r="Q710" i="1"/>
  <c r="C710" i="1"/>
  <c r="FM709" i="1"/>
  <c r="CW709" i="1"/>
  <c r="CV709" i="1"/>
  <c r="CU709" i="1"/>
  <c r="CT709" i="1"/>
  <c r="CS709" i="1"/>
  <c r="CQ709" i="1"/>
  <c r="CP709" i="1"/>
  <c r="CI709" i="1"/>
  <c r="BZ709" i="1"/>
  <c r="BY709" i="1"/>
  <c r="BX709" i="1"/>
  <c r="BW709" i="1"/>
  <c r="BV709" i="1"/>
  <c r="BT709" i="1"/>
  <c r="BR709" i="1"/>
  <c r="BQ709" i="1"/>
  <c r="BP709" i="1"/>
  <c r="BO709" i="1"/>
  <c r="BN709" i="1"/>
  <c r="BL709" i="1"/>
  <c r="BK709" i="1"/>
  <c r="BD709" i="1"/>
  <c r="BC709" i="1"/>
  <c r="BB709" i="1"/>
  <c r="BA709" i="1"/>
  <c r="AZ709" i="1"/>
  <c r="AY709" i="1"/>
  <c r="AX709" i="1"/>
  <c r="AW709" i="1"/>
  <c r="AV709" i="1"/>
  <c r="AE709" i="1"/>
  <c r="AD709" i="1"/>
  <c r="AC709" i="1"/>
  <c r="AB709" i="1"/>
  <c r="AA709" i="1"/>
  <c r="Z709" i="1"/>
  <c r="Y709" i="1"/>
  <c r="R709" i="1"/>
  <c r="Q709" i="1"/>
  <c r="C709" i="1"/>
  <c r="FM708" i="1"/>
  <c r="CW708" i="1"/>
  <c r="CV708" i="1"/>
  <c r="CU708" i="1"/>
  <c r="CT708" i="1"/>
  <c r="CS708" i="1"/>
  <c r="CQ708" i="1"/>
  <c r="CP708" i="1"/>
  <c r="CI708" i="1"/>
  <c r="BZ708" i="1"/>
  <c r="BY708" i="1"/>
  <c r="BX708" i="1"/>
  <c r="BW708" i="1"/>
  <c r="BV708" i="1"/>
  <c r="BT708" i="1"/>
  <c r="BR708" i="1"/>
  <c r="BQ708" i="1"/>
  <c r="BP708" i="1"/>
  <c r="BO708" i="1"/>
  <c r="BN708" i="1"/>
  <c r="BL708" i="1"/>
  <c r="BK708" i="1"/>
  <c r="BD708" i="1"/>
  <c r="BC708" i="1"/>
  <c r="BB708" i="1"/>
  <c r="BA708" i="1"/>
  <c r="AZ708" i="1"/>
  <c r="AY708" i="1"/>
  <c r="AX708" i="1"/>
  <c r="AW708" i="1"/>
  <c r="AV708" i="1"/>
  <c r="AE708" i="1"/>
  <c r="AD708" i="1"/>
  <c r="AC708" i="1"/>
  <c r="AB708" i="1"/>
  <c r="AA708" i="1"/>
  <c r="Z708" i="1"/>
  <c r="Y708" i="1"/>
  <c r="R708" i="1"/>
  <c r="Q708" i="1"/>
  <c r="C708" i="1"/>
  <c r="FM707" i="1"/>
  <c r="CW707" i="1"/>
  <c r="CV707" i="1"/>
  <c r="CU707" i="1"/>
  <c r="CT707" i="1"/>
  <c r="CS707" i="1"/>
  <c r="CQ707" i="1"/>
  <c r="CP707" i="1"/>
  <c r="CI707" i="1"/>
  <c r="BZ707" i="1"/>
  <c r="BY707" i="1"/>
  <c r="BX707" i="1"/>
  <c r="BW707" i="1"/>
  <c r="BV707" i="1"/>
  <c r="BT707" i="1"/>
  <c r="BR707" i="1"/>
  <c r="BQ707" i="1"/>
  <c r="BP707" i="1"/>
  <c r="BO707" i="1"/>
  <c r="BN707" i="1"/>
  <c r="BL707" i="1"/>
  <c r="BK707" i="1"/>
  <c r="BD707" i="1"/>
  <c r="BC707" i="1"/>
  <c r="BB707" i="1"/>
  <c r="BA707" i="1"/>
  <c r="AZ707" i="1"/>
  <c r="AY707" i="1"/>
  <c r="AX707" i="1"/>
  <c r="AW707" i="1"/>
  <c r="AV707" i="1"/>
  <c r="AE707" i="1"/>
  <c r="AD707" i="1"/>
  <c r="AC707" i="1"/>
  <c r="AB707" i="1"/>
  <c r="AA707" i="1"/>
  <c r="Z707" i="1"/>
  <c r="Y707" i="1"/>
  <c r="R707" i="1"/>
  <c r="Q707" i="1"/>
  <c r="C707" i="1"/>
  <c r="FM706" i="1"/>
  <c r="CW706" i="1"/>
  <c r="CV706" i="1"/>
  <c r="CU706" i="1"/>
  <c r="CT706" i="1"/>
  <c r="CS706" i="1"/>
  <c r="CQ706" i="1"/>
  <c r="CP706" i="1"/>
  <c r="CI706" i="1"/>
  <c r="BZ706" i="1"/>
  <c r="BY706" i="1"/>
  <c r="BX706" i="1"/>
  <c r="BW706" i="1"/>
  <c r="BV706" i="1"/>
  <c r="BT706" i="1"/>
  <c r="BR706" i="1"/>
  <c r="BQ706" i="1"/>
  <c r="BP706" i="1"/>
  <c r="BO706" i="1"/>
  <c r="BN706" i="1"/>
  <c r="BL706" i="1"/>
  <c r="BK706" i="1"/>
  <c r="BD706" i="1"/>
  <c r="BC706" i="1"/>
  <c r="BB706" i="1"/>
  <c r="BA706" i="1"/>
  <c r="AZ706" i="1"/>
  <c r="AY706" i="1"/>
  <c r="AX706" i="1"/>
  <c r="AW706" i="1"/>
  <c r="AV706" i="1"/>
  <c r="AE706" i="1"/>
  <c r="AD706" i="1"/>
  <c r="AC706" i="1"/>
  <c r="AB706" i="1"/>
  <c r="AA706" i="1"/>
  <c r="Z706" i="1"/>
  <c r="Y706" i="1"/>
  <c r="R706" i="1"/>
  <c r="Q706" i="1"/>
  <c r="C706" i="1"/>
  <c r="FM705" i="1"/>
  <c r="FO705" i="1" s="1"/>
  <c r="CW705" i="1"/>
  <c r="CV705" i="1"/>
  <c r="CU705" i="1"/>
  <c r="CT705" i="1"/>
  <c r="CS705" i="1"/>
  <c r="CQ705" i="1"/>
  <c r="CP705" i="1"/>
  <c r="CI705" i="1"/>
  <c r="BZ705" i="1"/>
  <c r="BY705" i="1"/>
  <c r="BX705" i="1"/>
  <c r="BW705" i="1"/>
  <c r="BV705" i="1"/>
  <c r="BT705" i="1"/>
  <c r="BR705" i="1"/>
  <c r="BQ705" i="1"/>
  <c r="BP705" i="1"/>
  <c r="BO705" i="1"/>
  <c r="BN705" i="1"/>
  <c r="BL705" i="1"/>
  <c r="BK705" i="1"/>
  <c r="BD705" i="1"/>
  <c r="BC705" i="1"/>
  <c r="BB705" i="1"/>
  <c r="BA705" i="1"/>
  <c r="AZ705" i="1"/>
  <c r="AY705" i="1"/>
  <c r="AX705" i="1"/>
  <c r="AW705" i="1"/>
  <c r="AV705" i="1"/>
  <c r="AE705" i="1"/>
  <c r="AD705" i="1"/>
  <c r="AC705" i="1"/>
  <c r="AB705" i="1"/>
  <c r="AA705" i="1"/>
  <c r="Z705" i="1"/>
  <c r="Y705" i="1"/>
  <c r="R705" i="1"/>
  <c r="Q705" i="1"/>
  <c r="C705" i="1"/>
  <c r="FM704" i="1"/>
  <c r="FO704" i="1" s="1"/>
  <c r="CW704" i="1"/>
  <c r="CV704" i="1"/>
  <c r="CU704" i="1"/>
  <c r="CT704" i="1"/>
  <c r="CS704" i="1"/>
  <c r="CQ704" i="1"/>
  <c r="CP704" i="1"/>
  <c r="CI704" i="1"/>
  <c r="BZ704" i="1"/>
  <c r="BY704" i="1"/>
  <c r="BX704" i="1"/>
  <c r="BW704" i="1"/>
  <c r="BV704" i="1"/>
  <c r="BT704" i="1"/>
  <c r="BR704" i="1"/>
  <c r="BQ704" i="1"/>
  <c r="BP704" i="1"/>
  <c r="BO704" i="1"/>
  <c r="BN704" i="1"/>
  <c r="BL704" i="1"/>
  <c r="BK704" i="1"/>
  <c r="BD704" i="1"/>
  <c r="BC704" i="1"/>
  <c r="BB704" i="1"/>
  <c r="BA704" i="1"/>
  <c r="AZ704" i="1"/>
  <c r="AY704" i="1"/>
  <c r="AX704" i="1"/>
  <c r="AW704" i="1"/>
  <c r="AV704" i="1"/>
  <c r="AE704" i="1"/>
  <c r="AD704" i="1"/>
  <c r="AC704" i="1"/>
  <c r="AB704" i="1"/>
  <c r="AA704" i="1"/>
  <c r="Z704" i="1"/>
  <c r="Y704" i="1"/>
  <c r="R704" i="1"/>
  <c r="Q704" i="1"/>
  <c r="C704" i="1"/>
  <c r="FM703" i="1"/>
  <c r="CW703" i="1"/>
  <c r="CV703" i="1"/>
  <c r="CU703" i="1"/>
  <c r="CT703" i="1"/>
  <c r="CS703" i="1"/>
  <c r="CQ703" i="1"/>
  <c r="CP703" i="1"/>
  <c r="CI703" i="1"/>
  <c r="BZ703" i="1"/>
  <c r="BY703" i="1"/>
  <c r="BX703" i="1"/>
  <c r="BW703" i="1"/>
  <c r="BV703" i="1"/>
  <c r="BT703" i="1"/>
  <c r="BR703" i="1"/>
  <c r="BQ703" i="1"/>
  <c r="BP703" i="1"/>
  <c r="BO703" i="1"/>
  <c r="BN703" i="1"/>
  <c r="BL703" i="1"/>
  <c r="BK703" i="1"/>
  <c r="BD703" i="1"/>
  <c r="BC703" i="1"/>
  <c r="BB703" i="1"/>
  <c r="BA703" i="1"/>
  <c r="AZ703" i="1"/>
  <c r="AY703" i="1"/>
  <c r="AX703" i="1"/>
  <c r="AW703" i="1"/>
  <c r="AV703" i="1"/>
  <c r="AE703" i="1"/>
  <c r="AD703" i="1"/>
  <c r="AC703" i="1"/>
  <c r="AB703" i="1"/>
  <c r="AA703" i="1"/>
  <c r="Z703" i="1"/>
  <c r="Y703" i="1"/>
  <c r="R703" i="1"/>
  <c r="Q703" i="1"/>
  <c r="C703" i="1"/>
  <c r="FM702" i="1"/>
  <c r="CW702" i="1"/>
  <c r="CV702" i="1"/>
  <c r="CU702" i="1"/>
  <c r="CT702" i="1"/>
  <c r="CS702" i="1"/>
  <c r="CQ702" i="1"/>
  <c r="CP702" i="1"/>
  <c r="CI702" i="1"/>
  <c r="BZ702" i="1"/>
  <c r="BY702" i="1"/>
  <c r="BX702" i="1"/>
  <c r="BW702" i="1"/>
  <c r="BV702" i="1"/>
  <c r="BT702" i="1"/>
  <c r="BR702" i="1"/>
  <c r="BQ702" i="1"/>
  <c r="BP702" i="1"/>
  <c r="BO702" i="1"/>
  <c r="BN702" i="1"/>
  <c r="BL702" i="1"/>
  <c r="BK702" i="1"/>
  <c r="BD702" i="1"/>
  <c r="BC702" i="1"/>
  <c r="BB702" i="1"/>
  <c r="BA702" i="1"/>
  <c r="AZ702" i="1"/>
  <c r="AY702" i="1"/>
  <c r="AX702" i="1"/>
  <c r="AW702" i="1"/>
  <c r="AV702" i="1"/>
  <c r="AE702" i="1"/>
  <c r="AD702" i="1"/>
  <c r="AC702" i="1"/>
  <c r="AB702" i="1"/>
  <c r="AA702" i="1"/>
  <c r="Z702" i="1"/>
  <c r="Y702" i="1"/>
  <c r="R702" i="1"/>
  <c r="Q702" i="1"/>
  <c r="C702" i="1"/>
  <c r="FM701" i="1"/>
  <c r="CW701" i="1"/>
  <c r="CV701" i="1"/>
  <c r="CU701" i="1"/>
  <c r="CT701" i="1"/>
  <c r="CS701" i="1"/>
  <c r="CQ701" i="1"/>
  <c r="CP701" i="1"/>
  <c r="CI701" i="1"/>
  <c r="BZ701" i="1"/>
  <c r="BY701" i="1"/>
  <c r="BX701" i="1"/>
  <c r="BW701" i="1"/>
  <c r="BV701" i="1"/>
  <c r="BT701" i="1"/>
  <c r="BR701" i="1"/>
  <c r="BQ701" i="1"/>
  <c r="BP701" i="1"/>
  <c r="BO701" i="1"/>
  <c r="BN701" i="1"/>
  <c r="BL701" i="1"/>
  <c r="BK701" i="1"/>
  <c r="BD701" i="1"/>
  <c r="BC701" i="1"/>
  <c r="BB701" i="1"/>
  <c r="BA701" i="1"/>
  <c r="AZ701" i="1"/>
  <c r="AY701" i="1"/>
  <c r="AX701" i="1"/>
  <c r="AW701" i="1"/>
  <c r="AV701" i="1"/>
  <c r="AE701" i="1"/>
  <c r="AD701" i="1"/>
  <c r="AC701" i="1"/>
  <c r="AB701" i="1"/>
  <c r="AA701" i="1"/>
  <c r="Z701" i="1"/>
  <c r="Y701" i="1"/>
  <c r="R701" i="1"/>
  <c r="Q701" i="1"/>
  <c r="C701" i="1"/>
  <c r="FM700" i="1"/>
  <c r="CW700" i="1"/>
  <c r="CV700" i="1"/>
  <c r="CU700" i="1"/>
  <c r="CT700" i="1"/>
  <c r="CS700" i="1"/>
  <c r="CQ700" i="1"/>
  <c r="CP700" i="1"/>
  <c r="CI700" i="1"/>
  <c r="BZ700" i="1"/>
  <c r="BY700" i="1"/>
  <c r="BX700" i="1"/>
  <c r="BW700" i="1"/>
  <c r="BV700" i="1"/>
  <c r="BT700" i="1"/>
  <c r="BR700" i="1"/>
  <c r="BQ700" i="1"/>
  <c r="BP700" i="1"/>
  <c r="BO700" i="1"/>
  <c r="BN700" i="1"/>
  <c r="BL700" i="1"/>
  <c r="BK700" i="1"/>
  <c r="BD700" i="1"/>
  <c r="BC700" i="1"/>
  <c r="BB700" i="1"/>
  <c r="BA700" i="1"/>
  <c r="AZ700" i="1"/>
  <c r="AY700" i="1"/>
  <c r="AX700" i="1"/>
  <c r="AW700" i="1"/>
  <c r="AV700" i="1"/>
  <c r="AE700" i="1"/>
  <c r="AD700" i="1"/>
  <c r="AC700" i="1"/>
  <c r="AB700" i="1"/>
  <c r="AA700" i="1"/>
  <c r="Z700" i="1"/>
  <c r="Y700" i="1"/>
  <c r="R700" i="1"/>
  <c r="Q700" i="1"/>
  <c r="C700" i="1"/>
  <c r="FM699" i="1"/>
  <c r="CW699" i="1"/>
  <c r="CV699" i="1"/>
  <c r="CU699" i="1"/>
  <c r="CT699" i="1"/>
  <c r="CS699" i="1"/>
  <c r="CQ699" i="1"/>
  <c r="CP699" i="1"/>
  <c r="CI699" i="1"/>
  <c r="BZ699" i="1"/>
  <c r="BY699" i="1"/>
  <c r="BX699" i="1"/>
  <c r="BW699" i="1"/>
  <c r="BV699" i="1"/>
  <c r="BT699" i="1"/>
  <c r="BR699" i="1"/>
  <c r="BQ699" i="1"/>
  <c r="BP699" i="1"/>
  <c r="BO699" i="1"/>
  <c r="BN699" i="1"/>
  <c r="BL699" i="1"/>
  <c r="BK699" i="1"/>
  <c r="BD699" i="1"/>
  <c r="BC699" i="1"/>
  <c r="BB699" i="1"/>
  <c r="BA699" i="1"/>
  <c r="AZ699" i="1"/>
  <c r="AY699" i="1"/>
  <c r="AX699" i="1"/>
  <c r="AW699" i="1"/>
  <c r="AV699" i="1"/>
  <c r="AE699" i="1"/>
  <c r="AD699" i="1"/>
  <c r="AC699" i="1"/>
  <c r="AB699" i="1"/>
  <c r="AA699" i="1"/>
  <c r="Z699" i="1"/>
  <c r="Y699" i="1"/>
  <c r="R699" i="1"/>
  <c r="Q699" i="1"/>
  <c r="C699" i="1"/>
  <c r="FM698" i="1"/>
  <c r="CW698" i="1"/>
  <c r="CV698" i="1"/>
  <c r="CU698" i="1"/>
  <c r="CT698" i="1"/>
  <c r="CS698" i="1"/>
  <c r="CQ698" i="1"/>
  <c r="CP698" i="1"/>
  <c r="CI698" i="1"/>
  <c r="BZ698" i="1"/>
  <c r="BY698" i="1"/>
  <c r="BX698" i="1"/>
  <c r="BW698" i="1"/>
  <c r="BV698" i="1"/>
  <c r="BT698" i="1"/>
  <c r="BR698" i="1"/>
  <c r="BQ698" i="1"/>
  <c r="BP698" i="1"/>
  <c r="BO698" i="1"/>
  <c r="BN698" i="1"/>
  <c r="BL698" i="1"/>
  <c r="BK698" i="1"/>
  <c r="BD698" i="1"/>
  <c r="BC698" i="1"/>
  <c r="BB698" i="1"/>
  <c r="BA698" i="1"/>
  <c r="AZ698" i="1"/>
  <c r="AY698" i="1"/>
  <c r="AX698" i="1"/>
  <c r="AW698" i="1"/>
  <c r="AV698" i="1"/>
  <c r="AE698" i="1"/>
  <c r="AD698" i="1"/>
  <c r="AC698" i="1"/>
  <c r="AB698" i="1"/>
  <c r="AA698" i="1"/>
  <c r="Z698" i="1"/>
  <c r="Y698" i="1"/>
  <c r="R698" i="1"/>
  <c r="Q698" i="1"/>
  <c r="C698" i="1"/>
  <c r="FM697" i="1"/>
  <c r="FO697" i="1" s="1"/>
  <c r="CW697" i="1"/>
  <c r="CV697" i="1"/>
  <c r="CU697" i="1"/>
  <c r="CT697" i="1"/>
  <c r="CS697" i="1"/>
  <c r="CQ697" i="1"/>
  <c r="CP697" i="1"/>
  <c r="CI697" i="1"/>
  <c r="BZ697" i="1"/>
  <c r="BY697" i="1"/>
  <c r="BX697" i="1"/>
  <c r="BW697" i="1"/>
  <c r="BV697" i="1"/>
  <c r="BT697" i="1"/>
  <c r="BR697" i="1"/>
  <c r="BQ697" i="1"/>
  <c r="BP697" i="1"/>
  <c r="BO697" i="1"/>
  <c r="BN697" i="1"/>
  <c r="BL697" i="1"/>
  <c r="BK697" i="1"/>
  <c r="BD697" i="1"/>
  <c r="BC697" i="1"/>
  <c r="BB697" i="1"/>
  <c r="BA697" i="1"/>
  <c r="AZ697" i="1"/>
  <c r="AY697" i="1"/>
  <c r="AX697" i="1"/>
  <c r="AW697" i="1"/>
  <c r="AV697" i="1"/>
  <c r="AE697" i="1"/>
  <c r="AD697" i="1"/>
  <c r="AC697" i="1"/>
  <c r="AB697" i="1"/>
  <c r="AA697" i="1"/>
  <c r="Z697" i="1"/>
  <c r="Y697" i="1"/>
  <c r="R697" i="1"/>
  <c r="Q697" i="1"/>
  <c r="C697" i="1"/>
  <c r="FM696" i="1"/>
  <c r="CW696" i="1"/>
  <c r="CV696" i="1"/>
  <c r="CU696" i="1"/>
  <c r="CT696" i="1"/>
  <c r="CS696" i="1"/>
  <c r="CQ696" i="1"/>
  <c r="CP696" i="1"/>
  <c r="CI696" i="1"/>
  <c r="BZ696" i="1"/>
  <c r="BY696" i="1"/>
  <c r="BX696" i="1"/>
  <c r="BW696" i="1"/>
  <c r="BV696" i="1"/>
  <c r="BT696" i="1"/>
  <c r="BR696" i="1"/>
  <c r="BQ696" i="1"/>
  <c r="BP696" i="1"/>
  <c r="BO696" i="1"/>
  <c r="BN696" i="1"/>
  <c r="BL696" i="1"/>
  <c r="BK696" i="1"/>
  <c r="BD696" i="1"/>
  <c r="BC696" i="1"/>
  <c r="BB696" i="1"/>
  <c r="BA696" i="1"/>
  <c r="AZ696" i="1"/>
  <c r="AY696" i="1"/>
  <c r="AX696" i="1"/>
  <c r="AW696" i="1"/>
  <c r="AV696" i="1"/>
  <c r="AE696" i="1"/>
  <c r="AD696" i="1"/>
  <c r="AC696" i="1"/>
  <c r="AB696" i="1"/>
  <c r="AA696" i="1"/>
  <c r="Z696" i="1"/>
  <c r="Y696" i="1"/>
  <c r="R696" i="1"/>
  <c r="Q696" i="1"/>
  <c r="C696" i="1"/>
  <c r="FM695" i="1"/>
  <c r="CW695" i="1"/>
  <c r="CV695" i="1"/>
  <c r="CU695" i="1"/>
  <c r="CT695" i="1"/>
  <c r="CS695" i="1"/>
  <c r="CQ695" i="1"/>
  <c r="CP695" i="1"/>
  <c r="CI695" i="1"/>
  <c r="BZ695" i="1"/>
  <c r="BY695" i="1"/>
  <c r="BX695" i="1"/>
  <c r="BW695" i="1"/>
  <c r="BV695" i="1"/>
  <c r="BT695" i="1"/>
  <c r="BR695" i="1"/>
  <c r="BQ695" i="1"/>
  <c r="BP695" i="1"/>
  <c r="BO695" i="1"/>
  <c r="BN695" i="1"/>
  <c r="BL695" i="1"/>
  <c r="BK695" i="1"/>
  <c r="BD695" i="1"/>
  <c r="BC695" i="1"/>
  <c r="BB695" i="1"/>
  <c r="BA695" i="1"/>
  <c r="AZ695" i="1"/>
  <c r="AY695" i="1"/>
  <c r="AX695" i="1"/>
  <c r="AW695" i="1"/>
  <c r="AV695" i="1"/>
  <c r="AE695" i="1"/>
  <c r="AD695" i="1"/>
  <c r="AC695" i="1"/>
  <c r="AB695" i="1"/>
  <c r="AA695" i="1"/>
  <c r="Z695" i="1"/>
  <c r="Y695" i="1"/>
  <c r="R695" i="1"/>
  <c r="Q695" i="1"/>
  <c r="C695" i="1"/>
  <c r="FM694" i="1"/>
  <c r="CW694" i="1"/>
  <c r="CV694" i="1"/>
  <c r="CU694" i="1"/>
  <c r="CT694" i="1"/>
  <c r="CS694" i="1"/>
  <c r="CQ694" i="1"/>
  <c r="CP694" i="1"/>
  <c r="CI694" i="1"/>
  <c r="BZ694" i="1"/>
  <c r="BY694" i="1"/>
  <c r="BX694" i="1"/>
  <c r="BW694" i="1"/>
  <c r="BV694" i="1"/>
  <c r="BT694" i="1"/>
  <c r="BR694" i="1"/>
  <c r="BQ694" i="1"/>
  <c r="BP694" i="1"/>
  <c r="BO694" i="1"/>
  <c r="BN694" i="1"/>
  <c r="BL694" i="1"/>
  <c r="BK694" i="1"/>
  <c r="BD694" i="1"/>
  <c r="BC694" i="1"/>
  <c r="BB694" i="1"/>
  <c r="BA694" i="1"/>
  <c r="AZ694" i="1"/>
  <c r="AY694" i="1"/>
  <c r="AX694" i="1"/>
  <c r="AW694" i="1"/>
  <c r="AV694" i="1"/>
  <c r="AE694" i="1"/>
  <c r="AD694" i="1"/>
  <c r="AC694" i="1"/>
  <c r="AB694" i="1"/>
  <c r="AA694" i="1"/>
  <c r="Z694" i="1"/>
  <c r="Y694" i="1"/>
  <c r="R694" i="1"/>
  <c r="Q694" i="1"/>
  <c r="C694" i="1"/>
  <c r="FM693" i="1"/>
  <c r="FO693" i="1" s="1"/>
  <c r="CW693" i="1"/>
  <c r="CV693" i="1"/>
  <c r="CU693" i="1"/>
  <c r="CT693" i="1"/>
  <c r="CS693" i="1"/>
  <c r="CQ693" i="1"/>
  <c r="CP693" i="1"/>
  <c r="CI693" i="1"/>
  <c r="BZ693" i="1"/>
  <c r="BY693" i="1"/>
  <c r="BX693" i="1"/>
  <c r="BW693" i="1"/>
  <c r="BV693" i="1"/>
  <c r="BT693" i="1"/>
  <c r="BR693" i="1"/>
  <c r="BQ693" i="1"/>
  <c r="BP693" i="1"/>
  <c r="BO693" i="1"/>
  <c r="BN693" i="1"/>
  <c r="BL693" i="1"/>
  <c r="BK693" i="1"/>
  <c r="BD693" i="1"/>
  <c r="BC693" i="1"/>
  <c r="BB693" i="1"/>
  <c r="BA693" i="1"/>
  <c r="AZ693" i="1"/>
  <c r="AY693" i="1"/>
  <c r="AX693" i="1"/>
  <c r="AW693" i="1"/>
  <c r="AV693" i="1"/>
  <c r="AE693" i="1"/>
  <c r="AD693" i="1"/>
  <c r="AC693" i="1"/>
  <c r="AB693" i="1"/>
  <c r="AA693" i="1"/>
  <c r="Z693" i="1"/>
  <c r="Y693" i="1"/>
  <c r="R693" i="1"/>
  <c r="Q693" i="1"/>
  <c r="C693" i="1"/>
  <c r="FM692" i="1"/>
  <c r="CW692" i="1"/>
  <c r="CV692" i="1"/>
  <c r="CU692" i="1"/>
  <c r="CT692" i="1"/>
  <c r="CS692" i="1"/>
  <c r="CQ692" i="1"/>
  <c r="CP692" i="1"/>
  <c r="CI692" i="1"/>
  <c r="BZ692" i="1"/>
  <c r="BY692" i="1"/>
  <c r="BX692" i="1"/>
  <c r="BW692" i="1"/>
  <c r="BV692" i="1"/>
  <c r="BT692" i="1"/>
  <c r="BR692" i="1"/>
  <c r="BQ692" i="1"/>
  <c r="BP692" i="1"/>
  <c r="BO692" i="1"/>
  <c r="BN692" i="1"/>
  <c r="BL692" i="1"/>
  <c r="BK692" i="1"/>
  <c r="BD692" i="1"/>
  <c r="BC692" i="1"/>
  <c r="BB692" i="1"/>
  <c r="BA692" i="1"/>
  <c r="AZ692" i="1"/>
  <c r="AY692" i="1"/>
  <c r="AX692" i="1"/>
  <c r="AW692" i="1"/>
  <c r="AV692" i="1"/>
  <c r="AE692" i="1"/>
  <c r="AD692" i="1"/>
  <c r="AC692" i="1"/>
  <c r="AB692" i="1"/>
  <c r="AA692" i="1"/>
  <c r="Z692" i="1"/>
  <c r="Y692" i="1"/>
  <c r="R692" i="1"/>
  <c r="Q692" i="1"/>
  <c r="C692" i="1"/>
  <c r="FM691" i="1"/>
  <c r="CW691" i="1"/>
  <c r="CV691" i="1"/>
  <c r="CU691" i="1"/>
  <c r="CT691" i="1"/>
  <c r="CS691" i="1"/>
  <c r="CQ691" i="1"/>
  <c r="CP691" i="1"/>
  <c r="CI691" i="1"/>
  <c r="BZ691" i="1"/>
  <c r="BY691" i="1"/>
  <c r="BX691" i="1"/>
  <c r="BW691" i="1"/>
  <c r="BV691" i="1"/>
  <c r="BT691" i="1"/>
  <c r="BR691" i="1"/>
  <c r="BQ691" i="1"/>
  <c r="BP691" i="1"/>
  <c r="BO691" i="1"/>
  <c r="BN691" i="1"/>
  <c r="BL691" i="1"/>
  <c r="BK691" i="1"/>
  <c r="BD691" i="1"/>
  <c r="BC691" i="1"/>
  <c r="BB691" i="1"/>
  <c r="BA691" i="1"/>
  <c r="AZ691" i="1"/>
  <c r="AY691" i="1"/>
  <c r="AX691" i="1"/>
  <c r="AW691" i="1"/>
  <c r="AV691" i="1"/>
  <c r="AE691" i="1"/>
  <c r="AD691" i="1"/>
  <c r="AC691" i="1"/>
  <c r="AB691" i="1"/>
  <c r="AA691" i="1"/>
  <c r="Z691" i="1"/>
  <c r="Y691" i="1"/>
  <c r="R691" i="1"/>
  <c r="Q691" i="1"/>
  <c r="C691" i="1"/>
  <c r="FM690" i="1"/>
  <c r="CW690" i="1"/>
  <c r="CV690" i="1"/>
  <c r="CU690" i="1"/>
  <c r="CT690" i="1"/>
  <c r="CS690" i="1"/>
  <c r="CQ690" i="1"/>
  <c r="CP690" i="1"/>
  <c r="CI690" i="1"/>
  <c r="BZ690" i="1"/>
  <c r="BY690" i="1"/>
  <c r="BX690" i="1"/>
  <c r="BW690" i="1"/>
  <c r="BV690" i="1"/>
  <c r="BT690" i="1"/>
  <c r="BR690" i="1"/>
  <c r="BQ690" i="1"/>
  <c r="BP690" i="1"/>
  <c r="BO690" i="1"/>
  <c r="BN690" i="1"/>
  <c r="BL690" i="1"/>
  <c r="BK690" i="1"/>
  <c r="BD690" i="1"/>
  <c r="BC690" i="1"/>
  <c r="BB690" i="1"/>
  <c r="BA690" i="1"/>
  <c r="AZ690" i="1"/>
  <c r="AY690" i="1"/>
  <c r="AX690" i="1"/>
  <c r="AW690" i="1"/>
  <c r="AV690" i="1"/>
  <c r="AE690" i="1"/>
  <c r="AD690" i="1"/>
  <c r="AC690" i="1"/>
  <c r="AB690" i="1"/>
  <c r="AA690" i="1"/>
  <c r="Z690" i="1"/>
  <c r="Y690" i="1"/>
  <c r="R690" i="1"/>
  <c r="Q690" i="1"/>
  <c r="C690" i="1"/>
  <c r="FM689" i="1"/>
  <c r="FO689" i="1" s="1"/>
  <c r="CW689" i="1"/>
  <c r="CV689" i="1"/>
  <c r="CU689" i="1"/>
  <c r="CT689" i="1"/>
  <c r="CS689" i="1"/>
  <c r="CQ689" i="1"/>
  <c r="CP689" i="1"/>
  <c r="CI689" i="1"/>
  <c r="BZ689" i="1"/>
  <c r="BY689" i="1"/>
  <c r="BX689" i="1"/>
  <c r="BW689" i="1"/>
  <c r="BV689" i="1"/>
  <c r="BT689" i="1"/>
  <c r="BR689" i="1"/>
  <c r="BQ689" i="1"/>
  <c r="BP689" i="1"/>
  <c r="BO689" i="1"/>
  <c r="BN689" i="1"/>
  <c r="BL689" i="1"/>
  <c r="BK689" i="1"/>
  <c r="BD689" i="1"/>
  <c r="BC689" i="1"/>
  <c r="BB689" i="1"/>
  <c r="BA689" i="1"/>
  <c r="AZ689" i="1"/>
  <c r="AY689" i="1"/>
  <c r="AX689" i="1"/>
  <c r="AW689" i="1"/>
  <c r="AV689" i="1"/>
  <c r="AE689" i="1"/>
  <c r="AD689" i="1"/>
  <c r="AC689" i="1"/>
  <c r="AB689" i="1"/>
  <c r="AA689" i="1"/>
  <c r="Z689" i="1"/>
  <c r="Y689" i="1"/>
  <c r="R689" i="1"/>
  <c r="Q689" i="1"/>
  <c r="C689" i="1"/>
  <c r="FM688" i="1"/>
  <c r="FO688" i="1" s="1"/>
  <c r="CW688" i="1"/>
  <c r="CV688" i="1"/>
  <c r="CU688" i="1"/>
  <c r="CT688" i="1"/>
  <c r="CS688" i="1"/>
  <c r="CQ688" i="1"/>
  <c r="CP688" i="1"/>
  <c r="CI688" i="1"/>
  <c r="BZ688" i="1"/>
  <c r="BY688" i="1"/>
  <c r="BX688" i="1"/>
  <c r="BW688" i="1"/>
  <c r="BV688" i="1"/>
  <c r="BT688" i="1"/>
  <c r="BR688" i="1"/>
  <c r="BQ688" i="1"/>
  <c r="BP688" i="1"/>
  <c r="BO688" i="1"/>
  <c r="BN688" i="1"/>
  <c r="BL688" i="1"/>
  <c r="BK688" i="1"/>
  <c r="BD688" i="1"/>
  <c r="BC688" i="1"/>
  <c r="BB688" i="1"/>
  <c r="BA688" i="1"/>
  <c r="AZ688" i="1"/>
  <c r="AY688" i="1"/>
  <c r="AX688" i="1"/>
  <c r="AW688" i="1"/>
  <c r="AV688" i="1"/>
  <c r="AE688" i="1"/>
  <c r="AD688" i="1"/>
  <c r="AC688" i="1"/>
  <c r="AB688" i="1"/>
  <c r="AA688" i="1"/>
  <c r="Z688" i="1"/>
  <c r="Y688" i="1"/>
  <c r="R688" i="1"/>
  <c r="Q688" i="1"/>
  <c r="C688" i="1"/>
  <c r="FM687" i="1"/>
  <c r="CW687" i="1"/>
  <c r="CV687" i="1"/>
  <c r="CU687" i="1"/>
  <c r="CT687" i="1"/>
  <c r="CS687" i="1"/>
  <c r="CQ687" i="1"/>
  <c r="CP687" i="1"/>
  <c r="CI687" i="1"/>
  <c r="BZ687" i="1"/>
  <c r="BY687" i="1"/>
  <c r="BX687" i="1"/>
  <c r="BW687" i="1"/>
  <c r="BV687" i="1"/>
  <c r="BT687" i="1"/>
  <c r="BR687" i="1"/>
  <c r="BQ687" i="1"/>
  <c r="BP687" i="1"/>
  <c r="BO687" i="1"/>
  <c r="BN687" i="1"/>
  <c r="BL687" i="1"/>
  <c r="BK687" i="1"/>
  <c r="BD687" i="1"/>
  <c r="BC687" i="1"/>
  <c r="BB687" i="1"/>
  <c r="BA687" i="1"/>
  <c r="AZ687" i="1"/>
  <c r="AY687" i="1"/>
  <c r="AX687" i="1"/>
  <c r="AW687" i="1"/>
  <c r="AV687" i="1"/>
  <c r="AE687" i="1"/>
  <c r="AD687" i="1"/>
  <c r="AC687" i="1"/>
  <c r="AB687" i="1"/>
  <c r="AA687" i="1"/>
  <c r="Z687" i="1"/>
  <c r="Y687" i="1"/>
  <c r="R687" i="1"/>
  <c r="Q687" i="1"/>
  <c r="C687" i="1"/>
  <c r="FM686" i="1"/>
  <c r="FO686" i="1" s="1"/>
  <c r="CW686" i="1"/>
  <c r="CV686" i="1"/>
  <c r="CU686" i="1"/>
  <c r="CT686" i="1"/>
  <c r="CS686" i="1"/>
  <c r="CQ686" i="1"/>
  <c r="CP686" i="1"/>
  <c r="CI686" i="1"/>
  <c r="BZ686" i="1"/>
  <c r="BY686" i="1"/>
  <c r="BX686" i="1"/>
  <c r="BW686" i="1"/>
  <c r="BV686" i="1"/>
  <c r="BT686" i="1"/>
  <c r="BR686" i="1"/>
  <c r="BQ686" i="1"/>
  <c r="BP686" i="1"/>
  <c r="BO686" i="1"/>
  <c r="BN686" i="1"/>
  <c r="BL686" i="1"/>
  <c r="BK686" i="1"/>
  <c r="BD686" i="1"/>
  <c r="BC686" i="1"/>
  <c r="BB686" i="1"/>
  <c r="BA686" i="1"/>
  <c r="AZ686" i="1"/>
  <c r="AY686" i="1"/>
  <c r="AX686" i="1"/>
  <c r="AW686" i="1"/>
  <c r="AV686" i="1"/>
  <c r="AE686" i="1"/>
  <c r="AD686" i="1"/>
  <c r="AC686" i="1"/>
  <c r="AB686" i="1"/>
  <c r="AA686" i="1"/>
  <c r="Z686" i="1"/>
  <c r="Y686" i="1"/>
  <c r="R686" i="1"/>
  <c r="Q686" i="1"/>
  <c r="C686" i="1"/>
  <c r="FM685" i="1"/>
  <c r="CW685" i="1"/>
  <c r="CV685" i="1"/>
  <c r="CU685" i="1"/>
  <c r="CT685" i="1"/>
  <c r="CS685" i="1"/>
  <c r="CQ685" i="1"/>
  <c r="CP685" i="1"/>
  <c r="CI685" i="1"/>
  <c r="BZ685" i="1"/>
  <c r="BY685" i="1"/>
  <c r="BX685" i="1"/>
  <c r="BW685" i="1"/>
  <c r="BV685" i="1"/>
  <c r="BT685" i="1"/>
  <c r="BR685" i="1"/>
  <c r="BQ685" i="1"/>
  <c r="BP685" i="1"/>
  <c r="BO685" i="1"/>
  <c r="BN685" i="1"/>
  <c r="BL685" i="1"/>
  <c r="BK685" i="1"/>
  <c r="BD685" i="1"/>
  <c r="BC685" i="1"/>
  <c r="BB685" i="1"/>
  <c r="BA685" i="1"/>
  <c r="AZ685" i="1"/>
  <c r="AY685" i="1"/>
  <c r="AX685" i="1"/>
  <c r="AW685" i="1"/>
  <c r="AV685" i="1"/>
  <c r="AE685" i="1"/>
  <c r="AD685" i="1"/>
  <c r="AC685" i="1"/>
  <c r="AB685" i="1"/>
  <c r="AA685" i="1"/>
  <c r="Z685" i="1"/>
  <c r="Y685" i="1"/>
  <c r="R685" i="1"/>
  <c r="Q685" i="1"/>
  <c r="C685" i="1"/>
  <c r="FM684" i="1"/>
  <c r="CW684" i="1"/>
  <c r="CV684" i="1"/>
  <c r="CU684" i="1"/>
  <c r="CT684" i="1"/>
  <c r="CS684" i="1"/>
  <c r="CQ684" i="1"/>
  <c r="CP684" i="1"/>
  <c r="CI684" i="1"/>
  <c r="BZ684" i="1"/>
  <c r="BY684" i="1"/>
  <c r="BX684" i="1"/>
  <c r="BW684" i="1"/>
  <c r="BV684" i="1"/>
  <c r="BT684" i="1"/>
  <c r="BR684" i="1"/>
  <c r="BQ684" i="1"/>
  <c r="BP684" i="1"/>
  <c r="BO684" i="1"/>
  <c r="BN684" i="1"/>
  <c r="BL684" i="1"/>
  <c r="BK684" i="1"/>
  <c r="BD684" i="1"/>
  <c r="BC684" i="1"/>
  <c r="BB684" i="1"/>
  <c r="BA684" i="1"/>
  <c r="AZ684" i="1"/>
  <c r="AY684" i="1"/>
  <c r="AX684" i="1"/>
  <c r="AW684" i="1"/>
  <c r="AV684" i="1"/>
  <c r="AE684" i="1"/>
  <c r="AD684" i="1"/>
  <c r="AC684" i="1"/>
  <c r="AB684" i="1"/>
  <c r="AA684" i="1"/>
  <c r="Z684" i="1"/>
  <c r="Y684" i="1"/>
  <c r="R684" i="1"/>
  <c r="Q684" i="1"/>
  <c r="C684" i="1"/>
  <c r="FM683" i="1"/>
  <c r="CW683" i="1"/>
  <c r="CV683" i="1"/>
  <c r="CU683" i="1"/>
  <c r="CT683" i="1"/>
  <c r="CS683" i="1"/>
  <c r="CQ683" i="1"/>
  <c r="CP683" i="1"/>
  <c r="CI683" i="1"/>
  <c r="BZ683" i="1"/>
  <c r="BY683" i="1"/>
  <c r="BX683" i="1"/>
  <c r="BW683" i="1"/>
  <c r="BV683" i="1"/>
  <c r="BT683" i="1"/>
  <c r="BR683" i="1"/>
  <c r="BQ683" i="1"/>
  <c r="BP683" i="1"/>
  <c r="BO683" i="1"/>
  <c r="BN683" i="1"/>
  <c r="BL683" i="1"/>
  <c r="BK683" i="1"/>
  <c r="BD683" i="1"/>
  <c r="BC683" i="1"/>
  <c r="BB683" i="1"/>
  <c r="BA683" i="1"/>
  <c r="AZ683" i="1"/>
  <c r="AY683" i="1"/>
  <c r="AX683" i="1"/>
  <c r="AW683" i="1"/>
  <c r="AV683" i="1"/>
  <c r="AE683" i="1"/>
  <c r="AD683" i="1"/>
  <c r="AC683" i="1"/>
  <c r="AB683" i="1"/>
  <c r="AA683" i="1"/>
  <c r="Z683" i="1"/>
  <c r="Y683" i="1"/>
  <c r="R683" i="1"/>
  <c r="Q683" i="1"/>
  <c r="C683" i="1"/>
  <c r="FM682" i="1"/>
  <c r="CW682" i="1"/>
  <c r="CV682" i="1"/>
  <c r="CU682" i="1"/>
  <c r="CT682" i="1"/>
  <c r="CS682" i="1"/>
  <c r="CQ682" i="1"/>
  <c r="CP682" i="1"/>
  <c r="CI682" i="1"/>
  <c r="BZ682" i="1"/>
  <c r="BY682" i="1"/>
  <c r="BX682" i="1"/>
  <c r="BW682" i="1"/>
  <c r="BV682" i="1"/>
  <c r="BT682" i="1"/>
  <c r="BR682" i="1"/>
  <c r="BQ682" i="1"/>
  <c r="BP682" i="1"/>
  <c r="BO682" i="1"/>
  <c r="BN682" i="1"/>
  <c r="BL682" i="1"/>
  <c r="BK682" i="1"/>
  <c r="BD682" i="1"/>
  <c r="BC682" i="1"/>
  <c r="BB682" i="1"/>
  <c r="BA682" i="1"/>
  <c r="AZ682" i="1"/>
  <c r="AY682" i="1"/>
  <c r="AX682" i="1"/>
  <c r="AW682" i="1"/>
  <c r="AV682" i="1"/>
  <c r="AE682" i="1"/>
  <c r="AD682" i="1"/>
  <c r="AC682" i="1"/>
  <c r="AB682" i="1"/>
  <c r="AA682" i="1"/>
  <c r="Z682" i="1"/>
  <c r="Y682" i="1"/>
  <c r="R682" i="1"/>
  <c r="Q682" i="1"/>
  <c r="C682" i="1"/>
  <c r="FM681" i="1"/>
  <c r="FO681" i="1" s="1"/>
  <c r="CW681" i="1"/>
  <c r="CV681" i="1"/>
  <c r="CU681" i="1"/>
  <c r="CT681" i="1"/>
  <c r="CS681" i="1"/>
  <c r="CQ681" i="1"/>
  <c r="CP681" i="1"/>
  <c r="CI681" i="1"/>
  <c r="BZ681" i="1"/>
  <c r="BY681" i="1"/>
  <c r="BX681" i="1"/>
  <c r="BW681" i="1"/>
  <c r="BV681" i="1"/>
  <c r="BT681" i="1"/>
  <c r="BR681" i="1"/>
  <c r="BQ681" i="1"/>
  <c r="BP681" i="1"/>
  <c r="BO681" i="1"/>
  <c r="BN681" i="1"/>
  <c r="BL681" i="1"/>
  <c r="BK681" i="1"/>
  <c r="BD681" i="1"/>
  <c r="BC681" i="1"/>
  <c r="BB681" i="1"/>
  <c r="BA681" i="1"/>
  <c r="AZ681" i="1"/>
  <c r="AY681" i="1"/>
  <c r="AX681" i="1"/>
  <c r="AW681" i="1"/>
  <c r="AV681" i="1"/>
  <c r="AE681" i="1"/>
  <c r="AD681" i="1"/>
  <c r="AC681" i="1"/>
  <c r="AB681" i="1"/>
  <c r="AA681" i="1"/>
  <c r="Z681" i="1"/>
  <c r="Y681" i="1"/>
  <c r="R681" i="1"/>
  <c r="Q681" i="1"/>
  <c r="C681" i="1"/>
  <c r="FM680" i="1"/>
  <c r="CW680" i="1"/>
  <c r="CV680" i="1"/>
  <c r="CU680" i="1"/>
  <c r="CT680" i="1"/>
  <c r="CS680" i="1"/>
  <c r="CQ680" i="1"/>
  <c r="CP680" i="1"/>
  <c r="CI680" i="1"/>
  <c r="BZ680" i="1"/>
  <c r="BY680" i="1"/>
  <c r="BX680" i="1"/>
  <c r="BW680" i="1"/>
  <c r="BV680" i="1"/>
  <c r="BT680" i="1"/>
  <c r="BR680" i="1"/>
  <c r="BQ680" i="1"/>
  <c r="BP680" i="1"/>
  <c r="BO680" i="1"/>
  <c r="BN680" i="1"/>
  <c r="BL680" i="1"/>
  <c r="BK680" i="1"/>
  <c r="BD680" i="1"/>
  <c r="BC680" i="1"/>
  <c r="BB680" i="1"/>
  <c r="BA680" i="1"/>
  <c r="AZ680" i="1"/>
  <c r="AY680" i="1"/>
  <c r="AX680" i="1"/>
  <c r="AW680" i="1"/>
  <c r="AV680" i="1"/>
  <c r="AE680" i="1"/>
  <c r="AD680" i="1"/>
  <c r="AC680" i="1"/>
  <c r="AB680" i="1"/>
  <c r="AA680" i="1"/>
  <c r="Z680" i="1"/>
  <c r="Y680" i="1"/>
  <c r="R680" i="1"/>
  <c r="Q680" i="1"/>
  <c r="C680" i="1"/>
  <c r="FM679" i="1"/>
  <c r="CW679" i="1"/>
  <c r="CV679" i="1"/>
  <c r="CU679" i="1"/>
  <c r="CT679" i="1"/>
  <c r="CS679" i="1"/>
  <c r="CQ679" i="1"/>
  <c r="CP679" i="1"/>
  <c r="CI679" i="1"/>
  <c r="BZ679" i="1"/>
  <c r="BY679" i="1"/>
  <c r="BX679" i="1"/>
  <c r="BW679" i="1"/>
  <c r="BV679" i="1"/>
  <c r="BT679" i="1"/>
  <c r="BR679" i="1"/>
  <c r="BQ679" i="1"/>
  <c r="BP679" i="1"/>
  <c r="BO679" i="1"/>
  <c r="BN679" i="1"/>
  <c r="BL679" i="1"/>
  <c r="BK679" i="1"/>
  <c r="BD679" i="1"/>
  <c r="BC679" i="1"/>
  <c r="BB679" i="1"/>
  <c r="BA679" i="1"/>
  <c r="AZ679" i="1"/>
  <c r="AY679" i="1"/>
  <c r="AX679" i="1"/>
  <c r="AW679" i="1"/>
  <c r="AV679" i="1"/>
  <c r="AE679" i="1"/>
  <c r="AD679" i="1"/>
  <c r="AC679" i="1"/>
  <c r="AB679" i="1"/>
  <c r="AA679" i="1"/>
  <c r="Z679" i="1"/>
  <c r="Y679" i="1"/>
  <c r="R679" i="1"/>
  <c r="Q679" i="1"/>
  <c r="C679" i="1"/>
  <c r="FM678" i="1"/>
  <c r="FO678" i="1" s="1"/>
  <c r="CW678" i="1"/>
  <c r="CV678" i="1"/>
  <c r="CU678" i="1"/>
  <c r="CT678" i="1"/>
  <c r="CS678" i="1"/>
  <c r="CQ678" i="1"/>
  <c r="CP678" i="1"/>
  <c r="CI678" i="1"/>
  <c r="BZ678" i="1"/>
  <c r="BY678" i="1"/>
  <c r="BX678" i="1"/>
  <c r="BW678" i="1"/>
  <c r="BV678" i="1"/>
  <c r="BT678" i="1"/>
  <c r="BR678" i="1"/>
  <c r="BQ678" i="1"/>
  <c r="BP678" i="1"/>
  <c r="BO678" i="1"/>
  <c r="BN678" i="1"/>
  <c r="BL678" i="1"/>
  <c r="BK678" i="1"/>
  <c r="BD678" i="1"/>
  <c r="BC678" i="1"/>
  <c r="BB678" i="1"/>
  <c r="BA678" i="1"/>
  <c r="AZ678" i="1"/>
  <c r="AY678" i="1"/>
  <c r="AX678" i="1"/>
  <c r="AW678" i="1"/>
  <c r="AV678" i="1"/>
  <c r="AE678" i="1"/>
  <c r="AD678" i="1"/>
  <c r="AC678" i="1"/>
  <c r="AB678" i="1"/>
  <c r="AA678" i="1"/>
  <c r="Z678" i="1"/>
  <c r="Y678" i="1"/>
  <c r="R678" i="1"/>
  <c r="Q678" i="1"/>
  <c r="C678" i="1"/>
  <c r="FM677" i="1"/>
  <c r="CW677" i="1"/>
  <c r="CV677" i="1"/>
  <c r="CU677" i="1"/>
  <c r="CT677" i="1"/>
  <c r="CS677" i="1"/>
  <c r="CQ677" i="1"/>
  <c r="CP677" i="1"/>
  <c r="CI677" i="1"/>
  <c r="BZ677" i="1"/>
  <c r="BY677" i="1"/>
  <c r="BX677" i="1"/>
  <c r="BW677" i="1"/>
  <c r="BV677" i="1"/>
  <c r="BT677" i="1"/>
  <c r="BR677" i="1"/>
  <c r="BQ677" i="1"/>
  <c r="BP677" i="1"/>
  <c r="BO677" i="1"/>
  <c r="BN677" i="1"/>
  <c r="BL677" i="1"/>
  <c r="BK677" i="1"/>
  <c r="BD677" i="1"/>
  <c r="BC677" i="1"/>
  <c r="BB677" i="1"/>
  <c r="BA677" i="1"/>
  <c r="AZ677" i="1"/>
  <c r="AY677" i="1"/>
  <c r="AX677" i="1"/>
  <c r="AW677" i="1"/>
  <c r="AV677" i="1"/>
  <c r="AE677" i="1"/>
  <c r="AD677" i="1"/>
  <c r="AC677" i="1"/>
  <c r="AB677" i="1"/>
  <c r="AA677" i="1"/>
  <c r="Z677" i="1"/>
  <c r="Y677" i="1"/>
  <c r="R677" i="1"/>
  <c r="Q677" i="1"/>
  <c r="C677" i="1"/>
  <c r="FM676" i="1"/>
  <c r="CW676" i="1"/>
  <c r="CV676" i="1"/>
  <c r="CU676" i="1"/>
  <c r="CT676" i="1"/>
  <c r="CS676" i="1"/>
  <c r="CQ676" i="1"/>
  <c r="CP676" i="1"/>
  <c r="CI676" i="1"/>
  <c r="BZ676" i="1"/>
  <c r="BY676" i="1"/>
  <c r="BX676" i="1"/>
  <c r="BW676" i="1"/>
  <c r="BV676" i="1"/>
  <c r="BT676" i="1"/>
  <c r="BR676" i="1"/>
  <c r="BQ676" i="1"/>
  <c r="BP676" i="1"/>
  <c r="BO676" i="1"/>
  <c r="BN676" i="1"/>
  <c r="BL676" i="1"/>
  <c r="BK676" i="1"/>
  <c r="BD676" i="1"/>
  <c r="BC676" i="1"/>
  <c r="BB676" i="1"/>
  <c r="BA676" i="1"/>
  <c r="AZ676" i="1"/>
  <c r="AY676" i="1"/>
  <c r="AX676" i="1"/>
  <c r="AW676" i="1"/>
  <c r="AV676" i="1"/>
  <c r="AE676" i="1"/>
  <c r="AD676" i="1"/>
  <c r="AC676" i="1"/>
  <c r="AB676" i="1"/>
  <c r="AA676" i="1"/>
  <c r="Z676" i="1"/>
  <c r="Y676" i="1"/>
  <c r="R676" i="1"/>
  <c r="Q676" i="1"/>
  <c r="C676" i="1"/>
  <c r="FM675" i="1"/>
  <c r="CW675" i="1"/>
  <c r="CV675" i="1"/>
  <c r="CU675" i="1"/>
  <c r="CT675" i="1"/>
  <c r="CS675" i="1"/>
  <c r="CQ675" i="1"/>
  <c r="CP675" i="1"/>
  <c r="CI675" i="1"/>
  <c r="BZ675" i="1"/>
  <c r="BY675" i="1"/>
  <c r="BX675" i="1"/>
  <c r="BW675" i="1"/>
  <c r="BV675" i="1"/>
  <c r="BT675" i="1"/>
  <c r="BR675" i="1"/>
  <c r="BQ675" i="1"/>
  <c r="BP675" i="1"/>
  <c r="BO675" i="1"/>
  <c r="BN675" i="1"/>
  <c r="BL675" i="1"/>
  <c r="BK675" i="1"/>
  <c r="BD675" i="1"/>
  <c r="BC675" i="1"/>
  <c r="BB675" i="1"/>
  <c r="BA675" i="1"/>
  <c r="AZ675" i="1"/>
  <c r="AY675" i="1"/>
  <c r="AX675" i="1"/>
  <c r="AW675" i="1"/>
  <c r="AV675" i="1"/>
  <c r="AE675" i="1"/>
  <c r="AD675" i="1"/>
  <c r="AC675" i="1"/>
  <c r="AB675" i="1"/>
  <c r="AA675" i="1"/>
  <c r="Z675" i="1"/>
  <c r="Y675" i="1"/>
  <c r="R675" i="1"/>
  <c r="Q675" i="1"/>
  <c r="C675" i="1"/>
  <c r="FM674" i="1"/>
  <c r="CW674" i="1"/>
  <c r="CV674" i="1"/>
  <c r="CU674" i="1"/>
  <c r="CT674" i="1"/>
  <c r="CS674" i="1"/>
  <c r="CQ674" i="1"/>
  <c r="CP674" i="1"/>
  <c r="CI674" i="1"/>
  <c r="BZ674" i="1"/>
  <c r="BY674" i="1"/>
  <c r="BX674" i="1"/>
  <c r="BW674" i="1"/>
  <c r="BV674" i="1"/>
  <c r="BT674" i="1"/>
  <c r="BR674" i="1"/>
  <c r="BQ674" i="1"/>
  <c r="BP674" i="1"/>
  <c r="BO674" i="1"/>
  <c r="BN674" i="1"/>
  <c r="BL674" i="1"/>
  <c r="BK674" i="1"/>
  <c r="BD674" i="1"/>
  <c r="BC674" i="1"/>
  <c r="BB674" i="1"/>
  <c r="BA674" i="1"/>
  <c r="AZ674" i="1"/>
  <c r="AY674" i="1"/>
  <c r="AX674" i="1"/>
  <c r="AW674" i="1"/>
  <c r="AV674" i="1"/>
  <c r="AE674" i="1"/>
  <c r="AD674" i="1"/>
  <c r="AC674" i="1"/>
  <c r="AB674" i="1"/>
  <c r="AA674" i="1"/>
  <c r="Z674" i="1"/>
  <c r="Y674" i="1"/>
  <c r="R674" i="1"/>
  <c r="Q674" i="1"/>
  <c r="C674" i="1"/>
  <c r="FM673" i="1"/>
  <c r="FO673" i="1" s="1"/>
  <c r="CW673" i="1"/>
  <c r="CV673" i="1"/>
  <c r="CU673" i="1"/>
  <c r="CT673" i="1"/>
  <c r="CS673" i="1"/>
  <c r="CQ673" i="1"/>
  <c r="CP673" i="1"/>
  <c r="CI673" i="1"/>
  <c r="BZ673" i="1"/>
  <c r="BY673" i="1"/>
  <c r="BX673" i="1"/>
  <c r="BW673" i="1"/>
  <c r="BV673" i="1"/>
  <c r="BT673" i="1"/>
  <c r="BR673" i="1"/>
  <c r="BQ673" i="1"/>
  <c r="BP673" i="1"/>
  <c r="BO673" i="1"/>
  <c r="BN673" i="1"/>
  <c r="BL673" i="1"/>
  <c r="BK673" i="1"/>
  <c r="BD673" i="1"/>
  <c r="BC673" i="1"/>
  <c r="BB673" i="1"/>
  <c r="BA673" i="1"/>
  <c r="AZ673" i="1"/>
  <c r="AY673" i="1"/>
  <c r="AX673" i="1"/>
  <c r="AW673" i="1"/>
  <c r="AV673" i="1"/>
  <c r="AE673" i="1"/>
  <c r="AD673" i="1"/>
  <c r="AC673" i="1"/>
  <c r="AB673" i="1"/>
  <c r="AA673" i="1"/>
  <c r="Z673" i="1"/>
  <c r="Y673" i="1"/>
  <c r="R673" i="1"/>
  <c r="Q673" i="1"/>
  <c r="C673" i="1"/>
  <c r="FM672" i="1"/>
  <c r="FO672" i="1" s="1"/>
  <c r="CW672" i="1"/>
  <c r="CV672" i="1"/>
  <c r="CU672" i="1"/>
  <c r="CT672" i="1"/>
  <c r="CS672" i="1"/>
  <c r="CQ672" i="1"/>
  <c r="CP672" i="1"/>
  <c r="CI672" i="1"/>
  <c r="BZ672" i="1"/>
  <c r="BY672" i="1"/>
  <c r="BX672" i="1"/>
  <c r="BW672" i="1"/>
  <c r="BV672" i="1"/>
  <c r="BT672" i="1"/>
  <c r="BR672" i="1"/>
  <c r="BQ672" i="1"/>
  <c r="BP672" i="1"/>
  <c r="BO672" i="1"/>
  <c r="BN672" i="1"/>
  <c r="BL672" i="1"/>
  <c r="BK672" i="1"/>
  <c r="BD672" i="1"/>
  <c r="BC672" i="1"/>
  <c r="BB672" i="1"/>
  <c r="BA672" i="1"/>
  <c r="AZ672" i="1"/>
  <c r="AY672" i="1"/>
  <c r="AX672" i="1"/>
  <c r="AW672" i="1"/>
  <c r="AV672" i="1"/>
  <c r="AE672" i="1"/>
  <c r="AD672" i="1"/>
  <c r="AC672" i="1"/>
  <c r="AB672" i="1"/>
  <c r="AA672" i="1"/>
  <c r="Z672" i="1"/>
  <c r="Y672" i="1"/>
  <c r="R672" i="1"/>
  <c r="Q672" i="1"/>
  <c r="C672" i="1"/>
  <c r="FM671" i="1"/>
  <c r="CW671" i="1"/>
  <c r="CV671" i="1"/>
  <c r="CU671" i="1"/>
  <c r="CT671" i="1"/>
  <c r="CS671" i="1"/>
  <c r="CQ671" i="1"/>
  <c r="CP671" i="1"/>
  <c r="CI671" i="1"/>
  <c r="BZ671" i="1"/>
  <c r="BY671" i="1"/>
  <c r="BX671" i="1"/>
  <c r="BW671" i="1"/>
  <c r="BV671" i="1"/>
  <c r="BT671" i="1"/>
  <c r="BR671" i="1"/>
  <c r="BQ671" i="1"/>
  <c r="BP671" i="1"/>
  <c r="BO671" i="1"/>
  <c r="BN671" i="1"/>
  <c r="BL671" i="1"/>
  <c r="BK671" i="1"/>
  <c r="BD671" i="1"/>
  <c r="BC671" i="1"/>
  <c r="BB671" i="1"/>
  <c r="BA671" i="1"/>
  <c r="AZ671" i="1"/>
  <c r="AY671" i="1"/>
  <c r="AX671" i="1"/>
  <c r="AW671" i="1"/>
  <c r="AV671" i="1"/>
  <c r="AE671" i="1"/>
  <c r="AD671" i="1"/>
  <c r="AC671" i="1"/>
  <c r="AB671" i="1"/>
  <c r="AA671" i="1"/>
  <c r="Z671" i="1"/>
  <c r="Y671" i="1"/>
  <c r="R671" i="1"/>
  <c r="Q671" i="1"/>
  <c r="C671" i="1"/>
  <c r="FM670" i="1"/>
  <c r="CW670" i="1"/>
  <c r="CV670" i="1"/>
  <c r="CU670" i="1"/>
  <c r="CT670" i="1"/>
  <c r="CS670" i="1"/>
  <c r="CQ670" i="1"/>
  <c r="CP670" i="1"/>
  <c r="CI670" i="1"/>
  <c r="BZ670" i="1"/>
  <c r="BY670" i="1"/>
  <c r="BX670" i="1"/>
  <c r="BW670" i="1"/>
  <c r="BV670" i="1"/>
  <c r="BT670" i="1"/>
  <c r="BR670" i="1"/>
  <c r="BQ670" i="1"/>
  <c r="BP670" i="1"/>
  <c r="BO670" i="1"/>
  <c r="BN670" i="1"/>
  <c r="BL670" i="1"/>
  <c r="BK670" i="1"/>
  <c r="BD670" i="1"/>
  <c r="BC670" i="1"/>
  <c r="BB670" i="1"/>
  <c r="BA670" i="1"/>
  <c r="AZ670" i="1"/>
  <c r="AY670" i="1"/>
  <c r="AX670" i="1"/>
  <c r="AW670" i="1"/>
  <c r="AV670" i="1"/>
  <c r="AE670" i="1"/>
  <c r="AD670" i="1"/>
  <c r="AC670" i="1"/>
  <c r="AB670" i="1"/>
  <c r="AA670" i="1"/>
  <c r="Z670" i="1"/>
  <c r="Y670" i="1"/>
  <c r="R670" i="1"/>
  <c r="Q670" i="1"/>
  <c r="C670" i="1"/>
  <c r="FM669" i="1"/>
  <c r="CW669" i="1"/>
  <c r="CV669" i="1"/>
  <c r="CU669" i="1"/>
  <c r="CT669" i="1"/>
  <c r="CS669" i="1"/>
  <c r="CQ669" i="1"/>
  <c r="CP669" i="1"/>
  <c r="CI669" i="1"/>
  <c r="BZ669" i="1"/>
  <c r="BY669" i="1"/>
  <c r="BX669" i="1"/>
  <c r="BW669" i="1"/>
  <c r="BV669" i="1"/>
  <c r="BT669" i="1"/>
  <c r="BR669" i="1"/>
  <c r="BQ669" i="1"/>
  <c r="BP669" i="1"/>
  <c r="BO669" i="1"/>
  <c r="BN669" i="1"/>
  <c r="BL669" i="1"/>
  <c r="BK669" i="1"/>
  <c r="BD669" i="1"/>
  <c r="BC669" i="1"/>
  <c r="BB669" i="1"/>
  <c r="BA669" i="1"/>
  <c r="AZ669" i="1"/>
  <c r="AY669" i="1"/>
  <c r="AX669" i="1"/>
  <c r="AW669" i="1"/>
  <c r="AV669" i="1"/>
  <c r="AE669" i="1"/>
  <c r="AD669" i="1"/>
  <c r="AC669" i="1"/>
  <c r="AB669" i="1"/>
  <c r="AA669" i="1"/>
  <c r="Z669" i="1"/>
  <c r="Y669" i="1"/>
  <c r="R669" i="1"/>
  <c r="Q669" i="1"/>
  <c r="C669" i="1"/>
  <c r="FM668" i="1"/>
  <c r="CW668" i="1"/>
  <c r="CV668" i="1"/>
  <c r="CU668" i="1"/>
  <c r="CT668" i="1"/>
  <c r="CS668" i="1"/>
  <c r="CQ668" i="1"/>
  <c r="CP668" i="1"/>
  <c r="CI668" i="1"/>
  <c r="BZ668" i="1"/>
  <c r="BY668" i="1"/>
  <c r="BX668" i="1"/>
  <c r="BW668" i="1"/>
  <c r="BV668" i="1"/>
  <c r="BT668" i="1"/>
  <c r="BR668" i="1"/>
  <c r="BQ668" i="1"/>
  <c r="BP668" i="1"/>
  <c r="BO668" i="1"/>
  <c r="BN668" i="1"/>
  <c r="BL668" i="1"/>
  <c r="BK668" i="1"/>
  <c r="BD668" i="1"/>
  <c r="BC668" i="1"/>
  <c r="BB668" i="1"/>
  <c r="BA668" i="1"/>
  <c r="AZ668" i="1"/>
  <c r="AY668" i="1"/>
  <c r="AX668" i="1"/>
  <c r="AW668" i="1"/>
  <c r="AV668" i="1"/>
  <c r="AE668" i="1"/>
  <c r="AD668" i="1"/>
  <c r="AC668" i="1"/>
  <c r="AB668" i="1"/>
  <c r="AA668" i="1"/>
  <c r="Z668" i="1"/>
  <c r="Y668" i="1"/>
  <c r="R668" i="1"/>
  <c r="Q668" i="1"/>
  <c r="C668" i="1"/>
  <c r="FM667" i="1"/>
  <c r="CW667" i="1"/>
  <c r="CV667" i="1"/>
  <c r="CU667" i="1"/>
  <c r="CT667" i="1"/>
  <c r="CS667" i="1"/>
  <c r="CQ667" i="1"/>
  <c r="CP667" i="1"/>
  <c r="CI667" i="1"/>
  <c r="BZ667" i="1"/>
  <c r="BY667" i="1"/>
  <c r="BX667" i="1"/>
  <c r="BW667" i="1"/>
  <c r="BV667" i="1"/>
  <c r="BT667" i="1"/>
  <c r="BR667" i="1"/>
  <c r="BQ667" i="1"/>
  <c r="BP667" i="1"/>
  <c r="BO667" i="1"/>
  <c r="BN667" i="1"/>
  <c r="BL667" i="1"/>
  <c r="BK667" i="1"/>
  <c r="BD667" i="1"/>
  <c r="BC667" i="1"/>
  <c r="BB667" i="1"/>
  <c r="BA667" i="1"/>
  <c r="AZ667" i="1"/>
  <c r="AY667" i="1"/>
  <c r="AX667" i="1"/>
  <c r="AW667" i="1"/>
  <c r="AV667" i="1"/>
  <c r="AE667" i="1"/>
  <c r="AD667" i="1"/>
  <c r="AC667" i="1"/>
  <c r="AB667" i="1"/>
  <c r="AA667" i="1"/>
  <c r="Z667" i="1"/>
  <c r="Y667" i="1"/>
  <c r="R667" i="1"/>
  <c r="Q667" i="1"/>
  <c r="C667" i="1"/>
  <c r="FM666" i="1"/>
  <c r="CW666" i="1"/>
  <c r="CV666" i="1"/>
  <c r="CU666" i="1"/>
  <c r="CT666" i="1"/>
  <c r="CS666" i="1"/>
  <c r="CQ666" i="1"/>
  <c r="CP666" i="1"/>
  <c r="CI666" i="1"/>
  <c r="BZ666" i="1"/>
  <c r="BY666" i="1"/>
  <c r="BX666" i="1"/>
  <c r="BW666" i="1"/>
  <c r="BV666" i="1"/>
  <c r="BT666" i="1"/>
  <c r="BR666" i="1"/>
  <c r="BQ666" i="1"/>
  <c r="BP666" i="1"/>
  <c r="BO666" i="1"/>
  <c r="BN666" i="1"/>
  <c r="BL666" i="1"/>
  <c r="BK666" i="1"/>
  <c r="BD666" i="1"/>
  <c r="BC666" i="1"/>
  <c r="BB666" i="1"/>
  <c r="BA666" i="1"/>
  <c r="AZ666" i="1"/>
  <c r="AY666" i="1"/>
  <c r="AX666" i="1"/>
  <c r="AW666" i="1"/>
  <c r="AV666" i="1"/>
  <c r="AE666" i="1"/>
  <c r="AD666" i="1"/>
  <c r="AC666" i="1"/>
  <c r="AB666" i="1"/>
  <c r="AA666" i="1"/>
  <c r="Z666" i="1"/>
  <c r="Y666" i="1"/>
  <c r="R666" i="1"/>
  <c r="Q666" i="1"/>
  <c r="C666" i="1"/>
  <c r="FM665" i="1"/>
  <c r="FO665" i="1" s="1"/>
  <c r="CW665" i="1"/>
  <c r="CV665" i="1"/>
  <c r="CU665" i="1"/>
  <c r="CT665" i="1"/>
  <c r="CS665" i="1"/>
  <c r="CQ665" i="1"/>
  <c r="CP665" i="1"/>
  <c r="CI665" i="1"/>
  <c r="BZ665" i="1"/>
  <c r="BY665" i="1"/>
  <c r="BX665" i="1"/>
  <c r="BW665" i="1"/>
  <c r="BV665" i="1"/>
  <c r="BT665" i="1"/>
  <c r="BR665" i="1"/>
  <c r="BQ665" i="1"/>
  <c r="BP665" i="1"/>
  <c r="BO665" i="1"/>
  <c r="BN665" i="1"/>
  <c r="BL665" i="1"/>
  <c r="BK665" i="1"/>
  <c r="BD665" i="1"/>
  <c r="BC665" i="1"/>
  <c r="BB665" i="1"/>
  <c r="BA665" i="1"/>
  <c r="AZ665" i="1"/>
  <c r="AY665" i="1"/>
  <c r="AX665" i="1"/>
  <c r="AW665" i="1"/>
  <c r="AV665" i="1"/>
  <c r="AE665" i="1"/>
  <c r="AD665" i="1"/>
  <c r="AC665" i="1"/>
  <c r="AB665" i="1"/>
  <c r="AA665" i="1"/>
  <c r="Z665" i="1"/>
  <c r="Y665" i="1"/>
  <c r="R665" i="1"/>
  <c r="Q665" i="1"/>
  <c r="C665" i="1"/>
  <c r="FM664" i="1"/>
  <c r="CW664" i="1"/>
  <c r="CV664" i="1"/>
  <c r="CU664" i="1"/>
  <c r="CT664" i="1"/>
  <c r="CS664" i="1"/>
  <c r="CQ664" i="1"/>
  <c r="CP664" i="1"/>
  <c r="CI664" i="1"/>
  <c r="BZ664" i="1"/>
  <c r="BY664" i="1"/>
  <c r="BX664" i="1"/>
  <c r="BW664" i="1"/>
  <c r="BV664" i="1"/>
  <c r="BT664" i="1"/>
  <c r="BR664" i="1"/>
  <c r="BQ664" i="1"/>
  <c r="BP664" i="1"/>
  <c r="BO664" i="1"/>
  <c r="BN664" i="1"/>
  <c r="BL664" i="1"/>
  <c r="BK664" i="1"/>
  <c r="BD664" i="1"/>
  <c r="BC664" i="1"/>
  <c r="BB664" i="1"/>
  <c r="BA664" i="1"/>
  <c r="AZ664" i="1"/>
  <c r="AY664" i="1"/>
  <c r="AX664" i="1"/>
  <c r="AW664" i="1"/>
  <c r="AV664" i="1"/>
  <c r="AE664" i="1"/>
  <c r="AD664" i="1"/>
  <c r="AC664" i="1"/>
  <c r="AB664" i="1"/>
  <c r="AA664" i="1"/>
  <c r="Z664" i="1"/>
  <c r="Y664" i="1"/>
  <c r="R664" i="1"/>
  <c r="Q664" i="1"/>
  <c r="C664" i="1"/>
  <c r="FM663" i="1"/>
  <c r="CW663" i="1"/>
  <c r="CV663" i="1"/>
  <c r="CU663" i="1"/>
  <c r="CT663" i="1"/>
  <c r="CS663" i="1"/>
  <c r="CQ663" i="1"/>
  <c r="CP663" i="1"/>
  <c r="CI663" i="1"/>
  <c r="BZ663" i="1"/>
  <c r="BY663" i="1"/>
  <c r="BX663" i="1"/>
  <c r="BW663" i="1"/>
  <c r="BV663" i="1"/>
  <c r="BT663" i="1"/>
  <c r="BR663" i="1"/>
  <c r="BQ663" i="1"/>
  <c r="BP663" i="1"/>
  <c r="BO663" i="1"/>
  <c r="BN663" i="1"/>
  <c r="BL663" i="1"/>
  <c r="BK663" i="1"/>
  <c r="BD663" i="1"/>
  <c r="BC663" i="1"/>
  <c r="BB663" i="1"/>
  <c r="BA663" i="1"/>
  <c r="AZ663" i="1"/>
  <c r="AY663" i="1"/>
  <c r="AX663" i="1"/>
  <c r="AW663" i="1"/>
  <c r="AV663" i="1"/>
  <c r="AE663" i="1"/>
  <c r="AD663" i="1"/>
  <c r="AC663" i="1"/>
  <c r="AB663" i="1"/>
  <c r="AA663" i="1"/>
  <c r="Z663" i="1"/>
  <c r="Y663" i="1"/>
  <c r="R663" i="1"/>
  <c r="Q663" i="1"/>
  <c r="C663" i="1"/>
  <c r="FM662" i="1"/>
  <c r="CW662" i="1"/>
  <c r="CV662" i="1"/>
  <c r="CU662" i="1"/>
  <c r="CT662" i="1"/>
  <c r="CS662" i="1"/>
  <c r="CQ662" i="1"/>
  <c r="CP662" i="1"/>
  <c r="CI662" i="1"/>
  <c r="BZ662" i="1"/>
  <c r="BY662" i="1"/>
  <c r="BX662" i="1"/>
  <c r="BW662" i="1"/>
  <c r="BV662" i="1"/>
  <c r="BT662" i="1"/>
  <c r="BR662" i="1"/>
  <c r="BQ662" i="1"/>
  <c r="BP662" i="1"/>
  <c r="BO662" i="1"/>
  <c r="BN662" i="1"/>
  <c r="BL662" i="1"/>
  <c r="BK662" i="1"/>
  <c r="BD662" i="1"/>
  <c r="BC662" i="1"/>
  <c r="BB662" i="1"/>
  <c r="BA662" i="1"/>
  <c r="AZ662" i="1"/>
  <c r="AY662" i="1"/>
  <c r="AX662" i="1"/>
  <c r="AW662" i="1"/>
  <c r="AV662" i="1"/>
  <c r="AE662" i="1"/>
  <c r="AD662" i="1"/>
  <c r="AC662" i="1"/>
  <c r="AB662" i="1"/>
  <c r="AA662" i="1"/>
  <c r="Z662" i="1"/>
  <c r="Y662" i="1"/>
  <c r="R662" i="1"/>
  <c r="Q662" i="1"/>
  <c r="C662" i="1"/>
  <c r="FM661" i="1"/>
  <c r="CW661" i="1"/>
  <c r="CV661" i="1"/>
  <c r="CU661" i="1"/>
  <c r="CT661" i="1"/>
  <c r="CS661" i="1"/>
  <c r="CQ661" i="1"/>
  <c r="CP661" i="1"/>
  <c r="CI661" i="1"/>
  <c r="BZ661" i="1"/>
  <c r="BY661" i="1"/>
  <c r="BX661" i="1"/>
  <c r="BW661" i="1"/>
  <c r="BV661" i="1"/>
  <c r="BT661" i="1"/>
  <c r="BR661" i="1"/>
  <c r="BQ661" i="1"/>
  <c r="BP661" i="1"/>
  <c r="BO661" i="1"/>
  <c r="BN661" i="1"/>
  <c r="BL661" i="1"/>
  <c r="BK661" i="1"/>
  <c r="BD661" i="1"/>
  <c r="BC661" i="1"/>
  <c r="BB661" i="1"/>
  <c r="BA661" i="1"/>
  <c r="AZ661" i="1"/>
  <c r="AY661" i="1"/>
  <c r="AX661" i="1"/>
  <c r="AW661" i="1"/>
  <c r="AV661" i="1"/>
  <c r="AE661" i="1"/>
  <c r="AD661" i="1"/>
  <c r="AC661" i="1"/>
  <c r="AB661" i="1"/>
  <c r="AA661" i="1"/>
  <c r="Z661" i="1"/>
  <c r="Y661" i="1"/>
  <c r="R661" i="1"/>
  <c r="Q661" i="1"/>
  <c r="C661" i="1"/>
  <c r="FM660" i="1"/>
  <c r="CW660" i="1"/>
  <c r="CV660" i="1"/>
  <c r="CU660" i="1"/>
  <c r="CT660" i="1"/>
  <c r="CS660" i="1"/>
  <c r="CQ660" i="1"/>
  <c r="CP660" i="1"/>
  <c r="CI660" i="1"/>
  <c r="BZ660" i="1"/>
  <c r="BY660" i="1"/>
  <c r="BX660" i="1"/>
  <c r="BW660" i="1"/>
  <c r="BV660" i="1"/>
  <c r="BT660" i="1"/>
  <c r="BR660" i="1"/>
  <c r="BQ660" i="1"/>
  <c r="BP660" i="1"/>
  <c r="BO660" i="1"/>
  <c r="BN660" i="1"/>
  <c r="BL660" i="1"/>
  <c r="BK660" i="1"/>
  <c r="BD660" i="1"/>
  <c r="BC660" i="1"/>
  <c r="BB660" i="1"/>
  <c r="BA660" i="1"/>
  <c r="AZ660" i="1"/>
  <c r="AY660" i="1"/>
  <c r="AX660" i="1"/>
  <c r="AW660" i="1"/>
  <c r="AV660" i="1"/>
  <c r="AE660" i="1"/>
  <c r="AD660" i="1"/>
  <c r="AC660" i="1"/>
  <c r="AB660" i="1"/>
  <c r="AA660" i="1"/>
  <c r="Z660" i="1"/>
  <c r="Y660" i="1"/>
  <c r="R660" i="1"/>
  <c r="Q660" i="1"/>
  <c r="C660" i="1"/>
  <c r="FM659" i="1"/>
  <c r="CW659" i="1"/>
  <c r="CV659" i="1"/>
  <c r="CU659" i="1"/>
  <c r="CT659" i="1"/>
  <c r="CS659" i="1"/>
  <c r="CQ659" i="1"/>
  <c r="CP659" i="1"/>
  <c r="CI659" i="1"/>
  <c r="BZ659" i="1"/>
  <c r="BY659" i="1"/>
  <c r="BX659" i="1"/>
  <c r="BW659" i="1"/>
  <c r="BV659" i="1"/>
  <c r="BT659" i="1"/>
  <c r="BR659" i="1"/>
  <c r="BQ659" i="1"/>
  <c r="BP659" i="1"/>
  <c r="BO659" i="1"/>
  <c r="BN659" i="1"/>
  <c r="BL659" i="1"/>
  <c r="BK659" i="1"/>
  <c r="BD659" i="1"/>
  <c r="BC659" i="1"/>
  <c r="BB659" i="1"/>
  <c r="BA659" i="1"/>
  <c r="AZ659" i="1"/>
  <c r="AY659" i="1"/>
  <c r="AX659" i="1"/>
  <c r="AW659" i="1"/>
  <c r="AV659" i="1"/>
  <c r="AE659" i="1"/>
  <c r="AD659" i="1"/>
  <c r="AC659" i="1"/>
  <c r="AB659" i="1"/>
  <c r="AA659" i="1"/>
  <c r="Z659" i="1"/>
  <c r="Y659" i="1"/>
  <c r="R659" i="1"/>
  <c r="Q659" i="1"/>
  <c r="C659" i="1"/>
  <c r="FM658" i="1"/>
  <c r="FO658" i="1" s="1"/>
  <c r="CW658" i="1"/>
  <c r="CV658" i="1"/>
  <c r="CU658" i="1"/>
  <c r="CT658" i="1"/>
  <c r="CS658" i="1"/>
  <c r="CQ658" i="1"/>
  <c r="CP658" i="1"/>
  <c r="CI658" i="1"/>
  <c r="BZ658" i="1"/>
  <c r="BY658" i="1"/>
  <c r="BX658" i="1"/>
  <c r="BW658" i="1"/>
  <c r="BV658" i="1"/>
  <c r="BT658" i="1"/>
  <c r="BR658" i="1"/>
  <c r="BQ658" i="1"/>
  <c r="BP658" i="1"/>
  <c r="BO658" i="1"/>
  <c r="BN658" i="1"/>
  <c r="BL658" i="1"/>
  <c r="BK658" i="1"/>
  <c r="BD658" i="1"/>
  <c r="BC658" i="1"/>
  <c r="BB658" i="1"/>
  <c r="BA658" i="1"/>
  <c r="AZ658" i="1"/>
  <c r="AY658" i="1"/>
  <c r="AX658" i="1"/>
  <c r="AW658" i="1"/>
  <c r="AV658" i="1"/>
  <c r="AE658" i="1"/>
  <c r="AD658" i="1"/>
  <c r="AC658" i="1"/>
  <c r="AB658" i="1"/>
  <c r="AA658" i="1"/>
  <c r="Z658" i="1"/>
  <c r="Y658" i="1"/>
  <c r="R658" i="1"/>
  <c r="Q658" i="1"/>
  <c r="C658" i="1"/>
  <c r="FM657" i="1"/>
  <c r="CW657" i="1"/>
  <c r="CV657" i="1"/>
  <c r="CU657" i="1"/>
  <c r="CT657" i="1"/>
  <c r="CS657" i="1"/>
  <c r="CQ657" i="1"/>
  <c r="CP657" i="1"/>
  <c r="CI657" i="1"/>
  <c r="BZ657" i="1"/>
  <c r="BY657" i="1"/>
  <c r="BX657" i="1"/>
  <c r="BW657" i="1"/>
  <c r="BV657" i="1"/>
  <c r="BT657" i="1"/>
  <c r="BR657" i="1"/>
  <c r="BQ657" i="1"/>
  <c r="BP657" i="1"/>
  <c r="BO657" i="1"/>
  <c r="BN657" i="1"/>
  <c r="BL657" i="1"/>
  <c r="BK657" i="1"/>
  <c r="BD657" i="1"/>
  <c r="BC657" i="1"/>
  <c r="BB657" i="1"/>
  <c r="BA657" i="1"/>
  <c r="AZ657" i="1"/>
  <c r="AY657" i="1"/>
  <c r="AX657" i="1"/>
  <c r="AW657" i="1"/>
  <c r="AV657" i="1"/>
  <c r="AE657" i="1"/>
  <c r="AD657" i="1"/>
  <c r="AC657" i="1"/>
  <c r="AB657" i="1"/>
  <c r="AA657" i="1"/>
  <c r="Z657" i="1"/>
  <c r="Y657" i="1"/>
  <c r="R657" i="1"/>
  <c r="Q657" i="1"/>
  <c r="C657" i="1"/>
  <c r="FM656" i="1"/>
  <c r="FO656" i="1" s="1"/>
  <c r="CW656" i="1"/>
  <c r="CV656" i="1"/>
  <c r="CU656" i="1"/>
  <c r="CT656" i="1"/>
  <c r="CS656" i="1"/>
  <c r="CQ656" i="1"/>
  <c r="CP656" i="1"/>
  <c r="CI656" i="1"/>
  <c r="BZ656" i="1"/>
  <c r="BY656" i="1"/>
  <c r="BX656" i="1"/>
  <c r="BW656" i="1"/>
  <c r="BV656" i="1"/>
  <c r="BT656" i="1"/>
  <c r="BR656" i="1"/>
  <c r="BQ656" i="1"/>
  <c r="BP656" i="1"/>
  <c r="BO656" i="1"/>
  <c r="BN656" i="1"/>
  <c r="BL656" i="1"/>
  <c r="BK656" i="1"/>
  <c r="BD656" i="1"/>
  <c r="BC656" i="1"/>
  <c r="BB656" i="1"/>
  <c r="BA656" i="1"/>
  <c r="AZ656" i="1"/>
  <c r="AY656" i="1"/>
  <c r="AX656" i="1"/>
  <c r="AW656" i="1"/>
  <c r="AV656" i="1"/>
  <c r="AE656" i="1"/>
  <c r="AD656" i="1"/>
  <c r="AC656" i="1"/>
  <c r="AB656" i="1"/>
  <c r="AA656" i="1"/>
  <c r="Z656" i="1"/>
  <c r="Y656" i="1"/>
  <c r="R656" i="1"/>
  <c r="Q656" i="1"/>
  <c r="C656" i="1"/>
  <c r="FM655" i="1"/>
  <c r="CW655" i="1"/>
  <c r="CV655" i="1"/>
  <c r="CU655" i="1"/>
  <c r="CT655" i="1"/>
  <c r="CS655" i="1"/>
  <c r="CQ655" i="1"/>
  <c r="CP655" i="1"/>
  <c r="CI655" i="1"/>
  <c r="BZ655" i="1"/>
  <c r="BY655" i="1"/>
  <c r="BX655" i="1"/>
  <c r="BW655" i="1"/>
  <c r="BV655" i="1"/>
  <c r="BT655" i="1"/>
  <c r="BR655" i="1"/>
  <c r="BQ655" i="1"/>
  <c r="BP655" i="1"/>
  <c r="BO655" i="1"/>
  <c r="BN655" i="1"/>
  <c r="BL655" i="1"/>
  <c r="BK655" i="1"/>
  <c r="BD655" i="1"/>
  <c r="BC655" i="1"/>
  <c r="BB655" i="1"/>
  <c r="BA655" i="1"/>
  <c r="AZ655" i="1"/>
  <c r="AY655" i="1"/>
  <c r="AX655" i="1"/>
  <c r="AW655" i="1"/>
  <c r="AV655" i="1"/>
  <c r="AE655" i="1"/>
  <c r="AD655" i="1"/>
  <c r="AC655" i="1"/>
  <c r="AB655" i="1"/>
  <c r="AA655" i="1"/>
  <c r="Z655" i="1"/>
  <c r="Y655" i="1"/>
  <c r="R655" i="1"/>
  <c r="Q655" i="1"/>
  <c r="C655" i="1"/>
  <c r="FM654" i="1"/>
  <c r="CW654" i="1"/>
  <c r="CV654" i="1"/>
  <c r="CU654" i="1"/>
  <c r="CT654" i="1"/>
  <c r="CS654" i="1"/>
  <c r="CQ654" i="1"/>
  <c r="CP654" i="1"/>
  <c r="CI654" i="1"/>
  <c r="BZ654" i="1"/>
  <c r="BY654" i="1"/>
  <c r="BX654" i="1"/>
  <c r="BW654" i="1"/>
  <c r="BV654" i="1"/>
  <c r="BT654" i="1"/>
  <c r="BR654" i="1"/>
  <c r="BQ654" i="1"/>
  <c r="BP654" i="1"/>
  <c r="BO654" i="1"/>
  <c r="BN654" i="1"/>
  <c r="BL654" i="1"/>
  <c r="BK654" i="1"/>
  <c r="BD654" i="1"/>
  <c r="BC654" i="1"/>
  <c r="BB654" i="1"/>
  <c r="BA654" i="1"/>
  <c r="AZ654" i="1"/>
  <c r="AY654" i="1"/>
  <c r="AX654" i="1"/>
  <c r="AW654" i="1"/>
  <c r="AV654" i="1"/>
  <c r="AE654" i="1"/>
  <c r="AD654" i="1"/>
  <c r="AC654" i="1"/>
  <c r="AB654" i="1"/>
  <c r="AA654" i="1"/>
  <c r="Z654" i="1"/>
  <c r="Y654" i="1"/>
  <c r="R654" i="1"/>
  <c r="Q654" i="1"/>
  <c r="C654" i="1"/>
  <c r="FM653" i="1"/>
  <c r="CW653" i="1"/>
  <c r="CV653" i="1"/>
  <c r="CU653" i="1"/>
  <c r="CT653" i="1"/>
  <c r="CS653" i="1"/>
  <c r="CQ653" i="1"/>
  <c r="CP653" i="1"/>
  <c r="CI653" i="1"/>
  <c r="BZ653" i="1"/>
  <c r="BY653" i="1"/>
  <c r="BX653" i="1"/>
  <c r="BW653" i="1"/>
  <c r="BV653" i="1"/>
  <c r="BT653" i="1"/>
  <c r="BR653" i="1"/>
  <c r="BQ653" i="1"/>
  <c r="BP653" i="1"/>
  <c r="BO653" i="1"/>
  <c r="BN653" i="1"/>
  <c r="BL653" i="1"/>
  <c r="BK653" i="1"/>
  <c r="BD653" i="1"/>
  <c r="BC653" i="1"/>
  <c r="BB653" i="1"/>
  <c r="BA653" i="1"/>
  <c r="AZ653" i="1"/>
  <c r="AY653" i="1"/>
  <c r="AX653" i="1"/>
  <c r="AW653" i="1"/>
  <c r="AV653" i="1"/>
  <c r="AE653" i="1"/>
  <c r="AD653" i="1"/>
  <c r="AC653" i="1"/>
  <c r="AB653" i="1"/>
  <c r="AA653" i="1"/>
  <c r="Z653" i="1"/>
  <c r="Y653" i="1"/>
  <c r="R653" i="1"/>
  <c r="Q653" i="1"/>
  <c r="C653" i="1"/>
  <c r="FM652" i="1"/>
  <c r="CW652" i="1"/>
  <c r="CV652" i="1"/>
  <c r="CU652" i="1"/>
  <c r="CT652" i="1"/>
  <c r="CS652" i="1"/>
  <c r="CQ652" i="1"/>
  <c r="CP652" i="1"/>
  <c r="CI652" i="1"/>
  <c r="BZ652" i="1"/>
  <c r="BY652" i="1"/>
  <c r="BX652" i="1"/>
  <c r="BW652" i="1"/>
  <c r="BV652" i="1"/>
  <c r="BT652" i="1"/>
  <c r="BR652" i="1"/>
  <c r="BQ652" i="1"/>
  <c r="BP652" i="1"/>
  <c r="BO652" i="1"/>
  <c r="BN652" i="1"/>
  <c r="BL652" i="1"/>
  <c r="BK652" i="1"/>
  <c r="BD652" i="1"/>
  <c r="BC652" i="1"/>
  <c r="BB652" i="1"/>
  <c r="BA652" i="1"/>
  <c r="AZ652" i="1"/>
  <c r="AY652" i="1"/>
  <c r="AX652" i="1"/>
  <c r="AW652" i="1"/>
  <c r="AV652" i="1"/>
  <c r="AE652" i="1"/>
  <c r="AD652" i="1"/>
  <c r="AC652" i="1"/>
  <c r="AB652" i="1"/>
  <c r="AA652" i="1"/>
  <c r="Z652" i="1"/>
  <c r="Y652" i="1"/>
  <c r="R652" i="1"/>
  <c r="Q652" i="1"/>
  <c r="C652" i="1"/>
  <c r="FM651" i="1"/>
  <c r="CW651" i="1"/>
  <c r="CV651" i="1"/>
  <c r="CU651" i="1"/>
  <c r="CT651" i="1"/>
  <c r="CS651" i="1"/>
  <c r="CQ651" i="1"/>
  <c r="CP651" i="1"/>
  <c r="CI651" i="1"/>
  <c r="BZ651" i="1"/>
  <c r="BY651" i="1"/>
  <c r="BX651" i="1"/>
  <c r="BW651" i="1"/>
  <c r="BV651" i="1"/>
  <c r="BT651" i="1"/>
  <c r="BR651" i="1"/>
  <c r="BQ651" i="1"/>
  <c r="BP651" i="1"/>
  <c r="BO651" i="1"/>
  <c r="BN651" i="1"/>
  <c r="BL651" i="1"/>
  <c r="BK651" i="1"/>
  <c r="BD651" i="1"/>
  <c r="BC651" i="1"/>
  <c r="BB651" i="1"/>
  <c r="BA651" i="1"/>
  <c r="AZ651" i="1"/>
  <c r="AY651" i="1"/>
  <c r="AX651" i="1"/>
  <c r="AW651" i="1"/>
  <c r="AV651" i="1"/>
  <c r="AE651" i="1"/>
  <c r="AD651" i="1"/>
  <c r="AC651" i="1"/>
  <c r="AB651" i="1"/>
  <c r="AA651" i="1"/>
  <c r="Z651" i="1"/>
  <c r="Y651" i="1"/>
  <c r="R651" i="1"/>
  <c r="Q651" i="1"/>
  <c r="C651" i="1"/>
  <c r="FM650" i="1"/>
  <c r="CW650" i="1"/>
  <c r="CV650" i="1"/>
  <c r="CU650" i="1"/>
  <c r="CT650" i="1"/>
  <c r="CS650" i="1"/>
  <c r="CQ650" i="1"/>
  <c r="CP650" i="1"/>
  <c r="CI650" i="1"/>
  <c r="BZ650" i="1"/>
  <c r="BY650" i="1"/>
  <c r="BX650" i="1"/>
  <c r="BW650" i="1"/>
  <c r="BV650" i="1"/>
  <c r="BT650" i="1"/>
  <c r="BR650" i="1"/>
  <c r="BQ650" i="1"/>
  <c r="BP650" i="1"/>
  <c r="BO650" i="1"/>
  <c r="BN650" i="1"/>
  <c r="BL650" i="1"/>
  <c r="BK650" i="1"/>
  <c r="BD650" i="1"/>
  <c r="BC650" i="1"/>
  <c r="BB650" i="1"/>
  <c r="BA650" i="1"/>
  <c r="AZ650" i="1"/>
  <c r="AY650" i="1"/>
  <c r="AX650" i="1"/>
  <c r="AW650" i="1"/>
  <c r="AV650" i="1"/>
  <c r="AE650" i="1"/>
  <c r="AD650" i="1"/>
  <c r="AC650" i="1"/>
  <c r="AB650" i="1"/>
  <c r="AA650" i="1"/>
  <c r="Z650" i="1"/>
  <c r="Y650" i="1"/>
  <c r="R650" i="1"/>
  <c r="Q650" i="1"/>
  <c r="C650" i="1"/>
  <c r="FM649" i="1"/>
  <c r="CW649" i="1"/>
  <c r="CV649" i="1"/>
  <c r="CU649" i="1"/>
  <c r="CT649" i="1"/>
  <c r="CS649" i="1"/>
  <c r="CQ649" i="1"/>
  <c r="CP649" i="1"/>
  <c r="CI649" i="1"/>
  <c r="BZ649" i="1"/>
  <c r="BY649" i="1"/>
  <c r="BX649" i="1"/>
  <c r="BW649" i="1"/>
  <c r="BV649" i="1"/>
  <c r="BT649" i="1"/>
  <c r="BR649" i="1"/>
  <c r="BQ649" i="1"/>
  <c r="BP649" i="1"/>
  <c r="BO649" i="1"/>
  <c r="BN649" i="1"/>
  <c r="BL649" i="1"/>
  <c r="BK649" i="1"/>
  <c r="BD649" i="1"/>
  <c r="BC649" i="1"/>
  <c r="BB649" i="1"/>
  <c r="BA649" i="1"/>
  <c r="AZ649" i="1"/>
  <c r="AY649" i="1"/>
  <c r="AX649" i="1"/>
  <c r="AW649" i="1"/>
  <c r="AV649" i="1"/>
  <c r="AE649" i="1"/>
  <c r="AD649" i="1"/>
  <c r="AC649" i="1"/>
  <c r="AB649" i="1"/>
  <c r="AA649" i="1"/>
  <c r="Z649" i="1"/>
  <c r="Y649" i="1"/>
  <c r="R649" i="1"/>
  <c r="Q649" i="1"/>
  <c r="C649" i="1"/>
  <c r="FM648" i="1"/>
  <c r="CW648" i="1"/>
  <c r="CV648" i="1"/>
  <c r="CU648" i="1"/>
  <c r="CT648" i="1"/>
  <c r="CS648" i="1"/>
  <c r="CQ648" i="1"/>
  <c r="CP648" i="1"/>
  <c r="CI648" i="1"/>
  <c r="BZ648" i="1"/>
  <c r="BY648" i="1"/>
  <c r="BX648" i="1"/>
  <c r="BW648" i="1"/>
  <c r="BV648" i="1"/>
  <c r="BT648" i="1"/>
  <c r="BR648" i="1"/>
  <c r="BQ648" i="1"/>
  <c r="BP648" i="1"/>
  <c r="BO648" i="1"/>
  <c r="BN648" i="1"/>
  <c r="BL648" i="1"/>
  <c r="BK648" i="1"/>
  <c r="BD648" i="1"/>
  <c r="BC648" i="1"/>
  <c r="BB648" i="1"/>
  <c r="BA648" i="1"/>
  <c r="AZ648" i="1"/>
  <c r="AY648" i="1"/>
  <c r="AX648" i="1"/>
  <c r="AW648" i="1"/>
  <c r="AV648" i="1"/>
  <c r="AE648" i="1"/>
  <c r="AD648" i="1"/>
  <c r="AC648" i="1"/>
  <c r="AB648" i="1"/>
  <c r="AA648" i="1"/>
  <c r="Z648" i="1"/>
  <c r="Y648" i="1"/>
  <c r="R648" i="1"/>
  <c r="Q648" i="1"/>
  <c r="C648" i="1"/>
  <c r="FM647" i="1"/>
  <c r="CW647" i="1"/>
  <c r="CV647" i="1"/>
  <c r="CU647" i="1"/>
  <c r="CT647" i="1"/>
  <c r="CS647" i="1"/>
  <c r="CQ647" i="1"/>
  <c r="CP647" i="1"/>
  <c r="CI647" i="1"/>
  <c r="BZ647" i="1"/>
  <c r="BY647" i="1"/>
  <c r="BX647" i="1"/>
  <c r="BW647" i="1"/>
  <c r="BV647" i="1"/>
  <c r="BT647" i="1"/>
  <c r="BR647" i="1"/>
  <c r="BQ647" i="1"/>
  <c r="BP647" i="1"/>
  <c r="BO647" i="1"/>
  <c r="BN647" i="1"/>
  <c r="BL647" i="1"/>
  <c r="BK647" i="1"/>
  <c r="BD647" i="1"/>
  <c r="BC647" i="1"/>
  <c r="BB647" i="1"/>
  <c r="BA647" i="1"/>
  <c r="AZ647" i="1"/>
  <c r="AY647" i="1"/>
  <c r="AX647" i="1"/>
  <c r="AW647" i="1"/>
  <c r="AV647" i="1"/>
  <c r="AE647" i="1"/>
  <c r="AD647" i="1"/>
  <c r="AC647" i="1"/>
  <c r="AB647" i="1"/>
  <c r="AA647" i="1"/>
  <c r="Z647" i="1"/>
  <c r="Y647" i="1"/>
  <c r="R647" i="1"/>
  <c r="Q647" i="1"/>
  <c r="C647" i="1"/>
  <c r="FM646" i="1"/>
  <c r="CW646" i="1"/>
  <c r="CV646" i="1"/>
  <c r="CU646" i="1"/>
  <c r="CT646" i="1"/>
  <c r="CS646" i="1"/>
  <c r="CQ646" i="1"/>
  <c r="CP646" i="1"/>
  <c r="CI646" i="1"/>
  <c r="BZ646" i="1"/>
  <c r="BY646" i="1"/>
  <c r="BX646" i="1"/>
  <c r="BW646" i="1"/>
  <c r="BV646" i="1"/>
  <c r="BT646" i="1"/>
  <c r="BR646" i="1"/>
  <c r="BQ646" i="1"/>
  <c r="BP646" i="1"/>
  <c r="BO646" i="1"/>
  <c r="BN646" i="1"/>
  <c r="BL646" i="1"/>
  <c r="BK646" i="1"/>
  <c r="BD646" i="1"/>
  <c r="BC646" i="1"/>
  <c r="BB646" i="1"/>
  <c r="BA646" i="1"/>
  <c r="AZ646" i="1"/>
  <c r="AY646" i="1"/>
  <c r="AX646" i="1"/>
  <c r="AW646" i="1"/>
  <c r="AV646" i="1"/>
  <c r="AE646" i="1"/>
  <c r="AD646" i="1"/>
  <c r="AC646" i="1"/>
  <c r="AB646" i="1"/>
  <c r="AA646" i="1"/>
  <c r="Z646" i="1"/>
  <c r="Y646" i="1"/>
  <c r="R646" i="1"/>
  <c r="Q646" i="1"/>
  <c r="C646" i="1"/>
  <c r="FM645" i="1"/>
  <c r="CW645" i="1"/>
  <c r="CV645" i="1"/>
  <c r="CU645" i="1"/>
  <c r="CT645" i="1"/>
  <c r="CS645" i="1"/>
  <c r="CQ645" i="1"/>
  <c r="CP645" i="1"/>
  <c r="CI645" i="1"/>
  <c r="BZ645" i="1"/>
  <c r="BY645" i="1"/>
  <c r="BX645" i="1"/>
  <c r="BW645" i="1"/>
  <c r="BV645" i="1"/>
  <c r="BT645" i="1"/>
  <c r="BR645" i="1"/>
  <c r="BQ645" i="1"/>
  <c r="BP645" i="1"/>
  <c r="BO645" i="1"/>
  <c r="BN645" i="1"/>
  <c r="BL645" i="1"/>
  <c r="BK645" i="1"/>
  <c r="BD645" i="1"/>
  <c r="BC645" i="1"/>
  <c r="BB645" i="1"/>
  <c r="BA645" i="1"/>
  <c r="AZ645" i="1"/>
  <c r="AY645" i="1"/>
  <c r="AX645" i="1"/>
  <c r="AW645" i="1"/>
  <c r="AV645" i="1"/>
  <c r="AE645" i="1"/>
  <c r="AD645" i="1"/>
  <c r="AC645" i="1"/>
  <c r="AB645" i="1"/>
  <c r="AA645" i="1"/>
  <c r="Z645" i="1"/>
  <c r="Y645" i="1"/>
  <c r="R645" i="1"/>
  <c r="Q645" i="1"/>
  <c r="C645" i="1"/>
  <c r="FM644" i="1"/>
  <c r="CW644" i="1"/>
  <c r="CV644" i="1"/>
  <c r="CU644" i="1"/>
  <c r="CT644" i="1"/>
  <c r="CS644" i="1"/>
  <c r="CQ644" i="1"/>
  <c r="CP644" i="1"/>
  <c r="CI644" i="1"/>
  <c r="BZ644" i="1"/>
  <c r="BY644" i="1"/>
  <c r="BX644" i="1"/>
  <c r="BW644" i="1"/>
  <c r="BV644" i="1"/>
  <c r="BT644" i="1"/>
  <c r="BR644" i="1"/>
  <c r="BQ644" i="1"/>
  <c r="BP644" i="1"/>
  <c r="BO644" i="1"/>
  <c r="BN644" i="1"/>
  <c r="BL644" i="1"/>
  <c r="BK644" i="1"/>
  <c r="BD644" i="1"/>
  <c r="BC644" i="1"/>
  <c r="BB644" i="1"/>
  <c r="BA644" i="1"/>
  <c r="AZ644" i="1"/>
  <c r="AY644" i="1"/>
  <c r="AX644" i="1"/>
  <c r="AW644" i="1"/>
  <c r="AV644" i="1"/>
  <c r="AE644" i="1"/>
  <c r="AD644" i="1"/>
  <c r="AC644" i="1"/>
  <c r="AB644" i="1"/>
  <c r="AA644" i="1"/>
  <c r="Z644" i="1"/>
  <c r="Y644" i="1"/>
  <c r="R644" i="1"/>
  <c r="Q644" i="1"/>
  <c r="C644" i="1"/>
  <c r="FM643" i="1"/>
  <c r="CW643" i="1"/>
  <c r="CV643" i="1"/>
  <c r="CU643" i="1"/>
  <c r="CT643" i="1"/>
  <c r="CS643" i="1"/>
  <c r="CQ643" i="1"/>
  <c r="CP643" i="1"/>
  <c r="CI643" i="1"/>
  <c r="BZ643" i="1"/>
  <c r="BY643" i="1"/>
  <c r="BX643" i="1"/>
  <c r="BW643" i="1"/>
  <c r="BV643" i="1"/>
  <c r="BT643" i="1"/>
  <c r="BR643" i="1"/>
  <c r="BQ643" i="1"/>
  <c r="BP643" i="1"/>
  <c r="BO643" i="1"/>
  <c r="BN643" i="1"/>
  <c r="BL643" i="1"/>
  <c r="BK643" i="1"/>
  <c r="BD643" i="1"/>
  <c r="BC643" i="1"/>
  <c r="BB643" i="1"/>
  <c r="BA643" i="1"/>
  <c r="AZ643" i="1"/>
  <c r="AY643" i="1"/>
  <c r="AX643" i="1"/>
  <c r="AW643" i="1"/>
  <c r="AV643" i="1"/>
  <c r="AE643" i="1"/>
  <c r="AD643" i="1"/>
  <c r="AC643" i="1"/>
  <c r="AB643" i="1"/>
  <c r="AA643" i="1"/>
  <c r="Z643" i="1"/>
  <c r="Y643" i="1"/>
  <c r="R643" i="1"/>
  <c r="Q643" i="1"/>
  <c r="C643" i="1"/>
  <c r="FM642" i="1"/>
  <c r="CW642" i="1"/>
  <c r="CV642" i="1"/>
  <c r="CU642" i="1"/>
  <c r="CT642" i="1"/>
  <c r="CS642" i="1"/>
  <c r="CQ642" i="1"/>
  <c r="CP642" i="1"/>
  <c r="CI642" i="1"/>
  <c r="BZ642" i="1"/>
  <c r="BY642" i="1"/>
  <c r="BX642" i="1"/>
  <c r="BW642" i="1"/>
  <c r="BV642" i="1"/>
  <c r="BT642" i="1"/>
  <c r="BR642" i="1"/>
  <c r="BQ642" i="1"/>
  <c r="BP642" i="1"/>
  <c r="BO642" i="1"/>
  <c r="BN642" i="1"/>
  <c r="BL642" i="1"/>
  <c r="BK642" i="1"/>
  <c r="BD642" i="1"/>
  <c r="BC642" i="1"/>
  <c r="BB642" i="1"/>
  <c r="BA642" i="1"/>
  <c r="AZ642" i="1"/>
  <c r="AY642" i="1"/>
  <c r="AX642" i="1"/>
  <c r="AW642" i="1"/>
  <c r="AV642" i="1"/>
  <c r="AE642" i="1"/>
  <c r="AD642" i="1"/>
  <c r="AC642" i="1"/>
  <c r="AB642" i="1"/>
  <c r="AA642" i="1"/>
  <c r="Z642" i="1"/>
  <c r="Y642" i="1"/>
  <c r="R642" i="1"/>
  <c r="Q642" i="1"/>
  <c r="C642" i="1"/>
  <c r="FM641" i="1"/>
  <c r="CW641" i="1"/>
  <c r="CV641" i="1"/>
  <c r="CU641" i="1"/>
  <c r="CT641" i="1"/>
  <c r="CS641" i="1"/>
  <c r="CQ641" i="1"/>
  <c r="CP641" i="1"/>
  <c r="CI641" i="1"/>
  <c r="BZ641" i="1"/>
  <c r="BY641" i="1"/>
  <c r="BX641" i="1"/>
  <c r="BW641" i="1"/>
  <c r="BV641" i="1"/>
  <c r="BT641" i="1"/>
  <c r="BR641" i="1"/>
  <c r="BQ641" i="1"/>
  <c r="BP641" i="1"/>
  <c r="BO641" i="1"/>
  <c r="BN641" i="1"/>
  <c r="BL641" i="1"/>
  <c r="BK641" i="1"/>
  <c r="BD641" i="1"/>
  <c r="BC641" i="1"/>
  <c r="BB641" i="1"/>
  <c r="BA641" i="1"/>
  <c r="AZ641" i="1"/>
  <c r="AY641" i="1"/>
  <c r="AX641" i="1"/>
  <c r="AW641" i="1"/>
  <c r="AV641" i="1"/>
  <c r="AE641" i="1"/>
  <c r="AD641" i="1"/>
  <c r="AC641" i="1"/>
  <c r="AB641" i="1"/>
  <c r="AA641" i="1"/>
  <c r="Z641" i="1"/>
  <c r="Y641" i="1"/>
  <c r="R641" i="1"/>
  <c r="Q641" i="1"/>
  <c r="C641" i="1"/>
  <c r="FM640" i="1"/>
  <c r="CW640" i="1"/>
  <c r="CV640" i="1"/>
  <c r="CU640" i="1"/>
  <c r="CT640" i="1"/>
  <c r="CS640" i="1"/>
  <c r="CQ640" i="1"/>
  <c r="CP640" i="1"/>
  <c r="CI640" i="1"/>
  <c r="BZ640" i="1"/>
  <c r="BY640" i="1"/>
  <c r="BX640" i="1"/>
  <c r="BW640" i="1"/>
  <c r="BV640" i="1"/>
  <c r="BT640" i="1"/>
  <c r="BR640" i="1"/>
  <c r="BQ640" i="1"/>
  <c r="BP640" i="1"/>
  <c r="BO640" i="1"/>
  <c r="BN640" i="1"/>
  <c r="BL640" i="1"/>
  <c r="BK640" i="1"/>
  <c r="BD640" i="1"/>
  <c r="BC640" i="1"/>
  <c r="BB640" i="1"/>
  <c r="BA640" i="1"/>
  <c r="AZ640" i="1"/>
  <c r="AY640" i="1"/>
  <c r="AX640" i="1"/>
  <c r="AW640" i="1"/>
  <c r="AV640" i="1"/>
  <c r="AE640" i="1"/>
  <c r="AD640" i="1"/>
  <c r="AC640" i="1"/>
  <c r="AB640" i="1"/>
  <c r="AA640" i="1"/>
  <c r="Z640" i="1"/>
  <c r="Y640" i="1"/>
  <c r="R640" i="1"/>
  <c r="Q640" i="1"/>
  <c r="C640" i="1"/>
  <c r="FM639" i="1"/>
  <c r="CW639" i="1"/>
  <c r="CV639" i="1"/>
  <c r="CU639" i="1"/>
  <c r="CT639" i="1"/>
  <c r="CS639" i="1"/>
  <c r="CQ639" i="1"/>
  <c r="CP639" i="1"/>
  <c r="CI639" i="1"/>
  <c r="BZ639" i="1"/>
  <c r="BY639" i="1"/>
  <c r="BX639" i="1"/>
  <c r="BW639" i="1"/>
  <c r="BV639" i="1"/>
  <c r="BT639" i="1"/>
  <c r="BR639" i="1"/>
  <c r="BQ639" i="1"/>
  <c r="BP639" i="1"/>
  <c r="BO639" i="1"/>
  <c r="BN639" i="1"/>
  <c r="BL639" i="1"/>
  <c r="BK639" i="1"/>
  <c r="BD639" i="1"/>
  <c r="BC639" i="1"/>
  <c r="BB639" i="1"/>
  <c r="BA639" i="1"/>
  <c r="AZ639" i="1"/>
  <c r="AY639" i="1"/>
  <c r="AX639" i="1"/>
  <c r="AW639" i="1"/>
  <c r="AV639" i="1"/>
  <c r="AE639" i="1"/>
  <c r="AD639" i="1"/>
  <c r="AC639" i="1"/>
  <c r="AB639" i="1"/>
  <c r="AA639" i="1"/>
  <c r="Z639" i="1"/>
  <c r="Y639" i="1"/>
  <c r="R639" i="1"/>
  <c r="Q639" i="1"/>
  <c r="C639" i="1"/>
  <c r="FM638" i="1"/>
  <c r="CW638" i="1"/>
  <c r="CV638" i="1"/>
  <c r="CU638" i="1"/>
  <c r="CT638" i="1"/>
  <c r="CS638" i="1"/>
  <c r="CQ638" i="1"/>
  <c r="CP638" i="1"/>
  <c r="CI638" i="1"/>
  <c r="BZ638" i="1"/>
  <c r="BY638" i="1"/>
  <c r="BX638" i="1"/>
  <c r="BW638" i="1"/>
  <c r="BV638" i="1"/>
  <c r="BT638" i="1"/>
  <c r="BR638" i="1"/>
  <c r="BQ638" i="1"/>
  <c r="BP638" i="1"/>
  <c r="BO638" i="1"/>
  <c r="BN638" i="1"/>
  <c r="BL638" i="1"/>
  <c r="BK638" i="1"/>
  <c r="BD638" i="1"/>
  <c r="BC638" i="1"/>
  <c r="BB638" i="1"/>
  <c r="BA638" i="1"/>
  <c r="AZ638" i="1"/>
  <c r="AY638" i="1"/>
  <c r="AX638" i="1"/>
  <c r="AW638" i="1"/>
  <c r="AV638" i="1"/>
  <c r="AE638" i="1"/>
  <c r="AD638" i="1"/>
  <c r="AC638" i="1"/>
  <c r="AB638" i="1"/>
  <c r="AA638" i="1"/>
  <c r="Z638" i="1"/>
  <c r="Y638" i="1"/>
  <c r="R638" i="1"/>
  <c r="Q638" i="1"/>
  <c r="C638" i="1"/>
  <c r="FM637" i="1"/>
  <c r="CW637" i="1"/>
  <c r="CV637" i="1"/>
  <c r="CU637" i="1"/>
  <c r="CT637" i="1"/>
  <c r="CS637" i="1"/>
  <c r="CQ637" i="1"/>
  <c r="CP637" i="1"/>
  <c r="CI637" i="1"/>
  <c r="BZ637" i="1"/>
  <c r="BY637" i="1"/>
  <c r="BX637" i="1"/>
  <c r="BW637" i="1"/>
  <c r="BV637" i="1"/>
  <c r="BT637" i="1"/>
  <c r="BR637" i="1"/>
  <c r="BQ637" i="1"/>
  <c r="BP637" i="1"/>
  <c r="BO637" i="1"/>
  <c r="BN637" i="1"/>
  <c r="BL637" i="1"/>
  <c r="BK637" i="1"/>
  <c r="BD637" i="1"/>
  <c r="BC637" i="1"/>
  <c r="BB637" i="1"/>
  <c r="BA637" i="1"/>
  <c r="AZ637" i="1"/>
  <c r="AY637" i="1"/>
  <c r="AX637" i="1"/>
  <c r="AW637" i="1"/>
  <c r="AV637" i="1"/>
  <c r="AE637" i="1"/>
  <c r="AD637" i="1"/>
  <c r="AC637" i="1"/>
  <c r="AB637" i="1"/>
  <c r="AA637" i="1"/>
  <c r="Z637" i="1"/>
  <c r="Y637" i="1"/>
  <c r="R637" i="1"/>
  <c r="Q637" i="1"/>
  <c r="C637" i="1"/>
  <c r="FM636" i="1"/>
  <c r="CW636" i="1"/>
  <c r="CV636" i="1"/>
  <c r="CU636" i="1"/>
  <c r="CT636" i="1"/>
  <c r="CS636" i="1"/>
  <c r="CQ636" i="1"/>
  <c r="CP636" i="1"/>
  <c r="CI636" i="1"/>
  <c r="BZ636" i="1"/>
  <c r="BY636" i="1"/>
  <c r="BX636" i="1"/>
  <c r="BW636" i="1"/>
  <c r="BV636" i="1"/>
  <c r="BT636" i="1"/>
  <c r="BR636" i="1"/>
  <c r="BQ636" i="1"/>
  <c r="BP636" i="1"/>
  <c r="BO636" i="1"/>
  <c r="BN636" i="1"/>
  <c r="BL636" i="1"/>
  <c r="BK636" i="1"/>
  <c r="BD636" i="1"/>
  <c r="BC636" i="1"/>
  <c r="BB636" i="1"/>
  <c r="BA636" i="1"/>
  <c r="AZ636" i="1"/>
  <c r="AY636" i="1"/>
  <c r="AX636" i="1"/>
  <c r="AW636" i="1"/>
  <c r="AV636" i="1"/>
  <c r="AE636" i="1"/>
  <c r="AD636" i="1"/>
  <c r="AC636" i="1"/>
  <c r="AB636" i="1"/>
  <c r="AA636" i="1"/>
  <c r="Z636" i="1"/>
  <c r="Y636" i="1"/>
  <c r="R636" i="1"/>
  <c r="Q636" i="1"/>
  <c r="C636" i="1"/>
  <c r="FM635" i="1"/>
  <c r="CW635" i="1"/>
  <c r="CV635" i="1"/>
  <c r="CU635" i="1"/>
  <c r="CT635" i="1"/>
  <c r="CS635" i="1"/>
  <c r="CQ635" i="1"/>
  <c r="CP635" i="1"/>
  <c r="CI635" i="1"/>
  <c r="BZ635" i="1"/>
  <c r="BY635" i="1"/>
  <c r="BX635" i="1"/>
  <c r="BW635" i="1"/>
  <c r="BV635" i="1"/>
  <c r="BT635" i="1"/>
  <c r="BR635" i="1"/>
  <c r="BQ635" i="1"/>
  <c r="BP635" i="1"/>
  <c r="BO635" i="1"/>
  <c r="BN635" i="1"/>
  <c r="BL635" i="1"/>
  <c r="BK635" i="1"/>
  <c r="BD635" i="1"/>
  <c r="BC635" i="1"/>
  <c r="BB635" i="1"/>
  <c r="BA635" i="1"/>
  <c r="AZ635" i="1"/>
  <c r="AY635" i="1"/>
  <c r="AX635" i="1"/>
  <c r="AW635" i="1"/>
  <c r="AV635" i="1"/>
  <c r="AE635" i="1"/>
  <c r="AD635" i="1"/>
  <c r="AC635" i="1"/>
  <c r="AB635" i="1"/>
  <c r="AA635" i="1"/>
  <c r="Z635" i="1"/>
  <c r="Y635" i="1"/>
  <c r="R635" i="1"/>
  <c r="Q635" i="1"/>
  <c r="C635" i="1"/>
  <c r="FM634" i="1"/>
  <c r="CW634" i="1"/>
  <c r="CV634" i="1"/>
  <c r="CU634" i="1"/>
  <c r="CT634" i="1"/>
  <c r="CS634" i="1"/>
  <c r="CQ634" i="1"/>
  <c r="CP634" i="1"/>
  <c r="CI634" i="1"/>
  <c r="BZ634" i="1"/>
  <c r="BY634" i="1"/>
  <c r="BX634" i="1"/>
  <c r="BW634" i="1"/>
  <c r="BV634" i="1"/>
  <c r="BT634" i="1"/>
  <c r="BR634" i="1"/>
  <c r="BQ634" i="1"/>
  <c r="BP634" i="1"/>
  <c r="BO634" i="1"/>
  <c r="BN634" i="1"/>
  <c r="BL634" i="1"/>
  <c r="BK634" i="1"/>
  <c r="BD634" i="1"/>
  <c r="BC634" i="1"/>
  <c r="BB634" i="1"/>
  <c r="BA634" i="1"/>
  <c r="AZ634" i="1"/>
  <c r="AY634" i="1"/>
  <c r="AX634" i="1"/>
  <c r="AW634" i="1"/>
  <c r="AV634" i="1"/>
  <c r="AE634" i="1"/>
  <c r="AD634" i="1"/>
  <c r="AC634" i="1"/>
  <c r="AB634" i="1"/>
  <c r="AA634" i="1"/>
  <c r="Z634" i="1"/>
  <c r="Y634" i="1"/>
  <c r="R634" i="1"/>
  <c r="Q634" i="1"/>
  <c r="C634" i="1"/>
  <c r="FM633" i="1"/>
  <c r="CW633" i="1"/>
  <c r="CV633" i="1"/>
  <c r="CU633" i="1"/>
  <c r="CT633" i="1"/>
  <c r="CS633" i="1"/>
  <c r="CQ633" i="1"/>
  <c r="CP633" i="1"/>
  <c r="CI633" i="1"/>
  <c r="BZ633" i="1"/>
  <c r="BY633" i="1"/>
  <c r="BX633" i="1"/>
  <c r="BW633" i="1"/>
  <c r="BV633" i="1"/>
  <c r="BT633" i="1"/>
  <c r="BR633" i="1"/>
  <c r="BQ633" i="1"/>
  <c r="BP633" i="1"/>
  <c r="BO633" i="1"/>
  <c r="BN633" i="1"/>
  <c r="BL633" i="1"/>
  <c r="BK633" i="1"/>
  <c r="BD633" i="1"/>
  <c r="BC633" i="1"/>
  <c r="BB633" i="1"/>
  <c r="BA633" i="1"/>
  <c r="AZ633" i="1"/>
  <c r="AY633" i="1"/>
  <c r="AX633" i="1"/>
  <c r="AW633" i="1"/>
  <c r="AV633" i="1"/>
  <c r="AE633" i="1"/>
  <c r="AD633" i="1"/>
  <c r="AC633" i="1"/>
  <c r="AB633" i="1"/>
  <c r="AA633" i="1"/>
  <c r="Z633" i="1"/>
  <c r="Y633" i="1"/>
  <c r="R633" i="1"/>
  <c r="Q633" i="1"/>
  <c r="C633" i="1"/>
  <c r="FM632" i="1"/>
  <c r="CW632" i="1"/>
  <c r="CV632" i="1"/>
  <c r="CU632" i="1"/>
  <c r="CT632" i="1"/>
  <c r="CS632" i="1"/>
  <c r="CQ632" i="1"/>
  <c r="CP632" i="1"/>
  <c r="CI632" i="1"/>
  <c r="BZ632" i="1"/>
  <c r="BY632" i="1"/>
  <c r="BX632" i="1"/>
  <c r="BW632" i="1"/>
  <c r="BV632" i="1"/>
  <c r="BT632" i="1"/>
  <c r="BR632" i="1"/>
  <c r="BQ632" i="1"/>
  <c r="BP632" i="1"/>
  <c r="BO632" i="1"/>
  <c r="BN632" i="1"/>
  <c r="BL632" i="1"/>
  <c r="BK632" i="1"/>
  <c r="BD632" i="1"/>
  <c r="BC632" i="1"/>
  <c r="BB632" i="1"/>
  <c r="BA632" i="1"/>
  <c r="AZ632" i="1"/>
  <c r="AY632" i="1"/>
  <c r="AX632" i="1"/>
  <c r="AW632" i="1"/>
  <c r="AV632" i="1"/>
  <c r="AE632" i="1"/>
  <c r="AD632" i="1"/>
  <c r="AC632" i="1"/>
  <c r="AB632" i="1"/>
  <c r="AA632" i="1"/>
  <c r="Z632" i="1"/>
  <c r="Y632" i="1"/>
  <c r="R632" i="1"/>
  <c r="Q632" i="1"/>
  <c r="C632" i="1"/>
  <c r="FM631" i="1"/>
  <c r="CW631" i="1"/>
  <c r="CV631" i="1"/>
  <c r="CU631" i="1"/>
  <c r="CT631" i="1"/>
  <c r="CS631" i="1"/>
  <c r="CQ631" i="1"/>
  <c r="CP631" i="1"/>
  <c r="CI631" i="1"/>
  <c r="BZ631" i="1"/>
  <c r="BY631" i="1"/>
  <c r="BX631" i="1"/>
  <c r="BW631" i="1"/>
  <c r="BV631" i="1"/>
  <c r="BT631" i="1"/>
  <c r="BR631" i="1"/>
  <c r="BQ631" i="1"/>
  <c r="BP631" i="1"/>
  <c r="BO631" i="1"/>
  <c r="BN631" i="1"/>
  <c r="BL631" i="1"/>
  <c r="BK631" i="1"/>
  <c r="BD631" i="1"/>
  <c r="BC631" i="1"/>
  <c r="BB631" i="1"/>
  <c r="BA631" i="1"/>
  <c r="AZ631" i="1"/>
  <c r="AY631" i="1"/>
  <c r="AX631" i="1"/>
  <c r="AW631" i="1"/>
  <c r="AV631" i="1"/>
  <c r="AE631" i="1"/>
  <c r="AD631" i="1"/>
  <c r="AC631" i="1"/>
  <c r="AB631" i="1"/>
  <c r="AA631" i="1"/>
  <c r="Z631" i="1"/>
  <c r="Y631" i="1"/>
  <c r="R631" i="1"/>
  <c r="Q631" i="1"/>
  <c r="C631" i="1"/>
  <c r="FM630" i="1"/>
  <c r="CW630" i="1"/>
  <c r="CV630" i="1"/>
  <c r="CU630" i="1"/>
  <c r="CT630" i="1"/>
  <c r="CS630" i="1"/>
  <c r="CQ630" i="1"/>
  <c r="CP630" i="1"/>
  <c r="CI630" i="1"/>
  <c r="BZ630" i="1"/>
  <c r="BY630" i="1"/>
  <c r="BX630" i="1"/>
  <c r="BW630" i="1"/>
  <c r="BV630" i="1"/>
  <c r="BT630" i="1"/>
  <c r="BR630" i="1"/>
  <c r="BQ630" i="1"/>
  <c r="BP630" i="1"/>
  <c r="BO630" i="1"/>
  <c r="BN630" i="1"/>
  <c r="BL630" i="1"/>
  <c r="BK630" i="1"/>
  <c r="BD630" i="1"/>
  <c r="BC630" i="1"/>
  <c r="BB630" i="1"/>
  <c r="BA630" i="1"/>
  <c r="AZ630" i="1"/>
  <c r="AY630" i="1"/>
  <c r="AX630" i="1"/>
  <c r="AW630" i="1"/>
  <c r="AV630" i="1"/>
  <c r="AE630" i="1"/>
  <c r="AD630" i="1"/>
  <c r="AC630" i="1"/>
  <c r="AB630" i="1"/>
  <c r="AA630" i="1"/>
  <c r="Z630" i="1"/>
  <c r="Y630" i="1"/>
  <c r="R630" i="1"/>
  <c r="Q630" i="1"/>
  <c r="C630" i="1"/>
  <c r="FM629" i="1"/>
  <c r="CW629" i="1"/>
  <c r="CV629" i="1"/>
  <c r="CU629" i="1"/>
  <c r="CT629" i="1"/>
  <c r="CS629" i="1"/>
  <c r="CQ629" i="1"/>
  <c r="CP629" i="1"/>
  <c r="CI629" i="1"/>
  <c r="BZ629" i="1"/>
  <c r="BY629" i="1"/>
  <c r="BX629" i="1"/>
  <c r="BW629" i="1"/>
  <c r="BV629" i="1"/>
  <c r="BT629" i="1"/>
  <c r="BR629" i="1"/>
  <c r="BQ629" i="1"/>
  <c r="BP629" i="1"/>
  <c r="BO629" i="1"/>
  <c r="BN629" i="1"/>
  <c r="BL629" i="1"/>
  <c r="BK629" i="1"/>
  <c r="BD629" i="1"/>
  <c r="BC629" i="1"/>
  <c r="BB629" i="1"/>
  <c r="BA629" i="1"/>
  <c r="AZ629" i="1"/>
  <c r="AY629" i="1"/>
  <c r="AX629" i="1"/>
  <c r="AW629" i="1"/>
  <c r="AV629" i="1"/>
  <c r="AE629" i="1"/>
  <c r="AD629" i="1"/>
  <c r="AC629" i="1"/>
  <c r="AB629" i="1"/>
  <c r="AA629" i="1"/>
  <c r="Z629" i="1"/>
  <c r="Y629" i="1"/>
  <c r="R629" i="1"/>
  <c r="Q629" i="1"/>
  <c r="C629" i="1"/>
  <c r="FM628" i="1"/>
  <c r="CW628" i="1"/>
  <c r="CV628" i="1"/>
  <c r="CU628" i="1"/>
  <c r="CT628" i="1"/>
  <c r="CS628" i="1"/>
  <c r="CQ628" i="1"/>
  <c r="CP628" i="1"/>
  <c r="CI628" i="1"/>
  <c r="BZ628" i="1"/>
  <c r="BY628" i="1"/>
  <c r="BX628" i="1"/>
  <c r="BW628" i="1"/>
  <c r="BV628" i="1"/>
  <c r="BT628" i="1"/>
  <c r="BR628" i="1"/>
  <c r="BQ628" i="1"/>
  <c r="BP628" i="1"/>
  <c r="BO628" i="1"/>
  <c r="BN628" i="1"/>
  <c r="BL628" i="1"/>
  <c r="BK628" i="1"/>
  <c r="BD628" i="1"/>
  <c r="BC628" i="1"/>
  <c r="BB628" i="1"/>
  <c r="BA628" i="1"/>
  <c r="AZ628" i="1"/>
  <c r="AY628" i="1"/>
  <c r="AX628" i="1"/>
  <c r="AW628" i="1"/>
  <c r="AV628" i="1"/>
  <c r="AE628" i="1"/>
  <c r="AD628" i="1"/>
  <c r="AC628" i="1"/>
  <c r="AB628" i="1"/>
  <c r="AA628" i="1"/>
  <c r="Z628" i="1"/>
  <c r="Y628" i="1"/>
  <c r="R628" i="1"/>
  <c r="Q628" i="1"/>
  <c r="C628" i="1"/>
  <c r="FM627" i="1"/>
  <c r="CW627" i="1"/>
  <c r="CV627" i="1"/>
  <c r="CU627" i="1"/>
  <c r="CT627" i="1"/>
  <c r="CS627" i="1"/>
  <c r="CQ627" i="1"/>
  <c r="CP627" i="1"/>
  <c r="CI627" i="1"/>
  <c r="BZ627" i="1"/>
  <c r="BY627" i="1"/>
  <c r="BX627" i="1"/>
  <c r="BW627" i="1"/>
  <c r="BV627" i="1"/>
  <c r="BT627" i="1"/>
  <c r="BR627" i="1"/>
  <c r="BQ627" i="1"/>
  <c r="BP627" i="1"/>
  <c r="BO627" i="1"/>
  <c r="BN627" i="1"/>
  <c r="BL627" i="1"/>
  <c r="BK627" i="1"/>
  <c r="BD627" i="1"/>
  <c r="BC627" i="1"/>
  <c r="BB627" i="1"/>
  <c r="BA627" i="1"/>
  <c r="AZ627" i="1"/>
  <c r="AY627" i="1"/>
  <c r="AX627" i="1"/>
  <c r="AW627" i="1"/>
  <c r="AV627" i="1"/>
  <c r="AE627" i="1"/>
  <c r="AD627" i="1"/>
  <c r="AC627" i="1"/>
  <c r="AB627" i="1"/>
  <c r="AA627" i="1"/>
  <c r="Z627" i="1"/>
  <c r="Y627" i="1"/>
  <c r="R627" i="1"/>
  <c r="Q627" i="1"/>
  <c r="C627" i="1"/>
  <c r="FM626" i="1"/>
  <c r="CW626" i="1"/>
  <c r="CV626" i="1"/>
  <c r="CU626" i="1"/>
  <c r="CT626" i="1"/>
  <c r="CS626" i="1"/>
  <c r="CQ626" i="1"/>
  <c r="CP626" i="1"/>
  <c r="CI626" i="1"/>
  <c r="BZ626" i="1"/>
  <c r="BY626" i="1"/>
  <c r="BX626" i="1"/>
  <c r="BW626" i="1"/>
  <c r="BV626" i="1"/>
  <c r="BT626" i="1"/>
  <c r="BR626" i="1"/>
  <c r="BQ626" i="1"/>
  <c r="BP626" i="1"/>
  <c r="BO626" i="1"/>
  <c r="BN626" i="1"/>
  <c r="BL626" i="1"/>
  <c r="BK626" i="1"/>
  <c r="BD626" i="1"/>
  <c r="BC626" i="1"/>
  <c r="BB626" i="1"/>
  <c r="BA626" i="1"/>
  <c r="AZ626" i="1"/>
  <c r="AY626" i="1"/>
  <c r="AX626" i="1"/>
  <c r="AW626" i="1"/>
  <c r="AV626" i="1"/>
  <c r="AE626" i="1"/>
  <c r="AD626" i="1"/>
  <c r="AC626" i="1"/>
  <c r="AB626" i="1"/>
  <c r="AA626" i="1"/>
  <c r="Z626" i="1"/>
  <c r="Y626" i="1"/>
  <c r="R626" i="1"/>
  <c r="Q626" i="1"/>
  <c r="C626" i="1"/>
  <c r="FM625" i="1"/>
  <c r="CW625" i="1"/>
  <c r="CV625" i="1"/>
  <c r="CU625" i="1"/>
  <c r="CT625" i="1"/>
  <c r="CS625" i="1"/>
  <c r="CQ625" i="1"/>
  <c r="CP625" i="1"/>
  <c r="CI625" i="1"/>
  <c r="BZ625" i="1"/>
  <c r="BY625" i="1"/>
  <c r="BX625" i="1"/>
  <c r="BW625" i="1"/>
  <c r="BV625" i="1"/>
  <c r="BT625" i="1"/>
  <c r="BR625" i="1"/>
  <c r="BQ625" i="1"/>
  <c r="BP625" i="1"/>
  <c r="BO625" i="1"/>
  <c r="BN625" i="1"/>
  <c r="BL625" i="1"/>
  <c r="BK625" i="1"/>
  <c r="BD625" i="1"/>
  <c r="BC625" i="1"/>
  <c r="BB625" i="1"/>
  <c r="BA625" i="1"/>
  <c r="AZ625" i="1"/>
  <c r="AY625" i="1"/>
  <c r="AX625" i="1"/>
  <c r="AW625" i="1"/>
  <c r="AV625" i="1"/>
  <c r="AE625" i="1"/>
  <c r="AD625" i="1"/>
  <c r="AC625" i="1"/>
  <c r="AB625" i="1"/>
  <c r="AA625" i="1"/>
  <c r="Z625" i="1"/>
  <c r="Y625" i="1"/>
  <c r="R625" i="1"/>
  <c r="Q625" i="1"/>
  <c r="C625" i="1"/>
  <c r="FM624" i="1"/>
  <c r="CW624" i="1"/>
  <c r="CV624" i="1"/>
  <c r="CU624" i="1"/>
  <c r="CT624" i="1"/>
  <c r="CS624" i="1"/>
  <c r="CQ624" i="1"/>
  <c r="CP624" i="1"/>
  <c r="CI624" i="1"/>
  <c r="BZ624" i="1"/>
  <c r="BY624" i="1"/>
  <c r="BX624" i="1"/>
  <c r="BW624" i="1"/>
  <c r="BV624" i="1"/>
  <c r="BT624" i="1"/>
  <c r="BR624" i="1"/>
  <c r="BQ624" i="1"/>
  <c r="BP624" i="1"/>
  <c r="BO624" i="1"/>
  <c r="BN624" i="1"/>
  <c r="BL624" i="1"/>
  <c r="BK624" i="1"/>
  <c r="BD624" i="1"/>
  <c r="BC624" i="1"/>
  <c r="BB624" i="1"/>
  <c r="BA624" i="1"/>
  <c r="AZ624" i="1"/>
  <c r="AY624" i="1"/>
  <c r="AX624" i="1"/>
  <c r="AW624" i="1"/>
  <c r="AV624" i="1"/>
  <c r="AE624" i="1"/>
  <c r="AD624" i="1"/>
  <c r="AC624" i="1"/>
  <c r="AB624" i="1"/>
  <c r="AA624" i="1"/>
  <c r="Z624" i="1"/>
  <c r="Y624" i="1"/>
  <c r="R624" i="1"/>
  <c r="Q624" i="1"/>
  <c r="C624" i="1"/>
  <c r="FM623" i="1"/>
  <c r="CW623" i="1"/>
  <c r="CV623" i="1"/>
  <c r="CU623" i="1"/>
  <c r="CT623" i="1"/>
  <c r="CS623" i="1"/>
  <c r="CQ623" i="1"/>
  <c r="CP623" i="1"/>
  <c r="CI623" i="1"/>
  <c r="BZ623" i="1"/>
  <c r="BY623" i="1"/>
  <c r="BX623" i="1"/>
  <c r="BW623" i="1"/>
  <c r="BV623" i="1"/>
  <c r="BT623" i="1"/>
  <c r="BR623" i="1"/>
  <c r="BQ623" i="1"/>
  <c r="BP623" i="1"/>
  <c r="BO623" i="1"/>
  <c r="BN623" i="1"/>
  <c r="BL623" i="1"/>
  <c r="BK623" i="1"/>
  <c r="BD623" i="1"/>
  <c r="BC623" i="1"/>
  <c r="BB623" i="1"/>
  <c r="BA623" i="1"/>
  <c r="AZ623" i="1"/>
  <c r="AY623" i="1"/>
  <c r="AX623" i="1"/>
  <c r="AW623" i="1"/>
  <c r="AV623" i="1"/>
  <c r="AE623" i="1"/>
  <c r="AD623" i="1"/>
  <c r="AC623" i="1"/>
  <c r="AB623" i="1"/>
  <c r="AA623" i="1"/>
  <c r="Z623" i="1"/>
  <c r="Y623" i="1"/>
  <c r="R623" i="1"/>
  <c r="Q623" i="1"/>
  <c r="C623" i="1"/>
  <c r="FM622" i="1"/>
  <c r="CW622" i="1"/>
  <c r="CV622" i="1"/>
  <c r="CU622" i="1"/>
  <c r="CT622" i="1"/>
  <c r="CS622" i="1"/>
  <c r="CQ622" i="1"/>
  <c r="CP622" i="1"/>
  <c r="CI622" i="1"/>
  <c r="BZ622" i="1"/>
  <c r="BY622" i="1"/>
  <c r="BX622" i="1"/>
  <c r="BW622" i="1"/>
  <c r="BV622" i="1"/>
  <c r="BT622" i="1"/>
  <c r="BR622" i="1"/>
  <c r="BQ622" i="1"/>
  <c r="BP622" i="1"/>
  <c r="BO622" i="1"/>
  <c r="BN622" i="1"/>
  <c r="BL622" i="1"/>
  <c r="BK622" i="1"/>
  <c r="BD622" i="1"/>
  <c r="BC622" i="1"/>
  <c r="BB622" i="1"/>
  <c r="BA622" i="1"/>
  <c r="AZ622" i="1"/>
  <c r="AY622" i="1"/>
  <c r="AX622" i="1"/>
  <c r="AW622" i="1"/>
  <c r="AV622" i="1"/>
  <c r="AE622" i="1"/>
  <c r="AD622" i="1"/>
  <c r="AC622" i="1"/>
  <c r="AB622" i="1"/>
  <c r="AA622" i="1"/>
  <c r="Z622" i="1"/>
  <c r="Y622" i="1"/>
  <c r="R622" i="1"/>
  <c r="Q622" i="1"/>
  <c r="C622" i="1"/>
  <c r="FM621" i="1"/>
  <c r="CW621" i="1"/>
  <c r="CV621" i="1"/>
  <c r="CU621" i="1"/>
  <c r="CT621" i="1"/>
  <c r="CS621" i="1"/>
  <c r="CQ621" i="1"/>
  <c r="CP621" i="1"/>
  <c r="CI621" i="1"/>
  <c r="BZ621" i="1"/>
  <c r="BY621" i="1"/>
  <c r="BX621" i="1"/>
  <c r="BW621" i="1"/>
  <c r="BV621" i="1"/>
  <c r="BT621" i="1"/>
  <c r="BR621" i="1"/>
  <c r="BQ621" i="1"/>
  <c r="BP621" i="1"/>
  <c r="BO621" i="1"/>
  <c r="BN621" i="1"/>
  <c r="BL621" i="1"/>
  <c r="BK621" i="1"/>
  <c r="BD621" i="1"/>
  <c r="BC621" i="1"/>
  <c r="BB621" i="1"/>
  <c r="BA621" i="1"/>
  <c r="AZ621" i="1"/>
  <c r="AY621" i="1"/>
  <c r="AX621" i="1"/>
  <c r="AW621" i="1"/>
  <c r="AV621" i="1"/>
  <c r="AE621" i="1"/>
  <c r="AD621" i="1"/>
  <c r="AC621" i="1"/>
  <c r="AB621" i="1"/>
  <c r="AA621" i="1"/>
  <c r="Z621" i="1"/>
  <c r="Y621" i="1"/>
  <c r="R621" i="1"/>
  <c r="Q621" i="1"/>
  <c r="C621" i="1"/>
  <c r="FM620" i="1"/>
  <c r="CW620" i="1"/>
  <c r="CV620" i="1"/>
  <c r="CU620" i="1"/>
  <c r="CT620" i="1"/>
  <c r="CS620" i="1"/>
  <c r="CQ620" i="1"/>
  <c r="CP620" i="1"/>
  <c r="CI620" i="1"/>
  <c r="BZ620" i="1"/>
  <c r="BY620" i="1"/>
  <c r="BX620" i="1"/>
  <c r="BW620" i="1"/>
  <c r="BV620" i="1"/>
  <c r="BT620" i="1"/>
  <c r="BR620" i="1"/>
  <c r="BQ620" i="1"/>
  <c r="BP620" i="1"/>
  <c r="BO620" i="1"/>
  <c r="BN620" i="1"/>
  <c r="BL620" i="1"/>
  <c r="BK620" i="1"/>
  <c r="BD620" i="1"/>
  <c r="BC620" i="1"/>
  <c r="BB620" i="1"/>
  <c r="BA620" i="1"/>
  <c r="AZ620" i="1"/>
  <c r="AY620" i="1"/>
  <c r="AX620" i="1"/>
  <c r="AW620" i="1"/>
  <c r="AV620" i="1"/>
  <c r="AE620" i="1"/>
  <c r="AD620" i="1"/>
  <c r="AC620" i="1"/>
  <c r="AB620" i="1"/>
  <c r="AA620" i="1"/>
  <c r="Z620" i="1"/>
  <c r="Y620" i="1"/>
  <c r="R620" i="1"/>
  <c r="Q620" i="1"/>
  <c r="C620" i="1"/>
  <c r="FM619" i="1"/>
  <c r="CW619" i="1"/>
  <c r="CV619" i="1"/>
  <c r="CU619" i="1"/>
  <c r="CT619" i="1"/>
  <c r="CS619" i="1"/>
  <c r="CQ619" i="1"/>
  <c r="CP619" i="1"/>
  <c r="CI619" i="1"/>
  <c r="BZ619" i="1"/>
  <c r="BY619" i="1"/>
  <c r="BX619" i="1"/>
  <c r="BW619" i="1"/>
  <c r="BV619" i="1"/>
  <c r="BT619" i="1"/>
  <c r="BR619" i="1"/>
  <c r="BQ619" i="1"/>
  <c r="BP619" i="1"/>
  <c r="BO619" i="1"/>
  <c r="BN619" i="1"/>
  <c r="BL619" i="1"/>
  <c r="BK619" i="1"/>
  <c r="BD619" i="1"/>
  <c r="BC619" i="1"/>
  <c r="BB619" i="1"/>
  <c r="BA619" i="1"/>
  <c r="AZ619" i="1"/>
  <c r="AY619" i="1"/>
  <c r="AX619" i="1"/>
  <c r="AW619" i="1"/>
  <c r="AV619" i="1"/>
  <c r="AE619" i="1"/>
  <c r="AD619" i="1"/>
  <c r="AC619" i="1"/>
  <c r="AB619" i="1"/>
  <c r="AA619" i="1"/>
  <c r="Z619" i="1"/>
  <c r="Y619" i="1"/>
  <c r="R619" i="1"/>
  <c r="Q619" i="1"/>
  <c r="C619" i="1"/>
  <c r="FM618" i="1"/>
  <c r="CW618" i="1"/>
  <c r="CV618" i="1"/>
  <c r="CU618" i="1"/>
  <c r="CT618" i="1"/>
  <c r="CS618" i="1"/>
  <c r="CQ618" i="1"/>
  <c r="CP618" i="1"/>
  <c r="CI618" i="1"/>
  <c r="BZ618" i="1"/>
  <c r="BY618" i="1"/>
  <c r="BX618" i="1"/>
  <c r="BW618" i="1"/>
  <c r="BV618" i="1"/>
  <c r="BT618" i="1"/>
  <c r="BR618" i="1"/>
  <c r="BQ618" i="1"/>
  <c r="BP618" i="1"/>
  <c r="BO618" i="1"/>
  <c r="BN618" i="1"/>
  <c r="BL618" i="1"/>
  <c r="BK618" i="1"/>
  <c r="BD618" i="1"/>
  <c r="BC618" i="1"/>
  <c r="BB618" i="1"/>
  <c r="BA618" i="1"/>
  <c r="AZ618" i="1"/>
  <c r="AY618" i="1"/>
  <c r="AX618" i="1"/>
  <c r="AW618" i="1"/>
  <c r="AV618" i="1"/>
  <c r="AE618" i="1"/>
  <c r="AD618" i="1"/>
  <c r="AC618" i="1"/>
  <c r="AB618" i="1"/>
  <c r="AA618" i="1"/>
  <c r="Z618" i="1"/>
  <c r="Y618" i="1"/>
  <c r="R618" i="1"/>
  <c r="Q618" i="1"/>
  <c r="C618" i="1"/>
  <c r="FM617" i="1"/>
  <c r="CW617" i="1"/>
  <c r="CV617" i="1"/>
  <c r="CU617" i="1"/>
  <c r="CT617" i="1"/>
  <c r="CS617" i="1"/>
  <c r="CQ617" i="1"/>
  <c r="CP617" i="1"/>
  <c r="CI617" i="1"/>
  <c r="BZ617" i="1"/>
  <c r="BY617" i="1"/>
  <c r="BX617" i="1"/>
  <c r="BW617" i="1"/>
  <c r="BV617" i="1"/>
  <c r="BT617" i="1"/>
  <c r="BR617" i="1"/>
  <c r="BQ617" i="1"/>
  <c r="BP617" i="1"/>
  <c r="BO617" i="1"/>
  <c r="BN617" i="1"/>
  <c r="BL617" i="1"/>
  <c r="BK617" i="1"/>
  <c r="BD617" i="1"/>
  <c r="BC617" i="1"/>
  <c r="BB617" i="1"/>
  <c r="BA617" i="1"/>
  <c r="AZ617" i="1"/>
  <c r="AY617" i="1"/>
  <c r="AX617" i="1"/>
  <c r="AW617" i="1"/>
  <c r="AV617" i="1"/>
  <c r="AE617" i="1"/>
  <c r="AD617" i="1"/>
  <c r="AC617" i="1"/>
  <c r="AB617" i="1"/>
  <c r="AA617" i="1"/>
  <c r="Z617" i="1"/>
  <c r="Y617" i="1"/>
  <c r="R617" i="1"/>
  <c r="Q617" i="1"/>
  <c r="C617" i="1"/>
  <c r="FM616" i="1"/>
  <c r="CW616" i="1"/>
  <c r="CV616" i="1"/>
  <c r="CU616" i="1"/>
  <c r="CT616" i="1"/>
  <c r="CS616" i="1"/>
  <c r="CQ616" i="1"/>
  <c r="CP616" i="1"/>
  <c r="CI616" i="1"/>
  <c r="BZ616" i="1"/>
  <c r="BY616" i="1"/>
  <c r="BX616" i="1"/>
  <c r="BW616" i="1"/>
  <c r="BV616" i="1"/>
  <c r="BT616" i="1"/>
  <c r="BR616" i="1"/>
  <c r="BQ616" i="1"/>
  <c r="BP616" i="1"/>
  <c r="BO616" i="1"/>
  <c r="BN616" i="1"/>
  <c r="BL616" i="1"/>
  <c r="BK616" i="1"/>
  <c r="BD616" i="1"/>
  <c r="BC616" i="1"/>
  <c r="BB616" i="1"/>
  <c r="BA616" i="1"/>
  <c r="AZ616" i="1"/>
  <c r="AY616" i="1"/>
  <c r="AX616" i="1"/>
  <c r="AW616" i="1"/>
  <c r="AV616" i="1"/>
  <c r="AE616" i="1"/>
  <c r="AD616" i="1"/>
  <c r="AC616" i="1"/>
  <c r="AB616" i="1"/>
  <c r="AA616" i="1"/>
  <c r="Z616" i="1"/>
  <c r="Y616" i="1"/>
  <c r="R616" i="1"/>
  <c r="Q616" i="1"/>
  <c r="C616" i="1"/>
  <c r="FM615" i="1"/>
  <c r="CW615" i="1"/>
  <c r="CV615" i="1"/>
  <c r="CU615" i="1"/>
  <c r="CT615" i="1"/>
  <c r="CS615" i="1"/>
  <c r="CQ615" i="1"/>
  <c r="CP615" i="1"/>
  <c r="CI615" i="1"/>
  <c r="BZ615" i="1"/>
  <c r="BY615" i="1"/>
  <c r="BX615" i="1"/>
  <c r="BW615" i="1"/>
  <c r="BV615" i="1"/>
  <c r="BT615" i="1"/>
  <c r="BR615" i="1"/>
  <c r="BQ615" i="1"/>
  <c r="BP615" i="1"/>
  <c r="BO615" i="1"/>
  <c r="BN615" i="1"/>
  <c r="BL615" i="1"/>
  <c r="BK615" i="1"/>
  <c r="BD615" i="1"/>
  <c r="BC615" i="1"/>
  <c r="BB615" i="1"/>
  <c r="BA615" i="1"/>
  <c r="AZ615" i="1"/>
  <c r="AY615" i="1"/>
  <c r="AX615" i="1"/>
  <c r="AW615" i="1"/>
  <c r="AV615" i="1"/>
  <c r="AE615" i="1"/>
  <c r="AD615" i="1"/>
  <c r="AC615" i="1"/>
  <c r="AB615" i="1"/>
  <c r="AA615" i="1"/>
  <c r="Z615" i="1"/>
  <c r="Y615" i="1"/>
  <c r="R615" i="1"/>
  <c r="Q615" i="1"/>
  <c r="C615" i="1"/>
  <c r="FM614" i="1"/>
  <c r="CW614" i="1"/>
  <c r="CV614" i="1"/>
  <c r="CU614" i="1"/>
  <c r="CT614" i="1"/>
  <c r="CS614" i="1"/>
  <c r="CQ614" i="1"/>
  <c r="CP614" i="1"/>
  <c r="CI614" i="1"/>
  <c r="BZ614" i="1"/>
  <c r="BY614" i="1"/>
  <c r="BX614" i="1"/>
  <c r="BW614" i="1"/>
  <c r="BV614" i="1"/>
  <c r="BT614" i="1"/>
  <c r="BR614" i="1"/>
  <c r="BQ614" i="1"/>
  <c r="BP614" i="1"/>
  <c r="BO614" i="1"/>
  <c r="BN614" i="1"/>
  <c r="BL614" i="1"/>
  <c r="BK614" i="1"/>
  <c r="BD614" i="1"/>
  <c r="BC614" i="1"/>
  <c r="BB614" i="1"/>
  <c r="BA614" i="1"/>
  <c r="AZ614" i="1"/>
  <c r="AY614" i="1"/>
  <c r="AX614" i="1"/>
  <c r="AW614" i="1"/>
  <c r="AV614" i="1"/>
  <c r="AE614" i="1"/>
  <c r="AD614" i="1"/>
  <c r="AC614" i="1"/>
  <c r="AB614" i="1"/>
  <c r="AA614" i="1"/>
  <c r="Z614" i="1"/>
  <c r="Y614" i="1"/>
  <c r="R614" i="1"/>
  <c r="Q614" i="1"/>
  <c r="C614" i="1"/>
  <c r="FM613" i="1"/>
  <c r="CW613" i="1"/>
  <c r="CV613" i="1"/>
  <c r="CU613" i="1"/>
  <c r="CT613" i="1"/>
  <c r="CS613" i="1"/>
  <c r="CQ613" i="1"/>
  <c r="CP613" i="1"/>
  <c r="CI613" i="1"/>
  <c r="BZ613" i="1"/>
  <c r="BY613" i="1"/>
  <c r="BX613" i="1"/>
  <c r="BW613" i="1"/>
  <c r="BV613" i="1"/>
  <c r="BT613" i="1"/>
  <c r="BR613" i="1"/>
  <c r="BQ613" i="1"/>
  <c r="BP613" i="1"/>
  <c r="BO613" i="1"/>
  <c r="BN613" i="1"/>
  <c r="BL613" i="1"/>
  <c r="BK613" i="1"/>
  <c r="BD613" i="1"/>
  <c r="BC613" i="1"/>
  <c r="BB613" i="1"/>
  <c r="BA613" i="1"/>
  <c r="AZ613" i="1"/>
  <c r="AY613" i="1"/>
  <c r="AX613" i="1"/>
  <c r="AW613" i="1"/>
  <c r="AV613" i="1"/>
  <c r="AE613" i="1"/>
  <c r="AD613" i="1"/>
  <c r="AC613" i="1"/>
  <c r="AB613" i="1"/>
  <c r="AA613" i="1"/>
  <c r="Z613" i="1"/>
  <c r="Y613" i="1"/>
  <c r="R613" i="1"/>
  <c r="Q613" i="1"/>
  <c r="C613" i="1"/>
  <c r="FM612" i="1"/>
  <c r="CW612" i="1"/>
  <c r="CV612" i="1"/>
  <c r="CU612" i="1"/>
  <c r="CT612" i="1"/>
  <c r="CS612" i="1"/>
  <c r="CQ612" i="1"/>
  <c r="CP612" i="1"/>
  <c r="CI612" i="1"/>
  <c r="BZ612" i="1"/>
  <c r="BY612" i="1"/>
  <c r="BX612" i="1"/>
  <c r="BW612" i="1"/>
  <c r="BV612" i="1"/>
  <c r="BT612" i="1"/>
  <c r="BR612" i="1"/>
  <c r="BQ612" i="1"/>
  <c r="BP612" i="1"/>
  <c r="BO612" i="1"/>
  <c r="BN612" i="1"/>
  <c r="BL612" i="1"/>
  <c r="BK612" i="1"/>
  <c r="BD612" i="1"/>
  <c r="BC612" i="1"/>
  <c r="BB612" i="1"/>
  <c r="BA612" i="1"/>
  <c r="AZ612" i="1"/>
  <c r="AY612" i="1"/>
  <c r="AX612" i="1"/>
  <c r="AW612" i="1"/>
  <c r="AV612" i="1"/>
  <c r="AE612" i="1"/>
  <c r="AD612" i="1"/>
  <c r="AC612" i="1"/>
  <c r="AB612" i="1"/>
  <c r="AA612" i="1"/>
  <c r="Z612" i="1"/>
  <c r="Y612" i="1"/>
  <c r="R612" i="1"/>
  <c r="Q612" i="1"/>
  <c r="C612" i="1"/>
  <c r="FM611" i="1"/>
  <c r="CW611" i="1"/>
  <c r="CV611" i="1"/>
  <c r="CU611" i="1"/>
  <c r="CT611" i="1"/>
  <c r="CS611" i="1"/>
  <c r="CQ611" i="1"/>
  <c r="CP611" i="1"/>
  <c r="CI611" i="1"/>
  <c r="BZ611" i="1"/>
  <c r="BY611" i="1"/>
  <c r="BX611" i="1"/>
  <c r="BW611" i="1"/>
  <c r="BV611" i="1"/>
  <c r="BT611" i="1"/>
  <c r="BR611" i="1"/>
  <c r="BQ611" i="1"/>
  <c r="BP611" i="1"/>
  <c r="BO611" i="1"/>
  <c r="BN611" i="1"/>
  <c r="BL611" i="1"/>
  <c r="BK611" i="1"/>
  <c r="BD611" i="1"/>
  <c r="BC611" i="1"/>
  <c r="BB611" i="1"/>
  <c r="BA611" i="1"/>
  <c r="AZ611" i="1"/>
  <c r="AY611" i="1"/>
  <c r="AX611" i="1"/>
  <c r="AW611" i="1"/>
  <c r="AV611" i="1"/>
  <c r="AE611" i="1"/>
  <c r="AD611" i="1"/>
  <c r="AC611" i="1"/>
  <c r="AB611" i="1"/>
  <c r="AA611" i="1"/>
  <c r="Z611" i="1"/>
  <c r="Y611" i="1"/>
  <c r="R611" i="1"/>
  <c r="Q611" i="1"/>
  <c r="C611" i="1"/>
  <c r="FM610" i="1"/>
  <c r="CW610" i="1"/>
  <c r="CV610" i="1"/>
  <c r="CU610" i="1"/>
  <c r="CT610" i="1"/>
  <c r="CS610" i="1"/>
  <c r="CQ610" i="1"/>
  <c r="CP610" i="1"/>
  <c r="CI610" i="1"/>
  <c r="BZ610" i="1"/>
  <c r="BY610" i="1"/>
  <c r="BX610" i="1"/>
  <c r="BW610" i="1"/>
  <c r="BV610" i="1"/>
  <c r="BT610" i="1"/>
  <c r="BR610" i="1"/>
  <c r="BQ610" i="1"/>
  <c r="BP610" i="1"/>
  <c r="BO610" i="1"/>
  <c r="BN610" i="1"/>
  <c r="BL610" i="1"/>
  <c r="BK610" i="1"/>
  <c r="BD610" i="1"/>
  <c r="BC610" i="1"/>
  <c r="BB610" i="1"/>
  <c r="BA610" i="1"/>
  <c r="AZ610" i="1"/>
  <c r="AY610" i="1"/>
  <c r="AX610" i="1"/>
  <c r="AW610" i="1"/>
  <c r="AV610" i="1"/>
  <c r="AE610" i="1"/>
  <c r="AD610" i="1"/>
  <c r="AC610" i="1"/>
  <c r="AB610" i="1"/>
  <c r="AA610" i="1"/>
  <c r="Z610" i="1"/>
  <c r="Y610" i="1"/>
  <c r="R610" i="1"/>
  <c r="Q610" i="1"/>
  <c r="C610" i="1"/>
  <c r="FM609" i="1"/>
  <c r="CW609" i="1"/>
  <c r="CV609" i="1"/>
  <c r="CU609" i="1"/>
  <c r="CT609" i="1"/>
  <c r="CS609" i="1"/>
  <c r="CQ609" i="1"/>
  <c r="CP609" i="1"/>
  <c r="CI609" i="1"/>
  <c r="BZ609" i="1"/>
  <c r="BY609" i="1"/>
  <c r="BX609" i="1"/>
  <c r="BW609" i="1"/>
  <c r="BV609" i="1"/>
  <c r="BT609" i="1"/>
  <c r="BR609" i="1"/>
  <c r="BQ609" i="1"/>
  <c r="BP609" i="1"/>
  <c r="BO609" i="1"/>
  <c r="BN609" i="1"/>
  <c r="BL609" i="1"/>
  <c r="BK609" i="1"/>
  <c r="BD609" i="1"/>
  <c r="BC609" i="1"/>
  <c r="BB609" i="1"/>
  <c r="BA609" i="1"/>
  <c r="AZ609" i="1"/>
  <c r="AY609" i="1"/>
  <c r="AX609" i="1"/>
  <c r="AW609" i="1"/>
  <c r="AV609" i="1"/>
  <c r="AE609" i="1"/>
  <c r="AD609" i="1"/>
  <c r="AC609" i="1"/>
  <c r="AB609" i="1"/>
  <c r="AA609" i="1"/>
  <c r="Z609" i="1"/>
  <c r="Y609" i="1"/>
  <c r="R609" i="1"/>
  <c r="Q609" i="1"/>
  <c r="C609" i="1"/>
  <c r="FM608" i="1"/>
  <c r="CW608" i="1"/>
  <c r="CV608" i="1"/>
  <c r="CU608" i="1"/>
  <c r="CT608" i="1"/>
  <c r="CS608" i="1"/>
  <c r="CQ608" i="1"/>
  <c r="CP608" i="1"/>
  <c r="CI608" i="1"/>
  <c r="BZ608" i="1"/>
  <c r="BY608" i="1"/>
  <c r="BX608" i="1"/>
  <c r="BW608" i="1"/>
  <c r="BV608" i="1"/>
  <c r="BT608" i="1"/>
  <c r="BR608" i="1"/>
  <c r="BQ608" i="1"/>
  <c r="BP608" i="1"/>
  <c r="BO608" i="1"/>
  <c r="BN608" i="1"/>
  <c r="BL608" i="1"/>
  <c r="BK608" i="1"/>
  <c r="BD608" i="1"/>
  <c r="BC608" i="1"/>
  <c r="BB608" i="1"/>
  <c r="BA608" i="1"/>
  <c r="AZ608" i="1"/>
  <c r="AY608" i="1"/>
  <c r="AX608" i="1"/>
  <c r="AW608" i="1"/>
  <c r="AV608" i="1"/>
  <c r="AE608" i="1"/>
  <c r="AD608" i="1"/>
  <c r="AC608" i="1"/>
  <c r="AB608" i="1"/>
  <c r="AA608" i="1"/>
  <c r="Z608" i="1"/>
  <c r="Y608" i="1"/>
  <c r="R608" i="1"/>
  <c r="Q608" i="1"/>
  <c r="C608" i="1"/>
  <c r="FM607" i="1"/>
  <c r="CW607" i="1"/>
  <c r="CV607" i="1"/>
  <c r="CU607" i="1"/>
  <c r="CT607" i="1"/>
  <c r="CS607" i="1"/>
  <c r="CQ607" i="1"/>
  <c r="CP607" i="1"/>
  <c r="CI607" i="1"/>
  <c r="BZ607" i="1"/>
  <c r="BY607" i="1"/>
  <c r="BX607" i="1"/>
  <c r="BW607" i="1"/>
  <c r="BV607" i="1"/>
  <c r="BT607" i="1"/>
  <c r="BR607" i="1"/>
  <c r="BQ607" i="1"/>
  <c r="BP607" i="1"/>
  <c r="BO607" i="1"/>
  <c r="BN607" i="1"/>
  <c r="BL607" i="1"/>
  <c r="BK607" i="1"/>
  <c r="BD607" i="1"/>
  <c r="BC607" i="1"/>
  <c r="BB607" i="1"/>
  <c r="BA607" i="1"/>
  <c r="AZ607" i="1"/>
  <c r="AY607" i="1"/>
  <c r="AX607" i="1"/>
  <c r="AW607" i="1"/>
  <c r="AV607" i="1"/>
  <c r="AE607" i="1"/>
  <c r="AD607" i="1"/>
  <c r="AC607" i="1"/>
  <c r="AB607" i="1"/>
  <c r="AA607" i="1"/>
  <c r="Z607" i="1"/>
  <c r="Y607" i="1"/>
  <c r="R607" i="1"/>
  <c r="Q607" i="1"/>
  <c r="C607" i="1"/>
  <c r="FM606" i="1"/>
  <c r="CW606" i="1"/>
  <c r="CV606" i="1"/>
  <c r="CU606" i="1"/>
  <c r="CT606" i="1"/>
  <c r="CS606" i="1"/>
  <c r="CQ606" i="1"/>
  <c r="CP606" i="1"/>
  <c r="CI606" i="1"/>
  <c r="BZ606" i="1"/>
  <c r="BY606" i="1"/>
  <c r="BX606" i="1"/>
  <c r="BW606" i="1"/>
  <c r="BV606" i="1"/>
  <c r="BT606" i="1"/>
  <c r="BR606" i="1"/>
  <c r="BQ606" i="1"/>
  <c r="BP606" i="1"/>
  <c r="BO606" i="1"/>
  <c r="BN606" i="1"/>
  <c r="BL606" i="1"/>
  <c r="BK606" i="1"/>
  <c r="BD606" i="1"/>
  <c r="BC606" i="1"/>
  <c r="BB606" i="1"/>
  <c r="BA606" i="1"/>
  <c r="AZ606" i="1"/>
  <c r="AY606" i="1"/>
  <c r="AX606" i="1"/>
  <c r="AW606" i="1"/>
  <c r="AV606" i="1"/>
  <c r="AE606" i="1"/>
  <c r="AD606" i="1"/>
  <c r="AC606" i="1"/>
  <c r="AB606" i="1"/>
  <c r="AA606" i="1"/>
  <c r="Z606" i="1"/>
  <c r="Y606" i="1"/>
  <c r="R606" i="1"/>
  <c r="Q606" i="1"/>
  <c r="C606" i="1"/>
  <c r="FM605" i="1"/>
  <c r="CW605" i="1"/>
  <c r="CV605" i="1"/>
  <c r="CU605" i="1"/>
  <c r="CT605" i="1"/>
  <c r="CS605" i="1"/>
  <c r="CQ605" i="1"/>
  <c r="CP605" i="1"/>
  <c r="CI605" i="1"/>
  <c r="BZ605" i="1"/>
  <c r="BY605" i="1"/>
  <c r="BX605" i="1"/>
  <c r="BW605" i="1"/>
  <c r="BV605" i="1"/>
  <c r="BT605" i="1"/>
  <c r="BR605" i="1"/>
  <c r="BQ605" i="1"/>
  <c r="BP605" i="1"/>
  <c r="BO605" i="1"/>
  <c r="BN605" i="1"/>
  <c r="BL605" i="1"/>
  <c r="BK605" i="1"/>
  <c r="BD605" i="1"/>
  <c r="BC605" i="1"/>
  <c r="BB605" i="1"/>
  <c r="BA605" i="1"/>
  <c r="AZ605" i="1"/>
  <c r="AY605" i="1"/>
  <c r="AX605" i="1"/>
  <c r="AW605" i="1"/>
  <c r="AV605" i="1"/>
  <c r="AE605" i="1"/>
  <c r="AD605" i="1"/>
  <c r="AC605" i="1"/>
  <c r="AB605" i="1"/>
  <c r="AA605" i="1"/>
  <c r="Z605" i="1"/>
  <c r="Y605" i="1"/>
  <c r="R605" i="1"/>
  <c r="Q605" i="1"/>
  <c r="C605" i="1"/>
  <c r="FM604" i="1"/>
  <c r="CW604" i="1"/>
  <c r="CV604" i="1"/>
  <c r="CU604" i="1"/>
  <c r="CT604" i="1"/>
  <c r="CS604" i="1"/>
  <c r="CQ604" i="1"/>
  <c r="CP604" i="1"/>
  <c r="CI604" i="1"/>
  <c r="BZ604" i="1"/>
  <c r="BY604" i="1"/>
  <c r="BX604" i="1"/>
  <c r="BW604" i="1"/>
  <c r="BV604" i="1"/>
  <c r="BT604" i="1"/>
  <c r="BR604" i="1"/>
  <c r="BQ604" i="1"/>
  <c r="BP604" i="1"/>
  <c r="BO604" i="1"/>
  <c r="BN604" i="1"/>
  <c r="BL604" i="1"/>
  <c r="BK604" i="1"/>
  <c r="BD604" i="1"/>
  <c r="BC604" i="1"/>
  <c r="BB604" i="1"/>
  <c r="BA604" i="1"/>
  <c r="AZ604" i="1"/>
  <c r="AY604" i="1"/>
  <c r="AX604" i="1"/>
  <c r="AW604" i="1"/>
  <c r="AV604" i="1"/>
  <c r="AE604" i="1"/>
  <c r="AD604" i="1"/>
  <c r="AC604" i="1"/>
  <c r="AB604" i="1"/>
  <c r="AA604" i="1"/>
  <c r="Z604" i="1"/>
  <c r="Y604" i="1"/>
  <c r="R604" i="1"/>
  <c r="Q604" i="1"/>
  <c r="C604" i="1"/>
  <c r="FM603" i="1"/>
  <c r="CW603" i="1"/>
  <c r="CV603" i="1"/>
  <c r="CU603" i="1"/>
  <c r="CT603" i="1"/>
  <c r="CS603" i="1"/>
  <c r="CQ603" i="1"/>
  <c r="CP603" i="1"/>
  <c r="CI603" i="1"/>
  <c r="BZ603" i="1"/>
  <c r="BY603" i="1"/>
  <c r="BX603" i="1"/>
  <c r="BW603" i="1"/>
  <c r="BV603" i="1"/>
  <c r="BT603" i="1"/>
  <c r="BR603" i="1"/>
  <c r="BQ603" i="1"/>
  <c r="BP603" i="1"/>
  <c r="BO603" i="1"/>
  <c r="BN603" i="1"/>
  <c r="BL603" i="1"/>
  <c r="BK603" i="1"/>
  <c r="BD603" i="1"/>
  <c r="BC603" i="1"/>
  <c r="BB603" i="1"/>
  <c r="BA603" i="1"/>
  <c r="AZ603" i="1"/>
  <c r="AY603" i="1"/>
  <c r="AX603" i="1"/>
  <c r="AW603" i="1"/>
  <c r="AV603" i="1"/>
  <c r="AE603" i="1"/>
  <c r="AD603" i="1"/>
  <c r="AC603" i="1"/>
  <c r="AB603" i="1"/>
  <c r="AA603" i="1"/>
  <c r="Z603" i="1"/>
  <c r="Y603" i="1"/>
  <c r="R603" i="1"/>
  <c r="Q603" i="1"/>
  <c r="C603" i="1"/>
  <c r="FM602" i="1"/>
  <c r="CW602" i="1"/>
  <c r="CV602" i="1"/>
  <c r="CU602" i="1"/>
  <c r="CT602" i="1"/>
  <c r="CS602" i="1"/>
  <c r="CQ602" i="1"/>
  <c r="CP602" i="1"/>
  <c r="CI602" i="1"/>
  <c r="BZ602" i="1"/>
  <c r="BY602" i="1"/>
  <c r="BX602" i="1"/>
  <c r="BW602" i="1"/>
  <c r="BV602" i="1"/>
  <c r="BT602" i="1"/>
  <c r="BR602" i="1"/>
  <c r="BQ602" i="1"/>
  <c r="BP602" i="1"/>
  <c r="BO602" i="1"/>
  <c r="BN602" i="1"/>
  <c r="BL602" i="1"/>
  <c r="BK602" i="1"/>
  <c r="BD602" i="1"/>
  <c r="BC602" i="1"/>
  <c r="BB602" i="1"/>
  <c r="BA602" i="1"/>
  <c r="AZ602" i="1"/>
  <c r="AY602" i="1"/>
  <c r="AX602" i="1"/>
  <c r="AW602" i="1"/>
  <c r="AV602" i="1"/>
  <c r="AE602" i="1"/>
  <c r="AD602" i="1"/>
  <c r="AC602" i="1"/>
  <c r="AB602" i="1"/>
  <c r="AA602" i="1"/>
  <c r="Z602" i="1"/>
  <c r="Y602" i="1"/>
  <c r="R602" i="1"/>
  <c r="Q602" i="1"/>
  <c r="C602" i="1"/>
  <c r="FM601" i="1"/>
  <c r="CW601" i="1"/>
  <c r="CV601" i="1"/>
  <c r="CU601" i="1"/>
  <c r="CT601" i="1"/>
  <c r="CS601" i="1"/>
  <c r="CQ601" i="1"/>
  <c r="CP601" i="1"/>
  <c r="CI601" i="1"/>
  <c r="BZ601" i="1"/>
  <c r="BY601" i="1"/>
  <c r="BX601" i="1"/>
  <c r="BW601" i="1"/>
  <c r="BV601" i="1"/>
  <c r="BT601" i="1"/>
  <c r="BR601" i="1"/>
  <c r="BQ601" i="1"/>
  <c r="BP601" i="1"/>
  <c r="BO601" i="1"/>
  <c r="BN601" i="1"/>
  <c r="BL601" i="1"/>
  <c r="BK601" i="1"/>
  <c r="BD601" i="1"/>
  <c r="BC601" i="1"/>
  <c r="BB601" i="1"/>
  <c r="BA601" i="1"/>
  <c r="AZ601" i="1"/>
  <c r="AY601" i="1"/>
  <c r="AX601" i="1"/>
  <c r="AW601" i="1"/>
  <c r="AV601" i="1"/>
  <c r="AE601" i="1"/>
  <c r="AD601" i="1"/>
  <c r="AC601" i="1"/>
  <c r="AB601" i="1"/>
  <c r="AA601" i="1"/>
  <c r="Z601" i="1"/>
  <c r="Y601" i="1"/>
  <c r="R601" i="1"/>
  <c r="Q601" i="1"/>
  <c r="C601" i="1"/>
  <c r="FM600" i="1"/>
  <c r="CW600" i="1"/>
  <c r="CV600" i="1"/>
  <c r="CU600" i="1"/>
  <c r="CT600" i="1"/>
  <c r="CS600" i="1"/>
  <c r="CQ600" i="1"/>
  <c r="CP600" i="1"/>
  <c r="CI600" i="1"/>
  <c r="BZ600" i="1"/>
  <c r="BY600" i="1"/>
  <c r="BX600" i="1"/>
  <c r="BW600" i="1"/>
  <c r="BV600" i="1"/>
  <c r="BT600" i="1"/>
  <c r="BR600" i="1"/>
  <c r="BQ600" i="1"/>
  <c r="BP600" i="1"/>
  <c r="BO600" i="1"/>
  <c r="BN600" i="1"/>
  <c r="BL600" i="1"/>
  <c r="BK600" i="1"/>
  <c r="BD600" i="1"/>
  <c r="BC600" i="1"/>
  <c r="BB600" i="1"/>
  <c r="BA600" i="1"/>
  <c r="AZ600" i="1"/>
  <c r="AY600" i="1"/>
  <c r="AX600" i="1"/>
  <c r="AW600" i="1"/>
  <c r="AV600" i="1"/>
  <c r="AE600" i="1"/>
  <c r="AD600" i="1"/>
  <c r="AC600" i="1"/>
  <c r="AB600" i="1"/>
  <c r="AA600" i="1"/>
  <c r="Z600" i="1"/>
  <c r="Y600" i="1"/>
  <c r="R600" i="1"/>
  <c r="Q600" i="1"/>
  <c r="C600" i="1"/>
  <c r="FM599" i="1"/>
  <c r="CW599" i="1"/>
  <c r="CV599" i="1"/>
  <c r="CU599" i="1"/>
  <c r="CT599" i="1"/>
  <c r="CS599" i="1"/>
  <c r="CQ599" i="1"/>
  <c r="CP599" i="1"/>
  <c r="CI599" i="1"/>
  <c r="BZ599" i="1"/>
  <c r="BY599" i="1"/>
  <c r="BX599" i="1"/>
  <c r="BW599" i="1"/>
  <c r="BV599" i="1"/>
  <c r="BT599" i="1"/>
  <c r="BR599" i="1"/>
  <c r="BQ599" i="1"/>
  <c r="BP599" i="1"/>
  <c r="BO599" i="1"/>
  <c r="BN599" i="1"/>
  <c r="BL599" i="1"/>
  <c r="BK599" i="1"/>
  <c r="BD599" i="1"/>
  <c r="BC599" i="1"/>
  <c r="BB599" i="1"/>
  <c r="BA599" i="1"/>
  <c r="AZ599" i="1"/>
  <c r="AY599" i="1"/>
  <c r="AX599" i="1"/>
  <c r="AW599" i="1"/>
  <c r="AV599" i="1"/>
  <c r="AE599" i="1"/>
  <c r="AD599" i="1"/>
  <c r="AC599" i="1"/>
  <c r="AB599" i="1"/>
  <c r="AA599" i="1"/>
  <c r="Z599" i="1"/>
  <c r="Y599" i="1"/>
  <c r="R599" i="1"/>
  <c r="Q599" i="1"/>
  <c r="C599" i="1"/>
  <c r="FM598" i="1"/>
  <c r="CW598" i="1"/>
  <c r="CV598" i="1"/>
  <c r="CU598" i="1"/>
  <c r="CT598" i="1"/>
  <c r="CS598" i="1"/>
  <c r="CQ598" i="1"/>
  <c r="CP598" i="1"/>
  <c r="CI598" i="1"/>
  <c r="BZ598" i="1"/>
  <c r="BY598" i="1"/>
  <c r="BX598" i="1"/>
  <c r="BW598" i="1"/>
  <c r="BV598" i="1"/>
  <c r="BT598" i="1"/>
  <c r="BR598" i="1"/>
  <c r="BQ598" i="1"/>
  <c r="BP598" i="1"/>
  <c r="BO598" i="1"/>
  <c r="BN598" i="1"/>
  <c r="BL598" i="1"/>
  <c r="BK598" i="1"/>
  <c r="BD598" i="1"/>
  <c r="BC598" i="1"/>
  <c r="BB598" i="1"/>
  <c r="BA598" i="1"/>
  <c r="AZ598" i="1"/>
  <c r="AY598" i="1"/>
  <c r="AX598" i="1"/>
  <c r="AW598" i="1"/>
  <c r="AV598" i="1"/>
  <c r="AE598" i="1"/>
  <c r="AD598" i="1"/>
  <c r="AC598" i="1"/>
  <c r="AB598" i="1"/>
  <c r="AA598" i="1"/>
  <c r="Z598" i="1"/>
  <c r="Y598" i="1"/>
  <c r="R598" i="1"/>
  <c r="Q598" i="1"/>
  <c r="C598" i="1"/>
  <c r="FM597" i="1"/>
  <c r="CW597" i="1"/>
  <c r="CV597" i="1"/>
  <c r="CU597" i="1"/>
  <c r="CT597" i="1"/>
  <c r="CS597" i="1"/>
  <c r="CQ597" i="1"/>
  <c r="CP597" i="1"/>
  <c r="CI597" i="1"/>
  <c r="BZ597" i="1"/>
  <c r="BY597" i="1"/>
  <c r="BX597" i="1"/>
  <c r="BW597" i="1"/>
  <c r="BV597" i="1"/>
  <c r="BT597" i="1"/>
  <c r="BR597" i="1"/>
  <c r="BQ597" i="1"/>
  <c r="BP597" i="1"/>
  <c r="BO597" i="1"/>
  <c r="BN597" i="1"/>
  <c r="BL597" i="1"/>
  <c r="BK597" i="1"/>
  <c r="BD597" i="1"/>
  <c r="BC597" i="1"/>
  <c r="BB597" i="1"/>
  <c r="BA597" i="1"/>
  <c r="AZ597" i="1"/>
  <c r="AY597" i="1"/>
  <c r="AX597" i="1"/>
  <c r="AW597" i="1"/>
  <c r="AV597" i="1"/>
  <c r="AE597" i="1"/>
  <c r="AD597" i="1"/>
  <c r="AC597" i="1"/>
  <c r="AB597" i="1"/>
  <c r="AA597" i="1"/>
  <c r="Z597" i="1"/>
  <c r="Y597" i="1"/>
  <c r="R597" i="1"/>
  <c r="Q597" i="1"/>
  <c r="C597" i="1"/>
  <c r="FM596" i="1"/>
  <c r="CW596" i="1"/>
  <c r="CV596" i="1"/>
  <c r="CU596" i="1"/>
  <c r="CT596" i="1"/>
  <c r="CS596" i="1"/>
  <c r="CQ596" i="1"/>
  <c r="CP596" i="1"/>
  <c r="CI596" i="1"/>
  <c r="BZ596" i="1"/>
  <c r="BY596" i="1"/>
  <c r="BX596" i="1"/>
  <c r="BW596" i="1"/>
  <c r="BV596" i="1"/>
  <c r="BT596" i="1"/>
  <c r="BR596" i="1"/>
  <c r="BQ596" i="1"/>
  <c r="BP596" i="1"/>
  <c r="BO596" i="1"/>
  <c r="BN596" i="1"/>
  <c r="BL596" i="1"/>
  <c r="BK596" i="1"/>
  <c r="BD596" i="1"/>
  <c r="BC596" i="1"/>
  <c r="BB596" i="1"/>
  <c r="BA596" i="1"/>
  <c r="AZ596" i="1"/>
  <c r="AY596" i="1"/>
  <c r="AX596" i="1"/>
  <c r="AW596" i="1"/>
  <c r="AV596" i="1"/>
  <c r="AE596" i="1"/>
  <c r="AD596" i="1"/>
  <c r="AC596" i="1"/>
  <c r="AB596" i="1"/>
  <c r="AA596" i="1"/>
  <c r="Z596" i="1"/>
  <c r="Y596" i="1"/>
  <c r="R596" i="1"/>
  <c r="Q596" i="1"/>
  <c r="C596" i="1"/>
  <c r="FM595" i="1"/>
  <c r="CW595" i="1"/>
  <c r="CV595" i="1"/>
  <c r="CU595" i="1"/>
  <c r="CT595" i="1"/>
  <c r="CS595" i="1"/>
  <c r="CQ595" i="1"/>
  <c r="CP595" i="1"/>
  <c r="CI595" i="1"/>
  <c r="BZ595" i="1"/>
  <c r="BY595" i="1"/>
  <c r="BX595" i="1"/>
  <c r="BW595" i="1"/>
  <c r="BV595" i="1"/>
  <c r="BT595" i="1"/>
  <c r="BR595" i="1"/>
  <c r="BQ595" i="1"/>
  <c r="BP595" i="1"/>
  <c r="BO595" i="1"/>
  <c r="BN595" i="1"/>
  <c r="BL595" i="1"/>
  <c r="BK595" i="1"/>
  <c r="BD595" i="1"/>
  <c r="BC595" i="1"/>
  <c r="BB595" i="1"/>
  <c r="BA595" i="1"/>
  <c r="AZ595" i="1"/>
  <c r="AY595" i="1"/>
  <c r="AX595" i="1"/>
  <c r="AW595" i="1"/>
  <c r="AV595" i="1"/>
  <c r="AE595" i="1"/>
  <c r="AD595" i="1"/>
  <c r="AC595" i="1"/>
  <c r="AB595" i="1"/>
  <c r="AA595" i="1"/>
  <c r="Z595" i="1"/>
  <c r="Y595" i="1"/>
  <c r="R595" i="1"/>
  <c r="Q595" i="1"/>
  <c r="C595" i="1"/>
  <c r="FM594" i="1"/>
  <c r="CW594" i="1"/>
  <c r="CV594" i="1"/>
  <c r="CU594" i="1"/>
  <c r="CT594" i="1"/>
  <c r="CS594" i="1"/>
  <c r="CQ594" i="1"/>
  <c r="CP594" i="1"/>
  <c r="CI594" i="1"/>
  <c r="BZ594" i="1"/>
  <c r="BY594" i="1"/>
  <c r="BX594" i="1"/>
  <c r="BW594" i="1"/>
  <c r="BV594" i="1"/>
  <c r="BT594" i="1"/>
  <c r="BR594" i="1"/>
  <c r="BQ594" i="1"/>
  <c r="BP594" i="1"/>
  <c r="BO594" i="1"/>
  <c r="BN594" i="1"/>
  <c r="BL594" i="1"/>
  <c r="BK594" i="1"/>
  <c r="BD594" i="1"/>
  <c r="BC594" i="1"/>
  <c r="BB594" i="1"/>
  <c r="BA594" i="1"/>
  <c r="AZ594" i="1"/>
  <c r="AY594" i="1"/>
  <c r="AX594" i="1"/>
  <c r="AW594" i="1"/>
  <c r="AV594" i="1"/>
  <c r="AE594" i="1"/>
  <c r="AD594" i="1"/>
  <c r="AC594" i="1"/>
  <c r="AB594" i="1"/>
  <c r="AA594" i="1"/>
  <c r="Z594" i="1"/>
  <c r="Y594" i="1"/>
  <c r="R594" i="1"/>
  <c r="Q594" i="1"/>
  <c r="C594" i="1"/>
  <c r="FM593" i="1"/>
  <c r="CW593" i="1"/>
  <c r="CV593" i="1"/>
  <c r="CU593" i="1"/>
  <c r="CT593" i="1"/>
  <c r="CS593" i="1"/>
  <c r="CQ593" i="1"/>
  <c r="CP593" i="1"/>
  <c r="CI593" i="1"/>
  <c r="BZ593" i="1"/>
  <c r="BY593" i="1"/>
  <c r="BX593" i="1"/>
  <c r="BW593" i="1"/>
  <c r="BV593" i="1"/>
  <c r="BT593" i="1"/>
  <c r="BR593" i="1"/>
  <c r="BQ593" i="1"/>
  <c r="BP593" i="1"/>
  <c r="BO593" i="1"/>
  <c r="BN593" i="1"/>
  <c r="BL593" i="1"/>
  <c r="BK593" i="1"/>
  <c r="BD593" i="1"/>
  <c r="BC593" i="1"/>
  <c r="BB593" i="1"/>
  <c r="BA593" i="1"/>
  <c r="AZ593" i="1"/>
  <c r="AY593" i="1"/>
  <c r="AX593" i="1"/>
  <c r="AW593" i="1"/>
  <c r="AV593" i="1"/>
  <c r="AE593" i="1"/>
  <c r="AD593" i="1"/>
  <c r="AC593" i="1"/>
  <c r="AB593" i="1"/>
  <c r="AA593" i="1"/>
  <c r="Z593" i="1"/>
  <c r="Y593" i="1"/>
  <c r="R593" i="1"/>
  <c r="Q593" i="1"/>
  <c r="C593" i="1"/>
  <c r="FM592" i="1"/>
  <c r="CW592" i="1"/>
  <c r="CV592" i="1"/>
  <c r="CU592" i="1"/>
  <c r="CT592" i="1"/>
  <c r="CS592" i="1"/>
  <c r="CQ592" i="1"/>
  <c r="CP592" i="1"/>
  <c r="CI592" i="1"/>
  <c r="BZ592" i="1"/>
  <c r="BY592" i="1"/>
  <c r="BX592" i="1"/>
  <c r="BW592" i="1"/>
  <c r="BV592" i="1"/>
  <c r="BT592" i="1"/>
  <c r="BR592" i="1"/>
  <c r="BQ592" i="1"/>
  <c r="BP592" i="1"/>
  <c r="BO592" i="1"/>
  <c r="BN592" i="1"/>
  <c r="BL592" i="1"/>
  <c r="BK592" i="1"/>
  <c r="BD592" i="1"/>
  <c r="BC592" i="1"/>
  <c r="BB592" i="1"/>
  <c r="BA592" i="1"/>
  <c r="AZ592" i="1"/>
  <c r="AY592" i="1"/>
  <c r="AX592" i="1"/>
  <c r="AW592" i="1"/>
  <c r="AV592" i="1"/>
  <c r="AE592" i="1"/>
  <c r="AD592" i="1"/>
  <c r="AC592" i="1"/>
  <c r="AB592" i="1"/>
  <c r="AA592" i="1"/>
  <c r="Z592" i="1"/>
  <c r="Y592" i="1"/>
  <c r="R592" i="1"/>
  <c r="Q592" i="1"/>
  <c r="C592" i="1"/>
  <c r="FM591" i="1"/>
  <c r="CW591" i="1"/>
  <c r="CV591" i="1"/>
  <c r="CU591" i="1"/>
  <c r="CT591" i="1"/>
  <c r="CS591" i="1"/>
  <c r="CQ591" i="1"/>
  <c r="CP591" i="1"/>
  <c r="CI591" i="1"/>
  <c r="BZ591" i="1"/>
  <c r="BY591" i="1"/>
  <c r="BX591" i="1"/>
  <c r="BW591" i="1"/>
  <c r="BV591" i="1"/>
  <c r="BT591" i="1"/>
  <c r="BR591" i="1"/>
  <c r="BQ591" i="1"/>
  <c r="BP591" i="1"/>
  <c r="BO591" i="1"/>
  <c r="BN591" i="1"/>
  <c r="BL591" i="1"/>
  <c r="BK591" i="1"/>
  <c r="BD591" i="1"/>
  <c r="BC591" i="1"/>
  <c r="BB591" i="1"/>
  <c r="BA591" i="1"/>
  <c r="AZ591" i="1"/>
  <c r="AY591" i="1"/>
  <c r="AX591" i="1"/>
  <c r="AW591" i="1"/>
  <c r="AV591" i="1"/>
  <c r="AE591" i="1"/>
  <c r="AD591" i="1"/>
  <c r="AC591" i="1"/>
  <c r="AB591" i="1"/>
  <c r="AA591" i="1"/>
  <c r="Z591" i="1"/>
  <c r="Y591" i="1"/>
  <c r="R591" i="1"/>
  <c r="Q591" i="1"/>
  <c r="C591" i="1"/>
  <c r="FM590" i="1"/>
  <c r="CW590" i="1"/>
  <c r="CV590" i="1"/>
  <c r="CU590" i="1"/>
  <c r="CT590" i="1"/>
  <c r="CS590" i="1"/>
  <c r="CQ590" i="1"/>
  <c r="CP590" i="1"/>
  <c r="CI590" i="1"/>
  <c r="BZ590" i="1"/>
  <c r="BY590" i="1"/>
  <c r="BX590" i="1"/>
  <c r="BW590" i="1"/>
  <c r="BV590" i="1"/>
  <c r="BT590" i="1"/>
  <c r="BR590" i="1"/>
  <c r="BQ590" i="1"/>
  <c r="BP590" i="1"/>
  <c r="BO590" i="1"/>
  <c r="BN590" i="1"/>
  <c r="BL590" i="1"/>
  <c r="BK590" i="1"/>
  <c r="BD590" i="1"/>
  <c r="BC590" i="1"/>
  <c r="BB590" i="1"/>
  <c r="BA590" i="1"/>
  <c r="AZ590" i="1"/>
  <c r="AY590" i="1"/>
  <c r="AX590" i="1"/>
  <c r="AW590" i="1"/>
  <c r="AV590" i="1"/>
  <c r="AE590" i="1"/>
  <c r="AD590" i="1"/>
  <c r="AC590" i="1"/>
  <c r="AB590" i="1"/>
  <c r="AA590" i="1"/>
  <c r="Z590" i="1"/>
  <c r="Y590" i="1"/>
  <c r="R590" i="1"/>
  <c r="Q590" i="1"/>
  <c r="C590" i="1"/>
  <c r="FM589" i="1"/>
  <c r="CW589" i="1"/>
  <c r="CV589" i="1"/>
  <c r="CU589" i="1"/>
  <c r="CT589" i="1"/>
  <c r="CS589" i="1"/>
  <c r="CQ589" i="1"/>
  <c r="CP589" i="1"/>
  <c r="CI589" i="1"/>
  <c r="BZ589" i="1"/>
  <c r="BY589" i="1"/>
  <c r="BX589" i="1"/>
  <c r="BW589" i="1"/>
  <c r="BV589" i="1"/>
  <c r="BT589" i="1"/>
  <c r="BR589" i="1"/>
  <c r="BQ589" i="1"/>
  <c r="BP589" i="1"/>
  <c r="BO589" i="1"/>
  <c r="BN589" i="1"/>
  <c r="BL589" i="1"/>
  <c r="BK589" i="1"/>
  <c r="BD589" i="1"/>
  <c r="BC589" i="1"/>
  <c r="BB589" i="1"/>
  <c r="BA589" i="1"/>
  <c r="AZ589" i="1"/>
  <c r="AY589" i="1"/>
  <c r="AX589" i="1"/>
  <c r="AW589" i="1"/>
  <c r="AV589" i="1"/>
  <c r="AE589" i="1"/>
  <c r="AD589" i="1"/>
  <c r="AC589" i="1"/>
  <c r="AB589" i="1"/>
  <c r="AA589" i="1"/>
  <c r="Z589" i="1"/>
  <c r="Y589" i="1"/>
  <c r="R589" i="1"/>
  <c r="Q589" i="1"/>
  <c r="C589" i="1"/>
  <c r="FM588" i="1"/>
  <c r="CW588" i="1"/>
  <c r="CV588" i="1"/>
  <c r="CU588" i="1"/>
  <c r="CT588" i="1"/>
  <c r="CS588" i="1"/>
  <c r="CQ588" i="1"/>
  <c r="CP588" i="1"/>
  <c r="CI588" i="1"/>
  <c r="BZ588" i="1"/>
  <c r="BY588" i="1"/>
  <c r="BX588" i="1"/>
  <c r="BW588" i="1"/>
  <c r="BV588" i="1"/>
  <c r="BT588" i="1"/>
  <c r="BR588" i="1"/>
  <c r="BQ588" i="1"/>
  <c r="BP588" i="1"/>
  <c r="BO588" i="1"/>
  <c r="BN588" i="1"/>
  <c r="BL588" i="1"/>
  <c r="BK588" i="1"/>
  <c r="BD588" i="1"/>
  <c r="BC588" i="1"/>
  <c r="BB588" i="1"/>
  <c r="BA588" i="1"/>
  <c r="AZ588" i="1"/>
  <c r="AY588" i="1"/>
  <c r="AX588" i="1"/>
  <c r="AW588" i="1"/>
  <c r="AV588" i="1"/>
  <c r="AE588" i="1"/>
  <c r="AD588" i="1"/>
  <c r="AC588" i="1"/>
  <c r="AB588" i="1"/>
  <c r="AA588" i="1"/>
  <c r="Z588" i="1"/>
  <c r="Y588" i="1"/>
  <c r="R588" i="1"/>
  <c r="Q588" i="1"/>
  <c r="C588" i="1"/>
  <c r="FM587" i="1"/>
  <c r="CW587" i="1"/>
  <c r="CV587" i="1"/>
  <c r="CU587" i="1"/>
  <c r="CT587" i="1"/>
  <c r="CS587" i="1"/>
  <c r="CQ587" i="1"/>
  <c r="CP587" i="1"/>
  <c r="CI587" i="1"/>
  <c r="BZ587" i="1"/>
  <c r="BY587" i="1"/>
  <c r="BX587" i="1"/>
  <c r="BW587" i="1"/>
  <c r="BV587" i="1"/>
  <c r="BT587" i="1"/>
  <c r="BR587" i="1"/>
  <c r="BQ587" i="1"/>
  <c r="BP587" i="1"/>
  <c r="BO587" i="1"/>
  <c r="BN587" i="1"/>
  <c r="BL587" i="1"/>
  <c r="BK587" i="1"/>
  <c r="BD587" i="1"/>
  <c r="BC587" i="1"/>
  <c r="BB587" i="1"/>
  <c r="BA587" i="1"/>
  <c r="AZ587" i="1"/>
  <c r="AY587" i="1"/>
  <c r="AX587" i="1"/>
  <c r="AW587" i="1"/>
  <c r="AV587" i="1"/>
  <c r="AE587" i="1"/>
  <c r="AD587" i="1"/>
  <c r="AC587" i="1"/>
  <c r="AB587" i="1"/>
  <c r="AA587" i="1"/>
  <c r="Z587" i="1"/>
  <c r="Y587" i="1"/>
  <c r="R587" i="1"/>
  <c r="Q587" i="1"/>
  <c r="C587" i="1"/>
  <c r="FM586" i="1"/>
  <c r="CW586" i="1"/>
  <c r="CV586" i="1"/>
  <c r="CU586" i="1"/>
  <c r="CT586" i="1"/>
  <c r="CS586" i="1"/>
  <c r="CQ586" i="1"/>
  <c r="CP586" i="1"/>
  <c r="CI586" i="1"/>
  <c r="BZ586" i="1"/>
  <c r="BY586" i="1"/>
  <c r="BX586" i="1"/>
  <c r="BW586" i="1"/>
  <c r="BV586" i="1"/>
  <c r="BT586" i="1"/>
  <c r="BR586" i="1"/>
  <c r="BQ586" i="1"/>
  <c r="BP586" i="1"/>
  <c r="BO586" i="1"/>
  <c r="BN586" i="1"/>
  <c r="BL586" i="1"/>
  <c r="BK586" i="1"/>
  <c r="BD586" i="1"/>
  <c r="BC586" i="1"/>
  <c r="BB586" i="1"/>
  <c r="BA586" i="1"/>
  <c r="AZ586" i="1"/>
  <c r="AY586" i="1"/>
  <c r="AX586" i="1"/>
  <c r="AW586" i="1"/>
  <c r="AV586" i="1"/>
  <c r="AE586" i="1"/>
  <c r="AD586" i="1"/>
  <c r="AC586" i="1"/>
  <c r="AB586" i="1"/>
  <c r="AA586" i="1"/>
  <c r="Z586" i="1"/>
  <c r="Y586" i="1"/>
  <c r="R586" i="1"/>
  <c r="Q586" i="1"/>
  <c r="C586" i="1"/>
  <c r="FM585" i="1"/>
  <c r="CW585" i="1"/>
  <c r="CV585" i="1"/>
  <c r="CU585" i="1"/>
  <c r="CT585" i="1"/>
  <c r="CS585" i="1"/>
  <c r="CQ585" i="1"/>
  <c r="CP585" i="1"/>
  <c r="CI585" i="1"/>
  <c r="BZ585" i="1"/>
  <c r="BY585" i="1"/>
  <c r="BX585" i="1"/>
  <c r="BW585" i="1"/>
  <c r="BV585" i="1"/>
  <c r="BT585" i="1"/>
  <c r="BR585" i="1"/>
  <c r="BQ585" i="1"/>
  <c r="BP585" i="1"/>
  <c r="BO585" i="1"/>
  <c r="BN585" i="1"/>
  <c r="BL585" i="1"/>
  <c r="BK585" i="1"/>
  <c r="BD585" i="1"/>
  <c r="BC585" i="1"/>
  <c r="BB585" i="1"/>
  <c r="BA585" i="1"/>
  <c r="AZ585" i="1"/>
  <c r="AY585" i="1"/>
  <c r="AX585" i="1"/>
  <c r="AW585" i="1"/>
  <c r="AV585" i="1"/>
  <c r="AE585" i="1"/>
  <c r="AD585" i="1"/>
  <c r="AC585" i="1"/>
  <c r="AB585" i="1"/>
  <c r="AA585" i="1"/>
  <c r="Z585" i="1"/>
  <c r="Y585" i="1"/>
  <c r="R585" i="1"/>
  <c r="Q585" i="1"/>
  <c r="C585" i="1"/>
  <c r="FM584" i="1"/>
  <c r="CW584" i="1"/>
  <c r="CV584" i="1"/>
  <c r="CU584" i="1"/>
  <c r="CT584" i="1"/>
  <c r="CS584" i="1"/>
  <c r="CQ584" i="1"/>
  <c r="CP584" i="1"/>
  <c r="CI584" i="1"/>
  <c r="BZ584" i="1"/>
  <c r="BY584" i="1"/>
  <c r="BX584" i="1"/>
  <c r="BW584" i="1"/>
  <c r="BV584" i="1"/>
  <c r="BT584" i="1"/>
  <c r="BR584" i="1"/>
  <c r="BQ584" i="1"/>
  <c r="BP584" i="1"/>
  <c r="BO584" i="1"/>
  <c r="BN584" i="1"/>
  <c r="BL584" i="1"/>
  <c r="BK584" i="1"/>
  <c r="BD584" i="1"/>
  <c r="BC584" i="1"/>
  <c r="BB584" i="1"/>
  <c r="BA584" i="1"/>
  <c r="AZ584" i="1"/>
  <c r="AY584" i="1"/>
  <c r="AX584" i="1"/>
  <c r="AW584" i="1"/>
  <c r="AV584" i="1"/>
  <c r="AE584" i="1"/>
  <c r="AD584" i="1"/>
  <c r="AC584" i="1"/>
  <c r="AB584" i="1"/>
  <c r="AA584" i="1"/>
  <c r="Z584" i="1"/>
  <c r="Y584" i="1"/>
  <c r="R584" i="1"/>
  <c r="Q584" i="1"/>
  <c r="C584" i="1"/>
  <c r="FM583" i="1"/>
  <c r="CW583" i="1"/>
  <c r="CV583" i="1"/>
  <c r="CU583" i="1"/>
  <c r="CT583" i="1"/>
  <c r="CS583" i="1"/>
  <c r="CQ583" i="1"/>
  <c r="CP583" i="1"/>
  <c r="CI583" i="1"/>
  <c r="BZ583" i="1"/>
  <c r="BY583" i="1"/>
  <c r="BX583" i="1"/>
  <c r="BW583" i="1"/>
  <c r="BV583" i="1"/>
  <c r="BT583" i="1"/>
  <c r="BR583" i="1"/>
  <c r="BQ583" i="1"/>
  <c r="BP583" i="1"/>
  <c r="BO583" i="1"/>
  <c r="BN583" i="1"/>
  <c r="BL583" i="1"/>
  <c r="BK583" i="1"/>
  <c r="BD583" i="1"/>
  <c r="BC583" i="1"/>
  <c r="BB583" i="1"/>
  <c r="BA583" i="1"/>
  <c r="AZ583" i="1"/>
  <c r="AY583" i="1"/>
  <c r="AX583" i="1"/>
  <c r="AW583" i="1"/>
  <c r="AV583" i="1"/>
  <c r="AE583" i="1"/>
  <c r="AD583" i="1"/>
  <c r="AC583" i="1"/>
  <c r="AB583" i="1"/>
  <c r="AA583" i="1"/>
  <c r="Z583" i="1"/>
  <c r="Y583" i="1"/>
  <c r="R583" i="1"/>
  <c r="Q583" i="1"/>
  <c r="C583" i="1"/>
  <c r="FM582" i="1"/>
  <c r="CW582" i="1"/>
  <c r="CV582" i="1"/>
  <c r="CU582" i="1"/>
  <c r="CT582" i="1"/>
  <c r="CS582" i="1"/>
  <c r="CQ582" i="1"/>
  <c r="CP582" i="1"/>
  <c r="CI582" i="1"/>
  <c r="BZ582" i="1"/>
  <c r="BY582" i="1"/>
  <c r="BX582" i="1"/>
  <c r="BW582" i="1"/>
  <c r="BV582" i="1"/>
  <c r="BT582" i="1"/>
  <c r="BR582" i="1"/>
  <c r="BQ582" i="1"/>
  <c r="BP582" i="1"/>
  <c r="BO582" i="1"/>
  <c r="BN582" i="1"/>
  <c r="BL582" i="1"/>
  <c r="BK582" i="1"/>
  <c r="BD582" i="1"/>
  <c r="BC582" i="1"/>
  <c r="BB582" i="1"/>
  <c r="BA582" i="1"/>
  <c r="AZ582" i="1"/>
  <c r="AY582" i="1"/>
  <c r="AX582" i="1"/>
  <c r="AW582" i="1"/>
  <c r="AV582" i="1"/>
  <c r="AE582" i="1"/>
  <c r="AD582" i="1"/>
  <c r="AC582" i="1"/>
  <c r="AB582" i="1"/>
  <c r="AA582" i="1"/>
  <c r="Z582" i="1"/>
  <c r="Y582" i="1"/>
  <c r="R582" i="1"/>
  <c r="Q582" i="1"/>
  <c r="C582" i="1"/>
  <c r="FM581" i="1"/>
  <c r="CW581" i="1"/>
  <c r="CV581" i="1"/>
  <c r="CU581" i="1"/>
  <c r="CT581" i="1"/>
  <c r="CS581" i="1"/>
  <c r="CQ581" i="1"/>
  <c r="CP581" i="1"/>
  <c r="CI581" i="1"/>
  <c r="BZ581" i="1"/>
  <c r="BY581" i="1"/>
  <c r="BX581" i="1"/>
  <c r="BW581" i="1"/>
  <c r="BV581" i="1"/>
  <c r="BT581" i="1"/>
  <c r="BR581" i="1"/>
  <c r="BQ581" i="1"/>
  <c r="BP581" i="1"/>
  <c r="BO581" i="1"/>
  <c r="BN581" i="1"/>
  <c r="BL581" i="1"/>
  <c r="BK581" i="1"/>
  <c r="BD581" i="1"/>
  <c r="BC581" i="1"/>
  <c r="BB581" i="1"/>
  <c r="BA581" i="1"/>
  <c r="AZ581" i="1"/>
  <c r="AY581" i="1"/>
  <c r="AX581" i="1"/>
  <c r="AW581" i="1"/>
  <c r="AV581" i="1"/>
  <c r="AE581" i="1"/>
  <c r="AD581" i="1"/>
  <c r="AC581" i="1"/>
  <c r="AB581" i="1"/>
  <c r="AA581" i="1"/>
  <c r="Z581" i="1"/>
  <c r="Y581" i="1"/>
  <c r="R581" i="1"/>
  <c r="Q581" i="1"/>
  <c r="C581" i="1"/>
  <c r="FM580" i="1"/>
  <c r="CW580" i="1"/>
  <c r="CV580" i="1"/>
  <c r="CU580" i="1"/>
  <c r="CT580" i="1"/>
  <c r="CS580" i="1"/>
  <c r="CQ580" i="1"/>
  <c r="CP580" i="1"/>
  <c r="CI580" i="1"/>
  <c r="BZ580" i="1"/>
  <c r="BY580" i="1"/>
  <c r="BX580" i="1"/>
  <c r="BW580" i="1"/>
  <c r="BV580" i="1"/>
  <c r="BT580" i="1"/>
  <c r="BR580" i="1"/>
  <c r="BQ580" i="1"/>
  <c r="BP580" i="1"/>
  <c r="BO580" i="1"/>
  <c r="BN580" i="1"/>
  <c r="BL580" i="1"/>
  <c r="BK580" i="1"/>
  <c r="BD580" i="1"/>
  <c r="BC580" i="1"/>
  <c r="BB580" i="1"/>
  <c r="BA580" i="1"/>
  <c r="AZ580" i="1"/>
  <c r="AY580" i="1"/>
  <c r="AX580" i="1"/>
  <c r="AW580" i="1"/>
  <c r="AV580" i="1"/>
  <c r="AE580" i="1"/>
  <c r="AD580" i="1"/>
  <c r="AC580" i="1"/>
  <c r="AB580" i="1"/>
  <c r="AA580" i="1"/>
  <c r="Z580" i="1"/>
  <c r="Y580" i="1"/>
  <c r="R580" i="1"/>
  <c r="Q580" i="1"/>
  <c r="C580" i="1"/>
  <c r="FM579" i="1"/>
  <c r="CW579" i="1"/>
  <c r="CV579" i="1"/>
  <c r="CU579" i="1"/>
  <c r="CT579" i="1"/>
  <c r="CS579" i="1"/>
  <c r="CQ579" i="1"/>
  <c r="CP579" i="1"/>
  <c r="CI579" i="1"/>
  <c r="BZ579" i="1"/>
  <c r="BY579" i="1"/>
  <c r="BX579" i="1"/>
  <c r="BW579" i="1"/>
  <c r="BV579" i="1"/>
  <c r="BT579" i="1"/>
  <c r="BR579" i="1"/>
  <c r="BQ579" i="1"/>
  <c r="BP579" i="1"/>
  <c r="BO579" i="1"/>
  <c r="BN579" i="1"/>
  <c r="BL579" i="1"/>
  <c r="BK579" i="1"/>
  <c r="BD579" i="1"/>
  <c r="BC579" i="1"/>
  <c r="BB579" i="1"/>
  <c r="BA579" i="1"/>
  <c r="AZ579" i="1"/>
  <c r="AY579" i="1"/>
  <c r="AX579" i="1"/>
  <c r="AW579" i="1"/>
  <c r="AV579" i="1"/>
  <c r="AE579" i="1"/>
  <c r="AD579" i="1"/>
  <c r="AC579" i="1"/>
  <c r="AB579" i="1"/>
  <c r="AA579" i="1"/>
  <c r="Z579" i="1"/>
  <c r="Y579" i="1"/>
  <c r="R579" i="1"/>
  <c r="Q579" i="1"/>
  <c r="C579" i="1"/>
  <c r="FM578" i="1"/>
  <c r="CW578" i="1"/>
  <c r="CV578" i="1"/>
  <c r="CU578" i="1"/>
  <c r="CT578" i="1"/>
  <c r="CS578" i="1"/>
  <c r="CQ578" i="1"/>
  <c r="CP578" i="1"/>
  <c r="CI578" i="1"/>
  <c r="BZ578" i="1"/>
  <c r="BY578" i="1"/>
  <c r="BX578" i="1"/>
  <c r="BW578" i="1"/>
  <c r="BV578" i="1"/>
  <c r="BT578" i="1"/>
  <c r="BR578" i="1"/>
  <c r="BQ578" i="1"/>
  <c r="BP578" i="1"/>
  <c r="BO578" i="1"/>
  <c r="BN578" i="1"/>
  <c r="BL578" i="1"/>
  <c r="BK578" i="1"/>
  <c r="BD578" i="1"/>
  <c r="BC578" i="1"/>
  <c r="BB578" i="1"/>
  <c r="BA578" i="1"/>
  <c r="AZ578" i="1"/>
  <c r="AY578" i="1"/>
  <c r="AX578" i="1"/>
  <c r="AW578" i="1"/>
  <c r="AV578" i="1"/>
  <c r="AE578" i="1"/>
  <c r="AD578" i="1"/>
  <c r="AC578" i="1"/>
  <c r="AB578" i="1"/>
  <c r="AA578" i="1"/>
  <c r="Z578" i="1"/>
  <c r="Y578" i="1"/>
  <c r="R578" i="1"/>
  <c r="Q578" i="1"/>
  <c r="C578" i="1"/>
  <c r="FM577" i="1"/>
  <c r="CW577" i="1"/>
  <c r="CV577" i="1"/>
  <c r="CU577" i="1"/>
  <c r="CT577" i="1"/>
  <c r="CS577" i="1"/>
  <c r="CQ577" i="1"/>
  <c r="CP577" i="1"/>
  <c r="CI577" i="1"/>
  <c r="BZ577" i="1"/>
  <c r="BY577" i="1"/>
  <c r="BX577" i="1"/>
  <c r="BW577" i="1"/>
  <c r="BV577" i="1"/>
  <c r="BT577" i="1"/>
  <c r="BR577" i="1"/>
  <c r="BQ577" i="1"/>
  <c r="BP577" i="1"/>
  <c r="BO577" i="1"/>
  <c r="BN577" i="1"/>
  <c r="BL577" i="1"/>
  <c r="BK577" i="1"/>
  <c r="BD577" i="1"/>
  <c r="BC577" i="1"/>
  <c r="BB577" i="1"/>
  <c r="BA577" i="1"/>
  <c r="AZ577" i="1"/>
  <c r="AY577" i="1"/>
  <c r="AX577" i="1"/>
  <c r="AW577" i="1"/>
  <c r="AV577" i="1"/>
  <c r="AE577" i="1"/>
  <c r="AD577" i="1"/>
  <c r="AC577" i="1"/>
  <c r="AB577" i="1"/>
  <c r="AA577" i="1"/>
  <c r="Z577" i="1"/>
  <c r="Y577" i="1"/>
  <c r="R577" i="1"/>
  <c r="Q577" i="1"/>
  <c r="C577" i="1"/>
  <c r="FM576" i="1"/>
  <c r="CW576" i="1"/>
  <c r="CV576" i="1"/>
  <c r="CU576" i="1"/>
  <c r="CT576" i="1"/>
  <c r="CS576" i="1"/>
  <c r="CQ576" i="1"/>
  <c r="CP576" i="1"/>
  <c r="CI576" i="1"/>
  <c r="BZ576" i="1"/>
  <c r="BY576" i="1"/>
  <c r="BX576" i="1"/>
  <c r="BW576" i="1"/>
  <c r="BV576" i="1"/>
  <c r="BT576" i="1"/>
  <c r="BR576" i="1"/>
  <c r="BQ576" i="1"/>
  <c r="BP576" i="1"/>
  <c r="BO576" i="1"/>
  <c r="BN576" i="1"/>
  <c r="BL576" i="1"/>
  <c r="BK576" i="1"/>
  <c r="BD576" i="1"/>
  <c r="BC576" i="1"/>
  <c r="BB576" i="1"/>
  <c r="BA576" i="1"/>
  <c r="AZ576" i="1"/>
  <c r="AY576" i="1"/>
  <c r="AX576" i="1"/>
  <c r="AW576" i="1"/>
  <c r="AV576" i="1"/>
  <c r="AE576" i="1"/>
  <c r="AD576" i="1"/>
  <c r="AC576" i="1"/>
  <c r="AB576" i="1"/>
  <c r="AA576" i="1"/>
  <c r="Z576" i="1"/>
  <c r="Y576" i="1"/>
  <c r="R576" i="1"/>
  <c r="Q576" i="1"/>
  <c r="C576" i="1"/>
  <c r="FM575" i="1"/>
  <c r="CW575" i="1"/>
  <c r="CV575" i="1"/>
  <c r="CU575" i="1"/>
  <c r="CT575" i="1"/>
  <c r="CS575" i="1"/>
  <c r="CQ575" i="1"/>
  <c r="CP575" i="1"/>
  <c r="CI575" i="1"/>
  <c r="BZ575" i="1"/>
  <c r="BY575" i="1"/>
  <c r="BX575" i="1"/>
  <c r="BW575" i="1"/>
  <c r="BV575" i="1"/>
  <c r="BT575" i="1"/>
  <c r="BR575" i="1"/>
  <c r="BQ575" i="1"/>
  <c r="BP575" i="1"/>
  <c r="BO575" i="1"/>
  <c r="BN575" i="1"/>
  <c r="BL575" i="1"/>
  <c r="BK575" i="1"/>
  <c r="BD575" i="1"/>
  <c r="BC575" i="1"/>
  <c r="BB575" i="1"/>
  <c r="BA575" i="1"/>
  <c r="AZ575" i="1"/>
  <c r="AY575" i="1"/>
  <c r="AX575" i="1"/>
  <c r="AW575" i="1"/>
  <c r="AV575" i="1"/>
  <c r="AE575" i="1"/>
  <c r="AD575" i="1"/>
  <c r="AC575" i="1"/>
  <c r="AB575" i="1"/>
  <c r="AA575" i="1"/>
  <c r="Z575" i="1"/>
  <c r="Y575" i="1"/>
  <c r="R575" i="1"/>
  <c r="Q575" i="1"/>
  <c r="C575" i="1"/>
  <c r="FM574" i="1"/>
  <c r="CW574" i="1"/>
  <c r="CV574" i="1"/>
  <c r="CU574" i="1"/>
  <c r="CT574" i="1"/>
  <c r="CS574" i="1"/>
  <c r="CQ574" i="1"/>
  <c r="CP574" i="1"/>
  <c r="CI574" i="1"/>
  <c r="BZ574" i="1"/>
  <c r="BY574" i="1"/>
  <c r="BX574" i="1"/>
  <c r="BW574" i="1"/>
  <c r="BV574" i="1"/>
  <c r="BT574" i="1"/>
  <c r="BR574" i="1"/>
  <c r="BQ574" i="1"/>
  <c r="BP574" i="1"/>
  <c r="BO574" i="1"/>
  <c r="BN574" i="1"/>
  <c r="BL574" i="1"/>
  <c r="BK574" i="1"/>
  <c r="BD574" i="1"/>
  <c r="BC574" i="1"/>
  <c r="BB574" i="1"/>
  <c r="BA574" i="1"/>
  <c r="AZ574" i="1"/>
  <c r="AY574" i="1"/>
  <c r="AX574" i="1"/>
  <c r="AW574" i="1"/>
  <c r="AV574" i="1"/>
  <c r="AE574" i="1"/>
  <c r="AD574" i="1"/>
  <c r="AC574" i="1"/>
  <c r="AB574" i="1"/>
  <c r="AA574" i="1"/>
  <c r="Z574" i="1"/>
  <c r="Y574" i="1"/>
  <c r="R574" i="1"/>
  <c r="Q574" i="1"/>
  <c r="C574" i="1"/>
  <c r="FM573" i="1"/>
  <c r="CW573" i="1"/>
  <c r="CV573" i="1"/>
  <c r="CU573" i="1"/>
  <c r="CT573" i="1"/>
  <c r="CS573" i="1"/>
  <c r="CQ573" i="1"/>
  <c r="CP573" i="1"/>
  <c r="CI573" i="1"/>
  <c r="BZ573" i="1"/>
  <c r="BY573" i="1"/>
  <c r="BX573" i="1"/>
  <c r="BW573" i="1"/>
  <c r="BV573" i="1"/>
  <c r="BT573" i="1"/>
  <c r="BR573" i="1"/>
  <c r="BQ573" i="1"/>
  <c r="BP573" i="1"/>
  <c r="BO573" i="1"/>
  <c r="BN573" i="1"/>
  <c r="BL573" i="1"/>
  <c r="BK573" i="1"/>
  <c r="BD573" i="1"/>
  <c r="BC573" i="1"/>
  <c r="BB573" i="1"/>
  <c r="BA573" i="1"/>
  <c r="AZ573" i="1"/>
  <c r="AY573" i="1"/>
  <c r="AX573" i="1"/>
  <c r="AW573" i="1"/>
  <c r="AV573" i="1"/>
  <c r="AE573" i="1"/>
  <c r="AD573" i="1"/>
  <c r="AC573" i="1"/>
  <c r="AB573" i="1"/>
  <c r="AA573" i="1"/>
  <c r="Z573" i="1"/>
  <c r="Y573" i="1"/>
  <c r="R573" i="1"/>
  <c r="Q573" i="1"/>
  <c r="C573" i="1"/>
  <c r="FM572" i="1"/>
  <c r="CW572" i="1"/>
  <c r="CV572" i="1"/>
  <c r="CU572" i="1"/>
  <c r="CT572" i="1"/>
  <c r="CS572" i="1"/>
  <c r="CQ572" i="1"/>
  <c r="CP572" i="1"/>
  <c r="CI572" i="1"/>
  <c r="BZ572" i="1"/>
  <c r="BY572" i="1"/>
  <c r="BX572" i="1"/>
  <c r="BW572" i="1"/>
  <c r="BV572" i="1"/>
  <c r="BT572" i="1"/>
  <c r="BR572" i="1"/>
  <c r="BQ572" i="1"/>
  <c r="BP572" i="1"/>
  <c r="BO572" i="1"/>
  <c r="BN572" i="1"/>
  <c r="BL572" i="1"/>
  <c r="BK572" i="1"/>
  <c r="BD572" i="1"/>
  <c r="BC572" i="1"/>
  <c r="BB572" i="1"/>
  <c r="BA572" i="1"/>
  <c r="AZ572" i="1"/>
  <c r="AY572" i="1"/>
  <c r="AX572" i="1"/>
  <c r="AW572" i="1"/>
  <c r="AV572" i="1"/>
  <c r="AE572" i="1"/>
  <c r="AD572" i="1"/>
  <c r="AC572" i="1"/>
  <c r="AB572" i="1"/>
  <c r="AA572" i="1"/>
  <c r="Z572" i="1"/>
  <c r="Y572" i="1"/>
  <c r="R572" i="1"/>
  <c r="Q572" i="1"/>
  <c r="C572" i="1"/>
  <c r="FM571" i="1"/>
  <c r="CW571" i="1"/>
  <c r="CV571" i="1"/>
  <c r="CU571" i="1"/>
  <c r="CT571" i="1"/>
  <c r="CS571" i="1"/>
  <c r="CQ571" i="1"/>
  <c r="CP571" i="1"/>
  <c r="CI571" i="1"/>
  <c r="BZ571" i="1"/>
  <c r="BY571" i="1"/>
  <c r="BX571" i="1"/>
  <c r="BW571" i="1"/>
  <c r="BV571" i="1"/>
  <c r="BT571" i="1"/>
  <c r="BR571" i="1"/>
  <c r="BQ571" i="1"/>
  <c r="BP571" i="1"/>
  <c r="BO571" i="1"/>
  <c r="BN571" i="1"/>
  <c r="BL571" i="1"/>
  <c r="BK571" i="1"/>
  <c r="BD571" i="1"/>
  <c r="BC571" i="1"/>
  <c r="BB571" i="1"/>
  <c r="BA571" i="1"/>
  <c r="AZ571" i="1"/>
  <c r="AY571" i="1"/>
  <c r="AX571" i="1"/>
  <c r="AW571" i="1"/>
  <c r="AV571" i="1"/>
  <c r="AE571" i="1"/>
  <c r="AD571" i="1"/>
  <c r="AC571" i="1"/>
  <c r="AB571" i="1"/>
  <c r="AA571" i="1"/>
  <c r="Z571" i="1"/>
  <c r="Y571" i="1"/>
  <c r="R571" i="1"/>
  <c r="Q571" i="1"/>
  <c r="C571" i="1"/>
  <c r="FM570" i="1"/>
  <c r="CW570" i="1"/>
  <c r="CV570" i="1"/>
  <c r="CU570" i="1"/>
  <c r="CT570" i="1"/>
  <c r="CS570" i="1"/>
  <c r="CQ570" i="1"/>
  <c r="CP570" i="1"/>
  <c r="CI570" i="1"/>
  <c r="BZ570" i="1"/>
  <c r="BY570" i="1"/>
  <c r="BX570" i="1"/>
  <c r="BW570" i="1"/>
  <c r="BV570" i="1"/>
  <c r="BT570" i="1"/>
  <c r="BR570" i="1"/>
  <c r="BQ570" i="1"/>
  <c r="BP570" i="1"/>
  <c r="BO570" i="1"/>
  <c r="BN570" i="1"/>
  <c r="BL570" i="1"/>
  <c r="BK570" i="1"/>
  <c r="BD570" i="1"/>
  <c r="BC570" i="1"/>
  <c r="BB570" i="1"/>
  <c r="BA570" i="1"/>
  <c r="AZ570" i="1"/>
  <c r="AY570" i="1"/>
  <c r="AX570" i="1"/>
  <c r="AW570" i="1"/>
  <c r="AV570" i="1"/>
  <c r="AE570" i="1"/>
  <c r="AD570" i="1"/>
  <c r="AC570" i="1"/>
  <c r="AB570" i="1"/>
  <c r="AA570" i="1"/>
  <c r="Z570" i="1"/>
  <c r="Y570" i="1"/>
  <c r="R570" i="1"/>
  <c r="Q570" i="1"/>
  <c r="C570" i="1"/>
  <c r="FM569" i="1"/>
  <c r="CW569" i="1"/>
  <c r="CV569" i="1"/>
  <c r="CU569" i="1"/>
  <c r="CT569" i="1"/>
  <c r="CS569" i="1"/>
  <c r="CQ569" i="1"/>
  <c r="CP569" i="1"/>
  <c r="CI569" i="1"/>
  <c r="BZ569" i="1"/>
  <c r="BY569" i="1"/>
  <c r="BX569" i="1"/>
  <c r="BW569" i="1"/>
  <c r="BV569" i="1"/>
  <c r="BT569" i="1"/>
  <c r="BR569" i="1"/>
  <c r="BQ569" i="1"/>
  <c r="BP569" i="1"/>
  <c r="BO569" i="1"/>
  <c r="BN569" i="1"/>
  <c r="BL569" i="1"/>
  <c r="BK569" i="1"/>
  <c r="BD569" i="1"/>
  <c r="BC569" i="1"/>
  <c r="BB569" i="1"/>
  <c r="BA569" i="1"/>
  <c r="AZ569" i="1"/>
  <c r="AY569" i="1"/>
  <c r="AX569" i="1"/>
  <c r="AW569" i="1"/>
  <c r="AV569" i="1"/>
  <c r="AE569" i="1"/>
  <c r="AD569" i="1"/>
  <c r="AC569" i="1"/>
  <c r="AB569" i="1"/>
  <c r="AA569" i="1"/>
  <c r="Z569" i="1"/>
  <c r="Y569" i="1"/>
  <c r="R569" i="1"/>
  <c r="Q569" i="1"/>
  <c r="C569" i="1"/>
  <c r="FM568" i="1"/>
  <c r="CW568" i="1"/>
  <c r="CV568" i="1"/>
  <c r="CU568" i="1"/>
  <c r="CT568" i="1"/>
  <c r="CS568" i="1"/>
  <c r="CQ568" i="1"/>
  <c r="CP568" i="1"/>
  <c r="CI568" i="1"/>
  <c r="BZ568" i="1"/>
  <c r="BY568" i="1"/>
  <c r="BX568" i="1"/>
  <c r="BW568" i="1"/>
  <c r="BV568" i="1"/>
  <c r="BT568" i="1"/>
  <c r="BR568" i="1"/>
  <c r="BQ568" i="1"/>
  <c r="BP568" i="1"/>
  <c r="BO568" i="1"/>
  <c r="BN568" i="1"/>
  <c r="BL568" i="1"/>
  <c r="BK568" i="1"/>
  <c r="BD568" i="1"/>
  <c r="BC568" i="1"/>
  <c r="BB568" i="1"/>
  <c r="BA568" i="1"/>
  <c r="AZ568" i="1"/>
  <c r="AY568" i="1"/>
  <c r="AX568" i="1"/>
  <c r="AW568" i="1"/>
  <c r="AV568" i="1"/>
  <c r="AE568" i="1"/>
  <c r="AD568" i="1"/>
  <c r="AC568" i="1"/>
  <c r="AB568" i="1"/>
  <c r="AA568" i="1"/>
  <c r="Z568" i="1"/>
  <c r="Y568" i="1"/>
  <c r="R568" i="1"/>
  <c r="Q568" i="1"/>
  <c r="C568" i="1"/>
  <c r="FM567" i="1"/>
  <c r="CW567" i="1"/>
  <c r="CV567" i="1"/>
  <c r="CU567" i="1"/>
  <c r="CT567" i="1"/>
  <c r="CS567" i="1"/>
  <c r="CQ567" i="1"/>
  <c r="CP567" i="1"/>
  <c r="CI567" i="1"/>
  <c r="BZ567" i="1"/>
  <c r="BY567" i="1"/>
  <c r="BX567" i="1"/>
  <c r="BW567" i="1"/>
  <c r="BV567" i="1"/>
  <c r="BT567" i="1"/>
  <c r="BR567" i="1"/>
  <c r="BQ567" i="1"/>
  <c r="BP567" i="1"/>
  <c r="BO567" i="1"/>
  <c r="BN567" i="1"/>
  <c r="BL567" i="1"/>
  <c r="BK567" i="1"/>
  <c r="BD567" i="1"/>
  <c r="BC567" i="1"/>
  <c r="BB567" i="1"/>
  <c r="BA567" i="1"/>
  <c r="AZ567" i="1"/>
  <c r="AY567" i="1"/>
  <c r="AX567" i="1"/>
  <c r="AW567" i="1"/>
  <c r="AV567" i="1"/>
  <c r="AE567" i="1"/>
  <c r="AD567" i="1"/>
  <c r="AC567" i="1"/>
  <c r="AB567" i="1"/>
  <c r="AA567" i="1"/>
  <c r="Z567" i="1"/>
  <c r="Y567" i="1"/>
  <c r="R567" i="1"/>
  <c r="Q567" i="1"/>
  <c r="C567" i="1"/>
  <c r="FM566" i="1"/>
  <c r="CW566" i="1"/>
  <c r="CV566" i="1"/>
  <c r="CU566" i="1"/>
  <c r="CT566" i="1"/>
  <c r="CS566" i="1"/>
  <c r="CQ566" i="1"/>
  <c r="CP566" i="1"/>
  <c r="CI566" i="1"/>
  <c r="BZ566" i="1"/>
  <c r="BY566" i="1"/>
  <c r="BX566" i="1"/>
  <c r="BW566" i="1"/>
  <c r="BV566" i="1"/>
  <c r="BT566" i="1"/>
  <c r="BR566" i="1"/>
  <c r="BQ566" i="1"/>
  <c r="BP566" i="1"/>
  <c r="BO566" i="1"/>
  <c r="BN566" i="1"/>
  <c r="BL566" i="1"/>
  <c r="BK566" i="1"/>
  <c r="BD566" i="1"/>
  <c r="BC566" i="1"/>
  <c r="BB566" i="1"/>
  <c r="BA566" i="1"/>
  <c r="AZ566" i="1"/>
  <c r="AY566" i="1"/>
  <c r="AX566" i="1"/>
  <c r="AW566" i="1"/>
  <c r="AV566" i="1"/>
  <c r="AE566" i="1"/>
  <c r="AD566" i="1"/>
  <c r="AC566" i="1"/>
  <c r="AB566" i="1"/>
  <c r="AA566" i="1"/>
  <c r="Z566" i="1"/>
  <c r="Y566" i="1"/>
  <c r="R566" i="1"/>
  <c r="Q566" i="1"/>
  <c r="C566" i="1"/>
  <c r="FM565" i="1"/>
  <c r="CW565" i="1"/>
  <c r="CV565" i="1"/>
  <c r="CU565" i="1"/>
  <c r="CT565" i="1"/>
  <c r="CS565" i="1"/>
  <c r="CQ565" i="1"/>
  <c r="CP565" i="1"/>
  <c r="CI565" i="1"/>
  <c r="BZ565" i="1"/>
  <c r="BY565" i="1"/>
  <c r="BX565" i="1"/>
  <c r="BW565" i="1"/>
  <c r="BV565" i="1"/>
  <c r="BT565" i="1"/>
  <c r="BR565" i="1"/>
  <c r="BQ565" i="1"/>
  <c r="BP565" i="1"/>
  <c r="BO565" i="1"/>
  <c r="BN565" i="1"/>
  <c r="BL565" i="1"/>
  <c r="BK565" i="1"/>
  <c r="BD565" i="1"/>
  <c r="BC565" i="1"/>
  <c r="BB565" i="1"/>
  <c r="BA565" i="1"/>
  <c r="AZ565" i="1"/>
  <c r="AY565" i="1"/>
  <c r="AX565" i="1"/>
  <c r="AW565" i="1"/>
  <c r="AV565" i="1"/>
  <c r="AE565" i="1"/>
  <c r="AD565" i="1"/>
  <c r="AC565" i="1"/>
  <c r="AB565" i="1"/>
  <c r="AA565" i="1"/>
  <c r="Z565" i="1"/>
  <c r="Y565" i="1"/>
  <c r="R565" i="1"/>
  <c r="Q565" i="1"/>
  <c r="C565" i="1"/>
  <c r="FM564" i="1"/>
  <c r="CW564" i="1"/>
  <c r="CV564" i="1"/>
  <c r="CU564" i="1"/>
  <c r="CT564" i="1"/>
  <c r="CS564" i="1"/>
  <c r="CQ564" i="1"/>
  <c r="CP564" i="1"/>
  <c r="CI564" i="1"/>
  <c r="BZ564" i="1"/>
  <c r="BY564" i="1"/>
  <c r="BX564" i="1"/>
  <c r="BW564" i="1"/>
  <c r="BV564" i="1"/>
  <c r="BT564" i="1"/>
  <c r="BR564" i="1"/>
  <c r="BQ564" i="1"/>
  <c r="BP564" i="1"/>
  <c r="BO564" i="1"/>
  <c r="BN564" i="1"/>
  <c r="BL564" i="1"/>
  <c r="BK564" i="1"/>
  <c r="BD564" i="1"/>
  <c r="BC564" i="1"/>
  <c r="BB564" i="1"/>
  <c r="BA564" i="1"/>
  <c r="AZ564" i="1"/>
  <c r="AY564" i="1"/>
  <c r="AX564" i="1"/>
  <c r="AW564" i="1"/>
  <c r="AV564" i="1"/>
  <c r="AE564" i="1"/>
  <c r="AD564" i="1"/>
  <c r="AC564" i="1"/>
  <c r="AB564" i="1"/>
  <c r="AA564" i="1"/>
  <c r="Z564" i="1"/>
  <c r="Y564" i="1"/>
  <c r="R564" i="1"/>
  <c r="Q564" i="1"/>
  <c r="C564" i="1"/>
  <c r="FM563" i="1"/>
  <c r="CW563" i="1"/>
  <c r="CV563" i="1"/>
  <c r="CU563" i="1"/>
  <c r="CT563" i="1"/>
  <c r="CS563" i="1"/>
  <c r="CQ563" i="1"/>
  <c r="CP563" i="1"/>
  <c r="CI563" i="1"/>
  <c r="BZ563" i="1"/>
  <c r="BY563" i="1"/>
  <c r="BX563" i="1"/>
  <c r="BW563" i="1"/>
  <c r="BV563" i="1"/>
  <c r="BT563" i="1"/>
  <c r="BR563" i="1"/>
  <c r="BQ563" i="1"/>
  <c r="BP563" i="1"/>
  <c r="BO563" i="1"/>
  <c r="BN563" i="1"/>
  <c r="BL563" i="1"/>
  <c r="BK563" i="1"/>
  <c r="BD563" i="1"/>
  <c r="BC563" i="1"/>
  <c r="BB563" i="1"/>
  <c r="BA563" i="1"/>
  <c r="AZ563" i="1"/>
  <c r="AY563" i="1"/>
  <c r="AX563" i="1"/>
  <c r="AW563" i="1"/>
  <c r="AV563" i="1"/>
  <c r="AE563" i="1"/>
  <c r="AD563" i="1"/>
  <c r="AC563" i="1"/>
  <c r="AB563" i="1"/>
  <c r="AA563" i="1"/>
  <c r="Z563" i="1"/>
  <c r="Y563" i="1"/>
  <c r="R563" i="1"/>
  <c r="Q563" i="1"/>
  <c r="C563" i="1"/>
  <c r="FM562" i="1"/>
  <c r="CW562" i="1"/>
  <c r="CV562" i="1"/>
  <c r="CU562" i="1"/>
  <c r="CT562" i="1"/>
  <c r="CS562" i="1"/>
  <c r="CQ562" i="1"/>
  <c r="CP562" i="1"/>
  <c r="CI562" i="1"/>
  <c r="BZ562" i="1"/>
  <c r="BY562" i="1"/>
  <c r="BX562" i="1"/>
  <c r="BW562" i="1"/>
  <c r="BV562" i="1"/>
  <c r="BT562" i="1"/>
  <c r="BR562" i="1"/>
  <c r="BQ562" i="1"/>
  <c r="BP562" i="1"/>
  <c r="BO562" i="1"/>
  <c r="BN562" i="1"/>
  <c r="BL562" i="1"/>
  <c r="BK562" i="1"/>
  <c r="BD562" i="1"/>
  <c r="BC562" i="1"/>
  <c r="BB562" i="1"/>
  <c r="BA562" i="1"/>
  <c r="AZ562" i="1"/>
  <c r="AY562" i="1"/>
  <c r="AX562" i="1"/>
  <c r="AW562" i="1"/>
  <c r="AV562" i="1"/>
  <c r="AE562" i="1"/>
  <c r="AD562" i="1"/>
  <c r="AC562" i="1"/>
  <c r="AB562" i="1"/>
  <c r="AA562" i="1"/>
  <c r="Z562" i="1"/>
  <c r="Y562" i="1"/>
  <c r="R562" i="1"/>
  <c r="Q562" i="1"/>
  <c r="C562" i="1"/>
  <c r="FM561" i="1"/>
  <c r="CW561" i="1"/>
  <c r="CV561" i="1"/>
  <c r="CU561" i="1"/>
  <c r="CT561" i="1"/>
  <c r="CS561" i="1"/>
  <c r="CQ561" i="1"/>
  <c r="CP561" i="1"/>
  <c r="CI561" i="1"/>
  <c r="BZ561" i="1"/>
  <c r="BY561" i="1"/>
  <c r="BX561" i="1"/>
  <c r="BW561" i="1"/>
  <c r="BV561" i="1"/>
  <c r="BT561" i="1"/>
  <c r="BR561" i="1"/>
  <c r="BQ561" i="1"/>
  <c r="BP561" i="1"/>
  <c r="BO561" i="1"/>
  <c r="BN561" i="1"/>
  <c r="BL561" i="1"/>
  <c r="BK561" i="1"/>
  <c r="BD561" i="1"/>
  <c r="BC561" i="1"/>
  <c r="BB561" i="1"/>
  <c r="BA561" i="1"/>
  <c r="AZ561" i="1"/>
  <c r="AY561" i="1"/>
  <c r="AX561" i="1"/>
  <c r="AW561" i="1"/>
  <c r="AV561" i="1"/>
  <c r="AE561" i="1"/>
  <c r="AD561" i="1"/>
  <c r="AC561" i="1"/>
  <c r="AB561" i="1"/>
  <c r="AA561" i="1"/>
  <c r="Z561" i="1"/>
  <c r="Y561" i="1"/>
  <c r="R561" i="1"/>
  <c r="Q561" i="1"/>
  <c r="C561" i="1"/>
  <c r="FM560" i="1"/>
  <c r="CW560" i="1"/>
  <c r="CV560" i="1"/>
  <c r="CU560" i="1"/>
  <c r="CT560" i="1"/>
  <c r="CS560" i="1"/>
  <c r="CQ560" i="1"/>
  <c r="CP560" i="1"/>
  <c r="CI560" i="1"/>
  <c r="BZ560" i="1"/>
  <c r="BY560" i="1"/>
  <c r="BX560" i="1"/>
  <c r="BW560" i="1"/>
  <c r="BV560" i="1"/>
  <c r="BT560" i="1"/>
  <c r="BR560" i="1"/>
  <c r="BQ560" i="1"/>
  <c r="BP560" i="1"/>
  <c r="BO560" i="1"/>
  <c r="BN560" i="1"/>
  <c r="BL560" i="1"/>
  <c r="BK560" i="1"/>
  <c r="BD560" i="1"/>
  <c r="BC560" i="1"/>
  <c r="BB560" i="1"/>
  <c r="BA560" i="1"/>
  <c r="AZ560" i="1"/>
  <c r="AY560" i="1"/>
  <c r="AX560" i="1"/>
  <c r="AW560" i="1"/>
  <c r="AV560" i="1"/>
  <c r="AE560" i="1"/>
  <c r="AD560" i="1"/>
  <c r="AC560" i="1"/>
  <c r="AB560" i="1"/>
  <c r="AA560" i="1"/>
  <c r="Z560" i="1"/>
  <c r="Y560" i="1"/>
  <c r="R560" i="1"/>
  <c r="Q560" i="1"/>
  <c r="C560" i="1"/>
  <c r="FM559" i="1"/>
  <c r="CW559" i="1"/>
  <c r="CV559" i="1"/>
  <c r="CU559" i="1"/>
  <c r="CT559" i="1"/>
  <c r="CS559" i="1"/>
  <c r="CQ559" i="1"/>
  <c r="CP559" i="1"/>
  <c r="CI559" i="1"/>
  <c r="BZ559" i="1"/>
  <c r="BY559" i="1"/>
  <c r="BX559" i="1"/>
  <c r="BW559" i="1"/>
  <c r="BV559" i="1"/>
  <c r="BT559" i="1"/>
  <c r="BR559" i="1"/>
  <c r="BQ559" i="1"/>
  <c r="BP559" i="1"/>
  <c r="BO559" i="1"/>
  <c r="BN559" i="1"/>
  <c r="BL559" i="1"/>
  <c r="BK559" i="1"/>
  <c r="BD559" i="1"/>
  <c r="BC559" i="1"/>
  <c r="BB559" i="1"/>
  <c r="BA559" i="1"/>
  <c r="AZ559" i="1"/>
  <c r="AY559" i="1"/>
  <c r="AX559" i="1"/>
  <c r="AW559" i="1"/>
  <c r="AV559" i="1"/>
  <c r="AE559" i="1"/>
  <c r="AD559" i="1"/>
  <c r="AC559" i="1"/>
  <c r="AB559" i="1"/>
  <c r="AA559" i="1"/>
  <c r="Z559" i="1"/>
  <c r="Y559" i="1"/>
  <c r="R559" i="1"/>
  <c r="Q559" i="1"/>
  <c r="C559" i="1"/>
  <c r="FM558" i="1"/>
  <c r="CW558" i="1"/>
  <c r="CV558" i="1"/>
  <c r="CU558" i="1"/>
  <c r="CT558" i="1"/>
  <c r="CS558" i="1"/>
  <c r="CQ558" i="1"/>
  <c r="CP558" i="1"/>
  <c r="CI558" i="1"/>
  <c r="BZ558" i="1"/>
  <c r="BY558" i="1"/>
  <c r="BX558" i="1"/>
  <c r="BW558" i="1"/>
  <c r="BV558" i="1"/>
  <c r="BT558" i="1"/>
  <c r="BR558" i="1"/>
  <c r="BQ558" i="1"/>
  <c r="BP558" i="1"/>
  <c r="BO558" i="1"/>
  <c r="BN558" i="1"/>
  <c r="BL558" i="1"/>
  <c r="BK558" i="1"/>
  <c r="BD558" i="1"/>
  <c r="BC558" i="1"/>
  <c r="BB558" i="1"/>
  <c r="BA558" i="1"/>
  <c r="AZ558" i="1"/>
  <c r="AY558" i="1"/>
  <c r="AX558" i="1"/>
  <c r="AW558" i="1"/>
  <c r="AV558" i="1"/>
  <c r="AE558" i="1"/>
  <c r="AD558" i="1"/>
  <c r="AC558" i="1"/>
  <c r="AB558" i="1"/>
  <c r="AA558" i="1"/>
  <c r="Z558" i="1"/>
  <c r="Y558" i="1"/>
  <c r="R558" i="1"/>
  <c r="Q558" i="1"/>
  <c r="C558" i="1"/>
  <c r="FM557" i="1"/>
  <c r="CW557" i="1"/>
  <c r="CV557" i="1"/>
  <c r="CU557" i="1"/>
  <c r="CT557" i="1"/>
  <c r="CS557" i="1"/>
  <c r="CQ557" i="1"/>
  <c r="CP557" i="1"/>
  <c r="CI557" i="1"/>
  <c r="BZ557" i="1"/>
  <c r="BY557" i="1"/>
  <c r="BX557" i="1"/>
  <c r="BW557" i="1"/>
  <c r="BV557" i="1"/>
  <c r="BT557" i="1"/>
  <c r="BR557" i="1"/>
  <c r="BQ557" i="1"/>
  <c r="BP557" i="1"/>
  <c r="BO557" i="1"/>
  <c r="BN557" i="1"/>
  <c r="BL557" i="1"/>
  <c r="BK557" i="1"/>
  <c r="BD557" i="1"/>
  <c r="BC557" i="1"/>
  <c r="BB557" i="1"/>
  <c r="BA557" i="1"/>
  <c r="AZ557" i="1"/>
  <c r="AY557" i="1"/>
  <c r="AX557" i="1"/>
  <c r="AW557" i="1"/>
  <c r="AV557" i="1"/>
  <c r="AE557" i="1"/>
  <c r="AD557" i="1"/>
  <c r="AC557" i="1"/>
  <c r="AB557" i="1"/>
  <c r="AA557" i="1"/>
  <c r="Z557" i="1"/>
  <c r="Y557" i="1"/>
  <c r="R557" i="1"/>
  <c r="Q557" i="1"/>
  <c r="C557" i="1"/>
  <c r="FM556" i="1"/>
  <c r="CW556" i="1"/>
  <c r="CV556" i="1"/>
  <c r="CU556" i="1"/>
  <c r="CT556" i="1"/>
  <c r="CS556" i="1"/>
  <c r="CQ556" i="1"/>
  <c r="CP556" i="1"/>
  <c r="CI556" i="1"/>
  <c r="BZ556" i="1"/>
  <c r="BY556" i="1"/>
  <c r="BX556" i="1"/>
  <c r="BW556" i="1"/>
  <c r="BV556" i="1"/>
  <c r="BT556" i="1"/>
  <c r="BR556" i="1"/>
  <c r="BQ556" i="1"/>
  <c r="BP556" i="1"/>
  <c r="BO556" i="1"/>
  <c r="BN556" i="1"/>
  <c r="BL556" i="1"/>
  <c r="BK556" i="1"/>
  <c r="BD556" i="1"/>
  <c r="BC556" i="1"/>
  <c r="BB556" i="1"/>
  <c r="BA556" i="1"/>
  <c r="AZ556" i="1"/>
  <c r="AY556" i="1"/>
  <c r="AX556" i="1"/>
  <c r="AW556" i="1"/>
  <c r="AV556" i="1"/>
  <c r="AE556" i="1"/>
  <c r="AD556" i="1"/>
  <c r="AC556" i="1"/>
  <c r="AB556" i="1"/>
  <c r="AA556" i="1"/>
  <c r="Z556" i="1"/>
  <c r="Y556" i="1"/>
  <c r="R556" i="1"/>
  <c r="Q556" i="1"/>
  <c r="C556" i="1"/>
  <c r="FM555" i="1"/>
  <c r="CW555" i="1"/>
  <c r="CV555" i="1"/>
  <c r="CU555" i="1"/>
  <c r="CT555" i="1"/>
  <c r="CS555" i="1"/>
  <c r="CQ555" i="1"/>
  <c r="CP555" i="1"/>
  <c r="CI555" i="1"/>
  <c r="BZ555" i="1"/>
  <c r="BY555" i="1"/>
  <c r="BX555" i="1"/>
  <c r="BW555" i="1"/>
  <c r="BV555" i="1"/>
  <c r="BT555" i="1"/>
  <c r="BR555" i="1"/>
  <c r="BQ555" i="1"/>
  <c r="BP555" i="1"/>
  <c r="BO555" i="1"/>
  <c r="BN555" i="1"/>
  <c r="BL555" i="1"/>
  <c r="BK555" i="1"/>
  <c r="BD555" i="1"/>
  <c r="BC555" i="1"/>
  <c r="BB555" i="1"/>
  <c r="BA555" i="1"/>
  <c r="AZ555" i="1"/>
  <c r="AY555" i="1"/>
  <c r="AX555" i="1"/>
  <c r="AW555" i="1"/>
  <c r="AV555" i="1"/>
  <c r="AE555" i="1"/>
  <c r="AD555" i="1"/>
  <c r="AC555" i="1"/>
  <c r="AB555" i="1"/>
  <c r="AA555" i="1"/>
  <c r="Z555" i="1"/>
  <c r="Y555" i="1"/>
  <c r="R555" i="1"/>
  <c r="Q555" i="1"/>
  <c r="C555" i="1"/>
  <c r="FM554" i="1"/>
  <c r="CW554" i="1"/>
  <c r="CV554" i="1"/>
  <c r="CU554" i="1"/>
  <c r="CT554" i="1"/>
  <c r="CS554" i="1"/>
  <c r="CQ554" i="1"/>
  <c r="CP554" i="1"/>
  <c r="CI554" i="1"/>
  <c r="BZ554" i="1"/>
  <c r="BY554" i="1"/>
  <c r="BX554" i="1"/>
  <c r="BW554" i="1"/>
  <c r="BV554" i="1"/>
  <c r="BT554" i="1"/>
  <c r="BR554" i="1"/>
  <c r="BQ554" i="1"/>
  <c r="BP554" i="1"/>
  <c r="BO554" i="1"/>
  <c r="BN554" i="1"/>
  <c r="BL554" i="1"/>
  <c r="BK554" i="1"/>
  <c r="BD554" i="1"/>
  <c r="BC554" i="1"/>
  <c r="BB554" i="1"/>
  <c r="BA554" i="1"/>
  <c r="AZ554" i="1"/>
  <c r="AY554" i="1"/>
  <c r="AX554" i="1"/>
  <c r="AW554" i="1"/>
  <c r="AV554" i="1"/>
  <c r="AE554" i="1"/>
  <c r="AD554" i="1"/>
  <c r="AC554" i="1"/>
  <c r="AB554" i="1"/>
  <c r="AA554" i="1"/>
  <c r="Z554" i="1"/>
  <c r="Y554" i="1"/>
  <c r="R554" i="1"/>
  <c r="Q554" i="1"/>
  <c r="C554" i="1"/>
  <c r="FM553" i="1"/>
  <c r="CW553" i="1"/>
  <c r="CV553" i="1"/>
  <c r="CU553" i="1"/>
  <c r="CT553" i="1"/>
  <c r="CS553" i="1"/>
  <c r="CQ553" i="1"/>
  <c r="CP553" i="1"/>
  <c r="CI553" i="1"/>
  <c r="BZ553" i="1"/>
  <c r="BY553" i="1"/>
  <c r="BX553" i="1"/>
  <c r="BW553" i="1"/>
  <c r="BV553" i="1"/>
  <c r="BT553" i="1"/>
  <c r="BR553" i="1"/>
  <c r="BQ553" i="1"/>
  <c r="BP553" i="1"/>
  <c r="BO553" i="1"/>
  <c r="BN553" i="1"/>
  <c r="BL553" i="1"/>
  <c r="BK553" i="1"/>
  <c r="BD553" i="1"/>
  <c r="BC553" i="1"/>
  <c r="BB553" i="1"/>
  <c r="BA553" i="1"/>
  <c r="AZ553" i="1"/>
  <c r="AY553" i="1"/>
  <c r="AX553" i="1"/>
  <c r="AW553" i="1"/>
  <c r="AV553" i="1"/>
  <c r="AE553" i="1"/>
  <c r="AD553" i="1"/>
  <c r="AC553" i="1"/>
  <c r="AB553" i="1"/>
  <c r="AA553" i="1"/>
  <c r="Z553" i="1"/>
  <c r="Y553" i="1"/>
  <c r="R553" i="1"/>
  <c r="Q553" i="1"/>
  <c r="C553" i="1"/>
  <c r="FM552" i="1"/>
  <c r="CW552" i="1"/>
  <c r="CV552" i="1"/>
  <c r="CU552" i="1"/>
  <c r="CT552" i="1"/>
  <c r="CS552" i="1"/>
  <c r="CQ552" i="1"/>
  <c r="CP552" i="1"/>
  <c r="CI552" i="1"/>
  <c r="BZ552" i="1"/>
  <c r="BY552" i="1"/>
  <c r="BX552" i="1"/>
  <c r="BW552" i="1"/>
  <c r="BV552" i="1"/>
  <c r="BT552" i="1"/>
  <c r="BR552" i="1"/>
  <c r="BQ552" i="1"/>
  <c r="BP552" i="1"/>
  <c r="BO552" i="1"/>
  <c r="BN552" i="1"/>
  <c r="BL552" i="1"/>
  <c r="BK552" i="1"/>
  <c r="BD552" i="1"/>
  <c r="BC552" i="1"/>
  <c r="BB552" i="1"/>
  <c r="BA552" i="1"/>
  <c r="AZ552" i="1"/>
  <c r="AY552" i="1"/>
  <c r="AX552" i="1"/>
  <c r="AW552" i="1"/>
  <c r="AV552" i="1"/>
  <c r="AE552" i="1"/>
  <c r="AD552" i="1"/>
  <c r="AC552" i="1"/>
  <c r="AB552" i="1"/>
  <c r="AA552" i="1"/>
  <c r="Z552" i="1"/>
  <c r="Y552" i="1"/>
  <c r="R552" i="1"/>
  <c r="Q552" i="1"/>
  <c r="C552" i="1"/>
  <c r="FM551" i="1"/>
  <c r="CW551" i="1"/>
  <c r="CV551" i="1"/>
  <c r="CU551" i="1"/>
  <c r="CT551" i="1"/>
  <c r="CS551" i="1"/>
  <c r="CQ551" i="1"/>
  <c r="CP551" i="1"/>
  <c r="CI551" i="1"/>
  <c r="BZ551" i="1"/>
  <c r="BY551" i="1"/>
  <c r="BX551" i="1"/>
  <c r="BW551" i="1"/>
  <c r="BV551" i="1"/>
  <c r="BT551" i="1"/>
  <c r="BR551" i="1"/>
  <c r="BQ551" i="1"/>
  <c r="BP551" i="1"/>
  <c r="BO551" i="1"/>
  <c r="BN551" i="1"/>
  <c r="BL551" i="1"/>
  <c r="BK551" i="1"/>
  <c r="BD551" i="1"/>
  <c r="BC551" i="1"/>
  <c r="BB551" i="1"/>
  <c r="BA551" i="1"/>
  <c r="AZ551" i="1"/>
  <c r="AY551" i="1"/>
  <c r="AX551" i="1"/>
  <c r="AW551" i="1"/>
  <c r="AV551" i="1"/>
  <c r="AE551" i="1"/>
  <c r="AD551" i="1"/>
  <c r="AC551" i="1"/>
  <c r="AB551" i="1"/>
  <c r="AA551" i="1"/>
  <c r="Z551" i="1"/>
  <c r="Y551" i="1"/>
  <c r="R551" i="1"/>
  <c r="Q551" i="1"/>
  <c r="C551" i="1"/>
  <c r="FM550" i="1"/>
  <c r="CW550" i="1"/>
  <c r="CV550" i="1"/>
  <c r="CU550" i="1"/>
  <c r="CT550" i="1"/>
  <c r="CS550" i="1"/>
  <c r="CQ550" i="1"/>
  <c r="CP550" i="1"/>
  <c r="CI550" i="1"/>
  <c r="BZ550" i="1"/>
  <c r="BY550" i="1"/>
  <c r="BX550" i="1"/>
  <c r="BW550" i="1"/>
  <c r="BV550" i="1"/>
  <c r="BT550" i="1"/>
  <c r="BR550" i="1"/>
  <c r="BQ550" i="1"/>
  <c r="BP550" i="1"/>
  <c r="BO550" i="1"/>
  <c r="BN550" i="1"/>
  <c r="BL550" i="1"/>
  <c r="BK550" i="1"/>
  <c r="BD550" i="1"/>
  <c r="BC550" i="1"/>
  <c r="BB550" i="1"/>
  <c r="BA550" i="1"/>
  <c r="AZ550" i="1"/>
  <c r="AY550" i="1"/>
  <c r="AX550" i="1"/>
  <c r="AW550" i="1"/>
  <c r="AV550" i="1"/>
  <c r="AE550" i="1"/>
  <c r="AD550" i="1"/>
  <c r="AC550" i="1"/>
  <c r="AB550" i="1"/>
  <c r="AA550" i="1"/>
  <c r="Z550" i="1"/>
  <c r="Y550" i="1"/>
  <c r="R550" i="1"/>
  <c r="Q550" i="1"/>
  <c r="C550" i="1"/>
  <c r="FM549" i="1"/>
  <c r="CW549" i="1"/>
  <c r="CV549" i="1"/>
  <c r="CU549" i="1"/>
  <c r="CT549" i="1"/>
  <c r="CS549" i="1"/>
  <c r="CQ549" i="1"/>
  <c r="CP549" i="1"/>
  <c r="CI549" i="1"/>
  <c r="BZ549" i="1"/>
  <c r="BY549" i="1"/>
  <c r="BX549" i="1"/>
  <c r="BW549" i="1"/>
  <c r="BV549" i="1"/>
  <c r="BT549" i="1"/>
  <c r="BR549" i="1"/>
  <c r="BQ549" i="1"/>
  <c r="BP549" i="1"/>
  <c r="BO549" i="1"/>
  <c r="BN549" i="1"/>
  <c r="BL549" i="1"/>
  <c r="BK549" i="1"/>
  <c r="BD549" i="1"/>
  <c r="BC549" i="1"/>
  <c r="BB549" i="1"/>
  <c r="BA549" i="1"/>
  <c r="AZ549" i="1"/>
  <c r="AY549" i="1"/>
  <c r="AX549" i="1"/>
  <c r="AW549" i="1"/>
  <c r="AV549" i="1"/>
  <c r="AE549" i="1"/>
  <c r="AD549" i="1"/>
  <c r="AC549" i="1"/>
  <c r="AB549" i="1"/>
  <c r="AA549" i="1"/>
  <c r="Z549" i="1"/>
  <c r="Y549" i="1"/>
  <c r="R549" i="1"/>
  <c r="Q549" i="1"/>
  <c r="C549" i="1"/>
  <c r="FM548" i="1"/>
  <c r="CW548" i="1"/>
  <c r="CV548" i="1"/>
  <c r="CU548" i="1"/>
  <c r="CT548" i="1"/>
  <c r="CS548" i="1"/>
  <c r="CQ548" i="1"/>
  <c r="CP548" i="1"/>
  <c r="CI548" i="1"/>
  <c r="BZ548" i="1"/>
  <c r="BY548" i="1"/>
  <c r="BX548" i="1"/>
  <c r="BW548" i="1"/>
  <c r="BV548" i="1"/>
  <c r="BT548" i="1"/>
  <c r="BR548" i="1"/>
  <c r="BQ548" i="1"/>
  <c r="BP548" i="1"/>
  <c r="BO548" i="1"/>
  <c r="BN548" i="1"/>
  <c r="BL548" i="1"/>
  <c r="BK548" i="1"/>
  <c r="BD548" i="1"/>
  <c r="BC548" i="1"/>
  <c r="BB548" i="1"/>
  <c r="BA548" i="1"/>
  <c r="AZ548" i="1"/>
  <c r="AY548" i="1"/>
  <c r="AX548" i="1"/>
  <c r="AW548" i="1"/>
  <c r="AV548" i="1"/>
  <c r="AE548" i="1"/>
  <c r="AD548" i="1"/>
  <c r="AC548" i="1"/>
  <c r="AB548" i="1"/>
  <c r="AA548" i="1"/>
  <c r="Z548" i="1"/>
  <c r="Y548" i="1"/>
  <c r="R548" i="1"/>
  <c r="Q548" i="1"/>
  <c r="C548" i="1"/>
  <c r="FM547" i="1"/>
  <c r="CW547" i="1"/>
  <c r="CV547" i="1"/>
  <c r="CU547" i="1"/>
  <c r="CT547" i="1"/>
  <c r="CS547" i="1"/>
  <c r="CQ547" i="1"/>
  <c r="CP547" i="1"/>
  <c r="CI547" i="1"/>
  <c r="BZ547" i="1"/>
  <c r="BY547" i="1"/>
  <c r="BX547" i="1"/>
  <c r="BW547" i="1"/>
  <c r="BV547" i="1"/>
  <c r="BT547" i="1"/>
  <c r="BR547" i="1"/>
  <c r="BQ547" i="1"/>
  <c r="BP547" i="1"/>
  <c r="BO547" i="1"/>
  <c r="BN547" i="1"/>
  <c r="BL547" i="1"/>
  <c r="BK547" i="1"/>
  <c r="BD547" i="1"/>
  <c r="BC547" i="1"/>
  <c r="BB547" i="1"/>
  <c r="BA547" i="1"/>
  <c r="AZ547" i="1"/>
  <c r="AY547" i="1"/>
  <c r="AX547" i="1"/>
  <c r="AW547" i="1"/>
  <c r="AV547" i="1"/>
  <c r="AE547" i="1"/>
  <c r="AD547" i="1"/>
  <c r="AC547" i="1"/>
  <c r="AB547" i="1"/>
  <c r="AA547" i="1"/>
  <c r="Z547" i="1"/>
  <c r="Y547" i="1"/>
  <c r="R547" i="1"/>
  <c r="Q547" i="1"/>
  <c r="C547" i="1"/>
  <c r="FM546" i="1"/>
  <c r="CW546" i="1"/>
  <c r="CV546" i="1"/>
  <c r="CU546" i="1"/>
  <c r="CT546" i="1"/>
  <c r="CS546" i="1"/>
  <c r="CQ546" i="1"/>
  <c r="CP546" i="1"/>
  <c r="CI546" i="1"/>
  <c r="BZ546" i="1"/>
  <c r="BY546" i="1"/>
  <c r="BX546" i="1"/>
  <c r="BW546" i="1"/>
  <c r="BV546" i="1"/>
  <c r="BT546" i="1"/>
  <c r="BR546" i="1"/>
  <c r="BQ546" i="1"/>
  <c r="BP546" i="1"/>
  <c r="BO546" i="1"/>
  <c r="BN546" i="1"/>
  <c r="BL546" i="1"/>
  <c r="BK546" i="1"/>
  <c r="BD546" i="1"/>
  <c r="BC546" i="1"/>
  <c r="BB546" i="1"/>
  <c r="BA546" i="1"/>
  <c r="AZ546" i="1"/>
  <c r="AY546" i="1"/>
  <c r="AX546" i="1"/>
  <c r="AW546" i="1"/>
  <c r="AV546" i="1"/>
  <c r="AE546" i="1"/>
  <c r="AD546" i="1"/>
  <c r="AC546" i="1"/>
  <c r="AB546" i="1"/>
  <c r="AA546" i="1"/>
  <c r="Z546" i="1"/>
  <c r="Y546" i="1"/>
  <c r="R546" i="1"/>
  <c r="Q546" i="1"/>
  <c r="C546" i="1"/>
  <c r="FM545" i="1"/>
  <c r="CW545" i="1"/>
  <c r="CV545" i="1"/>
  <c r="CU545" i="1"/>
  <c r="CT545" i="1"/>
  <c r="CS545" i="1"/>
  <c r="CQ545" i="1"/>
  <c r="CP545" i="1"/>
  <c r="CI545" i="1"/>
  <c r="BZ545" i="1"/>
  <c r="BY545" i="1"/>
  <c r="BX545" i="1"/>
  <c r="BW545" i="1"/>
  <c r="BV545" i="1"/>
  <c r="BT545" i="1"/>
  <c r="BR545" i="1"/>
  <c r="BQ545" i="1"/>
  <c r="BP545" i="1"/>
  <c r="BO545" i="1"/>
  <c r="BN545" i="1"/>
  <c r="BL545" i="1"/>
  <c r="BK545" i="1"/>
  <c r="BD545" i="1"/>
  <c r="BC545" i="1"/>
  <c r="BB545" i="1"/>
  <c r="BA545" i="1"/>
  <c r="AZ545" i="1"/>
  <c r="AY545" i="1"/>
  <c r="AX545" i="1"/>
  <c r="AW545" i="1"/>
  <c r="AV545" i="1"/>
  <c r="AE545" i="1"/>
  <c r="AD545" i="1"/>
  <c r="AC545" i="1"/>
  <c r="AB545" i="1"/>
  <c r="AA545" i="1"/>
  <c r="Z545" i="1"/>
  <c r="Y545" i="1"/>
  <c r="R545" i="1"/>
  <c r="Q545" i="1"/>
  <c r="C545" i="1"/>
  <c r="FM544" i="1"/>
  <c r="CW544" i="1"/>
  <c r="CV544" i="1"/>
  <c r="CU544" i="1"/>
  <c r="CT544" i="1"/>
  <c r="CS544" i="1"/>
  <c r="CQ544" i="1"/>
  <c r="CP544" i="1"/>
  <c r="CI544" i="1"/>
  <c r="BZ544" i="1"/>
  <c r="BY544" i="1"/>
  <c r="BX544" i="1"/>
  <c r="BW544" i="1"/>
  <c r="BV544" i="1"/>
  <c r="BT544" i="1"/>
  <c r="BR544" i="1"/>
  <c r="BQ544" i="1"/>
  <c r="BP544" i="1"/>
  <c r="BO544" i="1"/>
  <c r="BN544" i="1"/>
  <c r="BL544" i="1"/>
  <c r="BK544" i="1"/>
  <c r="BD544" i="1"/>
  <c r="BC544" i="1"/>
  <c r="BB544" i="1"/>
  <c r="BA544" i="1"/>
  <c r="AZ544" i="1"/>
  <c r="AY544" i="1"/>
  <c r="AX544" i="1"/>
  <c r="AW544" i="1"/>
  <c r="AV544" i="1"/>
  <c r="AE544" i="1"/>
  <c r="AD544" i="1"/>
  <c r="AC544" i="1"/>
  <c r="AB544" i="1"/>
  <c r="AA544" i="1"/>
  <c r="Z544" i="1"/>
  <c r="Y544" i="1"/>
  <c r="R544" i="1"/>
  <c r="Q544" i="1"/>
  <c r="C544" i="1"/>
  <c r="FM543" i="1"/>
  <c r="CW543" i="1"/>
  <c r="CV543" i="1"/>
  <c r="CU543" i="1"/>
  <c r="CT543" i="1"/>
  <c r="CS543" i="1"/>
  <c r="CQ543" i="1"/>
  <c r="CP543" i="1"/>
  <c r="CI543" i="1"/>
  <c r="BZ543" i="1"/>
  <c r="BY543" i="1"/>
  <c r="BX543" i="1"/>
  <c r="BW543" i="1"/>
  <c r="BV543" i="1"/>
  <c r="BT543" i="1"/>
  <c r="BR543" i="1"/>
  <c r="BQ543" i="1"/>
  <c r="BP543" i="1"/>
  <c r="BO543" i="1"/>
  <c r="BN543" i="1"/>
  <c r="BL543" i="1"/>
  <c r="BK543" i="1"/>
  <c r="BD543" i="1"/>
  <c r="BC543" i="1"/>
  <c r="BB543" i="1"/>
  <c r="BA543" i="1"/>
  <c r="AZ543" i="1"/>
  <c r="AY543" i="1"/>
  <c r="AX543" i="1"/>
  <c r="AW543" i="1"/>
  <c r="AV543" i="1"/>
  <c r="AE543" i="1"/>
  <c r="AD543" i="1"/>
  <c r="AC543" i="1"/>
  <c r="AB543" i="1"/>
  <c r="AA543" i="1"/>
  <c r="Z543" i="1"/>
  <c r="Y543" i="1"/>
  <c r="R543" i="1"/>
  <c r="Q543" i="1"/>
  <c r="C543" i="1"/>
  <c r="FM542" i="1"/>
  <c r="CW542" i="1"/>
  <c r="CV542" i="1"/>
  <c r="CU542" i="1"/>
  <c r="CT542" i="1"/>
  <c r="CS542" i="1"/>
  <c r="CQ542" i="1"/>
  <c r="CP542" i="1"/>
  <c r="CI542" i="1"/>
  <c r="BZ542" i="1"/>
  <c r="BY542" i="1"/>
  <c r="BX542" i="1"/>
  <c r="BW542" i="1"/>
  <c r="BV542" i="1"/>
  <c r="BT542" i="1"/>
  <c r="BR542" i="1"/>
  <c r="BQ542" i="1"/>
  <c r="BP542" i="1"/>
  <c r="BO542" i="1"/>
  <c r="BN542" i="1"/>
  <c r="BL542" i="1"/>
  <c r="BK542" i="1"/>
  <c r="BD542" i="1"/>
  <c r="BC542" i="1"/>
  <c r="BB542" i="1"/>
  <c r="BA542" i="1"/>
  <c r="AZ542" i="1"/>
  <c r="AY542" i="1"/>
  <c r="AX542" i="1"/>
  <c r="AW542" i="1"/>
  <c r="AV542" i="1"/>
  <c r="AE542" i="1"/>
  <c r="AD542" i="1"/>
  <c r="AC542" i="1"/>
  <c r="AB542" i="1"/>
  <c r="AA542" i="1"/>
  <c r="Z542" i="1"/>
  <c r="Y542" i="1"/>
  <c r="R542" i="1"/>
  <c r="Q542" i="1"/>
  <c r="C542" i="1"/>
  <c r="FM541" i="1"/>
  <c r="CW541" i="1"/>
  <c r="CV541" i="1"/>
  <c r="CU541" i="1"/>
  <c r="CT541" i="1"/>
  <c r="CS541" i="1"/>
  <c r="CQ541" i="1"/>
  <c r="CP541" i="1"/>
  <c r="CI541" i="1"/>
  <c r="BZ541" i="1"/>
  <c r="BY541" i="1"/>
  <c r="BX541" i="1"/>
  <c r="BW541" i="1"/>
  <c r="BV541" i="1"/>
  <c r="BT541" i="1"/>
  <c r="BR541" i="1"/>
  <c r="BQ541" i="1"/>
  <c r="BP541" i="1"/>
  <c r="BO541" i="1"/>
  <c r="BN541" i="1"/>
  <c r="BL541" i="1"/>
  <c r="BK541" i="1"/>
  <c r="BD541" i="1"/>
  <c r="BC541" i="1"/>
  <c r="BB541" i="1"/>
  <c r="BA541" i="1"/>
  <c r="AZ541" i="1"/>
  <c r="AY541" i="1"/>
  <c r="AX541" i="1"/>
  <c r="AW541" i="1"/>
  <c r="AV541" i="1"/>
  <c r="AE541" i="1"/>
  <c r="AD541" i="1"/>
  <c r="AC541" i="1"/>
  <c r="AB541" i="1"/>
  <c r="AA541" i="1"/>
  <c r="Z541" i="1"/>
  <c r="Y541" i="1"/>
  <c r="R541" i="1"/>
  <c r="Q541" i="1"/>
  <c r="C541" i="1"/>
  <c r="FM540" i="1"/>
  <c r="CW540" i="1"/>
  <c r="CV540" i="1"/>
  <c r="CU540" i="1"/>
  <c r="CT540" i="1"/>
  <c r="CS540" i="1"/>
  <c r="CQ540" i="1"/>
  <c r="CP540" i="1"/>
  <c r="CI540" i="1"/>
  <c r="BZ540" i="1"/>
  <c r="BY540" i="1"/>
  <c r="BX540" i="1"/>
  <c r="BW540" i="1"/>
  <c r="BV540" i="1"/>
  <c r="BT540" i="1"/>
  <c r="BR540" i="1"/>
  <c r="BQ540" i="1"/>
  <c r="BP540" i="1"/>
  <c r="BO540" i="1"/>
  <c r="BN540" i="1"/>
  <c r="BL540" i="1"/>
  <c r="BK540" i="1"/>
  <c r="BD540" i="1"/>
  <c r="BC540" i="1"/>
  <c r="BB540" i="1"/>
  <c r="BA540" i="1"/>
  <c r="AZ540" i="1"/>
  <c r="AY540" i="1"/>
  <c r="AX540" i="1"/>
  <c r="AW540" i="1"/>
  <c r="AV540" i="1"/>
  <c r="AE540" i="1"/>
  <c r="AD540" i="1"/>
  <c r="AC540" i="1"/>
  <c r="AB540" i="1"/>
  <c r="AA540" i="1"/>
  <c r="Z540" i="1"/>
  <c r="Y540" i="1"/>
  <c r="R540" i="1"/>
  <c r="Q540" i="1"/>
  <c r="C540" i="1"/>
  <c r="FM539" i="1"/>
  <c r="CW539" i="1"/>
  <c r="CV539" i="1"/>
  <c r="CU539" i="1"/>
  <c r="CT539" i="1"/>
  <c r="CS539" i="1"/>
  <c r="CQ539" i="1"/>
  <c r="CP539" i="1"/>
  <c r="CI539" i="1"/>
  <c r="BZ539" i="1"/>
  <c r="BY539" i="1"/>
  <c r="BX539" i="1"/>
  <c r="BW539" i="1"/>
  <c r="BV539" i="1"/>
  <c r="BT539" i="1"/>
  <c r="BR539" i="1"/>
  <c r="BQ539" i="1"/>
  <c r="BP539" i="1"/>
  <c r="BO539" i="1"/>
  <c r="BN539" i="1"/>
  <c r="BL539" i="1"/>
  <c r="BK539" i="1"/>
  <c r="BD539" i="1"/>
  <c r="BC539" i="1"/>
  <c r="BB539" i="1"/>
  <c r="BA539" i="1"/>
  <c r="AZ539" i="1"/>
  <c r="AY539" i="1"/>
  <c r="AX539" i="1"/>
  <c r="AW539" i="1"/>
  <c r="AV539" i="1"/>
  <c r="AE539" i="1"/>
  <c r="AD539" i="1"/>
  <c r="AC539" i="1"/>
  <c r="AB539" i="1"/>
  <c r="AA539" i="1"/>
  <c r="Z539" i="1"/>
  <c r="Y539" i="1"/>
  <c r="R539" i="1"/>
  <c r="Q539" i="1"/>
  <c r="C539" i="1"/>
  <c r="FM538" i="1"/>
  <c r="CW538" i="1"/>
  <c r="CV538" i="1"/>
  <c r="CU538" i="1"/>
  <c r="CT538" i="1"/>
  <c r="CS538" i="1"/>
  <c r="CQ538" i="1"/>
  <c r="CP538" i="1"/>
  <c r="CI538" i="1"/>
  <c r="BZ538" i="1"/>
  <c r="BY538" i="1"/>
  <c r="BX538" i="1"/>
  <c r="BW538" i="1"/>
  <c r="BV538" i="1"/>
  <c r="BT538" i="1"/>
  <c r="BR538" i="1"/>
  <c r="BQ538" i="1"/>
  <c r="BP538" i="1"/>
  <c r="BO538" i="1"/>
  <c r="BN538" i="1"/>
  <c r="BL538" i="1"/>
  <c r="BK538" i="1"/>
  <c r="BD538" i="1"/>
  <c r="BC538" i="1"/>
  <c r="BB538" i="1"/>
  <c r="BA538" i="1"/>
  <c r="AZ538" i="1"/>
  <c r="AY538" i="1"/>
  <c r="AX538" i="1"/>
  <c r="AW538" i="1"/>
  <c r="AV538" i="1"/>
  <c r="AE538" i="1"/>
  <c r="AD538" i="1"/>
  <c r="AC538" i="1"/>
  <c r="AB538" i="1"/>
  <c r="AA538" i="1"/>
  <c r="Z538" i="1"/>
  <c r="Y538" i="1"/>
  <c r="R538" i="1"/>
  <c r="Q538" i="1"/>
  <c r="C538" i="1"/>
  <c r="FM537" i="1"/>
  <c r="CW537" i="1"/>
  <c r="CV537" i="1"/>
  <c r="CU537" i="1"/>
  <c r="CT537" i="1"/>
  <c r="CS537" i="1"/>
  <c r="CQ537" i="1"/>
  <c r="CP537" i="1"/>
  <c r="CI537" i="1"/>
  <c r="BZ537" i="1"/>
  <c r="BY537" i="1"/>
  <c r="BX537" i="1"/>
  <c r="BW537" i="1"/>
  <c r="BV537" i="1"/>
  <c r="BT537" i="1"/>
  <c r="BR537" i="1"/>
  <c r="BQ537" i="1"/>
  <c r="BP537" i="1"/>
  <c r="BO537" i="1"/>
  <c r="BN537" i="1"/>
  <c r="BL537" i="1"/>
  <c r="BK537" i="1"/>
  <c r="BD537" i="1"/>
  <c r="BC537" i="1"/>
  <c r="BB537" i="1"/>
  <c r="BA537" i="1"/>
  <c r="AZ537" i="1"/>
  <c r="AY537" i="1"/>
  <c r="AX537" i="1"/>
  <c r="AW537" i="1"/>
  <c r="AV537" i="1"/>
  <c r="AE537" i="1"/>
  <c r="AD537" i="1"/>
  <c r="AC537" i="1"/>
  <c r="AB537" i="1"/>
  <c r="AA537" i="1"/>
  <c r="Z537" i="1"/>
  <c r="Y537" i="1"/>
  <c r="R537" i="1"/>
  <c r="Q537" i="1"/>
  <c r="C537" i="1"/>
  <c r="FM536" i="1"/>
  <c r="CW536" i="1"/>
  <c r="CV536" i="1"/>
  <c r="CU536" i="1"/>
  <c r="CT536" i="1"/>
  <c r="CS536" i="1"/>
  <c r="CQ536" i="1"/>
  <c r="CP536" i="1"/>
  <c r="CI536" i="1"/>
  <c r="BZ536" i="1"/>
  <c r="BY536" i="1"/>
  <c r="BX536" i="1"/>
  <c r="BW536" i="1"/>
  <c r="BV536" i="1"/>
  <c r="BT536" i="1"/>
  <c r="BR536" i="1"/>
  <c r="BQ536" i="1"/>
  <c r="BP536" i="1"/>
  <c r="BO536" i="1"/>
  <c r="BN536" i="1"/>
  <c r="BL536" i="1"/>
  <c r="BK536" i="1"/>
  <c r="BD536" i="1"/>
  <c r="BC536" i="1"/>
  <c r="BB536" i="1"/>
  <c r="BA536" i="1"/>
  <c r="AZ536" i="1"/>
  <c r="AY536" i="1"/>
  <c r="AX536" i="1"/>
  <c r="AW536" i="1"/>
  <c r="AV536" i="1"/>
  <c r="AE536" i="1"/>
  <c r="AD536" i="1"/>
  <c r="AC536" i="1"/>
  <c r="AB536" i="1"/>
  <c r="AA536" i="1"/>
  <c r="Z536" i="1"/>
  <c r="Y536" i="1"/>
  <c r="R536" i="1"/>
  <c r="Q536" i="1"/>
  <c r="C536" i="1"/>
  <c r="FM535" i="1"/>
  <c r="CW535" i="1"/>
  <c r="CV535" i="1"/>
  <c r="CU535" i="1"/>
  <c r="CT535" i="1"/>
  <c r="CS535" i="1"/>
  <c r="CQ535" i="1"/>
  <c r="CP535" i="1"/>
  <c r="CI535" i="1"/>
  <c r="BZ535" i="1"/>
  <c r="BY535" i="1"/>
  <c r="BX535" i="1"/>
  <c r="BW535" i="1"/>
  <c r="BV535" i="1"/>
  <c r="BT535" i="1"/>
  <c r="BR535" i="1"/>
  <c r="BQ535" i="1"/>
  <c r="BP535" i="1"/>
  <c r="BO535" i="1"/>
  <c r="BN535" i="1"/>
  <c r="BL535" i="1"/>
  <c r="BK535" i="1"/>
  <c r="BD535" i="1"/>
  <c r="BC535" i="1"/>
  <c r="BB535" i="1"/>
  <c r="BA535" i="1"/>
  <c r="AZ535" i="1"/>
  <c r="AY535" i="1"/>
  <c r="AX535" i="1"/>
  <c r="AW535" i="1"/>
  <c r="AV535" i="1"/>
  <c r="AE535" i="1"/>
  <c r="AD535" i="1"/>
  <c r="AC535" i="1"/>
  <c r="AB535" i="1"/>
  <c r="AA535" i="1"/>
  <c r="Z535" i="1"/>
  <c r="Y535" i="1"/>
  <c r="R535" i="1"/>
  <c r="Q535" i="1"/>
  <c r="C535" i="1"/>
  <c r="FM534" i="1"/>
  <c r="CW534" i="1"/>
  <c r="CV534" i="1"/>
  <c r="CU534" i="1"/>
  <c r="CT534" i="1"/>
  <c r="CS534" i="1"/>
  <c r="CQ534" i="1"/>
  <c r="CP534" i="1"/>
  <c r="CI534" i="1"/>
  <c r="BZ534" i="1"/>
  <c r="BY534" i="1"/>
  <c r="BX534" i="1"/>
  <c r="BW534" i="1"/>
  <c r="BV534" i="1"/>
  <c r="BT534" i="1"/>
  <c r="BR534" i="1"/>
  <c r="BQ534" i="1"/>
  <c r="BP534" i="1"/>
  <c r="BO534" i="1"/>
  <c r="BN534" i="1"/>
  <c r="BL534" i="1"/>
  <c r="BK534" i="1"/>
  <c r="BD534" i="1"/>
  <c r="BC534" i="1"/>
  <c r="BB534" i="1"/>
  <c r="BA534" i="1"/>
  <c r="AZ534" i="1"/>
  <c r="AY534" i="1"/>
  <c r="AX534" i="1"/>
  <c r="AW534" i="1"/>
  <c r="AV534" i="1"/>
  <c r="AE534" i="1"/>
  <c r="AD534" i="1"/>
  <c r="AC534" i="1"/>
  <c r="AB534" i="1"/>
  <c r="AA534" i="1"/>
  <c r="Z534" i="1"/>
  <c r="Y534" i="1"/>
  <c r="R534" i="1"/>
  <c r="Q534" i="1"/>
  <c r="C534" i="1"/>
  <c r="FM533" i="1"/>
  <c r="CW533" i="1"/>
  <c r="CV533" i="1"/>
  <c r="CU533" i="1"/>
  <c r="CT533" i="1"/>
  <c r="CS533" i="1"/>
  <c r="CQ533" i="1"/>
  <c r="CP533" i="1"/>
  <c r="CI533" i="1"/>
  <c r="BZ533" i="1"/>
  <c r="BY533" i="1"/>
  <c r="BX533" i="1"/>
  <c r="BW533" i="1"/>
  <c r="BV533" i="1"/>
  <c r="BT533" i="1"/>
  <c r="BR533" i="1"/>
  <c r="BQ533" i="1"/>
  <c r="BP533" i="1"/>
  <c r="BO533" i="1"/>
  <c r="BN533" i="1"/>
  <c r="BL533" i="1"/>
  <c r="BK533" i="1"/>
  <c r="BD533" i="1"/>
  <c r="BC533" i="1"/>
  <c r="BB533" i="1"/>
  <c r="BA533" i="1"/>
  <c r="AZ533" i="1"/>
  <c r="AY533" i="1"/>
  <c r="AX533" i="1"/>
  <c r="AW533" i="1"/>
  <c r="AV533" i="1"/>
  <c r="AE533" i="1"/>
  <c r="AD533" i="1"/>
  <c r="AC533" i="1"/>
  <c r="AB533" i="1"/>
  <c r="AA533" i="1"/>
  <c r="Z533" i="1"/>
  <c r="Y533" i="1"/>
  <c r="R533" i="1"/>
  <c r="Q533" i="1"/>
  <c r="C533" i="1"/>
  <c r="FM532" i="1"/>
  <c r="CW532" i="1"/>
  <c r="CV532" i="1"/>
  <c r="CU532" i="1"/>
  <c r="CT532" i="1"/>
  <c r="CS532" i="1"/>
  <c r="CQ532" i="1"/>
  <c r="CP532" i="1"/>
  <c r="CI532" i="1"/>
  <c r="BZ532" i="1"/>
  <c r="BY532" i="1"/>
  <c r="BX532" i="1"/>
  <c r="BW532" i="1"/>
  <c r="BV532" i="1"/>
  <c r="BT532" i="1"/>
  <c r="BR532" i="1"/>
  <c r="BQ532" i="1"/>
  <c r="BP532" i="1"/>
  <c r="BO532" i="1"/>
  <c r="BN532" i="1"/>
  <c r="BL532" i="1"/>
  <c r="BK532" i="1"/>
  <c r="BD532" i="1"/>
  <c r="BC532" i="1"/>
  <c r="BB532" i="1"/>
  <c r="BA532" i="1"/>
  <c r="AZ532" i="1"/>
  <c r="AY532" i="1"/>
  <c r="AX532" i="1"/>
  <c r="AW532" i="1"/>
  <c r="AV532" i="1"/>
  <c r="AE532" i="1"/>
  <c r="AD532" i="1"/>
  <c r="AC532" i="1"/>
  <c r="AB532" i="1"/>
  <c r="AA532" i="1"/>
  <c r="Z532" i="1"/>
  <c r="Y532" i="1"/>
  <c r="R532" i="1"/>
  <c r="Q532" i="1"/>
  <c r="C532" i="1"/>
  <c r="FM531" i="1"/>
  <c r="CW531" i="1"/>
  <c r="CV531" i="1"/>
  <c r="CU531" i="1"/>
  <c r="CT531" i="1"/>
  <c r="CS531" i="1"/>
  <c r="CQ531" i="1"/>
  <c r="CP531" i="1"/>
  <c r="CI531" i="1"/>
  <c r="BZ531" i="1"/>
  <c r="BY531" i="1"/>
  <c r="BX531" i="1"/>
  <c r="BW531" i="1"/>
  <c r="BV531" i="1"/>
  <c r="BT531" i="1"/>
  <c r="BR531" i="1"/>
  <c r="BQ531" i="1"/>
  <c r="BP531" i="1"/>
  <c r="BO531" i="1"/>
  <c r="BN531" i="1"/>
  <c r="BL531" i="1"/>
  <c r="BK531" i="1"/>
  <c r="BD531" i="1"/>
  <c r="BC531" i="1"/>
  <c r="BB531" i="1"/>
  <c r="BA531" i="1"/>
  <c r="AZ531" i="1"/>
  <c r="AY531" i="1"/>
  <c r="AX531" i="1"/>
  <c r="AW531" i="1"/>
  <c r="AV531" i="1"/>
  <c r="AE531" i="1"/>
  <c r="AD531" i="1"/>
  <c r="AC531" i="1"/>
  <c r="AB531" i="1"/>
  <c r="AA531" i="1"/>
  <c r="Z531" i="1"/>
  <c r="Y531" i="1"/>
  <c r="R531" i="1"/>
  <c r="Q531" i="1"/>
  <c r="C531" i="1"/>
  <c r="FM530" i="1"/>
  <c r="CW530" i="1"/>
  <c r="CV530" i="1"/>
  <c r="CU530" i="1"/>
  <c r="CT530" i="1"/>
  <c r="CS530" i="1"/>
  <c r="CQ530" i="1"/>
  <c r="CP530" i="1"/>
  <c r="CI530" i="1"/>
  <c r="BZ530" i="1"/>
  <c r="BY530" i="1"/>
  <c r="BX530" i="1"/>
  <c r="BW530" i="1"/>
  <c r="BV530" i="1"/>
  <c r="BT530" i="1"/>
  <c r="BR530" i="1"/>
  <c r="BQ530" i="1"/>
  <c r="BP530" i="1"/>
  <c r="BO530" i="1"/>
  <c r="BN530" i="1"/>
  <c r="BL530" i="1"/>
  <c r="BK530" i="1"/>
  <c r="BD530" i="1"/>
  <c r="BC530" i="1"/>
  <c r="BB530" i="1"/>
  <c r="BA530" i="1"/>
  <c r="AZ530" i="1"/>
  <c r="AY530" i="1"/>
  <c r="AX530" i="1"/>
  <c r="AW530" i="1"/>
  <c r="AV530" i="1"/>
  <c r="AE530" i="1"/>
  <c r="AD530" i="1"/>
  <c r="AC530" i="1"/>
  <c r="AB530" i="1"/>
  <c r="AA530" i="1"/>
  <c r="Z530" i="1"/>
  <c r="Y530" i="1"/>
  <c r="R530" i="1"/>
  <c r="Q530" i="1"/>
  <c r="C530" i="1"/>
  <c r="FM529" i="1"/>
  <c r="CW529" i="1"/>
  <c r="CV529" i="1"/>
  <c r="CU529" i="1"/>
  <c r="CT529" i="1"/>
  <c r="CS529" i="1"/>
  <c r="CQ529" i="1"/>
  <c r="CP529" i="1"/>
  <c r="CI529" i="1"/>
  <c r="BZ529" i="1"/>
  <c r="BY529" i="1"/>
  <c r="BX529" i="1"/>
  <c r="BW529" i="1"/>
  <c r="BV529" i="1"/>
  <c r="BT529" i="1"/>
  <c r="BR529" i="1"/>
  <c r="BQ529" i="1"/>
  <c r="BP529" i="1"/>
  <c r="BO529" i="1"/>
  <c r="BN529" i="1"/>
  <c r="BL529" i="1"/>
  <c r="BK529" i="1"/>
  <c r="BD529" i="1"/>
  <c r="BC529" i="1"/>
  <c r="BB529" i="1"/>
  <c r="BA529" i="1"/>
  <c r="AZ529" i="1"/>
  <c r="AY529" i="1"/>
  <c r="AX529" i="1"/>
  <c r="AW529" i="1"/>
  <c r="AV529" i="1"/>
  <c r="AE529" i="1"/>
  <c r="AD529" i="1"/>
  <c r="AC529" i="1"/>
  <c r="AB529" i="1"/>
  <c r="AA529" i="1"/>
  <c r="Z529" i="1"/>
  <c r="Y529" i="1"/>
  <c r="R529" i="1"/>
  <c r="Q529" i="1"/>
  <c r="C529" i="1"/>
  <c r="FM528" i="1"/>
  <c r="CW528" i="1"/>
  <c r="CV528" i="1"/>
  <c r="CU528" i="1"/>
  <c r="CT528" i="1"/>
  <c r="CS528" i="1"/>
  <c r="CQ528" i="1"/>
  <c r="CP528" i="1"/>
  <c r="CI528" i="1"/>
  <c r="BZ528" i="1"/>
  <c r="BY528" i="1"/>
  <c r="BX528" i="1"/>
  <c r="BW528" i="1"/>
  <c r="BV528" i="1"/>
  <c r="BT528" i="1"/>
  <c r="BR528" i="1"/>
  <c r="BQ528" i="1"/>
  <c r="BP528" i="1"/>
  <c r="BO528" i="1"/>
  <c r="BN528" i="1"/>
  <c r="BL528" i="1"/>
  <c r="BK528" i="1"/>
  <c r="BD528" i="1"/>
  <c r="BC528" i="1"/>
  <c r="BB528" i="1"/>
  <c r="BA528" i="1"/>
  <c r="AZ528" i="1"/>
  <c r="AY528" i="1"/>
  <c r="AX528" i="1"/>
  <c r="AW528" i="1"/>
  <c r="AV528" i="1"/>
  <c r="AE528" i="1"/>
  <c r="AD528" i="1"/>
  <c r="AC528" i="1"/>
  <c r="AB528" i="1"/>
  <c r="AA528" i="1"/>
  <c r="Z528" i="1"/>
  <c r="Y528" i="1"/>
  <c r="R528" i="1"/>
  <c r="Q528" i="1"/>
  <c r="C528" i="1"/>
  <c r="FM527" i="1"/>
  <c r="CW527" i="1"/>
  <c r="CV527" i="1"/>
  <c r="CU527" i="1"/>
  <c r="CT527" i="1"/>
  <c r="CS527" i="1"/>
  <c r="CQ527" i="1"/>
  <c r="CP527" i="1"/>
  <c r="CI527" i="1"/>
  <c r="BZ527" i="1"/>
  <c r="BY527" i="1"/>
  <c r="BX527" i="1"/>
  <c r="BW527" i="1"/>
  <c r="BV527" i="1"/>
  <c r="BT527" i="1"/>
  <c r="BR527" i="1"/>
  <c r="BQ527" i="1"/>
  <c r="BP527" i="1"/>
  <c r="BO527" i="1"/>
  <c r="BN527" i="1"/>
  <c r="BL527" i="1"/>
  <c r="BK527" i="1"/>
  <c r="BD527" i="1"/>
  <c r="BC527" i="1"/>
  <c r="BB527" i="1"/>
  <c r="BA527" i="1"/>
  <c r="AZ527" i="1"/>
  <c r="AY527" i="1"/>
  <c r="AX527" i="1"/>
  <c r="AW527" i="1"/>
  <c r="AV527" i="1"/>
  <c r="AE527" i="1"/>
  <c r="AD527" i="1"/>
  <c r="AC527" i="1"/>
  <c r="AB527" i="1"/>
  <c r="AA527" i="1"/>
  <c r="Z527" i="1"/>
  <c r="Y527" i="1"/>
  <c r="R527" i="1"/>
  <c r="Q527" i="1"/>
  <c r="C527" i="1"/>
  <c r="FM526" i="1"/>
  <c r="CW526" i="1"/>
  <c r="CV526" i="1"/>
  <c r="CU526" i="1"/>
  <c r="CT526" i="1"/>
  <c r="CS526" i="1"/>
  <c r="CQ526" i="1"/>
  <c r="CP526" i="1"/>
  <c r="CI526" i="1"/>
  <c r="BZ526" i="1"/>
  <c r="BY526" i="1"/>
  <c r="BX526" i="1"/>
  <c r="BW526" i="1"/>
  <c r="BV526" i="1"/>
  <c r="BT526" i="1"/>
  <c r="BR526" i="1"/>
  <c r="BQ526" i="1"/>
  <c r="BP526" i="1"/>
  <c r="BO526" i="1"/>
  <c r="BN526" i="1"/>
  <c r="BL526" i="1"/>
  <c r="BK526" i="1"/>
  <c r="BD526" i="1"/>
  <c r="BC526" i="1"/>
  <c r="BB526" i="1"/>
  <c r="BA526" i="1"/>
  <c r="AZ526" i="1"/>
  <c r="AY526" i="1"/>
  <c r="AX526" i="1"/>
  <c r="AW526" i="1"/>
  <c r="AV526" i="1"/>
  <c r="AE526" i="1"/>
  <c r="AD526" i="1"/>
  <c r="AC526" i="1"/>
  <c r="AB526" i="1"/>
  <c r="AA526" i="1"/>
  <c r="Z526" i="1"/>
  <c r="Y526" i="1"/>
  <c r="C526" i="1"/>
  <c r="FM525" i="1"/>
  <c r="FO525" i="1" s="1"/>
  <c r="CW525" i="1"/>
  <c r="CV525" i="1"/>
  <c r="CU525" i="1"/>
  <c r="CT525" i="1"/>
  <c r="CS525" i="1"/>
  <c r="CQ525" i="1"/>
  <c r="CP525" i="1"/>
  <c r="CI525" i="1"/>
  <c r="BZ525" i="1"/>
  <c r="BY525" i="1"/>
  <c r="BX525" i="1"/>
  <c r="BW525" i="1"/>
  <c r="BV525" i="1"/>
  <c r="BT525" i="1"/>
  <c r="BR525" i="1"/>
  <c r="BQ525" i="1"/>
  <c r="BP525" i="1"/>
  <c r="BO525" i="1"/>
  <c r="BN525" i="1"/>
  <c r="BL525" i="1"/>
  <c r="BK525" i="1"/>
  <c r="BD525" i="1"/>
  <c r="BC525" i="1"/>
  <c r="BB525" i="1"/>
  <c r="BA525" i="1"/>
  <c r="AZ525" i="1"/>
  <c r="AY525" i="1"/>
  <c r="AX525" i="1"/>
  <c r="AW525" i="1"/>
  <c r="AV525" i="1"/>
  <c r="AE525" i="1"/>
  <c r="AD525" i="1"/>
  <c r="AC525" i="1"/>
  <c r="AB525" i="1"/>
  <c r="AA525" i="1"/>
  <c r="Z525" i="1"/>
  <c r="Y525" i="1"/>
  <c r="R525" i="1"/>
  <c r="Q525" i="1"/>
  <c r="C525" i="1"/>
  <c r="FM524" i="1"/>
  <c r="CW524" i="1"/>
  <c r="CV524" i="1"/>
  <c r="CU524" i="1"/>
  <c r="CT524" i="1"/>
  <c r="CS524" i="1"/>
  <c r="CQ524" i="1"/>
  <c r="CP524" i="1"/>
  <c r="CI524" i="1"/>
  <c r="BZ524" i="1"/>
  <c r="BY524" i="1"/>
  <c r="BX524" i="1"/>
  <c r="BW524" i="1"/>
  <c r="BV524" i="1"/>
  <c r="BT524" i="1"/>
  <c r="BR524" i="1"/>
  <c r="BQ524" i="1"/>
  <c r="BP524" i="1"/>
  <c r="BO524" i="1"/>
  <c r="BN524" i="1"/>
  <c r="BL524" i="1"/>
  <c r="BK524" i="1"/>
  <c r="BD524" i="1"/>
  <c r="BC524" i="1"/>
  <c r="BB524" i="1"/>
  <c r="BA524" i="1"/>
  <c r="AZ524" i="1"/>
  <c r="AY524" i="1"/>
  <c r="AX524" i="1"/>
  <c r="AW524" i="1"/>
  <c r="AV524" i="1"/>
  <c r="AE524" i="1"/>
  <c r="AD524" i="1"/>
  <c r="AC524" i="1"/>
  <c r="AB524" i="1"/>
  <c r="AA524" i="1"/>
  <c r="Z524" i="1"/>
  <c r="Y524" i="1"/>
  <c r="R524" i="1"/>
  <c r="Q524" i="1"/>
  <c r="C524" i="1"/>
  <c r="FM523" i="1"/>
  <c r="CW523" i="1"/>
  <c r="CV523" i="1"/>
  <c r="CU523" i="1"/>
  <c r="CT523" i="1"/>
  <c r="CS523" i="1"/>
  <c r="CQ523" i="1"/>
  <c r="CP523" i="1"/>
  <c r="CI523" i="1"/>
  <c r="BZ523" i="1"/>
  <c r="BY523" i="1"/>
  <c r="BX523" i="1"/>
  <c r="BW523" i="1"/>
  <c r="BV523" i="1"/>
  <c r="BT523" i="1"/>
  <c r="BR523" i="1"/>
  <c r="BQ523" i="1"/>
  <c r="BP523" i="1"/>
  <c r="BO523" i="1"/>
  <c r="BN523" i="1"/>
  <c r="BL523" i="1"/>
  <c r="BK523" i="1"/>
  <c r="BD523" i="1"/>
  <c r="BC523" i="1"/>
  <c r="BB523" i="1"/>
  <c r="BA523" i="1"/>
  <c r="AZ523" i="1"/>
  <c r="AY523" i="1"/>
  <c r="AX523" i="1"/>
  <c r="AW523" i="1"/>
  <c r="AV523" i="1"/>
  <c r="AE523" i="1"/>
  <c r="AD523" i="1"/>
  <c r="AC523" i="1"/>
  <c r="AB523" i="1"/>
  <c r="AA523" i="1"/>
  <c r="Z523" i="1"/>
  <c r="Y523" i="1"/>
  <c r="R523" i="1"/>
  <c r="Q523" i="1"/>
  <c r="C523" i="1"/>
  <c r="FM522" i="1"/>
  <c r="CW522" i="1"/>
  <c r="CV522" i="1"/>
  <c r="CU522" i="1"/>
  <c r="CT522" i="1"/>
  <c r="CS522" i="1"/>
  <c r="CQ522" i="1"/>
  <c r="CP522" i="1"/>
  <c r="CI522" i="1"/>
  <c r="BZ522" i="1"/>
  <c r="BY522" i="1"/>
  <c r="BX522" i="1"/>
  <c r="BW522" i="1"/>
  <c r="BV522" i="1"/>
  <c r="BT522" i="1"/>
  <c r="BR522" i="1"/>
  <c r="BQ522" i="1"/>
  <c r="BP522" i="1"/>
  <c r="BO522" i="1"/>
  <c r="BN522" i="1"/>
  <c r="BL522" i="1"/>
  <c r="BK522" i="1"/>
  <c r="BD522" i="1"/>
  <c r="BC522" i="1"/>
  <c r="BB522" i="1"/>
  <c r="BA522" i="1"/>
  <c r="AZ522" i="1"/>
  <c r="AY522" i="1"/>
  <c r="AX522" i="1"/>
  <c r="AW522" i="1"/>
  <c r="AV522" i="1"/>
  <c r="AE522" i="1"/>
  <c r="AD522" i="1"/>
  <c r="AC522" i="1"/>
  <c r="AB522" i="1"/>
  <c r="AA522" i="1"/>
  <c r="Z522" i="1"/>
  <c r="Y522" i="1"/>
  <c r="R522" i="1"/>
  <c r="Q522" i="1"/>
  <c r="C522" i="1"/>
  <c r="FM521" i="1"/>
  <c r="FO521" i="1" s="1"/>
  <c r="CW521" i="1"/>
  <c r="CV521" i="1"/>
  <c r="CU521" i="1"/>
  <c r="CT521" i="1"/>
  <c r="CS521" i="1"/>
  <c r="CQ521" i="1"/>
  <c r="CP521" i="1"/>
  <c r="CI521" i="1"/>
  <c r="BZ521" i="1"/>
  <c r="BY521" i="1"/>
  <c r="BX521" i="1"/>
  <c r="BW521" i="1"/>
  <c r="BV521" i="1"/>
  <c r="BT521" i="1"/>
  <c r="BR521" i="1"/>
  <c r="BQ521" i="1"/>
  <c r="BP521" i="1"/>
  <c r="BO521" i="1"/>
  <c r="BN521" i="1"/>
  <c r="BL521" i="1"/>
  <c r="BK521" i="1"/>
  <c r="BD521" i="1"/>
  <c r="BC521" i="1"/>
  <c r="BB521" i="1"/>
  <c r="BA521" i="1"/>
  <c r="AZ521" i="1"/>
  <c r="AY521" i="1"/>
  <c r="AX521" i="1"/>
  <c r="AW521" i="1"/>
  <c r="AV521" i="1"/>
  <c r="AE521" i="1"/>
  <c r="AD521" i="1"/>
  <c r="AC521" i="1"/>
  <c r="AB521" i="1"/>
  <c r="AA521" i="1"/>
  <c r="Z521" i="1"/>
  <c r="Y521" i="1"/>
  <c r="C521" i="1"/>
  <c r="FM520" i="1"/>
  <c r="FN520" i="1" s="1"/>
  <c r="FP520" i="1" s="1"/>
  <c r="CW520" i="1"/>
  <c r="CV520" i="1"/>
  <c r="CU520" i="1"/>
  <c r="CT520" i="1"/>
  <c r="CS520" i="1"/>
  <c r="CQ520" i="1"/>
  <c r="CP520" i="1"/>
  <c r="CI520" i="1"/>
  <c r="BZ520" i="1"/>
  <c r="BY520" i="1"/>
  <c r="BX520" i="1"/>
  <c r="BW520" i="1"/>
  <c r="BV520" i="1"/>
  <c r="BT520" i="1"/>
  <c r="BR520" i="1"/>
  <c r="BQ520" i="1"/>
  <c r="BP520" i="1"/>
  <c r="BO520" i="1"/>
  <c r="BN520" i="1"/>
  <c r="BL520" i="1"/>
  <c r="BK520" i="1"/>
  <c r="BD520" i="1"/>
  <c r="BC520" i="1"/>
  <c r="BB520" i="1"/>
  <c r="BA520" i="1"/>
  <c r="AZ520" i="1"/>
  <c r="AY520" i="1"/>
  <c r="AX520" i="1"/>
  <c r="AW520" i="1"/>
  <c r="AV520" i="1"/>
  <c r="AE520" i="1"/>
  <c r="AD520" i="1"/>
  <c r="AC520" i="1"/>
  <c r="AB520" i="1"/>
  <c r="AA520" i="1"/>
  <c r="Z520" i="1"/>
  <c r="Y520" i="1"/>
  <c r="R520" i="1"/>
  <c r="Q520" i="1"/>
  <c r="C520" i="1"/>
  <c r="FM519" i="1"/>
  <c r="CW519" i="1"/>
  <c r="CV519" i="1"/>
  <c r="CU519" i="1"/>
  <c r="CT519" i="1"/>
  <c r="CS519" i="1"/>
  <c r="CQ519" i="1"/>
  <c r="CP519" i="1"/>
  <c r="CI519" i="1"/>
  <c r="BZ519" i="1"/>
  <c r="BY519" i="1"/>
  <c r="BX519" i="1"/>
  <c r="BW519" i="1"/>
  <c r="BV519" i="1"/>
  <c r="BT519" i="1"/>
  <c r="BR519" i="1"/>
  <c r="BQ519" i="1"/>
  <c r="BP519" i="1"/>
  <c r="BO519" i="1"/>
  <c r="BN519" i="1"/>
  <c r="BL519" i="1"/>
  <c r="BK519" i="1"/>
  <c r="BD519" i="1"/>
  <c r="BC519" i="1"/>
  <c r="BB519" i="1"/>
  <c r="BA519" i="1"/>
  <c r="AZ519" i="1"/>
  <c r="AY519" i="1"/>
  <c r="AX519" i="1"/>
  <c r="AW519" i="1"/>
  <c r="AV519" i="1"/>
  <c r="AE519" i="1"/>
  <c r="AD519" i="1"/>
  <c r="AC519" i="1"/>
  <c r="AB519" i="1"/>
  <c r="AA519" i="1"/>
  <c r="Z519" i="1"/>
  <c r="Y519" i="1"/>
  <c r="R519" i="1"/>
  <c r="Q519" i="1"/>
  <c r="C519" i="1"/>
  <c r="FM518" i="1"/>
  <c r="CW518" i="1"/>
  <c r="CV518" i="1"/>
  <c r="CU518" i="1"/>
  <c r="CT518" i="1"/>
  <c r="CS518" i="1"/>
  <c r="CQ518" i="1"/>
  <c r="CP518" i="1"/>
  <c r="CI518" i="1"/>
  <c r="BZ518" i="1"/>
  <c r="BY518" i="1"/>
  <c r="BX518" i="1"/>
  <c r="BW518" i="1"/>
  <c r="BV518" i="1"/>
  <c r="BT518" i="1"/>
  <c r="BR518" i="1"/>
  <c r="BQ518" i="1"/>
  <c r="BP518" i="1"/>
  <c r="BO518" i="1"/>
  <c r="BN518" i="1"/>
  <c r="BL518" i="1"/>
  <c r="BK518" i="1"/>
  <c r="BD518" i="1"/>
  <c r="BC518" i="1"/>
  <c r="BB518" i="1"/>
  <c r="BA518" i="1"/>
  <c r="AZ518" i="1"/>
  <c r="AY518" i="1"/>
  <c r="AX518" i="1"/>
  <c r="AW518" i="1"/>
  <c r="AV518" i="1"/>
  <c r="AE518" i="1"/>
  <c r="AD518" i="1"/>
  <c r="AC518" i="1"/>
  <c r="AB518" i="1"/>
  <c r="AA518" i="1"/>
  <c r="Z518" i="1"/>
  <c r="Y518" i="1"/>
  <c r="R518" i="1"/>
  <c r="Q518" i="1"/>
  <c r="C518" i="1"/>
  <c r="FM517" i="1"/>
  <c r="CW517" i="1"/>
  <c r="CV517" i="1"/>
  <c r="CU517" i="1"/>
  <c r="CT517" i="1"/>
  <c r="CS517" i="1"/>
  <c r="CQ517" i="1"/>
  <c r="CP517" i="1"/>
  <c r="CI517" i="1"/>
  <c r="BZ517" i="1"/>
  <c r="BY517" i="1"/>
  <c r="BX517" i="1"/>
  <c r="BW517" i="1"/>
  <c r="BV517" i="1"/>
  <c r="BT517" i="1"/>
  <c r="BR517" i="1"/>
  <c r="BQ517" i="1"/>
  <c r="BP517" i="1"/>
  <c r="BO517" i="1"/>
  <c r="BN517" i="1"/>
  <c r="BL517" i="1"/>
  <c r="BK517" i="1"/>
  <c r="BD517" i="1"/>
  <c r="BC517" i="1"/>
  <c r="BB517" i="1"/>
  <c r="BA517" i="1"/>
  <c r="AZ517" i="1"/>
  <c r="AY517" i="1"/>
  <c r="AX517" i="1"/>
  <c r="AW517" i="1"/>
  <c r="AV517" i="1"/>
  <c r="AE517" i="1"/>
  <c r="AD517" i="1"/>
  <c r="AC517" i="1"/>
  <c r="AB517" i="1"/>
  <c r="AA517" i="1"/>
  <c r="Z517" i="1"/>
  <c r="Y517" i="1"/>
  <c r="R517" i="1"/>
  <c r="Q517" i="1"/>
  <c r="C517" i="1"/>
  <c r="FM516" i="1"/>
  <c r="FO516" i="1" s="1"/>
  <c r="CW516" i="1"/>
  <c r="CV516" i="1"/>
  <c r="CU516" i="1"/>
  <c r="CT516" i="1"/>
  <c r="CS516" i="1"/>
  <c r="CQ516" i="1"/>
  <c r="CP516" i="1"/>
  <c r="CI516" i="1"/>
  <c r="BZ516" i="1"/>
  <c r="BY516" i="1"/>
  <c r="BX516" i="1"/>
  <c r="BW516" i="1"/>
  <c r="BV516" i="1"/>
  <c r="BT516" i="1"/>
  <c r="BR516" i="1"/>
  <c r="BQ516" i="1"/>
  <c r="BP516" i="1"/>
  <c r="BO516" i="1"/>
  <c r="BN516" i="1"/>
  <c r="BL516" i="1"/>
  <c r="BK516" i="1"/>
  <c r="BD516" i="1"/>
  <c r="BC516" i="1"/>
  <c r="BB516" i="1"/>
  <c r="BA516" i="1"/>
  <c r="AZ516" i="1"/>
  <c r="AY516" i="1"/>
  <c r="AX516" i="1"/>
  <c r="AW516" i="1"/>
  <c r="AV516" i="1"/>
  <c r="AE516" i="1"/>
  <c r="AD516" i="1"/>
  <c r="AC516" i="1"/>
  <c r="AB516" i="1"/>
  <c r="AA516" i="1"/>
  <c r="Z516" i="1"/>
  <c r="Y516" i="1"/>
  <c r="R516" i="1"/>
  <c r="Q516" i="1"/>
  <c r="C516" i="1"/>
  <c r="FM515" i="1"/>
  <c r="CW515" i="1"/>
  <c r="CV515" i="1"/>
  <c r="CU515" i="1"/>
  <c r="CT515" i="1"/>
  <c r="CS515" i="1"/>
  <c r="CQ515" i="1"/>
  <c r="CP515" i="1"/>
  <c r="CI515" i="1"/>
  <c r="BZ515" i="1"/>
  <c r="BY515" i="1"/>
  <c r="BX515" i="1"/>
  <c r="BW515" i="1"/>
  <c r="BV515" i="1"/>
  <c r="BT515" i="1"/>
  <c r="BR515" i="1"/>
  <c r="BQ515" i="1"/>
  <c r="BP515" i="1"/>
  <c r="BO515" i="1"/>
  <c r="BN515" i="1"/>
  <c r="BL515" i="1"/>
  <c r="BK515" i="1"/>
  <c r="BD515" i="1"/>
  <c r="BC515" i="1"/>
  <c r="BB515" i="1"/>
  <c r="BA515" i="1"/>
  <c r="AZ515" i="1"/>
  <c r="AY515" i="1"/>
  <c r="AX515" i="1"/>
  <c r="AW515" i="1"/>
  <c r="AV515" i="1"/>
  <c r="AE515" i="1"/>
  <c r="AD515" i="1"/>
  <c r="AC515" i="1"/>
  <c r="AB515" i="1"/>
  <c r="AA515" i="1"/>
  <c r="Z515" i="1"/>
  <c r="Y515" i="1"/>
  <c r="R515" i="1"/>
  <c r="Q515" i="1"/>
  <c r="C515" i="1"/>
  <c r="FM514" i="1"/>
  <c r="CW514" i="1"/>
  <c r="CV514" i="1"/>
  <c r="CU514" i="1"/>
  <c r="CT514" i="1"/>
  <c r="CS514" i="1"/>
  <c r="CQ514" i="1"/>
  <c r="CP514" i="1"/>
  <c r="CI514" i="1"/>
  <c r="BZ514" i="1"/>
  <c r="BY514" i="1"/>
  <c r="BX514" i="1"/>
  <c r="BW514" i="1"/>
  <c r="BV514" i="1"/>
  <c r="BT514" i="1"/>
  <c r="BR514" i="1"/>
  <c r="BQ514" i="1"/>
  <c r="BP514" i="1"/>
  <c r="BO514" i="1"/>
  <c r="BN514" i="1"/>
  <c r="BL514" i="1"/>
  <c r="BK514" i="1"/>
  <c r="BD514" i="1"/>
  <c r="BC514" i="1"/>
  <c r="BB514" i="1"/>
  <c r="BA514" i="1"/>
  <c r="AZ514" i="1"/>
  <c r="AY514" i="1"/>
  <c r="AX514" i="1"/>
  <c r="AW514" i="1"/>
  <c r="AV514" i="1"/>
  <c r="AE514" i="1"/>
  <c r="AD514" i="1"/>
  <c r="AC514" i="1"/>
  <c r="AB514" i="1"/>
  <c r="AA514" i="1"/>
  <c r="Z514" i="1"/>
  <c r="Y514" i="1"/>
  <c r="R514" i="1"/>
  <c r="Q514" i="1"/>
  <c r="C514" i="1"/>
  <c r="FM513" i="1"/>
  <c r="FO513" i="1" s="1"/>
  <c r="CW513" i="1"/>
  <c r="CV513" i="1"/>
  <c r="CU513" i="1"/>
  <c r="CT513" i="1"/>
  <c r="CS513" i="1"/>
  <c r="CQ513" i="1"/>
  <c r="CP513" i="1"/>
  <c r="CI513" i="1"/>
  <c r="BZ513" i="1"/>
  <c r="BY513" i="1"/>
  <c r="BX513" i="1"/>
  <c r="BW513" i="1"/>
  <c r="BV513" i="1"/>
  <c r="BT513" i="1"/>
  <c r="BR513" i="1"/>
  <c r="BQ513" i="1"/>
  <c r="BP513" i="1"/>
  <c r="BO513" i="1"/>
  <c r="BN513" i="1"/>
  <c r="BL513" i="1"/>
  <c r="BK513" i="1"/>
  <c r="BD513" i="1"/>
  <c r="BC513" i="1"/>
  <c r="BB513" i="1"/>
  <c r="BA513" i="1"/>
  <c r="AZ513" i="1"/>
  <c r="AY513" i="1"/>
  <c r="AX513" i="1"/>
  <c r="AW513" i="1"/>
  <c r="AV513" i="1"/>
  <c r="AE513" i="1"/>
  <c r="AD513" i="1"/>
  <c r="AC513" i="1"/>
  <c r="AB513" i="1"/>
  <c r="AA513" i="1"/>
  <c r="Z513" i="1"/>
  <c r="Y513" i="1"/>
  <c r="R513" i="1"/>
  <c r="Q513" i="1"/>
  <c r="C513" i="1"/>
  <c r="FM512" i="1"/>
  <c r="FO512" i="1" s="1"/>
  <c r="CW512" i="1"/>
  <c r="CV512" i="1"/>
  <c r="CU512" i="1"/>
  <c r="CT512" i="1"/>
  <c r="CS512" i="1"/>
  <c r="CQ512" i="1"/>
  <c r="CP512" i="1"/>
  <c r="CI512" i="1"/>
  <c r="BZ512" i="1"/>
  <c r="BY512" i="1"/>
  <c r="BX512" i="1"/>
  <c r="BW512" i="1"/>
  <c r="BV512" i="1"/>
  <c r="BT512" i="1"/>
  <c r="BR512" i="1"/>
  <c r="BQ512" i="1"/>
  <c r="BP512" i="1"/>
  <c r="BO512" i="1"/>
  <c r="BN512" i="1"/>
  <c r="BL512" i="1"/>
  <c r="BK512" i="1"/>
  <c r="BD512" i="1"/>
  <c r="BC512" i="1"/>
  <c r="BB512" i="1"/>
  <c r="BA512" i="1"/>
  <c r="AZ512" i="1"/>
  <c r="AY512" i="1"/>
  <c r="AX512" i="1"/>
  <c r="AW512" i="1"/>
  <c r="AV512" i="1"/>
  <c r="AE512" i="1"/>
  <c r="AD512" i="1"/>
  <c r="AC512" i="1"/>
  <c r="AB512" i="1"/>
  <c r="AA512" i="1"/>
  <c r="Z512" i="1"/>
  <c r="Y512" i="1"/>
  <c r="R512" i="1"/>
  <c r="Q512" i="1"/>
  <c r="C512" i="1"/>
  <c r="FM511" i="1"/>
  <c r="CW511" i="1"/>
  <c r="CV511" i="1"/>
  <c r="CU511" i="1"/>
  <c r="CT511" i="1"/>
  <c r="CS511" i="1"/>
  <c r="CQ511" i="1"/>
  <c r="CP511" i="1"/>
  <c r="CI511" i="1"/>
  <c r="BZ511" i="1"/>
  <c r="BY511" i="1"/>
  <c r="BX511" i="1"/>
  <c r="BW511" i="1"/>
  <c r="BV511" i="1"/>
  <c r="BT511" i="1"/>
  <c r="BR511" i="1"/>
  <c r="BQ511" i="1"/>
  <c r="BP511" i="1"/>
  <c r="BO511" i="1"/>
  <c r="BN511" i="1"/>
  <c r="BL511" i="1"/>
  <c r="BK511" i="1"/>
  <c r="BD511" i="1"/>
  <c r="BC511" i="1"/>
  <c r="BB511" i="1"/>
  <c r="BA511" i="1"/>
  <c r="AZ511" i="1"/>
  <c r="AY511" i="1"/>
  <c r="AX511" i="1"/>
  <c r="AW511" i="1"/>
  <c r="AV511" i="1"/>
  <c r="AE511" i="1"/>
  <c r="AD511" i="1"/>
  <c r="AC511" i="1"/>
  <c r="AB511" i="1"/>
  <c r="AA511" i="1"/>
  <c r="Z511" i="1"/>
  <c r="Y511" i="1"/>
  <c r="R511" i="1"/>
  <c r="Q511" i="1"/>
  <c r="C511" i="1"/>
  <c r="FM510" i="1"/>
  <c r="FO510" i="1" s="1"/>
  <c r="CW510" i="1"/>
  <c r="CV510" i="1"/>
  <c r="CU510" i="1"/>
  <c r="CT510" i="1"/>
  <c r="CS510" i="1"/>
  <c r="CQ510" i="1"/>
  <c r="CP510" i="1"/>
  <c r="CI510" i="1"/>
  <c r="BZ510" i="1"/>
  <c r="BY510" i="1"/>
  <c r="BX510" i="1"/>
  <c r="BW510" i="1"/>
  <c r="BV510" i="1"/>
  <c r="BT510" i="1"/>
  <c r="BR510" i="1"/>
  <c r="BQ510" i="1"/>
  <c r="BP510" i="1"/>
  <c r="BO510" i="1"/>
  <c r="BN510" i="1"/>
  <c r="BL510" i="1"/>
  <c r="BK510" i="1"/>
  <c r="BD510" i="1"/>
  <c r="BC510" i="1"/>
  <c r="BB510" i="1"/>
  <c r="BA510" i="1"/>
  <c r="AZ510" i="1"/>
  <c r="AY510" i="1"/>
  <c r="AX510" i="1"/>
  <c r="AW510" i="1"/>
  <c r="AV510" i="1"/>
  <c r="AE510" i="1"/>
  <c r="AD510" i="1"/>
  <c r="AC510" i="1"/>
  <c r="AB510" i="1"/>
  <c r="AA510" i="1"/>
  <c r="Z510" i="1"/>
  <c r="Y510" i="1"/>
  <c r="R510" i="1"/>
  <c r="Q510" i="1"/>
  <c r="C510" i="1"/>
  <c r="FM509" i="1"/>
  <c r="CW509" i="1"/>
  <c r="CV509" i="1"/>
  <c r="CU509" i="1"/>
  <c r="CT509" i="1"/>
  <c r="CS509" i="1"/>
  <c r="CQ509" i="1"/>
  <c r="CP509" i="1"/>
  <c r="CI509" i="1"/>
  <c r="BZ509" i="1"/>
  <c r="BY509" i="1"/>
  <c r="BX509" i="1"/>
  <c r="BW509" i="1"/>
  <c r="BV509" i="1"/>
  <c r="BT509" i="1"/>
  <c r="BR509" i="1"/>
  <c r="BQ509" i="1"/>
  <c r="BP509" i="1"/>
  <c r="BO509" i="1"/>
  <c r="BN509" i="1"/>
  <c r="BL509" i="1"/>
  <c r="BK509" i="1"/>
  <c r="BD509" i="1"/>
  <c r="BC509" i="1"/>
  <c r="BB509" i="1"/>
  <c r="BA509" i="1"/>
  <c r="AZ509" i="1"/>
  <c r="AY509" i="1"/>
  <c r="AX509" i="1"/>
  <c r="AW509" i="1"/>
  <c r="AV509" i="1"/>
  <c r="AE509" i="1"/>
  <c r="AD509" i="1"/>
  <c r="AC509" i="1"/>
  <c r="AB509" i="1"/>
  <c r="AA509" i="1"/>
  <c r="Z509" i="1"/>
  <c r="Y509" i="1"/>
  <c r="R509" i="1"/>
  <c r="Q509" i="1"/>
  <c r="C509" i="1"/>
  <c r="FM508" i="1"/>
  <c r="CW508" i="1"/>
  <c r="CV508" i="1"/>
  <c r="CU508" i="1"/>
  <c r="CT508" i="1"/>
  <c r="CS508" i="1"/>
  <c r="CQ508" i="1"/>
  <c r="CP508" i="1"/>
  <c r="CI508" i="1"/>
  <c r="BZ508" i="1"/>
  <c r="BY508" i="1"/>
  <c r="BX508" i="1"/>
  <c r="BW508" i="1"/>
  <c r="BV508" i="1"/>
  <c r="BT508" i="1"/>
  <c r="BR508" i="1"/>
  <c r="BQ508" i="1"/>
  <c r="BP508" i="1"/>
  <c r="BO508" i="1"/>
  <c r="BN508" i="1"/>
  <c r="BL508" i="1"/>
  <c r="BK508" i="1"/>
  <c r="BD508" i="1"/>
  <c r="BC508" i="1"/>
  <c r="BB508" i="1"/>
  <c r="BA508" i="1"/>
  <c r="AZ508" i="1"/>
  <c r="AY508" i="1"/>
  <c r="AX508" i="1"/>
  <c r="AW508" i="1"/>
  <c r="AV508" i="1"/>
  <c r="AE508" i="1"/>
  <c r="AD508" i="1"/>
  <c r="AC508" i="1"/>
  <c r="AB508" i="1"/>
  <c r="AA508" i="1"/>
  <c r="Z508" i="1"/>
  <c r="Y508" i="1"/>
  <c r="R508" i="1"/>
  <c r="Q508" i="1"/>
  <c r="C508" i="1"/>
  <c r="FM507" i="1"/>
  <c r="CW507" i="1"/>
  <c r="CV507" i="1"/>
  <c r="CU507" i="1"/>
  <c r="CT507" i="1"/>
  <c r="CS507" i="1"/>
  <c r="CQ507" i="1"/>
  <c r="CP507" i="1"/>
  <c r="CI507" i="1"/>
  <c r="BZ507" i="1"/>
  <c r="BY507" i="1"/>
  <c r="BX507" i="1"/>
  <c r="BW507" i="1"/>
  <c r="BV507" i="1"/>
  <c r="BT507" i="1"/>
  <c r="BR507" i="1"/>
  <c r="BQ507" i="1"/>
  <c r="BP507" i="1"/>
  <c r="BO507" i="1"/>
  <c r="BN507" i="1"/>
  <c r="BL507" i="1"/>
  <c r="BK507" i="1"/>
  <c r="BD507" i="1"/>
  <c r="BC507" i="1"/>
  <c r="BB507" i="1"/>
  <c r="BA507" i="1"/>
  <c r="AZ507" i="1"/>
  <c r="AY507" i="1"/>
  <c r="AX507" i="1"/>
  <c r="AW507" i="1"/>
  <c r="AV507" i="1"/>
  <c r="AE507" i="1"/>
  <c r="AD507" i="1"/>
  <c r="AC507" i="1"/>
  <c r="AB507" i="1"/>
  <c r="AA507" i="1"/>
  <c r="Z507" i="1"/>
  <c r="Y507" i="1"/>
  <c r="R507" i="1"/>
  <c r="Q507" i="1"/>
  <c r="C507" i="1"/>
  <c r="FM506" i="1"/>
  <c r="CW506" i="1"/>
  <c r="CV506" i="1"/>
  <c r="CU506" i="1"/>
  <c r="CT506" i="1"/>
  <c r="CS506" i="1"/>
  <c r="CQ506" i="1"/>
  <c r="CP506" i="1"/>
  <c r="CI506" i="1"/>
  <c r="BZ506" i="1"/>
  <c r="BY506" i="1"/>
  <c r="BX506" i="1"/>
  <c r="BW506" i="1"/>
  <c r="BV506" i="1"/>
  <c r="BT506" i="1"/>
  <c r="BR506" i="1"/>
  <c r="BQ506" i="1"/>
  <c r="BP506" i="1"/>
  <c r="BO506" i="1"/>
  <c r="BN506" i="1"/>
  <c r="BL506" i="1"/>
  <c r="BK506" i="1"/>
  <c r="BD506" i="1"/>
  <c r="BC506" i="1"/>
  <c r="BB506" i="1"/>
  <c r="BA506" i="1"/>
  <c r="AZ506" i="1"/>
  <c r="AY506" i="1"/>
  <c r="AX506" i="1"/>
  <c r="AW506" i="1"/>
  <c r="AV506" i="1"/>
  <c r="AE506" i="1"/>
  <c r="AD506" i="1"/>
  <c r="AC506" i="1"/>
  <c r="AB506" i="1"/>
  <c r="AA506" i="1"/>
  <c r="Z506" i="1"/>
  <c r="Y506" i="1"/>
  <c r="R506" i="1"/>
  <c r="Q506" i="1"/>
  <c r="C506" i="1"/>
  <c r="FM505" i="1"/>
  <c r="FN505" i="1" s="1"/>
  <c r="FP505" i="1" s="1"/>
  <c r="CW505" i="1"/>
  <c r="CV505" i="1"/>
  <c r="CU505" i="1"/>
  <c r="CT505" i="1"/>
  <c r="CS505" i="1"/>
  <c r="CQ505" i="1"/>
  <c r="CP505" i="1"/>
  <c r="CI505" i="1"/>
  <c r="BZ505" i="1"/>
  <c r="BY505" i="1"/>
  <c r="BX505" i="1"/>
  <c r="BW505" i="1"/>
  <c r="BV505" i="1"/>
  <c r="BT505" i="1"/>
  <c r="BR505" i="1"/>
  <c r="BQ505" i="1"/>
  <c r="BP505" i="1"/>
  <c r="BO505" i="1"/>
  <c r="BN505" i="1"/>
  <c r="BL505" i="1"/>
  <c r="BK505" i="1"/>
  <c r="BD505" i="1"/>
  <c r="BC505" i="1"/>
  <c r="BB505" i="1"/>
  <c r="BA505" i="1"/>
  <c r="AZ505" i="1"/>
  <c r="AY505" i="1"/>
  <c r="AX505" i="1"/>
  <c r="AW505" i="1"/>
  <c r="AV505" i="1"/>
  <c r="AE505" i="1"/>
  <c r="AD505" i="1"/>
  <c r="AC505" i="1"/>
  <c r="AB505" i="1"/>
  <c r="AA505" i="1"/>
  <c r="Z505" i="1"/>
  <c r="Y505" i="1"/>
  <c r="R505" i="1"/>
  <c r="Q505" i="1"/>
  <c r="C505" i="1"/>
  <c r="FM504" i="1"/>
  <c r="CW504" i="1"/>
  <c r="CV504" i="1"/>
  <c r="CU504" i="1"/>
  <c r="CT504" i="1"/>
  <c r="CS504" i="1"/>
  <c r="CQ504" i="1"/>
  <c r="CP504" i="1"/>
  <c r="CI504" i="1"/>
  <c r="BZ504" i="1"/>
  <c r="BY504" i="1"/>
  <c r="BX504" i="1"/>
  <c r="BW504" i="1"/>
  <c r="BV504" i="1"/>
  <c r="BT504" i="1"/>
  <c r="BR504" i="1"/>
  <c r="BQ504" i="1"/>
  <c r="BP504" i="1"/>
  <c r="BO504" i="1"/>
  <c r="BN504" i="1"/>
  <c r="BL504" i="1"/>
  <c r="BK504" i="1"/>
  <c r="BD504" i="1"/>
  <c r="BC504" i="1"/>
  <c r="BB504" i="1"/>
  <c r="BA504" i="1"/>
  <c r="AZ504" i="1"/>
  <c r="AY504" i="1"/>
  <c r="AX504" i="1"/>
  <c r="AW504" i="1"/>
  <c r="AV504" i="1"/>
  <c r="AE504" i="1"/>
  <c r="AD504" i="1"/>
  <c r="AC504" i="1"/>
  <c r="AB504" i="1"/>
  <c r="AA504" i="1"/>
  <c r="Z504" i="1"/>
  <c r="Y504" i="1"/>
  <c r="R504" i="1"/>
  <c r="Q504" i="1"/>
  <c r="C504" i="1"/>
  <c r="FM503" i="1"/>
  <c r="CW503" i="1"/>
  <c r="CV503" i="1"/>
  <c r="CU503" i="1"/>
  <c r="CT503" i="1"/>
  <c r="CS503" i="1"/>
  <c r="CQ503" i="1"/>
  <c r="CP503" i="1"/>
  <c r="CI503" i="1"/>
  <c r="BZ503" i="1"/>
  <c r="BY503" i="1"/>
  <c r="BX503" i="1"/>
  <c r="BW503" i="1"/>
  <c r="BV503" i="1"/>
  <c r="BT503" i="1"/>
  <c r="BR503" i="1"/>
  <c r="BQ503" i="1"/>
  <c r="BP503" i="1"/>
  <c r="BO503" i="1"/>
  <c r="BN503" i="1"/>
  <c r="BL503" i="1"/>
  <c r="BK503" i="1"/>
  <c r="BD503" i="1"/>
  <c r="BC503" i="1"/>
  <c r="BB503" i="1"/>
  <c r="BA503" i="1"/>
  <c r="AZ503" i="1"/>
  <c r="AY503" i="1"/>
  <c r="AX503" i="1"/>
  <c r="AW503" i="1"/>
  <c r="AV503" i="1"/>
  <c r="AE503" i="1"/>
  <c r="AD503" i="1"/>
  <c r="AC503" i="1"/>
  <c r="AB503" i="1"/>
  <c r="AA503" i="1"/>
  <c r="Z503" i="1"/>
  <c r="Y503" i="1"/>
  <c r="R503" i="1"/>
  <c r="Q503" i="1"/>
  <c r="C503" i="1"/>
  <c r="FM502" i="1"/>
  <c r="FO502" i="1" s="1"/>
  <c r="CW502" i="1"/>
  <c r="CV502" i="1"/>
  <c r="CU502" i="1"/>
  <c r="CT502" i="1"/>
  <c r="CS502" i="1"/>
  <c r="CQ502" i="1"/>
  <c r="CP502" i="1"/>
  <c r="CI502" i="1"/>
  <c r="BZ502" i="1"/>
  <c r="BY502" i="1"/>
  <c r="BX502" i="1"/>
  <c r="BW502" i="1"/>
  <c r="BV502" i="1"/>
  <c r="BT502" i="1"/>
  <c r="BR502" i="1"/>
  <c r="BQ502" i="1"/>
  <c r="BP502" i="1"/>
  <c r="BO502" i="1"/>
  <c r="BN502" i="1"/>
  <c r="BL502" i="1"/>
  <c r="BK502" i="1"/>
  <c r="BD502" i="1"/>
  <c r="BC502" i="1"/>
  <c r="BB502" i="1"/>
  <c r="BA502" i="1"/>
  <c r="AZ502" i="1"/>
  <c r="AY502" i="1"/>
  <c r="AX502" i="1"/>
  <c r="AW502" i="1"/>
  <c r="AV502" i="1"/>
  <c r="AE502" i="1"/>
  <c r="AD502" i="1"/>
  <c r="AC502" i="1"/>
  <c r="AB502" i="1"/>
  <c r="AA502" i="1"/>
  <c r="Z502" i="1"/>
  <c r="Y502" i="1"/>
  <c r="R502" i="1"/>
  <c r="Q502" i="1"/>
  <c r="C502" i="1"/>
  <c r="FM501" i="1"/>
  <c r="FO501" i="1" s="1"/>
  <c r="CW501" i="1"/>
  <c r="CV501" i="1"/>
  <c r="CU501" i="1"/>
  <c r="CT501" i="1"/>
  <c r="CS501" i="1"/>
  <c r="CQ501" i="1"/>
  <c r="CP501" i="1"/>
  <c r="CI501" i="1"/>
  <c r="BZ501" i="1"/>
  <c r="BY501" i="1"/>
  <c r="BX501" i="1"/>
  <c r="BW501" i="1"/>
  <c r="BV501" i="1"/>
  <c r="BT501" i="1"/>
  <c r="BR501" i="1"/>
  <c r="BQ501" i="1"/>
  <c r="BP501" i="1"/>
  <c r="BO501" i="1"/>
  <c r="BN501" i="1"/>
  <c r="BL501" i="1"/>
  <c r="BK501" i="1"/>
  <c r="BD501" i="1"/>
  <c r="BC501" i="1"/>
  <c r="BB501" i="1"/>
  <c r="BA501" i="1"/>
  <c r="AZ501" i="1"/>
  <c r="AY501" i="1"/>
  <c r="AX501" i="1"/>
  <c r="AW501" i="1"/>
  <c r="AV501" i="1"/>
  <c r="AE501" i="1"/>
  <c r="AD501" i="1"/>
  <c r="AC501" i="1"/>
  <c r="AB501" i="1"/>
  <c r="AA501" i="1"/>
  <c r="Z501" i="1"/>
  <c r="Y501" i="1"/>
  <c r="R501" i="1"/>
  <c r="Q501" i="1"/>
  <c r="C501" i="1"/>
  <c r="FM500" i="1"/>
  <c r="CW500" i="1"/>
  <c r="CV500" i="1"/>
  <c r="CU500" i="1"/>
  <c r="CT500" i="1"/>
  <c r="CS500" i="1"/>
  <c r="CQ500" i="1"/>
  <c r="CP500" i="1"/>
  <c r="CI500" i="1"/>
  <c r="BZ500" i="1"/>
  <c r="BY500" i="1"/>
  <c r="BX500" i="1"/>
  <c r="BW500" i="1"/>
  <c r="BV500" i="1"/>
  <c r="BT500" i="1"/>
  <c r="BR500" i="1"/>
  <c r="BQ500" i="1"/>
  <c r="BP500" i="1"/>
  <c r="BO500" i="1"/>
  <c r="BN500" i="1"/>
  <c r="BL500" i="1"/>
  <c r="BK500" i="1"/>
  <c r="BD500" i="1"/>
  <c r="BC500" i="1"/>
  <c r="BB500" i="1"/>
  <c r="BA500" i="1"/>
  <c r="AZ500" i="1"/>
  <c r="AY500" i="1"/>
  <c r="AX500" i="1"/>
  <c r="AW500" i="1"/>
  <c r="AV500" i="1"/>
  <c r="AE500" i="1"/>
  <c r="AD500" i="1"/>
  <c r="AC500" i="1"/>
  <c r="AB500" i="1"/>
  <c r="AA500" i="1"/>
  <c r="Z500" i="1"/>
  <c r="Y500" i="1"/>
  <c r="R500" i="1"/>
  <c r="Q500" i="1"/>
  <c r="C500" i="1"/>
  <c r="FM499" i="1"/>
  <c r="FO499" i="1" s="1"/>
  <c r="CW499" i="1"/>
  <c r="CV499" i="1"/>
  <c r="CU499" i="1"/>
  <c r="CT499" i="1"/>
  <c r="CS499" i="1"/>
  <c r="CQ499" i="1"/>
  <c r="CP499" i="1"/>
  <c r="CI499" i="1"/>
  <c r="BZ499" i="1"/>
  <c r="BY499" i="1"/>
  <c r="BX499" i="1"/>
  <c r="BW499" i="1"/>
  <c r="BV499" i="1"/>
  <c r="BT499" i="1"/>
  <c r="BR499" i="1"/>
  <c r="BQ499" i="1"/>
  <c r="BP499" i="1"/>
  <c r="BO499" i="1"/>
  <c r="BN499" i="1"/>
  <c r="BL499" i="1"/>
  <c r="BK499" i="1"/>
  <c r="BD499" i="1"/>
  <c r="BC499" i="1"/>
  <c r="BB499" i="1"/>
  <c r="BA499" i="1"/>
  <c r="AZ499" i="1"/>
  <c r="AY499" i="1"/>
  <c r="AX499" i="1"/>
  <c r="AW499" i="1"/>
  <c r="AV499" i="1"/>
  <c r="AE499" i="1"/>
  <c r="AD499" i="1"/>
  <c r="AC499" i="1"/>
  <c r="AB499" i="1"/>
  <c r="AA499" i="1"/>
  <c r="Z499" i="1"/>
  <c r="Y499" i="1"/>
  <c r="R499" i="1"/>
  <c r="Q499" i="1"/>
  <c r="C499" i="1"/>
  <c r="FM498" i="1"/>
  <c r="CW498" i="1"/>
  <c r="CV498" i="1"/>
  <c r="CU498" i="1"/>
  <c r="CT498" i="1"/>
  <c r="CS498" i="1"/>
  <c r="CQ498" i="1"/>
  <c r="CP498" i="1"/>
  <c r="CI498" i="1"/>
  <c r="BZ498" i="1"/>
  <c r="BY498" i="1"/>
  <c r="BX498" i="1"/>
  <c r="BW498" i="1"/>
  <c r="BV498" i="1"/>
  <c r="BT498" i="1"/>
  <c r="BR498" i="1"/>
  <c r="BQ498" i="1"/>
  <c r="BP498" i="1"/>
  <c r="BO498" i="1"/>
  <c r="BN498" i="1"/>
  <c r="BL498" i="1"/>
  <c r="BK498" i="1"/>
  <c r="BD498" i="1"/>
  <c r="BC498" i="1"/>
  <c r="BB498" i="1"/>
  <c r="BA498" i="1"/>
  <c r="AZ498" i="1"/>
  <c r="AY498" i="1"/>
  <c r="AX498" i="1"/>
  <c r="AW498" i="1"/>
  <c r="AV498" i="1"/>
  <c r="AE498" i="1"/>
  <c r="AD498" i="1"/>
  <c r="AC498" i="1"/>
  <c r="AB498" i="1"/>
  <c r="AA498" i="1"/>
  <c r="Z498" i="1"/>
  <c r="Y498" i="1"/>
  <c r="R498" i="1"/>
  <c r="Q498" i="1"/>
  <c r="C498" i="1"/>
  <c r="FM497" i="1"/>
  <c r="CW497" i="1"/>
  <c r="CV497" i="1"/>
  <c r="CU497" i="1"/>
  <c r="CT497" i="1"/>
  <c r="CS497" i="1"/>
  <c r="CQ497" i="1"/>
  <c r="CP497" i="1"/>
  <c r="CI497" i="1"/>
  <c r="BZ497" i="1"/>
  <c r="BY497" i="1"/>
  <c r="BX497" i="1"/>
  <c r="BW497" i="1"/>
  <c r="BV497" i="1"/>
  <c r="BT497" i="1"/>
  <c r="BR497" i="1"/>
  <c r="BQ497" i="1"/>
  <c r="BP497" i="1"/>
  <c r="BO497" i="1"/>
  <c r="BN497" i="1"/>
  <c r="BL497" i="1"/>
  <c r="BK497" i="1"/>
  <c r="BD497" i="1"/>
  <c r="BC497" i="1"/>
  <c r="BB497" i="1"/>
  <c r="BA497" i="1"/>
  <c r="AZ497" i="1"/>
  <c r="AY497" i="1"/>
  <c r="AX497" i="1"/>
  <c r="AW497" i="1"/>
  <c r="AV497" i="1"/>
  <c r="AE497" i="1"/>
  <c r="AD497" i="1"/>
  <c r="AC497" i="1"/>
  <c r="AB497" i="1"/>
  <c r="AA497" i="1"/>
  <c r="Z497" i="1"/>
  <c r="Y497" i="1"/>
  <c r="R497" i="1"/>
  <c r="Q497" i="1"/>
  <c r="C497" i="1"/>
  <c r="FM496" i="1"/>
  <c r="CW496" i="1"/>
  <c r="CV496" i="1"/>
  <c r="CU496" i="1"/>
  <c r="CT496" i="1"/>
  <c r="CS496" i="1"/>
  <c r="CQ496" i="1"/>
  <c r="CP496" i="1"/>
  <c r="CI496" i="1"/>
  <c r="BZ496" i="1"/>
  <c r="BY496" i="1"/>
  <c r="BX496" i="1"/>
  <c r="BW496" i="1"/>
  <c r="BV496" i="1"/>
  <c r="BT496" i="1"/>
  <c r="BR496" i="1"/>
  <c r="BQ496" i="1"/>
  <c r="BP496" i="1"/>
  <c r="BO496" i="1"/>
  <c r="BN496" i="1"/>
  <c r="BL496" i="1"/>
  <c r="BK496" i="1"/>
  <c r="BD496" i="1"/>
  <c r="BC496" i="1"/>
  <c r="BB496" i="1"/>
  <c r="BA496" i="1"/>
  <c r="AZ496" i="1"/>
  <c r="AY496" i="1"/>
  <c r="AX496" i="1"/>
  <c r="AW496" i="1"/>
  <c r="AV496" i="1"/>
  <c r="AE496" i="1"/>
  <c r="AD496" i="1"/>
  <c r="AC496" i="1"/>
  <c r="AB496" i="1"/>
  <c r="AA496" i="1"/>
  <c r="Z496" i="1"/>
  <c r="Y496" i="1"/>
  <c r="R496" i="1"/>
  <c r="Q496" i="1"/>
  <c r="C496" i="1"/>
  <c r="FM495" i="1"/>
  <c r="FN495" i="1" s="1"/>
  <c r="FP495" i="1" s="1"/>
  <c r="CW495" i="1"/>
  <c r="CV495" i="1"/>
  <c r="CU495" i="1"/>
  <c r="CT495" i="1"/>
  <c r="CS495" i="1"/>
  <c r="CQ495" i="1"/>
  <c r="CP495" i="1"/>
  <c r="CI495" i="1"/>
  <c r="BZ495" i="1"/>
  <c r="BY495" i="1"/>
  <c r="BX495" i="1"/>
  <c r="BW495" i="1"/>
  <c r="BV495" i="1"/>
  <c r="BT495" i="1"/>
  <c r="BR495" i="1"/>
  <c r="BQ495" i="1"/>
  <c r="BP495" i="1"/>
  <c r="BO495" i="1"/>
  <c r="BN495" i="1"/>
  <c r="BL495" i="1"/>
  <c r="BK495" i="1"/>
  <c r="BD495" i="1"/>
  <c r="BC495" i="1"/>
  <c r="BB495" i="1"/>
  <c r="BA495" i="1"/>
  <c r="AZ495" i="1"/>
  <c r="AY495" i="1"/>
  <c r="AX495" i="1"/>
  <c r="AW495" i="1"/>
  <c r="AV495" i="1"/>
  <c r="AE495" i="1"/>
  <c r="AD495" i="1"/>
  <c r="AC495" i="1"/>
  <c r="AB495" i="1"/>
  <c r="AA495" i="1"/>
  <c r="Z495" i="1"/>
  <c r="Y495" i="1"/>
  <c r="R495" i="1"/>
  <c r="Q495" i="1"/>
  <c r="C495" i="1"/>
  <c r="FM494" i="1"/>
  <c r="CW494" i="1"/>
  <c r="CV494" i="1"/>
  <c r="CU494" i="1"/>
  <c r="CT494" i="1"/>
  <c r="CS494" i="1"/>
  <c r="CQ494" i="1"/>
  <c r="CP494" i="1"/>
  <c r="CI494" i="1"/>
  <c r="BZ494" i="1"/>
  <c r="BY494" i="1"/>
  <c r="BX494" i="1"/>
  <c r="BW494" i="1"/>
  <c r="BV494" i="1"/>
  <c r="BT494" i="1"/>
  <c r="BR494" i="1"/>
  <c r="BQ494" i="1"/>
  <c r="BP494" i="1"/>
  <c r="BO494" i="1"/>
  <c r="BN494" i="1"/>
  <c r="BL494" i="1"/>
  <c r="BK494" i="1"/>
  <c r="BD494" i="1"/>
  <c r="BC494" i="1"/>
  <c r="BB494" i="1"/>
  <c r="BA494" i="1"/>
  <c r="AZ494" i="1"/>
  <c r="AY494" i="1"/>
  <c r="AX494" i="1"/>
  <c r="AW494" i="1"/>
  <c r="AV494" i="1"/>
  <c r="AE494" i="1"/>
  <c r="AD494" i="1"/>
  <c r="AC494" i="1"/>
  <c r="AB494" i="1"/>
  <c r="AA494" i="1"/>
  <c r="Z494" i="1"/>
  <c r="Y494" i="1"/>
  <c r="R494" i="1"/>
  <c r="Q494" i="1"/>
  <c r="C494" i="1"/>
  <c r="FM493" i="1"/>
  <c r="CW493" i="1"/>
  <c r="CV493" i="1"/>
  <c r="CU493" i="1"/>
  <c r="CT493" i="1"/>
  <c r="CS493" i="1"/>
  <c r="CQ493" i="1"/>
  <c r="CP493" i="1"/>
  <c r="CI493" i="1"/>
  <c r="BZ493" i="1"/>
  <c r="BY493" i="1"/>
  <c r="BX493" i="1"/>
  <c r="BW493" i="1"/>
  <c r="BV493" i="1"/>
  <c r="BT493" i="1"/>
  <c r="BR493" i="1"/>
  <c r="BQ493" i="1"/>
  <c r="BP493" i="1"/>
  <c r="BO493" i="1"/>
  <c r="BN493" i="1"/>
  <c r="BL493" i="1"/>
  <c r="BK493" i="1"/>
  <c r="BD493" i="1"/>
  <c r="BC493" i="1"/>
  <c r="BB493" i="1"/>
  <c r="BA493" i="1"/>
  <c r="AZ493" i="1"/>
  <c r="AY493" i="1"/>
  <c r="AX493" i="1"/>
  <c r="AW493" i="1"/>
  <c r="AV493" i="1"/>
  <c r="AE493" i="1"/>
  <c r="AD493" i="1"/>
  <c r="AC493" i="1"/>
  <c r="AB493" i="1"/>
  <c r="AA493" i="1"/>
  <c r="Z493" i="1"/>
  <c r="Y493" i="1"/>
  <c r="R493" i="1"/>
  <c r="Q493" i="1"/>
  <c r="C493" i="1"/>
  <c r="FM492" i="1"/>
  <c r="CW492" i="1"/>
  <c r="CV492" i="1"/>
  <c r="CU492" i="1"/>
  <c r="CT492" i="1"/>
  <c r="CS492" i="1"/>
  <c r="CQ492" i="1"/>
  <c r="CP492" i="1"/>
  <c r="CI492" i="1"/>
  <c r="BZ492" i="1"/>
  <c r="BY492" i="1"/>
  <c r="BX492" i="1"/>
  <c r="BW492" i="1"/>
  <c r="BV492" i="1"/>
  <c r="BT492" i="1"/>
  <c r="BR492" i="1"/>
  <c r="BQ492" i="1"/>
  <c r="BP492" i="1"/>
  <c r="BO492" i="1"/>
  <c r="BN492" i="1"/>
  <c r="BL492" i="1"/>
  <c r="BK492" i="1"/>
  <c r="BD492" i="1"/>
  <c r="BC492" i="1"/>
  <c r="BB492" i="1"/>
  <c r="BA492" i="1"/>
  <c r="AZ492" i="1"/>
  <c r="AY492" i="1"/>
  <c r="AX492" i="1"/>
  <c r="AW492" i="1"/>
  <c r="AV492" i="1"/>
  <c r="AE492" i="1"/>
  <c r="AD492" i="1"/>
  <c r="AC492" i="1"/>
  <c r="AB492" i="1"/>
  <c r="AA492" i="1"/>
  <c r="Z492" i="1"/>
  <c r="Y492" i="1"/>
  <c r="R492" i="1"/>
  <c r="Q492" i="1"/>
  <c r="C492" i="1"/>
  <c r="FM491" i="1"/>
  <c r="FO491" i="1" s="1"/>
  <c r="CW491" i="1"/>
  <c r="CV491" i="1"/>
  <c r="CU491" i="1"/>
  <c r="CT491" i="1"/>
  <c r="CS491" i="1"/>
  <c r="CQ491" i="1"/>
  <c r="CP491" i="1"/>
  <c r="CI491" i="1"/>
  <c r="BZ491" i="1"/>
  <c r="BY491" i="1"/>
  <c r="BX491" i="1"/>
  <c r="BW491" i="1"/>
  <c r="BV491" i="1"/>
  <c r="BT491" i="1"/>
  <c r="BR491" i="1"/>
  <c r="BQ491" i="1"/>
  <c r="BP491" i="1"/>
  <c r="BO491" i="1"/>
  <c r="BN491" i="1"/>
  <c r="BL491" i="1"/>
  <c r="BK491" i="1"/>
  <c r="BD491" i="1"/>
  <c r="BC491" i="1"/>
  <c r="BB491" i="1"/>
  <c r="BA491" i="1"/>
  <c r="AZ491" i="1"/>
  <c r="AY491" i="1"/>
  <c r="AX491" i="1"/>
  <c r="AW491" i="1"/>
  <c r="AV491" i="1"/>
  <c r="AE491" i="1"/>
  <c r="AD491" i="1"/>
  <c r="AC491" i="1"/>
  <c r="AB491" i="1"/>
  <c r="AA491" i="1"/>
  <c r="Z491" i="1"/>
  <c r="Y491" i="1"/>
  <c r="R491" i="1"/>
  <c r="Q491" i="1"/>
  <c r="C491" i="1"/>
  <c r="FM490" i="1"/>
  <c r="FO490" i="1" s="1"/>
  <c r="CW490" i="1"/>
  <c r="CV490" i="1"/>
  <c r="CU490" i="1"/>
  <c r="CT490" i="1"/>
  <c r="CS490" i="1"/>
  <c r="CQ490" i="1"/>
  <c r="CP490" i="1"/>
  <c r="CI490" i="1"/>
  <c r="BZ490" i="1"/>
  <c r="BY490" i="1"/>
  <c r="BX490" i="1"/>
  <c r="BW490" i="1"/>
  <c r="BV490" i="1"/>
  <c r="BT490" i="1"/>
  <c r="BR490" i="1"/>
  <c r="BQ490" i="1"/>
  <c r="BP490" i="1"/>
  <c r="BO490" i="1"/>
  <c r="BN490" i="1"/>
  <c r="BL490" i="1"/>
  <c r="BK490" i="1"/>
  <c r="BD490" i="1"/>
  <c r="BC490" i="1"/>
  <c r="BB490" i="1"/>
  <c r="BA490" i="1"/>
  <c r="AZ490" i="1"/>
  <c r="AY490" i="1"/>
  <c r="AX490" i="1"/>
  <c r="AW490" i="1"/>
  <c r="AV490" i="1"/>
  <c r="AE490" i="1"/>
  <c r="AD490" i="1"/>
  <c r="AC490" i="1"/>
  <c r="AB490" i="1"/>
  <c r="AA490" i="1"/>
  <c r="Z490" i="1"/>
  <c r="Y490" i="1"/>
  <c r="R490" i="1"/>
  <c r="Q490" i="1"/>
  <c r="C490" i="1"/>
  <c r="FM489" i="1"/>
  <c r="FO489" i="1" s="1"/>
  <c r="CW489" i="1"/>
  <c r="CV489" i="1"/>
  <c r="CU489" i="1"/>
  <c r="CT489" i="1"/>
  <c r="CS489" i="1"/>
  <c r="CQ489" i="1"/>
  <c r="CP489" i="1"/>
  <c r="CI489" i="1"/>
  <c r="BZ489" i="1"/>
  <c r="BY489" i="1"/>
  <c r="BX489" i="1"/>
  <c r="BW489" i="1"/>
  <c r="BV489" i="1"/>
  <c r="BT489" i="1"/>
  <c r="BR489" i="1"/>
  <c r="BQ489" i="1"/>
  <c r="BP489" i="1"/>
  <c r="BO489" i="1"/>
  <c r="BN489" i="1"/>
  <c r="BL489" i="1"/>
  <c r="BK489" i="1"/>
  <c r="BD489" i="1"/>
  <c r="BC489" i="1"/>
  <c r="BB489" i="1"/>
  <c r="BA489" i="1"/>
  <c r="AZ489" i="1"/>
  <c r="AY489" i="1"/>
  <c r="AX489" i="1"/>
  <c r="AW489" i="1"/>
  <c r="AV489" i="1"/>
  <c r="AE489" i="1"/>
  <c r="AD489" i="1"/>
  <c r="AC489" i="1"/>
  <c r="AB489" i="1"/>
  <c r="AA489" i="1"/>
  <c r="Z489" i="1"/>
  <c r="Y489" i="1"/>
  <c r="R489" i="1"/>
  <c r="Q489" i="1"/>
  <c r="C489" i="1"/>
  <c r="FM488" i="1"/>
  <c r="CW488" i="1"/>
  <c r="CV488" i="1"/>
  <c r="CU488" i="1"/>
  <c r="CT488" i="1"/>
  <c r="CS488" i="1"/>
  <c r="CQ488" i="1"/>
  <c r="CP488" i="1"/>
  <c r="CI488" i="1"/>
  <c r="BZ488" i="1"/>
  <c r="BY488" i="1"/>
  <c r="BX488" i="1"/>
  <c r="BW488" i="1"/>
  <c r="BV488" i="1"/>
  <c r="BT488" i="1"/>
  <c r="BR488" i="1"/>
  <c r="BQ488" i="1"/>
  <c r="BP488" i="1"/>
  <c r="BO488" i="1"/>
  <c r="BN488" i="1"/>
  <c r="BL488" i="1"/>
  <c r="BK488" i="1"/>
  <c r="BD488" i="1"/>
  <c r="BC488" i="1"/>
  <c r="BB488" i="1"/>
  <c r="BA488" i="1"/>
  <c r="AZ488" i="1"/>
  <c r="AY488" i="1"/>
  <c r="AX488" i="1"/>
  <c r="AW488" i="1"/>
  <c r="AV488" i="1"/>
  <c r="AE488" i="1"/>
  <c r="AD488" i="1"/>
  <c r="AC488" i="1"/>
  <c r="AB488" i="1"/>
  <c r="AA488" i="1"/>
  <c r="Z488" i="1"/>
  <c r="Y488" i="1"/>
  <c r="R488" i="1"/>
  <c r="Q488" i="1"/>
  <c r="C488" i="1"/>
  <c r="FM487" i="1"/>
  <c r="CW487" i="1"/>
  <c r="CV487" i="1"/>
  <c r="CU487" i="1"/>
  <c r="CT487" i="1"/>
  <c r="CS487" i="1"/>
  <c r="CQ487" i="1"/>
  <c r="CP487" i="1"/>
  <c r="CI487" i="1"/>
  <c r="BZ487" i="1"/>
  <c r="BY487" i="1"/>
  <c r="BX487" i="1"/>
  <c r="BW487" i="1"/>
  <c r="BV487" i="1"/>
  <c r="BT487" i="1"/>
  <c r="BR487" i="1"/>
  <c r="BQ487" i="1"/>
  <c r="BP487" i="1"/>
  <c r="BO487" i="1"/>
  <c r="BN487" i="1"/>
  <c r="BL487" i="1"/>
  <c r="BK487" i="1"/>
  <c r="BD487" i="1"/>
  <c r="BC487" i="1"/>
  <c r="BB487" i="1"/>
  <c r="BA487" i="1"/>
  <c r="AZ487" i="1"/>
  <c r="AY487" i="1"/>
  <c r="AX487" i="1"/>
  <c r="AW487" i="1"/>
  <c r="AV487" i="1"/>
  <c r="AE487" i="1"/>
  <c r="AD487" i="1"/>
  <c r="AC487" i="1"/>
  <c r="AB487" i="1"/>
  <c r="AA487" i="1"/>
  <c r="Z487" i="1"/>
  <c r="Y487" i="1"/>
  <c r="R487" i="1"/>
  <c r="Q487" i="1"/>
  <c r="C487" i="1"/>
  <c r="FM486" i="1"/>
  <c r="CW486" i="1"/>
  <c r="CV486" i="1"/>
  <c r="CU486" i="1"/>
  <c r="CT486" i="1"/>
  <c r="CS486" i="1"/>
  <c r="CQ486" i="1"/>
  <c r="CP486" i="1"/>
  <c r="CI486" i="1"/>
  <c r="BZ486" i="1"/>
  <c r="BY486" i="1"/>
  <c r="BX486" i="1"/>
  <c r="BW486" i="1"/>
  <c r="BV486" i="1"/>
  <c r="BT486" i="1"/>
  <c r="BR486" i="1"/>
  <c r="BQ486" i="1"/>
  <c r="BP486" i="1"/>
  <c r="BO486" i="1"/>
  <c r="BN486" i="1"/>
  <c r="BL486" i="1"/>
  <c r="BK486" i="1"/>
  <c r="BD486" i="1"/>
  <c r="BC486" i="1"/>
  <c r="BB486" i="1"/>
  <c r="BA486" i="1"/>
  <c r="AZ486" i="1"/>
  <c r="AY486" i="1"/>
  <c r="AX486" i="1"/>
  <c r="AW486" i="1"/>
  <c r="AV486" i="1"/>
  <c r="AE486" i="1"/>
  <c r="AD486" i="1"/>
  <c r="AC486" i="1"/>
  <c r="AB486" i="1"/>
  <c r="AA486" i="1"/>
  <c r="Z486" i="1"/>
  <c r="Y486" i="1"/>
  <c r="R486" i="1"/>
  <c r="Q486" i="1"/>
  <c r="C486" i="1"/>
  <c r="FM485" i="1"/>
  <c r="FN485" i="1" s="1"/>
  <c r="FP485" i="1" s="1"/>
  <c r="CW485" i="1"/>
  <c r="CV485" i="1"/>
  <c r="CU485" i="1"/>
  <c r="CT485" i="1"/>
  <c r="CS485" i="1"/>
  <c r="CQ485" i="1"/>
  <c r="CP485" i="1"/>
  <c r="CI485" i="1"/>
  <c r="BZ485" i="1"/>
  <c r="BY485" i="1"/>
  <c r="BX485" i="1"/>
  <c r="BW485" i="1"/>
  <c r="BV485" i="1"/>
  <c r="BT485" i="1"/>
  <c r="BR485" i="1"/>
  <c r="BQ485" i="1"/>
  <c r="BP485" i="1"/>
  <c r="BO485" i="1"/>
  <c r="BN485" i="1"/>
  <c r="BL485" i="1"/>
  <c r="BK485" i="1"/>
  <c r="BD485" i="1"/>
  <c r="BC485" i="1"/>
  <c r="BB485" i="1"/>
  <c r="BA485" i="1"/>
  <c r="AZ485" i="1"/>
  <c r="AY485" i="1"/>
  <c r="AX485" i="1"/>
  <c r="AW485" i="1"/>
  <c r="AV485" i="1"/>
  <c r="AE485" i="1"/>
  <c r="AD485" i="1"/>
  <c r="AC485" i="1"/>
  <c r="AB485" i="1"/>
  <c r="AA485" i="1"/>
  <c r="Z485" i="1"/>
  <c r="Y485" i="1"/>
  <c r="R485" i="1"/>
  <c r="Q485" i="1"/>
  <c r="C485" i="1"/>
  <c r="FM484" i="1"/>
  <c r="FO484" i="1" s="1"/>
  <c r="CW484" i="1"/>
  <c r="CV484" i="1"/>
  <c r="CU484" i="1"/>
  <c r="CT484" i="1"/>
  <c r="CS484" i="1"/>
  <c r="CQ484" i="1"/>
  <c r="CP484" i="1"/>
  <c r="CI484" i="1"/>
  <c r="BZ484" i="1"/>
  <c r="BY484" i="1"/>
  <c r="BX484" i="1"/>
  <c r="BW484" i="1"/>
  <c r="BV484" i="1"/>
  <c r="BT484" i="1"/>
  <c r="BR484" i="1"/>
  <c r="BQ484" i="1"/>
  <c r="BP484" i="1"/>
  <c r="BO484" i="1"/>
  <c r="BN484" i="1"/>
  <c r="BL484" i="1"/>
  <c r="BK484" i="1"/>
  <c r="BD484" i="1"/>
  <c r="BC484" i="1"/>
  <c r="BB484" i="1"/>
  <c r="BA484" i="1"/>
  <c r="AZ484" i="1"/>
  <c r="AY484" i="1"/>
  <c r="AX484" i="1"/>
  <c r="AW484" i="1"/>
  <c r="AV484" i="1"/>
  <c r="AE484" i="1"/>
  <c r="AD484" i="1"/>
  <c r="AC484" i="1"/>
  <c r="AB484" i="1"/>
  <c r="AA484" i="1"/>
  <c r="Z484" i="1"/>
  <c r="Y484" i="1"/>
  <c r="R484" i="1"/>
  <c r="Q484" i="1"/>
  <c r="C484" i="1"/>
  <c r="FM483" i="1"/>
  <c r="CW483" i="1"/>
  <c r="CV483" i="1"/>
  <c r="CU483" i="1"/>
  <c r="CT483" i="1"/>
  <c r="CS483" i="1"/>
  <c r="CQ483" i="1"/>
  <c r="CP483" i="1"/>
  <c r="CI483" i="1"/>
  <c r="BZ483" i="1"/>
  <c r="BY483" i="1"/>
  <c r="BX483" i="1"/>
  <c r="BW483" i="1"/>
  <c r="BV483" i="1"/>
  <c r="BT483" i="1"/>
  <c r="BR483" i="1"/>
  <c r="BQ483" i="1"/>
  <c r="BP483" i="1"/>
  <c r="BO483" i="1"/>
  <c r="BN483" i="1"/>
  <c r="BL483" i="1"/>
  <c r="BK483" i="1"/>
  <c r="BD483" i="1"/>
  <c r="BC483" i="1"/>
  <c r="BB483" i="1"/>
  <c r="BA483" i="1"/>
  <c r="AZ483" i="1"/>
  <c r="AY483" i="1"/>
  <c r="AX483" i="1"/>
  <c r="AW483" i="1"/>
  <c r="AV483" i="1"/>
  <c r="AE483" i="1"/>
  <c r="AD483" i="1"/>
  <c r="AC483" i="1"/>
  <c r="AB483" i="1"/>
  <c r="AA483" i="1"/>
  <c r="Z483" i="1"/>
  <c r="Y483" i="1"/>
  <c r="R483" i="1"/>
  <c r="Q483" i="1"/>
  <c r="C483" i="1"/>
  <c r="FM482" i="1"/>
  <c r="FN482" i="1" s="1"/>
  <c r="FP482" i="1" s="1"/>
  <c r="CW482" i="1"/>
  <c r="CV482" i="1"/>
  <c r="CU482" i="1"/>
  <c r="CT482" i="1"/>
  <c r="CS482" i="1"/>
  <c r="CQ482" i="1"/>
  <c r="CP482" i="1"/>
  <c r="CI482" i="1"/>
  <c r="BZ482" i="1"/>
  <c r="BY482" i="1"/>
  <c r="BX482" i="1"/>
  <c r="BW482" i="1"/>
  <c r="BV482" i="1"/>
  <c r="BT482" i="1"/>
  <c r="BR482" i="1"/>
  <c r="BQ482" i="1"/>
  <c r="BP482" i="1"/>
  <c r="BO482" i="1"/>
  <c r="BN482" i="1"/>
  <c r="BL482" i="1"/>
  <c r="BK482" i="1"/>
  <c r="BD482" i="1"/>
  <c r="BC482" i="1"/>
  <c r="BB482" i="1"/>
  <c r="BA482" i="1"/>
  <c r="AZ482" i="1"/>
  <c r="AY482" i="1"/>
  <c r="AX482" i="1"/>
  <c r="AW482" i="1"/>
  <c r="AV482" i="1"/>
  <c r="AE482" i="1"/>
  <c r="AD482" i="1"/>
  <c r="AC482" i="1"/>
  <c r="AB482" i="1"/>
  <c r="AA482" i="1"/>
  <c r="Z482" i="1"/>
  <c r="Y482" i="1"/>
  <c r="R482" i="1"/>
  <c r="Q482" i="1"/>
  <c r="C482" i="1"/>
  <c r="FM481" i="1"/>
  <c r="FO481" i="1" s="1"/>
  <c r="CW481" i="1"/>
  <c r="CV481" i="1"/>
  <c r="CU481" i="1"/>
  <c r="CT481" i="1"/>
  <c r="CS481" i="1"/>
  <c r="CQ481" i="1"/>
  <c r="CP481" i="1"/>
  <c r="CI481" i="1"/>
  <c r="BZ481" i="1"/>
  <c r="BY481" i="1"/>
  <c r="BX481" i="1"/>
  <c r="BW481" i="1"/>
  <c r="BV481" i="1"/>
  <c r="BT481" i="1"/>
  <c r="BR481" i="1"/>
  <c r="BQ481" i="1"/>
  <c r="BP481" i="1"/>
  <c r="BO481" i="1"/>
  <c r="BN481" i="1"/>
  <c r="BL481" i="1"/>
  <c r="BK481" i="1"/>
  <c r="BD481" i="1"/>
  <c r="BC481" i="1"/>
  <c r="BB481" i="1"/>
  <c r="BA481" i="1"/>
  <c r="AZ481" i="1"/>
  <c r="AY481" i="1"/>
  <c r="AX481" i="1"/>
  <c r="AW481" i="1"/>
  <c r="AV481" i="1"/>
  <c r="AE481" i="1"/>
  <c r="AD481" i="1"/>
  <c r="AC481" i="1"/>
  <c r="AB481" i="1"/>
  <c r="AA481" i="1"/>
  <c r="Z481" i="1"/>
  <c r="Y481" i="1"/>
  <c r="R481" i="1"/>
  <c r="Q481" i="1"/>
  <c r="C481" i="1"/>
  <c r="FM480" i="1"/>
  <c r="FO480" i="1" s="1"/>
  <c r="CW480" i="1"/>
  <c r="CV480" i="1"/>
  <c r="CU480" i="1"/>
  <c r="CT480" i="1"/>
  <c r="CS480" i="1"/>
  <c r="CQ480" i="1"/>
  <c r="CP480" i="1"/>
  <c r="CI480" i="1"/>
  <c r="BZ480" i="1"/>
  <c r="BY480" i="1"/>
  <c r="BX480" i="1"/>
  <c r="BW480" i="1"/>
  <c r="BV480" i="1"/>
  <c r="BT480" i="1"/>
  <c r="BR480" i="1"/>
  <c r="BQ480" i="1"/>
  <c r="BP480" i="1"/>
  <c r="BO480" i="1"/>
  <c r="BN480" i="1"/>
  <c r="BL480" i="1"/>
  <c r="BK480" i="1"/>
  <c r="BD480" i="1"/>
  <c r="BC480" i="1"/>
  <c r="BB480" i="1"/>
  <c r="BA480" i="1"/>
  <c r="AZ480" i="1"/>
  <c r="AY480" i="1"/>
  <c r="AX480" i="1"/>
  <c r="AW480" i="1"/>
  <c r="AV480" i="1"/>
  <c r="AE480" i="1"/>
  <c r="AD480" i="1"/>
  <c r="AC480" i="1"/>
  <c r="AB480" i="1"/>
  <c r="AA480" i="1"/>
  <c r="Z480" i="1"/>
  <c r="Y480" i="1"/>
  <c r="R480" i="1"/>
  <c r="Q480" i="1"/>
  <c r="C480" i="1"/>
  <c r="FM479" i="1"/>
  <c r="CW479" i="1"/>
  <c r="CV479" i="1"/>
  <c r="CU479" i="1"/>
  <c r="CT479" i="1"/>
  <c r="CS479" i="1"/>
  <c r="CQ479" i="1"/>
  <c r="CP479" i="1"/>
  <c r="CI479" i="1"/>
  <c r="BZ479" i="1"/>
  <c r="BY479" i="1"/>
  <c r="BX479" i="1"/>
  <c r="BW479" i="1"/>
  <c r="BV479" i="1"/>
  <c r="BT479" i="1"/>
  <c r="BR479" i="1"/>
  <c r="BQ479" i="1"/>
  <c r="BP479" i="1"/>
  <c r="BO479" i="1"/>
  <c r="BN479" i="1"/>
  <c r="BL479" i="1"/>
  <c r="BK479" i="1"/>
  <c r="BD479" i="1"/>
  <c r="BC479" i="1"/>
  <c r="BB479" i="1"/>
  <c r="BA479" i="1"/>
  <c r="AZ479" i="1"/>
  <c r="AY479" i="1"/>
  <c r="AX479" i="1"/>
  <c r="AW479" i="1"/>
  <c r="AV479" i="1"/>
  <c r="AE479" i="1"/>
  <c r="AD479" i="1"/>
  <c r="AC479" i="1"/>
  <c r="AB479" i="1"/>
  <c r="AA479" i="1"/>
  <c r="Z479" i="1"/>
  <c r="Y479" i="1"/>
  <c r="R479" i="1"/>
  <c r="Q479" i="1"/>
  <c r="C479" i="1"/>
  <c r="FM478" i="1"/>
  <c r="CW478" i="1"/>
  <c r="CV478" i="1"/>
  <c r="CU478" i="1"/>
  <c r="CT478" i="1"/>
  <c r="CS478" i="1"/>
  <c r="CQ478" i="1"/>
  <c r="CP478" i="1"/>
  <c r="CI478" i="1"/>
  <c r="BZ478" i="1"/>
  <c r="BY478" i="1"/>
  <c r="BX478" i="1"/>
  <c r="BW478" i="1"/>
  <c r="BV478" i="1"/>
  <c r="BT478" i="1"/>
  <c r="BR478" i="1"/>
  <c r="BQ478" i="1"/>
  <c r="BP478" i="1"/>
  <c r="BO478" i="1"/>
  <c r="BN478" i="1"/>
  <c r="BL478" i="1"/>
  <c r="BK478" i="1"/>
  <c r="BD478" i="1"/>
  <c r="BC478" i="1"/>
  <c r="BB478" i="1"/>
  <c r="BA478" i="1"/>
  <c r="AZ478" i="1"/>
  <c r="AY478" i="1"/>
  <c r="AX478" i="1"/>
  <c r="AW478" i="1"/>
  <c r="AV478" i="1"/>
  <c r="AE478" i="1"/>
  <c r="AD478" i="1"/>
  <c r="AC478" i="1"/>
  <c r="AB478" i="1"/>
  <c r="AA478" i="1"/>
  <c r="Z478" i="1"/>
  <c r="Y478" i="1"/>
  <c r="R478" i="1"/>
  <c r="Q478" i="1"/>
  <c r="C478" i="1"/>
  <c r="FM477" i="1"/>
  <c r="CW477" i="1"/>
  <c r="CV477" i="1"/>
  <c r="CU477" i="1"/>
  <c r="CT477" i="1"/>
  <c r="CS477" i="1"/>
  <c r="CQ477" i="1"/>
  <c r="CP477" i="1"/>
  <c r="CI477" i="1"/>
  <c r="BZ477" i="1"/>
  <c r="BY477" i="1"/>
  <c r="BX477" i="1"/>
  <c r="BW477" i="1"/>
  <c r="BV477" i="1"/>
  <c r="BT477" i="1"/>
  <c r="BR477" i="1"/>
  <c r="BQ477" i="1"/>
  <c r="BP477" i="1"/>
  <c r="BO477" i="1"/>
  <c r="BN477" i="1"/>
  <c r="BL477" i="1"/>
  <c r="BK477" i="1"/>
  <c r="BD477" i="1"/>
  <c r="BC477" i="1"/>
  <c r="BB477" i="1"/>
  <c r="BA477" i="1"/>
  <c r="AZ477" i="1"/>
  <c r="AY477" i="1"/>
  <c r="AX477" i="1"/>
  <c r="AW477" i="1"/>
  <c r="AV477" i="1"/>
  <c r="AE477" i="1"/>
  <c r="AD477" i="1"/>
  <c r="AC477" i="1"/>
  <c r="AB477" i="1"/>
  <c r="AA477" i="1"/>
  <c r="Z477" i="1"/>
  <c r="Y477" i="1"/>
  <c r="R477" i="1"/>
  <c r="Q477" i="1"/>
  <c r="C477" i="1"/>
  <c r="FM476" i="1"/>
  <c r="FO476" i="1" s="1"/>
  <c r="CW476" i="1"/>
  <c r="CV476" i="1"/>
  <c r="CU476" i="1"/>
  <c r="CT476" i="1"/>
  <c r="CS476" i="1"/>
  <c r="CQ476" i="1"/>
  <c r="CP476" i="1"/>
  <c r="CI476" i="1"/>
  <c r="BZ476" i="1"/>
  <c r="BY476" i="1"/>
  <c r="BX476" i="1"/>
  <c r="BW476" i="1"/>
  <c r="BV476" i="1"/>
  <c r="BT476" i="1"/>
  <c r="BR476" i="1"/>
  <c r="BQ476" i="1"/>
  <c r="BP476" i="1"/>
  <c r="BO476" i="1"/>
  <c r="BN476" i="1"/>
  <c r="BL476" i="1"/>
  <c r="BK476" i="1"/>
  <c r="BD476" i="1"/>
  <c r="BC476" i="1"/>
  <c r="BB476" i="1"/>
  <c r="BA476" i="1"/>
  <c r="AZ476" i="1"/>
  <c r="AY476" i="1"/>
  <c r="AX476" i="1"/>
  <c r="AW476" i="1"/>
  <c r="AV476" i="1"/>
  <c r="AE476" i="1"/>
  <c r="AD476" i="1"/>
  <c r="AC476" i="1"/>
  <c r="AB476" i="1"/>
  <c r="AA476" i="1"/>
  <c r="Z476" i="1"/>
  <c r="Y476" i="1"/>
  <c r="R476" i="1"/>
  <c r="Q476" i="1"/>
  <c r="C476" i="1"/>
  <c r="FM475" i="1"/>
  <c r="FN475" i="1" s="1"/>
  <c r="FP475" i="1" s="1"/>
  <c r="CW475" i="1"/>
  <c r="CV475" i="1"/>
  <c r="CU475" i="1"/>
  <c r="CT475" i="1"/>
  <c r="CS475" i="1"/>
  <c r="CQ475" i="1"/>
  <c r="CP475" i="1"/>
  <c r="CI475" i="1"/>
  <c r="BZ475" i="1"/>
  <c r="BY475" i="1"/>
  <c r="BX475" i="1"/>
  <c r="BW475" i="1"/>
  <c r="BV475" i="1"/>
  <c r="BT475" i="1"/>
  <c r="BR475" i="1"/>
  <c r="BQ475" i="1"/>
  <c r="BP475" i="1"/>
  <c r="BO475" i="1"/>
  <c r="BN475" i="1"/>
  <c r="BL475" i="1"/>
  <c r="BK475" i="1"/>
  <c r="BD475" i="1"/>
  <c r="BC475" i="1"/>
  <c r="BB475" i="1"/>
  <c r="BA475" i="1"/>
  <c r="AZ475" i="1"/>
  <c r="AY475" i="1"/>
  <c r="AX475" i="1"/>
  <c r="AW475" i="1"/>
  <c r="AV475" i="1"/>
  <c r="AE475" i="1"/>
  <c r="AD475" i="1"/>
  <c r="AC475" i="1"/>
  <c r="AB475" i="1"/>
  <c r="AA475" i="1"/>
  <c r="Z475" i="1"/>
  <c r="Y475" i="1"/>
  <c r="R475" i="1"/>
  <c r="Q475" i="1"/>
  <c r="C475" i="1"/>
  <c r="FM474" i="1"/>
  <c r="FN474" i="1" s="1"/>
  <c r="FP474" i="1" s="1"/>
  <c r="CW474" i="1"/>
  <c r="CV474" i="1"/>
  <c r="CU474" i="1"/>
  <c r="CT474" i="1"/>
  <c r="CS474" i="1"/>
  <c r="CQ474" i="1"/>
  <c r="CP474" i="1"/>
  <c r="CI474" i="1"/>
  <c r="BZ474" i="1"/>
  <c r="BY474" i="1"/>
  <c r="BX474" i="1"/>
  <c r="BW474" i="1"/>
  <c r="BV474" i="1"/>
  <c r="BT474" i="1"/>
  <c r="BR474" i="1"/>
  <c r="BQ474" i="1"/>
  <c r="BP474" i="1"/>
  <c r="BO474" i="1"/>
  <c r="BN474" i="1"/>
  <c r="BL474" i="1"/>
  <c r="BK474" i="1"/>
  <c r="BD474" i="1"/>
  <c r="BC474" i="1"/>
  <c r="BB474" i="1"/>
  <c r="BA474" i="1"/>
  <c r="AZ474" i="1"/>
  <c r="AY474" i="1"/>
  <c r="AX474" i="1"/>
  <c r="AW474" i="1"/>
  <c r="AV474" i="1"/>
  <c r="AE474" i="1"/>
  <c r="AD474" i="1"/>
  <c r="AC474" i="1"/>
  <c r="AB474" i="1"/>
  <c r="AA474" i="1"/>
  <c r="Z474" i="1"/>
  <c r="Y474" i="1"/>
  <c r="R474" i="1"/>
  <c r="Q474" i="1"/>
  <c r="C474" i="1"/>
  <c r="FM473" i="1"/>
  <c r="CW473" i="1"/>
  <c r="CV473" i="1"/>
  <c r="CU473" i="1"/>
  <c r="CT473" i="1"/>
  <c r="CS473" i="1"/>
  <c r="CQ473" i="1"/>
  <c r="CP473" i="1"/>
  <c r="CI473" i="1"/>
  <c r="BZ473" i="1"/>
  <c r="BY473" i="1"/>
  <c r="BX473" i="1"/>
  <c r="BW473" i="1"/>
  <c r="BV473" i="1"/>
  <c r="BT473" i="1"/>
  <c r="BR473" i="1"/>
  <c r="BQ473" i="1"/>
  <c r="BP473" i="1"/>
  <c r="BO473" i="1"/>
  <c r="BN473" i="1"/>
  <c r="BL473" i="1"/>
  <c r="BK473" i="1"/>
  <c r="BD473" i="1"/>
  <c r="BC473" i="1"/>
  <c r="BB473" i="1"/>
  <c r="BA473" i="1"/>
  <c r="AZ473" i="1"/>
  <c r="AY473" i="1"/>
  <c r="AX473" i="1"/>
  <c r="AW473" i="1"/>
  <c r="AV473" i="1"/>
  <c r="AE473" i="1"/>
  <c r="AD473" i="1"/>
  <c r="AC473" i="1"/>
  <c r="AB473" i="1"/>
  <c r="AA473" i="1"/>
  <c r="Z473" i="1"/>
  <c r="Y473" i="1"/>
  <c r="R473" i="1"/>
  <c r="Q473" i="1"/>
  <c r="C473" i="1"/>
  <c r="FM472" i="1"/>
  <c r="CW472" i="1"/>
  <c r="CV472" i="1"/>
  <c r="CU472" i="1"/>
  <c r="CT472" i="1"/>
  <c r="CS472" i="1"/>
  <c r="CQ472" i="1"/>
  <c r="CP472" i="1"/>
  <c r="CI472" i="1"/>
  <c r="BZ472" i="1"/>
  <c r="BY472" i="1"/>
  <c r="BX472" i="1"/>
  <c r="BW472" i="1"/>
  <c r="BV472" i="1"/>
  <c r="BT472" i="1"/>
  <c r="BR472" i="1"/>
  <c r="BQ472" i="1"/>
  <c r="BP472" i="1"/>
  <c r="BO472" i="1"/>
  <c r="BN472" i="1"/>
  <c r="BL472" i="1"/>
  <c r="BK472" i="1"/>
  <c r="BD472" i="1"/>
  <c r="BC472" i="1"/>
  <c r="BB472" i="1"/>
  <c r="BA472" i="1"/>
  <c r="AZ472" i="1"/>
  <c r="AY472" i="1"/>
  <c r="AX472" i="1"/>
  <c r="AW472" i="1"/>
  <c r="AV472" i="1"/>
  <c r="AE472" i="1"/>
  <c r="AD472" i="1"/>
  <c r="AC472" i="1"/>
  <c r="AB472" i="1"/>
  <c r="AA472" i="1"/>
  <c r="Z472" i="1"/>
  <c r="Y472" i="1"/>
  <c r="R472" i="1"/>
  <c r="Q472" i="1"/>
  <c r="C472" i="1"/>
  <c r="FM471" i="1"/>
  <c r="FN471" i="1" s="1"/>
  <c r="FP471" i="1" s="1"/>
  <c r="CW471" i="1"/>
  <c r="CV471" i="1"/>
  <c r="CU471" i="1"/>
  <c r="CT471" i="1"/>
  <c r="CS471" i="1"/>
  <c r="CQ471" i="1"/>
  <c r="CP471" i="1"/>
  <c r="CI471" i="1"/>
  <c r="BZ471" i="1"/>
  <c r="BY471" i="1"/>
  <c r="BX471" i="1"/>
  <c r="BW471" i="1"/>
  <c r="BV471" i="1"/>
  <c r="BT471" i="1"/>
  <c r="BR471" i="1"/>
  <c r="BQ471" i="1"/>
  <c r="BP471" i="1"/>
  <c r="BO471" i="1"/>
  <c r="BN471" i="1"/>
  <c r="BL471" i="1"/>
  <c r="BK471" i="1"/>
  <c r="BD471" i="1"/>
  <c r="BC471" i="1"/>
  <c r="BB471" i="1"/>
  <c r="BA471" i="1"/>
  <c r="AZ471" i="1"/>
  <c r="AY471" i="1"/>
  <c r="AX471" i="1"/>
  <c r="AW471" i="1"/>
  <c r="AV471" i="1"/>
  <c r="AE471" i="1"/>
  <c r="AD471" i="1"/>
  <c r="AC471" i="1"/>
  <c r="AB471" i="1"/>
  <c r="AA471" i="1"/>
  <c r="Z471" i="1"/>
  <c r="Y471" i="1"/>
  <c r="R471" i="1"/>
  <c r="Q471" i="1"/>
  <c r="C471" i="1"/>
  <c r="FM470" i="1"/>
  <c r="CW470" i="1"/>
  <c r="CV470" i="1"/>
  <c r="CU470" i="1"/>
  <c r="CT470" i="1"/>
  <c r="CS470" i="1"/>
  <c r="CQ470" i="1"/>
  <c r="CP470" i="1"/>
  <c r="CI470" i="1"/>
  <c r="BZ470" i="1"/>
  <c r="BY470" i="1"/>
  <c r="BX470" i="1"/>
  <c r="BW470" i="1"/>
  <c r="BV470" i="1"/>
  <c r="BT470" i="1"/>
  <c r="BR470" i="1"/>
  <c r="BQ470" i="1"/>
  <c r="BP470" i="1"/>
  <c r="BO470" i="1"/>
  <c r="BN470" i="1"/>
  <c r="BL470" i="1"/>
  <c r="BK470" i="1"/>
  <c r="BD470" i="1"/>
  <c r="BC470" i="1"/>
  <c r="BB470" i="1"/>
  <c r="BA470" i="1"/>
  <c r="AZ470" i="1"/>
  <c r="AY470" i="1"/>
  <c r="AX470" i="1"/>
  <c r="AW470" i="1"/>
  <c r="AV470" i="1"/>
  <c r="AE470" i="1"/>
  <c r="AD470" i="1"/>
  <c r="AC470" i="1"/>
  <c r="AB470" i="1"/>
  <c r="AA470" i="1"/>
  <c r="Z470" i="1"/>
  <c r="Y470" i="1"/>
  <c r="R470" i="1"/>
  <c r="Q470" i="1"/>
  <c r="C470" i="1"/>
  <c r="FM469" i="1"/>
  <c r="FO469" i="1" s="1"/>
  <c r="CW469" i="1"/>
  <c r="CV469" i="1"/>
  <c r="CU469" i="1"/>
  <c r="CT469" i="1"/>
  <c r="CS469" i="1"/>
  <c r="CQ469" i="1"/>
  <c r="CP469" i="1"/>
  <c r="CI469" i="1"/>
  <c r="BZ469" i="1"/>
  <c r="BY469" i="1"/>
  <c r="BX469" i="1"/>
  <c r="BW469" i="1"/>
  <c r="BV469" i="1"/>
  <c r="BT469" i="1"/>
  <c r="BR469" i="1"/>
  <c r="BQ469" i="1"/>
  <c r="BP469" i="1"/>
  <c r="BO469" i="1"/>
  <c r="BN469" i="1"/>
  <c r="BL469" i="1"/>
  <c r="BK469" i="1"/>
  <c r="BD469" i="1"/>
  <c r="BC469" i="1"/>
  <c r="BB469" i="1"/>
  <c r="BA469" i="1"/>
  <c r="AZ469" i="1"/>
  <c r="AY469" i="1"/>
  <c r="AX469" i="1"/>
  <c r="AW469" i="1"/>
  <c r="AV469" i="1"/>
  <c r="AE469" i="1"/>
  <c r="AD469" i="1"/>
  <c r="AC469" i="1"/>
  <c r="AB469" i="1"/>
  <c r="AA469" i="1"/>
  <c r="Z469" i="1"/>
  <c r="Y469" i="1"/>
  <c r="R469" i="1"/>
  <c r="Q469" i="1"/>
  <c r="C469" i="1"/>
  <c r="FM468" i="1"/>
  <c r="FO468" i="1" s="1"/>
  <c r="CW468" i="1"/>
  <c r="CV468" i="1"/>
  <c r="CU468" i="1"/>
  <c r="CT468" i="1"/>
  <c r="CS468" i="1"/>
  <c r="CQ468" i="1"/>
  <c r="CP468" i="1"/>
  <c r="CI468" i="1"/>
  <c r="BZ468" i="1"/>
  <c r="BY468" i="1"/>
  <c r="BX468" i="1"/>
  <c r="BW468" i="1"/>
  <c r="BV468" i="1"/>
  <c r="BT468" i="1"/>
  <c r="BR468" i="1"/>
  <c r="BQ468" i="1"/>
  <c r="BP468" i="1"/>
  <c r="BO468" i="1"/>
  <c r="BN468" i="1"/>
  <c r="BL468" i="1"/>
  <c r="BK468" i="1"/>
  <c r="BD468" i="1"/>
  <c r="BC468" i="1"/>
  <c r="BB468" i="1"/>
  <c r="BA468" i="1"/>
  <c r="AZ468" i="1"/>
  <c r="AY468" i="1"/>
  <c r="AX468" i="1"/>
  <c r="AW468" i="1"/>
  <c r="AV468" i="1"/>
  <c r="AE468" i="1"/>
  <c r="AD468" i="1"/>
  <c r="AC468" i="1"/>
  <c r="AB468" i="1"/>
  <c r="AA468" i="1"/>
  <c r="Z468" i="1"/>
  <c r="Y468" i="1"/>
  <c r="R468" i="1"/>
  <c r="Q468" i="1"/>
  <c r="C468" i="1"/>
  <c r="FM467" i="1"/>
  <c r="CW467" i="1"/>
  <c r="CV467" i="1"/>
  <c r="CU467" i="1"/>
  <c r="CT467" i="1"/>
  <c r="CS467" i="1"/>
  <c r="CQ467" i="1"/>
  <c r="CP467" i="1"/>
  <c r="CI467" i="1"/>
  <c r="BZ467" i="1"/>
  <c r="BY467" i="1"/>
  <c r="BX467" i="1"/>
  <c r="BW467" i="1"/>
  <c r="BV467" i="1"/>
  <c r="BT467" i="1"/>
  <c r="BR467" i="1"/>
  <c r="BQ467" i="1"/>
  <c r="BP467" i="1"/>
  <c r="BO467" i="1"/>
  <c r="BN467" i="1"/>
  <c r="BL467" i="1"/>
  <c r="BK467" i="1"/>
  <c r="BD467" i="1"/>
  <c r="BC467" i="1"/>
  <c r="BB467" i="1"/>
  <c r="BA467" i="1"/>
  <c r="AZ467" i="1"/>
  <c r="AY467" i="1"/>
  <c r="AX467" i="1"/>
  <c r="AW467" i="1"/>
  <c r="AV467" i="1"/>
  <c r="AE467" i="1"/>
  <c r="AD467" i="1"/>
  <c r="AC467" i="1"/>
  <c r="AB467" i="1"/>
  <c r="AA467" i="1"/>
  <c r="Z467" i="1"/>
  <c r="Y467" i="1"/>
  <c r="R467" i="1"/>
  <c r="Q467" i="1"/>
  <c r="C467" i="1"/>
  <c r="FM466" i="1"/>
  <c r="FN466" i="1" s="1"/>
  <c r="FP466" i="1" s="1"/>
  <c r="CW466" i="1"/>
  <c r="CV466" i="1"/>
  <c r="CU466" i="1"/>
  <c r="CT466" i="1"/>
  <c r="CS466" i="1"/>
  <c r="CQ466" i="1"/>
  <c r="CP466" i="1"/>
  <c r="CI466" i="1"/>
  <c r="BZ466" i="1"/>
  <c r="BY466" i="1"/>
  <c r="BX466" i="1"/>
  <c r="BW466" i="1"/>
  <c r="BV466" i="1"/>
  <c r="BT466" i="1"/>
  <c r="BR466" i="1"/>
  <c r="BQ466" i="1"/>
  <c r="BP466" i="1"/>
  <c r="BO466" i="1"/>
  <c r="BN466" i="1"/>
  <c r="BL466" i="1"/>
  <c r="BK466" i="1"/>
  <c r="BD466" i="1"/>
  <c r="BC466" i="1"/>
  <c r="BB466" i="1"/>
  <c r="BA466" i="1"/>
  <c r="AZ466" i="1"/>
  <c r="AY466" i="1"/>
  <c r="AX466" i="1"/>
  <c r="AW466" i="1"/>
  <c r="AV466" i="1"/>
  <c r="AE466" i="1"/>
  <c r="AD466" i="1"/>
  <c r="AC466" i="1"/>
  <c r="AB466" i="1"/>
  <c r="AA466" i="1"/>
  <c r="Z466" i="1"/>
  <c r="Y466" i="1"/>
  <c r="R466" i="1"/>
  <c r="Q466" i="1"/>
  <c r="C466" i="1"/>
  <c r="FM465" i="1"/>
  <c r="FN465" i="1" s="1"/>
  <c r="FP465" i="1" s="1"/>
  <c r="CW465" i="1"/>
  <c r="CV465" i="1"/>
  <c r="CU465" i="1"/>
  <c r="CT465" i="1"/>
  <c r="CS465" i="1"/>
  <c r="CQ465" i="1"/>
  <c r="CP465" i="1"/>
  <c r="CI465" i="1"/>
  <c r="BZ465" i="1"/>
  <c r="BY465" i="1"/>
  <c r="BX465" i="1"/>
  <c r="BW465" i="1"/>
  <c r="BV465" i="1"/>
  <c r="BT465" i="1"/>
  <c r="BR465" i="1"/>
  <c r="BQ465" i="1"/>
  <c r="BP465" i="1"/>
  <c r="BO465" i="1"/>
  <c r="BN465" i="1"/>
  <c r="BL465" i="1"/>
  <c r="BK465" i="1"/>
  <c r="BD465" i="1"/>
  <c r="BC465" i="1"/>
  <c r="BB465" i="1"/>
  <c r="BA465" i="1"/>
  <c r="AZ465" i="1"/>
  <c r="AY465" i="1"/>
  <c r="AX465" i="1"/>
  <c r="AW465" i="1"/>
  <c r="AV465" i="1"/>
  <c r="AE465" i="1"/>
  <c r="AD465" i="1"/>
  <c r="AC465" i="1"/>
  <c r="AB465" i="1"/>
  <c r="AA465" i="1"/>
  <c r="Z465" i="1"/>
  <c r="Y465" i="1"/>
  <c r="R465" i="1"/>
  <c r="Q465" i="1"/>
  <c r="C465" i="1"/>
  <c r="FM464" i="1"/>
  <c r="CW464" i="1"/>
  <c r="CV464" i="1"/>
  <c r="CU464" i="1"/>
  <c r="CT464" i="1"/>
  <c r="CS464" i="1"/>
  <c r="CQ464" i="1"/>
  <c r="CP464" i="1"/>
  <c r="CI464" i="1"/>
  <c r="BZ464" i="1"/>
  <c r="BY464" i="1"/>
  <c r="BX464" i="1"/>
  <c r="BW464" i="1"/>
  <c r="BV464" i="1"/>
  <c r="BT464" i="1"/>
  <c r="BR464" i="1"/>
  <c r="BQ464" i="1"/>
  <c r="BP464" i="1"/>
  <c r="BO464" i="1"/>
  <c r="BN464" i="1"/>
  <c r="BL464" i="1"/>
  <c r="BK464" i="1"/>
  <c r="BD464" i="1"/>
  <c r="BC464" i="1"/>
  <c r="BB464" i="1"/>
  <c r="BA464" i="1"/>
  <c r="AZ464" i="1"/>
  <c r="AY464" i="1"/>
  <c r="AX464" i="1"/>
  <c r="AW464" i="1"/>
  <c r="AV464" i="1"/>
  <c r="AE464" i="1"/>
  <c r="AD464" i="1"/>
  <c r="AC464" i="1"/>
  <c r="AB464" i="1"/>
  <c r="AA464" i="1"/>
  <c r="Z464" i="1"/>
  <c r="Y464" i="1"/>
  <c r="R464" i="1"/>
  <c r="Q464" i="1"/>
  <c r="C464" i="1"/>
  <c r="FM463" i="1"/>
  <c r="CW463" i="1"/>
  <c r="CV463" i="1"/>
  <c r="CU463" i="1"/>
  <c r="CT463" i="1"/>
  <c r="CS463" i="1"/>
  <c r="CQ463" i="1"/>
  <c r="CP463" i="1"/>
  <c r="CI463" i="1"/>
  <c r="BZ463" i="1"/>
  <c r="BY463" i="1"/>
  <c r="BX463" i="1"/>
  <c r="BW463" i="1"/>
  <c r="BV463" i="1"/>
  <c r="BT463" i="1"/>
  <c r="BR463" i="1"/>
  <c r="BQ463" i="1"/>
  <c r="BP463" i="1"/>
  <c r="BO463" i="1"/>
  <c r="BN463" i="1"/>
  <c r="BL463" i="1"/>
  <c r="BK463" i="1"/>
  <c r="BD463" i="1"/>
  <c r="BC463" i="1"/>
  <c r="BB463" i="1"/>
  <c r="BA463" i="1"/>
  <c r="AZ463" i="1"/>
  <c r="AY463" i="1"/>
  <c r="AX463" i="1"/>
  <c r="AW463" i="1"/>
  <c r="AV463" i="1"/>
  <c r="AE463" i="1"/>
  <c r="AD463" i="1"/>
  <c r="AC463" i="1"/>
  <c r="AB463" i="1"/>
  <c r="AA463" i="1"/>
  <c r="Z463" i="1"/>
  <c r="Y463" i="1"/>
  <c r="R463" i="1"/>
  <c r="Q463" i="1"/>
  <c r="C463" i="1"/>
  <c r="FM462" i="1"/>
  <c r="FO462" i="1" s="1"/>
  <c r="CW462" i="1"/>
  <c r="CV462" i="1"/>
  <c r="CU462" i="1"/>
  <c r="CT462" i="1"/>
  <c r="CS462" i="1"/>
  <c r="CQ462" i="1"/>
  <c r="CP462" i="1"/>
  <c r="CI462" i="1"/>
  <c r="BZ462" i="1"/>
  <c r="BY462" i="1"/>
  <c r="BX462" i="1"/>
  <c r="BW462" i="1"/>
  <c r="BV462" i="1"/>
  <c r="BT462" i="1"/>
  <c r="BR462" i="1"/>
  <c r="BQ462" i="1"/>
  <c r="BP462" i="1"/>
  <c r="BO462" i="1"/>
  <c r="BN462" i="1"/>
  <c r="BL462" i="1"/>
  <c r="BK462" i="1"/>
  <c r="BD462" i="1"/>
  <c r="BC462" i="1"/>
  <c r="BB462" i="1"/>
  <c r="BA462" i="1"/>
  <c r="AZ462" i="1"/>
  <c r="AY462" i="1"/>
  <c r="AX462" i="1"/>
  <c r="AW462" i="1"/>
  <c r="AV462" i="1"/>
  <c r="AE462" i="1"/>
  <c r="AD462" i="1"/>
  <c r="AC462" i="1"/>
  <c r="AB462" i="1"/>
  <c r="AA462" i="1"/>
  <c r="Z462" i="1"/>
  <c r="Y462" i="1"/>
  <c r="R462" i="1"/>
  <c r="Q462" i="1"/>
  <c r="C462" i="1"/>
  <c r="FM461" i="1"/>
  <c r="FN461" i="1" s="1"/>
  <c r="FP461" i="1" s="1"/>
  <c r="CW461" i="1"/>
  <c r="CV461" i="1"/>
  <c r="CU461" i="1"/>
  <c r="CT461" i="1"/>
  <c r="CS461" i="1"/>
  <c r="CQ461" i="1"/>
  <c r="CP461" i="1"/>
  <c r="CI461" i="1"/>
  <c r="BZ461" i="1"/>
  <c r="BY461" i="1"/>
  <c r="BX461" i="1"/>
  <c r="BW461" i="1"/>
  <c r="BV461" i="1"/>
  <c r="BT461" i="1"/>
  <c r="BR461" i="1"/>
  <c r="BQ461" i="1"/>
  <c r="BP461" i="1"/>
  <c r="BO461" i="1"/>
  <c r="BN461" i="1"/>
  <c r="BL461" i="1"/>
  <c r="BK461" i="1"/>
  <c r="BD461" i="1"/>
  <c r="BC461" i="1"/>
  <c r="BB461" i="1"/>
  <c r="BA461" i="1"/>
  <c r="AZ461" i="1"/>
  <c r="AY461" i="1"/>
  <c r="AX461" i="1"/>
  <c r="AW461" i="1"/>
  <c r="AV461" i="1"/>
  <c r="AE461" i="1"/>
  <c r="AD461" i="1"/>
  <c r="AC461" i="1"/>
  <c r="AB461" i="1"/>
  <c r="AA461" i="1"/>
  <c r="Z461" i="1"/>
  <c r="Y461" i="1"/>
  <c r="R461" i="1"/>
  <c r="Q461" i="1"/>
  <c r="C461" i="1"/>
  <c r="FM460" i="1"/>
  <c r="CW460" i="1"/>
  <c r="CV460" i="1"/>
  <c r="CU460" i="1"/>
  <c r="CT460" i="1"/>
  <c r="CS460" i="1"/>
  <c r="CQ460" i="1"/>
  <c r="CP460" i="1"/>
  <c r="CI460" i="1"/>
  <c r="BZ460" i="1"/>
  <c r="BY460" i="1"/>
  <c r="BX460" i="1"/>
  <c r="BW460" i="1"/>
  <c r="BV460" i="1"/>
  <c r="BT460" i="1"/>
  <c r="BR460" i="1"/>
  <c r="BQ460" i="1"/>
  <c r="BP460" i="1"/>
  <c r="BO460" i="1"/>
  <c r="BN460" i="1"/>
  <c r="BL460" i="1"/>
  <c r="BK460" i="1"/>
  <c r="BD460" i="1"/>
  <c r="BC460" i="1"/>
  <c r="BB460" i="1"/>
  <c r="BA460" i="1"/>
  <c r="AZ460" i="1"/>
  <c r="AY460" i="1"/>
  <c r="AX460" i="1"/>
  <c r="AW460" i="1"/>
  <c r="AV460" i="1"/>
  <c r="AE460" i="1"/>
  <c r="AD460" i="1"/>
  <c r="AC460" i="1"/>
  <c r="AB460" i="1"/>
  <c r="AA460" i="1"/>
  <c r="Z460" i="1"/>
  <c r="Y460" i="1"/>
  <c r="R460" i="1"/>
  <c r="Q460" i="1"/>
  <c r="C460" i="1"/>
  <c r="FM459" i="1"/>
  <c r="FN459" i="1" s="1"/>
  <c r="FP459" i="1" s="1"/>
  <c r="CW459" i="1"/>
  <c r="CV459" i="1"/>
  <c r="CU459" i="1"/>
  <c r="CT459" i="1"/>
  <c r="CS459" i="1"/>
  <c r="CQ459" i="1"/>
  <c r="CP459" i="1"/>
  <c r="CI459" i="1"/>
  <c r="BZ459" i="1"/>
  <c r="BY459" i="1"/>
  <c r="BX459" i="1"/>
  <c r="BW459" i="1"/>
  <c r="BV459" i="1"/>
  <c r="BT459" i="1"/>
  <c r="BR459" i="1"/>
  <c r="BQ459" i="1"/>
  <c r="BP459" i="1"/>
  <c r="BO459" i="1"/>
  <c r="BN459" i="1"/>
  <c r="BL459" i="1"/>
  <c r="BK459" i="1"/>
  <c r="BD459" i="1"/>
  <c r="BC459" i="1"/>
  <c r="BB459" i="1"/>
  <c r="BA459" i="1"/>
  <c r="AZ459" i="1"/>
  <c r="AY459" i="1"/>
  <c r="AX459" i="1"/>
  <c r="AW459" i="1"/>
  <c r="AV459" i="1"/>
  <c r="AE459" i="1"/>
  <c r="AD459" i="1"/>
  <c r="AC459" i="1"/>
  <c r="AB459" i="1"/>
  <c r="AA459" i="1"/>
  <c r="Z459" i="1"/>
  <c r="Y459" i="1"/>
  <c r="R459" i="1"/>
  <c r="Q459" i="1"/>
  <c r="C459" i="1"/>
  <c r="FM458" i="1"/>
  <c r="CW458" i="1"/>
  <c r="CV458" i="1"/>
  <c r="CU458" i="1"/>
  <c r="CT458" i="1"/>
  <c r="CS458" i="1"/>
  <c r="CQ458" i="1"/>
  <c r="CP458" i="1"/>
  <c r="CI458" i="1"/>
  <c r="BZ458" i="1"/>
  <c r="BY458" i="1"/>
  <c r="BX458" i="1"/>
  <c r="BW458" i="1"/>
  <c r="BV458" i="1"/>
  <c r="BT458" i="1"/>
  <c r="BR458" i="1"/>
  <c r="BQ458" i="1"/>
  <c r="BP458" i="1"/>
  <c r="BO458" i="1"/>
  <c r="BN458" i="1"/>
  <c r="BL458" i="1"/>
  <c r="BK458" i="1"/>
  <c r="BD458" i="1"/>
  <c r="BC458" i="1"/>
  <c r="BB458" i="1"/>
  <c r="BA458" i="1"/>
  <c r="AZ458" i="1"/>
  <c r="AY458" i="1"/>
  <c r="AX458" i="1"/>
  <c r="AW458" i="1"/>
  <c r="AV458" i="1"/>
  <c r="AE458" i="1"/>
  <c r="AD458" i="1"/>
  <c r="AC458" i="1"/>
  <c r="AB458" i="1"/>
  <c r="AA458" i="1"/>
  <c r="Z458" i="1"/>
  <c r="Y458" i="1"/>
  <c r="R458" i="1"/>
  <c r="Q458" i="1"/>
  <c r="C458" i="1"/>
  <c r="FM457" i="1"/>
  <c r="CW457" i="1"/>
  <c r="CV457" i="1"/>
  <c r="CU457" i="1"/>
  <c r="CT457" i="1"/>
  <c r="CS457" i="1"/>
  <c r="CQ457" i="1"/>
  <c r="CP457" i="1"/>
  <c r="CI457" i="1"/>
  <c r="BZ457" i="1"/>
  <c r="BY457" i="1"/>
  <c r="BX457" i="1"/>
  <c r="BW457" i="1"/>
  <c r="BV457" i="1"/>
  <c r="BT457" i="1"/>
  <c r="BR457" i="1"/>
  <c r="BQ457" i="1"/>
  <c r="BP457" i="1"/>
  <c r="BO457" i="1"/>
  <c r="BN457" i="1"/>
  <c r="BL457" i="1"/>
  <c r="BK457" i="1"/>
  <c r="BD457" i="1"/>
  <c r="BC457" i="1"/>
  <c r="BB457" i="1"/>
  <c r="BA457" i="1"/>
  <c r="AZ457" i="1"/>
  <c r="AY457" i="1"/>
  <c r="AX457" i="1"/>
  <c r="AW457" i="1"/>
  <c r="AV457" i="1"/>
  <c r="AE457" i="1"/>
  <c r="AD457" i="1"/>
  <c r="AC457" i="1"/>
  <c r="AB457" i="1"/>
  <c r="AA457" i="1"/>
  <c r="Z457" i="1"/>
  <c r="Y457" i="1"/>
  <c r="R457" i="1"/>
  <c r="Q457" i="1"/>
  <c r="C457" i="1"/>
  <c r="FM456" i="1"/>
  <c r="CW456" i="1"/>
  <c r="CV456" i="1"/>
  <c r="CU456" i="1"/>
  <c r="CT456" i="1"/>
  <c r="CS456" i="1"/>
  <c r="CQ456" i="1"/>
  <c r="CP456" i="1"/>
  <c r="CI456" i="1"/>
  <c r="BZ456" i="1"/>
  <c r="BY456" i="1"/>
  <c r="BX456" i="1"/>
  <c r="BW456" i="1"/>
  <c r="BV456" i="1"/>
  <c r="BT456" i="1"/>
  <c r="BR456" i="1"/>
  <c r="BQ456" i="1"/>
  <c r="BP456" i="1"/>
  <c r="BO456" i="1"/>
  <c r="BN456" i="1"/>
  <c r="BL456" i="1"/>
  <c r="BK456" i="1"/>
  <c r="BD456" i="1"/>
  <c r="BC456" i="1"/>
  <c r="BB456" i="1"/>
  <c r="BA456" i="1"/>
  <c r="AZ456" i="1"/>
  <c r="AY456" i="1"/>
  <c r="AX456" i="1"/>
  <c r="AW456" i="1"/>
  <c r="AV456" i="1"/>
  <c r="AE456" i="1"/>
  <c r="AD456" i="1"/>
  <c r="AC456" i="1"/>
  <c r="AB456" i="1"/>
  <c r="AA456" i="1"/>
  <c r="Z456" i="1"/>
  <c r="Y456" i="1"/>
  <c r="R456" i="1"/>
  <c r="Q456" i="1"/>
  <c r="C456" i="1"/>
  <c r="FM455" i="1"/>
  <c r="CW455" i="1"/>
  <c r="CV455" i="1"/>
  <c r="CU455" i="1"/>
  <c r="CT455" i="1"/>
  <c r="CS455" i="1"/>
  <c r="CQ455" i="1"/>
  <c r="CP455" i="1"/>
  <c r="CI455" i="1"/>
  <c r="BZ455" i="1"/>
  <c r="BY455" i="1"/>
  <c r="BX455" i="1"/>
  <c r="BW455" i="1"/>
  <c r="BV455" i="1"/>
  <c r="BT455" i="1"/>
  <c r="BR455" i="1"/>
  <c r="BQ455" i="1"/>
  <c r="BP455" i="1"/>
  <c r="BO455" i="1"/>
  <c r="BN455" i="1"/>
  <c r="BL455" i="1"/>
  <c r="BK455" i="1"/>
  <c r="BD455" i="1"/>
  <c r="BC455" i="1"/>
  <c r="BB455" i="1"/>
  <c r="BA455" i="1"/>
  <c r="AZ455" i="1"/>
  <c r="AY455" i="1"/>
  <c r="AX455" i="1"/>
  <c r="AW455" i="1"/>
  <c r="AV455" i="1"/>
  <c r="AE455" i="1"/>
  <c r="AD455" i="1"/>
  <c r="AC455" i="1"/>
  <c r="AB455" i="1"/>
  <c r="AA455" i="1"/>
  <c r="Z455" i="1"/>
  <c r="Y455" i="1"/>
  <c r="R455" i="1"/>
  <c r="Q455" i="1"/>
  <c r="C455" i="1"/>
  <c r="FM454" i="1"/>
  <c r="FO454" i="1" s="1"/>
  <c r="CW454" i="1"/>
  <c r="CV454" i="1"/>
  <c r="CU454" i="1"/>
  <c r="CT454" i="1"/>
  <c r="CS454" i="1"/>
  <c r="CQ454" i="1"/>
  <c r="CP454" i="1"/>
  <c r="CI454" i="1"/>
  <c r="BZ454" i="1"/>
  <c r="BY454" i="1"/>
  <c r="BX454" i="1"/>
  <c r="BW454" i="1"/>
  <c r="BV454" i="1"/>
  <c r="BT454" i="1"/>
  <c r="BR454" i="1"/>
  <c r="BQ454" i="1"/>
  <c r="BP454" i="1"/>
  <c r="BO454" i="1"/>
  <c r="BN454" i="1"/>
  <c r="BL454" i="1"/>
  <c r="BK454" i="1"/>
  <c r="BD454" i="1"/>
  <c r="BC454" i="1"/>
  <c r="BB454" i="1"/>
  <c r="BA454" i="1"/>
  <c r="AZ454" i="1"/>
  <c r="AY454" i="1"/>
  <c r="AX454" i="1"/>
  <c r="AW454" i="1"/>
  <c r="AV454" i="1"/>
  <c r="AE454" i="1"/>
  <c r="AD454" i="1"/>
  <c r="AC454" i="1"/>
  <c r="AB454" i="1"/>
  <c r="AA454" i="1"/>
  <c r="Z454" i="1"/>
  <c r="Y454" i="1"/>
  <c r="R454" i="1"/>
  <c r="Q454" i="1"/>
  <c r="C454" i="1"/>
  <c r="FM453" i="1"/>
  <c r="CW453" i="1"/>
  <c r="CV453" i="1"/>
  <c r="CU453" i="1"/>
  <c r="CT453" i="1"/>
  <c r="CS453" i="1"/>
  <c r="CQ453" i="1"/>
  <c r="CP453" i="1"/>
  <c r="CI453" i="1"/>
  <c r="BZ453" i="1"/>
  <c r="BY453" i="1"/>
  <c r="BX453" i="1"/>
  <c r="BW453" i="1"/>
  <c r="BV453" i="1"/>
  <c r="BT453" i="1"/>
  <c r="BR453" i="1"/>
  <c r="BQ453" i="1"/>
  <c r="BP453" i="1"/>
  <c r="BO453" i="1"/>
  <c r="BN453" i="1"/>
  <c r="BL453" i="1"/>
  <c r="BK453" i="1"/>
  <c r="BD453" i="1"/>
  <c r="BC453" i="1"/>
  <c r="BB453" i="1"/>
  <c r="BA453" i="1"/>
  <c r="AZ453" i="1"/>
  <c r="AY453" i="1"/>
  <c r="AX453" i="1"/>
  <c r="AW453" i="1"/>
  <c r="AV453" i="1"/>
  <c r="AE453" i="1"/>
  <c r="AD453" i="1"/>
  <c r="AC453" i="1"/>
  <c r="AB453" i="1"/>
  <c r="AA453" i="1"/>
  <c r="Z453" i="1"/>
  <c r="Y453" i="1"/>
  <c r="R453" i="1"/>
  <c r="Q453" i="1"/>
  <c r="C453" i="1"/>
  <c r="FM452" i="1"/>
  <c r="CW452" i="1"/>
  <c r="CV452" i="1"/>
  <c r="CU452" i="1"/>
  <c r="CT452" i="1"/>
  <c r="CS452" i="1"/>
  <c r="CQ452" i="1"/>
  <c r="CP452" i="1"/>
  <c r="CI452" i="1"/>
  <c r="BZ452" i="1"/>
  <c r="BY452" i="1"/>
  <c r="BX452" i="1"/>
  <c r="BW452" i="1"/>
  <c r="BV452" i="1"/>
  <c r="BT452" i="1"/>
  <c r="BR452" i="1"/>
  <c r="BQ452" i="1"/>
  <c r="BP452" i="1"/>
  <c r="BO452" i="1"/>
  <c r="BN452" i="1"/>
  <c r="BL452" i="1"/>
  <c r="BK452" i="1"/>
  <c r="BD452" i="1"/>
  <c r="BC452" i="1"/>
  <c r="BB452" i="1"/>
  <c r="BA452" i="1"/>
  <c r="AZ452" i="1"/>
  <c r="AY452" i="1"/>
  <c r="AX452" i="1"/>
  <c r="AW452" i="1"/>
  <c r="AV452" i="1"/>
  <c r="AE452" i="1"/>
  <c r="AD452" i="1"/>
  <c r="AC452" i="1"/>
  <c r="AB452" i="1"/>
  <c r="AA452" i="1"/>
  <c r="Z452" i="1"/>
  <c r="Y452" i="1"/>
  <c r="R452" i="1"/>
  <c r="Q452" i="1"/>
  <c r="C452" i="1"/>
  <c r="FM451" i="1"/>
  <c r="CW451" i="1"/>
  <c r="CV451" i="1"/>
  <c r="CU451" i="1"/>
  <c r="CT451" i="1"/>
  <c r="CS451" i="1"/>
  <c r="CQ451" i="1"/>
  <c r="CP451" i="1"/>
  <c r="CI451" i="1"/>
  <c r="BZ451" i="1"/>
  <c r="BY451" i="1"/>
  <c r="BX451" i="1"/>
  <c r="BW451" i="1"/>
  <c r="BV451" i="1"/>
  <c r="BT451" i="1"/>
  <c r="BR451" i="1"/>
  <c r="BQ451" i="1"/>
  <c r="BP451" i="1"/>
  <c r="BO451" i="1"/>
  <c r="BN451" i="1"/>
  <c r="BL451" i="1"/>
  <c r="BK451" i="1"/>
  <c r="BD451" i="1"/>
  <c r="BC451" i="1"/>
  <c r="BB451" i="1"/>
  <c r="BA451" i="1"/>
  <c r="AZ451" i="1"/>
  <c r="AY451" i="1"/>
  <c r="AX451" i="1"/>
  <c r="AW451" i="1"/>
  <c r="AV451" i="1"/>
  <c r="AE451" i="1"/>
  <c r="AD451" i="1"/>
  <c r="AC451" i="1"/>
  <c r="AB451" i="1"/>
  <c r="AA451" i="1"/>
  <c r="Z451" i="1"/>
  <c r="Y451" i="1"/>
  <c r="R451" i="1"/>
  <c r="Q451" i="1"/>
  <c r="C451" i="1"/>
  <c r="FM450" i="1"/>
  <c r="CW450" i="1"/>
  <c r="CV450" i="1"/>
  <c r="CU450" i="1"/>
  <c r="CT450" i="1"/>
  <c r="CS450" i="1"/>
  <c r="CQ450" i="1"/>
  <c r="CP450" i="1"/>
  <c r="CI450" i="1"/>
  <c r="BZ450" i="1"/>
  <c r="BY450" i="1"/>
  <c r="BX450" i="1"/>
  <c r="BW450" i="1"/>
  <c r="BV450" i="1"/>
  <c r="BT450" i="1"/>
  <c r="BR450" i="1"/>
  <c r="BQ450" i="1"/>
  <c r="BP450" i="1"/>
  <c r="BO450" i="1"/>
  <c r="BN450" i="1"/>
  <c r="BL450" i="1"/>
  <c r="BK450" i="1"/>
  <c r="BD450" i="1"/>
  <c r="BC450" i="1"/>
  <c r="BB450" i="1"/>
  <c r="BA450" i="1"/>
  <c r="AZ450" i="1"/>
  <c r="AY450" i="1"/>
  <c r="AX450" i="1"/>
  <c r="AW450" i="1"/>
  <c r="AV450" i="1"/>
  <c r="AE450" i="1"/>
  <c r="AD450" i="1"/>
  <c r="AC450" i="1"/>
  <c r="AB450" i="1"/>
  <c r="AA450" i="1"/>
  <c r="Z450" i="1"/>
  <c r="Y450" i="1"/>
  <c r="R450" i="1"/>
  <c r="Q450" i="1"/>
  <c r="C450" i="1"/>
  <c r="FM449" i="1"/>
  <c r="FO449" i="1" s="1"/>
  <c r="CW449" i="1"/>
  <c r="CV449" i="1"/>
  <c r="CU449" i="1"/>
  <c r="CT449" i="1"/>
  <c r="CS449" i="1"/>
  <c r="CQ449" i="1"/>
  <c r="CP449" i="1"/>
  <c r="CI449" i="1"/>
  <c r="BZ449" i="1"/>
  <c r="BY449" i="1"/>
  <c r="BX449" i="1"/>
  <c r="BW449" i="1"/>
  <c r="BV449" i="1"/>
  <c r="BT449" i="1"/>
  <c r="BR449" i="1"/>
  <c r="BQ449" i="1"/>
  <c r="BP449" i="1"/>
  <c r="BO449" i="1"/>
  <c r="BN449" i="1"/>
  <c r="BL449" i="1"/>
  <c r="BK449" i="1"/>
  <c r="BD449" i="1"/>
  <c r="BC449" i="1"/>
  <c r="BB449" i="1"/>
  <c r="BA449" i="1"/>
  <c r="AZ449" i="1"/>
  <c r="AY449" i="1"/>
  <c r="AX449" i="1"/>
  <c r="AW449" i="1"/>
  <c r="AV449" i="1"/>
  <c r="AE449" i="1"/>
  <c r="AD449" i="1"/>
  <c r="AC449" i="1"/>
  <c r="AB449" i="1"/>
  <c r="AA449" i="1"/>
  <c r="Z449" i="1"/>
  <c r="Y449" i="1"/>
  <c r="R449" i="1"/>
  <c r="Q449" i="1"/>
  <c r="C449" i="1"/>
  <c r="FM448" i="1"/>
  <c r="CW448" i="1"/>
  <c r="CV448" i="1"/>
  <c r="CU448" i="1"/>
  <c r="CT448" i="1"/>
  <c r="CS448" i="1"/>
  <c r="CQ448" i="1"/>
  <c r="CP448" i="1"/>
  <c r="CI448" i="1"/>
  <c r="BZ448" i="1"/>
  <c r="BY448" i="1"/>
  <c r="BX448" i="1"/>
  <c r="BW448" i="1"/>
  <c r="BV448" i="1"/>
  <c r="BT448" i="1"/>
  <c r="BR448" i="1"/>
  <c r="BQ448" i="1"/>
  <c r="BP448" i="1"/>
  <c r="BO448" i="1"/>
  <c r="BN448" i="1"/>
  <c r="BL448" i="1"/>
  <c r="BK448" i="1"/>
  <c r="BD448" i="1"/>
  <c r="BC448" i="1"/>
  <c r="BB448" i="1"/>
  <c r="BA448" i="1"/>
  <c r="AZ448" i="1"/>
  <c r="AY448" i="1"/>
  <c r="AX448" i="1"/>
  <c r="AW448" i="1"/>
  <c r="AV448" i="1"/>
  <c r="AE448" i="1"/>
  <c r="AD448" i="1"/>
  <c r="AC448" i="1"/>
  <c r="AB448" i="1"/>
  <c r="AA448" i="1"/>
  <c r="Z448" i="1"/>
  <c r="Y448" i="1"/>
  <c r="R448" i="1"/>
  <c r="Q448" i="1"/>
  <c r="C448" i="1"/>
  <c r="FM447" i="1"/>
  <c r="CW447" i="1"/>
  <c r="CV447" i="1"/>
  <c r="CU447" i="1"/>
  <c r="CT447" i="1"/>
  <c r="CS447" i="1"/>
  <c r="CQ447" i="1"/>
  <c r="CP447" i="1"/>
  <c r="CI447" i="1"/>
  <c r="BZ447" i="1"/>
  <c r="BY447" i="1"/>
  <c r="BX447" i="1"/>
  <c r="BW447" i="1"/>
  <c r="BV447" i="1"/>
  <c r="BT447" i="1"/>
  <c r="BR447" i="1"/>
  <c r="BQ447" i="1"/>
  <c r="BP447" i="1"/>
  <c r="BO447" i="1"/>
  <c r="BN447" i="1"/>
  <c r="BL447" i="1"/>
  <c r="BK447" i="1"/>
  <c r="BD447" i="1"/>
  <c r="BC447" i="1"/>
  <c r="BB447" i="1"/>
  <c r="BA447" i="1"/>
  <c r="AZ447" i="1"/>
  <c r="AY447" i="1"/>
  <c r="AX447" i="1"/>
  <c r="AW447" i="1"/>
  <c r="AV447" i="1"/>
  <c r="AE447" i="1"/>
  <c r="AD447" i="1"/>
  <c r="AC447" i="1"/>
  <c r="AB447" i="1"/>
  <c r="AA447" i="1"/>
  <c r="Z447" i="1"/>
  <c r="Y447" i="1"/>
  <c r="R447" i="1"/>
  <c r="Q447" i="1"/>
  <c r="C447" i="1"/>
  <c r="FM446" i="1"/>
  <c r="CW446" i="1"/>
  <c r="CV446" i="1"/>
  <c r="CU446" i="1"/>
  <c r="CT446" i="1"/>
  <c r="CS446" i="1"/>
  <c r="CQ446" i="1"/>
  <c r="CP446" i="1"/>
  <c r="CI446" i="1"/>
  <c r="BZ446" i="1"/>
  <c r="BY446" i="1"/>
  <c r="BX446" i="1"/>
  <c r="BW446" i="1"/>
  <c r="BV446" i="1"/>
  <c r="BT446" i="1"/>
  <c r="BR446" i="1"/>
  <c r="BQ446" i="1"/>
  <c r="BP446" i="1"/>
  <c r="BO446" i="1"/>
  <c r="BN446" i="1"/>
  <c r="BL446" i="1"/>
  <c r="BK446" i="1"/>
  <c r="BD446" i="1"/>
  <c r="BC446" i="1"/>
  <c r="BB446" i="1"/>
  <c r="BA446" i="1"/>
  <c r="AZ446" i="1"/>
  <c r="AY446" i="1"/>
  <c r="AX446" i="1"/>
  <c r="AW446" i="1"/>
  <c r="AV446" i="1"/>
  <c r="AE446" i="1"/>
  <c r="AD446" i="1"/>
  <c r="AC446" i="1"/>
  <c r="AB446" i="1"/>
  <c r="AA446" i="1"/>
  <c r="Z446" i="1"/>
  <c r="Y446" i="1"/>
  <c r="R446" i="1"/>
  <c r="Q446" i="1"/>
  <c r="C446" i="1"/>
  <c r="FM445" i="1"/>
  <c r="FO445" i="1" s="1"/>
  <c r="CW445" i="1"/>
  <c r="CV445" i="1"/>
  <c r="CU445" i="1"/>
  <c r="CT445" i="1"/>
  <c r="CS445" i="1"/>
  <c r="CQ445" i="1"/>
  <c r="CP445" i="1"/>
  <c r="CI445" i="1"/>
  <c r="BZ445" i="1"/>
  <c r="BY445" i="1"/>
  <c r="BX445" i="1"/>
  <c r="BW445" i="1"/>
  <c r="BV445" i="1"/>
  <c r="BT445" i="1"/>
  <c r="BR445" i="1"/>
  <c r="BQ445" i="1"/>
  <c r="BP445" i="1"/>
  <c r="BO445" i="1"/>
  <c r="BN445" i="1"/>
  <c r="BL445" i="1"/>
  <c r="BK445" i="1"/>
  <c r="BD445" i="1"/>
  <c r="BC445" i="1"/>
  <c r="BB445" i="1"/>
  <c r="BA445" i="1"/>
  <c r="AZ445" i="1"/>
  <c r="AY445" i="1"/>
  <c r="AX445" i="1"/>
  <c r="AW445" i="1"/>
  <c r="AV445" i="1"/>
  <c r="AE445" i="1"/>
  <c r="AD445" i="1"/>
  <c r="AC445" i="1"/>
  <c r="AB445" i="1"/>
  <c r="AA445" i="1"/>
  <c r="Z445" i="1"/>
  <c r="Y445" i="1"/>
  <c r="R445" i="1"/>
  <c r="Q445" i="1"/>
  <c r="C445" i="1"/>
  <c r="FM444" i="1"/>
  <c r="CW444" i="1"/>
  <c r="CV444" i="1"/>
  <c r="CU444" i="1"/>
  <c r="CT444" i="1"/>
  <c r="CS444" i="1"/>
  <c r="CQ444" i="1"/>
  <c r="CP444" i="1"/>
  <c r="CI444" i="1"/>
  <c r="BZ444" i="1"/>
  <c r="BY444" i="1"/>
  <c r="BX444" i="1"/>
  <c r="BW444" i="1"/>
  <c r="BV444" i="1"/>
  <c r="BT444" i="1"/>
  <c r="BR444" i="1"/>
  <c r="BQ444" i="1"/>
  <c r="BP444" i="1"/>
  <c r="BO444" i="1"/>
  <c r="BN444" i="1"/>
  <c r="BL444" i="1"/>
  <c r="BK444" i="1"/>
  <c r="BD444" i="1"/>
  <c r="BC444" i="1"/>
  <c r="BB444" i="1"/>
  <c r="BA444" i="1"/>
  <c r="AZ444" i="1"/>
  <c r="AY444" i="1"/>
  <c r="AX444" i="1"/>
  <c r="AW444" i="1"/>
  <c r="AV444" i="1"/>
  <c r="AE444" i="1"/>
  <c r="AD444" i="1"/>
  <c r="AC444" i="1"/>
  <c r="AB444" i="1"/>
  <c r="AA444" i="1"/>
  <c r="Z444" i="1"/>
  <c r="Y444" i="1"/>
  <c r="R444" i="1"/>
  <c r="Q444" i="1"/>
  <c r="C444" i="1"/>
  <c r="FM443" i="1"/>
  <c r="CW443" i="1"/>
  <c r="CV443" i="1"/>
  <c r="CU443" i="1"/>
  <c r="CT443" i="1"/>
  <c r="CS443" i="1"/>
  <c r="CQ443" i="1"/>
  <c r="CP443" i="1"/>
  <c r="CI443" i="1"/>
  <c r="BZ443" i="1"/>
  <c r="BY443" i="1"/>
  <c r="BX443" i="1"/>
  <c r="BW443" i="1"/>
  <c r="BV443" i="1"/>
  <c r="BT443" i="1"/>
  <c r="BR443" i="1"/>
  <c r="BQ443" i="1"/>
  <c r="BP443" i="1"/>
  <c r="BO443" i="1"/>
  <c r="BN443" i="1"/>
  <c r="BL443" i="1"/>
  <c r="BK443" i="1"/>
  <c r="BD443" i="1"/>
  <c r="BC443" i="1"/>
  <c r="BB443" i="1"/>
  <c r="BA443" i="1"/>
  <c r="AZ443" i="1"/>
  <c r="AY443" i="1"/>
  <c r="AX443" i="1"/>
  <c r="AW443" i="1"/>
  <c r="AV443" i="1"/>
  <c r="AE443" i="1"/>
  <c r="AD443" i="1"/>
  <c r="AC443" i="1"/>
  <c r="AB443" i="1"/>
  <c r="AA443" i="1"/>
  <c r="Z443" i="1"/>
  <c r="Y443" i="1"/>
  <c r="R443" i="1"/>
  <c r="Q443" i="1"/>
  <c r="C443" i="1"/>
  <c r="FM442" i="1"/>
  <c r="FN442" i="1" s="1"/>
  <c r="FP442" i="1" s="1"/>
  <c r="CW442" i="1"/>
  <c r="CV442" i="1"/>
  <c r="CU442" i="1"/>
  <c r="CT442" i="1"/>
  <c r="CS442" i="1"/>
  <c r="CQ442" i="1"/>
  <c r="CP442" i="1"/>
  <c r="CI442" i="1"/>
  <c r="BZ442" i="1"/>
  <c r="BY442" i="1"/>
  <c r="BX442" i="1"/>
  <c r="BW442" i="1"/>
  <c r="BV442" i="1"/>
  <c r="BT442" i="1"/>
  <c r="BR442" i="1"/>
  <c r="BQ442" i="1"/>
  <c r="BP442" i="1"/>
  <c r="BO442" i="1"/>
  <c r="BN442" i="1"/>
  <c r="BL442" i="1"/>
  <c r="BK442" i="1"/>
  <c r="BD442" i="1"/>
  <c r="BC442" i="1"/>
  <c r="BB442" i="1"/>
  <c r="BA442" i="1"/>
  <c r="AZ442" i="1"/>
  <c r="AY442" i="1"/>
  <c r="AX442" i="1"/>
  <c r="AW442" i="1"/>
  <c r="AV442" i="1"/>
  <c r="AE442" i="1"/>
  <c r="AD442" i="1"/>
  <c r="AC442" i="1"/>
  <c r="AB442" i="1"/>
  <c r="AA442" i="1"/>
  <c r="Z442" i="1"/>
  <c r="Y442" i="1"/>
  <c r="R442" i="1"/>
  <c r="Q442" i="1"/>
  <c r="C442" i="1"/>
  <c r="FM441" i="1"/>
  <c r="CW441" i="1"/>
  <c r="CV441" i="1"/>
  <c r="CU441" i="1"/>
  <c r="CT441" i="1"/>
  <c r="CS441" i="1"/>
  <c r="CQ441" i="1"/>
  <c r="CP441" i="1"/>
  <c r="CI441" i="1"/>
  <c r="BZ441" i="1"/>
  <c r="BY441" i="1"/>
  <c r="BX441" i="1"/>
  <c r="BW441" i="1"/>
  <c r="BV441" i="1"/>
  <c r="BT441" i="1"/>
  <c r="BR441" i="1"/>
  <c r="BQ441" i="1"/>
  <c r="BP441" i="1"/>
  <c r="BO441" i="1"/>
  <c r="BN441" i="1"/>
  <c r="BL441" i="1"/>
  <c r="BK441" i="1"/>
  <c r="BD441" i="1"/>
  <c r="BC441" i="1"/>
  <c r="BB441" i="1"/>
  <c r="BA441" i="1"/>
  <c r="AZ441" i="1"/>
  <c r="AY441" i="1"/>
  <c r="AX441" i="1"/>
  <c r="AW441" i="1"/>
  <c r="AV441" i="1"/>
  <c r="AE441" i="1"/>
  <c r="AD441" i="1"/>
  <c r="AC441" i="1"/>
  <c r="AB441" i="1"/>
  <c r="AA441" i="1"/>
  <c r="Z441" i="1"/>
  <c r="Y441" i="1"/>
  <c r="R441" i="1"/>
  <c r="Q441" i="1"/>
  <c r="C441" i="1"/>
  <c r="FM440" i="1"/>
  <c r="CW440" i="1"/>
  <c r="CV440" i="1"/>
  <c r="CU440" i="1"/>
  <c r="CT440" i="1"/>
  <c r="CS440" i="1"/>
  <c r="CQ440" i="1"/>
  <c r="CP440" i="1"/>
  <c r="CI440" i="1"/>
  <c r="BZ440" i="1"/>
  <c r="BY440" i="1"/>
  <c r="BX440" i="1"/>
  <c r="BW440" i="1"/>
  <c r="BV440" i="1"/>
  <c r="BT440" i="1"/>
  <c r="BR440" i="1"/>
  <c r="BQ440" i="1"/>
  <c r="BP440" i="1"/>
  <c r="BO440" i="1"/>
  <c r="BN440" i="1"/>
  <c r="BL440" i="1"/>
  <c r="BK440" i="1"/>
  <c r="BD440" i="1"/>
  <c r="BC440" i="1"/>
  <c r="BB440" i="1"/>
  <c r="BA440" i="1"/>
  <c r="AZ440" i="1"/>
  <c r="AY440" i="1"/>
  <c r="AX440" i="1"/>
  <c r="AW440" i="1"/>
  <c r="AV440" i="1"/>
  <c r="AE440" i="1"/>
  <c r="AD440" i="1"/>
  <c r="AC440" i="1"/>
  <c r="AB440" i="1"/>
  <c r="AA440" i="1"/>
  <c r="Z440" i="1"/>
  <c r="Y440" i="1"/>
  <c r="R440" i="1"/>
  <c r="Q440" i="1"/>
  <c r="C440" i="1"/>
  <c r="FM439" i="1"/>
  <c r="CW439" i="1"/>
  <c r="CV439" i="1"/>
  <c r="CU439" i="1"/>
  <c r="CT439" i="1"/>
  <c r="CS439" i="1"/>
  <c r="CQ439" i="1"/>
  <c r="CP439" i="1"/>
  <c r="CI439" i="1"/>
  <c r="BZ439" i="1"/>
  <c r="BY439" i="1"/>
  <c r="BX439" i="1"/>
  <c r="BW439" i="1"/>
  <c r="BV439" i="1"/>
  <c r="BT439" i="1"/>
  <c r="BR439" i="1"/>
  <c r="BQ439" i="1"/>
  <c r="BP439" i="1"/>
  <c r="BO439" i="1"/>
  <c r="BN439" i="1"/>
  <c r="BL439" i="1"/>
  <c r="BK439" i="1"/>
  <c r="BD439" i="1"/>
  <c r="BC439" i="1"/>
  <c r="BB439" i="1"/>
  <c r="BA439" i="1"/>
  <c r="AZ439" i="1"/>
  <c r="AY439" i="1"/>
  <c r="AX439" i="1"/>
  <c r="AW439" i="1"/>
  <c r="AV439" i="1"/>
  <c r="AE439" i="1"/>
  <c r="AD439" i="1"/>
  <c r="AC439" i="1"/>
  <c r="AB439" i="1"/>
  <c r="AA439" i="1"/>
  <c r="Z439" i="1"/>
  <c r="Y439" i="1"/>
  <c r="R439" i="1"/>
  <c r="Q439" i="1"/>
  <c r="C439" i="1"/>
  <c r="FM438" i="1"/>
  <c r="FN438" i="1" s="1"/>
  <c r="FP438" i="1" s="1"/>
  <c r="CW438" i="1"/>
  <c r="CV438" i="1"/>
  <c r="CU438" i="1"/>
  <c r="CT438" i="1"/>
  <c r="CS438" i="1"/>
  <c r="CQ438" i="1"/>
  <c r="CP438" i="1"/>
  <c r="CI438" i="1"/>
  <c r="BZ438" i="1"/>
  <c r="BY438" i="1"/>
  <c r="BX438" i="1"/>
  <c r="BW438" i="1"/>
  <c r="BV438" i="1"/>
  <c r="BT438" i="1"/>
  <c r="BR438" i="1"/>
  <c r="BQ438" i="1"/>
  <c r="BP438" i="1"/>
  <c r="BO438" i="1"/>
  <c r="BN438" i="1"/>
  <c r="BL438" i="1"/>
  <c r="BK438" i="1"/>
  <c r="BD438" i="1"/>
  <c r="BC438" i="1"/>
  <c r="BB438" i="1"/>
  <c r="BA438" i="1"/>
  <c r="AZ438" i="1"/>
  <c r="AY438" i="1"/>
  <c r="AX438" i="1"/>
  <c r="AW438" i="1"/>
  <c r="AV438" i="1"/>
  <c r="AE438" i="1"/>
  <c r="AD438" i="1"/>
  <c r="AC438" i="1"/>
  <c r="AB438" i="1"/>
  <c r="AA438" i="1"/>
  <c r="Z438" i="1"/>
  <c r="Y438" i="1"/>
  <c r="R438" i="1"/>
  <c r="Q438" i="1"/>
  <c r="C438" i="1"/>
  <c r="FM437" i="1"/>
  <c r="CW437" i="1"/>
  <c r="CV437" i="1"/>
  <c r="CU437" i="1"/>
  <c r="CT437" i="1"/>
  <c r="CS437" i="1"/>
  <c r="CQ437" i="1"/>
  <c r="CP437" i="1"/>
  <c r="CI437" i="1"/>
  <c r="BZ437" i="1"/>
  <c r="BY437" i="1"/>
  <c r="BX437" i="1"/>
  <c r="BW437" i="1"/>
  <c r="BV437" i="1"/>
  <c r="BT437" i="1"/>
  <c r="BR437" i="1"/>
  <c r="BQ437" i="1"/>
  <c r="BP437" i="1"/>
  <c r="BO437" i="1"/>
  <c r="BN437" i="1"/>
  <c r="BL437" i="1"/>
  <c r="BK437" i="1"/>
  <c r="BD437" i="1"/>
  <c r="BC437" i="1"/>
  <c r="BB437" i="1"/>
  <c r="BA437" i="1"/>
  <c r="AZ437" i="1"/>
  <c r="AY437" i="1"/>
  <c r="AX437" i="1"/>
  <c r="AW437" i="1"/>
  <c r="AV437" i="1"/>
  <c r="AE437" i="1"/>
  <c r="AD437" i="1"/>
  <c r="AC437" i="1"/>
  <c r="AB437" i="1"/>
  <c r="AA437" i="1"/>
  <c r="Z437" i="1"/>
  <c r="Y437" i="1"/>
  <c r="R437" i="1"/>
  <c r="Q437" i="1"/>
  <c r="C437" i="1"/>
  <c r="FM436" i="1"/>
  <c r="FN436" i="1" s="1"/>
  <c r="FP436" i="1" s="1"/>
  <c r="CW436" i="1"/>
  <c r="CV436" i="1"/>
  <c r="CU436" i="1"/>
  <c r="CT436" i="1"/>
  <c r="CS436" i="1"/>
  <c r="CQ436" i="1"/>
  <c r="CP436" i="1"/>
  <c r="CI436" i="1"/>
  <c r="BZ436" i="1"/>
  <c r="BY436" i="1"/>
  <c r="BX436" i="1"/>
  <c r="BW436" i="1"/>
  <c r="BV436" i="1"/>
  <c r="BT436" i="1"/>
  <c r="BR436" i="1"/>
  <c r="BQ436" i="1"/>
  <c r="BP436" i="1"/>
  <c r="BO436" i="1"/>
  <c r="BN436" i="1"/>
  <c r="BL436" i="1"/>
  <c r="BK436" i="1"/>
  <c r="BD436" i="1"/>
  <c r="BC436" i="1"/>
  <c r="BB436" i="1"/>
  <c r="BA436" i="1"/>
  <c r="AZ436" i="1"/>
  <c r="AY436" i="1"/>
  <c r="AX436" i="1"/>
  <c r="AW436" i="1"/>
  <c r="AV436" i="1"/>
  <c r="AE436" i="1"/>
  <c r="AD436" i="1"/>
  <c r="AC436" i="1"/>
  <c r="AB436" i="1"/>
  <c r="AA436" i="1"/>
  <c r="Z436" i="1"/>
  <c r="Y436" i="1"/>
  <c r="R436" i="1"/>
  <c r="Q436" i="1"/>
  <c r="C436" i="1"/>
  <c r="FM435" i="1"/>
  <c r="CW435" i="1"/>
  <c r="CV435" i="1"/>
  <c r="CU435" i="1"/>
  <c r="CT435" i="1"/>
  <c r="CS435" i="1"/>
  <c r="CQ435" i="1"/>
  <c r="CP435" i="1"/>
  <c r="CI435" i="1"/>
  <c r="BZ435" i="1"/>
  <c r="BY435" i="1"/>
  <c r="BX435" i="1"/>
  <c r="BW435" i="1"/>
  <c r="BV435" i="1"/>
  <c r="BT435" i="1"/>
  <c r="BR435" i="1"/>
  <c r="BQ435" i="1"/>
  <c r="BP435" i="1"/>
  <c r="BO435" i="1"/>
  <c r="BN435" i="1"/>
  <c r="BL435" i="1"/>
  <c r="BK435" i="1"/>
  <c r="BD435" i="1"/>
  <c r="BC435" i="1"/>
  <c r="BB435" i="1"/>
  <c r="BA435" i="1"/>
  <c r="AZ435" i="1"/>
  <c r="AY435" i="1"/>
  <c r="AX435" i="1"/>
  <c r="AW435" i="1"/>
  <c r="AV435" i="1"/>
  <c r="AE435" i="1"/>
  <c r="AD435" i="1"/>
  <c r="AC435" i="1"/>
  <c r="AB435" i="1"/>
  <c r="AA435" i="1"/>
  <c r="Z435" i="1"/>
  <c r="Y435" i="1"/>
  <c r="R435" i="1"/>
  <c r="Q435" i="1"/>
  <c r="C435" i="1"/>
  <c r="FM434" i="1"/>
  <c r="CW434" i="1"/>
  <c r="CV434" i="1"/>
  <c r="CU434" i="1"/>
  <c r="CT434" i="1"/>
  <c r="CS434" i="1"/>
  <c r="CQ434" i="1"/>
  <c r="CP434" i="1"/>
  <c r="CI434" i="1"/>
  <c r="BZ434" i="1"/>
  <c r="BY434" i="1"/>
  <c r="BX434" i="1"/>
  <c r="BW434" i="1"/>
  <c r="BV434" i="1"/>
  <c r="BT434" i="1"/>
  <c r="BR434" i="1"/>
  <c r="BQ434" i="1"/>
  <c r="BP434" i="1"/>
  <c r="BO434" i="1"/>
  <c r="BN434" i="1"/>
  <c r="BL434" i="1"/>
  <c r="BK434" i="1"/>
  <c r="BD434" i="1"/>
  <c r="BC434" i="1"/>
  <c r="BB434" i="1"/>
  <c r="BA434" i="1"/>
  <c r="AZ434" i="1"/>
  <c r="AY434" i="1"/>
  <c r="AX434" i="1"/>
  <c r="AW434" i="1"/>
  <c r="AV434" i="1"/>
  <c r="AE434" i="1"/>
  <c r="AD434" i="1"/>
  <c r="AC434" i="1"/>
  <c r="AB434" i="1"/>
  <c r="AA434" i="1"/>
  <c r="Z434" i="1"/>
  <c r="Y434" i="1"/>
  <c r="R434" i="1"/>
  <c r="Q434" i="1"/>
  <c r="C434" i="1"/>
  <c r="FM433" i="1"/>
  <c r="FO433" i="1" s="1"/>
  <c r="CW433" i="1"/>
  <c r="CV433" i="1"/>
  <c r="CU433" i="1"/>
  <c r="CT433" i="1"/>
  <c r="CS433" i="1"/>
  <c r="CQ433" i="1"/>
  <c r="CP433" i="1"/>
  <c r="CI433" i="1"/>
  <c r="BZ433" i="1"/>
  <c r="BY433" i="1"/>
  <c r="BX433" i="1"/>
  <c r="BW433" i="1"/>
  <c r="BV433" i="1"/>
  <c r="BT433" i="1"/>
  <c r="BR433" i="1"/>
  <c r="BQ433" i="1"/>
  <c r="BP433" i="1"/>
  <c r="BO433" i="1"/>
  <c r="BN433" i="1"/>
  <c r="BL433" i="1"/>
  <c r="BK433" i="1"/>
  <c r="BD433" i="1"/>
  <c r="BC433" i="1"/>
  <c r="BB433" i="1"/>
  <c r="BA433" i="1"/>
  <c r="AZ433" i="1"/>
  <c r="AY433" i="1"/>
  <c r="AX433" i="1"/>
  <c r="AW433" i="1"/>
  <c r="AV433" i="1"/>
  <c r="AE433" i="1"/>
  <c r="AD433" i="1"/>
  <c r="AC433" i="1"/>
  <c r="AB433" i="1"/>
  <c r="AA433" i="1"/>
  <c r="Z433" i="1"/>
  <c r="Y433" i="1"/>
  <c r="R433" i="1"/>
  <c r="Q433" i="1"/>
  <c r="C433" i="1"/>
  <c r="FM432" i="1"/>
  <c r="CW432" i="1"/>
  <c r="CV432" i="1"/>
  <c r="CU432" i="1"/>
  <c r="CT432" i="1"/>
  <c r="CS432" i="1"/>
  <c r="CQ432" i="1"/>
  <c r="CP432" i="1"/>
  <c r="CI432" i="1"/>
  <c r="BZ432" i="1"/>
  <c r="BY432" i="1"/>
  <c r="BX432" i="1"/>
  <c r="BW432" i="1"/>
  <c r="BV432" i="1"/>
  <c r="BT432" i="1"/>
  <c r="BR432" i="1"/>
  <c r="BQ432" i="1"/>
  <c r="BP432" i="1"/>
  <c r="BO432" i="1"/>
  <c r="BN432" i="1"/>
  <c r="BL432" i="1"/>
  <c r="BK432" i="1"/>
  <c r="BD432" i="1"/>
  <c r="BC432" i="1"/>
  <c r="BB432" i="1"/>
  <c r="BA432" i="1"/>
  <c r="AZ432" i="1"/>
  <c r="AY432" i="1"/>
  <c r="AX432" i="1"/>
  <c r="AW432" i="1"/>
  <c r="AV432" i="1"/>
  <c r="AE432" i="1"/>
  <c r="AD432" i="1"/>
  <c r="AC432" i="1"/>
  <c r="AB432" i="1"/>
  <c r="AA432" i="1"/>
  <c r="Z432" i="1"/>
  <c r="Y432" i="1"/>
  <c r="R432" i="1"/>
  <c r="Q432" i="1"/>
  <c r="C432" i="1"/>
  <c r="FM431" i="1"/>
  <c r="CW431" i="1"/>
  <c r="CV431" i="1"/>
  <c r="CU431" i="1"/>
  <c r="CT431" i="1"/>
  <c r="CS431" i="1"/>
  <c r="CQ431" i="1"/>
  <c r="CP431" i="1"/>
  <c r="CI431" i="1"/>
  <c r="BZ431" i="1"/>
  <c r="BY431" i="1"/>
  <c r="BX431" i="1"/>
  <c r="BW431" i="1"/>
  <c r="BV431" i="1"/>
  <c r="BT431" i="1"/>
  <c r="BR431" i="1"/>
  <c r="BQ431" i="1"/>
  <c r="BP431" i="1"/>
  <c r="BO431" i="1"/>
  <c r="BN431" i="1"/>
  <c r="BL431" i="1"/>
  <c r="BK431" i="1"/>
  <c r="BD431" i="1"/>
  <c r="BC431" i="1"/>
  <c r="BB431" i="1"/>
  <c r="BA431" i="1"/>
  <c r="AZ431" i="1"/>
  <c r="AY431" i="1"/>
  <c r="AX431" i="1"/>
  <c r="AW431" i="1"/>
  <c r="AV431" i="1"/>
  <c r="AE431" i="1"/>
  <c r="AD431" i="1"/>
  <c r="AC431" i="1"/>
  <c r="AB431" i="1"/>
  <c r="AA431" i="1"/>
  <c r="Z431" i="1"/>
  <c r="Y431" i="1"/>
  <c r="R431" i="1"/>
  <c r="Q431" i="1"/>
  <c r="C431" i="1"/>
  <c r="FM430" i="1"/>
  <c r="CW430" i="1"/>
  <c r="CV430" i="1"/>
  <c r="CU430" i="1"/>
  <c r="CT430" i="1"/>
  <c r="CS430" i="1"/>
  <c r="CQ430" i="1"/>
  <c r="CP430" i="1"/>
  <c r="CI430" i="1"/>
  <c r="BZ430" i="1"/>
  <c r="BY430" i="1"/>
  <c r="BX430" i="1"/>
  <c r="BW430" i="1"/>
  <c r="BV430" i="1"/>
  <c r="BT430" i="1"/>
  <c r="BR430" i="1"/>
  <c r="BQ430" i="1"/>
  <c r="BP430" i="1"/>
  <c r="BO430" i="1"/>
  <c r="BN430" i="1"/>
  <c r="BL430" i="1"/>
  <c r="BK430" i="1"/>
  <c r="BD430" i="1"/>
  <c r="BC430" i="1"/>
  <c r="BB430" i="1"/>
  <c r="BA430" i="1"/>
  <c r="AZ430" i="1"/>
  <c r="AY430" i="1"/>
  <c r="AX430" i="1"/>
  <c r="AW430" i="1"/>
  <c r="AV430" i="1"/>
  <c r="AE430" i="1"/>
  <c r="AD430" i="1"/>
  <c r="AC430" i="1"/>
  <c r="AB430" i="1"/>
  <c r="AA430" i="1"/>
  <c r="Z430" i="1"/>
  <c r="Y430" i="1"/>
  <c r="R430" i="1"/>
  <c r="Q430" i="1"/>
  <c r="C430" i="1"/>
  <c r="FM429" i="1"/>
  <c r="FO429" i="1" s="1"/>
  <c r="CW429" i="1"/>
  <c r="CV429" i="1"/>
  <c r="CU429" i="1"/>
  <c r="CT429" i="1"/>
  <c r="CS429" i="1"/>
  <c r="CQ429" i="1"/>
  <c r="CP429" i="1"/>
  <c r="CI429" i="1"/>
  <c r="BZ429" i="1"/>
  <c r="BY429" i="1"/>
  <c r="BX429" i="1"/>
  <c r="BW429" i="1"/>
  <c r="BV429" i="1"/>
  <c r="BT429" i="1"/>
  <c r="BR429" i="1"/>
  <c r="BQ429" i="1"/>
  <c r="BP429" i="1"/>
  <c r="BO429" i="1"/>
  <c r="BN429" i="1"/>
  <c r="BL429" i="1"/>
  <c r="BK429" i="1"/>
  <c r="BD429" i="1"/>
  <c r="BC429" i="1"/>
  <c r="BB429" i="1"/>
  <c r="BA429" i="1"/>
  <c r="AZ429" i="1"/>
  <c r="AY429" i="1"/>
  <c r="AX429" i="1"/>
  <c r="AW429" i="1"/>
  <c r="AV429" i="1"/>
  <c r="AE429" i="1"/>
  <c r="AD429" i="1"/>
  <c r="AC429" i="1"/>
  <c r="AB429" i="1"/>
  <c r="AA429" i="1"/>
  <c r="Z429" i="1"/>
  <c r="Y429" i="1"/>
  <c r="R429" i="1"/>
  <c r="Q429" i="1"/>
  <c r="C429" i="1"/>
  <c r="FM428" i="1"/>
  <c r="CW428" i="1"/>
  <c r="CV428" i="1"/>
  <c r="CU428" i="1"/>
  <c r="CT428" i="1"/>
  <c r="CS428" i="1"/>
  <c r="CQ428" i="1"/>
  <c r="CP428" i="1"/>
  <c r="CI428" i="1"/>
  <c r="BZ428" i="1"/>
  <c r="BY428" i="1"/>
  <c r="BX428" i="1"/>
  <c r="BW428" i="1"/>
  <c r="BV428" i="1"/>
  <c r="BT428" i="1"/>
  <c r="BR428" i="1"/>
  <c r="BQ428" i="1"/>
  <c r="BP428" i="1"/>
  <c r="BO428" i="1"/>
  <c r="BN428" i="1"/>
  <c r="BL428" i="1"/>
  <c r="BK428" i="1"/>
  <c r="BD428" i="1"/>
  <c r="BC428" i="1"/>
  <c r="BB428" i="1"/>
  <c r="BA428" i="1"/>
  <c r="AZ428" i="1"/>
  <c r="AY428" i="1"/>
  <c r="AX428" i="1"/>
  <c r="AW428" i="1"/>
  <c r="AV428" i="1"/>
  <c r="AE428" i="1"/>
  <c r="AD428" i="1"/>
  <c r="AC428" i="1"/>
  <c r="AB428" i="1"/>
  <c r="AA428" i="1"/>
  <c r="Z428" i="1"/>
  <c r="Y428" i="1"/>
  <c r="C428" i="1"/>
  <c r="FM427" i="1"/>
  <c r="CW427" i="1"/>
  <c r="CV427" i="1"/>
  <c r="CU427" i="1"/>
  <c r="CT427" i="1"/>
  <c r="CS427" i="1"/>
  <c r="CQ427" i="1"/>
  <c r="CP427" i="1"/>
  <c r="CI427" i="1"/>
  <c r="BZ427" i="1"/>
  <c r="BY427" i="1"/>
  <c r="BX427" i="1"/>
  <c r="BW427" i="1"/>
  <c r="BV427" i="1"/>
  <c r="BT427" i="1"/>
  <c r="BR427" i="1"/>
  <c r="BQ427" i="1"/>
  <c r="BP427" i="1"/>
  <c r="BO427" i="1"/>
  <c r="BN427" i="1"/>
  <c r="BL427" i="1"/>
  <c r="BK427" i="1"/>
  <c r="BD427" i="1"/>
  <c r="BC427" i="1"/>
  <c r="BB427" i="1"/>
  <c r="BA427" i="1"/>
  <c r="AZ427" i="1"/>
  <c r="AY427" i="1"/>
  <c r="AX427" i="1"/>
  <c r="AW427" i="1"/>
  <c r="AV427" i="1"/>
  <c r="AE427" i="1"/>
  <c r="AD427" i="1"/>
  <c r="AC427" i="1"/>
  <c r="AB427" i="1"/>
  <c r="AA427" i="1"/>
  <c r="Z427" i="1"/>
  <c r="Y427" i="1"/>
  <c r="R427" i="1"/>
  <c r="Q427" i="1"/>
  <c r="C427" i="1"/>
  <c r="FM426" i="1"/>
  <c r="CW426" i="1"/>
  <c r="CV426" i="1"/>
  <c r="CU426" i="1"/>
  <c r="CT426" i="1"/>
  <c r="CS426" i="1"/>
  <c r="CQ426" i="1"/>
  <c r="CP426" i="1"/>
  <c r="CI426" i="1"/>
  <c r="BZ426" i="1"/>
  <c r="BY426" i="1"/>
  <c r="BX426" i="1"/>
  <c r="BW426" i="1"/>
  <c r="BV426" i="1"/>
  <c r="BT426" i="1"/>
  <c r="BR426" i="1"/>
  <c r="BQ426" i="1"/>
  <c r="BP426" i="1"/>
  <c r="BO426" i="1"/>
  <c r="BN426" i="1"/>
  <c r="BL426" i="1"/>
  <c r="BK426" i="1"/>
  <c r="BD426" i="1"/>
  <c r="BC426" i="1"/>
  <c r="BB426" i="1"/>
  <c r="BA426" i="1"/>
  <c r="AZ426" i="1"/>
  <c r="AY426" i="1"/>
  <c r="AX426" i="1"/>
  <c r="AW426" i="1"/>
  <c r="AV426" i="1"/>
  <c r="AE426" i="1"/>
  <c r="AD426" i="1"/>
  <c r="AC426" i="1"/>
  <c r="AB426" i="1"/>
  <c r="AA426" i="1"/>
  <c r="Z426" i="1"/>
  <c r="Y426" i="1"/>
  <c r="R426" i="1"/>
  <c r="Q426" i="1"/>
  <c r="C426" i="1"/>
  <c r="FM425" i="1"/>
  <c r="CW425" i="1"/>
  <c r="CV425" i="1"/>
  <c r="CU425" i="1"/>
  <c r="CT425" i="1"/>
  <c r="CS425" i="1"/>
  <c r="CQ425" i="1"/>
  <c r="CP425" i="1"/>
  <c r="CI425" i="1"/>
  <c r="BZ425" i="1"/>
  <c r="BY425" i="1"/>
  <c r="BX425" i="1"/>
  <c r="BW425" i="1"/>
  <c r="BV425" i="1"/>
  <c r="BT425" i="1"/>
  <c r="BR425" i="1"/>
  <c r="BQ425" i="1"/>
  <c r="BP425" i="1"/>
  <c r="BO425" i="1"/>
  <c r="BN425" i="1"/>
  <c r="BL425" i="1"/>
  <c r="BK425" i="1"/>
  <c r="BD425" i="1"/>
  <c r="BC425" i="1"/>
  <c r="BB425" i="1"/>
  <c r="BA425" i="1"/>
  <c r="AZ425" i="1"/>
  <c r="AY425" i="1"/>
  <c r="AX425" i="1"/>
  <c r="AW425" i="1"/>
  <c r="AV425" i="1"/>
  <c r="AE425" i="1"/>
  <c r="AD425" i="1"/>
  <c r="AC425" i="1"/>
  <c r="AB425" i="1"/>
  <c r="AA425" i="1"/>
  <c r="Z425" i="1"/>
  <c r="Y425" i="1"/>
  <c r="R425" i="1"/>
  <c r="Q425" i="1"/>
  <c r="C425" i="1"/>
  <c r="FM424" i="1"/>
  <c r="CW424" i="1"/>
  <c r="CV424" i="1"/>
  <c r="CU424" i="1"/>
  <c r="CT424" i="1"/>
  <c r="CS424" i="1"/>
  <c r="CQ424" i="1"/>
  <c r="CP424" i="1"/>
  <c r="CI424" i="1"/>
  <c r="BZ424" i="1"/>
  <c r="BY424" i="1"/>
  <c r="BX424" i="1"/>
  <c r="BW424" i="1"/>
  <c r="BV424" i="1"/>
  <c r="BT424" i="1"/>
  <c r="BR424" i="1"/>
  <c r="BQ424" i="1"/>
  <c r="BP424" i="1"/>
  <c r="BO424" i="1"/>
  <c r="BN424" i="1"/>
  <c r="BL424" i="1"/>
  <c r="BK424" i="1"/>
  <c r="BD424" i="1"/>
  <c r="BC424" i="1"/>
  <c r="BB424" i="1"/>
  <c r="BA424" i="1"/>
  <c r="AZ424" i="1"/>
  <c r="AY424" i="1"/>
  <c r="AX424" i="1"/>
  <c r="AW424" i="1"/>
  <c r="AV424" i="1"/>
  <c r="AE424" i="1"/>
  <c r="AD424" i="1"/>
  <c r="AC424" i="1"/>
  <c r="AB424" i="1"/>
  <c r="AA424" i="1"/>
  <c r="Z424" i="1"/>
  <c r="Y424" i="1"/>
  <c r="R424" i="1"/>
  <c r="Q424" i="1"/>
  <c r="C424" i="1"/>
  <c r="FM423" i="1"/>
  <c r="CW423" i="1"/>
  <c r="CV423" i="1"/>
  <c r="CU423" i="1"/>
  <c r="CT423" i="1"/>
  <c r="CS423" i="1"/>
  <c r="CQ423" i="1"/>
  <c r="CP423" i="1"/>
  <c r="CI423" i="1"/>
  <c r="BZ423" i="1"/>
  <c r="BY423" i="1"/>
  <c r="BX423" i="1"/>
  <c r="BW423" i="1"/>
  <c r="BV423" i="1"/>
  <c r="BT423" i="1"/>
  <c r="BR423" i="1"/>
  <c r="BQ423" i="1"/>
  <c r="BP423" i="1"/>
  <c r="BO423" i="1"/>
  <c r="BN423" i="1"/>
  <c r="BL423" i="1"/>
  <c r="BK423" i="1"/>
  <c r="BD423" i="1"/>
  <c r="BC423" i="1"/>
  <c r="BB423" i="1"/>
  <c r="BA423" i="1"/>
  <c r="AZ423" i="1"/>
  <c r="AY423" i="1"/>
  <c r="AX423" i="1"/>
  <c r="AW423" i="1"/>
  <c r="AV423" i="1"/>
  <c r="AE423" i="1"/>
  <c r="AD423" i="1"/>
  <c r="AC423" i="1"/>
  <c r="AB423" i="1"/>
  <c r="AA423" i="1"/>
  <c r="Z423" i="1"/>
  <c r="Y423" i="1"/>
  <c r="R423" i="1"/>
  <c r="Q423" i="1"/>
  <c r="C423" i="1"/>
  <c r="FM422" i="1"/>
  <c r="CW422" i="1"/>
  <c r="CV422" i="1"/>
  <c r="CU422" i="1"/>
  <c r="CT422" i="1"/>
  <c r="CS422" i="1"/>
  <c r="CQ422" i="1"/>
  <c r="CP422" i="1"/>
  <c r="CI422" i="1"/>
  <c r="BZ422" i="1"/>
  <c r="BY422" i="1"/>
  <c r="BX422" i="1"/>
  <c r="BW422" i="1"/>
  <c r="BV422" i="1"/>
  <c r="BT422" i="1"/>
  <c r="BR422" i="1"/>
  <c r="BQ422" i="1"/>
  <c r="BP422" i="1"/>
  <c r="BO422" i="1"/>
  <c r="BN422" i="1"/>
  <c r="BL422" i="1"/>
  <c r="BK422" i="1"/>
  <c r="BD422" i="1"/>
  <c r="BC422" i="1"/>
  <c r="BB422" i="1"/>
  <c r="BA422" i="1"/>
  <c r="AZ422" i="1"/>
  <c r="AY422" i="1"/>
  <c r="AX422" i="1"/>
  <c r="AW422" i="1"/>
  <c r="AV422" i="1"/>
  <c r="AE422" i="1"/>
  <c r="AD422" i="1"/>
  <c r="AC422" i="1"/>
  <c r="AB422" i="1"/>
  <c r="AA422" i="1"/>
  <c r="Z422" i="1"/>
  <c r="Y422" i="1"/>
  <c r="R422" i="1"/>
  <c r="Q422" i="1"/>
  <c r="C422" i="1"/>
  <c r="FM421" i="1"/>
  <c r="CW421" i="1"/>
  <c r="CV421" i="1"/>
  <c r="CU421" i="1"/>
  <c r="CT421" i="1"/>
  <c r="CS421" i="1"/>
  <c r="CQ421" i="1"/>
  <c r="CP421" i="1"/>
  <c r="CI421" i="1"/>
  <c r="BZ421" i="1"/>
  <c r="BY421" i="1"/>
  <c r="BX421" i="1"/>
  <c r="BW421" i="1"/>
  <c r="BV421" i="1"/>
  <c r="BT421" i="1"/>
  <c r="BR421" i="1"/>
  <c r="BQ421" i="1"/>
  <c r="BP421" i="1"/>
  <c r="BO421" i="1"/>
  <c r="BN421" i="1"/>
  <c r="BL421" i="1"/>
  <c r="BK421" i="1"/>
  <c r="BD421" i="1"/>
  <c r="BC421" i="1"/>
  <c r="BB421" i="1"/>
  <c r="BA421" i="1"/>
  <c r="AZ421" i="1"/>
  <c r="AY421" i="1"/>
  <c r="AX421" i="1"/>
  <c r="AW421" i="1"/>
  <c r="AV421" i="1"/>
  <c r="AE421" i="1"/>
  <c r="AD421" i="1"/>
  <c r="AC421" i="1"/>
  <c r="AB421" i="1"/>
  <c r="AA421" i="1"/>
  <c r="Z421" i="1"/>
  <c r="Y421" i="1"/>
  <c r="C421" i="1"/>
  <c r="FM420" i="1"/>
  <c r="FO420" i="1" s="1"/>
  <c r="CW420" i="1"/>
  <c r="CV420" i="1"/>
  <c r="CU420" i="1"/>
  <c r="CT420" i="1"/>
  <c r="CS420" i="1"/>
  <c r="CQ420" i="1"/>
  <c r="CP420" i="1"/>
  <c r="CI420" i="1"/>
  <c r="BZ420" i="1"/>
  <c r="BY420" i="1"/>
  <c r="BX420" i="1"/>
  <c r="BW420" i="1"/>
  <c r="BV420" i="1"/>
  <c r="BT420" i="1"/>
  <c r="BR420" i="1"/>
  <c r="BQ420" i="1"/>
  <c r="BP420" i="1"/>
  <c r="BO420" i="1"/>
  <c r="BN420" i="1"/>
  <c r="BL420" i="1"/>
  <c r="BK420" i="1"/>
  <c r="BD420" i="1"/>
  <c r="BC420" i="1"/>
  <c r="BB420" i="1"/>
  <c r="BA420" i="1"/>
  <c r="AZ420" i="1"/>
  <c r="AY420" i="1"/>
  <c r="AX420" i="1"/>
  <c r="AW420" i="1"/>
  <c r="AV420" i="1"/>
  <c r="AE420" i="1"/>
  <c r="AD420" i="1"/>
  <c r="AC420" i="1"/>
  <c r="AB420" i="1"/>
  <c r="AA420" i="1"/>
  <c r="Z420" i="1"/>
  <c r="Y420" i="1"/>
  <c r="R420" i="1"/>
  <c r="Q420" i="1"/>
  <c r="C420" i="1"/>
  <c r="FM419" i="1"/>
  <c r="FO419" i="1" s="1"/>
  <c r="CW419" i="1"/>
  <c r="CV419" i="1"/>
  <c r="CU419" i="1"/>
  <c r="CT419" i="1"/>
  <c r="CS419" i="1"/>
  <c r="CQ419" i="1"/>
  <c r="CP419" i="1"/>
  <c r="CI419" i="1"/>
  <c r="BZ419" i="1"/>
  <c r="BY419" i="1"/>
  <c r="BX419" i="1"/>
  <c r="BW419" i="1"/>
  <c r="BV419" i="1"/>
  <c r="BT419" i="1"/>
  <c r="BR419" i="1"/>
  <c r="BQ419" i="1"/>
  <c r="BP419" i="1"/>
  <c r="BO419" i="1"/>
  <c r="BN419" i="1"/>
  <c r="BL419" i="1"/>
  <c r="BK419" i="1"/>
  <c r="BD419" i="1"/>
  <c r="BC419" i="1"/>
  <c r="BB419" i="1"/>
  <c r="BA419" i="1"/>
  <c r="AZ419" i="1"/>
  <c r="AY419" i="1"/>
  <c r="AX419" i="1"/>
  <c r="AW419" i="1"/>
  <c r="AV419" i="1"/>
  <c r="AE419" i="1"/>
  <c r="AD419" i="1"/>
  <c r="AC419" i="1"/>
  <c r="AB419" i="1"/>
  <c r="AA419" i="1"/>
  <c r="Z419" i="1"/>
  <c r="Y419" i="1"/>
  <c r="C419" i="1"/>
  <c r="FM418" i="1"/>
  <c r="CW418" i="1"/>
  <c r="CV418" i="1"/>
  <c r="CU418" i="1"/>
  <c r="CT418" i="1"/>
  <c r="CS418" i="1"/>
  <c r="CQ418" i="1"/>
  <c r="CP418" i="1"/>
  <c r="CI418" i="1"/>
  <c r="BZ418" i="1"/>
  <c r="BY418" i="1"/>
  <c r="BX418" i="1"/>
  <c r="BW418" i="1"/>
  <c r="BV418" i="1"/>
  <c r="BT418" i="1"/>
  <c r="BR418" i="1"/>
  <c r="BQ418" i="1"/>
  <c r="BP418" i="1"/>
  <c r="BO418" i="1"/>
  <c r="BN418" i="1"/>
  <c r="BL418" i="1"/>
  <c r="BK418" i="1"/>
  <c r="BD418" i="1"/>
  <c r="BC418" i="1"/>
  <c r="BB418" i="1"/>
  <c r="BA418" i="1"/>
  <c r="AZ418" i="1"/>
  <c r="AY418" i="1"/>
  <c r="AX418" i="1"/>
  <c r="AW418" i="1"/>
  <c r="AV418" i="1"/>
  <c r="AE418" i="1"/>
  <c r="AD418" i="1"/>
  <c r="AC418" i="1"/>
  <c r="AB418" i="1"/>
  <c r="AA418" i="1"/>
  <c r="Z418" i="1"/>
  <c r="Y418" i="1"/>
  <c r="R418" i="1"/>
  <c r="Q418" i="1"/>
  <c r="C418" i="1"/>
  <c r="FM417" i="1"/>
  <c r="CW417" i="1"/>
  <c r="CV417" i="1"/>
  <c r="CU417" i="1"/>
  <c r="CT417" i="1"/>
  <c r="CS417" i="1"/>
  <c r="CQ417" i="1"/>
  <c r="CP417" i="1"/>
  <c r="CI417" i="1"/>
  <c r="BZ417" i="1"/>
  <c r="BY417" i="1"/>
  <c r="BX417" i="1"/>
  <c r="BW417" i="1"/>
  <c r="BV417" i="1"/>
  <c r="BT417" i="1"/>
  <c r="BR417" i="1"/>
  <c r="BQ417" i="1"/>
  <c r="BP417" i="1"/>
  <c r="BO417" i="1"/>
  <c r="BN417" i="1"/>
  <c r="BL417" i="1"/>
  <c r="BK417" i="1"/>
  <c r="BD417" i="1"/>
  <c r="BC417" i="1"/>
  <c r="BB417" i="1"/>
  <c r="BA417" i="1"/>
  <c r="AZ417" i="1"/>
  <c r="AY417" i="1"/>
  <c r="AX417" i="1"/>
  <c r="AW417" i="1"/>
  <c r="AV417" i="1"/>
  <c r="AE417" i="1"/>
  <c r="AD417" i="1"/>
  <c r="AC417" i="1"/>
  <c r="AB417" i="1"/>
  <c r="AA417" i="1"/>
  <c r="Z417" i="1"/>
  <c r="Y417" i="1"/>
  <c r="R417" i="1"/>
  <c r="Q417" i="1"/>
  <c r="C417" i="1"/>
  <c r="FM416" i="1"/>
  <c r="CW416" i="1"/>
  <c r="CV416" i="1"/>
  <c r="CU416" i="1"/>
  <c r="CT416" i="1"/>
  <c r="CS416" i="1"/>
  <c r="CQ416" i="1"/>
  <c r="CP416" i="1"/>
  <c r="CI416" i="1"/>
  <c r="BZ416" i="1"/>
  <c r="BY416" i="1"/>
  <c r="BX416" i="1"/>
  <c r="BW416" i="1"/>
  <c r="BV416" i="1"/>
  <c r="BT416" i="1"/>
  <c r="BR416" i="1"/>
  <c r="BQ416" i="1"/>
  <c r="BP416" i="1"/>
  <c r="BO416" i="1"/>
  <c r="BN416" i="1"/>
  <c r="BL416" i="1"/>
  <c r="BK416" i="1"/>
  <c r="BD416" i="1"/>
  <c r="BC416" i="1"/>
  <c r="BB416" i="1"/>
  <c r="BA416" i="1"/>
  <c r="AZ416" i="1"/>
  <c r="AY416" i="1"/>
  <c r="AX416" i="1"/>
  <c r="AW416" i="1"/>
  <c r="AV416" i="1"/>
  <c r="AE416" i="1"/>
  <c r="AD416" i="1"/>
  <c r="AC416" i="1"/>
  <c r="AB416" i="1"/>
  <c r="AA416" i="1"/>
  <c r="Z416" i="1"/>
  <c r="Y416" i="1"/>
  <c r="R416" i="1"/>
  <c r="Q416" i="1"/>
  <c r="C416" i="1"/>
  <c r="FM415" i="1"/>
  <c r="CW415" i="1"/>
  <c r="CV415" i="1"/>
  <c r="CU415" i="1"/>
  <c r="CT415" i="1"/>
  <c r="CS415" i="1"/>
  <c r="CQ415" i="1"/>
  <c r="CP415" i="1"/>
  <c r="CI415" i="1"/>
  <c r="BZ415" i="1"/>
  <c r="BY415" i="1"/>
  <c r="BX415" i="1"/>
  <c r="BW415" i="1"/>
  <c r="BV415" i="1"/>
  <c r="BT415" i="1"/>
  <c r="BR415" i="1"/>
  <c r="BQ415" i="1"/>
  <c r="BP415" i="1"/>
  <c r="BO415" i="1"/>
  <c r="BN415" i="1"/>
  <c r="BL415" i="1"/>
  <c r="BK415" i="1"/>
  <c r="BD415" i="1"/>
  <c r="BC415" i="1"/>
  <c r="BB415" i="1"/>
  <c r="BA415" i="1"/>
  <c r="AZ415" i="1"/>
  <c r="AY415" i="1"/>
  <c r="AX415" i="1"/>
  <c r="AW415" i="1"/>
  <c r="AV415" i="1"/>
  <c r="AE415" i="1"/>
  <c r="AD415" i="1"/>
  <c r="AC415" i="1"/>
  <c r="AB415" i="1"/>
  <c r="AA415" i="1"/>
  <c r="Z415" i="1"/>
  <c r="Y415" i="1"/>
  <c r="R415" i="1"/>
  <c r="Q415" i="1"/>
  <c r="C415" i="1"/>
  <c r="FM414" i="1"/>
  <c r="CW414" i="1"/>
  <c r="CV414" i="1"/>
  <c r="CU414" i="1"/>
  <c r="CT414" i="1"/>
  <c r="CS414" i="1"/>
  <c r="CQ414" i="1"/>
  <c r="CP414" i="1"/>
  <c r="CI414" i="1"/>
  <c r="BZ414" i="1"/>
  <c r="BY414" i="1"/>
  <c r="BX414" i="1"/>
  <c r="BW414" i="1"/>
  <c r="BV414" i="1"/>
  <c r="BT414" i="1"/>
  <c r="BR414" i="1"/>
  <c r="BQ414" i="1"/>
  <c r="BP414" i="1"/>
  <c r="BO414" i="1"/>
  <c r="BN414" i="1"/>
  <c r="BL414" i="1"/>
  <c r="BK414" i="1"/>
  <c r="BD414" i="1"/>
  <c r="BC414" i="1"/>
  <c r="BB414" i="1"/>
  <c r="BA414" i="1"/>
  <c r="AZ414" i="1"/>
  <c r="AY414" i="1"/>
  <c r="AX414" i="1"/>
  <c r="AW414" i="1"/>
  <c r="AV414" i="1"/>
  <c r="AE414" i="1"/>
  <c r="AD414" i="1"/>
  <c r="AC414" i="1"/>
  <c r="AB414" i="1"/>
  <c r="AA414" i="1"/>
  <c r="Z414" i="1"/>
  <c r="Y414" i="1"/>
  <c r="R414" i="1"/>
  <c r="Q414" i="1"/>
  <c r="C414" i="1"/>
  <c r="FM413" i="1"/>
  <c r="CW413" i="1"/>
  <c r="CV413" i="1"/>
  <c r="CU413" i="1"/>
  <c r="CT413" i="1"/>
  <c r="CS413" i="1"/>
  <c r="CQ413" i="1"/>
  <c r="CP413" i="1"/>
  <c r="CI413" i="1"/>
  <c r="BZ413" i="1"/>
  <c r="BY413" i="1"/>
  <c r="BX413" i="1"/>
  <c r="BW413" i="1"/>
  <c r="BV413" i="1"/>
  <c r="BT413" i="1"/>
  <c r="BR413" i="1"/>
  <c r="BQ413" i="1"/>
  <c r="BP413" i="1"/>
  <c r="BO413" i="1"/>
  <c r="BN413" i="1"/>
  <c r="BL413" i="1"/>
  <c r="BK413" i="1"/>
  <c r="BD413" i="1"/>
  <c r="BC413" i="1"/>
  <c r="BB413" i="1"/>
  <c r="BA413" i="1"/>
  <c r="AZ413" i="1"/>
  <c r="AY413" i="1"/>
  <c r="AX413" i="1"/>
  <c r="AW413" i="1"/>
  <c r="AV413" i="1"/>
  <c r="AE413" i="1"/>
  <c r="AD413" i="1"/>
  <c r="AC413" i="1"/>
  <c r="AB413" i="1"/>
  <c r="AA413" i="1"/>
  <c r="Z413" i="1"/>
  <c r="Y413" i="1"/>
  <c r="R413" i="1"/>
  <c r="Q413" i="1"/>
  <c r="C413" i="1"/>
  <c r="FM412" i="1"/>
  <c r="CW412" i="1"/>
  <c r="CV412" i="1"/>
  <c r="CU412" i="1"/>
  <c r="CT412" i="1"/>
  <c r="CS412" i="1"/>
  <c r="CQ412" i="1"/>
  <c r="CP412" i="1"/>
  <c r="CI412" i="1"/>
  <c r="BZ412" i="1"/>
  <c r="BY412" i="1"/>
  <c r="BX412" i="1"/>
  <c r="BW412" i="1"/>
  <c r="BV412" i="1"/>
  <c r="BT412" i="1"/>
  <c r="BR412" i="1"/>
  <c r="BQ412" i="1"/>
  <c r="BP412" i="1"/>
  <c r="BO412" i="1"/>
  <c r="BN412" i="1"/>
  <c r="BL412" i="1"/>
  <c r="BK412" i="1"/>
  <c r="BD412" i="1"/>
  <c r="BC412" i="1"/>
  <c r="BB412" i="1"/>
  <c r="BA412" i="1"/>
  <c r="AZ412" i="1"/>
  <c r="AY412" i="1"/>
  <c r="AX412" i="1"/>
  <c r="AW412" i="1"/>
  <c r="AV412" i="1"/>
  <c r="AE412" i="1"/>
  <c r="AD412" i="1"/>
  <c r="AC412" i="1"/>
  <c r="AB412" i="1"/>
  <c r="AA412" i="1"/>
  <c r="Z412" i="1"/>
  <c r="Y412" i="1"/>
  <c r="R412" i="1"/>
  <c r="Q412" i="1"/>
  <c r="C412" i="1"/>
  <c r="FM411" i="1"/>
  <c r="CW411" i="1"/>
  <c r="CV411" i="1"/>
  <c r="CU411" i="1"/>
  <c r="CT411" i="1"/>
  <c r="CS411" i="1"/>
  <c r="CQ411" i="1"/>
  <c r="CP411" i="1"/>
  <c r="CI411" i="1"/>
  <c r="BZ411" i="1"/>
  <c r="BY411" i="1"/>
  <c r="BX411" i="1"/>
  <c r="BW411" i="1"/>
  <c r="BV411" i="1"/>
  <c r="BT411" i="1"/>
  <c r="BR411" i="1"/>
  <c r="BQ411" i="1"/>
  <c r="BP411" i="1"/>
  <c r="BO411" i="1"/>
  <c r="BN411" i="1"/>
  <c r="BL411" i="1"/>
  <c r="BK411" i="1"/>
  <c r="BD411" i="1"/>
  <c r="BC411" i="1"/>
  <c r="BB411" i="1"/>
  <c r="BA411" i="1"/>
  <c r="AZ411" i="1"/>
  <c r="AY411" i="1"/>
  <c r="AX411" i="1"/>
  <c r="AW411" i="1"/>
  <c r="AV411" i="1"/>
  <c r="AE411" i="1"/>
  <c r="AD411" i="1"/>
  <c r="AC411" i="1"/>
  <c r="AB411" i="1"/>
  <c r="AA411" i="1"/>
  <c r="Z411" i="1"/>
  <c r="Y411" i="1"/>
  <c r="R411" i="1"/>
  <c r="Q411" i="1"/>
  <c r="C411" i="1"/>
  <c r="FM410" i="1"/>
  <c r="CW410" i="1"/>
  <c r="CV410" i="1"/>
  <c r="CU410" i="1"/>
  <c r="CT410" i="1"/>
  <c r="CS410" i="1"/>
  <c r="CQ410" i="1"/>
  <c r="CP410" i="1"/>
  <c r="CI410" i="1"/>
  <c r="BZ410" i="1"/>
  <c r="BY410" i="1"/>
  <c r="BX410" i="1"/>
  <c r="BW410" i="1"/>
  <c r="BV410" i="1"/>
  <c r="BT410" i="1"/>
  <c r="BR410" i="1"/>
  <c r="BQ410" i="1"/>
  <c r="BP410" i="1"/>
  <c r="BO410" i="1"/>
  <c r="BN410" i="1"/>
  <c r="BL410" i="1"/>
  <c r="BK410" i="1"/>
  <c r="BD410" i="1"/>
  <c r="BC410" i="1"/>
  <c r="BB410" i="1"/>
  <c r="BA410" i="1"/>
  <c r="AZ410" i="1"/>
  <c r="AY410" i="1"/>
  <c r="AX410" i="1"/>
  <c r="AW410" i="1"/>
  <c r="AV410" i="1"/>
  <c r="AE410" i="1"/>
  <c r="AD410" i="1"/>
  <c r="AC410" i="1"/>
  <c r="AB410" i="1"/>
  <c r="AA410" i="1"/>
  <c r="Z410" i="1"/>
  <c r="Y410" i="1"/>
  <c r="R410" i="1"/>
  <c r="Q410" i="1"/>
  <c r="C410" i="1"/>
  <c r="FM409" i="1"/>
  <c r="CW409" i="1"/>
  <c r="CV409" i="1"/>
  <c r="CU409" i="1"/>
  <c r="CT409" i="1"/>
  <c r="CS409" i="1"/>
  <c r="CQ409" i="1"/>
  <c r="CP409" i="1"/>
  <c r="CI409" i="1"/>
  <c r="BZ409" i="1"/>
  <c r="BY409" i="1"/>
  <c r="BX409" i="1"/>
  <c r="BW409" i="1"/>
  <c r="BV409" i="1"/>
  <c r="BT409" i="1"/>
  <c r="BR409" i="1"/>
  <c r="BQ409" i="1"/>
  <c r="BP409" i="1"/>
  <c r="BO409" i="1"/>
  <c r="BN409" i="1"/>
  <c r="BL409" i="1"/>
  <c r="BK409" i="1"/>
  <c r="BD409" i="1"/>
  <c r="BC409" i="1"/>
  <c r="BB409" i="1"/>
  <c r="BA409" i="1"/>
  <c r="AZ409" i="1"/>
  <c r="AY409" i="1"/>
  <c r="AX409" i="1"/>
  <c r="AW409" i="1"/>
  <c r="AV409" i="1"/>
  <c r="AE409" i="1"/>
  <c r="AD409" i="1"/>
  <c r="AC409" i="1"/>
  <c r="AB409" i="1"/>
  <c r="AA409" i="1"/>
  <c r="Z409" i="1"/>
  <c r="Y409" i="1"/>
  <c r="R409" i="1"/>
  <c r="Q409" i="1"/>
  <c r="C409" i="1"/>
  <c r="FM408" i="1"/>
  <c r="CW408" i="1"/>
  <c r="CV408" i="1"/>
  <c r="CU408" i="1"/>
  <c r="CT408" i="1"/>
  <c r="CS408" i="1"/>
  <c r="CQ408" i="1"/>
  <c r="CP408" i="1"/>
  <c r="CI408" i="1"/>
  <c r="BZ408" i="1"/>
  <c r="BY408" i="1"/>
  <c r="BX408" i="1"/>
  <c r="BW408" i="1"/>
  <c r="BV408" i="1"/>
  <c r="BT408" i="1"/>
  <c r="BR408" i="1"/>
  <c r="BQ408" i="1"/>
  <c r="BP408" i="1"/>
  <c r="BO408" i="1"/>
  <c r="BN408" i="1"/>
  <c r="BL408" i="1"/>
  <c r="BK408" i="1"/>
  <c r="BD408" i="1"/>
  <c r="BC408" i="1"/>
  <c r="BB408" i="1"/>
  <c r="BA408" i="1"/>
  <c r="AZ408" i="1"/>
  <c r="AY408" i="1"/>
  <c r="AX408" i="1"/>
  <c r="AW408" i="1"/>
  <c r="AV408" i="1"/>
  <c r="AE408" i="1"/>
  <c r="AD408" i="1"/>
  <c r="AC408" i="1"/>
  <c r="AB408" i="1"/>
  <c r="AA408" i="1"/>
  <c r="Z408" i="1"/>
  <c r="Y408" i="1"/>
  <c r="R408" i="1"/>
  <c r="Q408" i="1"/>
  <c r="C408" i="1"/>
  <c r="FM407" i="1"/>
  <c r="CW407" i="1"/>
  <c r="CV407" i="1"/>
  <c r="CU407" i="1"/>
  <c r="CT407" i="1"/>
  <c r="CS407" i="1"/>
  <c r="CQ407" i="1"/>
  <c r="CP407" i="1"/>
  <c r="CI407" i="1"/>
  <c r="BZ407" i="1"/>
  <c r="BY407" i="1"/>
  <c r="BX407" i="1"/>
  <c r="BW407" i="1"/>
  <c r="BV407" i="1"/>
  <c r="BT407" i="1"/>
  <c r="BR407" i="1"/>
  <c r="BQ407" i="1"/>
  <c r="BP407" i="1"/>
  <c r="BO407" i="1"/>
  <c r="BN407" i="1"/>
  <c r="BL407" i="1"/>
  <c r="BK407" i="1"/>
  <c r="BD407" i="1"/>
  <c r="BC407" i="1"/>
  <c r="BB407" i="1"/>
  <c r="BA407" i="1"/>
  <c r="AZ407" i="1"/>
  <c r="AY407" i="1"/>
  <c r="AX407" i="1"/>
  <c r="AW407" i="1"/>
  <c r="AV407" i="1"/>
  <c r="AE407" i="1"/>
  <c r="AD407" i="1"/>
  <c r="AC407" i="1"/>
  <c r="AB407" i="1"/>
  <c r="AA407" i="1"/>
  <c r="Z407" i="1"/>
  <c r="Y407" i="1"/>
  <c r="R407" i="1"/>
  <c r="Q407" i="1"/>
  <c r="C407" i="1"/>
  <c r="FM406" i="1"/>
  <c r="CW406" i="1"/>
  <c r="CV406" i="1"/>
  <c r="CU406" i="1"/>
  <c r="CT406" i="1"/>
  <c r="CS406" i="1"/>
  <c r="CQ406" i="1"/>
  <c r="CP406" i="1"/>
  <c r="CI406" i="1"/>
  <c r="BZ406" i="1"/>
  <c r="BY406" i="1"/>
  <c r="BX406" i="1"/>
  <c r="BW406" i="1"/>
  <c r="BV406" i="1"/>
  <c r="BT406" i="1"/>
  <c r="BR406" i="1"/>
  <c r="BQ406" i="1"/>
  <c r="BP406" i="1"/>
  <c r="BO406" i="1"/>
  <c r="BN406" i="1"/>
  <c r="BL406" i="1"/>
  <c r="BK406" i="1"/>
  <c r="BD406" i="1"/>
  <c r="BC406" i="1"/>
  <c r="BB406" i="1"/>
  <c r="BA406" i="1"/>
  <c r="AZ406" i="1"/>
  <c r="AY406" i="1"/>
  <c r="AX406" i="1"/>
  <c r="AW406" i="1"/>
  <c r="AV406" i="1"/>
  <c r="AE406" i="1"/>
  <c r="AD406" i="1"/>
  <c r="AC406" i="1"/>
  <c r="AB406" i="1"/>
  <c r="AA406" i="1"/>
  <c r="Z406" i="1"/>
  <c r="Y406" i="1"/>
  <c r="R406" i="1"/>
  <c r="Q406" i="1"/>
  <c r="C406" i="1"/>
  <c r="FM405" i="1"/>
  <c r="CW405" i="1"/>
  <c r="CV405" i="1"/>
  <c r="CU405" i="1"/>
  <c r="CT405" i="1"/>
  <c r="CS405" i="1"/>
  <c r="CQ405" i="1"/>
  <c r="CP405" i="1"/>
  <c r="CI405" i="1"/>
  <c r="BZ405" i="1"/>
  <c r="BY405" i="1"/>
  <c r="BX405" i="1"/>
  <c r="BW405" i="1"/>
  <c r="BV405" i="1"/>
  <c r="BT405" i="1"/>
  <c r="BR405" i="1"/>
  <c r="BQ405" i="1"/>
  <c r="BP405" i="1"/>
  <c r="BO405" i="1"/>
  <c r="BN405" i="1"/>
  <c r="BL405" i="1"/>
  <c r="BK405" i="1"/>
  <c r="BD405" i="1"/>
  <c r="BC405" i="1"/>
  <c r="BB405" i="1"/>
  <c r="BA405" i="1"/>
  <c r="AZ405" i="1"/>
  <c r="AY405" i="1"/>
  <c r="AX405" i="1"/>
  <c r="AW405" i="1"/>
  <c r="AV405" i="1"/>
  <c r="AE405" i="1"/>
  <c r="AD405" i="1"/>
  <c r="AC405" i="1"/>
  <c r="AB405" i="1"/>
  <c r="AA405" i="1"/>
  <c r="Z405" i="1"/>
  <c r="Y405" i="1"/>
  <c r="R405" i="1"/>
  <c r="Q405" i="1"/>
  <c r="C405" i="1"/>
  <c r="FM404" i="1"/>
  <c r="CW404" i="1"/>
  <c r="CV404" i="1"/>
  <c r="CU404" i="1"/>
  <c r="CT404" i="1"/>
  <c r="CS404" i="1"/>
  <c r="CQ404" i="1"/>
  <c r="CP404" i="1"/>
  <c r="CI404" i="1"/>
  <c r="BZ404" i="1"/>
  <c r="BY404" i="1"/>
  <c r="BX404" i="1"/>
  <c r="BW404" i="1"/>
  <c r="BV404" i="1"/>
  <c r="BT404" i="1"/>
  <c r="BR404" i="1"/>
  <c r="BQ404" i="1"/>
  <c r="BP404" i="1"/>
  <c r="BO404" i="1"/>
  <c r="BN404" i="1"/>
  <c r="BL404" i="1"/>
  <c r="BK404" i="1"/>
  <c r="BD404" i="1"/>
  <c r="BC404" i="1"/>
  <c r="BB404" i="1"/>
  <c r="BA404" i="1"/>
  <c r="AZ404" i="1"/>
  <c r="AY404" i="1"/>
  <c r="AX404" i="1"/>
  <c r="AW404" i="1"/>
  <c r="AV404" i="1"/>
  <c r="AE404" i="1"/>
  <c r="AD404" i="1"/>
  <c r="AC404" i="1"/>
  <c r="AB404" i="1"/>
  <c r="AA404" i="1"/>
  <c r="Z404" i="1"/>
  <c r="Y404" i="1"/>
  <c r="R404" i="1"/>
  <c r="Q404" i="1"/>
  <c r="C404" i="1"/>
  <c r="FM403" i="1"/>
  <c r="CW403" i="1"/>
  <c r="CV403" i="1"/>
  <c r="CU403" i="1"/>
  <c r="CT403" i="1"/>
  <c r="CS403" i="1"/>
  <c r="CQ403" i="1"/>
  <c r="CP403" i="1"/>
  <c r="CI403" i="1"/>
  <c r="BZ403" i="1"/>
  <c r="BY403" i="1"/>
  <c r="BX403" i="1"/>
  <c r="BW403" i="1"/>
  <c r="BV403" i="1"/>
  <c r="BT403" i="1"/>
  <c r="BR403" i="1"/>
  <c r="BQ403" i="1"/>
  <c r="BP403" i="1"/>
  <c r="BO403" i="1"/>
  <c r="BN403" i="1"/>
  <c r="BL403" i="1"/>
  <c r="BK403" i="1"/>
  <c r="BD403" i="1"/>
  <c r="BC403" i="1"/>
  <c r="BB403" i="1"/>
  <c r="BA403" i="1"/>
  <c r="AZ403" i="1"/>
  <c r="AY403" i="1"/>
  <c r="AX403" i="1"/>
  <c r="AW403" i="1"/>
  <c r="AV403" i="1"/>
  <c r="AE403" i="1"/>
  <c r="AD403" i="1"/>
  <c r="AC403" i="1"/>
  <c r="AB403" i="1"/>
  <c r="AA403" i="1"/>
  <c r="Z403" i="1"/>
  <c r="Y403" i="1"/>
  <c r="R403" i="1"/>
  <c r="Q403" i="1"/>
  <c r="C403" i="1"/>
  <c r="FM402" i="1"/>
  <c r="CW402" i="1"/>
  <c r="CV402" i="1"/>
  <c r="CU402" i="1"/>
  <c r="CT402" i="1"/>
  <c r="CS402" i="1"/>
  <c r="CQ402" i="1"/>
  <c r="CP402" i="1"/>
  <c r="CI402" i="1"/>
  <c r="BZ402" i="1"/>
  <c r="BY402" i="1"/>
  <c r="BX402" i="1"/>
  <c r="BW402" i="1"/>
  <c r="BV402" i="1"/>
  <c r="BT402" i="1"/>
  <c r="BR402" i="1"/>
  <c r="BQ402" i="1"/>
  <c r="BP402" i="1"/>
  <c r="BO402" i="1"/>
  <c r="BN402" i="1"/>
  <c r="BL402" i="1"/>
  <c r="BK402" i="1"/>
  <c r="BD402" i="1"/>
  <c r="BC402" i="1"/>
  <c r="BB402" i="1"/>
  <c r="BA402" i="1"/>
  <c r="AZ402" i="1"/>
  <c r="AY402" i="1"/>
  <c r="AX402" i="1"/>
  <c r="AW402" i="1"/>
  <c r="AV402" i="1"/>
  <c r="AE402" i="1"/>
  <c r="AD402" i="1"/>
  <c r="AC402" i="1"/>
  <c r="AB402" i="1"/>
  <c r="AA402" i="1"/>
  <c r="Z402" i="1"/>
  <c r="Y402" i="1"/>
  <c r="R402" i="1"/>
  <c r="Q402" i="1"/>
  <c r="C402" i="1"/>
  <c r="FM401" i="1"/>
  <c r="CW401" i="1"/>
  <c r="CV401" i="1"/>
  <c r="CU401" i="1"/>
  <c r="CT401" i="1"/>
  <c r="CS401" i="1"/>
  <c r="CQ401" i="1"/>
  <c r="CP401" i="1"/>
  <c r="CI401" i="1"/>
  <c r="BZ401" i="1"/>
  <c r="BY401" i="1"/>
  <c r="BX401" i="1"/>
  <c r="BW401" i="1"/>
  <c r="BV401" i="1"/>
  <c r="BT401" i="1"/>
  <c r="BR401" i="1"/>
  <c r="BQ401" i="1"/>
  <c r="BP401" i="1"/>
  <c r="BO401" i="1"/>
  <c r="BN401" i="1"/>
  <c r="BL401" i="1"/>
  <c r="BK401" i="1"/>
  <c r="BD401" i="1"/>
  <c r="BC401" i="1"/>
  <c r="BB401" i="1"/>
  <c r="BA401" i="1"/>
  <c r="AZ401" i="1"/>
  <c r="AY401" i="1"/>
  <c r="AX401" i="1"/>
  <c r="AW401" i="1"/>
  <c r="AV401" i="1"/>
  <c r="AE401" i="1"/>
  <c r="AD401" i="1"/>
  <c r="AC401" i="1"/>
  <c r="AB401" i="1"/>
  <c r="AA401" i="1"/>
  <c r="Z401" i="1"/>
  <c r="Y401" i="1"/>
  <c r="R401" i="1"/>
  <c r="Q401" i="1"/>
  <c r="C401" i="1"/>
  <c r="FM400" i="1"/>
  <c r="CW400" i="1"/>
  <c r="CV400" i="1"/>
  <c r="CU400" i="1"/>
  <c r="CT400" i="1"/>
  <c r="CS400" i="1"/>
  <c r="CQ400" i="1"/>
  <c r="CP400" i="1"/>
  <c r="CI400" i="1"/>
  <c r="BZ400" i="1"/>
  <c r="BY400" i="1"/>
  <c r="BX400" i="1"/>
  <c r="BW400" i="1"/>
  <c r="BV400" i="1"/>
  <c r="BT400" i="1"/>
  <c r="BR400" i="1"/>
  <c r="BQ400" i="1"/>
  <c r="BP400" i="1"/>
  <c r="BO400" i="1"/>
  <c r="BN400" i="1"/>
  <c r="BL400" i="1"/>
  <c r="BK400" i="1"/>
  <c r="BD400" i="1"/>
  <c r="BC400" i="1"/>
  <c r="BB400" i="1"/>
  <c r="BA400" i="1"/>
  <c r="AZ400" i="1"/>
  <c r="AY400" i="1"/>
  <c r="AX400" i="1"/>
  <c r="AW400" i="1"/>
  <c r="AV400" i="1"/>
  <c r="AE400" i="1"/>
  <c r="AD400" i="1"/>
  <c r="AC400" i="1"/>
  <c r="AB400" i="1"/>
  <c r="AA400" i="1"/>
  <c r="Z400" i="1"/>
  <c r="Y400" i="1"/>
  <c r="R400" i="1"/>
  <c r="Q400" i="1"/>
  <c r="C400" i="1"/>
  <c r="FM399" i="1"/>
  <c r="CW399" i="1"/>
  <c r="CV399" i="1"/>
  <c r="CU399" i="1"/>
  <c r="CT399" i="1"/>
  <c r="CS399" i="1"/>
  <c r="CQ399" i="1"/>
  <c r="CP399" i="1"/>
  <c r="CI399" i="1"/>
  <c r="BZ399" i="1"/>
  <c r="BY399" i="1"/>
  <c r="BX399" i="1"/>
  <c r="BW399" i="1"/>
  <c r="BV399" i="1"/>
  <c r="BT399" i="1"/>
  <c r="BR399" i="1"/>
  <c r="BQ399" i="1"/>
  <c r="BP399" i="1"/>
  <c r="BO399" i="1"/>
  <c r="BN399" i="1"/>
  <c r="BL399" i="1"/>
  <c r="BK399" i="1"/>
  <c r="BD399" i="1"/>
  <c r="BC399" i="1"/>
  <c r="BB399" i="1"/>
  <c r="BA399" i="1"/>
  <c r="AZ399" i="1"/>
  <c r="AY399" i="1"/>
  <c r="AX399" i="1"/>
  <c r="AW399" i="1"/>
  <c r="AV399" i="1"/>
  <c r="AE399" i="1"/>
  <c r="AD399" i="1"/>
  <c r="AC399" i="1"/>
  <c r="AB399" i="1"/>
  <c r="AA399" i="1"/>
  <c r="Z399" i="1"/>
  <c r="Y399" i="1"/>
  <c r="R399" i="1"/>
  <c r="Q399" i="1"/>
  <c r="C399" i="1"/>
  <c r="FM398" i="1"/>
  <c r="CW398" i="1"/>
  <c r="CV398" i="1"/>
  <c r="CU398" i="1"/>
  <c r="CT398" i="1"/>
  <c r="CS398" i="1"/>
  <c r="CQ398" i="1"/>
  <c r="CP398" i="1"/>
  <c r="CI398" i="1"/>
  <c r="BZ398" i="1"/>
  <c r="BY398" i="1"/>
  <c r="BX398" i="1"/>
  <c r="BW398" i="1"/>
  <c r="BV398" i="1"/>
  <c r="BT398" i="1"/>
  <c r="BR398" i="1"/>
  <c r="BQ398" i="1"/>
  <c r="BP398" i="1"/>
  <c r="BO398" i="1"/>
  <c r="BN398" i="1"/>
  <c r="BL398" i="1"/>
  <c r="BK398" i="1"/>
  <c r="BD398" i="1"/>
  <c r="BC398" i="1"/>
  <c r="BB398" i="1"/>
  <c r="BA398" i="1"/>
  <c r="AZ398" i="1"/>
  <c r="AY398" i="1"/>
  <c r="AX398" i="1"/>
  <c r="AW398" i="1"/>
  <c r="AV398" i="1"/>
  <c r="AE398" i="1"/>
  <c r="AD398" i="1"/>
  <c r="AC398" i="1"/>
  <c r="AB398" i="1"/>
  <c r="AA398" i="1"/>
  <c r="Z398" i="1"/>
  <c r="Y398" i="1"/>
  <c r="R398" i="1"/>
  <c r="Q398" i="1"/>
  <c r="C398" i="1"/>
  <c r="FM397" i="1"/>
  <c r="CW397" i="1"/>
  <c r="CV397" i="1"/>
  <c r="CU397" i="1"/>
  <c r="CT397" i="1"/>
  <c r="CS397" i="1"/>
  <c r="CQ397" i="1"/>
  <c r="CP397" i="1"/>
  <c r="CI397" i="1"/>
  <c r="BZ397" i="1"/>
  <c r="BY397" i="1"/>
  <c r="BX397" i="1"/>
  <c r="BW397" i="1"/>
  <c r="BV397" i="1"/>
  <c r="BT397" i="1"/>
  <c r="BR397" i="1"/>
  <c r="BQ397" i="1"/>
  <c r="BP397" i="1"/>
  <c r="BO397" i="1"/>
  <c r="BN397" i="1"/>
  <c r="BL397" i="1"/>
  <c r="BK397" i="1"/>
  <c r="BD397" i="1"/>
  <c r="BC397" i="1"/>
  <c r="BB397" i="1"/>
  <c r="BA397" i="1"/>
  <c r="AZ397" i="1"/>
  <c r="AY397" i="1"/>
  <c r="AX397" i="1"/>
  <c r="AW397" i="1"/>
  <c r="AV397" i="1"/>
  <c r="AE397" i="1"/>
  <c r="AD397" i="1"/>
  <c r="AC397" i="1"/>
  <c r="AB397" i="1"/>
  <c r="AA397" i="1"/>
  <c r="Z397" i="1"/>
  <c r="Y397" i="1"/>
  <c r="R397" i="1"/>
  <c r="Q397" i="1"/>
  <c r="C397" i="1"/>
  <c r="FM396" i="1"/>
  <c r="FN396" i="1" s="1"/>
  <c r="FP396" i="1" s="1"/>
  <c r="CW396" i="1"/>
  <c r="CV396" i="1"/>
  <c r="CU396" i="1"/>
  <c r="CT396" i="1"/>
  <c r="CS396" i="1"/>
  <c r="CQ396" i="1"/>
  <c r="CP396" i="1"/>
  <c r="CI396" i="1"/>
  <c r="BZ396" i="1"/>
  <c r="BY396" i="1"/>
  <c r="BX396" i="1"/>
  <c r="BW396" i="1"/>
  <c r="BV396" i="1"/>
  <c r="BT396" i="1"/>
  <c r="BR396" i="1"/>
  <c r="BQ396" i="1"/>
  <c r="BP396" i="1"/>
  <c r="BO396" i="1"/>
  <c r="BN396" i="1"/>
  <c r="BL396" i="1"/>
  <c r="BK396" i="1"/>
  <c r="BD396" i="1"/>
  <c r="BC396" i="1"/>
  <c r="BB396" i="1"/>
  <c r="BA396" i="1"/>
  <c r="AZ396" i="1"/>
  <c r="AY396" i="1"/>
  <c r="AX396" i="1"/>
  <c r="AW396" i="1"/>
  <c r="AV396" i="1"/>
  <c r="AE396" i="1"/>
  <c r="AD396" i="1"/>
  <c r="AC396" i="1"/>
  <c r="AB396" i="1"/>
  <c r="AA396" i="1"/>
  <c r="Z396" i="1"/>
  <c r="Y396" i="1"/>
  <c r="R396" i="1"/>
  <c r="Q396" i="1"/>
  <c r="C396" i="1"/>
  <c r="FM395" i="1"/>
  <c r="FO395" i="1" s="1"/>
  <c r="CW395" i="1"/>
  <c r="CV395" i="1"/>
  <c r="CU395" i="1"/>
  <c r="CT395" i="1"/>
  <c r="CS395" i="1"/>
  <c r="CQ395" i="1"/>
  <c r="CP395" i="1"/>
  <c r="CI395" i="1"/>
  <c r="BZ395" i="1"/>
  <c r="BY395" i="1"/>
  <c r="BX395" i="1"/>
  <c r="BW395" i="1"/>
  <c r="BV395" i="1"/>
  <c r="BT395" i="1"/>
  <c r="BR395" i="1"/>
  <c r="BQ395" i="1"/>
  <c r="BP395" i="1"/>
  <c r="BO395" i="1"/>
  <c r="BN395" i="1"/>
  <c r="BL395" i="1"/>
  <c r="BK395" i="1"/>
  <c r="BD395" i="1"/>
  <c r="BC395" i="1"/>
  <c r="BB395" i="1"/>
  <c r="BA395" i="1"/>
  <c r="AZ395" i="1"/>
  <c r="AY395" i="1"/>
  <c r="AX395" i="1"/>
  <c r="AW395" i="1"/>
  <c r="AV395" i="1"/>
  <c r="AE395" i="1"/>
  <c r="AD395" i="1"/>
  <c r="AC395" i="1"/>
  <c r="AB395" i="1"/>
  <c r="AA395" i="1"/>
  <c r="Z395" i="1"/>
  <c r="Y395" i="1"/>
  <c r="R395" i="1"/>
  <c r="Q395" i="1"/>
  <c r="C395" i="1"/>
  <c r="FM394" i="1"/>
  <c r="CW394" i="1"/>
  <c r="CV394" i="1"/>
  <c r="CU394" i="1"/>
  <c r="CT394" i="1"/>
  <c r="CS394" i="1"/>
  <c r="CQ394" i="1"/>
  <c r="CP394" i="1"/>
  <c r="CI394" i="1"/>
  <c r="BZ394" i="1"/>
  <c r="BY394" i="1"/>
  <c r="BX394" i="1"/>
  <c r="BW394" i="1"/>
  <c r="BV394" i="1"/>
  <c r="BT394" i="1"/>
  <c r="BR394" i="1"/>
  <c r="BQ394" i="1"/>
  <c r="BP394" i="1"/>
  <c r="BO394" i="1"/>
  <c r="BN394" i="1"/>
  <c r="BL394" i="1"/>
  <c r="BK394" i="1"/>
  <c r="BD394" i="1"/>
  <c r="BC394" i="1"/>
  <c r="BB394" i="1"/>
  <c r="BA394" i="1"/>
  <c r="AZ394" i="1"/>
  <c r="AY394" i="1"/>
  <c r="AX394" i="1"/>
  <c r="AW394" i="1"/>
  <c r="AV394" i="1"/>
  <c r="AE394" i="1"/>
  <c r="AD394" i="1"/>
  <c r="AC394" i="1"/>
  <c r="AB394" i="1"/>
  <c r="AA394" i="1"/>
  <c r="Z394" i="1"/>
  <c r="Y394" i="1"/>
  <c r="R394" i="1"/>
  <c r="Q394" i="1"/>
  <c r="C394" i="1"/>
  <c r="FM393" i="1"/>
  <c r="FO393" i="1" s="1"/>
  <c r="CW393" i="1"/>
  <c r="CV393" i="1"/>
  <c r="CU393" i="1"/>
  <c r="CT393" i="1"/>
  <c r="CS393" i="1"/>
  <c r="CQ393" i="1"/>
  <c r="CP393" i="1"/>
  <c r="CI393" i="1"/>
  <c r="BZ393" i="1"/>
  <c r="BY393" i="1"/>
  <c r="BX393" i="1"/>
  <c r="BW393" i="1"/>
  <c r="BV393" i="1"/>
  <c r="BT393" i="1"/>
  <c r="BR393" i="1"/>
  <c r="BQ393" i="1"/>
  <c r="BP393" i="1"/>
  <c r="BO393" i="1"/>
  <c r="BN393" i="1"/>
  <c r="BL393" i="1"/>
  <c r="BK393" i="1"/>
  <c r="BD393" i="1"/>
  <c r="BC393" i="1"/>
  <c r="BB393" i="1"/>
  <c r="BA393" i="1"/>
  <c r="AZ393" i="1"/>
  <c r="AY393" i="1"/>
  <c r="AX393" i="1"/>
  <c r="AW393" i="1"/>
  <c r="AV393" i="1"/>
  <c r="AE393" i="1"/>
  <c r="AD393" i="1"/>
  <c r="AC393" i="1"/>
  <c r="AB393" i="1"/>
  <c r="AA393" i="1"/>
  <c r="Z393" i="1"/>
  <c r="Y393" i="1"/>
  <c r="R393" i="1"/>
  <c r="Q393" i="1"/>
  <c r="C393" i="1"/>
  <c r="FM392" i="1"/>
  <c r="FN392" i="1" s="1"/>
  <c r="FP392" i="1" s="1"/>
  <c r="CW392" i="1"/>
  <c r="CV392" i="1"/>
  <c r="CU392" i="1"/>
  <c r="CT392" i="1"/>
  <c r="CS392" i="1"/>
  <c r="CQ392" i="1"/>
  <c r="CP392" i="1"/>
  <c r="CI392" i="1"/>
  <c r="BZ392" i="1"/>
  <c r="BY392" i="1"/>
  <c r="BX392" i="1"/>
  <c r="BW392" i="1"/>
  <c r="BV392" i="1"/>
  <c r="BT392" i="1"/>
  <c r="BR392" i="1"/>
  <c r="BQ392" i="1"/>
  <c r="BP392" i="1"/>
  <c r="BO392" i="1"/>
  <c r="BN392" i="1"/>
  <c r="BL392" i="1"/>
  <c r="BK392" i="1"/>
  <c r="BD392" i="1"/>
  <c r="BC392" i="1"/>
  <c r="BB392" i="1"/>
  <c r="BA392" i="1"/>
  <c r="AZ392" i="1"/>
  <c r="AY392" i="1"/>
  <c r="AX392" i="1"/>
  <c r="AW392" i="1"/>
  <c r="AV392" i="1"/>
  <c r="AE392" i="1"/>
  <c r="AD392" i="1"/>
  <c r="AC392" i="1"/>
  <c r="AB392" i="1"/>
  <c r="AA392" i="1"/>
  <c r="Z392" i="1"/>
  <c r="Y392" i="1"/>
  <c r="R392" i="1"/>
  <c r="Q392" i="1"/>
  <c r="C392" i="1"/>
  <c r="FM391" i="1"/>
  <c r="CW391" i="1"/>
  <c r="CV391" i="1"/>
  <c r="CU391" i="1"/>
  <c r="CT391" i="1"/>
  <c r="CS391" i="1"/>
  <c r="CQ391" i="1"/>
  <c r="CP391" i="1"/>
  <c r="CI391" i="1"/>
  <c r="BZ391" i="1"/>
  <c r="BY391" i="1"/>
  <c r="BX391" i="1"/>
  <c r="BW391" i="1"/>
  <c r="BV391" i="1"/>
  <c r="BT391" i="1"/>
  <c r="BR391" i="1"/>
  <c r="BQ391" i="1"/>
  <c r="BP391" i="1"/>
  <c r="BO391" i="1"/>
  <c r="BN391" i="1"/>
  <c r="BL391" i="1"/>
  <c r="BK391" i="1"/>
  <c r="BD391" i="1"/>
  <c r="BC391" i="1"/>
  <c r="BB391" i="1"/>
  <c r="BA391" i="1"/>
  <c r="AZ391" i="1"/>
  <c r="AY391" i="1"/>
  <c r="AX391" i="1"/>
  <c r="AW391" i="1"/>
  <c r="AV391" i="1"/>
  <c r="AE391" i="1"/>
  <c r="AD391" i="1"/>
  <c r="AC391" i="1"/>
  <c r="AB391" i="1"/>
  <c r="AA391" i="1"/>
  <c r="Z391" i="1"/>
  <c r="Y391" i="1"/>
  <c r="R391" i="1"/>
  <c r="Q391" i="1"/>
  <c r="C391" i="1"/>
  <c r="FM390" i="1"/>
  <c r="CW390" i="1"/>
  <c r="CV390" i="1"/>
  <c r="CU390" i="1"/>
  <c r="CT390" i="1"/>
  <c r="CS390" i="1"/>
  <c r="CQ390" i="1"/>
  <c r="CP390" i="1"/>
  <c r="CI390" i="1"/>
  <c r="BZ390" i="1"/>
  <c r="BY390" i="1"/>
  <c r="BX390" i="1"/>
  <c r="BW390" i="1"/>
  <c r="BV390" i="1"/>
  <c r="BT390" i="1"/>
  <c r="BR390" i="1"/>
  <c r="BQ390" i="1"/>
  <c r="BP390" i="1"/>
  <c r="BO390" i="1"/>
  <c r="BN390" i="1"/>
  <c r="BL390" i="1"/>
  <c r="BK390" i="1"/>
  <c r="BD390" i="1"/>
  <c r="BC390" i="1"/>
  <c r="BB390" i="1"/>
  <c r="BA390" i="1"/>
  <c r="AZ390" i="1"/>
  <c r="AY390" i="1"/>
  <c r="AX390" i="1"/>
  <c r="AW390" i="1"/>
  <c r="AV390" i="1"/>
  <c r="AE390" i="1"/>
  <c r="AD390" i="1"/>
  <c r="AC390" i="1"/>
  <c r="AB390" i="1"/>
  <c r="AA390" i="1"/>
  <c r="Z390" i="1"/>
  <c r="Y390" i="1"/>
  <c r="R390" i="1"/>
  <c r="Q390" i="1"/>
  <c r="C390" i="1"/>
  <c r="FM389" i="1"/>
  <c r="CW389" i="1"/>
  <c r="CV389" i="1"/>
  <c r="CU389" i="1"/>
  <c r="CT389" i="1"/>
  <c r="CS389" i="1"/>
  <c r="CQ389" i="1"/>
  <c r="CP389" i="1"/>
  <c r="CI389" i="1"/>
  <c r="BZ389" i="1"/>
  <c r="BY389" i="1"/>
  <c r="BX389" i="1"/>
  <c r="BW389" i="1"/>
  <c r="BV389" i="1"/>
  <c r="BT389" i="1"/>
  <c r="BR389" i="1"/>
  <c r="BQ389" i="1"/>
  <c r="BP389" i="1"/>
  <c r="BO389" i="1"/>
  <c r="BN389" i="1"/>
  <c r="BL389" i="1"/>
  <c r="BK389" i="1"/>
  <c r="BD389" i="1"/>
  <c r="BC389" i="1"/>
  <c r="BB389" i="1"/>
  <c r="BA389" i="1"/>
  <c r="AZ389" i="1"/>
  <c r="AY389" i="1"/>
  <c r="AX389" i="1"/>
  <c r="AW389" i="1"/>
  <c r="AV389" i="1"/>
  <c r="AE389" i="1"/>
  <c r="AD389" i="1"/>
  <c r="AC389" i="1"/>
  <c r="AB389" i="1"/>
  <c r="AA389" i="1"/>
  <c r="Z389" i="1"/>
  <c r="Y389" i="1"/>
  <c r="R389" i="1"/>
  <c r="Q389" i="1"/>
  <c r="C389" i="1"/>
  <c r="FM388" i="1"/>
  <c r="CW388" i="1"/>
  <c r="CV388" i="1"/>
  <c r="CU388" i="1"/>
  <c r="CT388" i="1"/>
  <c r="CS388" i="1"/>
  <c r="CQ388" i="1"/>
  <c r="CP388" i="1"/>
  <c r="CI388" i="1"/>
  <c r="BZ388" i="1"/>
  <c r="BY388" i="1"/>
  <c r="BX388" i="1"/>
  <c r="BW388" i="1"/>
  <c r="BV388" i="1"/>
  <c r="BT388" i="1"/>
  <c r="BR388" i="1"/>
  <c r="BQ388" i="1"/>
  <c r="BP388" i="1"/>
  <c r="BO388" i="1"/>
  <c r="BN388" i="1"/>
  <c r="BL388" i="1"/>
  <c r="BK388" i="1"/>
  <c r="BD388" i="1"/>
  <c r="BC388" i="1"/>
  <c r="BB388" i="1"/>
  <c r="BA388" i="1"/>
  <c r="AZ388" i="1"/>
  <c r="AY388" i="1"/>
  <c r="AX388" i="1"/>
  <c r="AW388" i="1"/>
  <c r="AV388" i="1"/>
  <c r="AE388" i="1"/>
  <c r="AD388" i="1"/>
  <c r="AC388" i="1"/>
  <c r="AB388" i="1"/>
  <c r="AA388" i="1"/>
  <c r="Z388" i="1"/>
  <c r="Y388" i="1"/>
  <c r="R388" i="1"/>
  <c r="Q388" i="1"/>
  <c r="C388" i="1"/>
  <c r="FM387" i="1"/>
  <c r="CW387" i="1"/>
  <c r="CV387" i="1"/>
  <c r="CU387" i="1"/>
  <c r="CT387" i="1"/>
  <c r="CS387" i="1"/>
  <c r="CQ387" i="1"/>
  <c r="CP387" i="1"/>
  <c r="CI387" i="1"/>
  <c r="BZ387" i="1"/>
  <c r="BY387" i="1"/>
  <c r="BX387" i="1"/>
  <c r="BW387" i="1"/>
  <c r="BV387" i="1"/>
  <c r="BT387" i="1"/>
  <c r="BR387" i="1"/>
  <c r="BQ387" i="1"/>
  <c r="BP387" i="1"/>
  <c r="BO387" i="1"/>
  <c r="BN387" i="1"/>
  <c r="BL387" i="1"/>
  <c r="BK387" i="1"/>
  <c r="BD387" i="1"/>
  <c r="BC387" i="1"/>
  <c r="BB387" i="1"/>
  <c r="BA387" i="1"/>
  <c r="AZ387" i="1"/>
  <c r="AY387" i="1"/>
  <c r="AX387" i="1"/>
  <c r="AW387" i="1"/>
  <c r="AV387" i="1"/>
  <c r="AE387" i="1"/>
  <c r="AD387" i="1"/>
  <c r="AC387" i="1"/>
  <c r="AB387" i="1"/>
  <c r="AA387" i="1"/>
  <c r="Z387" i="1"/>
  <c r="Y387" i="1"/>
  <c r="R387" i="1"/>
  <c r="Q387" i="1"/>
  <c r="C387" i="1"/>
  <c r="FM386" i="1"/>
  <c r="CW386" i="1"/>
  <c r="CV386" i="1"/>
  <c r="CU386" i="1"/>
  <c r="CT386" i="1"/>
  <c r="CS386" i="1"/>
  <c r="CQ386" i="1"/>
  <c r="CP386" i="1"/>
  <c r="CI386" i="1"/>
  <c r="BZ386" i="1"/>
  <c r="BY386" i="1"/>
  <c r="BX386" i="1"/>
  <c r="BW386" i="1"/>
  <c r="BV386" i="1"/>
  <c r="BT386" i="1"/>
  <c r="BR386" i="1"/>
  <c r="BQ386" i="1"/>
  <c r="BP386" i="1"/>
  <c r="BO386" i="1"/>
  <c r="BN386" i="1"/>
  <c r="BL386" i="1"/>
  <c r="BK386" i="1"/>
  <c r="BD386" i="1"/>
  <c r="BC386" i="1"/>
  <c r="BB386" i="1"/>
  <c r="BA386" i="1"/>
  <c r="AZ386" i="1"/>
  <c r="AY386" i="1"/>
  <c r="AX386" i="1"/>
  <c r="AW386" i="1"/>
  <c r="AV386" i="1"/>
  <c r="AE386" i="1"/>
  <c r="AD386" i="1"/>
  <c r="AC386" i="1"/>
  <c r="AB386" i="1"/>
  <c r="AA386" i="1"/>
  <c r="Z386" i="1"/>
  <c r="Y386" i="1"/>
  <c r="R386" i="1"/>
  <c r="Q386" i="1"/>
  <c r="C386" i="1"/>
  <c r="FM385" i="1"/>
  <c r="FO385" i="1" s="1"/>
  <c r="CW385" i="1"/>
  <c r="CV385" i="1"/>
  <c r="CU385" i="1"/>
  <c r="CT385" i="1"/>
  <c r="CS385" i="1"/>
  <c r="CQ385" i="1"/>
  <c r="CP385" i="1"/>
  <c r="CI385" i="1"/>
  <c r="BZ385" i="1"/>
  <c r="BY385" i="1"/>
  <c r="BX385" i="1"/>
  <c r="BW385" i="1"/>
  <c r="BV385" i="1"/>
  <c r="BT385" i="1"/>
  <c r="BR385" i="1"/>
  <c r="BQ385" i="1"/>
  <c r="BP385" i="1"/>
  <c r="BO385" i="1"/>
  <c r="BN385" i="1"/>
  <c r="BL385" i="1"/>
  <c r="BK385" i="1"/>
  <c r="BD385" i="1"/>
  <c r="BC385" i="1"/>
  <c r="BB385" i="1"/>
  <c r="BA385" i="1"/>
  <c r="AZ385" i="1"/>
  <c r="AY385" i="1"/>
  <c r="AX385" i="1"/>
  <c r="AW385" i="1"/>
  <c r="AV385" i="1"/>
  <c r="AE385" i="1"/>
  <c r="AD385" i="1"/>
  <c r="AC385" i="1"/>
  <c r="AB385" i="1"/>
  <c r="AA385" i="1"/>
  <c r="Z385" i="1"/>
  <c r="Y385" i="1"/>
  <c r="R385" i="1"/>
  <c r="Q385" i="1"/>
  <c r="C385" i="1"/>
  <c r="FM384" i="1"/>
  <c r="CW384" i="1"/>
  <c r="CV384" i="1"/>
  <c r="CU384" i="1"/>
  <c r="CT384" i="1"/>
  <c r="CS384" i="1"/>
  <c r="CQ384" i="1"/>
  <c r="CP384" i="1"/>
  <c r="CI384" i="1"/>
  <c r="BZ384" i="1"/>
  <c r="BY384" i="1"/>
  <c r="BX384" i="1"/>
  <c r="BW384" i="1"/>
  <c r="BV384" i="1"/>
  <c r="BT384" i="1"/>
  <c r="BR384" i="1"/>
  <c r="BQ384" i="1"/>
  <c r="BP384" i="1"/>
  <c r="BO384" i="1"/>
  <c r="BN384" i="1"/>
  <c r="BL384" i="1"/>
  <c r="BK384" i="1"/>
  <c r="BD384" i="1"/>
  <c r="BC384" i="1"/>
  <c r="BB384" i="1"/>
  <c r="BA384" i="1"/>
  <c r="AZ384" i="1"/>
  <c r="AY384" i="1"/>
  <c r="AX384" i="1"/>
  <c r="AW384" i="1"/>
  <c r="AV384" i="1"/>
  <c r="AE384" i="1"/>
  <c r="AD384" i="1"/>
  <c r="AC384" i="1"/>
  <c r="AB384" i="1"/>
  <c r="AA384" i="1"/>
  <c r="Z384" i="1"/>
  <c r="Y384" i="1"/>
  <c r="R384" i="1"/>
  <c r="Q384" i="1"/>
  <c r="C384" i="1"/>
  <c r="FM383" i="1"/>
  <c r="FO383" i="1" s="1"/>
  <c r="CW383" i="1"/>
  <c r="CV383" i="1"/>
  <c r="CU383" i="1"/>
  <c r="CT383" i="1"/>
  <c r="CS383" i="1"/>
  <c r="CQ383" i="1"/>
  <c r="CP383" i="1"/>
  <c r="CI383" i="1"/>
  <c r="BZ383" i="1"/>
  <c r="BY383" i="1"/>
  <c r="BX383" i="1"/>
  <c r="BW383" i="1"/>
  <c r="BV383" i="1"/>
  <c r="BT383" i="1"/>
  <c r="BR383" i="1"/>
  <c r="BQ383" i="1"/>
  <c r="BP383" i="1"/>
  <c r="BO383" i="1"/>
  <c r="BN383" i="1"/>
  <c r="BL383" i="1"/>
  <c r="BK383" i="1"/>
  <c r="BD383" i="1"/>
  <c r="BC383" i="1"/>
  <c r="BB383" i="1"/>
  <c r="BA383" i="1"/>
  <c r="AZ383" i="1"/>
  <c r="AY383" i="1"/>
  <c r="AX383" i="1"/>
  <c r="AW383" i="1"/>
  <c r="AV383" i="1"/>
  <c r="AE383" i="1"/>
  <c r="AD383" i="1"/>
  <c r="AC383" i="1"/>
  <c r="AB383" i="1"/>
  <c r="AA383" i="1"/>
  <c r="Z383" i="1"/>
  <c r="Y383" i="1"/>
  <c r="R383" i="1"/>
  <c r="Q383" i="1"/>
  <c r="C383" i="1"/>
  <c r="FM382" i="1"/>
  <c r="FN382" i="1" s="1"/>
  <c r="FP382" i="1" s="1"/>
  <c r="CW382" i="1"/>
  <c r="CV382" i="1"/>
  <c r="CU382" i="1"/>
  <c r="CT382" i="1"/>
  <c r="CS382" i="1"/>
  <c r="CQ382" i="1"/>
  <c r="CP382" i="1"/>
  <c r="CI382" i="1"/>
  <c r="BZ382" i="1"/>
  <c r="BY382" i="1"/>
  <c r="BX382" i="1"/>
  <c r="BW382" i="1"/>
  <c r="BV382" i="1"/>
  <c r="BT382" i="1"/>
  <c r="BR382" i="1"/>
  <c r="BQ382" i="1"/>
  <c r="BP382" i="1"/>
  <c r="BO382" i="1"/>
  <c r="BN382" i="1"/>
  <c r="BL382" i="1"/>
  <c r="BK382" i="1"/>
  <c r="BD382" i="1"/>
  <c r="BC382" i="1"/>
  <c r="BB382" i="1"/>
  <c r="BA382" i="1"/>
  <c r="AZ382" i="1"/>
  <c r="AY382" i="1"/>
  <c r="AX382" i="1"/>
  <c r="AW382" i="1"/>
  <c r="AV382" i="1"/>
  <c r="AE382" i="1"/>
  <c r="AD382" i="1"/>
  <c r="AC382" i="1"/>
  <c r="AB382" i="1"/>
  <c r="AA382" i="1"/>
  <c r="Z382" i="1"/>
  <c r="Y382" i="1"/>
  <c r="R382" i="1"/>
  <c r="Q382" i="1"/>
  <c r="C382" i="1"/>
  <c r="FM381" i="1"/>
  <c r="FO381" i="1" s="1"/>
  <c r="CW381" i="1"/>
  <c r="CV381" i="1"/>
  <c r="CU381" i="1"/>
  <c r="CT381" i="1"/>
  <c r="CS381" i="1"/>
  <c r="CQ381" i="1"/>
  <c r="CP381" i="1"/>
  <c r="CI381" i="1"/>
  <c r="BZ381" i="1"/>
  <c r="BY381" i="1"/>
  <c r="BX381" i="1"/>
  <c r="BW381" i="1"/>
  <c r="BV381" i="1"/>
  <c r="BT381" i="1"/>
  <c r="BR381" i="1"/>
  <c r="BQ381" i="1"/>
  <c r="BP381" i="1"/>
  <c r="BO381" i="1"/>
  <c r="BN381" i="1"/>
  <c r="BL381" i="1"/>
  <c r="BK381" i="1"/>
  <c r="BD381" i="1"/>
  <c r="BC381" i="1"/>
  <c r="BB381" i="1"/>
  <c r="BA381" i="1"/>
  <c r="AZ381" i="1"/>
  <c r="AY381" i="1"/>
  <c r="AX381" i="1"/>
  <c r="AW381" i="1"/>
  <c r="AV381" i="1"/>
  <c r="AE381" i="1"/>
  <c r="AD381" i="1"/>
  <c r="AC381" i="1"/>
  <c r="AB381" i="1"/>
  <c r="AA381" i="1"/>
  <c r="Z381" i="1"/>
  <c r="Y381" i="1"/>
  <c r="R381" i="1"/>
  <c r="Q381" i="1"/>
  <c r="C381" i="1"/>
  <c r="FM380" i="1"/>
  <c r="CW380" i="1"/>
  <c r="CV380" i="1"/>
  <c r="CU380" i="1"/>
  <c r="CT380" i="1"/>
  <c r="CS380" i="1"/>
  <c r="CQ380" i="1"/>
  <c r="CP380" i="1"/>
  <c r="CI380" i="1"/>
  <c r="BZ380" i="1"/>
  <c r="BY380" i="1"/>
  <c r="BX380" i="1"/>
  <c r="BW380" i="1"/>
  <c r="BV380" i="1"/>
  <c r="BT380" i="1"/>
  <c r="BR380" i="1"/>
  <c r="BQ380" i="1"/>
  <c r="BP380" i="1"/>
  <c r="BO380" i="1"/>
  <c r="BN380" i="1"/>
  <c r="BL380" i="1"/>
  <c r="BK380" i="1"/>
  <c r="BD380" i="1"/>
  <c r="BC380" i="1"/>
  <c r="BB380" i="1"/>
  <c r="BA380" i="1"/>
  <c r="AZ380" i="1"/>
  <c r="AY380" i="1"/>
  <c r="AX380" i="1"/>
  <c r="AW380" i="1"/>
  <c r="AV380" i="1"/>
  <c r="AE380" i="1"/>
  <c r="AD380" i="1"/>
  <c r="AC380" i="1"/>
  <c r="AB380" i="1"/>
  <c r="AA380" i="1"/>
  <c r="Z380" i="1"/>
  <c r="Y380" i="1"/>
  <c r="R380" i="1"/>
  <c r="Q380" i="1"/>
  <c r="C380" i="1"/>
  <c r="FM379" i="1"/>
  <c r="CW379" i="1"/>
  <c r="CV379" i="1"/>
  <c r="CU379" i="1"/>
  <c r="CT379" i="1"/>
  <c r="CS379" i="1"/>
  <c r="CQ379" i="1"/>
  <c r="CP379" i="1"/>
  <c r="CI379" i="1"/>
  <c r="BZ379" i="1"/>
  <c r="BY379" i="1"/>
  <c r="BX379" i="1"/>
  <c r="BW379" i="1"/>
  <c r="BV379" i="1"/>
  <c r="BT379" i="1"/>
  <c r="BR379" i="1"/>
  <c r="BQ379" i="1"/>
  <c r="BP379" i="1"/>
  <c r="BO379" i="1"/>
  <c r="BN379" i="1"/>
  <c r="BL379" i="1"/>
  <c r="BK379" i="1"/>
  <c r="BD379" i="1"/>
  <c r="BC379" i="1"/>
  <c r="BB379" i="1"/>
  <c r="BA379" i="1"/>
  <c r="AZ379" i="1"/>
  <c r="AY379" i="1"/>
  <c r="AX379" i="1"/>
  <c r="AW379" i="1"/>
  <c r="AV379" i="1"/>
  <c r="AE379" i="1"/>
  <c r="AD379" i="1"/>
  <c r="AC379" i="1"/>
  <c r="AB379" i="1"/>
  <c r="AA379" i="1"/>
  <c r="Z379" i="1"/>
  <c r="Y379" i="1"/>
  <c r="R379" i="1"/>
  <c r="Q379" i="1"/>
  <c r="C379" i="1"/>
  <c r="FM378" i="1"/>
  <c r="FN378" i="1" s="1"/>
  <c r="FP378" i="1" s="1"/>
  <c r="CW378" i="1"/>
  <c r="CV378" i="1"/>
  <c r="CU378" i="1"/>
  <c r="CT378" i="1"/>
  <c r="CS378" i="1"/>
  <c r="CQ378" i="1"/>
  <c r="CP378" i="1"/>
  <c r="CI378" i="1"/>
  <c r="BZ378" i="1"/>
  <c r="BY378" i="1"/>
  <c r="BX378" i="1"/>
  <c r="BW378" i="1"/>
  <c r="BV378" i="1"/>
  <c r="BT378" i="1"/>
  <c r="BR378" i="1"/>
  <c r="BQ378" i="1"/>
  <c r="BP378" i="1"/>
  <c r="BO378" i="1"/>
  <c r="BN378" i="1"/>
  <c r="BL378" i="1"/>
  <c r="BK378" i="1"/>
  <c r="BD378" i="1"/>
  <c r="BC378" i="1"/>
  <c r="BB378" i="1"/>
  <c r="BA378" i="1"/>
  <c r="AZ378" i="1"/>
  <c r="AY378" i="1"/>
  <c r="AX378" i="1"/>
  <c r="AW378" i="1"/>
  <c r="AV378" i="1"/>
  <c r="AE378" i="1"/>
  <c r="AD378" i="1"/>
  <c r="AC378" i="1"/>
  <c r="AB378" i="1"/>
  <c r="AA378" i="1"/>
  <c r="Z378" i="1"/>
  <c r="Y378" i="1"/>
  <c r="R378" i="1"/>
  <c r="Q378" i="1"/>
  <c r="C378" i="1"/>
  <c r="FM377" i="1"/>
  <c r="CW377" i="1"/>
  <c r="CX377" i="1" s="1"/>
  <c r="CQ377" i="1"/>
  <c r="CP377" i="1"/>
  <c r="CI377" i="1"/>
  <c r="BZ377" i="1"/>
  <c r="BY377" i="1"/>
  <c r="BX377" i="1"/>
  <c r="BW377" i="1"/>
  <c r="BV377" i="1"/>
  <c r="BT377" i="1"/>
  <c r="BR377" i="1"/>
  <c r="BQ377" i="1"/>
  <c r="BP377" i="1"/>
  <c r="BO377" i="1"/>
  <c r="BN377" i="1"/>
  <c r="BL377" i="1"/>
  <c r="BK377" i="1"/>
  <c r="BD377" i="1"/>
  <c r="BC377" i="1"/>
  <c r="BB377" i="1"/>
  <c r="BA377" i="1"/>
  <c r="AZ377" i="1"/>
  <c r="AY377" i="1"/>
  <c r="AX377" i="1"/>
  <c r="AW377" i="1"/>
  <c r="AV377" i="1"/>
  <c r="AE377" i="1"/>
  <c r="AD377" i="1"/>
  <c r="AC377" i="1"/>
  <c r="AB377" i="1"/>
  <c r="AA377" i="1"/>
  <c r="Z377" i="1"/>
  <c r="Y377" i="1"/>
  <c r="R377" i="1"/>
  <c r="Q377" i="1"/>
  <c r="C377" i="1"/>
  <c r="FM376" i="1"/>
  <c r="CW376" i="1"/>
  <c r="CV376" i="1"/>
  <c r="CU376" i="1"/>
  <c r="CT376" i="1"/>
  <c r="CS376" i="1"/>
  <c r="CQ376" i="1"/>
  <c r="CP376" i="1"/>
  <c r="CI376" i="1"/>
  <c r="BZ376" i="1"/>
  <c r="BY376" i="1"/>
  <c r="BX376" i="1"/>
  <c r="BW376" i="1"/>
  <c r="BV376" i="1"/>
  <c r="BT376" i="1"/>
  <c r="BR376" i="1"/>
  <c r="BQ376" i="1"/>
  <c r="BP376" i="1"/>
  <c r="BO376" i="1"/>
  <c r="BN376" i="1"/>
  <c r="BL376" i="1"/>
  <c r="BK376" i="1"/>
  <c r="BD376" i="1"/>
  <c r="BC376" i="1"/>
  <c r="BB376" i="1"/>
  <c r="BA376" i="1"/>
  <c r="AZ376" i="1"/>
  <c r="AY376" i="1"/>
  <c r="AX376" i="1"/>
  <c r="AW376" i="1"/>
  <c r="AV376" i="1"/>
  <c r="AE376" i="1"/>
  <c r="AD376" i="1"/>
  <c r="AC376" i="1"/>
  <c r="AB376" i="1"/>
  <c r="AA376" i="1"/>
  <c r="Z376" i="1"/>
  <c r="Y376" i="1"/>
  <c r="R376" i="1"/>
  <c r="Q376" i="1"/>
  <c r="C376" i="1"/>
  <c r="FM375" i="1"/>
  <c r="CW375" i="1"/>
  <c r="CV375" i="1"/>
  <c r="CU375" i="1"/>
  <c r="CT375" i="1"/>
  <c r="CS375" i="1"/>
  <c r="CQ375" i="1"/>
  <c r="CP375" i="1"/>
  <c r="CI375" i="1"/>
  <c r="BZ375" i="1"/>
  <c r="BY375" i="1"/>
  <c r="BX375" i="1"/>
  <c r="BW375" i="1"/>
  <c r="BV375" i="1"/>
  <c r="BT375" i="1"/>
  <c r="BR375" i="1"/>
  <c r="BQ375" i="1"/>
  <c r="BP375" i="1"/>
  <c r="BO375" i="1"/>
  <c r="BN375" i="1"/>
  <c r="BL375" i="1"/>
  <c r="BK375" i="1"/>
  <c r="BD375" i="1"/>
  <c r="BC375" i="1"/>
  <c r="BB375" i="1"/>
  <c r="BA375" i="1"/>
  <c r="AZ375" i="1"/>
  <c r="AY375" i="1"/>
  <c r="AX375" i="1"/>
  <c r="AW375" i="1"/>
  <c r="AV375" i="1"/>
  <c r="AE375" i="1"/>
  <c r="AD375" i="1"/>
  <c r="AC375" i="1"/>
  <c r="AB375" i="1"/>
  <c r="AA375" i="1"/>
  <c r="Z375" i="1"/>
  <c r="Y375" i="1"/>
  <c r="R375" i="1"/>
  <c r="Q375" i="1"/>
  <c r="C375" i="1"/>
  <c r="FM374" i="1"/>
  <c r="CW374" i="1"/>
  <c r="CV374" i="1"/>
  <c r="CU374" i="1"/>
  <c r="CT374" i="1"/>
  <c r="CS374" i="1"/>
  <c r="CQ374" i="1"/>
  <c r="CP374" i="1"/>
  <c r="CI374" i="1"/>
  <c r="BZ374" i="1"/>
  <c r="BY374" i="1"/>
  <c r="BX374" i="1"/>
  <c r="BW374" i="1"/>
  <c r="BV374" i="1"/>
  <c r="BT374" i="1"/>
  <c r="BR374" i="1"/>
  <c r="BQ374" i="1"/>
  <c r="BP374" i="1"/>
  <c r="BO374" i="1"/>
  <c r="BN374" i="1"/>
  <c r="BL374" i="1"/>
  <c r="BK374" i="1"/>
  <c r="BD374" i="1"/>
  <c r="BC374" i="1"/>
  <c r="BB374" i="1"/>
  <c r="BA374" i="1"/>
  <c r="AZ374" i="1"/>
  <c r="AY374" i="1"/>
  <c r="AX374" i="1"/>
  <c r="AW374" i="1"/>
  <c r="AV374" i="1"/>
  <c r="AE374" i="1"/>
  <c r="AD374" i="1"/>
  <c r="AC374" i="1"/>
  <c r="AB374" i="1"/>
  <c r="AA374" i="1"/>
  <c r="Z374" i="1"/>
  <c r="Y374" i="1"/>
  <c r="R374" i="1"/>
  <c r="Q374" i="1"/>
  <c r="C374" i="1"/>
  <c r="FM373" i="1"/>
  <c r="CW373" i="1"/>
  <c r="CV373" i="1"/>
  <c r="CU373" i="1"/>
  <c r="CT373" i="1"/>
  <c r="CS373" i="1"/>
  <c r="CQ373" i="1"/>
  <c r="CP373" i="1"/>
  <c r="CI373" i="1"/>
  <c r="BZ373" i="1"/>
  <c r="BY373" i="1"/>
  <c r="BX373" i="1"/>
  <c r="BW373" i="1"/>
  <c r="BV373" i="1"/>
  <c r="BT373" i="1"/>
  <c r="BR373" i="1"/>
  <c r="BQ373" i="1"/>
  <c r="BP373" i="1"/>
  <c r="BO373" i="1"/>
  <c r="BN373" i="1"/>
  <c r="BL373" i="1"/>
  <c r="BK373" i="1"/>
  <c r="BD373" i="1"/>
  <c r="BC373" i="1"/>
  <c r="BB373" i="1"/>
  <c r="BA373" i="1"/>
  <c r="AZ373" i="1"/>
  <c r="AY373" i="1"/>
  <c r="AX373" i="1"/>
  <c r="AW373" i="1"/>
  <c r="AV373" i="1"/>
  <c r="AE373" i="1"/>
  <c r="AD373" i="1"/>
  <c r="AC373" i="1"/>
  <c r="AB373" i="1"/>
  <c r="AA373" i="1"/>
  <c r="Z373" i="1"/>
  <c r="Y373" i="1"/>
  <c r="R373" i="1"/>
  <c r="Q373" i="1"/>
  <c r="C373" i="1"/>
  <c r="FM372" i="1"/>
  <c r="CW372" i="1"/>
  <c r="CV372" i="1"/>
  <c r="CU372" i="1"/>
  <c r="CT372" i="1"/>
  <c r="CS372" i="1"/>
  <c r="CQ372" i="1"/>
  <c r="CP372" i="1"/>
  <c r="CI372" i="1"/>
  <c r="BZ372" i="1"/>
  <c r="BY372" i="1"/>
  <c r="BX372" i="1"/>
  <c r="BW372" i="1"/>
  <c r="BV372" i="1"/>
  <c r="BT372" i="1"/>
  <c r="BR372" i="1"/>
  <c r="BQ372" i="1"/>
  <c r="BP372" i="1"/>
  <c r="BO372" i="1"/>
  <c r="BN372" i="1"/>
  <c r="BL372" i="1"/>
  <c r="BK372" i="1"/>
  <c r="BD372" i="1"/>
  <c r="BC372" i="1"/>
  <c r="BB372" i="1"/>
  <c r="BA372" i="1"/>
  <c r="AZ372" i="1"/>
  <c r="AY372" i="1"/>
  <c r="AX372" i="1"/>
  <c r="AW372" i="1"/>
  <c r="AV372" i="1"/>
  <c r="AE372" i="1"/>
  <c r="AD372" i="1"/>
  <c r="AC372" i="1"/>
  <c r="AB372" i="1"/>
  <c r="AA372" i="1"/>
  <c r="Z372" i="1"/>
  <c r="Y372" i="1"/>
  <c r="R372" i="1"/>
  <c r="Q372" i="1"/>
  <c r="C372" i="1"/>
  <c r="FM371" i="1"/>
  <c r="CW371" i="1"/>
  <c r="CV371" i="1"/>
  <c r="CU371" i="1"/>
  <c r="CT371" i="1"/>
  <c r="CS371" i="1"/>
  <c r="CQ371" i="1"/>
  <c r="CP371" i="1"/>
  <c r="CI371" i="1"/>
  <c r="BZ371" i="1"/>
  <c r="BY371" i="1"/>
  <c r="BX371" i="1"/>
  <c r="BW371" i="1"/>
  <c r="BV371" i="1"/>
  <c r="BT371" i="1"/>
  <c r="BR371" i="1"/>
  <c r="BQ371" i="1"/>
  <c r="BP371" i="1"/>
  <c r="BO371" i="1"/>
  <c r="BN371" i="1"/>
  <c r="BL371" i="1"/>
  <c r="BK371" i="1"/>
  <c r="BD371" i="1"/>
  <c r="BC371" i="1"/>
  <c r="BB371" i="1"/>
  <c r="BA371" i="1"/>
  <c r="AZ371" i="1"/>
  <c r="AY371" i="1"/>
  <c r="AX371" i="1"/>
  <c r="AW371" i="1"/>
  <c r="AV371" i="1"/>
  <c r="AE371" i="1"/>
  <c r="AD371" i="1"/>
  <c r="AC371" i="1"/>
  <c r="AB371" i="1"/>
  <c r="AA371" i="1"/>
  <c r="Z371" i="1"/>
  <c r="Y371" i="1"/>
  <c r="R371" i="1"/>
  <c r="Q371" i="1"/>
  <c r="C371" i="1"/>
  <c r="FM370" i="1"/>
  <c r="CW370" i="1"/>
  <c r="CV370" i="1"/>
  <c r="CU370" i="1"/>
  <c r="CT370" i="1"/>
  <c r="CS370" i="1"/>
  <c r="CQ370" i="1"/>
  <c r="CP370" i="1"/>
  <c r="CI370" i="1"/>
  <c r="BZ370" i="1"/>
  <c r="BY370" i="1"/>
  <c r="BX370" i="1"/>
  <c r="BW370" i="1"/>
  <c r="BV370" i="1"/>
  <c r="BT370" i="1"/>
  <c r="BR370" i="1"/>
  <c r="BQ370" i="1"/>
  <c r="BP370" i="1"/>
  <c r="BO370" i="1"/>
  <c r="BN370" i="1"/>
  <c r="BL370" i="1"/>
  <c r="BK370" i="1"/>
  <c r="BD370" i="1"/>
  <c r="BC370" i="1"/>
  <c r="BB370" i="1"/>
  <c r="BA370" i="1"/>
  <c r="AZ370" i="1"/>
  <c r="AY370" i="1"/>
  <c r="AX370" i="1"/>
  <c r="AW370" i="1"/>
  <c r="AV370" i="1"/>
  <c r="AE370" i="1"/>
  <c r="AD370" i="1"/>
  <c r="AC370" i="1"/>
  <c r="AB370" i="1"/>
  <c r="AA370" i="1"/>
  <c r="Z370" i="1"/>
  <c r="Y370" i="1"/>
  <c r="R370" i="1"/>
  <c r="Q370" i="1"/>
  <c r="C370" i="1"/>
  <c r="FM369" i="1"/>
  <c r="CW369" i="1"/>
  <c r="CV369" i="1"/>
  <c r="CU369" i="1"/>
  <c r="CT369" i="1"/>
  <c r="CS369" i="1"/>
  <c r="CQ369" i="1"/>
  <c r="CP369" i="1"/>
  <c r="CI369" i="1"/>
  <c r="BZ369" i="1"/>
  <c r="BY369" i="1"/>
  <c r="BX369" i="1"/>
  <c r="BW369" i="1"/>
  <c r="BV369" i="1"/>
  <c r="BT369" i="1"/>
  <c r="BR369" i="1"/>
  <c r="BQ369" i="1"/>
  <c r="BP369" i="1"/>
  <c r="BO369" i="1"/>
  <c r="BN369" i="1"/>
  <c r="BL369" i="1"/>
  <c r="BK369" i="1"/>
  <c r="BD369" i="1"/>
  <c r="BC369" i="1"/>
  <c r="BB369" i="1"/>
  <c r="BA369" i="1"/>
  <c r="AZ369" i="1"/>
  <c r="AY369" i="1"/>
  <c r="AX369" i="1"/>
  <c r="AW369" i="1"/>
  <c r="AV369" i="1"/>
  <c r="AE369" i="1"/>
  <c r="AD369" i="1"/>
  <c r="AC369" i="1"/>
  <c r="AB369" i="1"/>
  <c r="AA369" i="1"/>
  <c r="Z369" i="1"/>
  <c r="Y369" i="1"/>
  <c r="R369" i="1"/>
  <c r="Q369" i="1"/>
  <c r="C369" i="1"/>
  <c r="FM368" i="1"/>
  <c r="CW368" i="1"/>
  <c r="CV368" i="1"/>
  <c r="CU368" i="1"/>
  <c r="CT368" i="1"/>
  <c r="CS368" i="1"/>
  <c r="CQ368" i="1"/>
  <c r="CP368" i="1"/>
  <c r="CI368" i="1"/>
  <c r="BZ368" i="1"/>
  <c r="BY368" i="1"/>
  <c r="BX368" i="1"/>
  <c r="BW368" i="1"/>
  <c r="BV368" i="1"/>
  <c r="BT368" i="1"/>
  <c r="BR368" i="1"/>
  <c r="BQ368" i="1"/>
  <c r="BP368" i="1"/>
  <c r="BO368" i="1"/>
  <c r="BN368" i="1"/>
  <c r="BL368" i="1"/>
  <c r="BK368" i="1"/>
  <c r="BD368" i="1"/>
  <c r="BC368" i="1"/>
  <c r="BB368" i="1"/>
  <c r="BA368" i="1"/>
  <c r="AZ368" i="1"/>
  <c r="AY368" i="1"/>
  <c r="AX368" i="1"/>
  <c r="AW368" i="1"/>
  <c r="AV368" i="1"/>
  <c r="AE368" i="1"/>
  <c r="AD368" i="1"/>
  <c r="AC368" i="1"/>
  <c r="AB368" i="1"/>
  <c r="AA368" i="1"/>
  <c r="Z368" i="1"/>
  <c r="Y368" i="1"/>
  <c r="R368" i="1"/>
  <c r="Q368" i="1"/>
  <c r="C368" i="1"/>
  <c r="FM367" i="1"/>
  <c r="CW367" i="1"/>
  <c r="CV367" i="1"/>
  <c r="CU367" i="1"/>
  <c r="CT367" i="1"/>
  <c r="CS367" i="1"/>
  <c r="CQ367" i="1"/>
  <c r="CP367" i="1"/>
  <c r="CI367" i="1"/>
  <c r="BZ367" i="1"/>
  <c r="BY367" i="1"/>
  <c r="BX367" i="1"/>
  <c r="BW367" i="1"/>
  <c r="BV367" i="1"/>
  <c r="BT367" i="1"/>
  <c r="BR367" i="1"/>
  <c r="BQ367" i="1"/>
  <c r="BP367" i="1"/>
  <c r="BO367" i="1"/>
  <c r="BN367" i="1"/>
  <c r="BL367" i="1"/>
  <c r="BK367" i="1"/>
  <c r="BD367" i="1"/>
  <c r="BC367" i="1"/>
  <c r="BB367" i="1"/>
  <c r="BA367" i="1"/>
  <c r="AZ367" i="1"/>
  <c r="AY367" i="1"/>
  <c r="AX367" i="1"/>
  <c r="AW367" i="1"/>
  <c r="AV367" i="1"/>
  <c r="AE367" i="1"/>
  <c r="AD367" i="1"/>
  <c r="AC367" i="1"/>
  <c r="AB367" i="1"/>
  <c r="AA367" i="1"/>
  <c r="Z367" i="1"/>
  <c r="Y367" i="1"/>
  <c r="R367" i="1"/>
  <c r="Q367" i="1"/>
  <c r="C367" i="1"/>
  <c r="FM366" i="1"/>
  <c r="CW366" i="1"/>
  <c r="CV366" i="1"/>
  <c r="CU366" i="1"/>
  <c r="CT366" i="1"/>
  <c r="CS366" i="1"/>
  <c r="CQ366" i="1"/>
  <c r="CP366" i="1"/>
  <c r="CI366" i="1"/>
  <c r="BZ366" i="1"/>
  <c r="BY366" i="1"/>
  <c r="BX366" i="1"/>
  <c r="BW366" i="1"/>
  <c r="BV366" i="1"/>
  <c r="BT366" i="1"/>
  <c r="BR366" i="1"/>
  <c r="BQ366" i="1"/>
  <c r="BP366" i="1"/>
  <c r="BO366" i="1"/>
  <c r="BN366" i="1"/>
  <c r="BL366" i="1"/>
  <c r="BK366" i="1"/>
  <c r="BD366" i="1"/>
  <c r="BC366" i="1"/>
  <c r="BB366" i="1"/>
  <c r="BA366" i="1"/>
  <c r="AZ366" i="1"/>
  <c r="AY366" i="1"/>
  <c r="AX366" i="1"/>
  <c r="AW366" i="1"/>
  <c r="AV366" i="1"/>
  <c r="AE366" i="1"/>
  <c r="AD366" i="1"/>
  <c r="AC366" i="1"/>
  <c r="AB366" i="1"/>
  <c r="AA366" i="1"/>
  <c r="Z366" i="1"/>
  <c r="Y366" i="1"/>
  <c r="R366" i="1"/>
  <c r="Q366" i="1"/>
  <c r="C366" i="1"/>
  <c r="FM365" i="1"/>
  <c r="CW365" i="1"/>
  <c r="CV365" i="1"/>
  <c r="CU365" i="1"/>
  <c r="CT365" i="1"/>
  <c r="CS365" i="1"/>
  <c r="CQ365" i="1"/>
  <c r="CP365" i="1"/>
  <c r="CI365" i="1"/>
  <c r="BZ365" i="1"/>
  <c r="BY365" i="1"/>
  <c r="BX365" i="1"/>
  <c r="BW365" i="1"/>
  <c r="BV365" i="1"/>
  <c r="BT365" i="1"/>
  <c r="BR365" i="1"/>
  <c r="BQ365" i="1"/>
  <c r="BP365" i="1"/>
  <c r="BO365" i="1"/>
  <c r="BN365" i="1"/>
  <c r="BL365" i="1"/>
  <c r="BK365" i="1"/>
  <c r="BD365" i="1"/>
  <c r="BC365" i="1"/>
  <c r="BB365" i="1"/>
  <c r="BA365" i="1"/>
  <c r="AZ365" i="1"/>
  <c r="AY365" i="1"/>
  <c r="AX365" i="1"/>
  <c r="AW365" i="1"/>
  <c r="AV365" i="1"/>
  <c r="AE365" i="1"/>
  <c r="AD365" i="1"/>
  <c r="AC365" i="1"/>
  <c r="AB365" i="1"/>
  <c r="AA365" i="1"/>
  <c r="Z365" i="1"/>
  <c r="Y365" i="1"/>
  <c r="R365" i="1"/>
  <c r="Q365" i="1"/>
  <c r="C365" i="1"/>
  <c r="FM364" i="1"/>
  <c r="CW364" i="1"/>
  <c r="CV364" i="1"/>
  <c r="CU364" i="1"/>
  <c r="CT364" i="1"/>
  <c r="CS364" i="1"/>
  <c r="CQ364" i="1"/>
  <c r="CP364" i="1"/>
  <c r="CI364" i="1"/>
  <c r="BZ364" i="1"/>
  <c r="BY364" i="1"/>
  <c r="BX364" i="1"/>
  <c r="BW364" i="1"/>
  <c r="BV364" i="1"/>
  <c r="BT364" i="1"/>
  <c r="BR364" i="1"/>
  <c r="BQ364" i="1"/>
  <c r="BP364" i="1"/>
  <c r="BO364" i="1"/>
  <c r="BN364" i="1"/>
  <c r="BL364" i="1"/>
  <c r="BK364" i="1"/>
  <c r="BD364" i="1"/>
  <c r="BC364" i="1"/>
  <c r="BB364" i="1"/>
  <c r="BA364" i="1"/>
  <c r="AZ364" i="1"/>
  <c r="AY364" i="1"/>
  <c r="AX364" i="1"/>
  <c r="AW364" i="1"/>
  <c r="AV364" i="1"/>
  <c r="AE364" i="1"/>
  <c r="AD364" i="1"/>
  <c r="AC364" i="1"/>
  <c r="AB364" i="1"/>
  <c r="AA364" i="1"/>
  <c r="Z364" i="1"/>
  <c r="Y364" i="1"/>
  <c r="R364" i="1"/>
  <c r="Q364" i="1"/>
  <c r="C364" i="1"/>
  <c r="FM363" i="1"/>
  <c r="CW363" i="1"/>
  <c r="CV363" i="1"/>
  <c r="CU363" i="1"/>
  <c r="CT363" i="1"/>
  <c r="CS363" i="1"/>
  <c r="CQ363" i="1"/>
  <c r="CP363" i="1"/>
  <c r="CI363" i="1"/>
  <c r="BZ363" i="1"/>
  <c r="BY363" i="1"/>
  <c r="BX363" i="1"/>
  <c r="BW363" i="1"/>
  <c r="BV363" i="1"/>
  <c r="BT363" i="1"/>
  <c r="BR363" i="1"/>
  <c r="BQ363" i="1"/>
  <c r="BP363" i="1"/>
  <c r="BO363" i="1"/>
  <c r="BN363" i="1"/>
  <c r="BL363" i="1"/>
  <c r="BK363" i="1"/>
  <c r="BD363" i="1"/>
  <c r="BC363" i="1"/>
  <c r="BB363" i="1"/>
  <c r="BA363" i="1"/>
  <c r="AZ363" i="1"/>
  <c r="AY363" i="1"/>
  <c r="AX363" i="1"/>
  <c r="AW363" i="1"/>
  <c r="AV363" i="1"/>
  <c r="AE363" i="1"/>
  <c r="AD363" i="1"/>
  <c r="AC363" i="1"/>
  <c r="AB363" i="1"/>
  <c r="AA363" i="1"/>
  <c r="Z363" i="1"/>
  <c r="Y363" i="1"/>
  <c r="R363" i="1"/>
  <c r="Q363" i="1"/>
  <c r="C363" i="1"/>
  <c r="FM362" i="1"/>
  <c r="CW362" i="1"/>
  <c r="CV362" i="1"/>
  <c r="CU362" i="1"/>
  <c r="CT362" i="1"/>
  <c r="CS362" i="1"/>
  <c r="CQ362" i="1"/>
  <c r="CP362" i="1"/>
  <c r="CI362" i="1"/>
  <c r="BZ362" i="1"/>
  <c r="BY362" i="1"/>
  <c r="BX362" i="1"/>
  <c r="BW362" i="1"/>
  <c r="BV362" i="1"/>
  <c r="BT362" i="1"/>
  <c r="BR362" i="1"/>
  <c r="BQ362" i="1"/>
  <c r="BP362" i="1"/>
  <c r="BO362" i="1"/>
  <c r="BN362" i="1"/>
  <c r="BL362" i="1"/>
  <c r="BK362" i="1"/>
  <c r="BD362" i="1"/>
  <c r="BC362" i="1"/>
  <c r="BB362" i="1"/>
  <c r="BA362" i="1"/>
  <c r="AZ362" i="1"/>
  <c r="AY362" i="1"/>
  <c r="AX362" i="1"/>
  <c r="AW362" i="1"/>
  <c r="AV362" i="1"/>
  <c r="AE362" i="1"/>
  <c r="AD362" i="1"/>
  <c r="AC362" i="1"/>
  <c r="AB362" i="1"/>
  <c r="AA362" i="1"/>
  <c r="Z362" i="1"/>
  <c r="Y362" i="1"/>
  <c r="R362" i="1"/>
  <c r="Q362" i="1"/>
  <c r="C362" i="1"/>
  <c r="FM361" i="1"/>
  <c r="CW361" i="1"/>
  <c r="CV361" i="1"/>
  <c r="CU361" i="1"/>
  <c r="CT361" i="1"/>
  <c r="CS361" i="1"/>
  <c r="CQ361" i="1"/>
  <c r="CP361" i="1"/>
  <c r="CI361" i="1"/>
  <c r="BZ361" i="1"/>
  <c r="BY361" i="1"/>
  <c r="BX361" i="1"/>
  <c r="BW361" i="1"/>
  <c r="BV361" i="1"/>
  <c r="BT361" i="1"/>
  <c r="BR361" i="1"/>
  <c r="BQ361" i="1"/>
  <c r="BP361" i="1"/>
  <c r="BO361" i="1"/>
  <c r="BN361" i="1"/>
  <c r="BL361" i="1"/>
  <c r="BK361" i="1"/>
  <c r="BD361" i="1"/>
  <c r="BC361" i="1"/>
  <c r="BB361" i="1"/>
  <c r="BA361" i="1"/>
  <c r="AZ361" i="1"/>
  <c r="AY361" i="1"/>
  <c r="AX361" i="1"/>
  <c r="AW361" i="1"/>
  <c r="AV361" i="1"/>
  <c r="AE361" i="1"/>
  <c r="AD361" i="1"/>
  <c r="AC361" i="1"/>
  <c r="AB361" i="1"/>
  <c r="AA361" i="1"/>
  <c r="Z361" i="1"/>
  <c r="Y361" i="1"/>
  <c r="R361" i="1"/>
  <c r="Q361" i="1"/>
  <c r="C361" i="1"/>
  <c r="FM360" i="1"/>
  <c r="CW360" i="1"/>
  <c r="CV360" i="1"/>
  <c r="CU360" i="1"/>
  <c r="CT360" i="1"/>
  <c r="CS360" i="1"/>
  <c r="CQ360" i="1"/>
  <c r="CP360" i="1"/>
  <c r="CI360" i="1"/>
  <c r="BZ360" i="1"/>
  <c r="BY360" i="1"/>
  <c r="BX360" i="1"/>
  <c r="BW360" i="1"/>
  <c r="BV360" i="1"/>
  <c r="BT360" i="1"/>
  <c r="BR360" i="1"/>
  <c r="BQ360" i="1"/>
  <c r="BP360" i="1"/>
  <c r="BO360" i="1"/>
  <c r="BN360" i="1"/>
  <c r="BL360" i="1"/>
  <c r="BK360" i="1"/>
  <c r="BD360" i="1"/>
  <c r="BC360" i="1"/>
  <c r="BB360" i="1"/>
  <c r="BA360" i="1"/>
  <c r="AZ360" i="1"/>
  <c r="AY360" i="1"/>
  <c r="AX360" i="1"/>
  <c r="AW360" i="1"/>
  <c r="AV360" i="1"/>
  <c r="AE360" i="1"/>
  <c r="AD360" i="1"/>
  <c r="AC360" i="1"/>
  <c r="AB360" i="1"/>
  <c r="AA360" i="1"/>
  <c r="Z360" i="1"/>
  <c r="Y360" i="1"/>
  <c r="R360" i="1"/>
  <c r="Q360" i="1"/>
  <c r="C360" i="1"/>
  <c r="FM359" i="1"/>
  <c r="CW359" i="1"/>
  <c r="CV359" i="1"/>
  <c r="CU359" i="1"/>
  <c r="CT359" i="1"/>
  <c r="CS359" i="1"/>
  <c r="CQ359" i="1"/>
  <c r="CP359" i="1"/>
  <c r="CI359" i="1"/>
  <c r="BZ359" i="1"/>
  <c r="BY359" i="1"/>
  <c r="BX359" i="1"/>
  <c r="BW359" i="1"/>
  <c r="BV359" i="1"/>
  <c r="BT359" i="1"/>
  <c r="BR359" i="1"/>
  <c r="BQ359" i="1"/>
  <c r="BP359" i="1"/>
  <c r="BO359" i="1"/>
  <c r="BN359" i="1"/>
  <c r="BL359" i="1"/>
  <c r="BK359" i="1"/>
  <c r="BD359" i="1"/>
  <c r="BC359" i="1"/>
  <c r="BB359" i="1"/>
  <c r="BA359" i="1"/>
  <c r="AZ359" i="1"/>
  <c r="AY359" i="1"/>
  <c r="AX359" i="1"/>
  <c r="AW359" i="1"/>
  <c r="AV359" i="1"/>
  <c r="AE359" i="1"/>
  <c r="AD359" i="1"/>
  <c r="AC359" i="1"/>
  <c r="AB359" i="1"/>
  <c r="AA359" i="1"/>
  <c r="Z359" i="1"/>
  <c r="Y359" i="1"/>
  <c r="R359" i="1"/>
  <c r="Q359" i="1"/>
  <c r="C359" i="1"/>
  <c r="FM358" i="1"/>
  <c r="CW358" i="1"/>
  <c r="CV358" i="1"/>
  <c r="CU358" i="1"/>
  <c r="CT358" i="1"/>
  <c r="CS358" i="1"/>
  <c r="CQ358" i="1"/>
  <c r="CP358" i="1"/>
  <c r="CI358" i="1"/>
  <c r="BZ358" i="1"/>
  <c r="BY358" i="1"/>
  <c r="BX358" i="1"/>
  <c r="BW358" i="1"/>
  <c r="BV358" i="1"/>
  <c r="BT358" i="1"/>
  <c r="BR358" i="1"/>
  <c r="BQ358" i="1"/>
  <c r="BP358" i="1"/>
  <c r="BO358" i="1"/>
  <c r="BN358" i="1"/>
  <c r="BL358" i="1"/>
  <c r="BK358" i="1"/>
  <c r="BD358" i="1"/>
  <c r="BC358" i="1"/>
  <c r="BB358" i="1"/>
  <c r="BA358" i="1"/>
  <c r="AZ358" i="1"/>
  <c r="AY358" i="1"/>
  <c r="AX358" i="1"/>
  <c r="AW358" i="1"/>
  <c r="AV358" i="1"/>
  <c r="AE358" i="1"/>
  <c r="AD358" i="1"/>
  <c r="AC358" i="1"/>
  <c r="AB358" i="1"/>
  <c r="AA358" i="1"/>
  <c r="Z358" i="1"/>
  <c r="Y358" i="1"/>
  <c r="R358" i="1"/>
  <c r="Q358" i="1"/>
  <c r="C358" i="1"/>
  <c r="FM357" i="1"/>
  <c r="CW357" i="1"/>
  <c r="CV357" i="1"/>
  <c r="CU357" i="1"/>
  <c r="CT357" i="1"/>
  <c r="CS357" i="1"/>
  <c r="CQ357" i="1"/>
  <c r="CP357" i="1"/>
  <c r="CI357" i="1"/>
  <c r="BZ357" i="1"/>
  <c r="BY357" i="1"/>
  <c r="BX357" i="1"/>
  <c r="BW357" i="1"/>
  <c r="BV357" i="1"/>
  <c r="BT357" i="1"/>
  <c r="BR357" i="1"/>
  <c r="BQ357" i="1"/>
  <c r="BP357" i="1"/>
  <c r="BO357" i="1"/>
  <c r="BN357" i="1"/>
  <c r="BL357" i="1"/>
  <c r="BK357" i="1"/>
  <c r="BD357" i="1"/>
  <c r="BC357" i="1"/>
  <c r="BB357" i="1"/>
  <c r="BA357" i="1"/>
  <c r="AZ357" i="1"/>
  <c r="AY357" i="1"/>
  <c r="AX357" i="1"/>
  <c r="AW357" i="1"/>
  <c r="AV357" i="1"/>
  <c r="AE357" i="1"/>
  <c r="AD357" i="1"/>
  <c r="AC357" i="1"/>
  <c r="AB357" i="1"/>
  <c r="AA357" i="1"/>
  <c r="Z357" i="1"/>
  <c r="Y357" i="1"/>
  <c r="R357" i="1"/>
  <c r="Q357" i="1"/>
  <c r="C357" i="1"/>
  <c r="FM356" i="1"/>
  <c r="CW356" i="1"/>
  <c r="CV356" i="1"/>
  <c r="CU356" i="1"/>
  <c r="CT356" i="1"/>
  <c r="CS356" i="1"/>
  <c r="CQ356" i="1"/>
  <c r="CP356" i="1"/>
  <c r="CI356" i="1"/>
  <c r="BZ356" i="1"/>
  <c r="BY356" i="1"/>
  <c r="BX356" i="1"/>
  <c r="BW356" i="1"/>
  <c r="BV356" i="1"/>
  <c r="BT356" i="1"/>
  <c r="BR356" i="1"/>
  <c r="BQ356" i="1"/>
  <c r="BP356" i="1"/>
  <c r="BO356" i="1"/>
  <c r="BN356" i="1"/>
  <c r="BL356" i="1"/>
  <c r="BK356" i="1"/>
  <c r="BD356" i="1"/>
  <c r="BC356" i="1"/>
  <c r="BB356" i="1"/>
  <c r="BA356" i="1"/>
  <c r="AZ356" i="1"/>
  <c r="AY356" i="1"/>
  <c r="AX356" i="1"/>
  <c r="AW356" i="1"/>
  <c r="AV356" i="1"/>
  <c r="AE356" i="1"/>
  <c r="AD356" i="1"/>
  <c r="AC356" i="1"/>
  <c r="AB356" i="1"/>
  <c r="AA356" i="1"/>
  <c r="Z356" i="1"/>
  <c r="Y356" i="1"/>
  <c r="R356" i="1"/>
  <c r="Q356" i="1"/>
  <c r="C356" i="1"/>
  <c r="FM355" i="1"/>
  <c r="CW355" i="1"/>
  <c r="CV355" i="1"/>
  <c r="CU355" i="1"/>
  <c r="CT355" i="1"/>
  <c r="CS355" i="1"/>
  <c r="CQ355" i="1"/>
  <c r="CP355" i="1"/>
  <c r="CI355" i="1"/>
  <c r="BZ355" i="1"/>
  <c r="BY355" i="1"/>
  <c r="BX355" i="1"/>
  <c r="BW355" i="1"/>
  <c r="BV355" i="1"/>
  <c r="BT355" i="1"/>
  <c r="BR355" i="1"/>
  <c r="BQ355" i="1"/>
  <c r="BP355" i="1"/>
  <c r="BO355" i="1"/>
  <c r="BN355" i="1"/>
  <c r="BL355" i="1"/>
  <c r="BK355" i="1"/>
  <c r="BD355" i="1"/>
  <c r="BC355" i="1"/>
  <c r="BB355" i="1"/>
  <c r="BA355" i="1"/>
  <c r="AZ355" i="1"/>
  <c r="AY355" i="1"/>
  <c r="AX355" i="1"/>
  <c r="AW355" i="1"/>
  <c r="AV355" i="1"/>
  <c r="AE355" i="1"/>
  <c r="AD355" i="1"/>
  <c r="AC355" i="1"/>
  <c r="AB355" i="1"/>
  <c r="AA355" i="1"/>
  <c r="Z355" i="1"/>
  <c r="Y355" i="1"/>
  <c r="R355" i="1"/>
  <c r="Q355" i="1"/>
  <c r="C355" i="1"/>
  <c r="FM354" i="1"/>
  <c r="CW354" i="1"/>
  <c r="CV354" i="1"/>
  <c r="CU354" i="1"/>
  <c r="CT354" i="1"/>
  <c r="CS354" i="1"/>
  <c r="CQ354" i="1"/>
  <c r="CP354" i="1"/>
  <c r="CI354" i="1"/>
  <c r="BZ354" i="1"/>
  <c r="BY354" i="1"/>
  <c r="BX354" i="1"/>
  <c r="BW354" i="1"/>
  <c r="BV354" i="1"/>
  <c r="BT354" i="1"/>
  <c r="BR354" i="1"/>
  <c r="BQ354" i="1"/>
  <c r="BP354" i="1"/>
  <c r="BO354" i="1"/>
  <c r="BN354" i="1"/>
  <c r="BL354" i="1"/>
  <c r="BK354" i="1"/>
  <c r="BD354" i="1"/>
  <c r="BC354" i="1"/>
  <c r="BB354" i="1"/>
  <c r="BA354" i="1"/>
  <c r="AZ354" i="1"/>
  <c r="AY354" i="1"/>
  <c r="AX354" i="1"/>
  <c r="AW354" i="1"/>
  <c r="AV354" i="1"/>
  <c r="AE354" i="1"/>
  <c r="AD354" i="1"/>
  <c r="AC354" i="1"/>
  <c r="AB354" i="1"/>
  <c r="AA354" i="1"/>
  <c r="Z354" i="1"/>
  <c r="Y354" i="1"/>
  <c r="R354" i="1"/>
  <c r="Q354" i="1"/>
  <c r="C354" i="1"/>
  <c r="FM353" i="1"/>
  <c r="CW353" i="1"/>
  <c r="CV353" i="1"/>
  <c r="CU353" i="1"/>
  <c r="CT353" i="1"/>
  <c r="CS353" i="1"/>
  <c r="CQ353" i="1"/>
  <c r="CP353" i="1"/>
  <c r="CI353" i="1"/>
  <c r="BZ353" i="1"/>
  <c r="BY353" i="1"/>
  <c r="BX353" i="1"/>
  <c r="BW353" i="1"/>
  <c r="BV353" i="1"/>
  <c r="BT353" i="1"/>
  <c r="BR353" i="1"/>
  <c r="BQ353" i="1"/>
  <c r="BP353" i="1"/>
  <c r="BO353" i="1"/>
  <c r="BN353" i="1"/>
  <c r="BL353" i="1"/>
  <c r="BK353" i="1"/>
  <c r="BD353" i="1"/>
  <c r="BC353" i="1"/>
  <c r="BB353" i="1"/>
  <c r="BA353" i="1"/>
  <c r="AZ353" i="1"/>
  <c r="AY353" i="1"/>
  <c r="AX353" i="1"/>
  <c r="AW353" i="1"/>
  <c r="AV353" i="1"/>
  <c r="AE353" i="1"/>
  <c r="AD353" i="1"/>
  <c r="AC353" i="1"/>
  <c r="AB353" i="1"/>
  <c r="AA353" i="1"/>
  <c r="Z353" i="1"/>
  <c r="Y353" i="1"/>
  <c r="R353" i="1"/>
  <c r="Q353" i="1"/>
  <c r="C353" i="1"/>
  <c r="FM352" i="1"/>
  <c r="CW352" i="1"/>
  <c r="CV352" i="1"/>
  <c r="CU352" i="1"/>
  <c r="CT352" i="1"/>
  <c r="CS352" i="1"/>
  <c r="CQ352" i="1"/>
  <c r="CP352" i="1"/>
  <c r="CI352" i="1"/>
  <c r="BZ352" i="1"/>
  <c r="BY352" i="1"/>
  <c r="BX352" i="1"/>
  <c r="BW352" i="1"/>
  <c r="BV352" i="1"/>
  <c r="BT352" i="1"/>
  <c r="BR352" i="1"/>
  <c r="BQ352" i="1"/>
  <c r="BP352" i="1"/>
  <c r="BO352" i="1"/>
  <c r="BN352" i="1"/>
  <c r="BL352" i="1"/>
  <c r="BK352" i="1"/>
  <c r="BD352" i="1"/>
  <c r="BC352" i="1"/>
  <c r="BB352" i="1"/>
  <c r="BA352" i="1"/>
  <c r="AZ352" i="1"/>
  <c r="AY352" i="1"/>
  <c r="AX352" i="1"/>
  <c r="AW352" i="1"/>
  <c r="AV352" i="1"/>
  <c r="AE352" i="1"/>
  <c r="AD352" i="1"/>
  <c r="AC352" i="1"/>
  <c r="AB352" i="1"/>
  <c r="AA352" i="1"/>
  <c r="Z352" i="1"/>
  <c r="Y352" i="1"/>
  <c r="R352" i="1"/>
  <c r="Q352" i="1"/>
  <c r="C352" i="1"/>
  <c r="FM351" i="1"/>
  <c r="CW351" i="1"/>
  <c r="CV351" i="1"/>
  <c r="CU351" i="1"/>
  <c r="CT351" i="1"/>
  <c r="CS351" i="1"/>
  <c r="CQ351" i="1"/>
  <c r="CP351" i="1"/>
  <c r="CI351" i="1"/>
  <c r="BZ351" i="1"/>
  <c r="BY351" i="1"/>
  <c r="BX351" i="1"/>
  <c r="BW351" i="1"/>
  <c r="BV351" i="1"/>
  <c r="BT351" i="1"/>
  <c r="BR351" i="1"/>
  <c r="BQ351" i="1"/>
  <c r="BP351" i="1"/>
  <c r="BO351" i="1"/>
  <c r="BN351" i="1"/>
  <c r="BL351" i="1"/>
  <c r="BK351" i="1"/>
  <c r="BD351" i="1"/>
  <c r="BC351" i="1"/>
  <c r="BB351" i="1"/>
  <c r="BA351" i="1"/>
  <c r="AZ351" i="1"/>
  <c r="AY351" i="1"/>
  <c r="AX351" i="1"/>
  <c r="AW351" i="1"/>
  <c r="AV351" i="1"/>
  <c r="AE351" i="1"/>
  <c r="AD351" i="1"/>
  <c r="AC351" i="1"/>
  <c r="AB351" i="1"/>
  <c r="AA351" i="1"/>
  <c r="Z351" i="1"/>
  <c r="Y351" i="1"/>
  <c r="R351" i="1"/>
  <c r="Q351" i="1"/>
  <c r="C351" i="1"/>
  <c r="FM350" i="1"/>
  <c r="FN350" i="1" s="1"/>
  <c r="FP350" i="1" s="1"/>
  <c r="CW350" i="1"/>
  <c r="CV350" i="1"/>
  <c r="CU350" i="1"/>
  <c r="CT350" i="1"/>
  <c r="CS350" i="1"/>
  <c r="CQ350" i="1"/>
  <c r="CP350" i="1"/>
  <c r="CI350" i="1"/>
  <c r="BZ350" i="1"/>
  <c r="BY350" i="1"/>
  <c r="BX350" i="1"/>
  <c r="BW350" i="1"/>
  <c r="BV350" i="1"/>
  <c r="BT350" i="1"/>
  <c r="BR350" i="1"/>
  <c r="BQ350" i="1"/>
  <c r="BP350" i="1"/>
  <c r="BO350" i="1"/>
  <c r="BN350" i="1"/>
  <c r="BL350" i="1"/>
  <c r="BK350" i="1"/>
  <c r="BD350" i="1"/>
  <c r="BC350" i="1"/>
  <c r="BB350" i="1"/>
  <c r="BA350" i="1"/>
  <c r="AZ350" i="1"/>
  <c r="AY350" i="1"/>
  <c r="AX350" i="1"/>
  <c r="AW350" i="1"/>
  <c r="AV350" i="1"/>
  <c r="AE350" i="1"/>
  <c r="AD350" i="1"/>
  <c r="AC350" i="1"/>
  <c r="AB350" i="1"/>
  <c r="AA350" i="1"/>
  <c r="Z350" i="1"/>
  <c r="Y350" i="1"/>
  <c r="R350" i="1"/>
  <c r="Q350" i="1"/>
  <c r="C350" i="1"/>
  <c r="FM349" i="1"/>
  <c r="CW349" i="1"/>
  <c r="CV349" i="1"/>
  <c r="CU349" i="1"/>
  <c r="CT349" i="1"/>
  <c r="CS349" i="1"/>
  <c r="CQ349" i="1"/>
  <c r="CP349" i="1"/>
  <c r="CI349" i="1"/>
  <c r="BZ349" i="1"/>
  <c r="BY349" i="1"/>
  <c r="BX349" i="1"/>
  <c r="BW349" i="1"/>
  <c r="BV349" i="1"/>
  <c r="BT349" i="1"/>
  <c r="BR349" i="1"/>
  <c r="BQ349" i="1"/>
  <c r="BP349" i="1"/>
  <c r="BO349" i="1"/>
  <c r="BN349" i="1"/>
  <c r="BL349" i="1"/>
  <c r="BK349" i="1"/>
  <c r="BD349" i="1"/>
  <c r="BC349" i="1"/>
  <c r="BB349" i="1"/>
  <c r="BA349" i="1"/>
  <c r="AZ349" i="1"/>
  <c r="AY349" i="1"/>
  <c r="AX349" i="1"/>
  <c r="AW349" i="1"/>
  <c r="AV349" i="1"/>
  <c r="AE349" i="1"/>
  <c r="AD349" i="1"/>
  <c r="AC349" i="1"/>
  <c r="AB349" i="1"/>
  <c r="AA349" i="1"/>
  <c r="Z349" i="1"/>
  <c r="Y349" i="1"/>
  <c r="R349" i="1"/>
  <c r="Q349" i="1"/>
  <c r="C349" i="1"/>
  <c r="FM348" i="1"/>
  <c r="FN348" i="1" s="1"/>
  <c r="FP348" i="1" s="1"/>
  <c r="CW348" i="1"/>
  <c r="CV348" i="1"/>
  <c r="CU348" i="1"/>
  <c r="CT348" i="1"/>
  <c r="CS348" i="1"/>
  <c r="CQ348" i="1"/>
  <c r="CP348" i="1"/>
  <c r="CI348" i="1"/>
  <c r="BZ348" i="1"/>
  <c r="BY348" i="1"/>
  <c r="BX348" i="1"/>
  <c r="BW348" i="1"/>
  <c r="BV348" i="1"/>
  <c r="BT348" i="1"/>
  <c r="BR348" i="1"/>
  <c r="BQ348" i="1"/>
  <c r="BP348" i="1"/>
  <c r="BO348" i="1"/>
  <c r="BN348" i="1"/>
  <c r="BL348" i="1"/>
  <c r="BK348" i="1"/>
  <c r="BD348" i="1"/>
  <c r="BC348" i="1"/>
  <c r="BB348" i="1"/>
  <c r="BA348" i="1"/>
  <c r="AZ348" i="1"/>
  <c r="AY348" i="1"/>
  <c r="AX348" i="1"/>
  <c r="AW348" i="1"/>
  <c r="AV348" i="1"/>
  <c r="AE348" i="1"/>
  <c r="AD348" i="1"/>
  <c r="AC348" i="1"/>
  <c r="AB348" i="1"/>
  <c r="AA348" i="1"/>
  <c r="Z348" i="1"/>
  <c r="Y348" i="1"/>
  <c r="R348" i="1"/>
  <c r="Q348" i="1"/>
  <c r="C348" i="1"/>
  <c r="FM347" i="1"/>
  <c r="CW347" i="1"/>
  <c r="CV347" i="1"/>
  <c r="CU347" i="1"/>
  <c r="CT347" i="1"/>
  <c r="CS347" i="1"/>
  <c r="CQ347" i="1"/>
  <c r="CP347" i="1"/>
  <c r="CI347" i="1"/>
  <c r="BZ347" i="1"/>
  <c r="BY347" i="1"/>
  <c r="BX347" i="1"/>
  <c r="BW347" i="1"/>
  <c r="BV347" i="1"/>
  <c r="BT347" i="1"/>
  <c r="BR347" i="1"/>
  <c r="BQ347" i="1"/>
  <c r="BP347" i="1"/>
  <c r="BO347" i="1"/>
  <c r="BN347" i="1"/>
  <c r="BL347" i="1"/>
  <c r="BK347" i="1"/>
  <c r="BD347" i="1"/>
  <c r="BC347" i="1"/>
  <c r="BB347" i="1"/>
  <c r="BA347" i="1"/>
  <c r="AZ347" i="1"/>
  <c r="AY347" i="1"/>
  <c r="AX347" i="1"/>
  <c r="AW347" i="1"/>
  <c r="AV347" i="1"/>
  <c r="AE347" i="1"/>
  <c r="AD347" i="1"/>
  <c r="AC347" i="1"/>
  <c r="AB347" i="1"/>
  <c r="AA347" i="1"/>
  <c r="Z347" i="1"/>
  <c r="Y347" i="1"/>
  <c r="R347" i="1"/>
  <c r="Q347" i="1"/>
  <c r="C347" i="1"/>
  <c r="FM346" i="1"/>
  <c r="FN346" i="1" s="1"/>
  <c r="FP346" i="1" s="1"/>
  <c r="CW346" i="1"/>
  <c r="CV346" i="1"/>
  <c r="CU346" i="1"/>
  <c r="CT346" i="1"/>
  <c r="CS346" i="1"/>
  <c r="CQ346" i="1"/>
  <c r="CP346" i="1"/>
  <c r="CI346" i="1"/>
  <c r="BZ346" i="1"/>
  <c r="BY346" i="1"/>
  <c r="BX346" i="1"/>
  <c r="BW346" i="1"/>
  <c r="BV346" i="1"/>
  <c r="BT346" i="1"/>
  <c r="BR346" i="1"/>
  <c r="BQ346" i="1"/>
  <c r="BP346" i="1"/>
  <c r="BO346" i="1"/>
  <c r="BN346" i="1"/>
  <c r="BL346" i="1"/>
  <c r="BK346" i="1"/>
  <c r="BD346" i="1"/>
  <c r="BC346" i="1"/>
  <c r="BB346" i="1"/>
  <c r="BA346" i="1"/>
  <c r="AZ346" i="1"/>
  <c r="AY346" i="1"/>
  <c r="AX346" i="1"/>
  <c r="AW346" i="1"/>
  <c r="AV346" i="1"/>
  <c r="AE346" i="1"/>
  <c r="AD346" i="1"/>
  <c r="AC346" i="1"/>
  <c r="AB346" i="1"/>
  <c r="AA346" i="1"/>
  <c r="Z346" i="1"/>
  <c r="Y346" i="1"/>
  <c r="R346" i="1"/>
  <c r="Q346" i="1"/>
  <c r="C346" i="1"/>
  <c r="FM345" i="1"/>
  <c r="CW345" i="1"/>
  <c r="CV345" i="1"/>
  <c r="CU345" i="1"/>
  <c r="CT345" i="1"/>
  <c r="CS345" i="1"/>
  <c r="CQ345" i="1"/>
  <c r="CP345" i="1"/>
  <c r="CI345" i="1"/>
  <c r="BZ345" i="1"/>
  <c r="BY345" i="1"/>
  <c r="BX345" i="1"/>
  <c r="BW345" i="1"/>
  <c r="BV345" i="1"/>
  <c r="BT345" i="1"/>
  <c r="BR345" i="1"/>
  <c r="BQ345" i="1"/>
  <c r="BP345" i="1"/>
  <c r="BO345" i="1"/>
  <c r="BN345" i="1"/>
  <c r="BL345" i="1"/>
  <c r="BK345" i="1"/>
  <c r="BD345" i="1"/>
  <c r="BC345" i="1"/>
  <c r="BB345" i="1"/>
  <c r="BA345" i="1"/>
  <c r="AZ345" i="1"/>
  <c r="AY345" i="1"/>
  <c r="AX345" i="1"/>
  <c r="AW345" i="1"/>
  <c r="AV345" i="1"/>
  <c r="AE345" i="1"/>
  <c r="AD345" i="1"/>
  <c r="AC345" i="1"/>
  <c r="AB345" i="1"/>
  <c r="AA345" i="1"/>
  <c r="Z345" i="1"/>
  <c r="Y345" i="1"/>
  <c r="R345" i="1"/>
  <c r="Q345" i="1"/>
  <c r="C345" i="1"/>
  <c r="FM344" i="1"/>
  <c r="CW344" i="1"/>
  <c r="CV344" i="1"/>
  <c r="CU344" i="1"/>
  <c r="CT344" i="1"/>
  <c r="CS344" i="1"/>
  <c r="CQ344" i="1"/>
  <c r="CP344" i="1"/>
  <c r="CI344" i="1"/>
  <c r="BZ344" i="1"/>
  <c r="BY344" i="1"/>
  <c r="BX344" i="1"/>
  <c r="BW344" i="1"/>
  <c r="BV344" i="1"/>
  <c r="BT344" i="1"/>
  <c r="BR344" i="1"/>
  <c r="BQ344" i="1"/>
  <c r="BP344" i="1"/>
  <c r="BO344" i="1"/>
  <c r="BN344" i="1"/>
  <c r="BL344" i="1"/>
  <c r="BK344" i="1"/>
  <c r="BD344" i="1"/>
  <c r="BC344" i="1"/>
  <c r="BB344" i="1"/>
  <c r="BA344" i="1"/>
  <c r="AZ344" i="1"/>
  <c r="AY344" i="1"/>
  <c r="AX344" i="1"/>
  <c r="AW344" i="1"/>
  <c r="AV344" i="1"/>
  <c r="AE344" i="1"/>
  <c r="AD344" i="1"/>
  <c r="AC344" i="1"/>
  <c r="AB344" i="1"/>
  <c r="AA344" i="1"/>
  <c r="Z344" i="1"/>
  <c r="Y344" i="1"/>
  <c r="R344" i="1"/>
  <c r="Q344" i="1"/>
  <c r="C344" i="1"/>
  <c r="FM343" i="1"/>
  <c r="CW343" i="1"/>
  <c r="CV343" i="1"/>
  <c r="CU343" i="1"/>
  <c r="CT343" i="1"/>
  <c r="CS343" i="1"/>
  <c r="CQ343" i="1"/>
  <c r="CP343" i="1"/>
  <c r="CI343" i="1"/>
  <c r="BZ343" i="1"/>
  <c r="BY343" i="1"/>
  <c r="BX343" i="1"/>
  <c r="BW343" i="1"/>
  <c r="BV343" i="1"/>
  <c r="BT343" i="1"/>
  <c r="BR343" i="1"/>
  <c r="BQ343" i="1"/>
  <c r="BP343" i="1"/>
  <c r="BO343" i="1"/>
  <c r="BN343" i="1"/>
  <c r="BL343" i="1"/>
  <c r="BK343" i="1"/>
  <c r="BD343" i="1"/>
  <c r="BC343" i="1"/>
  <c r="BB343" i="1"/>
  <c r="BA343" i="1"/>
  <c r="AZ343" i="1"/>
  <c r="AY343" i="1"/>
  <c r="AX343" i="1"/>
  <c r="AW343" i="1"/>
  <c r="AV343" i="1"/>
  <c r="AE343" i="1"/>
  <c r="AD343" i="1"/>
  <c r="AC343" i="1"/>
  <c r="AB343" i="1"/>
  <c r="AA343" i="1"/>
  <c r="Z343" i="1"/>
  <c r="Y343" i="1"/>
  <c r="R343" i="1"/>
  <c r="Q343" i="1"/>
  <c r="C343" i="1"/>
  <c r="FM342" i="1"/>
  <c r="FN342" i="1" s="1"/>
  <c r="FP342" i="1" s="1"/>
  <c r="CW342" i="1"/>
  <c r="CV342" i="1"/>
  <c r="CU342" i="1"/>
  <c r="CT342" i="1"/>
  <c r="CS342" i="1"/>
  <c r="CQ342" i="1"/>
  <c r="CP342" i="1"/>
  <c r="CI342" i="1"/>
  <c r="BZ342" i="1"/>
  <c r="BY342" i="1"/>
  <c r="BX342" i="1"/>
  <c r="BW342" i="1"/>
  <c r="BV342" i="1"/>
  <c r="BT342" i="1"/>
  <c r="BR342" i="1"/>
  <c r="BQ342" i="1"/>
  <c r="BP342" i="1"/>
  <c r="BO342" i="1"/>
  <c r="BN342" i="1"/>
  <c r="BL342" i="1"/>
  <c r="BK342" i="1"/>
  <c r="BD342" i="1"/>
  <c r="BC342" i="1"/>
  <c r="BB342" i="1"/>
  <c r="BA342" i="1"/>
  <c r="AZ342" i="1"/>
  <c r="AY342" i="1"/>
  <c r="AX342" i="1"/>
  <c r="AW342" i="1"/>
  <c r="AV342" i="1"/>
  <c r="AE342" i="1"/>
  <c r="AD342" i="1"/>
  <c r="AC342" i="1"/>
  <c r="AB342" i="1"/>
  <c r="AA342" i="1"/>
  <c r="Z342" i="1"/>
  <c r="Y342" i="1"/>
  <c r="R342" i="1"/>
  <c r="Q342" i="1"/>
  <c r="C342" i="1"/>
  <c r="FM341" i="1"/>
  <c r="FN341" i="1" s="1"/>
  <c r="FP341" i="1" s="1"/>
  <c r="CW341" i="1"/>
  <c r="CV341" i="1"/>
  <c r="CU341" i="1"/>
  <c r="CT341" i="1"/>
  <c r="CS341" i="1"/>
  <c r="CQ341" i="1"/>
  <c r="CP341" i="1"/>
  <c r="CI341" i="1"/>
  <c r="BZ341" i="1"/>
  <c r="BY341" i="1"/>
  <c r="BX341" i="1"/>
  <c r="BW341" i="1"/>
  <c r="BV341" i="1"/>
  <c r="BT341" i="1"/>
  <c r="BR341" i="1"/>
  <c r="BQ341" i="1"/>
  <c r="BP341" i="1"/>
  <c r="BO341" i="1"/>
  <c r="BN341" i="1"/>
  <c r="BL341" i="1"/>
  <c r="BK341" i="1"/>
  <c r="BD341" i="1"/>
  <c r="BC341" i="1"/>
  <c r="BB341" i="1"/>
  <c r="BA341" i="1"/>
  <c r="AZ341" i="1"/>
  <c r="AY341" i="1"/>
  <c r="AX341" i="1"/>
  <c r="AW341" i="1"/>
  <c r="AV341" i="1"/>
  <c r="AE341" i="1"/>
  <c r="AD341" i="1"/>
  <c r="AC341" i="1"/>
  <c r="AB341" i="1"/>
  <c r="AA341" i="1"/>
  <c r="Z341" i="1"/>
  <c r="Y341" i="1"/>
  <c r="R341" i="1"/>
  <c r="Q341" i="1"/>
  <c r="C341" i="1"/>
  <c r="FM340" i="1"/>
  <c r="FN340" i="1" s="1"/>
  <c r="FP340" i="1" s="1"/>
  <c r="CW340" i="1"/>
  <c r="CV340" i="1"/>
  <c r="CU340" i="1"/>
  <c r="CT340" i="1"/>
  <c r="CS340" i="1"/>
  <c r="CQ340" i="1"/>
  <c r="CP340" i="1"/>
  <c r="CI340" i="1"/>
  <c r="BZ340" i="1"/>
  <c r="BY340" i="1"/>
  <c r="BX340" i="1"/>
  <c r="BW340" i="1"/>
  <c r="BV340" i="1"/>
  <c r="BT340" i="1"/>
  <c r="BR340" i="1"/>
  <c r="BQ340" i="1"/>
  <c r="BP340" i="1"/>
  <c r="BO340" i="1"/>
  <c r="BN340" i="1"/>
  <c r="BL340" i="1"/>
  <c r="BK340" i="1"/>
  <c r="BD340" i="1"/>
  <c r="BC340" i="1"/>
  <c r="BB340" i="1"/>
  <c r="BA340" i="1"/>
  <c r="AZ340" i="1"/>
  <c r="AY340" i="1"/>
  <c r="AX340" i="1"/>
  <c r="AW340" i="1"/>
  <c r="AV340" i="1"/>
  <c r="AE340" i="1"/>
  <c r="AD340" i="1"/>
  <c r="AC340" i="1"/>
  <c r="AB340" i="1"/>
  <c r="AA340" i="1"/>
  <c r="Z340" i="1"/>
  <c r="Y340" i="1"/>
  <c r="R340" i="1"/>
  <c r="Q340" i="1"/>
  <c r="C340" i="1"/>
  <c r="FM339" i="1"/>
  <c r="CW339" i="1"/>
  <c r="CV339" i="1"/>
  <c r="CU339" i="1"/>
  <c r="CT339" i="1"/>
  <c r="CS339" i="1"/>
  <c r="CQ339" i="1"/>
  <c r="CP339" i="1"/>
  <c r="CI339" i="1"/>
  <c r="BZ339" i="1"/>
  <c r="BY339" i="1"/>
  <c r="BX339" i="1"/>
  <c r="BW339" i="1"/>
  <c r="BV339" i="1"/>
  <c r="BT339" i="1"/>
  <c r="BR339" i="1"/>
  <c r="BQ339" i="1"/>
  <c r="BP339" i="1"/>
  <c r="BO339" i="1"/>
  <c r="BN339" i="1"/>
  <c r="BL339" i="1"/>
  <c r="BK339" i="1"/>
  <c r="BD339" i="1"/>
  <c r="BC339" i="1"/>
  <c r="BB339" i="1"/>
  <c r="BA339" i="1"/>
  <c r="AZ339" i="1"/>
  <c r="AY339" i="1"/>
  <c r="AX339" i="1"/>
  <c r="AW339" i="1"/>
  <c r="AV339" i="1"/>
  <c r="AE339" i="1"/>
  <c r="AD339" i="1"/>
  <c r="AC339" i="1"/>
  <c r="AB339" i="1"/>
  <c r="AA339" i="1"/>
  <c r="Z339" i="1"/>
  <c r="Y339" i="1"/>
  <c r="R339" i="1"/>
  <c r="Q339" i="1"/>
  <c r="C339" i="1"/>
  <c r="FM338" i="1"/>
  <c r="CW338" i="1"/>
  <c r="CV338" i="1"/>
  <c r="CU338" i="1"/>
  <c r="CT338" i="1"/>
  <c r="CS338" i="1"/>
  <c r="CQ338" i="1"/>
  <c r="CP338" i="1"/>
  <c r="CI338" i="1"/>
  <c r="BZ338" i="1"/>
  <c r="BY338" i="1"/>
  <c r="BX338" i="1"/>
  <c r="BW338" i="1"/>
  <c r="BV338" i="1"/>
  <c r="BT338" i="1"/>
  <c r="BR338" i="1"/>
  <c r="BQ338" i="1"/>
  <c r="BP338" i="1"/>
  <c r="BO338" i="1"/>
  <c r="BN338" i="1"/>
  <c r="BL338" i="1"/>
  <c r="BK338" i="1"/>
  <c r="BD338" i="1"/>
  <c r="BC338" i="1"/>
  <c r="BB338" i="1"/>
  <c r="BA338" i="1"/>
  <c r="AZ338" i="1"/>
  <c r="AY338" i="1"/>
  <c r="AX338" i="1"/>
  <c r="AW338" i="1"/>
  <c r="AV338" i="1"/>
  <c r="AE338" i="1"/>
  <c r="AD338" i="1"/>
  <c r="AC338" i="1"/>
  <c r="AB338" i="1"/>
  <c r="AA338" i="1"/>
  <c r="Z338" i="1"/>
  <c r="Y338" i="1"/>
  <c r="R338" i="1"/>
  <c r="Q338" i="1"/>
  <c r="C338" i="1"/>
  <c r="FM337" i="1"/>
  <c r="CW337" i="1"/>
  <c r="CV337" i="1"/>
  <c r="CU337" i="1"/>
  <c r="CT337" i="1"/>
  <c r="CS337" i="1"/>
  <c r="CQ337" i="1"/>
  <c r="CP337" i="1"/>
  <c r="CI337" i="1"/>
  <c r="BZ337" i="1"/>
  <c r="BY337" i="1"/>
  <c r="BX337" i="1"/>
  <c r="BW337" i="1"/>
  <c r="BV337" i="1"/>
  <c r="BT337" i="1"/>
  <c r="BR337" i="1"/>
  <c r="BQ337" i="1"/>
  <c r="BP337" i="1"/>
  <c r="BO337" i="1"/>
  <c r="BN337" i="1"/>
  <c r="BL337" i="1"/>
  <c r="BK337" i="1"/>
  <c r="BD337" i="1"/>
  <c r="BC337" i="1"/>
  <c r="BB337" i="1"/>
  <c r="BA337" i="1"/>
  <c r="AZ337" i="1"/>
  <c r="AY337" i="1"/>
  <c r="AX337" i="1"/>
  <c r="AW337" i="1"/>
  <c r="AV337" i="1"/>
  <c r="AE337" i="1"/>
  <c r="AD337" i="1"/>
  <c r="AC337" i="1"/>
  <c r="AB337" i="1"/>
  <c r="AA337" i="1"/>
  <c r="Z337" i="1"/>
  <c r="Y337" i="1"/>
  <c r="R337" i="1"/>
  <c r="Q337" i="1"/>
  <c r="C337" i="1"/>
  <c r="FM336" i="1"/>
  <c r="FN336" i="1" s="1"/>
  <c r="FP336" i="1" s="1"/>
  <c r="CW336" i="1"/>
  <c r="CV336" i="1"/>
  <c r="CU336" i="1"/>
  <c r="CT336" i="1"/>
  <c r="CS336" i="1"/>
  <c r="CQ336" i="1"/>
  <c r="CP336" i="1"/>
  <c r="CI336" i="1"/>
  <c r="BZ336" i="1"/>
  <c r="BY336" i="1"/>
  <c r="BX336" i="1"/>
  <c r="BW336" i="1"/>
  <c r="BV336" i="1"/>
  <c r="BT336" i="1"/>
  <c r="BR336" i="1"/>
  <c r="BQ336" i="1"/>
  <c r="BP336" i="1"/>
  <c r="BO336" i="1"/>
  <c r="BN336" i="1"/>
  <c r="BL336" i="1"/>
  <c r="BK336" i="1"/>
  <c r="BD336" i="1"/>
  <c r="BC336" i="1"/>
  <c r="BB336" i="1"/>
  <c r="BA336" i="1"/>
  <c r="AZ336" i="1"/>
  <c r="AY336" i="1"/>
  <c r="AX336" i="1"/>
  <c r="AW336" i="1"/>
  <c r="AV336" i="1"/>
  <c r="AE336" i="1"/>
  <c r="AD336" i="1"/>
  <c r="AC336" i="1"/>
  <c r="AB336" i="1"/>
  <c r="AA336" i="1"/>
  <c r="Z336" i="1"/>
  <c r="Y336" i="1"/>
  <c r="R336" i="1"/>
  <c r="Q336" i="1"/>
  <c r="C336" i="1"/>
  <c r="FM335" i="1"/>
  <c r="CW335" i="1"/>
  <c r="CV335" i="1"/>
  <c r="CU335" i="1"/>
  <c r="CT335" i="1"/>
  <c r="CS335" i="1"/>
  <c r="CQ335" i="1"/>
  <c r="CP335" i="1"/>
  <c r="CI335" i="1"/>
  <c r="BZ335" i="1"/>
  <c r="BY335" i="1"/>
  <c r="BX335" i="1"/>
  <c r="BW335" i="1"/>
  <c r="BV335" i="1"/>
  <c r="BT335" i="1"/>
  <c r="BR335" i="1"/>
  <c r="BQ335" i="1"/>
  <c r="BP335" i="1"/>
  <c r="BO335" i="1"/>
  <c r="BN335" i="1"/>
  <c r="BL335" i="1"/>
  <c r="BK335" i="1"/>
  <c r="BD335" i="1"/>
  <c r="BC335" i="1"/>
  <c r="BB335" i="1"/>
  <c r="BA335" i="1"/>
  <c r="AZ335" i="1"/>
  <c r="AY335" i="1"/>
  <c r="AX335" i="1"/>
  <c r="AW335" i="1"/>
  <c r="AV335" i="1"/>
  <c r="AE335" i="1"/>
  <c r="AD335" i="1"/>
  <c r="AC335" i="1"/>
  <c r="AB335" i="1"/>
  <c r="AA335" i="1"/>
  <c r="Z335" i="1"/>
  <c r="Y335" i="1"/>
  <c r="R335" i="1"/>
  <c r="Q335" i="1"/>
  <c r="C335" i="1"/>
  <c r="FM334" i="1"/>
  <c r="CW334" i="1"/>
  <c r="CV334" i="1"/>
  <c r="CU334" i="1"/>
  <c r="CT334" i="1"/>
  <c r="CS334" i="1"/>
  <c r="CQ334" i="1"/>
  <c r="CP334" i="1"/>
  <c r="CI334" i="1"/>
  <c r="BZ334" i="1"/>
  <c r="BY334" i="1"/>
  <c r="BX334" i="1"/>
  <c r="BW334" i="1"/>
  <c r="BV334" i="1"/>
  <c r="BT334" i="1"/>
  <c r="BR334" i="1"/>
  <c r="BQ334" i="1"/>
  <c r="BP334" i="1"/>
  <c r="BO334" i="1"/>
  <c r="BN334" i="1"/>
  <c r="BL334" i="1"/>
  <c r="BK334" i="1"/>
  <c r="BD334" i="1"/>
  <c r="BC334" i="1"/>
  <c r="BB334" i="1"/>
  <c r="BA334" i="1"/>
  <c r="AZ334" i="1"/>
  <c r="AY334" i="1"/>
  <c r="AX334" i="1"/>
  <c r="AW334" i="1"/>
  <c r="AV334" i="1"/>
  <c r="AE334" i="1"/>
  <c r="AD334" i="1"/>
  <c r="AC334" i="1"/>
  <c r="AB334" i="1"/>
  <c r="AA334" i="1"/>
  <c r="Z334" i="1"/>
  <c r="Y334" i="1"/>
  <c r="R334" i="1"/>
  <c r="Q334" i="1"/>
  <c r="C334" i="1"/>
  <c r="FM333" i="1"/>
  <c r="FN333" i="1" s="1"/>
  <c r="FP333" i="1" s="1"/>
  <c r="CW333" i="1"/>
  <c r="CV333" i="1"/>
  <c r="CU333" i="1"/>
  <c r="CT333" i="1"/>
  <c r="CS333" i="1"/>
  <c r="CQ333" i="1"/>
  <c r="CP333" i="1"/>
  <c r="CI333" i="1"/>
  <c r="BZ333" i="1"/>
  <c r="BY333" i="1"/>
  <c r="BX333" i="1"/>
  <c r="BW333" i="1"/>
  <c r="BV333" i="1"/>
  <c r="BT333" i="1"/>
  <c r="BR333" i="1"/>
  <c r="BQ333" i="1"/>
  <c r="BP333" i="1"/>
  <c r="BO333" i="1"/>
  <c r="BN333" i="1"/>
  <c r="BL333" i="1"/>
  <c r="BK333" i="1"/>
  <c r="BD333" i="1"/>
  <c r="BC333" i="1"/>
  <c r="BB333" i="1"/>
  <c r="BA333" i="1"/>
  <c r="AZ333" i="1"/>
  <c r="AY333" i="1"/>
  <c r="AX333" i="1"/>
  <c r="AW333" i="1"/>
  <c r="AV333" i="1"/>
  <c r="AE333" i="1"/>
  <c r="AD333" i="1"/>
  <c r="AC333" i="1"/>
  <c r="AB333" i="1"/>
  <c r="AA333" i="1"/>
  <c r="Z333" i="1"/>
  <c r="Y333" i="1"/>
  <c r="R333" i="1"/>
  <c r="Q333" i="1"/>
  <c r="C333" i="1"/>
  <c r="FM332" i="1"/>
  <c r="CW332" i="1"/>
  <c r="CV332" i="1"/>
  <c r="CU332" i="1"/>
  <c r="CT332" i="1"/>
  <c r="CS332" i="1"/>
  <c r="CQ332" i="1"/>
  <c r="CP332" i="1"/>
  <c r="CI332" i="1"/>
  <c r="BZ332" i="1"/>
  <c r="BY332" i="1"/>
  <c r="BX332" i="1"/>
  <c r="BW332" i="1"/>
  <c r="BV332" i="1"/>
  <c r="BT332" i="1"/>
  <c r="BR332" i="1"/>
  <c r="BQ332" i="1"/>
  <c r="BP332" i="1"/>
  <c r="BO332" i="1"/>
  <c r="BN332" i="1"/>
  <c r="BL332" i="1"/>
  <c r="BK332" i="1"/>
  <c r="BD332" i="1"/>
  <c r="BC332" i="1"/>
  <c r="BB332" i="1"/>
  <c r="BA332" i="1"/>
  <c r="AZ332" i="1"/>
  <c r="AY332" i="1"/>
  <c r="AX332" i="1"/>
  <c r="AW332" i="1"/>
  <c r="AV332" i="1"/>
  <c r="AE332" i="1"/>
  <c r="AD332" i="1"/>
  <c r="AC332" i="1"/>
  <c r="AB332" i="1"/>
  <c r="AA332" i="1"/>
  <c r="Z332" i="1"/>
  <c r="Y332" i="1"/>
  <c r="R332" i="1"/>
  <c r="Q332" i="1"/>
  <c r="C332" i="1"/>
  <c r="FM331" i="1"/>
  <c r="FN331" i="1" s="1"/>
  <c r="FP331" i="1" s="1"/>
  <c r="CW331" i="1"/>
  <c r="CV331" i="1"/>
  <c r="CU331" i="1"/>
  <c r="CT331" i="1"/>
  <c r="CS331" i="1"/>
  <c r="CQ331" i="1"/>
  <c r="CP331" i="1"/>
  <c r="CI331" i="1"/>
  <c r="BZ331" i="1"/>
  <c r="BY331" i="1"/>
  <c r="BX331" i="1"/>
  <c r="BW331" i="1"/>
  <c r="BV331" i="1"/>
  <c r="BT331" i="1"/>
  <c r="BR331" i="1"/>
  <c r="BQ331" i="1"/>
  <c r="BP331" i="1"/>
  <c r="BO331" i="1"/>
  <c r="BN331" i="1"/>
  <c r="BL331" i="1"/>
  <c r="BK331" i="1"/>
  <c r="BD331" i="1"/>
  <c r="BC331" i="1"/>
  <c r="BB331" i="1"/>
  <c r="BA331" i="1"/>
  <c r="AZ331" i="1"/>
  <c r="AY331" i="1"/>
  <c r="AX331" i="1"/>
  <c r="AW331" i="1"/>
  <c r="AV331" i="1"/>
  <c r="AE331" i="1"/>
  <c r="AD331" i="1"/>
  <c r="AC331" i="1"/>
  <c r="AB331" i="1"/>
  <c r="AA331" i="1"/>
  <c r="Z331" i="1"/>
  <c r="Y331" i="1"/>
  <c r="R331" i="1"/>
  <c r="Q331" i="1"/>
  <c r="C331" i="1"/>
  <c r="FM330" i="1"/>
  <c r="CW330" i="1"/>
  <c r="CV330" i="1"/>
  <c r="CU330" i="1"/>
  <c r="CT330" i="1"/>
  <c r="CS330" i="1"/>
  <c r="CQ330" i="1"/>
  <c r="CP330" i="1"/>
  <c r="CI330" i="1"/>
  <c r="BZ330" i="1"/>
  <c r="BY330" i="1"/>
  <c r="BX330" i="1"/>
  <c r="BW330" i="1"/>
  <c r="BV330" i="1"/>
  <c r="BT330" i="1"/>
  <c r="BR330" i="1"/>
  <c r="BQ330" i="1"/>
  <c r="BP330" i="1"/>
  <c r="BO330" i="1"/>
  <c r="BN330" i="1"/>
  <c r="BL330" i="1"/>
  <c r="BK330" i="1"/>
  <c r="BD330" i="1"/>
  <c r="BC330" i="1"/>
  <c r="BB330" i="1"/>
  <c r="BA330" i="1"/>
  <c r="AZ330" i="1"/>
  <c r="AY330" i="1"/>
  <c r="AX330" i="1"/>
  <c r="AW330" i="1"/>
  <c r="AV330" i="1"/>
  <c r="AE330" i="1"/>
  <c r="AD330" i="1"/>
  <c r="AC330" i="1"/>
  <c r="AB330" i="1"/>
  <c r="AA330" i="1"/>
  <c r="Z330" i="1"/>
  <c r="Y330" i="1"/>
  <c r="R330" i="1"/>
  <c r="Q330" i="1"/>
  <c r="C330" i="1"/>
  <c r="FM329" i="1"/>
  <c r="CW329" i="1"/>
  <c r="CV329" i="1"/>
  <c r="CU329" i="1"/>
  <c r="CT329" i="1"/>
  <c r="CS329" i="1"/>
  <c r="CQ329" i="1"/>
  <c r="CP329" i="1"/>
  <c r="CI329" i="1"/>
  <c r="BZ329" i="1"/>
  <c r="BY329" i="1"/>
  <c r="BX329" i="1"/>
  <c r="BW329" i="1"/>
  <c r="BV329" i="1"/>
  <c r="BT329" i="1"/>
  <c r="BR329" i="1"/>
  <c r="BQ329" i="1"/>
  <c r="BP329" i="1"/>
  <c r="BO329" i="1"/>
  <c r="BN329" i="1"/>
  <c r="BL329" i="1"/>
  <c r="BK329" i="1"/>
  <c r="BD329" i="1"/>
  <c r="BC329" i="1"/>
  <c r="BB329" i="1"/>
  <c r="BA329" i="1"/>
  <c r="AZ329" i="1"/>
  <c r="AY329" i="1"/>
  <c r="AX329" i="1"/>
  <c r="AW329" i="1"/>
  <c r="AV329" i="1"/>
  <c r="AE329" i="1"/>
  <c r="AD329" i="1"/>
  <c r="AC329" i="1"/>
  <c r="AB329" i="1"/>
  <c r="AA329" i="1"/>
  <c r="Z329" i="1"/>
  <c r="Y329" i="1"/>
  <c r="R329" i="1"/>
  <c r="Q329" i="1"/>
  <c r="C329" i="1"/>
  <c r="FM328" i="1"/>
  <c r="FN328" i="1" s="1"/>
  <c r="FP328" i="1" s="1"/>
  <c r="CW328" i="1"/>
  <c r="CV328" i="1"/>
  <c r="CU328" i="1"/>
  <c r="CT328" i="1"/>
  <c r="CS328" i="1"/>
  <c r="CQ328" i="1"/>
  <c r="CP328" i="1"/>
  <c r="CI328" i="1"/>
  <c r="BZ328" i="1"/>
  <c r="BY328" i="1"/>
  <c r="BX328" i="1"/>
  <c r="BW328" i="1"/>
  <c r="BV328" i="1"/>
  <c r="BT328" i="1"/>
  <c r="BR328" i="1"/>
  <c r="BQ328" i="1"/>
  <c r="BP328" i="1"/>
  <c r="BO328" i="1"/>
  <c r="BN328" i="1"/>
  <c r="BL328" i="1"/>
  <c r="BK328" i="1"/>
  <c r="BD328" i="1"/>
  <c r="BC328" i="1"/>
  <c r="BB328" i="1"/>
  <c r="BA328" i="1"/>
  <c r="AZ328" i="1"/>
  <c r="AY328" i="1"/>
  <c r="AX328" i="1"/>
  <c r="AW328" i="1"/>
  <c r="AV328" i="1"/>
  <c r="AE328" i="1"/>
  <c r="AD328" i="1"/>
  <c r="AC328" i="1"/>
  <c r="AB328" i="1"/>
  <c r="AA328" i="1"/>
  <c r="Z328" i="1"/>
  <c r="Y328" i="1"/>
  <c r="R328" i="1"/>
  <c r="Q328" i="1"/>
  <c r="C328" i="1"/>
  <c r="FM327" i="1"/>
  <c r="CW327" i="1"/>
  <c r="CV327" i="1"/>
  <c r="CU327" i="1"/>
  <c r="CT327" i="1"/>
  <c r="CS327" i="1"/>
  <c r="CQ327" i="1"/>
  <c r="CP327" i="1"/>
  <c r="CI327" i="1"/>
  <c r="BZ327" i="1"/>
  <c r="BY327" i="1"/>
  <c r="BX327" i="1"/>
  <c r="BW327" i="1"/>
  <c r="BV327" i="1"/>
  <c r="BT327" i="1"/>
  <c r="BR327" i="1"/>
  <c r="BQ327" i="1"/>
  <c r="BP327" i="1"/>
  <c r="BO327" i="1"/>
  <c r="BN327" i="1"/>
  <c r="BL327" i="1"/>
  <c r="BK327" i="1"/>
  <c r="BD327" i="1"/>
  <c r="BC327" i="1"/>
  <c r="BB327" i="1"/>
  <c r="BA327" i="1"/>
  <c r="AZ327" i="1"/>
  <c r="AY327" i="1"/>
  <c r="AX327" i="1"/>
  <c r="AW327" i="1"/>
  <c r="AV327" i="1"/>
  <c r="AE327" i="1"/>
  <c r="AD327" i="1"/>
  <c r="AC327" i="1"/>
  <c r="AB327" i="1"/>
  <c r="AA327" i="1"/>
  <c r="Z327" i="1"/>
  <c r="Y327" i="1"/>
  <c r="R327" i="1"/>
  <c r="Q327" i="1"/>
  <c r="C327" i="1"/>
  <c r="FM326" i="1"/>
  <c r="FN326" i="1" s="1"/>
  <c r="FP326" i="1" s="1"/>
  <c r="CW326" i="1"/>
  <c r="CV326" i="1"/>
  <c r="CU326" i="1"/>
  <c r="CT326" i="1"/>
  <c r="CS326" i="1"/>
  <c r="CQ326" i="1"/>
  <c r="CP326" i="1"/>
  <c r="CI326" i="1"/>
  <c r="BZ326" i="1"/>
  <c r="BY326" i="1"/>
  <c r="BX326" i="1"/>
  <c r="BW326" i="1"/>
  <c r="BV326" i="1"/>
  <c r="BT326" i="1"/>
  <c r="BR326" i="1"/>
  <c r="BQ326" i="1"/>
  <c r="BP326" i="1"/>
  <c r="BO326" i="1"/>
  <c r="BN326" i="1"/>
  <c r="BL326" i="1"/>
  <c r="BK326" i="1"/>
  <c r="BD326" i="1"/>
  <c r="BC326" i="1"/>
  <c r="BB326" i="1"/>
  <c r="BA326" i="1"/>
  <c r="AZ326" i="1"/>
  <c r="AY326" i="1"/>
  <c r="AX326" i="1"/>
  <c r="AW326" i="1"/>
  <c r="AV326" i="1"/>
  <c r="AE326" i="1"/>
  <c r="AD326" i="1"/>
  <c r="AC326" i="1"/>
  <c r="AB326" i="1"/>
  <c r="AA326" i="1"/>
  <c r="Z326" i="1"/>
  <c r="Y326" i="1"/>
  <c r="R326" i="1"/>
  <c r="Q326" i="1"/>
  <c r="C326" i="1"/>
  <c r="FM325" i="1"/>
  <c r="FN325" i="1" s="1"/>
  <c r="FP325" i="1" s="1"/>
  <c r="CW325" i="1"/>
  <c r="CV325" i="1"/>
  <c r="CU325" i="1"/>
  <c r="CT325" i="1"/>
  <c r="CS325" i="1"/>
  <c r="CQ325" i="1"/>
  <c r="CP325" i="1"/>
  <c r="CI325" i="1"/>
  <c r="BZ325" i="1"/>
  <c r="BY325" i="1"/>
  <c r="BX325" i="1"/>
  <c r="BW325" i="1"/>
  <c r="BV325" i="1"/>
  <c r="BT325" i="1"/>
  <c r="BR325" i="1"/>
  <c r="BQ325" i="1"/>
  <c r="BP325" i="1"/>
  <c r="BO325" i="1"/>
  <c r="BN325" i="1"/>
  <c r="BL325" i="1"/>
  <c r="BK325" i="1"/>
  <c r="BD325" i="1"/>
  <c r="BC325" i="1"/>
  <c r="BB325" i="1"/>
  <c r="BA325" i="1"/>
  <c r="AZ325" i="1"/>
  <c r="AY325" i="1"/>
  <c r="AX325" i="1"/>
  <c r="AW325" i="1"/>
  <c r="AV325" i="1"/>
  <c r="AE325" i="1"/>
  <c r="AD325" i="1"/>
  <c r="AC325" i="1"/>
  <c r="AB325" i="1"/>
  <c r="AA325" i="1"/>
  <c r="Z325" i="1"/>
  <c r="Y325" i="1"/>
  <c r="R325" i="1"/>
  <c r="Q325" i="1"/>
  <c r="C325" i="1"/>
  <c r="FM324" i="1"/>
  <c r="FN324" i="1" s="1"/>
  <c r="FP324" i="1" s="1"/>
  <c r="CW324" i="1"/>
  <c r="CV324" i="1"/>
  <c r="CU324" i="1"/>
  <c r="CT324" i="1"/>
  <c r="CS324" i="1"/>
  <c r="CQ324" i="1"/>
  <c r="CP324" i="1"/>
  <c r="CI324" i="1"/>
  <c r="BZ324" i="1"/>
  <c r="BY324" i="1"/>
  <c r="BX324" i="1"/>
  <c r="BW324" i="1"/>
  <c r="BV324" i="1"/>
  <c r="BT324" i="1"/>
  <c r="BR324" i="1"/>
  <c r="BQ324" i="1"/>
  <c r="BP324" i="1"/>
  <c r="BO324" i="1"/>
  <c r="BN324" i="1"/>
  <c r="BL324" i="1"/>
  <c r="BK324" i="1"/>
  <c r="BD324" i="1"/>
  <c r="BC324" i="1"/>
  <c r="BB324" i="1"/>
  <c r="BA324" i="1"/>
  <c r="AZ324" i="1"/>
  <c r="AY324" i="1"/>
  <c r="AX324" i="1"/>
  <c r="AW324" i="1"/>
  <c r="AV324" i="1"/>
  <c r="AE324" i="1"/>
  <c r="AD324" i="1"/>
  <c r="AC324" i="1"/>
  <c r="AB324" i="1"/>
  <c r="AA324" i="1"/>
  <c r="Z324" i="1"/>
  <c r="Y324" i="1"/>
  <c r="R324" i="1"/>
  <c r="Q324" i="1"/>
  <c r="C324" i="1"/>
  <c r="FM323" i="1"/>
  <c r="CW323" i="1"/>
  <c r="CV323" i="1"/>
  <c r="CU323" i="1"/>
  <c r="CT323" i="1"/>
  <c r="CS323" i="1"/>
  <c r="CQ323" i="1"/>
  <c r="CP323" i="1"/>
  <c r="CI323" i="1"/>
  <c r="BZ323" i="1"/>
  <c r="BY323" i="1"/>
  <c r="BX323" i="1"/>
  <c r="BW323" i="1"/>
  <c r="BV323" i="1"/>
  <c r="BT323" i="1"/>
  <c r="BR323" i="1"/>
  <c r="BQ323" i="1"/>
  <c r="BP323" i="1"/>
  <c r="BO323" i="1"/>
  <c r="BN323" i="1"/>
  <c r="BL323" i="1"/>
  <c r="BK323" i="1"/>
  <c r="BD323" i="1"/>
  <c r="BC323" i="1"/>
  <c r="BB323" i="1"/>
  <c r="BA323" i="1"/>
  <c r="AZ323" i="1"/>
  <c r="AY323" i="1"/>
  <c r="AX323" i="1"/>
  <c r="AW323" i="1"/>
  <c r="AV323" i="1"/>
  <c r="AE323" i="1"/>
  <c r="AD323" i="1"/>
  <c r="AC323" i="1"/>
  <c r="AB323" i="1"/>
  <c r="AA323" i="1"/>
  <c r="Z323" i="1"/>
  <c r="Y323" i="1"/>
  <c r="R323" i="1"/>
  <c r="Q323" i="1"/>
  <c r="C323" i="1"/>
  <c r="FM322" i="1"/>
  <c r="CW322" i="1"/>
  <c r="CV322" i="1"/>
  <c r="CU322" i="1"/>
  <c r="CT322" i="1"/>
  <c r="CS322" i="1"/>
  <c r="CQ322" i="1"/>
  <c r="CP322" i="1"/>
  <c r="CI322" i="1"/>
  <c r="BZ322" i="1"/>
  <c r="BY322" i="1"/>
  <c r="BX322" i="1"/>
  <c r="BW322" i="1"/>
  <c r="BV322" i="1"/>
  <c r="BT322" i="1"/>
  <c r="BR322" i="1"/>
  <c r="BQ322" i="1"/>
  <c r="BP322" i="1"/>
  <c r="BO322" i="1"/>
  <c r="BN322" i="1"/>
  <c r="BL322" i="1"/>
  <c r="BK322" i="1"/>
  <c r="BD322" i="1"/>
  <c r="BC322" i="1"/>
  <c r="BB322" i="1"/>
  <c r="BA322" i="1"/>
  <c r="AZ322" i="1"/>
  <c r="AY322" i="1"/>
  <c r="AX322" i="1"/>
  <c r="AW322" i="1"/>
  <c r="AV322" i="1"/>
  <c r="AE322" i="1"/>
  <c r="AD322" i="1"/>
  <c r="AC322" i="1"/>
  <c r="AB322" i="1"/>
  <c r="AA322" i="1"/>
  <c r="Z322" i="1"/>
  <c r="Y322" i="1"/>
  <c r="R322" i="1"/>
  <c r="Q322" i="1"/>
  <c r="C322" i="1"/>
  <c r="FM321" i="1"/>
  <c r="CW321" i="1"/>
  <c r="CV321" i="1"/>
  <c r="CU321" i="1"/>
  <c r="CT321" i="1"/>
  <c r="CS321" i="1"/>
  <c r="CQ321" i="1"/>
  <c r="CP321" i="1"/>
  <c r="CI321" i="1"/>
  <c r="BZ321" i="1"/>
  <c r="BY321" i="1"/>
  <c r="BX321" i="1"/>
  <c r="BW321" i="1"/>
  <c r="BV321" i="1"/>
  <c r="BT321" i="1"/>
  <c r="BR321" i="1"/>
  <c r="BQ321" i="1"/>
  <c r="BP321" i="1"/>
  <c r="BO321" i="1"/>
  <c r="BN321" i="1"/>
  <c r="BL321" i="1"/>
  <c r="BK321" i="1"/>
  <c r="BD321" i="1"/>
  <c r="BC321" i="1"/>
  <c r="BB321" i="1"/>
  <c r="BA321" i="1"/>
  <c r="AZ321" i="1"/>
  <c r="AY321" i="1"/>
  <c r="AX321" i="1"/>
  <c r="AW321" i="1"/>
  <c r="AV321" i="1"/>
  <c r="AE321" i="1"/>
  <c r="AD321" i="1"/>
  <c r="AC321" i="1"/>
  <c r="AB321" i="1"/>
  <c r="AA321" i="1"/>
  <c r="Z321" i="1"/>
  <c r="Y321" i="1"/>
  <c r="R321" i="1"/>
  <c r="Q321" i="1"/>
  <c r="C321" i="1"/>
  <c r="FM320" i="1"/>
  <c r="FN320" i="1" s="1"/>
  <c r="FP320" i="1" s="1"/>
  <c r="CW320" i="1"/>
  <c r="CV320" i="1"/>
  <c r="CU320" i="1"/>
  <c r="CT320" i="1"/>
  <c r="CS320" i="1"/>
  <c r="CQ320" i="1"/>
  <c r="CP320" i="1"/>
  <c r="CI320" i="1"/>
  <c r="BZ320" i="1"/>
  <c r="BY320" i="1"/>
  <c r="BX320" i="1"/>
  <c r="BW320" i="1"/>
  <c r="BV320" i="1"/>
  <c r="BT320" i="1"/>
  <c r="BR320" i="1"/>
  <c r="BQ320" i="1"/>
  <c r="BP320" i="1"/>
  <c r="BO320" i="1"/>
  <c r="BN320" i="1"/>
  <c r="BL320" i="1"/>
  <c r="BK320" i="1"/>
  <c r="BD320" i="1"/>
  <c r="BC320" i="1"/>
  <c r="BB320" i="1"/>
  <c r="BA320" i="1"/>
  <c r="AZ320" i="1"/>
  <c r="AY320" i="1"/>
  <c r="AX320" i="1"/>
  <c r="AW320" i="1"/>
  <c r="AV320" i="1"/>
  <c r="AE320" i="1"/>
  <c r="AD320" i="1"/>
  <c r="AC320" i="1"/>
  <c r="AB320" i="1"/>
  <c r="AA320" i="1"/>
  <c r="Z320" i="1"/>
  <c r="Y320" i="1"/>
  <c r="R320" i="1"/>
  <c r="Q320" i="1"/>
  <c r="C320" i="1"/>
  <c r="FM319" i="1"/>
  <c r="CW319" i="1"/>
  <c r="CV319" i="1"/>
  <c r="CU319" i="1"/>
  <c r="CT319" i="1"/>
  <c r="CS319" i="1"/>
  <c r="CQ319" i="1"/>
  <c r="CP319" i="1"/>
  <c r="CI319" i="1"/>
  <c r="BZ319" i="1"/>
  <c r="BY319" i="1"/>
  <c r="BX319" i="1"/>
  <c r="BW319" i="1"/>
  <c r="BV319" i="1"/>
  <c r="BT319" i="1"/>
  <c r="BR319" i="1"/>
  <c r="BQ319" i="1"/>
  <c r="BP319" i="1"/>
  <c r="BO319" i="1"/>
  <c r="BN319" i="1"/>
  <c r="BL319" i="1"/>
  <c r="BK319" i="1"/>
  <c r="BD319" i="1"/>
  <c r="BC319" i="1"/>
  <c r="BB319" i="1"/>
  <c r="BA319" i="1"/>
  <c r="AZ319" i="1"/>
  <c r="AY319" i="1"/>
  <c r="AX319" i="1"/>
  <c r="AW319" i="1"/>
  <c r="AV319" i="1"/>
  <c r="AE319" i="1"/>
  <c r="AD319" i="1"/>
  <c r="AC319" i="1"/>
  <c r="AB319" i="1"/>
  <c r="AA319" i="1"/>
  <c r="Z319" i="1"/>
  <c r="Y319" i="1"/>
  <c r="R319" i="1"/>
  <c r="Q319" i="1"/>
  <c r="C319" i="1"/>
  <c r="FM318" i="1"/>
  <c r="FN318" i="1" s="1"/>
  <c r="FP318" i="1" s="1"/>
  <c r="CW318" i="1"/>
  <c r="CV318" i="1"/>
  <c r="CU318" i="1"/>
  <c r="CT318" i="1"/>
  <c r="CS318" i="1"/>
  <c r="CQ318" i="1"/>
  <c r="CP318" i="1"/>
  <c r="CI318" i="1"/>
  <c r="BZ318" i="1"/>
  <c r="BY318" i="1"/>
  <c r="BX318" i="1"/>
  <c r="BW318" i="1"/>
  <c r="BV318" i="1"/>
  <c r="BT318" i="1"/>
  <c r="BR318" i="1"/>
  <c r="BQ318" i="1"/>
  <c r="BP318" i="1"/>
  <c r="BO318" i="1"/>
  <c r="BN318" i="1"/>
  <c r="BL318" i="1"/>
  <c r="BK318" i="1"/>
  <c r="BD318" i="1"/>
  <c r="BC318" i="1"/>
  <c r="BB318" i="1"/>
  <c r="BA318" i="1"/>
  <c r="AZ318" i="1"/>
  <c r="AY318" i="1"/>
  <c r="AX318" i="1"/>
  <c r="AW318" i="1"/>
  <c r="AV318" i="1"/>
  <c r="AE318" i="1"/>
  <c r="AD318" i="1"/>
  <c r="AC318" i="1"/>
  <c r="AB318" i="1"/>
  <c r="AA318" i="1"/>
  <c r="Z318" i="1"/>
  <c r="Y318" i="1"/>
  <c r="R318" i="1"/>
  <c r="Q318" i="1"/>
  <c r="C318" i="1"/>
  <c r="FM317" i="1"/>
  <c r="CW317" i="1"/>
  <c r="CV317" i="1"/>
  <c r="CU317" i="1"/>
  <c r="CT317" i="1"/>
  <c r="CS317" i="1"/>
  <c r="CQ317" i="1"/>
  <c r="CP317" i="1"/>
  <c r="CI317" i="1"/>
  <c r="BZ317" i="1"/>
  <c r="BY317" i="1"/>
  <c r="BX317" i="1"/>
  <c r="BW317" i="1"/>
  <c r="BV317" i="1"/>
  <c r="BT317" i="1"/>
  <c r="BR317" i="1"/>
  <c r="BQ317" i="1"/>
  <c r="BP317" i="1"/>
  <c r="BO317" i="1"/>
  <c r="BN317" i="1"/>
  <c r="BL317" i="1"/>
  <c r="BK317" i="1"/>
  <c r="BD317" i="1"/>
  <c r="BC317" i="1"/>
  <c r="BB317" i="1"/>
  <c r="BA317" i="1"/>
  <c r="AZ317" i="1"/>
  <c r="AY317" i="1"/>
  <c r="AX317" i="1"/>
  <c r="AW317" i="1"/>
  <c r="AV317" i="1"/>
  <c r="AE317" i="1"/>
  <c r="AD317" i="1"/>
  <c r="AC317" i="1"/>
  <c r="AB317" i="1"/>
  <c r="AA317" i="1"/>
  <c r="Z317" i="1"/>
  <c r="Y317" i="1"/>
  <c r="R317" i="1"/>
  <c r="Q317" i="1"/>
  <c r="C317" i="1"/>
  <c r="FM316" i="1"/>
  <c r="CW316" i="1"/>
  <c r="CV316" i="1"/>
  <c r="CU316" i="1"/>
  <c r="CT316" i="1"/>
  <c r="CS316" i="1"/>
  <c r="CQ316" i="1"/>
  <c r="CP316" i="1"/>
  <c r="CI316" i="1"/>
  <c r="BZ316" i="1"/>
  <c r="BY316" i="1"/>
  <c r="BX316" i="1"/>
  <c r="BW316" i="1"/>
  <c r="BV316" i="1"/>
  <c r="BT316" i="1"/>
  <c r="BR316" i="1"/>
  <c r="BQ316" i="1"/>
  <c r="BP316" i="1"/>
  <c r="BO316" i="1"/>
  <c r="BN316" i="1"/>
  <c r="BL316" i="1"/>
  <c r="BK316" i="1"/>
  <c r="BD316" i="1"/>
  <c r="BC316" i="1"/>
  <c r="BB316" i="1"/>
  <c r="BA316" i="1"/>
  <c r="AZ316" i="1"/>
  <c r="AY316" i="1"/>
  <c r="AX316" i="1"/>
  <c r="AW316" i="1"/>
  <c r="AV316" i="1"/>
  <c r="AE316" i="1"/>
  <c r="AD316" i="1"/>
  <c r="AC316" i="1"/>
  <c r="AB316" i="1"/>
  <c r="AA316" i="1"/>
  <c r="Z316" i="1"/>
  <c r="Y316" i="1"/>
  <c r="R316" i="1"/>
  <c r="Q316" i="1"/>
  <c r="C316" i="1"/>
  <c r="FM315" i="1"/>
  <c r="CW315" i="1"/>
  <c r="CV315" i="1"/>
  <c r="CU315" i="1"/>
  <c r="CT315" i="1"/>
  <c r="CS315" i="1"/>
  <c r="CQ315" i="1"/>
  <c r="CP315" i="1"/>
  <c r="CI315" i="1"/>
  <c r="BZ315" i="1"/>
  <c r="BY315" i="1"/>
  <c r="BX315" i="1"/>
  <c r="BW315" i="1"/>
  <c r="BV315" i="1"/>
  <c r="BT315" i="1"/>
  <c r="BR315" i="1"/>
  <c r="BQ315" i="1"/>
  <c r="BP315" i="1"/>
  <c r="BO315" i="1"/>
  <c r="BN315" i="1"/>
  <c r="BL315" i="1"/>
  <c r="BK315" i="1"/>
  <c r="BD315" i="1"/>
  <c r="BC315" i="1"/>
  <c r="BB315" i="1"/>
  <c r="BA315" i="1"/>
  <c r="AZ315" i="1"/>
  <c r="AY315" i="1"/>
  <c r="AX315" i="1"/>
  <c r="AW315" i="1"/>
  <c r="AV315" i="1"/>
  <c r="AE315" i="1"/>
  <c r="AD315" i="1"/>
  <c r="AC315" i="1"/>
  <c r="AB315" i="1"/>
  <c r="AA315" i="1"/>
  <c r="Z315" i="1"/>
  <c r="Y315" i="1"/>
  <c r="R315" i="1"/>
  <c r="Q315" i="1"/>
  <c r="C315" i="1"/>
  <c r="FM314" i="1"/>
  <c r="CW314" i="1"/>
  <c r="CV314" i="1"/>
  <c r="CU314" i="1"/>
  <c r="CT314" i="1"/>
  <c r="CS314" i="1"/>
  <c r="CQ314" i="1"/>
  <c r="CP314" i="1"/>
  <c r="CI314" i="1"/>
  <c r="BZ314" i="1"/>
  <c r="BY314" i="1"/>
  <c r="BX314" i="1"/>
  <c r="BW314" i="1"/>
  <c r="BV314" i="1"/>
  <c r="BT314" i="1"/>
  <c r="BR314" i="1"/>
  <c r="BQ314" i="1"/>
  <c r="BP314" i="1"/>
  <c r="BO314" i="1"/>
  <c r="BN314" i="1"/>
  <c r="BL314" i="1"/>
  <c r="BK314" i="1"/>
  <c r="BD314" i="1"/>
  <c r="BC314" i="1"/>
  <c r="BB314" i="1"/>
  <c r="BA314" i="1"/>
  <c r="AZ314" i="1"/>
  <c r="AY314" i="1"/>
  <c r="AX314" i="1"/>
  <c r="AW314" i="1"/>
  <c r="AV314" i="1"/>
  <c r="AE314" i="1"/>
  <c r="AD314" i="1"/>
  <c r="AC314" i="1"/>
  <c r="AB314" i="1"/>
  <c r="AA314" i="1"/>
  <c r="Z314" i="1"/>
  <c r="Y314" i="1"/>
  <c r="R314" i="1"/>
  <c r="Q314" i="1"/>
  <c r="C314" i="1"/>
  <c r="FM313" i="1"/>
  <c r="CW313" i="1"/>
  <c r="CV313" i="1"/>
  <c r="CU313" i="1"/>
  <c r="CT313" i="1"/>
  <c r="CS313" i="1"/>
  <c r="CQ313" i="1"/>
  <c r="CP313" i="1"/>
  <c r="CI313" i="1"/>
  <c r="BZ313" i="1"/>
  <c r="BY313" i="1"/>
  <c r="BX313" i="1"/>
  <c r="BW313" i="1"/>
  <c r="BV313" i="1"/>
  <c r="BT313" i="1"/>
  <c r="BR313" i="1"/>
  <c r="BQ313" i="1"/>
  <c r="BP313" i="1"/>
  <c r="BO313" i="1"/>
  <c r="BN313" i="1"/>
  <c r="BL313" i="1"/>
  <c r="BK313" i="1"/>
  <c r="BD313" i="1"/>
  <c r="BC313" i="1"/>
  <c r="BB313" i="1"/>
  <c r="BA313" i="1"/>
  <c r="AZ313" i="1"/>
  <c r="AY313" i="1"/>
  <c r="AX313" i="1"/>
  <c r="AW313" i="1"/>
  <c r="AV313" i="1"/>
  <c r="AE313" i="1"/>
  <c r="AD313" i="1"/>
  <c r="AC313" i="1"/>
  <c r="AB313" i="1"/>
  <c r="AA313" i="1"/>
  <c r="Z313" i="1"/>
  <c r="Y313" i="1"/>
  <c r="R313" i="1"/>
  <c r="Q313" i="1"/>
  <c r="C313" i="1"/>
  <c r="FM312" i="1"/>
  <c r="FN312" i="1" s="1"/>
  <c r="FP312" i="1" s="1"/>
  <c r="CW312" i="1"/>
  <c r="CV312" i="1"/>
  <c r="CU312" i="1"/>
  <c r="CT312" i="1"/>
  <c r="CS312" i="1"/>
  <c r="CQ312" i="1"/>
  <c r="CP312" i="1"/>
  <c r="CI312" i="1"/>
  <c r="BZ312" i="1"/>
  <c r="BY312" i="1"/>
  <c r="BX312" i="1"/>
  <c r="BW312" i="1"/>
  <c r="BV312" i="1"/>
  <c r="BT312" i="1"/>
  <c r="BR312" i="1"/>
  <c r="BQ312" i="1"/>
  <c r="BP312" i="1"/>
  <c r="BO312" i="1"/>
  <c r="BN312" i="1"/>
  <c r="BL312" i="1"/>
  <c r="BK312" i="1"/>
  <c r="BD312" i="1"/>
  <c r="BC312" i="1"/>
  <c r="BB312" i="1"/>
  <c r="BA312" i="1"/>
  <c r="AZ312" i="1"/>
  <c r="AY312" i="1"/>
  <c r="AX312" i="1"/>
  <c r="AW312" i="1"/>
  <c r="AV312" i="1"/>
  <c r="AE312" i="1"/>
  <c r="AD312" i="1"/>
  <c r="AC312" i="1"/>
  <c r="AB312" i="1"/>
  <c r="AA312" i="1"/>
  <c r="Z312" i="1"/>
  <c r="Y312" i="1"/>
  <c r="R312" i="1"/>
  <c r="Q312" i="1"/>
  <c r="C312" i="1"/>
  <c r="FM311" i="1"/>
  <c r="CW311" i="1"/>
  <c r="CV311" i="1"/>
  <c r="CU311" i="1"/>
  <c r="CT311" i="1"/>
  <c r="CS311" i="1"/>
  <c r="CQ311" i="1"/>
  <c r="CP311" i="1"/>
  <c r="CI311" i="1"/>
  <c r="BZ311" i="1"/>
  <c r="BY311" i="1"/>
  <c r="BX311" i="1"/>
  <c r="BW311" i="1"/>
  <c r="BV311" i="1"/>
  <c r="BT311" i="1"/>
  <c r="BR311" i="1"/>
  <c r="BQ311" i="1"/>
  <c r="BP311" i="1"/>
  <c r="BO311" i="1"/>
  <c r="BN311" i="1"/>
  <c r="BL311" i="1"/>
  <c r="BK311" i="1"/>
  <c r="BD311" i="1"/>
  <c r="BC311" i="1"/>
  <c r="BB311" i="1"/>
  <c r="BA311" i="1"/>
  <c r="AZ311" i="1"/>
  <c r="AY311" i="1"/>
  <c r="AX311" i="1"/>
  <c r="AW311" i="1"/>
  <c r="AV311" i="1"/>
  <c r="AE311" i="1"/>
  <c r="AD311" i="1"/>
  <c r="AC311" i="1"/>
  <c r="AB311" i="1"/>
  <c r="AA311" i="1"/>
  <c r="Z311" i="1"/>
  <c r="Y311" i="1"/>
  <c r="R311" i="1"/>
  <c r="Q311" i="1"/>
  <c r="C311" i="1"/>
  <c r="FM310" i="1"/>
  <c r="CW310" i="1"/>
  <c r="CV310" i="1"/>
  <c r="CU310" i="1"/>
  <c r="CT310" i="1"/>
  <c r="CS310" i="1"/>
  <c r="CQ310" i="1"/>
  <c r="CP310" i="1"/>
  <c r="CI310" i="1"/>
  <c r="BZ310" i="1"/>
  <c r="BY310" i="1"/>
  <c r="BX310" i="1"/>
  <c r="BW310" i="1"/>
  <c r="BV310" i="1"/>
  <c r="BT310" i="1"/>
  <c r="BR310" i="1"/>
  <c r="BQ310" i="1"/>
  <c r="BP310" i="1"/>
  <c r="BO310" i="1"/>
  <c r="BN310" i="1"/>
  <c r="BL310" i="1"/>
  <c r="BK310" i="1"/>
  <c r="BD310" i="1"/>
  <c r="BC310" i="1"/>
  <c r="BB310" i="1"/>
  <c r="BA310" i="1"/>
  <c r="AZ310" i="1"/>
  <c r="AY310" i="1"/>
  <c r="AX310" i="1"/>
  <c r="AW310" i="1"/>
  <c r="AV310" i="1"/>
  <c r="AE310" i="1"/>
  <c r="AD310" i="1"/>
  <c r="AC310" i="1"/>
  <c r="AB310" i="1"/>
  <c r="AA310" i="1"/>
  <c r="Z310" i="1"/>
  <c r="Y310" i="1"/>
  <c r="R310" i="1"/>
  <c r="Q310" i="1"/>
  <c r="C310" i="1"/>
  <c r="FM309" i="1"/>
  <c r="CW309" i="1"/>
  <c r="CV309" i="1"/>
  <c r="CU309" i="1"/>
  <c r="CT309" i="1"/>
  <c r="CS309" i="1"/>
  <c r="CQ309" i="1"/>
  <c r="CP309" i="1"/>
  <c r="CI309" i="1"/>
  <c r="BZ309" i="1"/>
  <c r="BY309" i="1"/>
  <c r="BX309" i="1"/>
  <c r="BW309" i="1"/>
  <c r="BV309" i="1"/>
  <c r="BT309" i="1"/>
  <c r="BR309" i="1"/>
  <c r="BQ309" i="1"/>
  <c r="BP309" i="1"/>
  <c r="BO309" i="1"/>
  <c r="BN309" i="1"/>
  <c r="BL309" i="1"/>
  <c r="BK309" i="1"/>
  <c r="BD309" i="1"/>
  <c r="BC309" i="1"/>
  <c r="BB309" i="1"/>
  <c r="BA309" i="1"/>
  <c r="AZ309" i="1"/>
  <c r="AY309" i="1"/>
  <c r="AX309" i="1"/>
  <c r="AW309" i="1"/>
  <c r="AV309" i="1"/>
  <c r="AE309" i="1"/>
  <c r="AD309" i="1"/>
  <c r="AC309" i="1"/>
  <c r="AB309" i="1"/>
  <c r="AA309" i="1"/>
  <c r="Z309" i="1"/>
  <c r="Y309" i="1"/>
  <c r="R309" i="1"/>
  <c r="Q309" i="1"/>
  <c r="C309" i="1"/>
  <c r="FM308" i="1"/>
  <c r="FN308" i="1" s="1"/>
  <c r="FP308" i="1" s="1"/>
  <c r="CW308" i="1"/>
  <c r="CV308" i="1"/>
  <c r="CU308" i="1"/>
  <c r="CT308" i="1"/>
  <c r="CS308" i="1"/>
  <c r="CQ308" i="1"/>
  <c r="CP308" i="1"/>
  <c r="CI308" i="1"/>
  <c r="BZ308" i="1"/>
  <c r="BY308" i="1"/>
  <c r="BX308" i="1"/>
  <c r="BW308" i="1"/>
  <c r="BV308" i="1"/>
  <c r="BT308" i="1"/>
  <c r="BR308" i="1"/>
  <c r="BQ308" i="1"/>
  <c r="BP308" i="1"/>
  <c r="BO308" i="1"/>
  <c r="BN308" i="1"/>
  <c r="BL308" i="1"/>
  <c r="BK308" i="1"/>
  <c r="BD308" i="1"/>
  <c r="BC308" i="1"/>
  <c r="BB308" i="1"/>
  <c r="BA308" i="1"/>
  <c r="AZ308" i="1"/>
  <c r="AY308" i="1"/>
  <c r="AX308" i="1"/>
  <c r="AW308" i="1"/>
  <c r="AV308" i="1"/>
  <c r="AE308" i="1"/>
  <c r="AD308" i="1"/>
  <c r="AC308" i="1"/>
  <c r="AB308" i="1"/>
  <c r="AA308" i="1"/>
  <c r="Z308" i="1"/>
  <c r="Y308" i="1"/>
  <c r="R308" i="1"/>
  <c r="Q308" i="1"/>
  <c r="C308" i="1"/>
  <c r="FM307" i="1"/>
  <c r="CW307" i="1"/>
  <c r="CV307" i="1"/>
  <c r="CU307" i="1"/>
  <c r="CT307" i="1"/>
  <c r="CS307" i="1"/>
  <c r="CQ307" i="1"/>
  <c r="CP307" i="1"/>
  <c r="CI307" i="1"/>
  <c r="BZ307" i="1"/>
  <c r="BY307" i="1"/>
  <c r="BX307" i="1"/>
  <c r="BW307" i="1"/>
  <c r="BV307" i="1"/>
  <c r="BT307" i="1"/>
  <c r="BR307" i="1"/>
  <c r="BQ307" i="1"/>
  <c r="BP307" i="1"/>
  <c r="BO307" i="1"/>
  <c r="BN307" i="1"/>
  <c r="BL307" i="1"/>
  <c r="BK307" i="1"/>
  <c r="BD307" i="1"/>
  <c r="BC307" i="1"/>
  <c r="BB307" i="1"/>
  <c r="BA307" i="1"/>
  <c r="AZ307" i="1"/>
  <c r="AY307" i="1"/>
  <c r="AX307" i="1"/>
  <c r="AW307" i="1"/>
  <c r="AV307" i="1"/>
  <c r="AE307" i="1"/>
  <c r="AD307" i="1"/>
  <c r="AC307" i="1"/>
  <c r="AB307" i="1"/>
  <c r="AA307" i="1"/>
  <c r="Z307" i="1"/>
  <c r="Y307" i="1"/>
  <c r="R307" i="1"/>
  <c r="Q307" i="1"/>
  <c r="C307" i="1"/>
  <c r="FM306" i="1"/>
  <c r="CW306" i="1"/>
  <c r="CV306" i="1"/>
  <c r="CU306" i="1"/>
  <c r="CT306" i="1"/>
  <c r="CS306" i="1"/>
  <c r="CQ306" i="1"/>
  <c r="CP306" i="1"/>
  <c r="CI306" i="1"/>
  <c r="BZ306" i="1"/>
  <c r="BY306" i="1"/>
  <c r="BX306" i="1"/>
  <c r="BW306" i="1"/>
  <c r="BV306" i="1"/>
  <c r="BT306" i="1"/>
  <c r="BR306" i="1"/>
  <c r="BQ306" i="1"/>
  <c r="BP306" i="1"/>
  <c r="BO306" i="1"/>
  <c r="BN306" i="1"/>
  <c r="BL306" i="1"/>
  <c r="BK306" i="1"/>
  <c r="BD306" i="1"/>
  <c r="BC306" i="1"/>
  <c r="BB306" i="1"/>
  <c r="BA306" i="1"/>
  <c r="AZ306" i="1"/>
  <c r="AY306" i="1"/>
  <c r="AX306" i="1"/>
  <c r="AW306" i="1"/>
  <c r="AV306" i="1"/>
  <c r="AE306" i="1"/>
  <c r="AD306" i="1"/>
  <c r="AC306" i="1"/>
  <c r="AB306" i="1"/>
  <c r="AA306" i="1"/>
  <c r="Z306" i="1"/>
  <c r="Y306" i="1"/>
  <c r="R306" i="1"/>
  <c r="Q306" i="1"/>
  <c r="C306" i="1"/>
  <c r="FM305" i="1"/>
  <c r="CW305" i="1"/>
  <c r="CV305" i="1"/>
  <c r="CU305" i="1"/>
  <c r="CT305" i="1"/>
  <c r="CS305" i="1"/>
  <c r="CQ305" i="1"/>
  <c r="CP305" i="1"/>
  <c r="CI305" i="1"/>
  <c r="BZ305" i="1"/>
  <c r="BY305" i="1"/>
  <c r="BX305" i="1"/>
  <c r="BW305" i="1"/>
  <c r="BV305" i="1"/>
  <c r="BT305" i="1"/>
  <c r="BR305" i="1"/>
  <c r="BQ305" i="1"/>
  <c r="BP305" i="1"/>
  <c r="BO305" i="1"/>
  <c r="BN305" i="1"/>
  <c r="BL305" i="1"/>
  <c r="BK305" i="1"/>
  <c r="BD305" i="1"/>
  <c r="BC305" i="1"/>
  <c r="BB305" i="1"/>
  <c r="BA305" i="1"/>
  <c r="AZ305" i="1"/>
  <c r="AY305" i="1"/>
  <c r="AX305" i="1"/>
  <c r="AW305" i="1"/>
  <c r="AV305" i="1"/>
  <c r="AE305" i="1"/>
  <c r="AD305" i="1"/>
  <c r="AC305" i="1"/>
  <c r="AB305" i="1"/>
  <c r="AA305" i="1"/>
  <c r="Z305" i="1"/>
  <c r="Y305" i="1"/>
  <c r="R305" i="1"/>
  <c r="Q305" i="1"/>
  <c r="C305" i="1"/>
  <c r="FM304" i="1"/>
  <c r="FN304" i="1" s="1"/>
  <c r="FP304" i="1" s="1"/>
  <c r="CW304" i="1"/>
  <c r="CV304" i="1"/>
  <c r="CU304" i="1"/>
  <c r="CT304" i="1"/>
  <c r="CS304" i="1"/>
  <c r="CQ304" i="1"/>
  <c r="CP304" i="1"/>
  <c r="CI304" i="1"/>
  <c r="BZ304" i="1"/>
  <c r="BY304" i="1"/>
  <c r="BX304" i="1"/>
  <c r="BW304" i="1"/>
  <c r="BV304" i="1"/>
  <c r="BT304" i="1"/>
  <c r="BR304" i="1"/>
  <c r="BQ304" i="1"/>
  <c r="BP304" i="1"/>
  <c r="BO304" i="1"/>
  <c r="BN304" i="1"/>
  <c r="BL304" i="1"/>
  <c r="BK304" i="1"/>
  <c r="BD304" i="1"/>
  <c r="BC304" i="1"/>
  <c r="BB304" i="1"/>
  <c r="BA304" i="1"/>
  <c r="AZ304" i="1"/>
  <c r="AY304" i="1"/>
  <c r="AX304" i="1"/>
  <c r="AW304" i="1"/>
  <c r="AV304" i="1"/>
  <c r="AE304" i="1"/>
  <c r="AD304" i="1"/>
  <c r="AC304" i="1"/>
  <c r="AB304" i="1"/>
  <c r="AA304" i="1"/>
  <c r="Z304" i="1"/>
  <c r="Y304" i="1"/>
  <c r="R304" i="1"/>
  <c r="Q304" i="1"/>
  <c r="C304" i="1"/>
  <c r="FM303" i="1"/>
  <c r="CW303" i="1"/>
  <c r="CV303" i="1"/>
  <c r="CU303" i="1"/>
  <c r="CT303" i="1"/>
  <c r="CS303" i="1"/>
  <c r="CQ303" i="1"/>
  <c r="CP303" i="1"/>
  <c r="CI303" i="1"/>
  <c r="BZ303" i="1"/>
  <c r="BY303" i="1"/>
  <c r="BX303" i="1"/>
  <c r="BW303" i="1"/>
  <c r="BV303" i="1"/>
  <c r="BT303" i="1"/>
  <c r="BR303" i="1"/>
  <c r="BQ303" i="1"/>
  <c r="BP303" i="1"/>
  <c r="BO303" i="1"/>
  <c r="BN303" i="1"/>
  <c r="BL303" i="1"/>
  <c r="BK303" i="1"/>
  <c r="BD303" i="1"/>
  <c r="BC303" i="1"/>
  <c r="BB303" i="1"/>
  <c r="BA303" i="1"/>
  <c r="AZ303" i="1"/>
  <c r="AY303" i="1"/>
  <c r="AX303" i="1"/>
  <c r="AW303" i="1"/>
  <c r="AV303" i="1"/>
  <c r="AE303" i="1"/>
  <c r="AD303" i="1"/>
  <c r="AC303" i="1"/>
  <c r="AB303" i="1"/>
  <c r="AA303" i="1"/>
  <c r="Z303" i="1"/>
  <c r="Y303" i="1"/>
  <c r="R303" i="1"/>
  <c r="Q303" i="1"/>
  <c r="C303" i="1"/>
  <c r="FM302" i="1"/>
  <c r="FN302" i="1" s="1"/>
  <c r="FP302" i="1" s="1"/>
  <c r="CW302" i="1"/>
  <c r="CV302" i="1"/>
  <c r="CU302" i="1"/>
  <c r="CT302" i="1"/>
  <c r="CS302" i="1"/>
  <c r="CQ302" i="1"/>
  <c r="CP302" i="1"/>
  <c r="CI302" i="1"/>
  <c r="BZ302" i="1"/>
  <c r="BY302" i="1"/>
  <c r="BX302" i="1"/>
  <c r="BW302" i="1"/>
  <c r="BV302" i="1"/>
  <c r="BT302" i="1"/>
  <c r="BR302" i="1"/>
  <c r="BQ302" i="1"/>
  <c r="BP302" i="1"/>
  <c r="BO302" i="1"/>
  <c r="BN302" i="1"/>
  <c r="BL302" i="1"/>
  <c r="BK302" i="1"/>
  <c r="BD302" i="1"/>
  <c r="BC302" i="1"/>
  <c r="BB302" i="1"/>
  <c r="BA302" i="1"/>
  <c r="AZ302" i="1"/>
  <c r="AY302" i="1"/>
  <c r="AX302" i="1"/>
  <c r="AW302" i="1"/>
  <c r="AV302" i="1"/>
  <c r="AE302" i="1"/>
  <c r="AD302" i="1"/>
  <c r="AC302" i="1"/>
  <c r="AB302" i="1"/>
  <c r="AA302" i="1"/>
  <c r="Z302" i="1"/>
  <c r="Y302" i="1"/>
  <c r="R302" i="1"/>
  <c r="Q302" i="1"/>
  <c r="C302" i="1"/>
  <c r="FM301" i="1"/>
  <c r="CW301" i="1"/>
  <c r="CV301" i="1"/>
  <c r="CU301" i="1"/>
  <c r="CT301" i="1"/>
  <c r="CS301" i="1"/>
  <c r="CQ301" i="1"/>
  <c r="CP301" i="1"/>
  <c r="CI301" i="1"/>
  <c r="BZ301" i="1"/>
  <c r="BY301" i="1"/>
  <c r="BX301" i="1"/>
  <c r="BW301" i="1"/>
  <c r="BV301" i="1"/>
  <c r="BT301" i="1"/>
  <c r="BR301" i="1"/>
  <c r="BQ301" i="1"/>
  <c r="BP301" i="1"/>
  <c r="BO301" i="1"/>
  <c r="BN301" i="1"/>
  <c r="BL301" i="1"/>
  <c r="BK301" i="1"/>
  <c r="BD301" i="1"/>
  <c r="BC301" i="1"/>
  <c r="BB301" i="1"/>
  <c r="BA301" i="1"/>
  <c r="AZ301" i="1"/>
  <c r="AY301" i="1"/>
  <c r="AX301" i="1"/>
  <c r="AW301" i="1"/>
  <c r="AV301" i="1"/>
  <c r="AE301" i="1"/>
  <c r="AD301" i="1"/>
  <c r="AC301" i="1"/>
  <c r="AB301" i="1"/>
  <c r="AA301" i="1"/>
  <c r="Z301" i="1"/>
  <c r="Y301" i="1"/>
  <c r="R301" i="1"/>
  <c r="Q301" i="1"/>
  <c r="C301" i="1"/>
  <c r="FM300" i="1"/>
  <c r="CW300" i="1"/>
  <c r="CV300" i="1"/>
  <c r="CU300" i="1"/>
  <c r="CT300" i="1"/>
  <c r="CS300" i="1"/>
  <c r="CQ300" i="1"/>
  <c r="CP300" i="1"/>
  <c r="CI300" i="1"/>
  <c r="BZ300" i="1"/>
  <c r="BY300" i="1"/>
  <c r="BX300" i="1"/>
  <c r="BW300" i="1"/>
  <c r="BV300" i="1"/>
  <c r="BT300" i="1"/>
  <c r="BR300" i="1"/>
  <c r="BQ300" i="1"/>
  <c r="BP300" i="1"/>
  <c r="BO300" i="1"/>
  <c r="BN300" i="1"/>
  <c r="BL300" i="1"/>
  <c r="BK300" i="1"/>
  <c r="BD300" i="1"/>
  <c r="BC300" i="1"/>
  <c r="BB300" i="1"/>
  <c r="BA300" i="1"/>
  <c r="AZ300" i="1"/>
  <c r="AY300" i="1"/>
  <c r="AX300" i="1"/>
  <c r="AW300" i="1"/>
  <c r="AV300" i="1"/>
  <c r="AE300" i="1"/>
  <c r="AD300" i="1"/>
  <c r="AC300" i="1"/>
  <c r="AB300" i="1"/>
  <c r="AA300" i="1"/>
  <c r="Z300" i="1"/>
  <c r="Y300" i="1"/>
  <c r="R300" i="1"/>
  <c r="Q300" i="1"/>
  <c r="C300" i="1"/>
  <c r="FM299" i="1"/>
  <c r="FN299" i="1" s="1"/>
  <c r="FP299" i="1" s="1"/>
  <c r="CW299" i="1"/>
  <c r="CV299" i="1"/>
  <c r="CU299" i="1"/>
  <c r="CT299" i="1"/>
  <c r="CS299" i="1"/>
  <c r="CQ299" i="1"/>
  <c r="CP299" i="1"/>
  <c r="CI299" i="1"/>
  <c r="BZ299" i="1"/>
  <c r="BY299" i="1"/>
  <c r="BX299" i="1"/>
  <c r="BW299" i="1"/>
  <c r="BV299" i="1"/>
  <c r="BT299" i="1"/>
  <c r="BR299" i="1"/>
  <c r="BQ299" i="1"/>
  <c r="BP299" i="1"/>
  <c r="BO299" i="1"/>
  <c r="BN299" i="1"/>
  <c r="BL299" i="1"/>
  <c r="BK299" i="1"/>
  <c r="BD299" i="1"/>
  <c r="BC299" i="1"/>
  <c r="BB299" i="1"/>
  <c r="BA299" i="1"/>
  <c r="AZ299" i="1"/>
  <c r="AY299" i="1"/>
  <c r="AX299" i="1"/>
  <c r="AW299" i="1"/>
  <c r="AV299" i="1"/>
  <c r="AE299" i="1"/>
  <c r="AD299" i="1"/>
  <c r="AC299" i="1"/>
  <c r="AB299" i="1"/>
  <c r="AA299" i="1"/>
  <c r="Z299" i="1"/>
  <c r="Y299" i="1"/>
  <c r="R299" i="1"/>
  <c r="Q299" i="1"/>
  <c r="C299" i="1"/>
  <c r="FM298" i="1"/>
  <c r="CW298" i="1"/>
  <c r="CV298" i="1"/>
  <c r="CU298" i="1"/>
  <c r="CT298" i="1"/>
  <c r="CS298" i="1"/>
  <c r="CQ298" i="1"/>
  <c r="CP298" i="1"/>
  <c r="CI298" i="1"/>
  <c r="BZ298" i="1"/>
  <c r="BY298" i="1"/>
  <c r="BX298" i="1"/>
  <c r="BW298" i="1"/>
  <c r="BV298" i="1"/>
  <c r="BT298" i="1"/>
  <c r="BR298" i="1"/>
  <c r="BQ298" i="1"/>
  <c r="BP298" i="1"/>
  <c r="BO298" i="1"/>
  <c r="BN298" i="1"/>
  <c r="BL298" i="1"/>
  <c r="BK298" i="1"/>
  <c r="BD298" i="1"/>
  <c r="BC298" i="1"/>
  <c r="BB298" i="1"/>
  <c r="BA298" i="1"/>
  <c r="AZ298" i="1"/>
  <c r="AY298" i="1"/>
  <c r="AX298" i="1"/>
  <c r="AW298" i="1"/>
  <c r="AV298" i="1"/>
  <c r="AE298" i="1"/>
  <c r="AD298" i="1"/>
  <c r="AC298" i="1"/>
  <c r="AB298" i="1"/>
  <c r="AA298" i="1"/>
  <c r="Z298" i="1"/>
  <c r="Y298" i="1"/>
  <c r="R298" i="1"/>
  <c r="Q298" i="1"/>
  <c r="C298" i="1"/>
  <c r="FM297" i="1"/>
  <c r="CW297" i="1"/>
  <c r="CV297" i="1"/>
  <c r="CU297" i="1"/>
  <c r="CT297" i="1"/>
  <c r="CS297" i="1"/>
  <c r="CQ297" i="1"/>
  <c r="CP297" i="1"/>
  <c r="CI297" i="1"/>
  <c r="BZ297" i="1"/>
  <c r="BY297" i="1"/>
  <c r="BX297" i="1"/>
  <c r="BW297" i="1"/>
  <c r="BV297" i="1"/>
  <c r="BT297" i="1"/>
  <c r="BR297" i="1"/>
  <c r="BQ297" i="1"/>
  <c r="BP297" i="1"/>
  <c r="BO297" i="1"/>
  <c r="BN297" i="1"/>
  <c r="BL297" i="1"/>
  <c r="BK297" i="1"/>
  <c r="BD297" i="1"/>
  <c r="BC297" i="1"/>
  <c r="BB297" i="1"/>
  <c r="BA297" i="1"/>
  <c r="AZ297" i="1"/>
  <c r="AY297" i="1"/>
  <c r="AX297" i="1"/>
  <c r="AW297" i="1"/>
  <c r="AV297" i="1"/>
  <c r="AE297" i="1"/>
  <c r="AD297" i="1"/>
  <c r="AC297" i="1"/>
  <c r="AB297" i="1"/>
  <c r="AA297" i="1"/>
  <c r="Z297" i="1"/>
  <c r="Y297" i="1"/>
  <c r="R297" i="1"/>
  <c r="Q297" i="1"/>
  <c r="C297" i="1"/>
  <c r="FM296" i="1"/>
  <c r="FN296" i="1" s="1"/>
  <c r="FP296" i="1" s="1"/>
  <c r="CW296" i="1"/>
  <c r="CV296" i="1"/>
  <c r="CU296" i="1"/>
  <c r="CT296" i="1"/>
  <c r="CS296" i="1"/>
  <c r="CQ296" i="1"/>
  <c r="CP296" i="1"/>
  <c r="CI296" i="1"/>
  <c r="BZ296" i="1"/>
  <c r="BY296" i="1"/>
  <c r="BX296" i="1"/>
  <c r="BW296" i="1"/>
  <c r="BV296" i="1"/>
  <c r="BT296" i="1"/>
  <c r="BR296" i="1"/>
  <c r="BQ296" i="1"/>
  <c r="BP296" i="1"/>
  <c r="BO296" i="1"/>
  <c r="BN296" i="1"/>
  <c r="BL296" i="1"/>
  <c r="BK296" i="1"/>
  <c r="BD296" i="1"/>
  <c r="BC296" i="1"/>
  <c r="BB296" i="1"/>
  <c r="BA296" i="1"/>
  <c r="AZ296" i="1"/>
  <c r="AY296" i="1"/>
  <c r="AX296" i="1"/>
  <c r="AW296" i="1"/>
  <c r="AV296" i="1"/>
  <c r="AE296" i="1"/>
  <c r="AD296" i="1"/>
  <c r="AC296" i="1"/>
  <c r="AB296" i="1"/>
  <c r="AA296" i="1"/>
  <c r="Z296" i="1"/>
  <c r="Y296" i="1"/>
  <c r="R296" i="1"/>
  <c r="Q296" i="1"/>
  <c r="C296" i="1"/>
  <c r="FM295" i="1"/>
  <c r="CW295" i="1"/>
  <c r="CV295" i="1"/>
  <c r="CU295" i="1"/>
  <c r="CT295" i="1"/>
  <c r="CS295" i="1"/>
  <c r="CQ295" i="1"/>
  <c r="CP295" i="1"/>
  <c r="CI295" i="1"/>
  <c r="BZ295" i="1"/>
  <c r="BY295" i="1"/>
  <c r="BX295" i="1"/>
  <c r="BW295" i="1"/>
  <c r="BV295" i="1"/>
  <c r="BT295" i="1"/>
  <c r="BR295" i="1"/>
  <c r="BQ295" i="1"/>
  <c r="BP295" i="1"/>
  <c r="BO295" i="1"/>
  <c r="BN295" i="1"/>
  <c r="BL295" i="1"/>
  <c r="BK295" i="1"/>
  <c r="BD295" i="1"/>
  <c r="BC295" i="1"/>
  <c r="BB295" i="1"/>
  <c r="BA295" i="1"/>
  <c r="AZ295" i="1"/>
  <c r="AY295" i="1"/>
  <c r="AX295" i="1"/>
  <c r="AW295" i="1"/>
  <c r="AV295" i="1"/>
  <c r="AE295" i="1"/>
  <c r="AD295" i="1"/>
  <c r="AC295" i="1"/>
  <c r="AB295" i="1"/>
  <c r="AA295" i="1"/>
  <c r="Z295" i="1"/>
  <c r="Y295" i="1"/>
  <c r="R295" i="1"/>
  <c r="Q295" i="1"/>
  <c r="C295" i="1"/>
  <c r="FM294" i="1"/>
  <c r="CW294" i="1"/>
  <c r="CV294" i="1"/>
  <c r="CU294" i="1"/>
  <c r="CT294" i="1"/>
  <c r="CS294" i="1"/>
  <c r="CQ294" i="1"/>
  <c r="CP294" i="1"/>
  <c r="CI294" i="1"/>
  <c r="BZ294" i="1"/>
  <c r="BY294" i="1"/>
  <c r="BX294" i="1"/>
  <c r="BW294" i="1"/>
  <c r="BV294" i="1"/>
  <c r="BT294" i="1"/>
  <c r="BR294" i="1"/>
  <c r="BQ294" i="1"/>
  <c r="BP294" i="1"/>
  <c r="BO294" i="1"/>
  <c r="BN294" i="1"/>
  <c r="BL294" i="1"/>
  <c r="BK294" i="1"/>
  <c r="BD294" i="1"/>
  <c r="BC294" i="1"/>
  <c r="BB294" i="1"/>
  <c r="BA294" i="1"/>
  <c r="AZ294" i="1"/>
  <c r="AY294" i="1"/>
  <c r="AX294" i="1"/>
  <c r="AW294" i="1"/>
  <c r="AV294" i="1"/>
  <c r="AE294" i="1"/>
  <c r="AD294" i="1"/>
  <c r="AC294" i="1"/>
  <c r="AB294" i="1"/>
  <c r="AA294" i="1"/>
  <c r="Z294" i="1"/>
  <c r="Y294" i="1"/>
  <c r="R294" i="1"/>
  <c r="Q294" i="1"/>
  <c r="C294" i="1"/>
  <c r="FM293" i="1"/>
  <c r="FN293" i="1" s="1"/>
  <c r="FP293" i="1" s="1"/>
  <c r="CW293" i="1"/>
  <c r="CV293" i="1"/>
  <c r="CU293" i="1"/>
  <c r="CT293" i="1"/>
  <c r="CS293" i="1"/>
  <c r="CQ293" i="1"/>
  <c r="CP293" i="1"/>
  <c r="CI293" i="1"/>
  <c r="BZ293" i="1"/>
  <c r="BY293" i="1"/>
  <c r="BX293" i="1"/>
  <c r="BW293" i="1"/>
  <c r="BV293" i="1"/>
  <c r="BT293" i="1"/>
  <c r="BR293" i="1"/>
  <c r="BQ293" i="1"/>
  <c r="BP293" i="1"/>
  <c r="BO293" i="1"/>
  <c r="BN293" i="1"/>
  <c r="BL293" i="1"/>
  <c r="BK293" i="1"/>
  <c r="BD293" i="1"/>
  <c r="BC293" i="1"/>
  <c r="BB293" i="1"/>
  <c r="BA293" i="1"/>
  <c r="AZ293" i="1"/>
  <c r="AY293" i="1"/>
  <c r="AX293" i="1"/>
  <c r="AW293" i="1"/>
  <c r="AV293" i="1"/>
  <c r="AE293" i="1"/>
  <c r="AD293" i="1"/>
  <c r="AC293" i="1"/>
  <c r="AB293" i="1"/>
  <c r="AA293" i="1"/>
  <c r="Z293" i="1"/>
  <c r="Y293" i="1"/>
  <c r="R293" i="1"/>
  <c r="Q293" i="1"/>
  <c r="C293" i="1"/>
  <c r="FM292" i="1"/>
  <c r="CW292" i="1"/>
  <c r="CV292" i="1"/>
  <c r="CU292" i="1"/>
  <c r="CT292" i="1"/>
  <c r="CS292" i="1"/>
  <c r="CQ292" i="1"/>
  <c r="CP292" i="1"/>
  <c r="CI292" i="1"/>
  <c r="BZ292" i="1"/>
  <c r="BY292" i="1"/>
  <c r="BX292" i="1"/>
  <c r="BW292" i="1"/>
  <c r="BV292" i="1"/>
  <c r="BT292" i="1"/>
  <c r="BR292" i="1"/>
  <c r="BQ292" i="1"/>
  <c r="BP292" i="1"/>
  <c r="BO292" i="1"/>
  <c r="BN292" i="1"/>
  <c r="BL292" i="1"/>
  <c r="BK292" i="1"/>
  <c r="BD292" i="1"/>
  <c r="BC292" i="1"/>
  <c r="BB292" i="1"/>
  <c r="BA292" i="1"/>
  <c r="AZ292" i="1"/>
  <c r="AY292" i="1"/>
  <c r="AX292" i="1"/>
  <c r="AW292" i="1"/>
  <c r="AV292" i="1"/>
  <c r="AE292" i="1"/>
  <c r="AD292" i="1"/>
  <c r="AC292" i="1"/>
  <c r="AB292" i="1"/>
  <c r="AA292" i="1"/>
  <c r="Z292" i="1"/>
  <c r="Y292" i="1"/>
  <c r="R292" i="1"/>
  <c r="Q292" i="1"/>
  <c r="C292" i="1"/>
  <c r="FM291" i="1"/>
  <c r="CW291" i="1"/>
  <c r="CV291" i="1"/>
  <c r="CU291" i="1"/>
  <c r="CT291" i="1"/>
  <c r="CS291" i="1"/>
  <c r="CQ291" i="1"/>
  <c r="CP291" i="1"/>
  <c r="CI291" i="1"/>
  <c r="BZ291" i="1"/>
  <c r="BY291" i="1"/>
  <c r="BX291" i="1"/>
  <c r="BW291" i="1"/>
  <c r="BV291" i="1"/>
  <c r="BT291" i="1"/>
  <c r="BR291" i="1"/>
  <c r="BQ291" i="1"/>
  <c r="BP291" i="1"/>
  <c r="BO291" i="1"/>
  <c r="BN291" i="1"/>
  <c r="BL291" i="1"/>
  <c r="BK291" i="1"/>
  <c r="BD291" i="1"/>
  <c r="BC291" i="1"/>
  <c r="BB291" i="1"/>
  <c r="BA291" i="1"/>
  <c r="AZ291" i="1"/>
  <c r="AY291" i="1"/>
  <c r="AX291" i="1"/>
  <c r="AW291" i="1"/>
  <c r="AV291" i="1"/>
  <c r="AE291" i="1"/>
  <c r="AD291" i="1"/>
  <c r="AC291" i="1"/>
  <c r="AB291" i="1"/>
  <c r="AA291" i="1"/>
  <c r="Z291" i="1"/>
  <c r="Y291" i="1"/>
  <c r="R291" i="1"/>
  <c r="Q291" i="1"/>
  <c r="C291" i="1"/>
  <c r="FM290" i="1"/>
  <c r="CW290" i="1"/>
  <c r="CV290" i="1"/>
  <c r="CU290" i="1"/>
  <c r="CT290" i="1"/>
  <c r="CS290" i="1"/>
  <c r="CQ290" i="1"/>
  <c r="CP290" i="1"/>
  <c r="CI290" i="1"/>
  <c r="BZ290" i="1"/>
  <c r="BY290" i="1"/>
  <c r="BX290" i="1"/>
  <c r="BW290" i="1"/>
  <c r="BV290" i="1"/>
  <c r="BT290" i="1"/>
  <c r="BR290" i="1"/>
  <c r="BQ290" i="1"/>
  <c r="BP290" i="1"/>
  <c r="BO290" i="1"/>
  <c r="BN290" i="1"/>
  <c r="BL290" i="1"/>
  <c r="BK290" i="1"/>
  <c r="BD290" i="1"/>
  <c r="BC290" i="1"/>
  <c r="BB290" i="1"/>
  <c r="BA290" i="1"/>
  <c r="AZ290" i="1"/>
  <c r="AY290" i="1"/>
  <c r="AX290" i="1"/>
  <c r="AW290" i="1"/>
  <c r="AV290" i="1"/>
  <c r="AE290" i="1"/>
  <c r="AD290" i="1"/>
  <c r="AC290" i="1"/>
  <c r="AB290" i="1"/>
  <c r="AA290" i="1"/>
  <c r="Z290" i="1"/>
  <c r="Y290" i="1"/>
  <c r="R290" i="1"/>
  <c r="Q290" i="1"/>
  <c r="C290" i="1"/>
  <c r="FM289" i="1"/>
  <c r="CW289" i="1"/>
  <c r="CV289" i="1"/>
  <c r="CU289" i="1"/>
  <c r="CT289" i="1"/>
  <c r="CS289" i="1"/>
  <c r="CQ289" i="1"/>
  <c r="CP289" i="1"/>
  <c r="CI289" i="1"/>
  <c r="BZ289" i="1"/>
  <c r="BY289" i="1"/>
  <c r="BX289" i="1"/>
  <c r="BW289" i="1"/>
  <c r="BV289" i="1"/>
  <c r="BT289" i="1"/>
  <c r="BR289" i="1"/>
  <c r="BQ289" i="1"/>
  <c r="BP289" i="1"/>
  <c r="BO289" i="1"/>
  <c r="BN289" i="1"/>
  <c r="BL289" i="1"/>
  <c r="BK289" i="1"/>
  <c r="BD289" i="1"/>
  <c r="BC289" i="1"/>
  <c r="BB289" i="1"/>
  <c r="BA289" i="1"/>
  <c r="AZ289" i="1"/>
  <c r="AY289" i="1"/>
  <c r="AX289" i="1"/>
  <c r="AW289" i="1"/>
  <c r="AV289" i="1"/>
  <c r="AE289" i="1"/>
  <c r="AD289" i="1"/>
  <c r="AC289" i="1"/>
  <c r="AB289" i="1"/>
  <c r="AA289" i="1"/>
  <c r="Z289" i="1"/>
  <c r="Y289" i="1"/>
  <c r="R289" i="1"/>
  <c r="Q289" i="1"/>
  <c r="C289" i="1"/>
  <c r="FM288" i="1"/>
  <c r="FN288" i="1" s="1"/>
  <c r="FP288" i="1" s="1"/>
  <c r="CW288" i="1"/>
  <c r="CV288" i="1"/>
  <c r="CU288" i="1"/>
  <c r="CT288" i="1"/>
  <c r="CS288" i="1"/>
  <c r="CQ288" i="1"/>
  <c r="CP288" i="1"/>
  <c r="CI288" i="1"/>
  <c r="BZ288" i="1"/>
  <c r="BY288" i="1"/>
  <c r="BX288" i="1"/>
  <c r="BW288" i="1"/>
  <c r="BV288" i="1"/>
  <c r="BT288" i="1"/>
  <c r="BR288" i="1"/>
  <c r="BQ288" i="1"/>
  <c r="BP288" i="1"/>
  <c r="BO288" i="1"/>
  <c r="BN288" i="1"/>
  <c r="BL288" i="1"/>
  <c r="BK288" i="1"/>
  <c r="BD288" i="1"/>
  <c r="BC288" i="1"/>
  <c r="BB288" i="1"/>
  <c r="BA288" i="1"/>
  <c r="AZ288" i="1"/>
  <c r="AY288" i="1"/>
  <c r="AX288" i="1"/>
  <c r="AW288" i="1"/>
  <c r="AV288" i="1"/>
  <c r="AE288" i="1"/>
  <c r="AD288" i="1"/>
  <c r="AC288" i="1"/>
  <c r="AB288" i="1"/>
  <c r="AA288" i="1"/>
  <c r="Z288" i="1"/>
  <c r="Y288" i="1"/>
  <c r="R288" i="1"/>
  <c r="Q288" i="1"/>
  <c r="C288" i="1"/>
  <c r="FM287" i="1"/>
  <c r="CW287" i="1"/>
  <c r="CV287" i="1"/>
  <c r="CU287" i="1"/>
  <c r="CT287" i="1"/>
  <c r="CS287" i="1"/>
  <c r="CQ287" i="1"/>
  <c r="CP287" i="1"/>
  <c r="CI287" i="1"/>
  <c r="BZ287" i="1"/>
  <c r="BY287" i="1"/>
  <c r="BX287" i="1"/>
  <c r="BW287" i="1"/>
  <c r="BV287" i="1"/>
  <c r="BT287" i="1"/>
  <c r="BR287" i="1"/>
  <c r="BQ287" i="1"/>
  <c r="BP287" i="1"/>
  <c r="BO287" i="1"/>
  <c r="BN287" i="1"/>
  <c r="BL287" i="1"/>
  <c r="BK287" i="1"/>
  <c r="BD287" i="1"/>
  <c r="BC287" i="1"/>
  <c r="BB287" i="1"/>
  <c r="BA287" i="1"/>
  <c r="AZ287" i="1"/>
  <c r="AY287" i="1"/>
  <c r="AX287" i="1"/>
  <c r="AW287" i="1"/>
  <c r="AV287" i="1"/>
  <c r="AE287" i="1"/>
  <c r="AD287" i="1"/>
  <c r="AC287" i="1"/>
  <c r="AB287" i="1"/>
  <c r="AA287" i="1"/>
  <c r="Z287" i="1"/>
  <c r="Y287" i="1"/>
  <c r="R287" i="1"/>
  <c r="Q287" i="1"/>
  <c r="C287" i="1"/>
  <c r="FM286" i="1"/>
  <c r="CW286" i="1"/>
  <c r="CV286" i="1"/>
  <c r="CU286" i="1"/>
  <c r="CT286" i="1"/>
  <c r="CS286" i="1"/>
  <c r="CQ286" i="1"/>
  <c r="CP286" i="1"/>
  <c r="CI286" i="1"/>
  <c r="BZ286" i="1"/>
  <c r="BY286" i="1"/>
  <c r="BX286" i="1"/>
  <c r="BW286" i="1"/>
  <c r="BV286" i="1"/>
  <c r="BT286" i="1"/>
  <c r="BR286" i="1"/>
  <c r="BQ286" i="1"/>
  <c r="BP286" i="1"/>
  <c r="BO286" i="1"/>
  <c r="BN286" i="1"/>
  <c r="BL286" i="1"/>
  <c r="BK286" i="1"/>
  <c r="BD286" i="1"/>
  <c r="BC286" i="1"/>
  <c r="BB286" i="1"/>
  <c r="BA286" i="1"/>
  <c r="AZ286" i="1"/>
  <c r="AY286" i="1"/>
  <c r="AX286" i="1"/>
  <c r="AW286" i="1"/>
  <c r="AV286" i="1"/>
  <c r="AE286" i="1"/>
  <c r="AD286" i="1"/>
  <c r="AC286" i="1"/>
  <c r="AB286" i="1"/>
  <c r="AA286" i="1"/>
  <c r="Z286" i="1"/>
  <c r="Y286" i="1"/>
  <c r="R286" i="1"/>
  <c r="Q286" i="1"/>
  <c r="C286" i="1"/>
  <c r="FM285" i="1"/>
  <c r="FN285" i="1" s="1"/>
  <c r="FP285" i="1" s="1"/>
  <c r="CW285" i="1"/>
  <c r="CV285" i="1"/>
  <c r="CU285" i="1"/>
  <c r="CT285" i="1"/>
  <c r="CS285" i="1"/>
  <c r="CQ285" i="1"/>
  <c r="CP285" i="1"/>
  <c r="CI285" i="1"/>
  <c r="BZ285" i="1"/>
  <c r="BY285" i="1"/>
  <c r="BX285" i="1"/>
  <c r="BW285" i="1"/>
  <c r="BV285" i="1"/>
  <c r="BT285" i="1"/>
  <c r="BR285" i="1"/>
  <c r="BQ285" i="1"/>
  <c r="BP285" i="1"/>
  <c r="BO285" i="1"/>
  <c r="BN285" i="1"/>
  <c r="BL285" i="1"/>
  <c r="BK285" i="1"/>
  <c r="BD285" i="1"/>
  <c r="BC285" i="1"/>
  <c r="BB285" i="1"/>
  <c r="BA285" i="1"/>
  <c r="AZ285" i="1"/>
  <c r="AY285" i="1"/>
  <c r="AX285" i="1"/>
  <c r="AW285" i="1"/>
  <c r="AV285" i="1"/>
  <c r="AE285" i="1"/>
  <c r="AD285" i="1"/>
  <c r="AC285" i="1"/>
  <c r="AB285" i="1"/>
  <c r="AA285" i="1"/>
  <c r="Z285" i="1"/>
  <c r="Y285" i="1"/>
  <c r="R285" i="1"/>
  <c r="Q285" i="1"/>
  <c r="C285" i="1"/>
  <c r="FM284" i="1"/>
  <c r="FN284" i="1" s="1"/>
  <c r="FP284" i="1" s="1"/>
  <c r="CW284" i="1"/>
  <c r="CV284" i="1"/>
  <c r="CU284" i="1"/>
  <c r="CT284" i="1"/>
  <c r="CS284" i="1"/>
  <c r="CQ284" i="1"/>
  <c r="CP284" i="1"/>
  <c r="CI284" i="1"/>
  <c r="BZ284" i="1"/>
  <c r="BY284" i="1"/>
  <c r="BX284" i="1"/>
  <c r="BW284" i="1"/>
  <c r="BV284" i="1"/>
  <c r="BT284" i="1"/>
  <c r="BR284" i="1"/>
  <c r="BQ284" i="1"/>
  <c r="BP284" i="1"/>
  <c r="BO284" i="1"/>
  <c r="BN284" i="1"/>
  <c r="BL284" i="1"/>
  <c r="BK284" i="1"/>
  <c r="BD284" i="1"/>
  <c r="BC284" i="1"/>
  <c r="BB284" i="1"/>
  <c r="BA284" i="1"/>
  <c r="AZ284" i="1"/>
  <c r="AY284" i="1"/>
  <c r="AX284" i="1"/>
  <c r="AW284" i="1"/>
  <c r="AV284" i="1"/>
  <c r="AE284" i="1"/>
  <c r="AD284" i="1"/>
  <c r="AC284" i="1"/>
  <c r="AB284" i="1"/>
  <c r="AA284" i="1"/>
  <c r="Z284" i="1"/>
  <c r="Y284" i="1"/>
  <c r="R284" i="1"/>
  <c r="Q284" i="1"/>
  <c r="C284" i="1"/>
  <c r="FM283" i="1"/>
  <c r="FN283" i="1" s="1"/>
  <c r="FP283" i="1" s="1"/>
  <c r="CW283" i="1"/>
  <c r="CV283" i="1"/>
  <c r="CU283" i="1"/>
  <c r="CT283" i="1"/>
  <c r="CS283" i="1"/>
  <c r="CQ283" i="1"/>
  <c r="CP283" i="1"/>
  <c r="CI283" i="1"/>
  <c r="BZ283" i="1"/>
  <c r="BY283" i="1"/>
  <c r="BX283" i="1"/>
  <c r="BW283" i="1"/>
  <c r="BV283" i="1"/>
  <c r="BT283" i="1"/>
  <c r="BR283" i="1"/>
  <c r="BQ283" i="1"/>
  <c r="BP283" i="1"/>
  <c r="BO283" i="1"/>
  <c r="BN283" i="1"/>
  <c r="BL283" i="1"/>
  <c r="BK283" i="1"/>
  <c r="BD283" i="1"/>
  <c r="BC283" i="1"/>
  <c r="BB283" i="1"/>
  <c r="BA283" i="1"/>
  <c r="AZ283" i="1"/>
  <c r="AY283" i="1"/>
  <c r="AX283" i="1"/>
  <c r="AW283" i="1"/>
  <c r="AV283" i="1"/>
  <c r="AE283" i="1"/>
  <c r="AD283" i="1"/>
  <c r="AC283" i="1"/>
  <c r="AB283" i="1"/>
  <c r="AA283" i="1"/>
  <c r="Z283" i="1"/>
  <c r="Y283" i="1"/>
  <c r="R283" i="1"/>
  <c r="Q283" i="1"/>
  <c r="C283" i="1"/>
  <c r="FM282" i="1"/>
  <c r="CW282" i="1"/>
  <c r="CV282" i="1"/>
  <c r="CU282" i="1"/>
  <c r="CT282" i="1"/>
  <c r="CS282" i="1"/>
  <c r="CQ282" i="1"/>
  <c r="CP282" i="1"/>
  <c r="CI282" i="1"/>
  <c r="BZ282" i="1"/>
  <c r="BY282" i="1"/>
  <c r="BX282" i="1"/>
  <c r="BW282" i="1"/>
  <c r="BV282" i="1"/>
  <c r="BT282" i="1"/>
  <c r="BR282" i="1"/>
  <c r="BQ282" i="1"/>
  <c r="BP282" i="1"/>
  <c r="BO282" i="1"/>
  <c r="BN282" i="1"/>
  <c r="BL282" i="1"/>
  <c r="BK282" i="1"/>
  <c r="BD282" i="1"/>
  <c r="BC282" i="1"/>
  <c r="BB282" i="1"/>
  <c r="BA282" i="1"/>
  <c r="AZ282" i="1"/>
  <c r="AY282" i="1"/>
  <c r="AX282" i="1"/>
  <c r="AW282" i="1"/>
  <c r="AV282" i="1"/>
  <c r="AE282" i="1"/>
  <c r="AD282" i="1"/>
  <c r="AC282" i="1"/>
  <c r="AB282" i="1"/>
  <c r="AA282" i="1"/>
  <c r="Z282" i="1"/>
  <c r="Y282" i="1"/>
  <c r="R282" i="1"/>
  <c r="Q282" i="1"/>
  <c r="C282" i="1"/>
  <c r="FM281" i="1"/>
  <c r="CW281" i="1"/>
  <c r="CV281" i="1"/>
  <c r="CU281" i="1"/>
  <c r="CT281" i="1"/>
  <c r="CS281" i="1"/>
  <c r="CQ281" i="1"/>
  <c r="CP281" i="1"/>
  <c r="CI281" i="1"/>
  <c r="BZ281" i="1"/>
  <c r="BY281" i="1"/>
  <c r="BX281" i="1"/>
  <c r="BW281" i="1"/>
  <c r="BV281" i="1"/>
  <c r="BT281" i="1"/>
  <c r="BR281" i="1"/>
  <c r="BQ281" i="1"/>
  <c r="BP281" i="1"/>
  <c r="BO281" i="1"/>
  <c r="BN281" i="1"/>
  <c r="BL281" i="1"/>
  <c r="BK281" i="1"/>
  <c r="BD281" i="1"/>
  <c r="BC281" i="1"/>
  <c r="BB281" i="1"/>
  <c r="BA281" i="1"/>
  <c r="AZ281" i="1"/>
  <c r="AY281" i="1"/>
  <c r="AX281" i="1"/>
  <c r="AW281" i="1"/>
  <c r="AV281" i="1"/>
  <c r="AE281" i="1"/>
  <c r="AD281" i="1"/>
  <c r="AC281" i="1"/>
  <c r="AB281" i="1"/>
  <c r="AA281" i="1"/>
  <c r="Z281" i="1"/>
  <c r="Y281" i="1"/>
  <c r="R281" i="1"/>
  <c r="Q281" i="1"/>
  <c r="C281" i="1"/>
  <c r="FM280" i="1"/>
  <c r="FN280" i="1" s="1"/>
  <c r="FP280" i="1" s="1"/>
  <c r="CW280" i="1"/>
  <c r="CV280" i="1"/>
  <c r="CU280" i="1"/>
  <c r="CT280" i="1"/>
  <c r="CS280" i="1"/>
  <c r="CQ280" i="1"/>
  <c r="CP280" i="1"/>
  <c r="CI280" i="1"/>
  <c r="BZ280" i="1"/>
  <c r="BY280" i="1"/>
  <c r="BX280" i="1"/>
  <c r="BW280" i="1"/>
  <c r="BV280" i="1"/>
  <c r="BT280" i="1"/>
  <c r="BR280" i="1"/>
  <c r="BQ280" i="1"/>
  <c r="BP280" i="1"/>
  <c r="BO280" i="1"/>
  <c r="BN280" i="1"/>
  <c r="BL280" i="1"/>
  <c r="BK280" i="1"/>
  <c r="BD280" i="1"/>
  <c r="BC280" i="1"/>
  <c r="BB280" i="1"/>
  <c r="BA280" i="1"/>
  <c r="AZ280" i="1"/>
  <c r="AY280" i="1"/>
  <c r="AX280" i="1"/>
  <c r="AW280" i="1"/>
  <c r="AV280" i="1"/>
  <c r="AE280" i="1"/>
  <c r="AD280" i="1"/>
  <c r="AC280" i="1"/>
  <c r="AB280" i="1"/>
  <c r="AA280" i="1"/>
  <c r="Z280" i="1"/>
  <c r="Y280" i="1"/>
  <c r="R280" i="1"/>
  <c r="Q280" i="1"/>
  <c r="C280" i="1"/>
  <c r="FM279" i="1"/>
  <c r="CW279" i="1"/>
  <c r="CV279" i="1"/>
  <c r="CU279" i="1"/>
  <c r="CT279" i="1"/>
  <c r="CS279" i="1"/>
  <c r="CQ279" i="1"/>
  <c r="CP279" i="1"/>
  <c r="CI279" i="1"/>
  <c r="BZ279" i="1"/>
  <c r="BY279" i="1"/>
  <c r="BX279" i="1"/>
  <c r="BW279" i="1"/>
  <c r="BV279" i="1"/>
  <c r="BT279" i="1"/>
  <c r="BR279" i="1"/>
  <c r="BQ279" i="1"/>
  <c r="BP279" i="1"/>
  <c r="BO279" i="1"/>
  <c r="BN279" i="1"/>
  <c r="BL279" i="1"/>
  <c r="BK279" i="1"/>
  <c r="BD279" i="1"/>
  <c r="BC279" i="1"/>
  <c r="BB279" i="1"/>
  <c r="BA279" i="1"/>
  <c r="AZ279" i="1"/>
  <c r="AY279" i="1"/>
  <c r="AX279" i="1"/>
  <c r="AW279" i="1"/>
  <c r="AV279" i="1"/>
  <c r="AE279" i="1"/>
  <c r="AD279" i="1"/>
  <c r="AC279" i="1"/>
  <c r="AB279" i="1"/>
  <c r="AA279" i="1"/>
  <c r="Z279" i="1"/>
  <c r="Y279" i="1"/>
  <c r="R279" i="1"/>
  <c r="Q279" i="1"/>
  <c r="C279" i="1"/>
  <c r="FM278" i="1"/>
  <c r="CW278" i="1"/>
  <c r="CV278" i="1"/>
  <c r="CU278" i="1"/>
  <c r="CT278" i="1"/>
  <c r="CS278" i="1"/>
  <c r="CQ278" i="1"/>
  <c r="CP278" i="1"/>
  <c r="CI278" i="1"/>
  <c r="BZ278" i="1"/>
  <c r="BY278" i="1"/>
  <c r="BX278" i="1"/>
  <c r="BW278" i="1"/>
  <c r="BV278" i="1"/>
  <c r="BT278" i="1"/>
  <c r="BR278" i="1"/>
  <c r="BQ278" i="1"/>
  <c r="BP278" i="1"/>
  <c r="BO278" i="1"/>
  <c r="BN278" i="1"/>
  <c r="BL278" i="1"/>
  <c r="BK278" i="1"/>
  <c r="BD278" i="1"/>
  <c r="BC278" i="1"/>
  <c r="BB278" i="1"/>
  <c r="BA278" i="1"/>
  <c r="AZ278" i="1"/>
  <c r="AY278" i="1"/>
  <c r="AX278" i="1"/>
  <c r="AW278" i="1"/>
  <c r="AV278" i="1"/>
  <c r="AE278" i="1"/>
  <c r="AD278" i="1"/>
  <c r="AC278" i="1"/>
  <c r="AB278" i="1"/>
  <c r="AA278" i="1"/>
  <c r="Z278" i="1"/>
  <c r="Y278" i="1"/>
  <c r="R278" i="1"/>
  <c r="Q278" i="1"/>
  <c r="C278" i="1"/>
  <c r="FM277" i="1"/>
  <c r="FN277" i="1" s="1"/>
  <c r="FP277" i="1" s="1"/>
  <c r="CW277" i="1"/>
  <c r="CV277" i="1"/>
  <c r="CU277" i="1"/>
  <c r="CT277" i="1"/>
  <c r="CS277" i="1"/>
  <c r="CQ277" i="1"/>
  <c r="CP277" i="1"/>
  <c r="CI277" i="1"/>
  <c r="BZ277" i="1"/>
  <c r="BY277" i="1"/>
  <c r="BX277" i="1"/>
  <c r="BW277" i="1"/>
  <c r="BV277" i="1"/>
  <c r="BT277" i="1"/>
  <c r="BR277" i="1"/>
  <c r="BQ277" i="1"/>
  <c r="BP277" i="1"/>
  <c r="BO277" i="1"/>
  <c r="BN277" i="1"/>
  <c r="BL277" i="1"/>
  <c r="BK277" i="1"/>
  <c r="BD277" i="1"/>
  <c r="BC277" i="1"/>
  <c r="BB277" i="1"/>
  <c r="BA277" i="1"/>
  <c r="AZ277" i="1"/>
  <c r="AY277" i="1"/>
  <c r="AX277" i="1"/>
  <c r="AW277" i="1"/>
  <c r="AV277" i="1"/>
  <c r="AE277" i="1"/>
  <c r="AD277" i="1"/>
  <c r="AC277" i="1"/>
  <c r="AB277" i="1"/>
  <c r="AA277" i="1"/>
  <c r="Z277" i="1"/>
  <c r="Y277" i="1"/>
  <c r="R277" i="1"/>
  <c r="Q277" i="1"/>
  <c r="C277" i="1"/>
  <c r="FM276" i="1"/>
  <c r="CW276" i="1"/>
  <c r="CV276" i="1"/>
  <c r="CU276" i="1"/>
  <c r="CT276" i="1"/>
  <c r="CS276" i="1"/>
  <c r="CQ276" i="1"/>
  <c r="CP276" i="1"/>
  <c r="CI276" i="1"/>
  <c r="BZ276" i="1"/>
  <c r="BY276" i="1"/>
  <c r="BX276" i="1"/>
  <c r="BW276" i="1"/>
  <c r="BV276" i="1"/>
  <c r="BT276" i="1"/>
  <c r="BR276" i="1"/>
  <c r="BQ276" i="1"/>
  <c r="BP276" i="1"/>
  <c r="BO276" i="1"/>
  <c r="BN276" i="1"/>
  <c r="BL276" i="1"/>
  <c r="BK276" i="1"/>
  <c r="BD276" i="1"/>
  <c r="BC276" i="1"/>
  <c r="BB276" i="1"/>
  <c r="BA276" i="1"/>
  <c r="AZ276" i="1"/>
  <c r="AY276" i="1"/>
  <c r="AX276" i="1"/>
  <c r="AW276" i="1"/>
  <c r="AV276" i="1"/>
  <c r="AE276" i="1"/>
  <c r="AD276" i="1"/>
  <c r="AC276" i="1"/>
  <c r="AB276" i="1"/>
  <c r="AA276" i="1"/>
  <c r="Z276" i="1"/>
  <c r="Y276" i="1"/>
  <c r="R276" i="1"/>
  <c r="Q276" i="1"/>
  <c r="C276" i="1"/>
  <c r="FM275" i="1"/>
  <c r="CW275" i="1"/>
  <c r="CV275" i="1"/>
  <c r="CU275" i="1"/>
  <c r="CT275" i="1"/>
  <c r="CS275" i="1"/>
  <c r="CQ275" i="1"/>
  <c r="CP275" i="1"/>
  <c r="CI275" i="1"/>
  <c r="BZ275" i="1"/>
  <c r="BY275" i="1"/>
  <c r="BX275" i="1"/>
  <c r="BW275" i="1"/>
  <c r="BV275" i="1"/>
  <c r="BT275" i="1"/>
  <c r="BR275" i="1"/>
  <c r="BQ275" i="1"/>
  <c r="BP275" i="1"/>
  <c r="BO275" i="1"/>
  <c r="BN275" i="1"/>
  <c r="BL275" i="1"/>
  <c r="BK275" i="1"/>
  <c r="BD275" i="1"/>
  <c r="BC275" i="1"/>
  <c r="BB275" i="1"/>
  <c r="BA275" i="1"/>
  <c r="AZ275" i="1"/>
  <c r="AY275" i="1"/>
  <c r="AX275" i="1"/>
  <c r="AW275" i="1"/>
  <c r="AV275" i="1"/>
  <c r="AE275" i="1"/>
  <c r="AD275" i="1"/>
  <c r="AC275" i="1"/>
  <c r="AB275" i="1"/>
  <c r="AA275" i="1"/>
  <c r="Z275" i="1"/>
  <c r="Y275" i="1"/>
  <c r="R275" i="1"/>
  <c r="Q275" i="1"/>
  <c r="C275" i="1"/>
  <c r="FM274" i="1"/>
  <c r="CW274" i="1"/>
  <c r="CV274" i="1"/>
  <c r="CU274" i="1"/>
  <c r="CT274" i="1"/>
  <c r="CS274" i="1"/>
  <c r="CQ274" i="1"/>
  <c r="CP274" i="1"/>
  <c r="CI274" i="1"/>
  <c r="BZ274" i="1"/>
  <c r="BY274" i="1"/>
  <c r="BX274" i="1"/>
  <c r="BW274" i="1"/>
  <c r="BV274" i="1"/>
  <c r="BT274" i="1"/>
  <c r="BR274" i="1"/>
  <c r="BQ274" i="1"/>
  <c r="BP274" i="1"/>
  <c r="BO274" i="1"/>
  <c r="BN274" i="1"/>
  <c r="BL274" i="1"/>
  <c r="BK274" i="1"/>
  <c r="BD274" i="1"/>
  <c r="BC274" i="1"/>
  <c r="BB274" i="1"/>
  <c r="BA274" i="1"/>
  <c r="AZ274" i="1"/>
  <c r="AY274" i="1"/>
  <c r="AX274" i="1"/>
  <c r="AW274" i="1"/>
  <c r="AV274" i="1"/>
  <c r="AE274" i="1"/>
  <c r="AD274" i="1"/>
  <c r="AC274" i="1"/>
  <c r="AB274" i="1"/>
  <c r="AA274" i="1"/>
  <c r="Z274" i="1"/>
  <c r="Y274" i="1"/>
  <c r="R274" i="1"/>
  <c r="Q274" i="1"/>
  <c r="C274" i="1"/>
  <c r="FM273" i="1"/>
  <c r="CW273" i="1"/>
  <c r="CV273" i="1"/>
  <c r="CU273" i="1"/>
  <c r="CT273" i="1"/>
  <c r="CS273" i="1"/>
  <c r="CQ273" i="1"/>
  <c r="CP273" i="1"/>
  <c r="CI273" i="1"/>
  <c r="BZ273" i="1"/>
  <c r="BY273" i="1"/>
  <c r="BX273" i="1"/>
  <c r="BW273" i="1"/>
  <c r="BV273" i="1"/>
  <c r="BT273" i="1"/>
  <c r="BR273" i="1"/>
  <c r="BQ273" i="1"/>
  <c r="BP273" i="1"/>
  <c r="BO273" i="1"/>
  <c r="BN273" i="1"/>
  <c r="BL273" i="1"/>
  <c r="BK273" i="1"/>
  <c r="BD273" i="1"/>
  <c r="BC273" i="1"/>
  <c r="BB273" i="1"/>
  <c r="BA273" i="1"/>
  <c r="AZ273" i="1"/>
  <c r="AY273" i="1"/>
  <c r="AX273" i="1"/>
  <c r="AW273" i="1"/>
  <c r="AV273" i="1"/>
  <c r="AE273" i="1"/>
  <c r="AD273" i="1"/>
  <c r="AC273" i="1"/>
  <c r="AB273" i="1"/>
  <c r="AA273" i="1"/>
  <c r="Z273" i="1"/>
  <c r="Y273" i="1"/>
  <c r="R273" i="1"/>
  <c r="Q273" i="1"/>
  <c r="C273" i="1"/>
  <c r="FM272" i="1"/>
  <c r="FN272" i="1" s="1"/>
  <c r="FP272" i="1" s="1"/>
  <c r="CW272" i="1"/>
  <c r="CV272" i="1"/>
  <c r="CU272" i="1"/>
  <c r="CT272" i="1"/>
  <c r="CS272" i="1"/>
  <c r="CQ272" i="1"/>
  <c r="CP272" i="1"/>
  <c r="CI272" i="1"/>
  <c r="BZ272" i="1"/>
  <c r="BY272" i="1"/>
  <c r="BX272" i="1"/>
  <c r="BW272" i="1"/>
  <c r="BV272" i="1"/>
  <c r="BT272" i="1"/>
  <c r="BR272" i="1"/>
  <c r="BQ272" i="1"/>
  <c r="BP272" i="1"/>
  <c r="BO272" i="1"/>
  <c r="BN272" i="1"/>
  <c r="BL272" i="1"/>
  <c r="BK272" i="1"/>
  <c r="BD272" i="1"/>
  <c r="BC272" i="1"/>
  <c r="BB272" i="1"/>
  <c r="BA272" i="1"/>
  <c r="AZ272" i="1"/>
  <c r="AY272" i="1"/>
  <c r="AX272" i="1"/>
  <c r="AW272" i="1"/>
  <c r="AV272" i="1"/>
  <c r="AE272" i="1"/>
  <c r="AD272" i="1"/>
  <c r="AC272" i="1"/>
  <c r="AB272" i="1"/>
  <c r="AA272" i="1"/>
  <c r="Z272" i="1"/>
  <c r="Y272" i="1"/>
  <c r="R272" i="1"/>
  <c r="Q272" i="1"/>
  <c r="C272" i="1"/>
  <c r="FM271" i="1"/>
  <c r="CW271" i="1"/>
  <c r="CV271" i="1"/>
  <c r="CU271" i="1"/>
  <c r="CT271" i="1"/>
  <c r="CS271" i="1"/>
  <c r="CQ271" i="1"/>
  <c r="CP271" i="1"/>
  <c r="CI271" i="1"/>
  <c r="BZ271" i="1"/>
  <c r="BY271" i="1"/>
  <c r="BX271" i="1"/>
  <c r="BW271" i="1"/>
  <c r="BV271" i="1"/>
  <c r="BT271" i="1"/>
  <c r="BR271" i="1"/>
  <c r="BQ271" i="1"/>
  <c r="BP271" i="1"/>
  <c r="BO271" i="1"/>
  <c r="BN271" i="1"/>
  <c r="BL271" i="1"/>
  <c r="BK271" i="1"/>
  <c r="BD271" i="1"/>
  <c r="BC271" i="1"/>
  <c r="BB271" i="1"/>
  <c r="BA271" i="1"/>
  <c r="AZ271" i="1"/>
  <c r="AY271" i="1"/>
  <c r="AX271" i="1"/>
  <c r="AW271" i="1"/>
  <c r="AV271" i="1"/>
  <c r="AE271" i="1"/>
  <c r="AD271" i="1"/>
  <c r="AC271" i="1"/>
  <c r="AB271" i="1"/>
  <c r="AA271" i="1"/>
  <c r="Z271" i="1"/>
  <c r="Y271" i="1"/>
  <c r="R271" i="1"/>
  <c r="Q271" i="1"/>
  <c r="C271" i="1"/>
  <c r="FM270" i="1"/>
  <c r="CW270" i="1"/>
  <c r="CV270" i="1"/>
  <c r="CU270" i="1"/>
  <c r="CT270" i="1"/>
  <c r="CS270" i="1"/>
  <c r="CQ270" i="1"/>
  <c r="CP270" i="1"/>
  <c r="CI270" i="1"/>
  <c r="BZ270" i="1"/>
  <c r="BY270" i="1"/>
  <c r="BX270" i="1"/>
  <c r="BW270" i="1"/>
  <c r="BV270" i="1"/>
  <c r="BT270" i="1"/>
  <c r="BR270" i="1"/>
  <c r="BQ270" i="1"/>
  <c r="BP270" i="1"/>
  <c r="BO270" i="1"/>
  <c r="BN270" i="1"/>
  <c r="BL270" i="1"/>
  <c r="BK270" i="1"/>
  <c r="BD270" i="1"/>
  <c r="BC270" i="1"/>
  <c r="BB270" i="1"/>
  <c r="BA270" i="1"/>
  <c r="AZ270" i="1"/>
  <c r="AY270" i="1"/>
  <c r="AX270" i="1"/>
  <c r="AW270" i="1"/>
  <c r="AV270" i="1"/>
  <c r="AE270" i="1"/>
  <c r="AD270" i="1"/>
  <c r="AC270" i="1"/>
  <c r="AB270" i="1"/>
  <c r="AA270" i="1"/>
  <c r="Z270" i="1"/>
  <c r="Y270" i="1"/>
  <c r="R270" i="1"/>
  <c r="Q270" i="1"/>
  <c r="C270" i="1"/>
  <c r="FM269" i="1"/>
  <c r="FN269" i="1" s="1"/>
  <c r="FP269" i="1" s="1"/>
  <c r="CW269" i="1"/>
  <c r="CV269" i="1"/>
  <c r="CU269" i="1"/>
  <c r="CT269" i="1"/>
  <c r="CS269" i="1"/>
  <c r="CQ269" i="1"/>
  <c r="CP269" i="1"/>
  <c r="CI269" i="1"/>
  <c r="BZ269" i="1"/>
  <c r="BY269" i="1"/>
  <c r="BX269" i="1"/>
  <c r="BW269" i="1"/>
  <c r="BV269" i="1"/>
  <c r="BT269" i="1"/>
  <c r="BR269" i="1"/>
  <c r="BQ269" i="1"/>
  <c r="BP269" i="1"/>
  <c r="BO269" i="1"/>
  <c r="BN269" i="1"/>
  <c r="BL269" i="1"/>
  <c r="BK269" i="1"/>
  <c r="BD269" i="1"/>
  <c r="BC269" i="1"/>
  <c r="BB269" i="1"/>
  <c r="BA269" i="1"/>
  <c r="AZ269" i="1"/>
  <c r="AY269" i="1"/>
  <c r="AX269" i="1"/>
  <c r="AW269" i="1"/>
  <c r="AV269" i="1"/>
  <c r="AE269" i="1"/>
  <c r="AD269" i="1"/>
  <c r="AC269" i="1"/>
  <c r="AB269" i="1"/>
  <c r="AA269" i="1"/>
  <c r="Z269" i="1"/>
  <c r="Y269" i="1"/>
  <c r="R269" i="1"/>
  <c r="Q269" i="1"/>
  <c r="C269" i="1"/>
  <c r="FM268" i="1"/>
  <c r="CW268" i="1"/>
  <c r="CV268" i="1"/>
  <c r="CU268" i="1"/>
  <c r="CT268" i="1"/>
  <c r="CS268" i="1"/>
  <c r="CQ268" i="1"/>
  <c r="CP268" i="1"/>
  <c r="CI268" i="1"/>
  <c r="BZ268" i="1"/>
  <c r="BY268" i="1"/>
  <c r="BX268" i="1"/>
  <c r="BW268" i="1"/>
  <c r="BV268" i="1"/>
  <c r="BT268" i="1"/>
  <c r="BR268" i="1"/>
  <c r="BQ268" i="1"/>
  <c r="BP268" i="1"/>
  <c r="BO268" i="1"/>
  <c r="BN268" i="1"/>
  <c r="BL268" i="1"/>
  <c r="BK268" i="1"/>
  <c r="BD268" i="1"/>
  <c r="BC268" i="1"/>
  <c r="BB268" i="1"/>
  <c r="BA268" i="1"/>
  <c r="AZ268" i="1"/>
  <c r="AY268" i="1"/>
  <c r="AX268" i="1"/>
  <c r="AW268" i="1"/>
  <c r="AV268" i="1"/>
  <c r="AE268" i="1"/>
  <c r="AD268" i="1"/>
  <c r="AC268" i="1"/>
  <c r="AB268" i="1"/>
  <c r="AA268" i="1"/>
  <c r="Z268" i="1"/>
  <c r="Y268" i="1"/>
  <c r="R268" i="1"/>
  <c r="Q268" i="1"/>
  <c r="C268" i="1"/>
  <c r="FM267" i="1"/>
  <c r="FN267" i="1" s="1"/>
  <c r="FP267" i="1" s="1"/>
  <c r="CW267" i="1"/>
  <c r="CV267" i="1"/>
  <c r="CU267" i="1"/>
  <c r="CT267" i="1"/>
  <c r="CS267" i="1"/>
  <c r="CQ267" i="1"/>
  <c r="CP267" i="1"/>
  <c r="CI267" i="1"/>
  <c r="BZ267" i="1"/>
  <c r="BY267" i="1"/>
  <c r="BX267" i="1"/>
  <c r="BW267" i="1"/>
  <c r="BV267" i="1"/>
  <c r="BT267" i="1"/>
  <c r="BR267" i="1"/>
  <c r="BQ267" i="1"/>
  <c r="BP267" i="1"/>
  <c r="BO267" i="1"/>
  <c r="BN267" i="1"/>
  <c r="BL267" i="1"/>
  <c r="BK267" i="1"/>
  <c r="BD267" i="1"/>
  <c r="BC267" i="1"/>
  <c r="BB267" i="1"/>
  <c r="BA267" i="1"/>
  <c r="AZ267" i="1"/>
  <c r="AY267" i="1"/>
  <c r="AX267" i="1"/>
  <c r="AW267" i="1"/>
  <c r="AV267" i="1"/>
  <c r="AE267" i="1"/>
  <c r="AD267" i="1"/>
  <c r="AC267" i="1"/>
  <c r="AB267" i="1"/>
  <c r="AA267" i="1"/>
  <c r="Z267" i="1"/>
  <c r="Y267" i="1"/>
  <c r="R267" i="1"/>
  <c r="Q267" i="1"/>
  <c r="C267" i="1"/>
  <c r="FM266" i="1"/>
  <c r="CW266" i="1"/>
  <c r="CV266" i="1"/>
  <c r="CU266" i="1"/>
  <c r="CT266" i="1"/>
  <c r="CS266" i="1"/>
  <c r="CQ266" i="1"/>
  <c r="CP266" i="1"/>
  <c r="CI266" i="1"/>
  <c r="BZ266" i="1"/>
  <c r="BY266" i="1"/>
  <c r="BX266" i="1"/>
  <c r="BW266" i="1"/>
  <c r="BV266" i="1"/>
  <c r="BT266" i="1"/>
  <c r="BR266" i="1"/>
  <c r="BQ266" i="1"/>
  <c r="BP266" i="1"/>
  <c r="BO266" i="1"/>
  <c r="BN266" i="1"/>
  <c r="BL266" i="1"/>
  <c r="BK266" i="1"/>
  <c r="BD266" i="1"/>
  <c r="BC266" i="1"/>
  <c r="BB266" i="1"/>
  <c r="BA266" i="1"/>
  <c r="AZ266" i="1"/>
  <c r="AY266" i="1"/>
  <c r="AX266" i="1"/>
  <c r="AW266" i="1"/>
  <c r="AV266" i="1"/>
  <c r="AE266" i="1"/>
  <c r="AD266" i="1"/>
  <c r="AC266" i="1"/>
  <c r="AB266" i="1"/>
  <c r="AA266" i="1"/>
  <c r="Z266" i="1"/>
  <c r="Y266" i="1"/>
  <c r="R266" i="1"/>
  <c r="Q266" i="1"/>
  <c r="C266" i="1"/>
  <c r="FM265" i="1"/>
  <c r="CW265" i="1"/>
  <c r="CV265" i="1"/>
  <c r="CU265" i="1"/>
  <c r="CT265" i="1"/>
  <c r="CS265" i="1"/>
  <c r="CQ265" i="1"/>
  <c r="CP265" i="1"/>
  <c r="CI265" i="1"/>
  <c r="BZ265" i="1"/>
  <c r="BY265" i="1"/>
  <c r="BX265" i="1"/>
  <c r="BW265" i="1"/>
  <c r="BV265" i="1"/>
  <c r="BT265" i="1"/>
  <c r="BR265" i="1"/>
  <c r="BQ265" i="1"/>
  <c r="BP265" i="1"/>
  <c r="BO265" i="1"/>
  <c r="BN265" i="1"/>
  <c r="BL265" i="1"/>
  <c r="BK265" i="1"/>
  <c r="BD265" i="1"/>
  <c r="BC265" i="1"/>
  <c r="BB265" i="1"/>
  <c r="BA265" i="1"/>
  <c r="AZ265" i="1"/>
  <c r="AY265" i="1"/>
  <c r="AX265" i="1"/>
  <c r="AW265" i="1"/>
  <c r="AV265" i="1"/>
  <c r="AE265" i="1"/>
  <c r="AD265" i="1"/>
  <c r="AC265" i="1"/>
  <c r="AB265" i="1"/>
  <c r="AA265" i="1"/>
  <c r="Z265" i="1"/>
  <c r="Y265" i="1"/>
  <c r="R265" i="1"/>
  <c r="Q265" i="1"/>
  <c r="C265" i="1"/>
  <c r="FM264" i="1"/>
  <c r="FN264" i="1" s="1"/>
  <c r="FP264" i="1" s="1"/>
  <c r="CW264" i="1"/>
  <c r="CV264" i="1"/>
  <c r="CU264" i="1"/>
  <c r="CT264" i="1"/>
  <c r="CS264" i="1"/>
  <c r="CQ264" i="1"/>
  <c r="CP264" i="1"/>
  <c r="CI264" i="1"/>
  <c r="BZ264" i="1"/>
  <c r="BY264" i="1"/>
  <c r="BX264" i="1"/>
  <c r="BW264" i="1"/>
  <c r="BV264" i="1"/>
  <c r="BT264" i="1"/>
  <c r="BR264" i="1"/>
  <c r="BQ264" i="1"/>
  <c r="BP264" i="1"/>
  <c r="BO264" i="1"/>
  <c r="BN264" i="1"/>
  <c r="BL264" i="1"/>
  <c r="BK264" i="1"/>
  <c r="BD264" i="1"/>
  <c r="BC264" i="1"/>
  <c r="BB264" i="1"/>
  <c r="BA264" i="1"/>
  <c r="AZ264" i="1"/>
  <c r="AY264" i="1"/>
  <c r="AX264" i="1"/>
  <c r="AW264" i="1"/>
  <c r="AV264" i="1"/>
  <c r="AE264" i="1"/>
  <c r="AD264" i="1"/>
  <c r="AC264" i="1"/>
  <c r="AB264" i="1"/>
  <c r="AA264" i="1"/>
  <c r="Z264" i="1"/>
  <c r="Y264" i="1"/>
  <c r="R264" i="1"/>
  <c r="Q264" i="1"/>
  <c r="C264" i="1"/>
  <c r="FM263" i="1"/>
  <c r="CW263" i="1"/>
  <c r="CV263" i="1"/>
  <c r="CU263" i="1"/>
  <c r="CT263" i="1"/>
  <c r="CS263" i="1"/>
  <c r="CQ263" i="1"/>
  <c r="CP263" i="1"/>
  <c r="CI263" i="1"/>
  <c r="BZ263" i="1"/>
  <c r="BY263" i="1"/>
  <c r="BX263" i="1"/>
  <c r="BW263" i="1"/>
  <c r="BV263" i="1"/>
  <c r="BT263" i="1"/>
  <c r="BR263" i="1"/>
  <c r="BQ263" i="1"/>
  <c r="BP263" i="1"/>
  <c r="BO263" i="1"/>
  <c r="BN263" i="1"/>
  <c r="BL263" i="1"/>
  <c r="BK263" i="1"/>
  <c r="BD263" i="1"/>
  <c r="BC263" i="1"/>
  <c r="BB263" i="1"/>
  <c r="BA263" i="1"/>
  <c r="AZ263" i="1"/>
  <c r="AY263" i="1"/>
  <c r="AX263" i="1"/>
  <c r="AW263" i="1"/>
  <c r="AV263" i="1"/>
  <c r="AE263" i="1"/>
  <c r="AD263" i="1"/>
  <c r="AC263" i="1"/>
  <c r="AB263" i="1"/>
  <c r="AA263" i="1"/>
  <c r="Z263" i="1"/>
  <c r="Y263" i="1"/>
  <c r="R263" i="1"/>
  <c r="Q263" i="1"/>
  <c r="C263" i="1"/>
  <c r="FM262" i="1"/>
  <c r="FN262" i="1" s="1"/>
  <c r="FP262" i="1" s="1"/>
  <c r="CW262" i="1"/>
  <c r="CV262" i="1"/>
  <c r="CU262" i="1"/>
  <c r="CT262" i="1"/>
  <c r="CS262" i="1"/>
  <c r="CQ262" i="1"/>
  <c r="CP262" i="1"/>
  <c r="CI262" i="1"/>
  <c r="BZ262" i="1"/>
  <c r="BY262" i="1"/>
  <c r="BX262" i="1"/>
  <c r="BW262" i="1"/>
  <c r="BV262" i="1"/>
  <c r="BT262" i="1"/>
  <c r="BR262" i="1"/>
  <c r="BQ262" i="1"/>
  <c r="BP262" i="1"/>
  <c r="BO262" i="1"/>
  <c r="BN262" i="1"/>
  <c r="BL262" i="1"/>
  <c r="BK262" i="1"/>
  <c r="BD262" i="1"/>
  <c r="BC262" i="1"/>
  <c r="BB262" i="1"/>
  <c r="BA262" i="1"/>
  <c r="AZ262" i="1"/>
  <c r="AY262" i="1"/>
  <c r="AX262" i="1"/>
  <c r="AW262" i="1"/>
  <c r="AV262" i="1"/>
  <c r="AE262" i="1"/>
  <c r="AD262" i="1"/>
  <c r="AC262" i="1"/>
  <c r="AB262" i="1"/>
  <c r="AA262" i="1"/>
  <c r="Z262" i="1"/>
  <c r="Y262" i="1"/>
  <c r="R262" i="1"/>
  <c r="Q262" i="1"/>
  <c r="C262" i="1"/>
  <c r="FM261" i="1"/>
  <c r="CW261" i="1"/>
  <c r="CV261" i="1"/>
  <c r="CU261" i="1"/>
  <c r="CT261" i="1"/>
  <c r="CS261" i="1"/>
  <c r="CQ261" i="1"/>
  <c r="CP261" i="1"/>
  <c r="CI261" i="1"/>
  <c r="BZ261" i="1"/>
  <c r="BY261" i="1"/>
  <c r="BX261" i="1"/>
  <c r="BW261" i="1"/>
  <c r="BV261" i="1"/>
  <c r="BT261" i="1"/>
  <c r="BR261" i="1"/>
  <c r="BQ261" i="1"/>
  <c r="BP261" i="1"/>
  <c r="BO261" i="1"/>
  <c r="BN261" i="1"/>
  <c r="BL261" i="1"/>
  <c r="BK261" i="1"/>
  <c r="BD261" i="1"/>
  <c r="BC261" i="1"/>
  <c r="BB261" i="1"/>
  <c r="BA261" i="1"/>
  <c r="AZ261" i="1"/>
  <c r="AY261" i="1"/>
  <c r="AX261" i="1"/>
  <c r="AW261" i="1"/>
  <c r="AV261" i="1"/>
  <c r="AE261" i="1"/>
  <c r="AD261" i="1"/>
  <c r="AC261" i="1"/>
  <c r="AB261" i="1"/>
  <c r="AA261" i="1"/>
  <c r="Z261" i="1"/>
  <c r="Y261" i="1"/>
  <c r="R261" i="1"/>
  <c r="Q261" i="1"/>
  <c r="C261" i="1"/>
  <c r="FM260" i="1"/>
  <c r="FN260" i="1" s="1"/>
  <c r="FP260" i="1" s="1"/>
  <c r="CW260" i="1"/>
  <c r="CV260" i="1"/>
  <c r="CU260" i="1"/>
  <c r="CT260" i="1"/>
  <c r="CS260" i="1"/>
  <c r="CQ260" i="1"/>
  <c r="CP260" i="1"/>
  <c r="CI260" i="1"/>
  <c r="BZ260" i="1"/>
  <c r="BY260" i="1"/>
  <c r="BX260" i="1"/>
  <c r="BW260" i="1"/>
  <c r="BV260" i="1"/>
  <c r="BT260" i="1"/>
  <c r="BR260" i="1"/>
  <c r="BQ260" i="1"/>
  <c r="BP260" i="1"/>
  <c r="BO260" i="1"/>
  <c r="BN260" i="1"/>
  <c r="BL260" i="1"/>
  <c r="BK260" i="1"/>
  <c r="BD260" i="1"/>
  <c r="BC260" i="1"/>
  <c r="BB260" i="1"/>
  <c r="BA260" i="1"/>
  <c r="AZ260" i="1"/>
  <c r="AY260" i="1"/>
  <c r="AX260" i="1"/>
  <c r="AW260" i="1"/>
  <c r="AV260" i="1"/>
  <c r="AE260" i="1"/>
  <c r="AD260" i="1"/>
  <c r="AC260" i="1"/>
  <c r="AB260" i="1"/>
  <c r="AA260" i="1"/>
  <c r="Z260" i="1"/>
  <c r="Y260" i="1"/>
  <c r="R260" i="1"/>
  <c r="Q260" i="1"/>
  <c r="C260" i="1"/>
  <c r="FM259" i="1"/>
  <c r="CW259" i="1"/>
  <c r="CV259" i="1"/>
  <c r="CU259" i="1"/>
  <c r="CT259" i="1"/>
  <c r="CS259" i="1"/>
  <c r="CQ259" i="1"/>
  <c r="CP259" i="1"/>
  <c r="CI259" i="1"/>
  <c r="BZ259" i="1"/>
  <c r="BY259" i="1"/>
  <c r="BX259" i="1"/>
  <c r="BW259" i="1"/>
  <c r="BV259" i="1"/>
  <c r="BT259" i="1"/>
  <c r="BR259" i="1"/>
  <c r="BQ259" i="1"/>
  <c r="BP259" i="1"/>
  <c r="BO259" i="1"/>
  <c r="BN259" i="1"/>
  <c r="BL259" i="1"/>
  <c r="BK259" i="1"/>
  <c r="BD259" i="1"/>
  <c r="BC259" i="1"/>
  <c r="BB259" i="1"/>
  <c r="BA259" i="1"/>
  <c r="AZ259" i="1"/>
  <c r="AY259" i="1"/>
  <c r="AX259" i="1"/>
  <c r="AW259" i="1"/>
  <c r="AV259" i="1"/>
  <c r="AE259" i="1"/>
  <c r="AD259" i="1"/>
  <c r="AC259" i="1"/>
  <c r="AB259" i="1"/>
  <c r="AA259" i="1"/>
  <c r="Z259" i="1"/>
  <c r="Y259" i="1"/>
  <c r="R259" i="1"/>
  <c r="Q259" i="1"/>
  <c r="C259" i="1"/>
  <c r="FM258" i="1"/>
  <c r="CW258" i="1"/>
  <c r="CV258" i="1"/>
  <c r="CU258" i="1"/>
  <c r="CT258" i="1"/>
  <c r="CS258" i="1"/>
  <c r="CQ258" i="1"/>
  <c r="CP258" i="1"/>
  <c r="CI258" i="1"/>
  <c r="BZ258" i="1"/>
  <c r="BY258" i="1"/>
  <c r="BX258" i="1"/>
  <c r="BW258" i="1"/>
  <c r="BV258" i="1"/>
  <c r="BT258" i="1"/>
  <c r="BR258" i="1"/>
  <c r="BQ258" i="1"/>
  <c r="BP258" i="1"/>
  <c r="BO258" i="1"/>
  <c r="BN258" i="1"/>
  <c r="BL258" i="1"/>
  <c r="BK258" i="1"/>
  <c r="BD258" i="1"/>
  <c r="BC258" i="1"/>
  <c r="BB258" i="1"/>
  <c r="BA258" i="1"/>
  <c r="AZ258" i="1"/>
  <c r="AY258" i="1"/>
  <c r="AX258" i="1"/>
  <c r="AW258" i="1"/>
  <c r="AV258" i="1"/>
  <c r="AE258" i="1"/>
  <c r="AD258" i="1"/>
  <c r="AC258" i="1"/>
  <c r="AB258" i="1"/>
  <c r="AA258" i="1"/>
  <c r="Z258" i="1"/>
  <c r="Y258" i="1"/>
  <c r="R258" i="1"/>
  <c r="Q258" i="1"/>
  <c r="C258" i="1"/>
  <c r="FM257" i="1"/>
  <c r="CW257" i="1"/>
  <c r="CV257" i="1"/>
  <c r="CU257" i="1"/>
  <c r="CT257" i="1"/>
  <c r="CS257" i="1"/>
  <c r="CQ257" i="1"/>
  <c r="CP257" i="1"/>
  <c r="CI257" i="1"/>
  <c r="BZ257" i="1"/>
  <c r="BY257" i="1"/>
  <c r="BX257" i="1"/>
  <c r="BW257" i="1"/>
  <c r="BV257" i="1"/>
  <c r="BT257" i="1"/>
  <c r="BR257" i="1"/>
  <c r="BQ257" i="1"/>
  <c r="BP257" i="1"/>
  <c r="BO257" i="1"/>
  <c r="BN257" i="1"/>
  <c r="BL257" i="1"/>
  <c r="BK257" i="1"/>
  <c r="BD257" i="1"/>
  <c r="BC257" i="1"/>
  <c r="BB257" i="1"/>
  <c r="BA257" i="1"/>
  <c r="AZ257" i="1"/>
  <c r="AY257" i="1"/>
  <c r="AX257" i="1"/>
  <c r="AW257" i="1"/>
  <c r="AV257" i="1"/>
  <c r="AE257" i="1"/>
  <c r="AD257" i="1"/>
  <c r="AC257" i="1"/>
  <c r="AB257" i="1"/>
  <c r="AA257" i="1"/>
  <c r="Z257" i="1"/>
  <c r="Y257" i="1"/>
  <c r="R257" i="1"/>
  <c r="Q257" i="1"/>
  <c r="C257" i="1"/>
  <c r="FM256" i="1"/>
  <c r="FN256" i="1" s="1"/>
  <c r="FP256" i="1" s="1"/>
  <c r="CW256" i="1"/>
  <c r="CV256" i="1"/>
  <c r="CU256" i="1"/>
  <c r="CT256" i="1"/>
  <c r="CS256" i="1"/>
  <c r="CQ256" i="1"/>
  <c r="CP256" i="1"/>
  <c r="CI256" i="1"/>
  <c r="BZ256" i="1"/>
  <c r="BY256" i="1"/>
  <c r="BX256" i="1"/>
  <c r="BW256" i="1"/>
  <c r="BV256" i="1"/>
  <c r="BT256" i="1"/>
  <c r="BR256" i="1"/>
  <c r="BQ256" i="1"/>
  <c r="BP256" i="1"/>
  <c r="BO256" i="1"/>
  <c r="BN256" i="1"/>
  <c r="BL256" i="1"/>
  <c r="BK256" i="1"/>
  <c r="BD256" i="1"/>
  <c r="BC256" i="1"/>
  <c r="BB256" i="1"/>
  <c r="BA256" i="1"/>
  <c r="AZ256" i="1"/>
  <c r="AY256" i="1"/>
  <c r="AX256" i="1"/>
  <c r="AW256" i="1"/>
  <c r="AV256" i="1"/>
  <c r="AE256" i="1"/>
  <c r="AD256" i="1"/>
  <c r="AC256" i="1"/>
  <c r="AB256" i="1"/>
  <c r="AA256" i="1"/>
  <c r="Z256" i="1"/>
  <c r="Y256" i="1"/>
  <c r="R256" i="1"/>
  <c r="Q256" i="1"/>
  <c r="C256" i="1"/>
  <c r="FM255" i="1"/>
  <c r="CW255" i="1"/>
  <c r="CV255" i="1"/>
  <c r="CU255" i="1"/>
  <c r="CT255" i="1"/>
  <c r="CS255" i="1"/>
  <c r="CQ255" i="1"/>
  <c r="CP255" i="1"/>
  <c r="CI255" i="1"/>
  <c r="BZ255" i="1"/>
  <c r="BY255" i="1"/>
  <c r="BX255" i="1"/>
  <c r="BW255" i="1"/>
  <c r="BV255" i="1"/>
  <c r="BT255" i="1"/>
  <c r="BR255" i="1"/>
  <c r="BQ255" i="1"/>
  <c r="BP255" i="1"/>
  <c r="BO255" i="1"/>
  <c r="BN255" i="1"/>
  <c r="BL255" i="1"/>
  <c r="BK255" i="1"/>
  <c r="BD255" i="1"/>
  <c r="BC255" i="1"/>
  <c r="BB255" i="1"/>
  <c r="BA255" i="1"/>
  <c r="AZ255" i="1"/>
  <c r="AY255" i="1"/>
  <c r="AX255" i="1"/>
  <c r="AW255" i="1"/>
  <c r="AV255" i="1"/>
  <c r="AE255" i="1"/>
  <c r="AD255" i="1"/>
  <c r="AC255" i="1"/>
  <c r="AB255" i="1"/>
  <c r="AA255" i="1"/>
  <c r="Z255" i="1"/>
  <c r="Y255" i="1"/>
  <c r="R255" i="1"/>
  <c r="Q255" i="1"/>
  <c r="C255" i="1"/>
  <c r="FM254" i="1"/>
  <c r="FN254" i="1" s="1"/>
  <c r="FP254" i="1" s="1"/>
  <c r="CW254" i="1"/>
  <c r="CV254" i="1"/>
  <c r="CU254" i="1"/>
  <c r="CT254" i="1"/>
  <c r="CS254" i="1"/>
  <c r="CQ254" i="1"/>
  <c r="CP254" i="1"/>
  <c r="CI254" i="1"/>
  <c r="BZ254" i="1"/>
  <c r="BY254" i="1"/>
  <c r="BX254" i="1"/>
  <c r="BW254" i="1"/>
  <c r="BV254" i="1"/>
  <c r="BT254" i="1"/>
  <c r="BR254" i="1"/>
  <c r="BQ254" i="1"/>
  <c r="BP254" i="1"/>
  <c r="BO254" i="1"/>
  <c r="BN254" i="1"/>
  <c r="BL254" i="1"/>
  <c r="BK254" i="1"/>
  <c r="BD254" i="1"/>
  <c r="BC254" i="1"/>
  <c r="BB254" i="1"/>
  <c r="BA254" i="1"/>
  <c r="AZ254" i="1"/>
  <c r="AY254" i="1"/>
  <c r="AX254" i="1"/>
  <c r="AW254" i="1"/>
  <c r="AV254" i="1"/>
  <c r="AE254" i="1"/>
  <c r="AD254" i="1"/>
  <c r="AC254" i="1"/>
  <c r="AB254" i="1"/>
  <c r="AA254" i="1"/>
  <c r="Z254" i="1"/>
  <c r="Y254" i="1"/>
  <c r="R254" i="1"/>
  <c r="Q254" i="1"/>
  <c r="C254" i="1"/>
  <c r="FM253" i="1"/>
  <c r="FN253" i="1" s="1"/>
  <c r="FP253" i="1" s="1"/>
  <c r="CW253" i="1"/>
  <c r="CV253" i="1"/>
  <c r="CU253" i="1"/>
  <c r="CT253" i="1"/>
  <c r="CS253" i="1"/>
  <c r="CQ253" i="1"/>
  <c r="CP253" i="1"/>
  <c r="CI253" i="1"/>
  <c r="BZ253" i="1"/>
  <c r="BY253" i="1"/>
  <c r="BX253" i="1"/>
  <c r="BW253" i="1"/>
  <c r="BV253" i="1"/>
  <c r="BT253" i="1"/>
  <c r="BR253" i="1"/>
  <c r="BQ253" i="1"/>
  <c r="BP253" i="1"/>
  <c r="BO253" i="1"/>
  <c r="BN253" i="1"/>
  <c r="BL253" i="1"/>
  <c r="BK253" i="1"/>
  <c r="BD253" i="1"/>
  <c r="BC253" i="1"/>
  <c r="BB253" i="1"/>
  <c r="BA253" i="1"/>
  <c r="AZ253" i="1"/>
  <c r="AY253" i="1"/>
  <c r="AX253" i="1"/>
  <c r="AW253" i="1"/>
  <c r="AV253" i="1"/>
  <c r="AE253" i="1"/>
  <c r="AD253" i="1"/>
  <c r="AC253" i="1"/>
  <c r="AB253" i="1"/>
  <c r="AA253" i="1"/>
  <c r="Z253" i="1"/>
  <c r="Y253" i="1"/>
  <c r="R253" i="1"/>
  <c r="Q253" i="1"/>
  <c r="C253" i="1"/>
  <c r="FM252" i="1"/>
  <c r="CW252" i="1"/>
  <c r="CV252" i="1"/>
  <c r="CU252" i="1"/>
  <c r="CT252" i="1"/>
  <c r="CS252" i="1"/>
  <c r="CQ252" i="1"/>
  <c r="CP252" i="1"/>
  <c r="CI252" i="1"/>
  <c r="BZ252" i="1"/>
  <c r="BY252" i="1"/>
  <c r="BX252" i="1"/>
  <c r="BW252" i="1"/>
  <c r="BV252" i="1"/>
  <c r="BT252" i="1"/>
  <c r="BR252" i="1"/>
  <c r="BQ252" i="1"/>
  <c r="BP252" i="1"/>
  <c r="BO252" i="1"/>
  <c r="BN252" i="1"/>
  <c r="BL252" i="1"/>
  <c r="BK252" i="1"/>
  <c r="BD252" i="1"/>
  <c r="BC252" i="1"/>
  <c r="BB252" i="1"/>
  <c r="BA252" i="1"/>
  <c r="AZ252" i="1"/>
  <c r="AY252" i="1"/>
  <c r="AX252" i="1"/>
  <c r="AW252" i="1"/>
  <c r="AV252" i="1"/>
  <c r="AE252" i="1"/>
  <c r="AD252" i="1"/>
  <c r="AC252" i="1"/>
  <c r="AB252" i="1"/>
  <c r="AA252" i="1"/>
  <c r="Z252" i="1"/>
  <c r="Y252" i="1"/>
  <c r="R252" i="1"/>
  <c r="Q252" i="1"/>
  <c r="C252" i="1"/>
  <c r="FM251" i="1"/>
  <c r="CW251" i="1"/>
  <c r="CV251" i="1"/>
  <c r="CU251" i="1"/>
  <c r="CT251" i="1"/>
  <c r="CS251" i="1"/>
  <c r="CQ251" i="1"/>
  <c r="CP251" i="1"/>
  <c r="CI251" i="1"/>
  <c r="BZ251" i="1"/>
  <c r="BY251" i="1"/>
  <c r="BX251" i="1"/>
  <c r="BW251" i="1"/>
  <c r="BV251" i="1"/>
  <c r="BT251" i="1"/>
  <c r="BR251" i="1"/>
  <c r="BQ251" i="1"/>
  <c r="BP251" i="1"/>
  <c r="BO251" i="1"/>
  <c r="BN251" i="1"/>
  <c r="BL251" i="1"/>
  <c r="BK251" i="1"/>
  <c r="BD251" i="1"/>
  <c r="BC251" i="1"/>
  <c r="BB251" i="1"/>
  <c r="BA251" i="1"/>
  <c r="AZ251" i="1"/>
  <c r="AY251" i="1"/>
  <c r="AX251" i="1"/>
  <c r="AW251" i="1"/>
  <c r="AV251" i="1"/>
  <c r="AE251" i="1"/>
  <c r="AD251" i="1"/>
  <c r="AC251" i="1"/>
  <c r="AB251" i="1"/>
  <c r="AA251" i="1"/>
  <c r="Z251" i="1"/>
  <c r="Y251" i="1"/>
  <c r="R251" i="1"/>
  <c r="Q251" i="1"/>
  <c r="C251" i="1"/>
  <c r="FM250" i="1"/>
  <c r="CW250" i="1"/>
  <c r="CV250" i="1"/>
  <c r="CU250" i="1"/>
  <c r="CT250" i="1"/>
  <c r="CS250" i="1"/>
  <c r="CQ250" i="1"/>
  <c r="CP250" i="1"/>
  <c r="CI250" i="1"/>
  <c r="BZ250" i="1"/>
  <c r="BY250" i="1"/>
  <c r="BX250" i="1"/>
  <c r="BW250" i="1"/>
  <c r="BV250" i="1"/>
  <c r="BT250" i="1"/>
  <c r="BR250" i="1"/>
  <c r="BQ250" i="1"/>
  <c r="BP250" i="1"/>
  <c r="BO250" i="1"/>
  <c r="BN250" i="1"/>
  <c r="BL250" i="1"/>
  <c r="BK250" i="1"/>
  <c r="BD250" i="1"/>
  <c r="BC250" i="1"/>
  <c r="BB250" i="1"/>
  <c r="BA250" i="1"/>
  <c r="AZ250" i="1"/>
  <c r="AY250" i="1"/>
  <c r="AX250" i="1"/>
  <c r="AW250" i="1"/>
  <c r="AV250" i="1"/>
  <c r="AE250" i="1"/>
  <c r="AD250" i="1"/>
  <c r="AC250" i="1"/>
  <c r="AB250" i="1"/>
  <c r="AA250" i="1"/>
  <c r="Z250" i="1"/>
  <c r="Y250" i="1"/>
  <c r="R250" i="1"/>
  <c r="Q250" i="1"/>
  <c r="C250" i="1"/>
  <c r="FM249" i="1"/>
  <c r="CW249" i="1"/>
  <c r="CV249" i="1"/>
  <c r="CU249" i="1"/>
  <c r="CT249" i="1"/>
  <c r="CS249" i="1"/>
  <c r="CQ249" i="1"/>
  <c r="CP249" i="1"/>
  <c r="CI249" i="1"/>
  <c r="BZ249" i="1"/>
  <c r="BY249" i="1"/>
  <c r="BX249" i="1"/>
  <c r="BW249" i="1"/>
  <c r="BV249" i="1"/>
  <c r="BT249" i="1"/>
  <c r="BR249" i="1"/>
  <c r="BQ249" i="1"/>
  <c r="BP249" i="1"/>
  <c r="BO249" i="1"/>
  <c r="BN249" i="1"/>
  <c r="BL249" i="1"/>
  <c r="BK249" i="1"/>
  <c r="BD249" i="1"/>
  <c r="BC249" i="1"/>
  <c r="BB249" i="1"/>
  <c r="BA249" i="1"/>
  <c r="AZ249" i="1"/>
  <c r="AY249" i="1"/>
  <c r="AX249" i="1"/>
  <c r="AW249" i="1"/>
  <c r="AV249" i="1"/>
  <c r="AE249" i="1"/>
  <c r="AD249" i="1"/>
  <c r="AC249" i="1"/>
  <c r="AB249" i="1"/>
  <c r="AA249" i="1"/>
  <c r="Z249" i="1"/>
  <c r="Y249" i="1"/>
  <c r="R249" i="1"/>
  <c r="Q249" i="1"/>
  <c r="C249" i="1"/>
  <c r="FM248" i="1"/>
  <c r="FN248" i="1" s="1"/>
  <c r="FP248" i="1" s="1"/>
  <c r="CW248" i="1"/>
  <c r="CV248" i="1"/>
  <c r="CU248" i="1"/>
  <c r="CT248" i="1"/>
  <c r="CS248" i="1"/>
  <c r="CQ248" i="1"/>
  <c r="CP248" i="1"/>
  <c r="CI248" i="1"/>
  <c r="BZ248" i="1"/>
  <c r="BY248" i="1"/>
  <c r="BX248" i="1"/>
  <c r="BW248" i="1"/>
  <c r="BV248" i="1"/>
  <c r="BT248" i="1"/>
  <c r="BR248" i="1"/>
  <c r="BQ248" i="1"/>
  <c r="BP248" i="1"/>
  <c r="BO248" i="1"/>
  <c r="BN248" i="1"/>
  <c r="BL248" i="1"/>
  <c r="BK248" i="1"/>
  <c r="BD248" i="1"/>
  <c r="BC248" i="1"/>
  <c r="BB248" i="1"/>
  <c r="BA248" i="1"/>
  <c r="AZ248" i="1"/>
  <c r="AY248" i="1"/>
  <c r="AX248" i="1"/>
  <c r="AW248" i="1"/>
  <c r="AV248" i="1"/>
  <c r="AE248" i="1"/>
  <c r="AD248" i="1"/>
  <c r="AC248" i="1"/>
  <c r="AB248" i="1"/>
  <c r="AA248" i="1"/>
  <c r="Z248" i="1"/>
  <c r="Y248" i="1"/>
  <c r="R248" i="1"/>
  <c r="Q248" i="1"/>
  <c r="C248" i="1"/>
  <c r="FM247" i="1"/>
  <c r="CW247" i="1"/>
  <c r="CV247" i="1"/>
  <c r="CU247" i="1"/>
  <c r="CT247" i="1"/>
  <c r="CS247" i="1"/>
  <c r="CQ247" i="1"/>
  <c r="CP247" i="1"/>
  <c r="CI247" i="1"/>
  <c r="BZ247" i="1"/>
  <c r="BY247" i="1"/>
  <c r="BX247" i="1"/>
  <c r="BW247" i="1"/>
  <c r="BV247" i="1"/>
  <c r="BT247" i="1"/>
  <c r="BR247" i="1"/>
  <c r="BQ247" i="1"/>
  <c r="BP247" i="1"/>
  <c r="BO247" i="1"/>
  <c r="BN247" i="1"/>
  <c r="BL247" i="1"/>
  <c r="BK247" i="1"/>
  <c r="BD247" i="1"/>
  <c r="BC247" i="1"/>
  <c r="BB247" i="1"/>
  <c r="BA247" i="1"/>
  <c r="AZ247" i="1"/>
  <c r="AY247" i="1"/>
  <c r="AX247" i="1"/>
  <c r="AW247" i="1"/>
  <c r="AV247" i="1"/>
  <c r="AE247" i="1"/>
  <c r="AD247" i="1"/>
  <c r="AC247" i="1"/>
  <c r="AB247" i="1"/>
  <c r="AA247" i="1"/>
  <c r="Z247" i="1"/>
  <c r="Y247" i="1"/>
  <c r="R247" i="1"/>
  <c r="Q247" i="1"/>
  <c r="C247" i="1"/>
  <c r="FM246" i="1"/>
  <c r="CW246" i="1"/>
  <c r="CV246" i="1"/>
  <c r="CU246" i="1"/>
  <c r="CT246" i="1"/>
  <c r="CS246" i="1"/>
  <c r="CQ246" i="1"/>
  <c r="CP246" i="1"/>
  <c r="CI246" i="1"/>
  <c r="BZ246" i="1"/>
  <c r="BY246" i="1"/>
  <c r="BX246" i="1"/>
  <c r="BW246" i="1"/>
  <c r="BV246" i="1"/>
  <c r="BT246" i="1"/>
  <c r="BR246" i="1"/>
  <c r="BQ246" i="1"/>
  <c r="BP246" i="1"/>
  <c r="BO246" i="1"/>
  <c r="BN246" i="1"/>
  <c r="BL246" i="1"/>
  <c r="BK246" i="1"/>
  <c r="BD246" i="1"/>
  <c r="BC246" i="1"/>
  <c r="BB246" i="1"/>
  <c r="BA246" i="1"/>
  <c r="AZ246" i="1"/>
  <c r="AY246" i="1"/>
  <c r="AX246" i="1"/>
  <c r="AW246" i="1"/>
  <c r="AV246" i="1"/>
  <c r="AE246" i="1"/>
  <c r="AD246" i="1"/>
  <c r="AC246" i="1"/>
  <c r="AB246" i="1"/>
  <c r="AA246" i="1"/>
  <c r="Z246" i="1"/>
  <c r="Y246" i="1"/>
  <c r="R246" i="1"/>
  <c r="Q246" i="1"/>
  <c r="C246" i="1"/>
  <c r="FM245" i="1"/>
  <c r="FN245" i="1" s="1"/>
  <c r="FP245" i="1" s="1"/>
  <c r="CW245" i="1"/>
  <c r="CV245" i="1"/>
  <c r="CU245" i="1"/>
  <c r="CT245" i="1"/>
  <c r="CS245" i="1"/>
  <c r="CQ245" i="1"/>
  <c r="CP245" i="1"/>
  <c r="CI245" i="1"/>
  <c r="BZ245" i="1"/>
  <c r="BY245" i="1"/>
  <c r="BX245" i="1"/>
  <c r="BW245" i="1"/>
  <c r="BV245" i="1"/>
  <c r="BT245" i="1"/>
  <c r="BR245" i="1"/>
  <c r="BQ245" i="1"/>
  <c r="BP245" i="1"/>
  <c r="BO245" i="1"/>
  <c r="BN245" i="1"/>
  <c r="BL245" i="1"/>
  <c r="BK245" i="1"/>
  <c r="BD245" i="1"/>
  <c r="BC245" i="1"/>
  <c r="BB245" i="1"/>
  <c r="BA245" i="1"/>
  <c r="AZ245" i="1"/>
  <c r="AY245" i="1"/>
  <c r="AX245" i="1"/>
  <c r="AW245" i="1"/>
  <c r="AV245" i="1"/>
  <c r="AE245" i="1"/>
  <c r="AD245" i="1"/>
  <c r="AC245" i="1"/>
  <c r="AB245" i="1"/>
  <c r="AA245" i="1"/>
  <c r="Z245" i="1"/>
  <c r="Y245" i="1"/>
  <c r="R245" i="1"/>
  <c r="Q245" i="1"/>
  <c r="C245" i="1"/>
  <c r="FM244" i="1"/>
  <c r="FN244" i="1" s="1"/>
  <c r="FP244" i="1" s="1"/>
  <c r="CW244" i="1"/>
  <c r="CV244" i="1"/>
  <c r="CU244" i="1"/>
  <c r="CT244" i="1"/>
  <c r="CS244" i="1"/>
  <c r="CQ244" i="1"/>
  <c r="CP244" i="1"/>
  <c r="CI244" i="1"/>
  <c r="BZ244" i="1"/>
  <c r="BY244" i="1"/>
  <c r="BX244" i="1"/>
  <c r="BW244" i="1"/>
  <c r="BV244" i="1"/>
  <c r="BT244" i="1"/>
  <c r="BR244" i="1"/>
  <c r="BQ244" i="1"/>
  <c r="BP244" i="1"/>
  <c r="BO244" i="1"/>
  <c r="BN244" i="1"/>
  <c r="BL244" i="1"/>
  <c r="BK244" i="1"/>
  <c r="BD244" i="1"/>
  <c r="BC244" i="1"/>
  <c r="BB244" i="1"/>
  <c r="BA244" i="1"/>
  <c r="AZ244" i="1"/>
  <c r="AY244" i="1"/>
  <c r="AX244" i="1"/>
  <c r="AW244" i="1"/>
  <c r="AV244" i="1"/>
  <c r="AE244" i="1"/>
  <c r="AD244" i="1"/>
  <c r="AC244" i="1"/>
  <c r="AB244" i="1"/>
  <c r="AA244" i="1"/>
  <c r="Z244" i="1"/>
  <c r="Y244" i="1"/>
  <c r="R244" i="1"/>
  <c r="Q244" i="1"/>
  <c r="C244" i="1"/>
  <c r="FM243" i="1"/>
  <c r="FN243" i="1" s="1"/>
  <c r="FP243" i="1" s="1"/>
  <c r="CW243" i="1"/>
  <c r="CV243" i="1"/>
  <c r="CU243" i="1"/>
  <c r="CT243" i="1"/>
  <c r="CS243" i="1"/>
  <c r="CQ243" i="1"/>
  <c r="CP243" i="1"/>
  <c r="CI243" i="1"/>
  <c r="BZ243" i="1"/>
  <c r="BY243" i="1"/>
  <c r="BX243" i="1"/>
  <c r="BW243" i="1"/>
  <c r="BV243" i="1"/>
  <c r="BT243" i="1"/>
  <c r="BR243" i="1"/>
  <c r="BQ243" i="1"/>
  <c r="BP243" i="1"/>
  <c r="BO243" i="1"/>
  <c r="BN243" i="1"/>
  <c r="BL243" i="1"/>
  <c r="BK243" i="1"/>
  <c r="BD243" i="1"/>
  <c r="BC243" i="1"/>
  <c r="BB243" i="1"/>
  <c r="BA243" i="1"/>
  <c r="AZ243" i="1"/>
  <c r="AY243" i="1"/>
  <c r="AX243" i="1"/>
  <c r="AW243" i="1"/>
  <c r="AV243" i="1"/>
  <c r="AE243" i="1"/>
  <c r="AD243" i="1"/>
  <c r="AC243" i="1"/>
  <c r="AB243" i="1"/>
  <c r="AA243" i="1"/>
  <c r="Z243" i="1"/>
  <c r="Y243" i="1"/>
  <c r="R243" i="1"/>
  <c r="Q243" i="1"/>
  <c r="C243" i="1"/>
  <c r="FM242" i="1"/>
  <c r="CW242" i="1"/>
  <c r="CV242" i="1"/>
  <c r="CU242" i="1"/>
  <c r="CT242" i="1"/>
  <c r="CS242" i="1"/>
  <c r="CQ242" i="1"/>
  <c r="CP242" i="1"/>
  <c r="CI242" i="1"/>
  <c r="BZ242" i="1"/>
  <c r="BY242" i="1"/>
  <c r="BX242" i="1"/>
  <c r="BW242" i="1"/>
  <c r="BV242" i="1"/>
  <c r="BT242" i="1"/>
  <c r="BR242" i="1"/>
  <c r="BQ242" i="1"/>
  <c r="BP242" i="1"/>
  <c r="BO242" i="1"/>
  <c r="BN242" i="1"/>
  <c r="BL242" i="1"/>
  <c r="BK242" i="1"/>
  <c r="BD242" i="1"/>
  <c r="BC242" i="1"/>
  <c r="BB242" i="1"/>
  <c r="BA242" i="1"/>
  <c r="AZ242" i="1"/>
  <c r="AY242" i="1"/>
  <c r="AX242" i="1"/>
  <c r="AW242" i="1"/>
  <c r="AV242" i="1"/>
  <c r="AE242" i="1"/>
  <c r="AD242" i="1"/>
  <c r="AC242" i="1"/>
  <c r="AB242" i="1"/>
  <c r="AA242" i="1"/>
  <c r="Z242" i="1"/>
  <c r="Y242" i="1"/>
  <c r="R242" i="1"/>
  <c r="Q242" i="1"/>
  <c r="C242" i="1"/>
  <c r="FM241" i="1"/>
  <c r="CW241" i="1"/>
  <c r="CV241" i="1"/>
  <c r="CU241" i="1"/>
  <c r="CT241" i="1"/>
  <c r="CS241" i="1"/>
  <c r="CQ241" i="1"/>
  <c r="CP241" i="1"/>
  <c r="CI241" i="1"/>
  <c r="BZ241" i="1"/>
  <c r="BY241" i="1"/>
  <c r="BX241" i="1"/>
  <c r="BW241" i="1"/>
  <c r="BV241" i="1"/>
  <c r="BT241" i="1"/>
  <c r="BR241" i="1"/>
  <c r="BQ241" i="1"/>
  <c r="BP241" i="1"/>
  <c r="BO241" i="1"/>
  <c r="BN241" i="1"/>
  <c r="BL241" i="1"/>
  <c r="BK241" i="1"/>
  <c r="BD241" i="1"/>
  <c r="BC241" i="1"/>
  <c r="BB241" i="1"/>
  <c r="BA241" i="1"/>
  <c r="AZ241" i="1"/>
  <c r="AY241" i="1"/>
  <c r="AX241" i="1"/>
  <c r="AW241" i="1"/>
  <c r="AV241" i="1"/>
  <c r="AE241" i="1"/>
  <c r="AD241" i="1"/>
  <c r="AC241" i="1"/>
  <c r="AB241" i="1"/>
  <c r="AA241" i="1"/>
  <c r="Z241" i="1"/>
  <c r="Y241" i="1"/>
  <c r="R241" i="1"/>
  <c r="Q241" i="1"/>
  <c r="C241" i="1"/>
  <c r="FM240" i="1"/>
  <c r="FN240" i="1" s="1"/>
  <c r="FP240" i="1" s="1"/>
  <c r="CW240" i="1"/>
  <c r="CV240" i="1"/>
  <c r="CU240" i="1"/>
  <c r="CT240" i="1"/>
  <c r="CS240" i="1"/>
  <c r="CQ240" i="1"/>
  <c r="CP240" i="1"/>
  <c r="CI240" i="1"/>
  <c r="BZ240" i="1"/>
  <c r="BY240" i="1"/>
  <c r="BX240" i="1"/>
  <c r="BW240" i="1"/>
  <c r="BV240" i="1"/>
  <c r="BT240" i="1"/>
  <c r="BR240" i="1"/>
  <c r="BQ240" i="1"/>
  <c r="BP240" i="1"/>
  <c r="BO240" i="1"/>
  <c r="BN240" i="1"/>
  <c r="BL240" i="1"/>
  <c r="BK240" i="1"/>
  <c r="BD240" i="1"/>
  <c r="BC240" i="1"/>
  <c r="BB240" i="1"/>
  <c r="BA240" i="1"/>
  <c r="AZ240" i="1"/>
  <c r="AY240" i="1"/>
  <c r="AX240" i="1"/>
  <c r="AW240" i="1"/>
  <c r="AV240" i="1"/>
  <c r="AE240" i="1"/>
  <c r="AD240" i="1"/>
  <c r="AC240" i="1"/>
  <c r="AB240" i="1"/>
  <c r="AA240" i="1"/>
  <c r="Z240" i="1"/>
  <c r="Y240" i="1"/>
  <c r="R240" i="1"/>
  <c r="Q240" i="1"/>
  <c r="C240" i="1"/>
  <c r="FM239" i="1"/>
  <c r="CW239" i="1"/>
  <c r="CV239" i="1"/>
  <c r="CU239" i="1"/>
  <c r="CT239" i="1"/>
  <c r="CS239" i="1"/>
  <c r="CQ239" i="1"/>
  <c r="CP239" i="1"/>
  <c r="CI239" i="1"/>
  <c r="BZ239" i="1"/>
  <c r="BY239" i="1"/>
  <c r="BX239" i="1"/>
  <c r="BW239" i="1"/>
  <c r="BV239" i="1"/>
  <c r="BT239" i="1"/>
  <c r="BR239" i="1"/>
  <c r="BQ239" i="1"/>
  <c r="BP239" i="1"/>
  <c r="BO239" i="1"/>
  <c r="BN239" i="1"/>
  <c r="BL239" i="1"/>
  <c r="BK239" i="1"/>
  <c r="BD239" i="1"/>
  <c r="BC239" i="1"/>
  <c r="BB239" i="1"/>
  <c r="BA239" i="1"/>
  <c r="AZ239" i="1"/>
  <c r="AY239" i="1"/>
  <c r="AX239" i="1"/>
  <c r="AW239" i="1"/>
  <c r="AV239" i="1"/>
  <c r="AE239" i="1"/>
  <c r="AD239" i="1"/>
  <c r="AC239" i="1"/>
  <c r="AB239" i="1"/>
  <c r="AA239" i="1"/>
  <c r="Z239" i="1"/>
  <c r="Y239" i="1"/>
  <c r="R239" i="1"/>
  <c r="Q239" i="1"/>
  <c r="C239" i="1"/>
  <c r="FM238" i="1"/>
  <c r="CW238" i="1"/>
  <c r="CV238" i="1"/>
  <c r="CU238" i="1"/>
  <c r="CT238" i="1"/>
  <c r="CS238" i="1"/>
  <c r="CQ238" i="1"/>
  <c r="CP238" i="1"/>
  <c r="CI238" i="1"/>
  <c r="BZ238" i="1"/>
  <c r="BY238" i="1"/>
  <c r="BX238" i="1"/>
  <c r="BW238" i="1"/>
  <c r="BV238" i="1"/>
  <c r="BT238" i="1"/>
  <c r="BR238" i="1"/>
  <c r="BQ238" i="1"/>
  <c r="BP238" i="1"/>
  <c r="BO238" i="1"/>
  <c r="BN238" i="1"/>
  <c r="BL238" i="1"/>
  <c r="BK238" i="1"/>
  <c r="BD238" i="1"/>
  <c r="BC238" i="1"/>
  <c r="BB238" i="1"/>
  <c r="BA238" i="1"/>
  <c r="AZ238" i="1"/>
  <c r="AY238" i="1"/>
  <c r="AX238" i="1"/>
  <c r="AW238" i="1"/>
  <c r="AV238" i="1"/>
  <c r="AE238" i="1"/>
  <c r="AD238" i="1"/>
  <c r="AC238" i="1"/>
  <c r="AB238" i="1"/>
  <c r="AA238" i="1"/>
  <c r="Z238" i="1"/>
  <c r="Y238" i="1"/>
  <c r="R238" i="1"/>
  <c r="Q238" i="1"/>
  <c r="C238" i="1"/>
  <c r="FM237" i="1"/>
  <c r="CW237" i="1"/>
  <c r="CV237" i="1"/>
  <c r="CU237" i="1"/>
  <c r="CT237" i="1"/>
  <c r="CS237" i="1"/>
  <c r="CQ237" i="1"/>
  <c r="CP237" i="1"/>
  <c r="CI237" i="1"/>
  <c r="BZ237" i="1"/>
  <c r="BY237" i="1"/>
  <c r="BX237" i="1"/>
  <c r="BW237" i="1"/>
  <c r="BV237" i="1"/>
  <c r="BT237" i="1"/>
  <c r="BR237" i="1"/>
  <c r="BQ237" i="1"/>
  <c r="BP237" i="1"/>
  <c r="BO237" i="1"/>
  <c r="BN237" i="1"/>
  <c r="BL237" i="1"/>
  <c r="BK237" i="1"/>
  <c r="BD237" i="1"/>
  <c r="BC237" i="1"/>
  <c r="BB237" i="1"/>
  <c r="BA237" i="1"/>
  <c r="AZ237" i="1"/>
  <c r="AY237" i="1"/>
  <c r="AX237" i="1"/>
  <c r="AW237" i="1"/>
  <c r="AV237" i="1"/>
  <c r="AE237" i="1"/>
  <c r="AD237" i="1"/>
  <c r="AC237" i="1"/>
  <c r="AB237" i="1"/>
  <c r="AA237" i="1"/>
  <c r="Z237" i="1"/>
  <c r="Y237" i="1"/>
  <c r="R237" i="1"/>
  <c r="Q237" i="1"/>
  <c r="C237" i="1"/>
  <c r="FM236" i="1"/>
  <c r="CW236" i="1"/>
  <c r="CV236" i="1"/>
  <c r="CU236" i="1"/>
  <c r="CT236" i="1"/>
  <c r="CS236" i="1"/>
  <c r="CQ236" i="1"/>
  <c r="CP236" i="1"/>
  <c r="CI236" i="1"/>
  <c r="BZ236" i="1"/>
  <c r="BY236" i="1"/>
  <c r="BX236" i="1"/>
  <c r="BW236" i="1"/>
  <c r="BV236" i="1"/>
  <c r="BT236" i="1"/>
  <c r="BR236" i="1"/>
  <c r="BQ236" i="1"/>
  <c r="BP236" i="1"/>
  <c r="BO236" i="1"/>
  <c r="BN236" i="1"/>
  <c r="BL236" i="1"/>
  <c r="BK236" i="1"/>
  <c r="BD236" i="1"/>
  <c r="BC236" i="1"/>
  <c r="BB236" i="1"/>
  <c r="BA236" i="1"/>
  <c r="AZ236" i="1"/>
  <c r="AY236" i="1"/>
  <c r="AX236" i="1"/>
  <c r="AW236" i="1"/>
  <c r="AV236" i="1"/>
  <c r="AE236" i="1"/>
  <c r="AD236" i="1"/>
  <c r="AC236" i="1"/>
  <c r="AB236" i="1"/>
  <c r="AA236" i="1"/>
  <c r="Z236" i="1"/>
  <c r="Y236" i="1"/>
  <c r="R236" i="1"/>
  <c r="Q236" i="1"/>
  <c r="C236" i="1"/>
  <c r="FM235" i="1"/>
  <c r="FN235" i="1" s="1"/>
  <c r="FP235" i="1" s="1"/>
  <c r="CW235" i="1"/>
  <c r="CV235" i="1"/>
  <c r="CU235" i="1"/>
  <c r="CT235" i="1"/>
  <c r="CS235" i="1"/>
  <c r="CQ235" i="1"/>
  <c r="CP235" i="1"/>
  <c r="CI235" i="1"/>
  <c r="BZ235" i="1"/>
  <c r="BY235" i="1"/>
  <c r="BX235" i="1"/>
  <c r="BW235" i="1"/>
  <c r="BV235" i="1"/>
  <c r="BT235" i="1"/>
  <c r="BR235" i="1"/>
  <c r="BQ235" i="1"/>
  <c r="BP235" i="1"/>
  <c r="BO235" i="1"/>
  <c r="BN235" i="1"/>
  <c r="BL235" i="1"/>
  <c r="BK235" i="1"/>
  <c r="BD235" i="1"/>
  <c r="BC235" i="1"/>
  <c r="BB235" i="1"/>
  <c r="BA235" i="1"/>
  <c r="AZ235" i="1"/>
  <c r="AY235" i="1"/>
  <c r="AX235" i="1"/>
  <c r="AW235" i="1"/>
  <c r="AV235" i="1"/>
  <c r="AE235" i="1"/>
  <c r="AD235" i="1"/>
  <c r="AC235" i="1"/>
  <c r="AB235" i="1"/>
  <c r="AA235" i="1"/>
  <c r="Z235" i="1"/>
  <c r="Y235" i="1"/>
  <c r="R235" i="1"/>
  <c r="Q235" i="1"/>
  <c r="C235" i="1"/>
  <c r="FM234" i="1"/>
  <c r="CW234" i="1"/>
  <c r="CV234" i="1"/>
  <c r="CU234" i="1"/>
  <c r="CT234" i="1"/>
  <c r="CS234" i="1"/>
  <c r="CQ234" i="1"/>
  <c r="CP234" i="1"/>
  <c r="CI234" i="1"/>
  <c r="BZ234" i="1"/>
  <c r="BY234" i="1"/>
  <c r="BX234" i="1"/>
  <c r="BW234" i="1"/>
  <c r="BV234" i="1"/>
  <c r="BT234" i="1"/>
  <c r="BR234" i="1"/>
  <c r="BQ234" i="1"/>
  <c r="BP234" i="1"/>
  <c r="BO234" i="1"/>
  <c r="BN234" i="1"/>
  <c r="BL234" i="1"/>
  <c r="BK234" i="1"/>
  <c r="BD234" i="1"/>
  <c r="BC234" i="1"/>
  <c r="BB234" i="1"/>
  <c r="BA234" i="1"/>
  <c r="AZ234" i="1"/>
  <c r="AY234" i="1"/>
  <c r="AX234" i="1"/>
  <c r="AW234" i="1"/>
  <c r="AV234" i="1"/>
  <c r="AE234" i="1"/>
  <c r="AD234" i="1"/>
  <c r="AC234" i="1"/>
  <c r="AB234" i="1"/>
  <c r="AA234" i="1"/>
  <c r="Z234" i="1"/>
  <c r="Y234" i="1"/>
  <c r="R234" i="1"/>
  <c r="Q234" i="1"/>
  <c r="C234" i="1"/>
  <c r="FM233" i="1"/>
  <c r="CW233" i="1"/>
  <c r="CV233" i="1"/>
  <c r="CU233" i="1"/>
  <c r="CT233" i="1"/>
  <c r="CS233" i="1"/>
  <c r="CQ233" i="1"/>
  <c r="CP233" i="1"/>
  <c r="CI233" i="1"/>
  <c r="BZ233" i="1"/>
  <c r="BY233" i="1"/>
  <c r="BX233" i="1"/>
  <c r="BW233" i="1"/>
  <c r="BV233" i="1"/>
  <c r="BT233" i="1"/>
  <c r="BR233" i="1"/>
  <c r="BQ233" i="1"/>
  <c r="BP233" i="1"/>
  <c r="BO233" i="1"/>
  <c r="BN233" i="1"/>
  <c r="BL233" i="1"/>
  <c r="BK233" i="1"/>
  <c r="BD233" i="1"/>
  <c r="BC233" i="1"/>
  <c r="BB233" i="1"/>
  <c r="BA233" i="1"/>
  <c r="AZ233" i="1"/>
  <c r="AY233" i="1"/>
  <c r="AX233" i="1"/>
  <c r="AW233" i="1"/>
  <c r="AV233" i="1"/>
  <c r="AE233" i="1"/>
  <c r="AD233" i="1"/>
  <c r="AC233" i="1"/>
  <c r="AB233" i="1"/>
  <c r="AA233" i="1"/>
  <c r="Z233" i="1"/>
  <c r="Y233" i="1"/>
  <c r="R233" i="1"/>
  <c r="Q233" i="1"/>
  <c r="C233" i="1"/>
  <c r="FM232" i="1"/>
  <c r="FN232" i="1" s="1"/>
  <c r="FP232" i="1" s="1"/>
  <c r="CW232" i="1"/>
  <c r="CV232" i="1"/>
  <c r="CU232" i="1"/>
  <c r="CT232" i="1"/>
  <c r="CS232" i="1"/>
  <c r="CQ232" i="1"/>
  <c r="CP232" i="1"/>
  <c r="CI232" i="1"/>
  <c r="BZ232" i="1"/>
  <c r="BY232" i="1"/>
  <c r="BX232" i="1"/>
  <c r="BW232" i="1"/>
  <c r="BV232" i="1"/>
  <c r="BT232" i="1"/>
  <c r="BR232" i="1"/>
  <c r="BQ232" i="1"/>
  <c r="BP232" i="1"/>
  <c r="BO232" i="1"/>
  <c r="BN232" i="1"/>
  <c r="BL232" i="1"/>
  <c r="BK232" i="1"/>
  <c r="BD232" i="1"/>
  <c r="BC232" i="1"/>
  <c r="BB232" i="1"/>
  <c r="BA232" i="1"/>
  <c r="AZ232" i="1"/>
  <c r="AY232" i="1"/>
  <c r="AX232" i="1"/>
  <c r="AW232" i="1"/>
  <c r="AV232" i="1"/>
  <c r="AE232" i="1"/>
  <c r="AD232" i="1"/>
  <c r="AC232" i="1"/>
  <c r="AB232" i="1"/>
  <c r="AA232" i="1"/>
  <c r="Z232" i="1"/>
  <c r="Y232" i="1"/>
  <c r="R232" i="1"/>
  <c r="Q232" i="1"/>
  <c r="C232" i="1"/>
  <c r="FM231" i="1"/>
  <c r="FO231" i="1" s="1"/>
  <c r="CW231" i="1"/>
  <c r="CV231" i="1"/>
  <c r="CU231" i="1"/>
  <c r="CT231" i="1"/>
  <c r="CS231" i="1"/>
  <c r="CQ231" i="1"/>
  <c r="CP231" i="1"/>
  <c r="CI231" i="1"/>
  <c r="BZ231" i="1"/>
  <c r="BY231" i="1"/>
  <c r="BX231" i="1"/>
  <c r="BW231" i="1"/>
  <c r="BV231" i="1"/>
  <c r="BT231" i="1"/>
  <c r="BR231" i="1"/>
  <c r="BQ231" i="1"/>
  <c r="BP231" i="1"/>
  <c r="BO231" i="1"/>
  <c r="BN231" i="1"/>
  <c r="BL231" i="1"/>
  <c r="BK231" i="1"/>
  <c r="BD231" i="1"/>
  <c r="BC231" i="1"/>
  <c r="BB231" i="1"/>
  <c r="BA231" i="1"/>
  <c r="AZ231" i="1"/>
  <c r="AY231" i="1"/>
  <c r="AX231" i="1"/>
  <c r="AW231" i="1"/>
  <c r="AV231" i="1"/>
  <c r="AE231" i="1"/>
  <c r="AD231" i="1"/>
  <c r="AC231" i="1"/>
  <c r="AB231" i="1"/>
  <c r="AA231" i="1"/>
  <c r="Z231" i="1"/>
  <c r="Y231" i="1"/>
  <c r="R231" i="1"/>
  <c r="Q231" i="1"/>
  <c r="C231" i="1"/>
  <c r="FM230" i="1"/>
  <c r="FO230" i="1" s="1"/>
  <c r="CW230" i="1"/>
  <c r="CV230" i="1"/>
  <c r="CU230" i="1"/>
  <c r="CT230" i="1"/>
  <c r="CS230" i="1"/>
  <c r="CQ230" i="1"/>
  <c r="CP230" i="1"/>
  <c r="CI230" i="1"/>
  <c r="BZ230" i="1"/>
  <c r="BY230" i="1"/>
  <c r="BX230" i="1"/>
  <c r="BW230" i="1"/>
  <c r="BV230" i="1"/>
  <c r="BT230" i="1"/>
  <c r="BR230" i="1"/>
  <c r="BQ230" i="1"/>
  <c r="BP230" i="1"/>
  <c r="BO230" i="1"/>
  <c r="BN230" i="1"/>
  <c r="BL230" i="1"/>
  <c r="BK230" i="1"/>
  <c r="BD230" i="1"/>
  <c r="BC230" i="1"/>
  <c r="BB230" i="1"/>
  <c r="BA230" i="1"/>
  <c r="AZ230" i="1"/>
  <c r="AY230" i="1"/>
  <c r="AX230" i="1"/>
  <c r="AW230" i="1"/>
  <c r="AV230" i="1"/>
  <c r="AE230" i="1"/>
  <c r="AD230" i="1"/>
  <c r="AC230" i="1"/>
  <c r="AB230" i="1"/>
  <c r="AA230" i="1"/>
  <c r="Z230" i="1"/>
  <c r="Y230" i="1"/>
  <c r="R230" i="1"/>
  <c r="Q230" i="1"/>
  <c r="C230" i="1"/>
  <c r="FM229" i="1"/>
  <c r="FO229" i="1" s="1"/>
  <c r="CW229" i="1"/>
  <c r="CV229" i="1"/>
  <c r="CU229" i="1"/>
  <c r="CT229" i="1"/>
  <c r="CS229" i="1"/>
  <c r="CQ229" i="1"/>
  <c r="CP229" i="1"/>
  <c r="CI229" i="1"/>
  <c r="BZ229" i="1"/>
  <c r="BY229" i="1"/>
  <c r="BX229" i="1"/>
  <c r="BW229" i="1"/>
  <c r="BV229" i="1"/>
  <c r="BT229" i="1"/>
  <c r="BR229" i="1"/>
  <c r="BQ229" i="1"/>
  <c r="BP229" i="1"/>
  <c r="BO229" i="1"/>
  <c r="BN229" i="1"/>
  <c r="BL229" i="1"/>
  <c r="BK229" i="1"/>
  <c r="BD229" i="1"/>
  <c r="BC229" i="1"/>
  <c r="BB229" i="1"/>
  <c r="BA229" i="1"/>
  <c r="AZ229" i="1"/>
  <c r="AY229" i="1"/>
  <c r="AX229" i="1"/>
  <c r="AW229" i="1"/>
  <c r="AV229" i="1"/>
  <c r="AE229" i="1"/>
  <c r="AD229" i="1"/>
  <c r="AC229" i="1"/>
  <c r="AB229" i="1"/>
  <c r="AA229" i="1"/>
  <c r="Z229" i="1"/>
  <c r="Y229" i="1"/>
  <c r="R229" i="1"/>
  <c r="Q229" i="1"/>
  <c r="C229" i="1"/>
  <c r="FM228" i="1"/>
  <c r="FO228" i="1" s="1"/>
  <c r="CW228" i="1"/>
  <c r="CV228" i="1"/>
  <c r="CU228" i="1"/>
  <c r="CT228" i="1"/>
  <c r="CS228" i="1"/>
  <c r="CQ228" i="1"/>
  <c r="CP228" i="1"/>
  <c r="CI228" i="1"/>
  <c r="BZ228" i="1"/>
  <c r="BY228" i="1"/>
  <c r="BX228" i="1"/>
  <c r="BW228" i="1"/>
  <c r="BV228" i="1"/>
  <c r="BT228" i="1"/>
  <c r="BR228" i="1"/>
  <c r="BQ228" i="1"/>
  <c r="BP228" i="1"/>
  <c r="BO228" i="1"/>
  <c r="BN228" i="1"/>
  <c r="BL228" i="1"/>
  <c r="BK228" i="1"/>
  <c r="BD228" i="1"/>
  <c r="BC228" i="1"/>
  <c r="BB228" i="1"/>
  <c r="BA228" i="1"/>
  <c r="AZ228" i="1"/>
  <c r="AY228" i="1"/>
  <c r="AX228" i="1"/>
  <c r="AW228" i="1"/>
  <c r="AV228" i="1"/>
  <c r="AE228" i="1"/>
  <c r="AD228" i="1"/>
  <c r="AC228" i="1"/>
  <c r="AB228" i="1"/>
  <c r="AA228" i="1"/>
  <c r="Z228" i="1"/>
  <c r="Y228" i="1"/>
  <c r="R228" i="1"/>
  <c r="Q228" i="1"/>
  <c r="C228" i="1"/>
  <c r="FM227" i="1"/>
  <c r="FO227" i="1" s="1"/>
  <c r="CW227" i="1"/>
  <c r="CV227" i="1"/>
  <c r="CU227" i="1"/>
  <c r="CT227" i="1"/>
  <c r="CS227" i="1"/>
  <c r="CQ227" i="1"/>
  <c r="CP227" i="1"/>
  <c r="CI227" i="1"/>
  <c r="BZ227" i="1"/>
  <c r="BY227" i="1"/>
  <c r="BX227" i="1"/>
  <c r="BW227" i="1"/>
  <c r="BV227" i="1"/>
  <c r="BT227" i="1"/>
  <c r="BR227" i="1"/>
  <c r="BQ227" i="1"/>
  <c r="BP227" i="1"/>
  <c r="BO227" i="1"/>
  <c r="BN227" i="1"/>
  <c r="BL227" i="1"/>
  <c r="BK227" i="1"/>
  <c r="BD227" i="1"/>
  <c r="BC227" i="1"/>
  <c r="BB227" i="1"/>
  <c r="BA227" i="1"/>
  <c r="AZ227" i="1"/>
  <c r="AY227" i="1"/>
  <c r="AX227" i="1"/>
  <c r="AW227" i="1"/>
  <c r="AV227" i="1"/>
  <c r="AE227" i="1"/>
  <c r="AD227" i="1"/>
  <c r="AC227" i="1"/>
  <c r="AB227" i="1"/>
  <c r="AA227" i="1"/>
  <c r="Z227" i="1"/>
  <c r="Y227" i="1"/>
  <c r="R227" i="1"/>
  <c r="Q227" i="1"/>
  <c r="C227" i="1"/>
  <c r="FM226" i="1"/>
  <c r="FO226" i="1" s="1"/>
  <c r="CW226" i="1"/>
  <c r="CV226" i="1"/>
  <c r="CU226" i="1"/>
  <c r="CT226" i="1"/>
  <c r="CS226" i="1"/>
  <c r="CQ226" i="1"/>
  <c r="CP226" i="1"/>
  <c r="CI226" i="1"/>
  <c r="BZ226" i="1"/>
  <c r="BY226" i="1"/>
  <c r="BX226" i="1"/>
  <c r="BW226" i="1"/>
  <c r="BV226" i="1"/>
  <c r="BT226" i="1"/>
  <c r="BR226" i="1"/>
  <c r="BQ226" i="1"/>
  <c r="BP226" i="1"/>
  <c r="BO226" i="1"/>
  <c r="BN226" i="1"/>
  <c r="BL226" i="1"/>
  <c r="BK226" i="1"/>
  <c r="BD226" i="1"/>
  <c r="BC226" i="1"/>
  <c r="BB226" i="1"/>
  <c r="BA226" i="1"/>
  <c r="AZ226" i="1"/>
  <c r="AY226" i="1"/>
  <c r="AX226" i="1"/>
  <c r="AW226" i="1"/>
  <c r="AV226" i="1"/>
  <c r="AE226" i="1"/>
  <c r="AD226" i="1"/>
  <c r="AC226" i="1"/>
  <c r="AB226" i="1"/>
  <c r="AA226" i="1"/>
  <c r="Z226" i="1"/>
  <c r="Y226" i="1"/>
  <c r="R226" i="1"/>
  <c r="Q226" i="1"/>
  <c r="C226" i="1"/>
  <c r="FM225" i="1"/>
  <c r="FO225" i="1" s="1"/>
  <c r="CW225" i="1"/>
  <c r="CV225" i="1"/>
  <c r="CU225" i="1"/>
  <c r="CT225" i="1"/>
  <c r="CS225" i="1"/>
  <c r="CQ225" i="1"/>
  <c r="CP225" i="1"/>
  <c r="CI225" i="1"/>
  <c r="BZ225" i="1"/>
  <c r="BY225" i="1"/>
  <c r="BX225" i="1"/>
  <c r="BW225" i="1"/>
  <c r="BV225" i="1"/>
  <c r="BT225" i="1"/>
  <c r="BR225" i="1"/>
  <c r="BQ225" i="1"/>
  <c r="BP225" i="1"/>
  <c r="BO225" i="1"/>
  <c r="BN225" i="1"/>
  <c r="BL225" i="1"/>
  <c r="BK225" i="1"/>
  <c r="BD225" i="1"/>
  <c r="BC225" i="1"/>
  <c r="BB225" i="1"/>
  <c r="BA225" i="1"/>
  <c r="AZ225" i="1"/>
  <c r="AY225" i="1"/>
  <c r="AX225" i="1"/>
  <c r="AW225" i="1"/>
  <c r="AV225" i="1"/>
  <c r="AE225" i="1"/>
  <c r="AD225" i="1"/>
  <c r="AC225" i="1"/>
  <c r="AB225" i="1"/>
  <c r="AA225" i="1"/>
  <c r="Z225" i="1"/>
  <c r="Y225" i="1"/>
  <c r="R225" i="1"/>
  <c r="Q225" i="1"/>
  <c r="C225" i="1"/>
  <c r="FM224" i="1"/>
  <c r="FO224" i="1" s="1"/>
  <c r="CW224" i="1"/>
  <c r="CV224" i="1"/>
  <c r="CU224" i="1"/>
  <c r="CT224" i="1"/>
  <c r="CS224" i="1"/>
  <c r="CQ224" i="1"/>
  <c r="CP224" i="1"/>
  <c r="CI224" i="1"/>
  <c r="BZ224" i="1"/>
  <c r="BY224" i="1"/>
  <c r="BX224" i="1"/>
  <c r="BW224" i="1"/>
  <c r="BV224" i="1"/>
  <c r="BT224" i="1"/>
  <c r="BR224" i="1"/>
  <c r="BQ224" i="1"/>
  <c r="BP224" i="1"/>
  <c r="BO224" i="1"/>
  <c r="BN224" i="1"/>
  <c r="BL224" i="1"/>
  <c r="BK224" i="1"/>
  <c r="BD224" i="1"/>
  <c r="BC224" i="1"/>
  <c r="BB224" i="1"/>
  <c r="BA224" i="1"/>
  <c r="AZ224" i="1"/>
  <c r="AY224" i="1"/>
  <c r="AX224" i="1"/>
  <c r="AW224" i="1"/>
  <c r="AV224" i="1"/>
  <c r="AE224" i="1"/>
  <c r="AD224" i="1"/>
  <c r="AC224" i="1"/>
  <c r="AB224" i="1"/>
  <c r="AA224" i="1"/>
  <c r="Z224" i="1"/>
  <c r="Y224" i="1"/>
  <c r="R224" i="1"/>
  <c r="Q224" i="1"/>
  <c r="C224" i="1"/>
  <c r="FM223" i="1"/>
  <c r="FO223" i="1" s="1"/>
  <c r="CW223" i="1"/>
  <c r="CV223" i="1"/>
  <c r="CU223" i="1"/>
  <c r="CT223" i="1"/>
  <c r="CS223" i="1"/>
  <c r="CQ223" i="1"/>
  <c r="CP223" i="1"/>
  <c r="CI223" i="1"/>
  <c r="BZ223" i="1"/>
  <c r="BY223" i="1"/>
  <c r="BX223" i="1"/>
  <c r="BW223" i="1"/>
  <c r="BV223" i="1"/>
  <c r="BT223" i="1"/>
  <c r="BR223" i="1"/>
  <c r="BQ223" i="1"/>
  <c r="BP223" i="1"/>
  <c r="BO223" i="1"/>
  <c r="BN223" i="1"/>
  <c r="BL223" i="1"/>
  <c r="BK223" i="1"/>
  <c r="BD223" i="1"/>
  <c r="BC223" i="1"/>
  <c r="BB223" i="1"/>
  <c r="BA223" i="1"/>
  <c r="AZ223" i="1"/>
  <c r="AY223" i="1"/>
  <c r="AX223" i="1"/>
  <c r="AW223" i="1"/>
  <c r="AV223" i="1"/>
  <c r="AE223" i="1"/>
  <c r="AD223" i="1"/>
  <c r="AC223" i="1"/>
  <c r="AB223" i="1"/>
  <c r="AA223" i="1"/>
  <c r="Z223" i="1"/>
  <c r="Y223" i="1"/>
  <c r="R223" i="1"/>
  <c r="Q223" i="1"/>
  <c r="C223" i="1"/>
  <c r="FM222" i="1"/>
  <c r="FO222" i="1" s="1"/>
  <c r="CW222" i="1"/>
  <c r="CV222" i="1"/>
  <c r="CU222" i="1"/>
  <c r="CT222" i="1"/>
  <c r="CS222" i="1"/>
  <c r="CQ222" i="1"/>
  <c r="CP222" i="1"/>
  <c r="CI222" i="1"/>
  <c r="BZ222" i="1"/>
  <c r="BY222" i="1"/>
  <c r="BX222" i="1"/>
  <c r="BW222" i="1"/>
  <c r="BV222" i="1"/>
  <c r="BT222" i="1"/>
  <c r="BR222" i="1"/>
  <c r="BQ222" i="1"/>
  <c r="BP222" i="1"/>
  <c r="BO222" i="1"/>
  <c r="BN222" i="1"/>
  <c r="BL222" i="1"/>
  <c r="BK222" i="1"/>
  <c r="BD222" i="1"/>
  <c r="BC222" i="1"/>
  <c r="BB222" i="1"/>
  <c r="BA222" i="1"/>
  <c r="AZ222" i="1"/>
  <c r="AY222" i="1"/>
  <c r="AX222" i="1"/>
  <c r="AW222" i="1"/>
  <c r="AV222" i="1"/>
  <c r="AE222" i="1"/>
  <c r="AD222" i="1"/>
  <c r="AC222" i="1"/>
  <c r="AB222" i="1"/>
  <c r="AA222" i="1"/>
  <c r="Z222" i="1"/>
  <c r="Y222" i="1"/>
  <c r="R222" i="1"/>
  <c r="Q222" i="1"/>
  <c r="C222" i="1"/>
  <c r="FM221" i="1"/>
  <c r="CW221" i="1"/>
  <c r="CV221" i="1"/>
  <c r="CU221" i="1"/>
  <c r="CT221" i="1"/>
  <c r="CS221" i="1"/>
  <c r="CQ221" i="1"/>
  <c r="CP221" i="1"/>
  <c r="CI221" i="1"/>
  <c r="BZ221" i="1"/>
  <c r="BY221" i="1"/>
  <c r="BX221" i="1"/>
  <c r="BW221" i="1"/>
  <c r="BV221" i="1"/>
  <c r="BT221" i="1"/>
  <c r="BR221" i="1"/>
  <c r="BQ221" i="1"/>
  <c r="BP221" i="1"/>
  <c r="BO221" i="1"/>
  <c r="BN221" i="1"/>
  <c r="BL221" i="1"/>
  <c r="BK221" i="1"/>
  <c r="BD221" i="1"/>
  <c r="BC221" i="1"/>
  <c r="BB221" i="1"/>
  <c r="BA221" i="1"/>
  <c r="AZ221" i="1"/>
  <c r="AY221" i="1"/>
  <c r="AX221" i="1"/>
  <c r="AW221" i="1"/>
  <c r="AV221" i="1"/>
  <c r="AE221" i="1"/>
  <c r="AD221" i="1"/>
  <c r="AC221" i="1"/>
  <c r="AB221" i="1"/>
  <c r="AA221" i="1"/>
  <c r="Z221" i="1"/>
  <c r="Y221" i="1"/>
  <c r="R221" i="1"/>
  <c r="Q221" i="1"/>
  <c r="C221" i="1"/>
  <c r="FM220" i="1"/>
  <c r="CW220" i="1"/>
  <c r="CV220" i="1"/>
  <c r="CU220" i="1"/>
  <c r="CT220" i="1"/>
  <c r="CS220" i="1"/>
  <c r="CQ220" i="1"/>
  <c r="CP220" i="1"/>
  <c r="CI220" i="1"/>
  <c r="BZ220" i="1"/>
  <c r="BY220" i="1"/>
  <c r="BX220" i="1"/>
  <c r="BW220" i="1"/>
  <c r="BV220" i="1"/>
  <c r="BT220" i="1"/>
  <c r="BR220" i="1"/>
  <c r="BQ220" i="1"/>
  <c r="BP220" i="1"/>
  <c r="BO220" i="1"/>
  <c r="BN220" i="1"/>
  <c r="BL220" i="1"/>
  <c r="BK220" i="1"/>
  <c r="BD220" i="1"/>
  <c r="BC220" i="1"/>
  <c r="BB220" i="1"/>
  <c r="BA220" i="1"/>
  <c r="AZ220" i="1"/>
  <c r="AY220" i="1"/>
  <c r="AX220" i="1"/>
  <c r="AW220" i="1"/>
  <c r="AV220" i="1"/>
  <c r="AE220" i="1"/>
  <c r="AD220" i="1"/>
  <c r="AC220" i="1"/>
  <c r="AB220" i="1"/>
  <c r="AA220" i="1"/>
  <c r="Z220" i="1"/>
  <c r="Y220" i="1"/>
  <c r="R220" i="1"/>
  <c r="Q220" i="1"/>
  <c r="C220" i="1"/>
  <c r="FM219" i="1"/>
  <c r="CW219" i="1"/>
  <c r="CV219" i="1"/>
  <c r="CU219" i="1"/>
  <c r="CT219" i="1"/>
  <c r="CS219" i="1"/>
  <c r="CQ219" i="1"/>
  <c r="CP219" i="1"/>
  <c r="CI219" i="1"/>
  <c r="BZ219" i="1"/>
  <c r="BY219" i="1"/>
  <c r="BX219" i="1"/>
  <c r="BW219" i="1"/>
  <c r="BV219" i="1"/>
  <c r="BT219" i="1"/>
  <c r="BR219" i="1"/>
  <c r="BQ219" i="1"/>
  <c r="BP219" i="1"/>
  <c r="BO219" i="1"/>
  <c r="BN219" i="1"/>
  <c r="BL219" i="1"/>
  <c r="BK219" i="1"/>
  <c r="BD219" i="1"/>
  <c r="BC219" i="1"/>
  <c r="BB219" i="1"/>
  <c r="BA219" i="1"/>
  <c r="AZ219" i="1"/>
  <c r="AY219" i="1"/>
  <c r="AX219" i="1"/>
  <c r="AW219" i="1"/>
  <c r="AV219" i="1"/>
  <c r="AE219" i="1"/>
  <c r="AD219" i="1"/>
  <c r="AC219" i="1"/>
  <c r="AB219" i="1"/>
  <c r="AA219" i="1"/>
  <c r="Z219" i="1"/>
  <c r="Y219" i="1"/>
  <c r="R219" i="1"/>
  <c r="Q219" i="1"/>
  <c r="C219" i="1"/>
  <c r="FM218" i="1"/>
  <c r="CW218" i="1"/>
  <c r="CV218" i="1"/>
  <c r="CU218" i="1"/>
  <c r="CT218" i="1"/>
  <c r="CS218" i="1"/>
  <c r="CQ218" i="1"/>
  <c r="CP218" i="1"/>
  <c r="CI218" i="1"/>
  <c r="BZ218" i="1"/>
  <c r="BY218" i="1"/>
  <c r="BX218" i="1"/>
  <c r="BW218" i="1"/>
  <c r="BV218" i="1"/>
  <c r="BT218" i="1"/>
  <c r="BR218" i="1"/>
  <c r="BQ218" i="1"/>
  <c r="BP218" i="1"/>
  <c r="BO218" i="1"/>
  <c r="BN218" i="1"/>
  <c r="BL218" i="1"/>
  <c r="BK218" i="1"/>
  <c r="BD218" i="1"/>
  <c r="BC218" i="1"/>
  <c r="BB218" i="1"/>
  <c r="BA218" i="1"/>
  <c r="AZ218" i="1"/>
  <c r="AY218" i="1"/>
  <c r="AX218" i="1"/>
  <c r="AW218" i="1"/>
  <c r="AV218" i="1"/>
  <c r="AE218" i="1"/>
  <c r="AD218" i="1"/>
  <c r="AC218" i="1"/>
  <c r="AB218" i="1"/>
  <c r="AA218" i="1"/>
  <c r="Z218" i="1"/>
  <c r="Y218" i="1"/>
  <c r="R218" i="1"/>
  <c r="Q218" i="1"/>
  <c r="C218" i="1"/>
  <c r="FM217" i="1"/>
  <c r="CW217" i="1"/>
  <c r="CV217" i="1"/>
  <c r="CU217" i="1"/>
  <c r="CT217" i="1"/>
  <c r="CS217" i="1"/>
  <c r="CQ217" i="1"/>
  <c r="CP217" i="1"/>
  <c r="CI217" i="1"/>
  <c r="BZ217" i="1"/>
  <c r="BY217" i="1"/>
  <c r="BX217" i="1"/>
  <c r="BW217" i="1"/>
  <c r="BV217" i="1"/>
  <c r="BT217" i="1"/>
  <c r="BR217" i="1"/>
  <c r="BQ217" i="1"/>
  <c r="BP217" i="1"/>
  <c r="BO217" i="1"/>
  <c r="BN217" i="1"/>
  <c r="BL217" i="1"/>
  <c r="BK217" i="1"/>
  <c r="BD217" i="1"/>
  <c r="BC217" i="1"/>
  <c r="BB217" i="1"/>
  <c r="BA217" i="1"/>
  <c r="AZ217" i="1"/>
  <c r="AY217" i="1"/>
  <c r="AX217" i="1"/>
  <c r="AW217" i="1"/>
  <c r="AV217" i="1"/>
  <c r="AE217" i="1"/>
  <c r="AD217" i="1"/>
  <c r="AC217" i="1"/>
  <c r="AB217" i="1"/>
  <c r="AA217" i="1"/>
  <c r="Z217" i="1"/>
  <c r="Y217" i="1"/>
  <c r="R217" i="1"/>
  <c r="Q217" i="1"/>
  <c r="C217" i="1"/>
  <c r="FM216" i="1"/>
  <c r="CW216" i="1"/>
  <c r="CV216" i="1"/>
  <c r="CU216" i="1"/>
  <c r="CT216" i="1"/>
  <c r="CS216" i="1"/>
  <c r="CQ216" i="1"/>
  <c r="CP216" i="1"/>
  <c r="CI216" i="1"/>
  <c r="BZ216" i="1"/>
  <c r="BY216" i="1"/>
  <c r="BX216" i="1"/>
  <c r="BW216" i="1"/>
  <c r="BV216" i="1"/>
  <c r="BT216" i="1"/>
  <c r="BR216" i="1"/>
  <c r="BQ216" i="1"/>
  <c r="BP216" i="1"/>
  <c r="BO216" i="1"/>
  <c r="BN216" i="1"/>
  <c r="BL216" i="1"/>
  <c r="BK216" i="1"/>
  <c r="BD216" i="1"/>
  <c r="BC216" i="1"/>
  <c r="BB216" i="1"/>
  <c r="BA216" i="1"/>
  <c r="AZ216" i="1"/>
  <c r="AY216" i="1"/>
  <c r="AX216" i="1"/>
  <c r="AW216" i="1"/>
  <c r="AV216" i="1"/>
  <c r="AE216" i="1"/>
  <c r="AD216" i="1"/>
  <c r="AC216" i="1"/>
  <c r="AB216" i="1"/>
  <c r="AA216" i="1"/>
  <c r="Z216" i="1"/>
  <c r="Y216" i="1"/>
  <c r="R216" i="1"/>
  <c r="Q216" i="1"/>
  <c r="C216" i="1"/>
  <c r="FM215" i="1"/>
  <c r="CW215" i="1"/>
  <c r="CV215" i="1"/>
  <c r="CU215" i="1"/>
  <c r="CT215" i="1"/>
  <c r="CS215" i="1"/>
  <c r="CQ215" i="1"/>
  <c r="CP215" i="1"/>
  <c r="CI215" i="1"/>
  <c r="BZ215" i="1"/>
  <c r="BY215" i="1"/>
  <c r="BX215" i="1"/>
  <c r="BW215" i="1"/>
  <c r="BV215" i="1"/>
  <c r="BT215" i="1"/>
  <c r="BR215" i="1"/>
  <c r="BQ215" i="1"/>
  <c r="BP215" i="1"/>
  <c r="BO215" i="1"/>
  <c r="BN215" i="1"/>
  <c r="BL215" i="1"/>
  <c r="BK215" i="1"/>
  <c r="BD215" i="1"/>
  <c r="BC215" i="1"/>
  <c r="BB215" i="1"/>
  <c r="BA215" i="1"/>
  <c r="AZ215" i="1"/>
  <c r="AY215" i="1"/>
  <c r="AX215" i="1"/>
  <c r="AW215" i="1"/>
  <c r="AV215" i="1"/>
  <c r="AE215" i="1"/>
  <c r="AD215" i="1"/>
  <c r="AC215" i="1"/>
  <c r="AB215" i="1"/>
  <c r="AA215" i="1"/>
  <c r="Z215" i="1"/>
  <c r="Y215" i="1"/>
  <c r="R215" i="1"/>
  <c r="Q215" i="1"/>
  <c r="C215" i="1"/>
  <c r="FM214" i="1"/>
  <c r="CW214" i="1"/>
  <c r="CV214" i="1"/>
  <c r="CU214" i="1"/>
  <c r="CT214" i="1"/>
  <c r="CS214" i="1"/>
  <c r="CQ214" i="1"/>
  <c r="CP214" i="1"/>
  <c r="CI214" i="1"/>
  <c r="BZ214" i="1"/>
  <c r="BY214" i="1"/>
  <c r="BX214" i="1"/>
  <c r="BW214" i="1"/>
  <c r="BV214" i="1"/>
  <c r="BT214" i="1"/>
  <c r="BR214" i="1"/>
  <c r="BQ214" i="1"/>
  <c r="BP214" i="1"/>
  <c r="BO214" i="1"/>
  <c r="BN214" i="1"/>
  <c r="BL214" i="1"/>
  <c r="BK214" i="1"/>
  <c r="BD214" i="1"/>
  <c r="BC214" i="1"/>
  <c r="BB214" i="1"/>
  <c r="BA214" i="1"/>
  <c r="AZ214" i="1"/>
  <c r="AY214" i="1"/>
  <c r="AX214" i="1"/>
  <c r="AW214" i="1"/>
  <c r="AV214" i="1"/>
  <c r="AE214" i="1"/>
  <c r="AD214" i="1"/>
  <c r="AC214" i="1"/>
  <c r="AB214" i="1"/>
  <c r="AA214" i="1"/>
  <c r="Z214" i="1"/>
  <c r="Y214" i="1"/>
  <c r="R214" i="1"/>
  <c r="Q214" i="1"/>
  <c r="C214" i="1"/>
  <c r="FM213" i="1"/>
  <c r="CW213" i="1"/>
  <c r="CV213" i="1"/>
  <c r="CU213" i="1"/>
  <c r="CT213" i="1"/>
  <c r="CS213" i="1"/>
  <c r="CQ213" i="1"/>
  <c r="CP213" i="1"/>
  <c r="CI213" i="1"/>
  <c r="BZ213" i="1"/>
  <c r="BY213" i="1"/>
  <c r="BX213" i="1"/>
  <c r="BW213" i="1"/>
  <c r="BV213" i="1"/>
  <c r="BT213" i="1"/>
  <c r="BR213" i="1"/>
  <c r="BQ213" i="1"/>
  <c r="BP213" i="1"/>
  <c r="BO213" i="1"/>
  <c r="BN213" i="1"/>
  <c r="BL213" i="1"/>
  <c r="BK213" i="1"/>
  <c r="BD213" i="1"/>
  <c r="BC213" i="1"/>
  <c r="BB213" i="1"/>
  <c r="BA213" i="1"/>
  <c r="AZ213" i="1"/>
  <c r="AY213" i="1"/>
  <c r="AX213" i="1"/>
  <c r="AW213" i="1"/>
  <c r="AV213" i="1"/>
  <c r="AE213" i="1"/>
  <c r="AD213" i="1"/>
  <c r="AC213" i="1"/>
  <c r="AB213" i="1"/>
  <c r="AA213" i="1"/>
  <c r="Z213" i="1"/>
  <c r="Y213" i="1"/>
  <c r="R213" i="1"/>
  <c r="Q213" i="1"/>
  <c r="C213" i="1"/>
  <c r="FM212" i="1"/>
  <c r="CW212" i="1"/>
  <c r="CV212" i="1"/>
  <c r="CU212" i="1"/>
  <c r="CT212" i="1"/>
  <c r="CS212" i="1"/>
  <c r="CQ212" i="1"/>
  <c r="CP212" i="1"/>
  <c r="CI212" i="1"/>
  <c r="BZ212" i="1"/>
  <c r="BY212" i="1"/>
  <c r="BX212" i="1"/>
  <c r="BW212" i="1"/>
  <c r="BV212" i="1"/>
  <c r="BT212" i="1"/>
  <c r="BR212" i="1"/>
  <c r="BQ212" i="1"/>
  <c r="BP212" i="1"/>
  <c r="BO212" i="1"/>
  <c r="BN212" i="1"/>
  <c r="BL212" i="1"/>
  <c r="BK212" i="1"/>
  <c r="BD212" i="1"/>
  <c r="BC212" i="1"/>
  <c r="BB212" i="1"/>
  <c r="BA212" i="1"/>
  <c r="AZ212" i="1"/>
  <c r="AY212" i="1"/>
  <c r="AX212" i="1"/>
  <c r="AW212" i="1"/>
  <c r="AV212" i="1"/>
  <c r="AE212" i="1"/>
  <c r="AD212" i="1"/>
  <c r="AC212" i="1"/>
  <c r="AB212" i="1"/>
  <c r="AA212" i="1"/>
  <c r="Z212" i="1"/>
  <c r="Y212" i="1"/>
  <c r="R212" i="1"/>
  <c r="Q212" i="1"/>
  <c r="C212" i="1"/>
  <c r="FM211" i="1"/>
  <c r="CW211" i="1"/>
  <c r="CV211" i="1"/>
  <c r="CU211" i="1"/>
  <c r="CT211" i="1"/>
  <c r="CS211" i="1"/>
  <c r="CQ211" i="1"/>
  <c r="CP211" i="1"/>
  <c r="CI211" i="1"/>
  <c r="BZ211" i="1"/>
  <c r="BY211" i="1"/>
  <c r="BX211" i="1"/>
  <c r="BW211" i="1"/>
  <c r="BV211" i="1"/>
  <c r="BT211" i="1"/>
  <c r="BR211" i="1"/>
  <c r="BQ211" i="1"/>
  <c r="BP211" i="1"/>
  <c r="BO211" i="1"/>
  <c r="BN211" i="1"/>
  <c r="BL211" i="1"/>
  <c r="BK211" i="1"/>
  <c r="BD211" i="1"/>
  <c r="BC211" i="1"/>
  <c r="BB211" i="1"/>
  <c r="BA211" i="1"/>
  <c r="AZ211" i="1"/>
  <c r="AY211" i="1"/>
  <c r="AX211" i="1"/>
  <c r="AW211" i="1"/>
  <c r="AV211" i="1"/>
  <c r="AE211" i="1"/>
  <c r="AD211" i="1"/>
  <c r="AC211" i="1"/>
  <c r="AB211" i="1"/>
  <c r="AA211" i="1"/>
  <c r="Z211" i="1"/>
  <c r="Y211" i="1"/>
  <c r="R211" i="1"/>
  <c r="Q211" i="1"/>
  <c r="C211" i="1"/>
  <c r="FM210" i="1"/>
  <c r="CW210" i="1"/>
  <c r="CV210" i="1"/>
  <c r="CU210" i="1"/>
  <c r="CT210" i="1"/>
  <c r="CS210" i="1"/>
  <c r="CQ210" i="1"/>
  <c r="CP210" i="1"/>
  <c r="CI210" i="1"/>
  <c r="BZ210" i="1"/>
  <c r="BY210" i="1"/>
  <c r="BX210" i="1"/>
  <c r="BW210" i="1"/>
  <c r="BV210" i="1"/>
  <c r="BT210" i="1"/>
  <c r="BR210" i="1"/>
  <c r="BQ210" i="1"/>
  <c r="BP210" i="1"/>
  <c r="BO210" i="1"/>
  <c r="BN210" i="1"/>
  <c r="BL210" i="1"/>
  <c r="BK210" i="1"/>
  <c r="BD210" i="1"/>
  <c r="BC210" i="1"/>
  <c r="BB210" i="1"/>
  <c r="BA210" i="1"/>
  <c r="AZ210" i="1"/>
  <c r="AY210" i="1"/>
  <c r="AX210" i="1"/>
  <c r="AW210" i="1"/>
  <c r="AV210" i="1"/>
  <c r="AE210" i="1"/>
  <c r="AD210" i="1"/>
  <c r="AC210" i="1"/>
  <c r="AB210" i="1"/>
  <c r="AA210" i="1"/>
  <c r="Z210" i="1"/>
  <c r="Y210" i="1"/>
  <c r="R210" i="1"/>
  <c r="Q210" i="1"/>
  <c r="C210" i="1"/>
  <c r="FM209" i="1"/>
  <c r="CW209" i="1"/>
  <c r="CV209" i="1"/>
  <c r="CU209" i="1"/>
  <c r="CT209" i="1"/>
  <c r="CS209" i="1"/>
  <c r="CQ209" i="1"/>
  <c r="CP209" i="1"/>
  <c r="CI209" i="1"/>
  <c r="BZ209" i="1"/>
  <c r="BY209" i="1"/>
  <c r="BX209" i="1"/>
  <c r="BW209" i="1"/>
  <c r="BV209" i="1"/>
  <c r="BT209" i="1"/>
  <c r="BR209" i="1"/>
  <c r="BQ209" i="1"/>
  <c r="BP209" i="1"/>
  <c r="BO209" i="1"/>
  <c r="BN209" i="1"/>
  <c r="BL209" i="1"/>
  <c r="BK209" i="1"/>
  <c r="BD209" i="1"/>
  <c r="BC209" i="1"/>
  <c r="BB209" i="1"/>
  <c r="BA209" i="1"/>
  <c r="AZ209" i="1"/>
  <c r="AY209" i="1"/>
  <c r="AX209" i="1"/>
  <c r="AW209" i="1"/>
  <c r="AV209" i="1"/>
  <c r="AE209" i="1"/>
  <c r="AD209" i="1"/>
  <c r="AC209" i="1"/>
  <c r="AB209" i="1"/>
  <c r="AA209" i="1"/>
  <c r="Z209" i="1"/>
  <c r="Y209" i="1"/>
  <c r="R209" i="1"/>
  <c r="Q209" i="1"/>
  <c r="C209" i="1"/>
  <c r="FM208" i="1"/>
  <c r="CW208" i="1"/>
  <c r="CV208" i="1"/>
  <c r="CU208" i="1"/>
  <c r="CT208" i="1"/>
  <c r="CS208" i="1"/>
  <c r="CQ208" i="1"/>
  <c r="CP208" i="1"/>
  <c r="CI208" i="1"/>
  <c r="BZ208" i="1"/>
  <c r="BY208" i="1"/>
  <c r="BX208" i="1"/>
  <c r="BW208" i="1"/>
  <c r="BV208" i="1"/>
  <c r="BT208" i="1"/>
  <c r="BR208" i="1"/>
  <c r="BQ208" i="1"/>
  <c r="BP208" i="1"/>
  <c r="BO208" i="1"/>
  <c r="BN208" i="1"/>
  <c r="BL208" i="1"/>
  <c r="BK208" i="1"/>
  <c r="BD208" i="1"/>
  <c r="BC208" i="1"/>
  <c r="BB208" i="1"/>
  <c r="BA208" i="1"/>
  <c r="AZ208" i="1"/>
  <c r="AY208" i="1"/>
  <c r="AX208" i="1"/>
  <c r="AW208" i="1"/>
  <c r="AV208" i="1"/>
  <c r="AE208" i="1"/>
  <c r="AD208" i="1"/>
  <c r="AC208" i="1"/>
  <c r="AB208" i="1"/>
  <c r="AA208" i="1"/>
  <c r="Z208" i="1"/>
  <c r="Y208" i="1"/>
  <c r="R208" i="1"/>
  <c r="Q208" i="1"/>
  <c r="C208" i="1"/>
  <c r="FM207" i="1"/>
  <c r="CW207" i="1"/>
  <c r="CV207" i="1"/>
  <c r="CU207" i="1"/>
  <c r="CT207" i="1"/>
  <c r="CS207" i="1"/>
  <c r="CQ207" i="1"/>
  <c r="CP207" i="1"/>
  <c r="CI207" i="1"/>
  <c r="BZ207" i="1"/>
  <c r="BY207" i="1"/>
  <c r="BX207" i="1"/>
  <c r="BW207" i="1"/>
  <c r="BV207" i="1"/>
  <c r="BT207" i="1"/>
  <c r="BR207" i="1"/>
  <c r="BQ207" i="1"/>
  <c r="BP207" i="1"/>
  <c r="BO207" i="1"/>
  <c r="BN207" i="1"/>
  <c r="BL207" i="1"/>
  <c r="BK207" i="1"/>
  <c r="BD207" i="1"/>
  <c r="BC207" i="1"/>
  <c r="BB207" i="1"/>
  <c r="BA207" i="1"/>
  <c r="AZ207" i="1"/>
  <c r="AY207" i="1"/>
  <c r="AX207" i="1"/>
  <c r="AW207" i="1"/>
  <c r="AV207" i="1"/>
  <c r="AE207" i="1"/>
  <c r="AD207" i="1"/>
  <c r="AC207" i="1"/>
  <c r="AB207" i="1"/>
  <c r="AA207" i="1"/>
  <c r="Z207" i="1"/>
  <c r="Y207" i="1"/>
  <c r="R207" i="1"/>
  <c r="Q207" i="1"/>
  <c r="C207" i="1"/>
  <c r="FM206" i="1"/>
  <c r="CW206" i="1"/>
  <c r="CV206" i="1"/>
  <c r="CU206" i="1"/>
  <c r="CT206" i="1"/>
  <c r="CS206" i="1"/>
  <c r="CQ206" i="1"/>
  <c r="CP206" i="1"/>
  <c r="CI206" i="1"/>
  <c r="BZ206" i="1"/>
  <c r="BY206" i="1"/>
  <c r="BX206" i="1"/>
  <c r="BW206" i="1"/>
  <c r="BV206" i="1"/>
  <c r="BT206" i="1"/>
  <c r="BR206" i="1"/>
  <c r="BQ206" i="1"/>
  <c r="BP206" i="1"/>
  <c r="BO206" i="1"/>
  <c r="BN206" i="1"/>
  <c r="BL206" i="1"/>
  <c r="BK206" i="1"/>
  <c r="BD206" i="1"/>
  <c r="BC206" i="1"/>
  <c r="BB206" i="1"/>
  <c r="BA206" i="1"/>
  <c r="AZ206" i="1"/>
  <c r="AY206" i="1"/>
  <c r="AX206" i="1"/>
  <c r="AW206" i="1"/>
  <c r="AV206" i="1"/>
  <c r="AE206" i="1"/>
  <c r="AD206" i="1"/>
  <c r="AC206" i="1"/>
  <c r="AB206" i="1"/>
  <c r="AA206" i="1"/>
  <c r="Z206" i="1"/>
  <c r="Y206" i="1"/>
  <c r="R206" i="1"/>
  <c r="Q206" i="1"/>
  <c r="C206" i="1"/>
  <c r="FM205" i="1"/>
  <c r="CW205" i="1"/>
  <c r="CV205" i="1"/>
  <c r="CU205" i="1"/>
  <c r="CT205" i="1"/>
  <c r="CS205" i="1"/>
  <c r="CQ205" i="1"/>
  <c r="CP205" i="1"/>
  <c r="CI205" i="1"/>
  <c r="BZ205" i="1"/>
  <c r="BY205" i="1"/>
  <c r="BX205" i="1"/>
  <c r="BW205" i="1"/>
  <c r="BV205" i="1"/>
  <c r="BT205" i="1"/>
  <c r="BR205" i="1"/>
  <c r="BQ205" i="1"/>
  <c r="BP205" i="1"/>
  <c r="BO205" i="1"/>
  <c r="BN205" i="1"/>
  <c r="BL205" i="1"/>
  <c r="BK205" i="1"/>
  <c r="BD205" i="1"/>
  <c r="BC205" i="1"/>
  <c r="BB205" i="1"/>
  <c r="BA205" i="1"/>
  <c r="AZ205" i="1"/>
  <c r="AY205" i="1"/>
  <c r="AX205" i="1"/>
  <c r="AW205" i="1"/>
  <c r="AV205" i="1"/>
  <c r="AE205" i="1"/>
  <c r="AD205" i="1"/>
  <c r="AC205" i="1"/>
  <c r="AB205" i="1"/>
  <c r="AA205" i="1"/>
  <c r="Z205" i="1"/>
  <c r="Y205" i="1"/>
  <c r="R205" i="1"/>
  <c r="Q205" i="1"/>
  <c r="C205" i="1"/>
  <c r="FM204" i="1"/>
  <c r="CW204" i="1"/>
  <c r="CV204" i="1"/>
  <c r="CU204" i="1"/>
  <c r="CT204" i="1"/>
  <c r="CS204" i="1"/>
  <c r="CQ204" i="1"/>
  <c r="CP204" i="1"/>
  <c r="CI204" i="1"/>
  <c r="BZ204" i="1"/>
  <c r="BY204" i="1"/>
  <c r="BX204" i="1"/>
  <c r="BW204" i="1"/>
  <c r="BV204" i="1"/>
  <c r="BT204" i="1"/>
  <c r="BR204" i="1"/>
  <c r="BQ204" i="1"/>
  <c r="BP204" i="1"/>
  <c r="BO204" i="1"/>
  <c r="BN204" i="1"/>
  <c r="BL204" i="1"/>
  <c r="BK204" i="1"/>
  <c r="BD204" i="1"/>
  <c r="BC204" i="1"/>
  <c r="BB204" i="1"/>
  <c r="BA204" i="1"/>
  <c r="AZ204" i="1"/>
  <c r="AY204" i="1"/>
  <c r="AX204" i="1"/>
  <c r="AW204" i="1"/>
  <c r="AV204" i="1"/>
  <c r="AE204" i="1"/>
  <c r="AD204" i="1"/>
  <c r="AC204" i="1"/>
  <c r="AB204" i="1"/>
  <c r="AA204" i="1"/>
  <c r="Z204" i="1"/>
  <c r="Y204" i="1"/>
  <c r="R204" i="1"/>
  <c r="Q204" i="1"/>
  <c r="C204" i="1"/>
  <c r="FM203" i="1"/>
  <c r="CW203" i="1"/>
  <c r="CV203" i="1"/>
  <c r="CU203" i="1"/>
  <c r="CT203" i="1"/>
  <c r="CS203" i="1"/>
  <c r="CQ203" i="1"/>
  <c r="CP203" i="1"/>
  <c r="CI203" i="1"/>
  <c r="BZ203" i="1"/>
  <c r="BY203" i="1"/>
  <c r="BX203" i="1"/>
  <c r="BW203" i="1"/>
  <c r="BV203" i="1"/>
  <c r="BT203" i="1"/>
  <c r="BR203" i="1"/>
  <c r="BQ203" i="1"/>
  <c r="BP203" i="1"/>
  <c r="BO203" i="1"/>
  <c r="BN203" i="1"/>
  <c r="BL203" i="1"/>
  <c r="BK203" i="1"/>
  <c r="BD203" i="1"/>
  <c r="BC203" i="1"/>
  <c r="BB203" i="1"/>
  <c r="BA203" i="1"/>
  <c r="AZ203" i="1"/>
  <c r="AY203" i="1"/>
  <c r="AX203" i="1"/>
  <c r="AW203" i="1"/>
  <c r="AV203" i="1"/>
  <c r="AE203" i="1"/>
  <c r="AD203" i="1"/>
  <c r="AC203" i="1"/>
  <c r="AB203" i="1"/>
  <c r="AA203" i="1"/>
  <c r="Z203" i="1"/>
  <c r="Y203" i="1"/>
  <c r="R203" i="1"/>
  <c r="Q203" i="1"/>
  <c r="C203" i="1"/>
  <c r="FM202" i="1"/>
  <c r="CW202" i="1"/>
  <c r="CV202" i="1"/>
  <c r="CU202" i="1"/>
  <c r="CT202" i="1"/>
  <c r="CS202" i="1"/>
  <c r="CQ202" i="1"/>
  <c r="CP202" i="1"/>
  <c r="CI202" i="1"/>
  <c r="BZ202" i="1"/>
  <c r="BY202" i="1"/>
  <c r="BX202" i="1"/>
  <c r="BW202" i="1"/>
  <c r="BV202" i="1"/>
  <c r="BT202" i="1"/>
  <c r="BR202" i="1"/>
  <c r="BQ202" i="1"/>
  <c r="BP202" i="1"/>
  <c r="BO202" i="1"/>
  <c r="BN202" i="1"/>
  <c r="BL202" i="1"/>
  <c r="BK202" i="1"/>
  <c r="BD202" i="1"/>
  <c r="BC202" i="1"/>
  <c r="BB202" i="1"/>
  <c r="BA202" i="1"/>
  <c r="AZ202" i="1"/>
  <c r="AY202" i="1"/>
  <c r="AX202" i="1"/>
  <c r="AW202" i="1"/>
  <c r="AV202" i="1"/>
  <c r="AE202" i="1"/>
  <c r="AD202" i="1"/>
  <c r="AC202" i="1"/>
  <c r="AB202" i="1"/>
  <c r="AA202" i="1"/>
  <c r="Z202" i="1"/>
  <c r="Y202" i="1"/>
  <c r="R202" i="1"/>
  <c r="Q202" i="1"/>
  <c r="C202" i="1"/>
  <c r="FM201" i="1"/>
  <c r="CW201" i="1"/>
  <c r="CV201" i="1"/>
  <c r="CU201" i="1"/>
  <c r="CT201" i="1"/>
  <c r="CS201" i="1"/>
  <c r="CQ201" i="1"/>
  <c r="CP201" i="1"/>
  <c r="CI201" i="1"/>
  <c r="BZ201" i="1"/>
  <c r="BY201" i="1"/>
  <c r="BX201" i="1"/>
  <c r="BW201" i="1"/>
  <c r="BV201" i="1"/>
  <c r="BT201" i="1"/>
  <c r="BR201" i="1"/>
  <c r="BQ201" i="1"/>
  <c r="BP201" i="1"/>
  <c r="BO201" i="1"/>
  <c r="BN201" i="1"/>
  <c r="BL201" i="1"/>
  <c r="BK201" i="1"/>
  <c r="BD201" i="1"/>
  <c r="BC201" i="1"/>
  <c r="BB201" i="1"/>
  <c r="BA201" i="1"/>
  <c r="AZ201" i="1"/>
  <c r="AY201" i="1"/>
  <c r="AX201" i="1"/>
  <c r="AW201" i="1"/>
  <c r="AV201" i="1"/>
  <c r="AE201" i="1"/>
  <c r="AD201" i="1"/>
  <c r="AC201" i="1"/>
  <c r="AB201" i="1"/>
  <c r="AA201" i="1"/>
  <c r="Z201" i="1"/>
  <c r="Y201" i="1"/>
  <c r="R201" i="1"/>
  <c r="Q201" i="1"/>
  <c r="C201" i="1"/>
  <c r="FM200" i="1"/>
  <c r="CW200" i="1"/>
  <c r="CV200" i="1"/>
  <c r="CU200" i="1"/>
  <c r="CT200" i="1"/>
  <c r="CS200" i="1"/>
  <c r="CQ200" i="1"/>
  <c r="CP200" i="1"/>
  <c r="CI200" i="1"/>
  <c r="BZ200" i="1"/>
  <c r="BY200" i="1"/>
  <c r="BX200" i="1"/>
  <c r="BW200" i="1"/>
  <c r="BV200" i="1"/>
  <c r="BT200" i="1"/>
  <c r="BR200" i="1"/>
  <c r="BQ200" i="1"/>
  <c r="BP200" i="1"/>
  <c r="BO200" i="1"/>
  <c r="BN200" i="1"/>
  <c r="BL200" i="1"/>
  <c r="BK200" i="1"/>
  <c r="BD200" i="1"/>
  <c r="BC200" i="1"/>
  <c r="BB200" i="1"/>
  <c r="BA200" i="1"/>
  <c r="AZ200" i="1"/>
  <c r="AY200" i="1"/>
  <c r="AX200" i="1"/>
  <c r="AW200" i="1"/>
  <c r="AV200" i="1"/>
  <c r="AE200" i="1"/>
  <c r="AD200" i="1"/>
  <c r="AC200" i="1"/>
  <c r="AB200" i="1"/>
  <c r="AA200" i="1"/>
  <c r="Z200" i="1"/>
  <c r="Y200" i="1"/>
  <c r="R200" i="1"/>
  <c r="Q200" i="1"/>
  <c r="C200" i="1"/>
  <c r="FM199" i="1"/>
  <c r="CW199" i="1"/>
  <c r="CV199" i="1"/>
  <c r="CU199" i="1"/>
  <c r="CT199" i="1"/>
  <c r="CS199" i="1"/>
  <c r="CQ199" i="1"/>
  <c r="CP199" i="1"/>
  <c r="CI199" i="1"/>
  <c r="BZ199" i="1"/>
  <c r="BY199" i="1"/>
  <c r="BX199" i="1"/>
  <c r="BW199" i="1"/>
  <c r="BV199" i="1"/>
  <c r="BT199" i="1"/>
  <c r="BR199" i="1"/>
  <c r="BQ199" i="1"/>
  <c r="BP199" i="1"/>
  <c r="BO199" i="1"/>
  <c r="BN199" i="1"/>
  <c r="BL199" i="1"/>
  <c r="BK199" i="1"/>
  <c r="BD199" i="1"/>
  <c r="BC199" i="1"/>
  <c r="BB199" i="1"/>
  <c r="BA199" i="1"/>
  <c r="AZ199" i="1"/>
  <c r="AY199" i="1"/>
  <c r="AX199" i="1"/>
  <c r="AW199" i="1"/>
  <c r="AV199" i="1"/>
  <c r="AE199" i="1"/>
  <c r="AD199" i="1"/>
  <c r="AC199" i="1"/>
  <c r="AB199" i="1"/>
  <c r="AA199" i="1"/>
  <c r="Z199" i="1"/>
  <c r="Y199" i="1"/>
  <c r="R199" i="1"/>
  <c r="Q199" i="1"/>
  <c r="C199" i="1"/>
  <c r="FM198" i="1"/>
  <c r="CW198" i="1"/>
  <c r="CV198" i="1"/>
  <c r="CU198" i="1"/>
  <c r="CT198" i="1"/>
  <c r="CS198" i="1"/>
  <c r="CQ198" i="1"/>
  <c r="CP198" i="1"/>
  <c r="CI198" i="1"/>
  <c r="BZ198" i="1"/>
  <c r="BY198" i="1"/>
  <c r="BX198" i="1"/>
  <c r="BW198" i="1"/>
  <c r="BV198" i="1"/>
  <c r="BT198" i="1"/>
  <c r="BR198" i="1"/>
  <c r="BQ198" i="1"/>
  <c r="BP198" i="1"/>
  <c r="BO198" i="1"/>
  <c r="BN198" i="1"/>
  <c r="BL198" i="1"/>
  <c r="BK198" i="1"/>
  <c r="BD198" i="1"/>
  <c r="BC198" i="1"/>
  <c r="BB198" i="1"/>
  <c r="BA198" i="1"/>
  <c r="AZ198" i="1"/>
  <c r="AY198" i="1"/>
  <c r="AX198" i="1"/>
  <c r="AW198" i="1"/>
  <c r="AV198" i="1"/>
  <c r="AE198" i="1"/>
  <c r="AD198" i="1"/>
  <c r="AC198" i="1"/>
  <c r="AB198" i="1"/>
  <c r="AA198" i="1"/>
  <c r="Z198" i="1"/>
  <c r="Y198" i="1"/>
  <c r="R198" i="1"/>
  <c r="Q198" i="1"/>
  <c r="C198" i="1"/>
  <c r="FM197" i="1"/>
  <c r="CW197" i="1"/>
  <c r="CV197" i="1"/>
  <c r="CU197" i="1"/>
  <c r="CT197" i="1"/>
  <c r="CS197" i="1"/>
  <c r="CQ197" i="1"/>
  <c r="CP197" i="1"/>
  <c r="CI197" i="1"/>
  <c r="BZ197" i="1"/>
  <c r="BY197" i="1"/>
  <c r="BX197" i="1"/>
  <c r="BW197" i="1"/>
  <c r="BV197" i="1"/>
  <c r="BT197" i="1"/>
  <c r="BR197" i="1"/>
  <c r="BQ197" i="1"/>
  <c r="BP197" i="1"/>
  <c r="BO197" i="1"/>
  <c r="BN197" i="1"/>
  <c r="BL197" i="1"/>
  <c r="BK197" i="1"/>
  <c r="BD197" i="1"/>
  <c r="BC197" i="1"/>
  <c r="BB197" i="1"/>
  <c r="BA197" i="1"/>
  <c r="AZ197" i="1"/>
  <c r="AY197" i="1"/>
  <c r="AX197" i="1"/>
  <c r="AW197" i="1"/>
  <c r="AV197" i="1"/>
  <c r="AE197" i="1"/>
  <c r="AD197" i="1"/>
  <c r="AC197" i="1"/>
  <c r="AB197" i="1"/>
  <c r="AA197" i="1"/>
  <c r="Z197" i="1"/>
  <c r="Y197" i="1"/>
  <c r="R197" i="1"/>
  <c r="Q197" i="1"/>
  <c r="C197" i="1"/>
  <c r="FM196" i="1"/>
  <c r="CW196" i="1"/>
  <c r="CV196" i="1"/>
  <c r="CU196" i="1"/>
  <c r="CT196" i="1"/>
  <c r="CS196" i="1"/>
  <c r="CQ196" i="1"/>
  <c r="CP196" i="1"/>
  <c r="CI196" i="1"/>
  <c r="BZ196" i="1"/>
  <c r="BY196" i="1"/>
  <c r="BX196" i="1"/>
  <c r="BW196" i="1"/>
  <c r="BV196" i="1"/>
  <c r="BT196" i="1"/>
  <c r="BR196" i="1"/>
  <c r="BQ196" i="1"/>
  <c r="BP196" i="1"/>
  <c r="BO196" i="1"/>
  <c r="BN196" i="1"/>
  <c r="BL196" i="1"/>
  <c r="BK196" i="1"/>
  <c r="BD196" i="1"/>
  <c r="BC196" i="1"/>
  <c r="BB196" i="1"/>
  <c r="BA196" i="1"/>
  <c r="AZ196" i="1"/>
  <c r="AY196" i="1"/>
  <c r="AX196" i="1"/>
  <c r="AW196" i="1"/>
  <c r="AV196" i="1"/>
  <c r="AE196" i="1"/>
  <c r="AD196" i="1"/>
  <c r="AC196" i="1"/>
  <c r="AB196" i="1"/>
  <c r="AA196" i="1"/>
  <c r="Z196" i="1"/>
  <c r="Y196" i="1"/>
  <c r="R196" i="1"/>
  <c r="Q196" i="1"/>
  <c r="C196" i="1"/>
  <c r="FM195" i="1"/>
  <c r="CW195" i="1"/>
  <c r="CV195" i="1"/>
  <c r="CU195" i="1"/>
  <c r="CT195" i="1"/>
  <c r="CS195" i="1"/>
  <c r="CQ195" i="1"/>
  <c r="CP195" i="1"/>
  <c r="CI195" i="1"/>
  <c r="BZ195" i="1"/>
  <c r="BY195" i="1"/>
  <c r="BX195" i="1"/>
  <c r="BW195" i="1"/>
  <c r="BV195" i="1"/>
  <c r="BT195" i="1"/>
  <c r="BR195" i="1"/>
  <c r="BQ195" i="1"/>
  <c r="BP195" i="1"/>
  <c r="BO195" i="1"/>
  <c r="BN195" i="1"/>
  <c r="BL195" i="1"/>
  <c r="BK195" i="1"/>
  <c r="BD195" i="1"/>
  <c r="BC195" i="1"/>
  <c r="BB195" i="1"/>
  <c r="BA195" i="1"/>
  <c r="AZ195" i="1"/>
  <c r="AY195" i="1"/>
  <c r="AX195" i="1"/>
  <c r="AW195" i="1"/>
  <c r="AV195" i="1"/>
  <c r="AE195" i="1"/>
  <c r="AD195" i="1"/>
  <c r="AC195" i="1"/>
  <c r="AB195" i="1"/>
  <c r="AA195" i="1"/>
  <c r="Z195" i="1"/>
  <c r="Y195" i="1"/>
  <c r="R195" i="1"/>
  <c r="Q195" i="1"/>
  <c r="C195" i="1"/>
  <c r="FM194" i="1"/>
  <c r="CW194" i="1"/>
  <c r="CV194" i="1"/>
  <c r="CU194" i="1"/>
  <c r="CT194" i="1"/>
  <c r="CS194" i="1"/>
  <c r="CQ194" i="1"/>
  <c r="CP194" i="1"/>
  <c r="CI194" i="1"/>
  <c r="BZ194" i="1"/>
  <c r="BY194" i="1"/>
  <c r="BX194" i="1"/>
  <c r="BW194" i="1"/>
  <c r="BV194" i="1"/>
  <c r="BT194" i="1"/>
  <c r="BR194" i="1"/>
  <c r="BQ194" i="1"/>
  <c r="BP194" i="1"/>
  <c r="BO194" i="1"/>
  <c r="BN194" i="1"/>
  <c r="BL194" i="1"/>
  <c r="BK194" i="1"/>
  <c r="BD194" i="1"/>
  <c r="BC194" i="1"/>
  <c r="BB194" i="1"/>
  <c r="BA194" i="1"/>
  <c r="AZ194" i="1"/>
  <c r="AY194" i="1"/>
  <c r="AX194" i="1"/>
  <c r="AW194" i="1"/>
  <c r="AV194" i="1"/>
  <c r="AE194" i="1"/>
  <c r="AD194" i="1"/>
  <c r="AC194" i="1"/>
  <c r="AB194" i="1"/>
  <c r="AA194" i="1"/>
  <c r="Z194" i="1"/>
  <c r="Y194" i="1"/>
  <c r="R194" i="1"/>
  <c r="Q194" i="1"/>
  <c r="C194" i="1"/>
  <c r="FM193" i="1"/>
  <c r="CW193" i="1"/>
  <c r="CV193" i="1"/>
  <c r="CU193" i="1"/>
  <c r="CT193" i="1"/>
  <c r="CS193" i="1"/>
  <c r="CQ193" i="1"/>
  <c r="CP193" i="1"/>
  <c r="CI193" i="1"/>
  <c r="BZ193" i="1"/>
  <c r="BY193" i="1"/>
  <c r="BX193" i="1"/>
  <c r="BW193" i="1"/>
  <c r="BV193" i="1"/>
  <c r="BT193" i="1"/>
  <c r="BR193" i="1"/>
  <c r="BQ193" i="1"/>
  <c r="BP193" i="1"/>
  <c r="BO193" i="1"/>
  <c r="BN193" i="1"/>
  <c r="BL193" i="1"/>
  <c r="BK193" i="1"/>
  <c r="BD193" i="1"/>
  <c r="BC193" i="1"/>
  <c r="BB193" i="1"/>
  <c r="BA193" i="1"/>
  <c r="AZ193" i="1"/>
  <c r="AY193" i="1"/>
  <c r="AX193" i="1"/>
  <c r="AW193" i="1"/>
  <c r="AV193" i="1"/>
  <c r="AE193" i="1"/>
  <c r="AD193" i="1"/>
  <c r="AC193" i="1"/>
  <c r="AB193" i="1"/>
  <c r="AA193" i="1"/>
  <c r="Z193" i="1"/>
  <c r="Y193" i="1"/>
  <c r="R193" i="1"/>
  <c r="Q193" i="1"/>
  <c r="C193" i="1"/>
  <c r="FM192" i="1"/>
  <c r="CW192" i="1"/>
  <c r="CV192" i="1"/>
  <c r="CU192" i="1"/>
  <c r="CT192" i="1"/>
  <c r="CS192" i="1"/>
  <c r="CQ192" i="1"/>
  <c r="CP192" i="1"/>
  <c r="CI192" i="1"/>
  <c r="BZ192" i="1"/>
  <c r="BY192" i="1"/>
  <c r="BX192" i="1"/>
  <c r="BW192" i="1"/>
  <c r="BV192" i="1"/>
  <c r="BT192" i="1"/>
  <c r="BR192" i="1"/>
  <c r="BQ192" i="1"/>
  <c r="BP192" i="1"/>
  <c r="BO192" i="1"/>
  <c r="BN192" i="1"/>
  <c r="BL192" i="1"/>
  <c r="BK192" i="1"/>
  <c r="BD192" i="1"/>
  <c r="BC192" i="1"/>
  <c r="BB192" i="1"/>
  <c r="BA192" i="1"/>
  <c r="AZ192" i="1"/>
  <c r="AY192" i="1"/>
  <c r="AX192" i="1"/>
  <c r="AW192" i="1"/>
  <c r="AV192" i="1"/>
  <c r="AE192" i="1"/>
  <c r="AD192" i="1"/>
  <c r="AC192" i="1"/>
  <c r="AB192" i="1"/>
  <c r="AA192" i="1"/>
  <c r="Z192" i="1"/>
  <c r="Y192" i="1"/>
  <c r="R192" i="1"/>
  <c r="Q192" i="1"/>
  <c r="C192" i="1"/>
  <c r="FM191" i="1"/>
  <c r="CW191" i="1"/>
  <c r="CV191" i="1"/>
  <c r="CU191" i="1"/>
  <c r="CT191" i="1"/>
  <c r="CS191" i="1"/>
  <c r="CQ191" i="1"/>
  <c r="CP191" i="1"/>
  <c r="CI191" i="1"/>
  <c r="BZ191" i="1"/>
  <c r="BY191" i="1"/>
  <c r="BX191" i="1"/>
  <c r="BW191" i="1"/>
  <c r="BV191" i="1"/>
  <c r="BT191" i="1"/>
  <c r="BR191" i="1"/>
  <c r="BQ191" i="1"/>
  <c r="BP191" i="1"/>
  <c r="BO191" i="1"/>
  <c r="BN191" i="1"/>
  <c r="BL191" i="1"/>
  <c r="BK191" i="1"/>
  <c r="BD191" i="1"/>
  <c r="BC191" i="1"/>
  <c r="BB191" i="1"/>
  <c r="BA191" i="1"/>
  <c r="AZ191" i="1"/>
  <c r="AY191" i="1"/>
  <c r="AX191" i="1"/>
  <c r="AW191" i="1"/>
  <c r="AV191" i="1"/>
  <c r="AE191" i="1"/>
  <c r="AD191" i="1"/>
  <c r="AC191" i="1"/>
  <c r="AB191" i="1"/>
  <c r="AA191" i="1"/>
  <c r="Z191" i="1"/>
  <c r="Y191" i="1"/>
  <c r="R191" i="1"/>
  <c r="Q191" i="1"/>
  <c r="C191" i="1"/>
  <c r="FM190" i="1"/>
  <c r="CW190" i="1"/>
  <c r="CV190" i="1"/>
  <c r="CU190" i="1"/>
  <c r="CT190" i="1"/>
  <c r="CS190" i="1"/>
  <c r="CQ190" i="1"/>
  <c r="CP190" i="1"/>
  <c r="CI190" i="1"/>
  <c r="BZ190" i="1"/>
  <c r="BY190" i="1"/>
  <c r="BX190" i="1"/>
  <c r="BW190" i="1"/>
  <c r="BV190" i="1"/>
  <c r="BT190" i="1"/>
  <c r="BR190" i="1"/>
  <c r="BQ190" i="1"/>
  <c r="BP190" i="1"/>
  <c r="BO190" i="1"/>
  <c r="BN190" i="1"/>
  <c r="BL190" i="1"/>
  <c r="BK190" i="1"/>
  <c r="BD190" i="1"/>
  <c r="BC190" i="1"/>
  <c r="BB190" i="1"/>
  <c r="BA190" i="1"/>
  <c r="AZ190" i="1"/>
  <c r="AY190" i="1"/>
  <c r="AX190" i="1"/>
  <c r="AW190" i="1"/>
  <c r="AV190" i="1"/>
  <c r="AE190" i="1"/>
  <c r="AD190" i="1"/>
  <c r="AC190" i="1"/>
  <c r="AB190" i="1"/>
  <c r="AA190" i="1"/>
  <c r="Z190" i="1"/>
  <c r="Y190" i="1"/>
  <c r="R190" i="1"/>
  <c r="Q190" i="1"/>
  <c r="C190" i="1"/>
  <c r="FM189" i="1"/>
  <c r="CW189" i="1"/>
  <c r="CV189" i="1"/>
  <c r="CU189" i="1"/>
  <c r="CT189" i="1"/>
  <c r="CS189" i="1"/>
  <c r="CQ189" i="1"/>
  <c r="CP189" i="1"/>
  <c r="CI189" i="1"/>
  <c r="BZ189" i="1"/>
  <c r="BY189" i="1"/>
  <c r="BX189" i="1"/>
  <c r="BW189" i="1"/>
  <c r="BV189" i="1"/>
  <c r="BT189" i="1"/>
  <c r="BR189" i="1"/>
  <c r="BQ189" i="1"/>
  <c r="BP189" i="1"/>
  <c r="BO189" i="1"/>
  <c r="BN189" i="1"/>
  <c r="BL189" i="1"/>
  <c r="BK189" i="1"/>
  <c r="BD189" i="1"/>
  <c r="BC189" i="1"/>
  <c r="BB189" i="1"/>
  <c r="BA189" i="1"/>
  <c r="AZ189" i="1"/>
  <c r="AY189" i="1"/>
  <c r="AX189" i="1"/>
  <c r="AW189" i="1"/>
  <c r="AV189" i="1"/>
  <c r="AE189" i="1"/>
  <c r="AD189" i="1"/>
  <c r="AC189" i="1"/>
  <c r="AB189" i="1"/>
  <c r="AA189" i="1"/>
  <c r="Z189" i="1"/>
  <c r="Y189" i="1"/>
  <c r="R189" i="1"/>
  <c r="Q189" i="1"/>
  <c r="C189" i="1"/>
  <c r="FM188" i="1"/>
  <c r="CW188" i="1"/>
  <c r="CV188" i="1"/>
  <c r="CU188" i="1"/>
  <c r="CT188" i="1"/>
  <c r="CS188" i="1"/>
  <c r="CQ188" i="1"/>
  <c r="CP188" i="1"/>
  <c r="CI188" i="1"/>
  <c r="BZ188" i="1"/>
  <c r="BY188" i="1"/>
  <c r="BX188" i="1"/>
  <c r="BW188" i="1"/>
  <c r="BV188" i="1"/>
  <c r="BT188" i="1"/>
  <c r="BR188" i="1"/>
  <c r="BQ188" i="1"/>
  <c r="BP188" i="1"/>
  <c r="BO188" i="1"/>
  <c r="BN188" i="1"/>
  <c r="BL188" i="1"/>
  <c r="BK188" i="1"/>
  <c r="BD188" i="1"/>
  <c r="BC188" i="1"/>
  <c r="BB188" i="1"/>
  <c r="BA188" i="1"/>
  <c r="AZ188" i="1"/>
  <c r="AY188" i="1"/>
  <c r="AX188" i="1"/>
  <c r="AW188" i="1"/>
  <c r="AV188" i="1"/>
  <c r="AE188" i="1"/>
  <c r="AD188" i="1"/>
  <c r="AC188" i="1"/>
  <c r="AB188" i="1"/>
  <c r="AA188" i="1"/>
  <c r="Z188" i="1"/>
  <c r="Y188" i="1"/>
  <c r="R188" i="1"/>
  <c r="Q188" i="1"/>
  <c r="C188" i="1"/>
  <c r="FM187" i="1"/>
  <c r="CW187" i="1"/>
  <c r="CV187" i="1"/>
  <c r="CU187" i="1"/>
  <c r="CT187" i="1"/>
  <c r="CS187" i="1"/>
  <c r="CQ187" i="1"/>
  <c r="CP187" i="1"/>
  <c r="CI187" i="1"/>
  <c r="BZ187" i="1"/>
  <c r="BY187" i="1"/>
  <c r="BX187" i="1"/>
  <c r="BW187" i="1"/>
  <c r="BV187" i="1"/>
  <c r="BT187" i="1"/>
  <c r="BR187" i="1"/>
  <c r="BQ187" i="1"/>
  <c r="BP187" i="1"/>
  <c r="BO187" i="1"/>
  <c r="BN187" i="1"/>
  <c r="BL187" i="1"/>
  <c r="BK187" i="1"/>
  <c r="BD187" i="1"/>
  <c r="BC187" i="1"/>
  <c r="BB187" i="1"/>
  <c r="BA187" i="1"/>
  <c r="AZ187" i="1"/>
  <c r="AY187" i="1"/>
  <c r="AX187" i="1"/>
  <c r="AW187" i="1"/>
  <c r="AV187" i="1"/>
  <c r="AE187" i="1"/>
  <c r="AD187" i="1"/>
  <c r="AC187" i="1"/>
  <c r="AB187" i="1"/>
  <c r="AA187" i="1"/>
  <c r="Z187" i="1"/>
  <c r="Y187" i="1"/>
  <c r="R187" i="1"/>
  <c r="Q187" i="1"/>
  <c r="C187" i="1"/>
  <c r="FM186" i="1"/>
  <c r="CW186" i="1"/>
  <c r="CV186" i="1"/>
  <c r="CU186" i="1"/>
  <c r="CT186" i="1"/>
  <c r="CS186" i="1"/>
  <c r="CQ186" i="1"/>
  <c r="CP186" i="1"/>
  <c r="CI186" i="1"/>
  <c r="BZ186" i="1"/>
  <c r="BY186" i="1"/>
  <c r="BX186" i="1"/>
  <c r="BW186" i="1"/>
  <c r="BV186" i="1"/>
  <c r="BT186" i="1"/>
  <c r="BR186" i="1"/>
  <c r="BQ186" i="1"/>
  <c r="BP186" i="1"/>
  <c r="BO186" i="1"/>
  <c r="BN186" i="1"/>
  <c r="BL186" i="1"/>
  <c r="BK186" i="1"/>
  <c r="BD186" i="1"/>
  <c r="BC186" i="1"/>
  <c r="BB186" i="1"/>
  <c r="BA186" i="1"/>
  <c r="AZ186" i="1"/>
  <c r="AY186" i="1"/>
  <c r="AX186" i="1"/>
  <c r="AW186" i="1"/>
  <c r="AV186" i="1"/>
  <c r="AE186" i="1"/>
  <c r="AD186" i="1"/>
  <c r="AC186" i="1"/>
  <c r="AB186" i="1"/>
  <c r="AA186" i="1"/>
  <c r="Z186" i="1"/>
  <c r="Y186" i="1"/>
  <c r="R186" i="1"/>
  <c r="Q186" i="1"/>
  <c r="C186" i="1"/>
  <c r="FM185" i="1"/>
  <c r="CW185" i="1"/>
  <c r="CV185" i="1"/>
  <c r="CU185" i="1"/>
  <c r="CT185" i="1"/>
  <c r="CS185" i="1"/>
  <c r="CQ185" i="1"/>
  <c r="CP185" i="1"/>
  <c r="CI185" i="1"/>
  <c r="BZ185" i="1"/>
  <c r="BY185" i="1"/>
  <c r="BX185" i="1"/>
  <c r="BW185" i="1"/>
  <c r="BV185" i="1"/>
  <c r="BT185" i="1"/>
  <c r="BR185" i="1"/>
  <c r="BQ185" i="1"/>
  <c r="BP185" i="1"/>
  <c r="BO185" i="1"/>
  <c r="BN185" i="1"/>
  <c r="BL185" i="1"/>
  <c r="BK185" i="1"/>
  <c r="BD185" i="1"/>
  <c r="BC185" i="1"/>
  <c r="BB185" i="1"/>
  <c r="BA185" i="1"/>
  <c r="AZ185" i="1"/>
  <c r="AY185" i="1"/>
  <c r="AX185" i="1"/>
  <c r="AW185" i="1"/>
  <c r="AV185" i="1"/>
  <c r="AE185" i="1"/>
  <c r="AD185" i="1"/>
  <c r="AC185" i="1"/>
  <c r="AB185" i="1"/>
  <c r="AA185" i="1"/>
  <c r="Z185" i="1"/>
  <c r="Y185" i="1"/>
  <c r="R185" i="1"/>
  <c r="Q185" i="1"/>
  <c r="C185" i="1"/>
  <c r="FM184" i="1"/>
  <c r="CW184" i="1"/>
  <c r="CV184" i="1"/>
  <c r="CU184" i="1"/>
  <c r="CT184" i="1"/>
  <c r="CS184" i="1"/>
  <c r="CQ184" i="1"/>
  <c r="CP184" i="1"/>
  <c r="CI184" i="1"/>
  <c r="BZ184" i="1"/>
  <c r="BY184" i="1"/>
  <c r="BX184" i="1"/>
  <c r="BW184" i="1"/>
  <c r="BV184" i="1"/>
  <c r="BT184" i="1"/>
  <c r="BR184" i="1"/>
  <c r="BQ184" i="1"/>
  <c r="BP184" i="1"/>
  <c r="BO184" i="1"/>
  <c r="BN184" i="1"/>
  <c r="BL184" i="1"/>
  <c r="BK184" i="1"/>
  <c r="BD184" i="1"/>
  <c r="BC184" i="1"/>
  <c r="BB184" i="1"/>
  <c r="BA184" i="1"/>
  <c r="AZ184" i="1"/>
  <c r="AY184" i="1"/>
  <c r="AX184" i="1"/>
  <c r="AW184" i="1"/>
  <c r="AV184" i="1"/>
  <c r="AE184" i="1"/>
  <c r="AD184" i="1"/>
  <c r="AC184" i="1"/>
  <c r="AB184" i="1"/>
  <c r="AA184" i="1"/>
  <c r="Z184" i="1"/>
  <c r="Y184" i="1"/>
  <c r="R184" i="1"/>
  <c r="Q184" i="1"/>
  <c r="C184" i="1"/>
  <c r="FM183" i="1"/>
  <c r="CW183" i="1"/>
  <c r="CV183" i="1"/>
  <c r="CU183" i="1"/>
  <c r="CT183" i="1"/>
  <c r="CS183" i="1"/>
  <c r="CQ183" i="1"/>
  <c r="CP183" i="1"/>
  <c r="CI183" i="1"/>
  <c r="BZ183" i="1"/>
  <c r="BY183" i="1"/>
  <c r="BX183" i="1"/>
  <c r="BW183" i="1"/>
  <c r="BV183" i="1"/>
  <c r="BT183" i="1"/>
  <c r="BR183" i="1"/>
  <c r="BQ183" i="1"/>
  <c r="BP183" i="1"/>
  <c r="BO183" i="1"/>
  <c r="BN183" i="1"/>
  <c r="BL183" i="1"/>
  <c r="BK183" i="1"/>
  <c r="BD183" i="1"/>
  <c r="BC183" i="1"/>
  <c r="BB183" i="1"/>
  <c r="BA183" i="1"/>
  <c r="AZ183" i="1"/>
  <c r="AY183" i="1"/>
  <c r="AX183" i="1"/>
  <c r="AW183" i="1"/>
  <c r="AV183" i="1"/>
  <c r="AE183" i="1"/>
  <c r="AD183" i="1"/>
  <c r="AC183" i="1"/>
  <c r="AB183" i="1"/>
  <c r="AA183" i="1"/>
  <c r="Z183" i="1"/>
  <c r="Y183" i="1"/>
  <c r="R183" i="1"/>
  <c r="Q183" i="1"/>
  <c r="C183" i="1"/>
  <c r="FM182" i="1"/>
  <c r="FO182" i="1" s="1"/>
  <c r="CW182" i="1"/>
  <c r="CV182" i="1"/>
  <c r="CU182" i="1"/>
  <c r="CT182" i="1"/>
  <c r="CS182" i="1"/>
  <c r="CQ182" i="1"/>
  <c r="CP182" i="1"/>
  <c r="CI182" i="1"/>
  <c r="BZ182" i="1"/>
  <c r="BY182" i="1"/>
  <c r="BX182" i="1"/>
  <c r="BW182" i="1"/>
  <c r="BV182" i="1"/>
  <c r="BT182" i="1"/>
  <c r="BR182" i="1"/>
  <c r="BQ182" i="1"/>
  <c r="BP182" i="1"/>
  <c r="BO182" i="1"/>
  <c r="BN182" i="1"/>
  <c r="BL182" i="1"/>
  <c r="BK182" i="1"/>
  <c r="BD182" i="1"/>
  <c r="BC182" i="1"/>
  <c r="BB182" i="1"/>
  <c r="BA182" i="1"/>
  <c r="AZ182" i="1"/>
  <c r="AY182" i="1"/>
  <c r="AX182" i="1"/>
  <c r="AW182" i="1"/>
  <c r="AV182" i="1"/>
  <c r="AE182" i="1"/>
  <c r="AD182" i="1"/>
  <c r="AC182" i="1"/>
  <c r="AB182" i="1"/>
  <c r="AA182" i="1"/>
  <c r="Z182" i="1"/>
  <c r="Y182" i="1"/>
  <c r="R182" i="1"/>
  <c r="Q182" i="1"/>
  <c r="C182" i="1"/>
  <c r="FM181" i="1"/>
  <c r="FO181" i="1" s="1"/>
  <c r="CW181" i="1"/>
  <c r="CV181" i="1"/>
  <c r="CU181" i="1"/>
  <c r="CT181" i="1"/>
  <c r="CS181" i="1"/>
  <c r="CQ181" i="1"/>
  <c r="CP181" i="1"/>
  <c r="CI181" i="1"/>
  <c r="BZ181" i="1"/>
  <c r="BY181" i="1"/>
  <c r="BX181" i="1"/>
  <c r="BW181" i="1"/>
  <c r="BV181" i="1"/>
  <c r="BT181" i="1"/>
  <c r="BR181" i="1"/>
  <c r="BQ181" i="1"/>
  <c r="BP181" i="1"/>
  <c r="BO181" i="1"/>
  <c r="BN181" i="1"/>
  <c r="BL181" i="1"/>
  <c r="BK181" i="1"/>
  <c r="BD181" i="1"/>
  <c r="BC181" i="1"/>
  <c r="BB181" i="1"/>
  <c r="BA181" i="1"/>
  <c r="AZ181" i="1"/>
  <c r="AY181" i="1"/>
  <c r="AX181" i="1"/>
  <c r="AW181" i="1"/>
  <c r="AV181" i="1"/>
  <c r="AE181" i="1"/>
  <c r="AD181" i="1"/>
  <c r="AC181" i="1"/>
  <c r="AB181" i="1"/>
  <c r="AA181" i="1"/>
  <c r="Z181" i="1"/>
  <c r="Y181" i="1"/>
  <c r="R181" i="1"/>
  <c r="Q181" i="1"/>
  <c r="C181" i="1"/>
  <c r="FM180" i="1"/>
  <c r="CW180" i="1"/>
  <c r="CV180" i="1"/>
  <c r="CU180" i="1"/>
  <c r="CT180" i="1"/>
  <c r="CS180" i="1"/>
  <c r="CQ180" i="1"/>
  <c r="CP180" i="1"/>
  <c r="CI180" i="1"/>
  <c r="BZ180" i="1"/>
  <c r="BY180" i="1"/>
  <c r="BX180" i="1"/>
  <c r="BW180" i="1"/>
  <c r="BV180" i="1"/>
  <c r="BT180" i="1"/>
  <c r="BR180" i="1"/>
  <c r="BQ180" i="1"/>
  <c r="BP180" i="1"/>
  <c r="BO180" i="1"/>
  <c r="BN180" i="1"/>
  <c r="BL180" i="1"/>
  <c r="BK180" i="1"/>
  <c r="BD180" i="1"/>
  <c r="BC180" i="1"/>
  <c r="BB180" i="1"/>
  <c r="BA180" i="1"/>
  <c r="AZ180" i="1"/>
  <c r="AY180" i="1"/>
  <c r="AX180" i="1"/>
  <c r="AW180" i="1"/>
  <c r="AV180" i="1"/>
  <c r="AE180" i="1"/>
  <c r="AD180" i="1"/>
  <c r="AC180" i="1"/>
  <c r="AB180" i="1"/>
  <c r="AA180" i="1"/>
  <c r="Z180" i="1"/>
  <c r="Y180" i="1"/>
  <c r="R180" i="1"/>
  <c r="Q180" i="1"/>
  <c r="C180" i="1"/>
  <c r="FM179" i="1"/>
  <c r="FO179" i="1" s="1"/>
  <c r="CW179" i="1"/>
  <c r="CV179" i="1"/>
  <c r="CU179" i="1"/>
  <c r="CT179" i="1"/>
  <c r="CS179" i="1"/>
  <c r="CQ179" i="1"/>
  <c r="CP179" i="1"/>
  <c r="CI179" i="1"/>
  <c r="BZ179" i="1"/>
  <c r="BY179" i="1"/>
  <c r="BX179" i="1"/>
  <c r="BW179" i="1"/>
  <c r="BV179" i="1"/>
  <c r="BT179" i="1"/>
  <c r="BR179" i="1"/>
  <c r="BQ179" i="1"/>
  <c r="BP179" i="1"/>
  <c r="BO179" i="1"/>
  <c r="BN179" i="1"/>
  <c r="BL179" i="1"/>
  <c r="BK179" i="1"/>
  <c r="BD179" i="1"/>
  <c r="BC179" i="1"/>
  <c r="BB179" i="1"/>
  <c r="BA179" i="1"/>
  <c r="AZ179" i="1"/>
  <c r="AY179" i="1"/>
  <c r="AX179" i="1"/>
  <c r="AW179" i="1"/>
  <c r="AV179" i="1"/>
  <c r="AE179" i="1"/>
  <c r="AD179" i="1"/>
  <c r="AC179" i="1"/>
  <c r="AB179" i="1"/>
  <c r="AA179" i="1"/>
  <c r="Z179" i="1"/>
  <c r="Y179" i="1"/>
  <c r="R179" i="1"/>
  <c r="Q179" i="1"/>
  <c r="C179" i="1"/>
  <c r="FM178" i="1"/>
  <c r="FO178" i="1" s="1"/>
  <c r="CW178" i="1"/>
  <c r="CV178" i="1"/>
  <c r="CU178" i="1"/>
  <c r="CT178" i="1"/>
  <c r="CS178" i="1"/>
  <c r="CQ178" i="1"/>
  <c r="CP178" i="1"/>
  <c r="CI178" i="1"/>
  <c r="BZ178" i="1"/>
  <c r="BY178" i="1"/>
  <c r="BX178" i="1"/>
  <c r="BW178" i="1"/>
  <c r="BV178" i="1"/>
  <c r="BT178" i="1"/>
  <c r="BR178" i="1"/>
  <c r="BQ178" i="1"/>
  <c r="BP178" i="1"/>
  <c r="BO178" i="1"/>
  <c r="BN178" i="1"/>
  <c r="BL178" i="1"/>
  <c r="BK178" i="1"/>
  <c r="BD178" i="1"/>
  <c r="BC178" i="1"/>
  <c r="BB178" i="1"/>
  <c r="BA178" i="1"/>
  <c r="AZ178" i="1"/>
  <c r="AY178" i="1"/>
  <c r="AX178" i="1"/>
  <c r="AW178" i="1"/>
  <c r="AV178" i="1"/>
  <c r="AE178" i="1"/>
  <c r="AD178" i="1"/>
  <c r="AC178" i="1"/>
  <c r="AB178" i="1"/>
  <c r="AA178" i="1"/>
  <c r="Z178" i="1"/>
  <c r="Y178" i="1"/>
  <c r="R178" i="1"/>
  <c r="Q178" i="1"/>
  <c r="C178" i="1"/>
  <c r="FM177" i="1"/>
  <c r="FO177" i="1" s="1"/>
  <c r="CW177" i="1"/>
  <c r="CV177" i="1"/>
  <c r="CU177" i="1"/>
  <c r="CT177" i="1"/>
  <c r="CS177" i="1"/>
  <c r="CQ177" i="1"/>
  <c r="CP177" i="1"/>
  <c r="CI177" i="1"/>
  <c r="BZ177" i="1"/>
  <c r="BY177" i="1"/>
  <c r="BX177" i="1"/>
  <c r="BW177" i="1"/>
  <c r="BV177" i="1"/>
  <c r="BT177" i="1"/>
  <c r="BR177" i="1"/>
  <c r="BQ177" i="1"/>
  <c r="BP177" i="1"/>
  <c r="BO177" i="1"/>
  <c r="BN177" i="1"/>
  <c r="BL177" i="1"/>
  <c r="BK177" i="1"/>
  <c r="BD177" i="1"/>
  <c r="BC177" i="1"/>
  <c r="BB177" i="1"/>
  <c r="BA177" i="1"/>
  <c r="AZ177" i="1"/>
  <c r="AY177" i="1"/>
  <c r="AX177" i="1"/>
  <c r="AW177" i="1"/>
  <c r="AV177" i="1"/>
  <c r="AE177" i="1"/>
  <c r="AD177" i="1"/>
  <c r="AC177" i="1"/>
  <c r="AB177" i="1"/>
  <c r="AA177" i="1"/>
  <c r="Z177" i="1"/>
  <c r="Y177" i="1"/>
  <c r="R177" i="1"/>
  <c r="Q177" i="1"/>
  <c r="C177" i="1"/>
  <c r="FM176" i="1"/>
  <c r="CW176" i="1"/>
  <c r="CV176" i="1"/>
  <c r="CU176" i="1"/>
  <c r="CT176" i="1"/>
  <c r="CS176" i="1"/>
  <c r="CQ176" i="1"/>
  <c r="CP176" i="1"/>
  <c r="CI176" i="1"/>
  <c r="BZ176" i="1"/>
  <c r="BY176" i="1"/>
  <c r="BX176" i="1"/>
  <c r="BW176" i="1"/>
  <c r="BV176" i="1"/>
  <c r="BT176" i="1"/>
  <c r="BR176" i="1"/>
  <c r="BQ176" i="1"/>
  <c r="BP176" i="1"/>
  <c r="BO176" i="1"/>
  <c r="BN176" i="1"/>
  <c r="BL176" i="1"/>
  <c r="BK176" i="1"/>
  <c r="BD176" i="1"/>
  <c r="BC176" i="1"/>
  <c r="BB176" i="1"/>
  <c r="BA176" i="1"/>
  <c r="AZ176" i="1"/>
  <c r="AY176" i="1"/>
  <c r="AX176" i="1"/>
  <c r="AW176" i="1"/>
  <c r="AV176" i="1"/>
  <c r="AE176" i="1"/>
  <c r="AD176" i="1"/>
  <c r="AC176" i="1"/>
  <c r="AB176" i="1"/>
  <c r="AA176" i="1"/>
  <c r="Z176" i="1"/>
  <c r="Y176" i="1"/>
  <c r="R176" i="1"/>
  <c r="Q176" i="1"/>
  <c r="C176" i="1"/>
  <c r="FM175" i="1"/>
  <c r="CW175" i="1"/>
  <c r="CV175" i="1"/>
  <c r="CU175" i="1"/>
  <c r="CT175" i="1"/>
  <c r="CS175" i="1"/>
  <c r="CQ175" i="1"/>
  <c r="CP175" i="1"/>
  <c r="CI175" i="1"/>
  <c r="BZ175" i="1"/>
  <c r="BY175" i="1"/>
  <c r="BX175" i="1"/>
  <c r="BW175" i="1"/>
  <c r="BV175" i="1"/>
  <c r="BT175" i="1"/>
  <c r="BR175" i="1"/>
  <c r="BQ175" i="1"/>
  <c r="BP175" i="1"/>
  <c r="BO175" i="1"/>
  <c r="BN175" i="1"/>
  <c r="BL175" i="1"/>
  <c r="BK175" i="1"/>
  <c r="BD175" i="1"/>
  <c r="BC175" i="1"/>
  <c r="BB175" i="1"/>
  <c r="BA175" i="1"/>
  <c r="AZ175" i="1"/>
  <c r="AY175" i="1"/>
  <c r="AX175" i="1"/>
  <c r="AW175" i="1"/>
  <c r="AV175" i="1"/>
  <c r="AE175" i="1"/>
  <c r="AD175" i="1"/>
  <c r="AC175" i="1"/>
  <c r="AB175" i="1"/>
  <c r="AA175" i="1"/>
  <c r="Z175" i="1"/>
  <c r="Y175" i="1"/>
  <c r="R175" i="1"/>
  <c r="Q175" i="1"/>
  <c r="C175" i="1"/>
  <c r="FM174" i="1"/>
  <c r="FO174" i="1" s="1"/>
  <c r="CW174" i="1"/>
  <c r="CV174" i="1"/>
  <c r="CU174" i="1"/>
  <c r="CT174" i="1"/>
  <c r="CS174" i="1"/>
  <c r="CQ174" i="1"/>
  <c r="CP174" i="1"/>
  <c r="CI174" i="1"/>
  <c r="BZ174" i="1"/>
  <c r="BY174" i="1"/>
  <c r="BX174" i="1"/>
  <c r="BW174" i="1"/>
  <c r="BV174" i="1"/>
  <c r="BT174" i="1"/>
  <c r="BR174" i="1"/>
  <c r="BQ174" i="1"/>
  <c r="BP174" i="1"/>
  <c r="BO174" i="1"/>
  <c r="BN174" i="1"/>
  <c r="BL174" i="1"/>
  <c r="BK174" i="1"/>
  <c r="BD174" i="1"/>
  <c r="BC174" i="1"/>
  <c r="BB174" i="1"/>
  <c r="BA174" i="1"/>
  <c r="AZ174" i="1"/>
  <c r="AY174" i="1"/>
  <c r="AX174" i="1"/>
  <c r="AW174" i="1"/>
  <c r="AV174" i="1"/>
  <c r="AE174" i="1"/>
  <c r="AD174" i="1"/>
  <c r="AC174" i="1"/>
  <c r="AB174" i="1"/>
  <c r="AA174" i="1"/>
  <c r="Z174" i="1"/>
  <c r="Y174" i="1"/>
  <c r="R174" i="1"/>
  <c r="Q174" i="1"/>
  <c r="C174" i="1"/>
  <c r="FM173" i="1"/>
  <c r="FO173" i="1" s="1"/>
  <c r="CW173" i="1"/>
  <c r="CV173" i="1"/>
  <c r="CU173" i="1"/>
  <c r="CT173" i="1"/>
  <c r="CS173" i="1"/>
  <c r="CQ173" i="1"/>
  <c r="CP173" i="1"/>
  <c r="CI173" i="1"/>
  <c r="BZ173" i="1"/>
  <c r="BY173" i="1"/>
  <c r="BX173" i="1"/>
  <c r="BW173" i="1"/>
  <c r="BV173" i="1"/>
  <c r="BT173" i="1"/>
  <c r="BR173" i="1"/>
  <c r="BQ173" i="1"/>
  <c r="BP173" i="1"/>
  <c r="BO173" i="1"/>
  <c r="BN173" i="1"/>
  <c r="BL173" i="1"/>
  <c r="BK173" i="1"/>
  <c r="BD173" i="1"/>
  <c r="BC173" i="1"/>
  <c r="BB173" i="1"/>
  <c r="BA173" i="1"/>
  <c r="AZ173" i="1"/>
  <c r="AY173" i="1"/>
  <c r="AX173" i="1"/>
  <c r="AW173" i="1"/>
  <c r="AV173" i="1"/>
  <c r="AE173" i="1"/>
  <c r="AD173" i="1"/>
  <c r="AC173" i="1"/>
  <c r="AB173" i="1"/>
  <c r="AA173" i="1"/>
  <c r="Z173" i="1"/>
  <c r="Y173" i="1"/>
  <c r="R173" i="1"/>
  <c r="Q173" i="1"/>
  <c r="C173" i="1"/>
  <c r="FM172" i="1"/>
  <c r="FO172" i="1" s="1"/>
  <c r="CW172" i="1"/>
  <c r="CV172" i="1"/>
  <c r="CU172" i="1"/>
  <c r="CT172" i="1"/>
  <c r="CS172" i="1"/>
  <c r="CQ172" i="1"/>
  <c r="CP172" i="1"/>
  <c r="CI172" i="1"/>
  <c r="BZ172" i="1"/>
  <c r="BY172" i="1"/>
  <c r="BX172" i="1"/>
  <c r="BW172" i="1"/>
  <c r="BV172" i="1"/>
  <c r="BT172" i="1"/>
  <c r="BR172" i="1"/>
  <c r="BQ172" i="1"/>
  <c r="BP172" i="1"/>
  <c r="BO172" i="1"/>
  <c r="BN172" i="1"/>
  <c r="BL172" i="1"/>
  <c r="BK172" i="1"/>
  <c r="BD172" i="1"/>
  <c r="BC172" i="1"/>
  <c r="BB172" i="1"/>
  <c r="BA172" i="1"/>
  <c r="AZ172" i="1"/>
  <c r="AY172" i="1"/>
  <c r="AX172" i="1"/>
  <c r="AW172" i="1"/>
  <c r="AV172" i="1"/>
  <c r="AE172" i="1"/>
  <c r="AD172" i="1"/>
  <c r="AC172" i="1"/>
  <c r="AB172" i="1"/>
  <c r="AA172" i="1"/>
  <c r="Z172" i="1"/>
  <c r="Y172" i="1"/>
  <c r="R172" i="1"/>
  <c r="Q172" i="1"/>
  <c r="C172" i="1"/>
  <c r="FM171" i="1"/>
  <c r="FO171" i="1" s="1"/>
  <c r="CW171" i="1"/>
  <c r="CV171" i="1"/>
  <c r="CU171" i="1"/>
  <c r="CT171" i="1"/>
  <c r="CS171" i="1"/>
  <c r="CQ171" i="1"/>
  <c r="CP171" i="1"/>
  <c r="CI171" i="1"/>
  <c r="BZ171" i="1"/>
  <c r="BY171" i="1"/>
  <c r="BX171" i="1"/>
  <c r="BW171" i="1"/>
  <c r="BV171" i="1"/>
  <c r="BT171" i="1"/>
  <c r="BR171" i="1"/>
  <c r="BQ171" i="1"/>
  <c r="BP171" i="1"/>
  <c r="BO171" i="1"/>
  <c r="BN171" i="1"/>
  <c r="BL171" i="1"/>
  <c r="BK171" i="1"/>
  <c r="BD171" i="1"/>
  <c r="BC171" i="1"/>
  <c r="BB171" i="1"/>
  <c r="BA171" i="1"/>
  <c r="AZ171" i="1"/>
  <c r="AY171" i="1"/>
  <c r="AX171" i="1"/>
  <c r="AW171" i="1"/>
  <c r="AV171" i="1"/>
  <c r="AE171" i="1"/>
  <c r="AD171" i="1"/>
  <c r="AC171" i="1"/>
  <c r="AB171" i="1"/>
  <c r="AA171" i="1"/>
  <c r="Z171" i="1"/>
  <c r="Y171" i="1"/>
  <c r="R171" i="1"/>
  <c r="Q171" i="1"/>
  <c r="C171" i="1"/>
  <c r="FM170" i="1"/>
  <c r="CW170" i="1"/>
  <c r="CV170" i="1"/>
  <c r="CU170" i="1"/>
  <c r="CT170" i="1"/>
  <c r="CS170" i="1"/>
  <c r="CQ170" i="1"/>
  <c r="CP170" i="1"/>
  <c r="CI170" i="1"/>
  <c r="BZ170" i="1"/>
  <c r="BY170" i="1"/>
  <c r="BX170" i="1"/>
  <c r="BW170" i="1"/>
  <c r="BV170" i="1"/>
  <c r="BT170" i="1"/>
  <c r="BR170" i="1"/>
  <c r="BQ170" i="1"/>
  <c r="BP170" i="1"/>
  <c r="BO170" i="1"/>
  <c r="BN170" i="1"/>
  <c r="BL170" i="1"/>
  <c r="BK170" i="1"/>
  <c r="BD170" i="1"/>
  <c r="BC170" i="1"/>
  <c r="BB170" i="1"/>
  <c r="BA170" i="1"/>
  <c r="AZ170" i="1"/>
  <c r="AY170" i="1"/>
  <c r="AX170" i="1"/>
  <c r="AW170" i="1"/>
  <c r="AV170" i="1"/>
  <c r="AE170" i="1"/>
  <c r="AD170" i="1"/>
  <c r="AC170" i="1"/>
  <c r="AB170" i="1"/>
  <c r="AA170" i="1"/>
  <c r="Z170" i="1"/>
  <c r="Y170" i="1"/>
  <c r="R170" i="1"/>
  <c r="Q170" i="1"/>
  <c r="C170" i="1"/>
  <c r="FM169" i="1"/>
  <c r="FO169" i="1" s="1"/>
  <c r="CW169" i="1"/>
  <c r="CV169" i="1"/>
  <c r="CU169" i="1"/>
  <c r="CT169" i="1"/>
  <c r="CS169" i="1"/>
  <c r="CQ169" i="1"/>
  <c r="CP169" i="1"/>
  <c r="CI169" i="1"/>
  <c r="BZ169" i="1"/>
  <c r="BY169" i="1"/>
  <c r="BX169" i="1"/>
  <c r="BW169" i="1"/>
  <c r="BV169" i="1"/>
  <c r="BT169" i="1"/>
  <c r="BR169" i="1"/>
  <c r="BQ169" i="1"/>
  <c r="BP169" i="1"/>
  <c r="BO169" i="1"/>
  <c r="BN169" i="1"/>
  <c r="BL169" i="1"/>
  <c r="BK169" i="1"/>
  <c r="BD169" i="1"/>
  <c r="BC169" i="1"/>
  <c r="BB169" i="1"/>
  <c r="BA169" i="1"/>
  <c r="AZ169" i="1"/>
  <c r="AY169" i="1"/>
  <c r="AX169" i="1"/>
  <c r="AW169" i="1"/>
  <c r="AV169" i="1"/>
  <c r="AE169" i="1"/>
  <c r="AD169" i="1"/>
  <c r="AC169" i="1"/>
  <c r="AB169" i="1"/>
  <c r="AA169" i="1"/>
  <c r="Z169" i="1"/>
  <c r="Y169" i="1"/>
  <c r="R169" i="1"/>
  <c r="Q169" i="1"/>
  <c r="C169" i="1"/>
  <c r="FM168" i="1"/>
  <c r="CW168" i="1"/>
  <c r="CV168" i="1"/>
  <c r="CU168" i="1"/>
  <c r="CT168" i="1"/>
  <c r="CS168" i="1"/>
  <c r="CQ168" i="1"/>
  <c r="CP168" i="1"/>
  <c r="CI168" i="1"/>
  <c r="BZ168" i="1"/>
  <c r="BY168" i="1"/>
  <c r="BX168" i="1"/>
  <c r="BW168" i="1"/>
  <c r="BV168" i="1"/>
  <c r="BT168" i="1"/>
  <c r="BR168" i="1"/>
  <c r="BQ168" i="1"/>
  <c r="BP168" i="1"/>
  <c r="BO168" i="1"/>
  <c r="BN168" i="1"/>
  <c r="BL168" i="1"/>
  <c r="BK168" i="1"/>
  <c r="BD168" i="1"/>
  <c r="BC168" i="1"/>
  <c r="BB168" i="1"/>
  <c r="BA168" i="1"/>
  <c r="AZ168" i="1"/>
  <c r="AY168" i="1"/>
  <c r="AX168" i="1"/>
  <c r="AW168" i="1"/>
  <c r="AV168" i="1"/>
  <c r="AE168" i="1"/>
  <c r="AD168" i="1"/>
  <c r="AC168" i="1"/>
  <c r="AB168" i="1"/>
  <c r="AA168" i="1"/>
  <c r="Z168" i="1"/>
  <c r="Y168" i="1"/>
  <c r="R168" i="1"/>
  <c r="Q168" i="1"/>
  <c r="C168" i="1"/>
  <c r="FM167" i="1"/>
  <c r="CW167" i="1"/>
  <c r="CV167" i="1"/>
  <c r="CU167" i="1"/>
  <c r="CT167" i="1"/>
  <c r="CS167" i="1"/>
  <c r="CQ167" i="1"/>
  <c r="CP167" i="1"/>
  <c r="CI167" i="1"/>
  <c r="BZ167" i="1"/>
  <c r="BY167" i="1"/>
  <c r="BX167" i="1"/>
  <c r="BW167" i="1"/>
  <c r="BV167" i="1"/>
  <c r="BT167" i="1"/>
  <c r="BR167" i="1"/>
  <c r="BQ167" i="1"/>
  <c r="BP167" i="1"/>
  <c r="BO167" i="1"/>
  <c r="BN167" i="1"/>
  <c r="BL167" i="1"/>
  <c r="BK167" i="1"/>
  <c r="BD167" i="1"/>
  <c r="BC167" i="1"/>
  <c r="BB167" i="1"/>
  <c r="BA167" i="1"/>
  <c r="AZ167" i="1"/>
  <c r="AY167" i="1"/>
  <c r="AX167" i="1"/>
  <c r="AW167" i="1"/>
  <c r="AV167" i="1"/>
  <c r="AE167" i="1"/>
  <c r="AD167" i="1"/>
  <c r="AC167" i="1"/>
  <c r="AB167" i="1"/>
  <c r="AA167" i="1"/>
  <c r="Z167" i="1"/>
  <c r="Y167" i="1"/>
  <c r="R167" i="1"/>
  <c r="Q167" i="1"/>
  <c r="C167" i="1"/>
  <c r="FM166" i="1"/>
  <c r="FO166" i="1" s="1"/>
  <c r="CW166" i="1"/>
  <c r="CV166" i="1"/>
  <c r="CU166" i="1"/>
  <c r="CT166" i="1"/>
  <c r="CS166" i="1"/>
  <c r="CQ166" i="1"/>
  <c r="CP166" i="1"/>
  <c r="CI166" i="1"/>
  <c r="BZ166" i="1"/>
  <c r="BY166" i="1"/>
  <c r="BX166" i="1"/>
  <c r="BW166" i="1"/>
  <c r="BV166" i="1"/>
  <c r="BT166" i="1"/>
  <c r="BR166" i="1"/>
  <c r="BQ166" i="1"/>
  <c r="BP166" i="1"/>
  <c r="BO166" i="1"/>
  <c r="BN166" i="1"/>
  <c r="BL166" i="1"/>
  <c r="BK166" i="1"/>
  <c r="BD166" i="1"/>
  <c r="BC166" i="1"/>
  <c r="BB166" i="1"/>
  <c r="BA166" i="1"/>
  <c r="AZ166" i="1"/>
  <c r="AY166" i="1"/>
  <c r="AX166" i="1"/>
  <c r="AW166" i="1"/>
  <c r="AV166" i="1"/>
  <c r="AE166" i="1"/>
  <c r="AD166" i="1"/>
  <c r="AC166" i="1"/>
  <c r="AB166" i="1"/>
  <c r="AA166" i="1"/>
  <c r="Z166" i="1"/>
  <c r="Y166" i="1"/>
  <c r="R166" i="1"/>
  <c r="Q166" i="1"/>
  <c r="C166" i="1"/>
  <c r="FM165" i="1"/>
  <c r="FO165" i="1" s="1"/>
  <c r="CW165" i="1"/>
  <c r="CV165" i="1"/>
  <c r="CU165" i="1"/>
  <c r="CT165" i="1"/>
  <c r="CS165" i="1"/>
  <c r="CQ165" i="1"/>
  <c r="CP165" i="1"/>
  <c r="CI165" i="1"/>
  <c r="BZ165" i="1"/>
  <c r="BY165" i="1"/>
  <c r="BX165" i="1"/>
  <c r="BW165" i="1"/>
  <c r="BV165" i="1"/>
  <c r="BT165" i="1"/>
  <c r="BR165" i="1"/>
  <c r="BQ165" i="1"/>
  <c r="BP165" i="1"/>
  <c r="BO165" i="1"/>
  <c r="BN165" i="1"/>
  <c r="BL165" i="1"/>
  <c r="BK165" i="1"/>
  <c r="BD165" i="1"/>
  <c r="BC165" i="1"/>
  <c r="BB165" i="1"/>
  <c r="BA165" i="1"/>
  <c r="AZ165" i="1"/>
  <c r="AY165" i="1"/>
  <c r="AX165" i="1"/>
  <c r="AW165" i="1"/>
  <c r="AV165" i="1"/>
  <c r="AE165" i="1"/>
  <c r="AD165" i="1"/>
  <c r="AC165" i="1"/>
  <c r="AB165" i="1"/>
  <c r="AA165" i="1"/>
  <c r="Z165" i="1"/>
  <c r="Y165" i="1"/>
  <c r="R165" i="1"/>
  <c r="Q165" i="1"/>
  <c r="C165" i="1"/>
  <c r="FM164" i="1"/>
  <c r="FO164" i="1" s="1"/>
  <c r="CW164" i="1"/>
  <c r="CV164" i="1"/>
  <c r="CU164" i="1"/>
  <c r="CT164" i="1"/>
  <c r="CS164" i="1"/>
  <c r="CQ164" i="1"/>
  <c r="CP164" i="1"/>
  <c r="CI164" i="1"/>
  <c r="BZ164" i="1"/>
  <c r="BY164" i="1"/>
  <c r="BX164" i="1"/>
  <c r="BW164" i="1"/>
  <c r="BV164" i="1"/>
  <c r="BT164" i="1"/>
  <c r="BR164" i="1"/>
  <c r="BQ164" i="1"/>
  <c r="BP164" i="1"/>
  <c r="BO164" i="1"/>
  <c r="BN164" i="1"/>
  <c r="BL164" i="1"/>
  <c r="BK164" i="1"/>
  <c r="BD164" i="1"/>
  <c r="BC164" i="1"/>
  <c r="BB164" i="1"/>
  <c r="BA164" i="1"/>
  <c r="AZ164" i="1"/>
  <c r="AY164" i="1"/>
  <c r="AX164" i="1"/>
  <c r="AW164" i="1"/>
  <c r="AV164" i="1"/>
  <c r="AE164" i="1"/>
  <c r="AD164" i="1"/>
  <c r="AC164" i="1"/>
  <c r="AB164" i="1"/>
  <c r="AA164" i="1"/>
  <c r="Z164" i="1"/>
  <c r="Y164" i="1"/>
  <c r="R164" i="1"/>
  <c r="Q164" i="1"/>
  <c r="C164" i="1"/>
  <c r="FM163" i="1"/>
  <c r="FO163" i="1" s="1"/>
  <c r="CW163" i="1"/>
  <c r="CV163" i="1"/>
  <c r="CU163" i="1"/>
  <c r="CT163" i="1"/>
  <c r="CS163" i="1"/>
  <c r="CQ163" i="1"/>
  <c r="CP163" i="1"/>
  <c r="CI163" i="1"/>
  <c r="BZ163" i="1"/>
  <c r="BY163" i="1"/>
  <c r="BX163" i="1"/>
  <c r="BW163" i="1"/>
  <c r="BV163" i="1"/>
  <c r="BT163" i="1"/>
  <c r="BR163" i="1"/>
  <c r="BQ163" i="1"/>
  <c r="BP163" i="1"/>
  <c r="BO163" i="1"/>
  <c r="BN163" i="1"/>
  <c r="BL163" i="1"/>
  <c r="BK163" i="1"/>
  <c r="BD163" i="1"/>
  <c r="BC163" i="1"/>
  <c r="BB163" i="1"/>
  <c r="BA163" i="1"/>
  <c r="AZ163" i="1"/>
  <c r="AY163" i="1"/>
  <c r="AX163" i="1"/>
  <c r="AW163" i="1"/>
  <c r="AV163" i="1"/>
  <c r="AE163" i="1"/>
  <c r="AD163" i="1"/>
  <c r="AC163" i="1"/>
  <c r="AB163" i="1"/>
  <c r="AA163" i="1"/>
  <c r="Z163" i="1"/>
  <c r="Y163" i="1"/>
  <c r="R163" i="1"/>
  <c r="Q163" i="1"/>
  <c r="C163" i="1"/>
  <c r="FM162" i="1"/>
  <c r="FO162" i="1" s="1"/>
  <c r="CW162" i="1"/>
  <c r="CV162" i="1"/>
  <c r="CU162" i="1"/>
  <c r="CT162" i="1"/>
  <c r="CS162" i="1"/>
  <c r="CQ162" i="1"/>
  <c r="CP162" i="1"/>
  <c r="CI162" i="1"/>
  <c r="BZ162" i="1"/>
  <c r="BY162" i="1"/>
  <c r="BX162" i="1"/>
  <c r="BW162" i="1"/>
  <c r="BV162" i="1"/>
  <c r="BT162" i="1"/>
  <c r="BR162" i="1"/>
  <c r="BQ162" i="1"/>
  <c r="BP162" i="1"/>
  <c r="BO162" i="1"/>
  <c r="BN162" i="1"/>
  <c r="BL162" i="1"/>
  <c r="BK162" i="1"/>
  <c r="BD162" i="1"/>
  <c r="BC162" i="1"/>
  <c r="BB162" i="1"/>
  <c r="BA162" i="1"/>
  <c r="AZ162" i="1"/>
  <c r="AY162" i="1"/>
  <c r="AX162" i="1"/>
  <c r="AW162" i="1"/>
  <c r="AV162" i="1"/>
  <c r="AE162" i="1"/>
  <c r="AD162" i="1"/>
  <c r="AC162" i="1"/>
  <c r="AB162" i="1"/>
  <c r="AA162" i="1"/>
  <c r="Z162" i="1"/>
  <c r="Y162" i="1"/>
  <c r="R162" i="1"/>
  <c r="Q162" i="1"/>
  <c r="C162" i="1"/>
  <c r="FM161" i="1"/>
  <c r="CW161" i="1"/>
  <c r="CV161" i="1"/>
  <c r="CU161" i="1"/>
  <c r="CT161" i="1"/>
  <c r="CS161" i="1"/>
  <c r="CQ161" i="1"/>
  <c r="CP161" i="1"/>
  <c r="CI161" i="1"/>
  <c r="BZ161" i="1"/>
  <c r="BY161" i="1"/>
  <c r="BX161" i="1"/>
  <c r="BW161" i="1"/>
  <c r="BV161" i="1"/>
  <c r="BT161" i="1"/>
  <c r="BR161" i="1"/>
  <c r="BQ161" i="1"/>
  <c r="BP161" i="1"/>
  <c r="BO161" i="1"/>
  <c r="BN161" i="1"/>
  <c r="BL161" i="1"/>
  <c r="BK161" i="1"/>
  <c r="BD161" i="1"/>
  <c r="BC161" i="1"/>
  <c r="BB161" i="1"/>
  <c r="BA161" i="1"/>
  <c r="AZ161" i="1"/>
  <c r="AY161" i="1"/>
  <c r="AX161" i="1"/>
  <c r="AW161" i="1"/>
  <c r="AV161" i="1"/>
  <c r="AE161" i="1"/>
  <c r="AD161" i="1"/>
  <c r="AC161" i="1"/>
  <c r="AB161" i="1"/>
  <c r="AA161" i="1"/>
  <c r="Z161" i="1"/>
  <c r="Y161" i="1"/>
  <c r="R161" i="1"/>
  <c r="Q161" i="1"/>
  <c r="C161" i="1"/>
  <c r="FM160" i="1"/>
  <c r="CW160" i="1"/>
  <c r="CV160" i="1"/>
  <c r="CU160" i="1"/>
  <c r="CT160" i="1"/>
  <c r="CS160" i="1"/>
  <c r="CQ160" i="1"/>
  <c r="CP160" i="1"/>
  <c r="CI160" i="1"/>
  <c r="BZ160" i="1"/>
  <c r="BY160" i="1"/>
  <c r="BX160" i="1"/>
  <c r="BW160" i="1"/>
  <c r="BV160" i="1"/>
  <c r="BT160" i="1"/>
  <c r="BR160" i="1"/>
  <c r="BQ160" i="1"/>
  <c r="BP160" i="1"/>
  <c r="BO160" i="1"/>
  <c r="BN160" i="1"/>
  <c r="BL160" i="1"/>
  <c r="BK160" i="1"/>
  <c r="BD160" i="1"/>
  <c r="BC160" i="1"/>
  <c r="BB160" i="1"/>
  <c r="BA160" i="1"/>
  <c r="AZ160" i="1"/>
  <c r="AY160" i="1"/>
  <c r="AX160" i="1"/>
  <c r="AW160" i="1"/>
  <c r="AV160" i="1"/>
  <c r="AE160" i="1"/>
  <c r="AD160" i="1"/>
  <c r="AC160" i="1"/>
  <c r="AB160" i="1"/>
  <c r="AA160" i="1"/>
  <c r="Z160" i="1"/>
  <c r="Y160" i="1"/>
  <c r="R160" i="1"/>
  <c r="Q160" i="1"/>
  <c r="C160" i="1"/>
  <c r="FM159" i="1"/>
  <c r="CW159" i="1"/>
  <c r="CV159" i="1"/>
  <c r="CU159" i="1"/>
  <c r="CT159" i="1"/>
  <c r="CS159" i="1"/>
  <c r="CQ159" i="1"/>
  <c r="CP159" i="1"/>
  <c r="CI159" i="1"/>
  <c r="BZ159" i="1"/>
  <c r="BY159" i="1"/>
  <c r="BX159" i="1"/>
  <c r="BW159" i="1"/>
  <c r="BV159" i="1"/>
  <c r="BT159" i="1"/>
  <c r="BR159" i="1"/>
  <c r="BQ159" i="1"/>
  <c r="BP159" i="1"/>
  <c r="BO159" i="1"/>
  <c r="BN159" i="1"/>
  <c r="BL159" i="1"/>
  <c r="BK159" i="1"/>
  <c r="BD159" i="1"/>
  <c r="BC159" i="1"/>
  <c r="BB159" i="1"/>
  <c r="BA159" i="1"/>
  <c r="AZ159" i="1"/>
  <c r="AY159" i="1"/>
  <c r="AX159" i="1"/>
  <c r="AW159" i="1"/>
  <c r="AV159" i="1"/>
  <c r="AE159" i="1"/>
  <c r="AD159" i="1"/>
  <c r="AC159" i="1"/>
  <c r="AB159" i="1"/>
  <c r="AA159" i="1"/>
  <c r="Z159" i="1"/>
  <c r="Y159" i="1"/>
  <c r="R159" i="1"/>
  <c r="Q159" i="1"/>
  <c r="C159" i="1"/>
  <c r="FM158" i="1"/>
  <c r="FO158" i="1" s="1"/>
  <c r="CW158" i="1"/>
  <c r="CV158" i="1"/>
  <c r="CU158" i="1"/>
  <c r="CT158" i="1"/>
  <c r="CS158" i="1"/>
  <c r="CQ158" i="1"/>
  <c r="CP158" i="1"/>
  <c r="CI158" i="1"/>
  <c r="BZ158" i="1"/>
  <c r="BY158" i="1"/>
  <c r="BX158" i="1"/>
  <c r="BW158" i="1"/>
  <c r="BV158" i="1"/>
  <c r="BT158" i="1"/>
  <c r="BR158" i="1"/>
  <c r="BQ158" i="1"/>
  <c r="BP158" i="1"/>
  <c r="BO158" i="1"/>
  <c r="BN158" i="1"/>
  <c r="BL158" i="1"/>
  <c r="BK158" i="1"/>
  <c r="BD158" i="1"/>
  <c r="BC158" i="1"/>
  <c r="BB158" i="1"/>
  <c r="BA158" i="1"/>
  <c r="AZ158" i="1"/>
  <c r="AY158" i="1"/>
  <c r="AX158" i="1"/>
  <c r="AW158" i="1"/>
  <c r="AV158" i="1"/>
  <c r="AE158" i="1"/>
  <c r="AD158" i="1"/>
  <c r="AC158" i="1"/>
  <c r="AB158" i="1"/>
  <c r="AA158" i="1"/>
  <c r="Z158" i="1"/>
  <c r="Y158" i="1"/>
  <c r="R158" i="1"/>
  <c r="Q158" i="1"/>
  <c r="C158" i="1"/>
  <c r="FM157" i="1"/>
  <c r="FO157" i="1" s="1"/>
  <c r="CW157" i="1"/>
  <c r="CV157" i="1"/>
  <c r="CU157" i="1"/>
  <c r="CT157" i="1"/>
  <c r="CS157" i="1"/>
  <c r="CQ157" i="1"/>
  <c r="CP157" i="1"/>
  <c r="CI157" i="1"/>
  <c r="BZ157" i="1"/>
  <c r="BY157" i="1"/>
  <c r="BX157" i="1"/>
  <c r="BW157" i="1"/>
  <c r="BV157" i="1"/>
  <c r="BT157" i="1"/>
  <c r="BR157" i="1"/>
  <c r="BQ157" i="1"/>
  <c r="BP157" i="1"/>
  <c r="BO157" i="1"/>
  <c r="BN157" i="1"/>
  <c r="BL157" i="1"/>
  <c r="BK157" i="1"/>
  <c r="BD157" i="1"/>
  <c r="BC157" i="1"/>
  <c r="BB157" i="1"/>
  <c r="BA157" i="1"/>
  <c r="AZ157" i="1"/>
  <c r="AY157" i="1"/>
  <c r="AX157" i="1"/>
  <c r="AW157" i="1"/>
  <c r="AV157" i="1"/>
  <c r="AE157" i="1"/>
  <c r="AD157" i="1"/>
  <c r="AC157" i="1"/>
  <c r="AB157" i="1"/>
  <c r="AA157" i="1"/>
  <c r="Z157" i="1"/>
  <c r="Y157" i="1"/>
  <c r="C157" i="1"/>
  <c r="FM156" i="1"/>
  <c r="CW156" i="1"/>
  <c r="CV156" i="1"/>
  <c r="CU156" i="1"/>
  <c r="CT156" i="1"/>
  <c r="CS156" i="1"/>
  <c r="CQ156" i="1"/>
  <c r="CP156" i="1"/>
  <c r="CI156" i="1"/>
  <c r="BZ156" i="1"/>
  <c r="BY156" i="1"/>
  <c r="BX156" i="1"/>
  <c r="BW156" i="1"/>
  <c r="BV156" i="1"/>
  <c r="BT156" i="1"/>
  <c r="BR156" i="1"/>
  <c r="BQ156" i="1"/>
  <c r="BP156" i="1"/>
  <c r="BO156" i="1"/>
  <c r="BN156" i="1"/>
  <c r="BL156" i="1"/>
  <c r="BK156" i="1"/>
  <c r="BD156" i="1"/>
  <c r="BC156" i="1"/>
  <c r="BB156" i="1"/>
  <c r="BA156" i="1"/>
  <c r="AZ156" i="1"/>
  <c r="AY156" i="1"/>
  <c r="AX156" i="1"/>
  <c r="AW156" i="1"/>
  <c r="AV156" i="1"/>
  <c r="AE156" i="1"/>
  <c r="AD156" i="1"/>
  <c r="AC156" i="1"/>
  <c r="AB156" i="1"/>
  <c r="AA156" i="1"/>
  <c r="Z156" i="1"/>
  <c r="Y156" i="1"/>
  <c r="R156" i="1"/>
  <c r="Q156" i="1"/>
  <c r="C156" i="1"/>
  <c r="FM155" i="1"/>
  <c r="FO155" i="1" s="1"/>
  <c r="CW155" i="1"/>
  <c r="CV155" i="1"/>
  <c r="CU155" i="1"/>
  <c r="CT155" i="1"/>
  <c r="CS155" i="1"/>
  <c r="CQ155" i="1"/>
  <c r="CP155" i="1"/>
  <c r="CI155" i="1"/>
  <c r="BZ155" i="1"/>
  <c r="BY155" i="1"/>
  <c r="BX155" i="1"/>
  <c r="BW155" i="1"/>
  <c r="BV155" i="1"/>
  <c r="BT155" i="1"/>
  <c r="BR155" i="1"/>
  <c r="BQ155" i="1"/>
  <c r="BP155" i="1"/>
  <c r="BO155" i="1"/>
  <c r="BN155" i="1"/>
  <c r="BL155" i="1"/>
  <c r="BK155" i="1"/>
  <c r="BD155" i="1"/>
  <c r="BC155" i="1"/>
  <c r="BB155" i="1"/>
  <c r="BA155" i="1"/>
  <c r="AZ155" i="1"/>
  <c r="AY155" i="1"/>
  <c r="AX155" i="1"/>
  <c r="AW155" i="1"/>
  <c r="AV155" i="1"/>
  <c r="AE155" i="1"/>
  <c r="AD155" i="1"/>
  <c r="AC155" i="1"/>
  <c r="AB155" i="1"/>
  <c r="AA155" i="1"/>
  <c r="Z155" i="1"/>
  <c r="Y155" i="1"/>
  <c r="R155" i="1"/>
  <c r="Q155" i="1"/>
  <c r="C155" i="1"/>
  <c r="FM154" i="1"/>
  <c r="CW154" i="1"/>
  <c r="CV154" i="1"/>
  <c r="CU154" i="1"/>
  <c r="CT154" i="1"/>
  <c r="CS154" i="1"/>
  <c r="CQ154" i="1"/>
  <c r="CP154" i="1"/>
  <c r="CI154" i="1"/>
  <c r="BZ154" i="1"/>
  <c r="BY154" i="1"/>
  <c r="BX154" i="1"/>
  <c r="BW154" i="1"/>
  <c r="BV154" i="1"/>
  <c r="BT154" i="1"/>
  <c r="BR154" i="1"/>
  <c r="BQ154" i="1"/>
  <c r="BP154" i="1"/>
  <c r="BO154" i="1"/>
  <c r="BN154" i="1"/>
  <c r="BL154" i="1"/>
  <c r="BK154" i="1"/>
  <c r="BD154" i="1"/>
  <c r="BC154" i="1"/>
  <c r="BB154" i="1"/>
  <c r="BA154" i="1"/>
  <c r="AZ154" i="1"/>
  <c r="AY154" i="1"/>
  <c r="AX154" i="1"/>
  <c r="AW154" i="1"/>
  <c r="AV154" i="1"/>
  <c r="AE154" i="1"/>
  <c r="AD154" i="1"/>
  <c r="AC154" i="1"/>
  <c r="AB154" i="1"/>
  <c r="AA154" i="1"/>
  <c r="Z154" i="1"/>
  <c r="Y154" i="1"/>
  <c r="R154" i="1"/>
  <c r="Q154" i="1"/>
  <c r="C154" i="1"/>
  <c r="FM153" i="1"/>
  <c r="CW153" i="1"/>
  <c r="CV153" i="1"/>
  <c r="CU153" i="1"/>
  <c r="CT153" i="1"/>
  <c r="CS153" i="1"/>
  <c r="CQ153" i="1"/>
  <c r="CP153" i="1"/>
  <c r="CI153" i="1"/>
  <c r="BZ153" i="1"/>
  <c r="BY153" i="1"/>
  <c r="BX153" i="1"/>
  <c r="BW153" i="1"/>
  <c r="BV153" i="1"/>
  <c r="BT153" i="1"/>
  <c r="BR153" i="1"/>
  <c r="BQ153" i="1"/>
  <c r="BP153" i="1"/>
  <c r="BO153" i="1"/>
  <c r="BN153" i="1"/>
  <c r="BL153" i="1"/>
  <c r="BK153" i="1"/>
  <c r="BD153" i="1"/>
  <c r="BC153" i="1"/>
  <c r="BB153" i="1"/>
  <c r="BA153" i="1"/>
  <c r="AZ153" i="1"/>
  <c r="AY153" i="1"/>
  <c r="AX153" i="1"/>
  <c r="AW153" i="1"/>
  <c r="AV153" i="1"/>
  <c r="AE153" i="1"/>
  <c r="AD153" i="1"/>
  <c r="AC153" i="1"/>
  <c r="AB153" i="1"/>
  <c r="AA153" i="1"/>
  <c r="Z153" i="1"/>
  <c r="Y153" i="1"/>
  <c r="R153" i="1"/>
  <c r="Q153" i="1"/>
  <c r="C153" i="1"/>
  <c r="FM152" i="1"/>
  <c r="FN152" i="1" s="1"/>
  <c r="FP152" i="1" s="1"/>
  <c r="CW152" i="1"/>
  <c r="CV152" i="1"/>
  <c r="CU152" i="1"/>
  <c r="CT152" i="1"/>
  <c r="CS152" i="1"/>
  <c r="CQ152" i="1"/>
  <c r="CP152" i="1"/>
  <c r="CI152" i="1"/>
  <c r="BZ152" i="1"/>
  <c r="BY152" i="1"/>
  <c r="BX152" i="1"/>
  <c r="BW152" i="1"/>
  <c r="BV152" i="1"/>
  <c r="BT152" i="1"/>
  <c r="BR152" i="1"/>
  <c r="BQ152" i="1"/>
  <c r="BP152" i="1"/>
  <c r="BO152" i="1"/>
  <c r="BN152" i="1"/>
  <c r="BL152" i="1"/>
  <c r="BK152" i="1"/>
  <c r="BD152" i="1"/>
  <c r="BC152" i="1"/>
  <c r="BB152" i="1"/>
  <c r="BA152" i="1"/>
  <c r="AZ152" i="1"/>
  <c r="AY152" i="1"/>
  <c r="AX152" i="1"/>
  <c r="AW152" i="1"/>
  <c r="AV152" i="1"/>
  <c r="AE152" i="1"/>
  <c r="AD152" i="1"/>
  <c r="AC152" i="1"/>
  <c r="AB152" i="1"/>
  <c r="AA152" i="1"/>
  <c r="Z152" i="1"/>
  <c r="Y152" i="1"/>
  <c r="R152" i="1"/>
  <c r="Q152" i="1"/>
  <c r="C152" i="1"/>
  <c r="FM151" i="1"/>
  <c r="FO151" i="1" s="1"/>
  <c r="CW151" i="1"/>
  <c r="CV151" i="1"/>
  <c r="CU151" i="1"/>
  <c r="CT151" i="1"/>
  <c r="CS151" i="1"/>
  <c r="CQ151" i="1"/>
  <c r="CP151" i="1"/>
  <c r="CI151" i="1"/>
  <c r="BZ151" i="1"/>
  <c r="BY151" i="1"/>
  <c r="BX151" i="1"/>
  <c r="BW151" i="1"/>
  <c r="BV151" i="1"/>
  <c r="BT151" i="1"/>
  <c r="BR151" i="1"/>
  <c r="BQ151" i="1"/>
  <c r="BP151" i="1"/>
  <c r="BO151" i="1"/>
  <c r="BN151" i="1"/>
  <c r="BL151" i="1"/>
  <c r="BK151" i="1"/>
  <c r="BD151" i="1"/>
  <c r="BC151" i="1"/>
  <c r="BB151" i="1"/>
  <c r="BA151" i="1"/>
  <c r="AZ151" i="1"/>
  <c r="AY151" i="1"/>
  <c r="AX151" i="1"/>
  <c r="AW151" i="1"/>
  <c r="AV151" i="1"/>
  <c r="AE151" i="1"/>
  <c r="AD151" i="1"/>
  <c r="AC151" i="1"/>
  <c r="AB151" i="1"/>
  <c r="AA151" i="1"/>
  <c r="Z151" i="1"/>
  <c r="Y151" i="1"/>
  <c r="R151" i="1"/>
  <c r="Q151" i="1"/>
  <c r="C151" i="1"/>
  <c r="FM150" i="1"/>
  <c r="FN150" i="1" s="1"/>
  <c r="FP150" i="1" s="1"/>
  <c r="CW150" i="1"/>
  <c r="CV150" i="1"/>
  <c r="CU150" i="1"/>
  <c r="CT150" i="1"/>
  <c r="CS150" i="1"/>
  <c r="CQ150" i="1"/>
  <c r="CP150" i="1"/>
  <c r="CI150" i="1"/>
  <c r="BZ150" i="1"/>
  <c r="BY150" i="1"/>
  <c r="BX150" i="1"/>
  <c r="BW150" i="1"/>
  <c r="BV150" i="1"/>
  <c r="BT150" i="1"/>
  <c r="BR150" i="1"/>
  <c r="BQ150" i="1"/>
  <c r="BP150" i="1"/>
  <c r="BO150" i="1"/>
  <c r="BN150" i="1"/>
  <c r="BL150" i="1"/>
  <c r="BK150" i="1"/>
  <c r="BD150" i="1"/>
  <c r="BC150" i="1"/>
  <c r="BB150" i="1"/>
  <c r="BA150" i="1"/>
  <c r="AZ150" i="1"/>
  <c r="AY150" i="1"/>
  <c r="AX150" i="1"/>
  <c r="AW150" i="1"/>
  <c r="AV150" i="1"/>
  <c r="AE150" i="1"/>
  <c r="AD150" i="1"/>
  <c r="AC150" i="1"/>
  <c r="AB150" i="1"/>
  <c r="AA150" i="1"/>
  <c r="Z150" i="1"/>
  <c r="Y150" i="1"/>
  <c r="R150" i="1"/>
  <c r="Q150" i="1"/>
  <c r="C150" i="1"/>
  <c r="FM149" i="1"/>
  <c r="CW149" i="1"/>
  <c r="CV149" i="1"/>
  <c r="CU149" i="1"/>
  <c r="CT149" i="1"/>
  <c r="CS149" i="1"/>
  <c r="CQ149" i="1"/>
  <c r="CP149" i="1"/>
  <c r="CI149" i="1"/>
  <c r="BZ149" i="1"/>
  <c r="BY149" i="1"/>
  <c r="BX149" i="1"/>
  <c r="BW149" i="1"/>
  <c r="BV149" i="1"/>
  <c r="BT149" i="1"/>
  <c r="BR149" i="1"/>
  <c r="BQ149" i="1"/>
  <c r="BP149" i="1"/>
  <c r="BO149" i="1"/>
  <c r="BN149" i="1"/>
  <c r="BL149" i="1"/>
  <c r="BK149" i="1"/>
  <c r="BD149" i="1"/>
  <c r="BC149" i="1"/>
  <c r="BB149" i="1"/>
  <c r="BA149" i="1"/>
  <c r="AZ149" i="1"/>
  <c r="AY149" i="1"/>
  <c r="AX149" i="1"/>
  <c r="AW149" i="1"/>
  <c r="AV149" i="1"/>
  <c r="AE149" i="1"/>
  <c r="AD149" i="1"/>
  <c r="AC149" i="1"/>
  <c r="AB149" i="1"/>
  <c r="AA149" i="1"/>
  <c r="Z149" i="1"/>
  <c r="Y149" i="1"/>
  <c r="R149" i="1"/>
  <c r="Q149" i="1"/>
  <c r="C149" i="1"/>
  <c r="FM148" i="1"/>
  <c r="CW148" i="1"/>
  <c r="CV148" i="1"/>
  <c r="CU148" i="1"/>
  <c r="CT148" i="1"/>
  <c r="CS148" i="1"/>
  <c r="CQ148" i="1"/>
  <c r="CP148" i="1"/>
  <c r="CI148" i="1"/>
  <c r="BZ148" i="1"/>
  <c r="BY148" i="1"/>
  <c r="BX148" i="1"/>
  <c r="BW148" i="1"/>
  <c r="BV148" i="1"/>
  <c r="BT148" i="1"/>
  <c r="BR148" i="1"/>
  <c r="BQ148" i="1"/>
  <c r="BP148" i="1"/>
  <c r="BO148" i="1"/>
  <c r="BN148" i="1"/>
  <c r="BL148" i="1"/>
  <c r="BK148" i="1"/>
  <c r="BD148" i="1"/>
  <c r="BC148" i="1"/>
  <c r="BB148" i="1"/>
  <c r="BA148" i="1"/>
  <c r="AZ148" i="1"/>
  <c r="AY148" i="1"/>
  <c r="AX148" i="1"/>
  <c r="AW148" i="1"/>
  <c r="AV148" i="1"/>
  <c r="AE148" i="1"/>
  <c r="AD148" i="1"/>
  <c r="AC148" i="1"/>
  <c r="AB148" i="1"/>
  <c r="AA148" i="1"/>
  <c r="Z148" i="1"/>
  <c r="Y148" i="1"/>
  <c r="R148" i="1"/>
  <c r="Q148" i="1"/>
  <c r="C148" i="1"/>
  <c r="FM147" i="1"/>
  <c r="FO147" i="1" s="1"/>
  <c r="CW147" i="1"/>
  <c r="CV147" i="1"/>
  <c r="CU147" i="1"/>
  <c r="CT147" i="1"/>
  <c r="CS147" i="1"/>
  <c r="CQ147" i="1"/>
  <c r="CP147" i="1"/>
  <c r="CI147" i="1"/>
  <c r="BZ147" i="1"/>
  <c r="BY147" i="1"/>
  <c r="BX147" i="1"/>
  <c r="BW147" i="1"/>
  <c r="BV147" i="1"/>
  <c r="BT147" i="1"/>
  <c r="BR147" i="1"/>
  <c r="BQ147" i="1"/>
  <c r="BP147" i="1"/>
  <c r="BO147" i="1"/>
  <c r="BN147" i="1"/>
  <c r="BL147" i="1"/>
  <c r="BK147" i="1"/>
  <c r="BD147" i="1"/>
  <c r="BC147" i="1"/>
  <c r="BB147" i="1"/>
  <c r="BA147" i="1"/>
  <c r="AZ147" i="1"/>
  <c r="AY147" i="1"/>
  <c r="AX147" i="1"/>
  <c r="AW147" i="1"/>
  <c r="AV147" i="1"/>
  <c r="AE147" i="1"/>
  <c r="AD147" i="1"/>
  <c r="AC147" i="1"/>
  <c r="AB147" i="1"/>
  <c r="AA147" i="1"/>
  <c r="Z147" i="1"/>
  <c r="Y147" i="1"/>
  <c r="R147" i="1"/>
  <c r="Q147" i="1"/>
  <c r="C147" i="1"/>
  <c r="FM146" i="1"/>
  <c r="FN146" i="1" s="1"/>
  <c r="FP146" i="1" s="1"/>
  <c r="CW146" i="1"/>
  <c r="CV146" i="1"/>
  <c r="CU146" i="1"/>
  <c r="CT146" i="1"/>
  <c r="CS146" i="1"/>
  <c r="CQ146" i="1"/>
  <c r="CP146" i="1"/>
  <c r="CI146" i="1"/>
  <c r="BZ146" i="1"/>
  <c r="BY146" i="1"/>
  <c r="BX146" i="1"/>
  <c r="BW146" i="1"/>
  <c r="BV146" i="1"/>
  <c r="BT146" i="1"/>
  <c r="BR146" i="1"/>
  <c r="BQ146" i="1"/>
  <c r="BP146" i="1"/>
  <c r="BO146" i="1"/>
  <c r="BN146" i="1"/>
  <c r="BL146" i="1"/>
  <c r="BK146" i="1"/>
  <c r="BD146" i="1"/>
  <c r="BC146" i="1"/>
  <c r="BB146" i="1"/>
  <c r="BA146" i="1"/>
  <c r="AZ146" i="1"/>
  <c r="AY146" i="1"/>
  <c r="AX146" i="1"/>
  <c r="AW146" i="1"/>
  <c r="AV146" i="1"/>
  <c r="AE146" i="1"/>
  <c r="AD146" i="1"/>
  <c r="AC146" i="1"/>
  <c r="AB146" i="1"/>
  <c r="AA146" i="1"/>
  <c r="Z146" i="1"/>
  <c r="Y146" i="1"/>
  <c r="R146" i="1"/>
  <c r="Q146" i="1"/>
  <c r="C146" i="1"/>
  <c r="FM145" i="1"/>
  <c r="CW145" i="1"/>
  <c r="CV145" i="1"/>
  <c r="CU145" i="1"/>
  <c r="CT145" i="1"/>
  <c r="CS145" i="1"/>
  <c r="CQ145" i="1"/>
  <c r="CP145" i="1"/>
  <c r="CI145" i="1"/>
  <c r="BZ145" i="1"/>
  <c r="BY145" i="1"/>
  <c r="BX145" i="1"/>
  <c r="BW145" i="1"/>
  <c r="BV145" i="1"/>
  <c r="BT145" i="1"/>
  <c r="BR145" i="1"/>
  <c r="BQ145" i="1"/>
  <c r="BP145" i="1"/>
  <c r="BO145" i="1"/>
  <c r="BN145" i="1"/>
  <c r="BL145" i="1"/>
  <c r="BK145" i="1"/>
  <c r="BD145" i="1"/>
  <c r="BC145" i="1"/>
  <c r="BB145" i="1"/>
  <c r="BA145" i="1"/>
  <c r="AZ145" i="1"/>
  <c r="AY145" i="1"/>
  <c r="AX145" i="1"/>
  <c r="AW145" i="1"/>
  <c r="AV145" i="1"/>
  <c r="AE145" i="1"/>
  <c r="AD145" i="1"/>
  <c r="AC145" i="1"/>
  <c r="AB145" i="1"/>
  <c r="AA145" i="1"/>
  <c r="Z145" i="1"/>
  <c r="Y145" i="1"/>
  <c r="R145" i="1"/>
  <c r="Q145" i="1"/>
  <c r="C145" i="1"/>
  <c r="FM144" i="1"/>
  <c r="CW144" i="1"/>
  <c r="CV144" i="1"/>
  <c r="CU144" i="1"/>
  <c r="CT144" i="1"/>
  <c r="CS144" i="1"/>
  <c r="CQ144" i="1"/>
  <c r="CP144" i="1"/>
  <c r="CI144" i="1"/>
  <c r="BZ144" i="1"/>
  <c r="BY144" i="1"/>
  <c r="BX144" i="1"/>
  <c r="BW144" i="1"/>
  <c r="BV144" i="1"/>
  <c r="BT144" i="1"/>
  <c r="BR144" i="1"/>
  <c r="BQ144" i="1"/>
  <c r="BP144" i="1"/>
  <c r="BO144" i="1"/>
  <c r="BN144" i="1"/>
  <c r="BL144" i="1"/>
  <c r="BK144" i="1"/>
  <c r="BD144" i="1"/>
  <c r="BC144" i="1"/>
  <c r="BB144" i="1"/>
  <c r="BA144" i="1"/>
  <c r="AZ144" i="1"/>
  <c r="AY144" i="1"/>
  <c r="AX144" i="1"/>
  <c r="AW144" i="1"/>
  <c r="AV144" i="1"/>
  <c r="AE144" i="1"/>
  <c r="AD144" i="1"/>
  <c r="AC144" i="1"/>
  <c r="AB144" i="1"/>
  <c r="AA144" i="1"/>
  <c r="Z144" i="1"/>
  <c r="Y144" i="1"/>
  <c r="C144" i="1"/>
  <c r="FM143" i="1"/>
  <c r="FO143" i="1" s="1"/>
  <c r="CW143" i="1"/>
  <c r="CV143" i="1"/>
  <c r="CU143" i="1"/>
  <c r="CT143" i="1"/>
  <c r="CS143" i="1"/>
  <c r="CQ143" i="1"/>
  <c r="CP143" i="1"/>
  <c r="CI143" i="1"/>
  <c r="BZ143" i="1"/>
  <c r="BY143" i="1"/>
  <c r="BX143" i="1"/>
  <c r="BW143" i="1"/>
  <c r="BV143" i="1"/>
  <c r="BT143" i="1"/>
  <c r="BR143" i="1"/>
  <c r="BQ143" i="1"/>
  <c r="BP143" i="1"/>
  <c r="BO143" i="1"/>
  <c r="BN143" i="1"/>
  <c r="BL143" i="1"/>
  <c r="BK143" i="1"/>
  <c r="BD143" i="1"/>
  <c r="BC143" i="1"/>
  <c r="BB143" i="1"/>
  <c r="BA143" i="1"/>
  <c r="AZ143" i="1"/>
  <c r="AY143" i="1"/>
  <c r="AX143" i="1"/>
  <c r="AW143" i="1"/>
  <c r="AV143" i="1"/>
  <c r="AE143" i="1"/>
  <c r="AD143" i="1"/>
  <c r="AC143" i="1"/>
  <c r="AB143" i="1"/>
  <c r="AA143" i="1"/>
  <c r="Z143" i="1"/>
  <c r="Y143" i="1"/>
  <c r="R143" i="1"/>
  <c r="Q143" i="1"/>
  <c r="C143" i="1"/>
  <c r="FM142" i="1"/>
  <c r="FO142" i="1" s="1"/>
  <c r="CW142" i="1"/>
  <c r="CV142" i="1"/>
  <c r="CU142" i="1"/>
  <c r="CT142" i="1"/>
  <c r="CS142" i="1"/>
  <c r="CQ142" i="1"/>
  <c r="CP142" i="1"/>
  <c r="CI142" i="1"/>
  <c r="BZ142" i="1"/>
  <c r="BY142" i="1"/>
  <c r="BX142" i="1"/>
  <c r="BW142" i="1"/>
  <c r="BV142" i="1"/>
  <c r="BT142" i="1"/>
  <c r="BR142" i="1"/>
  <c r="BQ142" i="1"/>
  <c r="BP142" i="1"/>
  <c r="BO142" i="1"/>
  <c r="BN142" i="1"/>
  <c r="BL142" i="1"/>
  <c r="BK142" i="1"/>
  <c r="BD142" i="1"/>
  <c r="BC142" i="1"/>
  <c r="BB142" i="1"/>
  <c r="BA142" i="1"/>
  <c r="AZ142" i="1"/>
  <c r="AY142" i="1"/>
  <c r="AX142" i="1"/>
  <c r="AW142" i="1"/>
  <c r="AV142" i="1"/>
  <c r="AE142" i="1"/>
  <c r="AD142" i="1"/>
  <c r="AC142" i="1"/>
  <c r="AB142" i="1"/>
  <c r="AA142" i="1"/>
  <c r="Z142" i="1"/>
  <c r="Y142" i="1"/>
  <c r="R142" i="1"/>
  <c r="Q142" i="1"/>
  <c r="C142" i="1"/>
  <c r="FM141" i="1"/>
  <c r="CW141" i="1"/>
  <c r="CV141" i="1"/>
  <c r="CU141" i="1"/>
  <c r="CT141" i="1"/>
  <c r="CS141" i="1"/>
  <c r="CQ141" i="1"/>
  <c r="CP141" i="1"/>
  <c r="CI141" i="1"/>
  <c r="BZ141" i="1"/>
  <c r="BY141" i="1"/>
  <c r="BX141" i="1"/>
  <c r="BW141" i="1"/>
  <c r="BV141" i="1"/>
  <c r="BT141" i="1"/>
  <c r="BR141" i="1"/>
  <c r="BQ141" i="1"/>
  <c r="BP141" i="1"/>
  <c r="BO141" i="1"/>
  <c r="BN141" i="1"/>
  <c r="BL141" i="1"/>
  <c r="BK141" i="1"/>
  <c r="BD141" i="1"/>
  <c r="BC141" i="1"/>
  <c r="BB141" i="1"/>
  <c r="BA141" i="1"/>
  <c r="AZ141" i="1"/>
  <c r="AY141" i="1"/>
  <c r="AX141" i="1"/>
  <c r="AW141" i="1"/>
  <c r="AV141" i="1"/>
  <c r="AE141" i="1"/>
  <c r="AD141" i="1"/>
  <c r="AC141" i="1"/>
  <c r="AB141" i="1"/>
  <c r="AA141" i="1"/>
  <c r="Z141" i="1"/>
  <c r="Y141" i="1"/>
  <c r="R141" i="1"/>
  <c r="Q141" i="1"/>
  <c r="C141" i="1"/>
  <c r="FM140" i="1"/>
  <c r="FN140" i="1" s="1"/>
  <c r="FP140" i="1" s="1"/>
  <c r="CW140" i="1"/>
  <c r="CV140" i="1"/>
  <c r="CU140" i="1"/>
  <c r="CT140" i="1"/>
  <c r="CS140" i="1"/>
  <c r="CQ140" i="1"/>
  <c r="CP140" i="1"/>
  <c r="CI140" i="1"/>
  <c r="BZ140" i="1"/>
  <c r="BY140" i="1"/>
  <c r="BX140" i="1"/>
  <c r="BW140" i="1"/>
  <c r="BV140" i="1"/>
  <c r="BT140" i="1"/>
  <c r="BR140" i="1"/>
  <c r="BQ140" i="1"/>
  <c r="BP140" i="1"/>
  <c r="BO140" i="1"/>
  <c r="BN140" i="1"/>
  <c r="BL140" i="1"/>
  <c r="BK140" i="1"/>
  <c r="BD140" i="1"/>
  <c r="BC140" i="1"/>
  <c r="BB140" i="1"/>
  <c r="BA140" i="1"/>
  <c r="AZ140" i="1"/>
  <c r="AY140" i="1"/>
  <c r="AX140" i="1"/>
  <c r="AW140" i="1"/>
  <c r="AV140" i="1"/>
  <c r="AE140" i="1"/>
  <c r="AD140" i="1"/>
  <c r="AC140" i="1"/>
  <c r="AB140" i="1"/>
  <c r="AA140" i="1"/>
  <c r="Z140" i="1"/>
  <c r="Y140" i="1"/>
  <c r="R140" i="1"/>
  <c r="Q140" i="1"/>
  <c r="C140" i="1"/>
  <c r="FM139" i="1"/>
  <c r="FO139" i="1" s="1"/>
  <c r="CW139" i="1"/>
  <c r="CV139" i="1"/>
  <c r="CU139" i="1"/>
  <c r="CT139" i="1"/>
  <c r="CS139" i="1"/>
  <c r="CQ139" i="1"/>
  <c r="CP139" i="1"/>
  <c r="CI139" i="1"/>
  <c r="BZ139" i="1"/>
  <c r="BY139" i="1"/>
  <c r="BX139" i="1"/>
  <c r="BW139" i="1"/>
  <c r="BV139" i="1"/>
  <c r="BT139" i="1"/>
  <c r="BR139" i="1"/>
  <c r="BQ139" i="1"/>
  <c r="BP139" i="1"/>
  <c r="BO139" i="1"/>
  <c r="BN139" i="1"/>
  <c r="BL139" i="1"/>
  <c r="BK139" i="1"/>
  <c r="BD139" i="1"/>
  <c r="BC139" i="1"/>
  <c r="BB139" i="1"/>
  <c r="BA139" i="1"/>
  <c r="AZ139" i="1"/>
  <c r="AY139" i="1"/>
  <c r="AX139" i="1"/>
  <c r="AW139" i="1"/>
  <c r="AV139" i="1"/>
  <c r="AE139" i="1"/>
  <c r="AD139" i="1"/>
  <c r="AC139" i="1"/>
  <c r="AB139" i="1"/>
  <c r="AA139" i="1"/>
  <c r="Z139" i="1"/>
  <c r="Y139" i="1"/>
  <c r="R139" i="1"/>
  <c r="Q139" i="1"/>
  <c r="C139" i="1"/>
  <c r="FM138" i="1"/>
  <c r="CW138" i="1"/>
  <c r="CV138" i="1"/>
  <c r="CU138" i="1"/>
  <c r="CT138" i="1"/>
  <c r="CS138" i="1"/>
  <c r="CQ138" i="1"/>
  <c r="CP138" i="1"/>
  <c r="CI138" i="1"/>
  <c r="BZ138" i="1"/>
  <c r="BY138" i="1"/>
  <c r="BX138" i="1"/>
  <c r="BW138" i="1"/>
  <c r="BV138" i="1"/>
  <c r="BT138" i="1"/>
  <c r="BR138" i="1"/>
  <c r="BQ138" i="1"/>
  <c r="BP138" i="1"/>
  <c r="BO138" i="1"/>
  <c r="BN138" i="1"/>
  <c r="BL138" i="1"/>
  <c r="BK138" i="1"/>
  <c r="BD138" i="1"/>
  <c r="BC138" i="1"/>
  <c r="BB138" i="1"/>
  <c r="BA138" i="1"/>
  <c r="AZ138" i="1"/>
  <c r="AY138" i="1"/>
  <c r="AX138" i="1"/>
  <c r="AW138" i="1"/>
  <c r="AV138" i="1"/>
  <c r="AE138" i="1"/>
  <c r="AD138" i="1"/>
  <c r="AC138" i="1"/>
  <c r="AB138" i="1"/>
  <c r="AA138" i="1"/>
  <c r="Z138" i="1"/>
  <c r="Y138" i="1"/>
  <c r="R138" i="1"/>
  <c r="Q138" i="1"/>
  <c r="C138" i="1"/>
  <c r="FM137" i="1"/>
  <c r="FO137" i="1" s="1"/>
  <c r="CW137" i="1"/>
  <c r="CV137" i="1"/>
  <c r="CU137" i="1"/>
  <c r="CT137" i="1"/>
  <c r="CS137" i="1"/>
  <c r="CQ137" i="1"/>
  <c r="CP137" i="1"/>
  <c r="CI137" i="1"/>
  <c r="BZ137" i="1"/>
  <c r="BY137" i="1"/>
  <c r="BX137" i="1"/>
  <c r="BW137" i="1"/>
  <c r="BV137" i="1"/>
  <c r="BT137" i="1"/>
  <c r="BR137" i="1"/>
  <c r="BQ137" i="1"/>
  <c r="BP137" i="1"/>
  <c r="BO137" i="1"/>
  <c r="BN137" i="1"/>
  <c r="BL137" i="1"/>
  <c r="BK137" i="1"/>
  <c r="BD137" i="1"/>
  <c r="BC137" i="1"/>
  <c r="BB137" i="1"/>
  <c r="BA137" i="1"/>
  <c r="AZ137" i="1"/>
  <c r="AY137" i="1"/>
  <c r="AX137" i="1"/>
  <c r="AW137" i="1"/>
  <c r="AV137" i="1"/>
  <c r="AE137" i="1"/>
  <c r="AD137" i="1"/>
  <c r="AC137" i="1"/>
  <c r="AB137" i="1"/>
  <c r="AA137" i="1"/>
  <c r="Z137" i="1"/>
  <c r="Y137" i="1"/>
  <c r="R137" i="1"/>
  <c r="Q137" i="1"/>
  <c r="C137" i="1"/>
  <c r="FM136" i="1"/>
  <c r="FO136" i="1" s="1"/>
  <c r="CW136" i="1"/>
  <c r="CV136" i="1"/>
  <c r="CU136" i="1"/>
  <c r="CT136" i="1"/>
  <c r="CS136" i="1"/>
  <c r="CQ136" i="1"/>
  <c r="CP136" i="1"/>
  <c r="CI136" i="1"/>
  <c r="BZ136" i="1"/>
  <c r="BY136" i="1"/>
  <c r="BX136" i="1"/>
  <c r="BW136" i="1"/>
  <c r="BV136" i="1"/>
  <c r="BT136" i="1"/>
  <c r="BR136" i="1"/>
  <c r="BQ136" i="1"/>
  <c r="BP136" i="1"/>
  <c r="BO136" i="1"/>
  <c r="BN136" i="1"/>
  <c r="BL136" i="1"/>
  <c r="BK136" i="1"/>
  <c r="BD136" i="1"/>
  <c r="BC136" i="1"/>
  <c r="BB136" i="1"/>
  <c r="BA136" i="1"/>
  <c r="AZ136" i="1"/>
  <c r="AY136" i="1"/>
  <c r="AX136" i="1"/>
  <c r="AW136" i="1"/>
  <c r="AV136" i="1"/>
  <c r="AE136" i="1"/>
  <c r="AD136" i="1"/>
  <c r="AC136" i="1"/>
  <c r="AB136" i="1"/>
  <c r="AA136" i="1"/>
  <c r="Z136" i="1"/>
  <c r="Y136" i="1"/>
  <c r="R136" i="1"/>
  <c r="Q136" i="1"/>
  <c r="C136" i="1"/>
  <c r="FM135" i="1"/>
  <c r="FO135" i="1" s="1"/>
  <c r="CW135" i="1"/>
  <c r="CV135" i="1"/>
  <c r="CU135" i="1"/>
  <c r="CT135" i="1"/>
  <c r="CS135" i="1"/>
  <c r="CQ135" i="1"/>
  <c r="CP135" i="1"/>
  <c r="CI135" i="1"/>
  <c r="BZ135" i="1"/>
  <c r="BY135" i="1"/>
  <c r="BX135" i="1"/>
  <c r="BW135" i="1"/>
  <c r="BV135" i="1"/>
  <c r="BT135" i="1"/>
  <c r="BR135" i="1"/>
  <c r="BQ135" i="1"/>
  <c r="BP135" i="1"/>
  <c r="BO135" i="1"/>
  <c r="BN135" i="1"/>
  <c r="BL135" i="1"/>
  <c r="BK135" i="1"/>
  <c r="BD135" i="1"/>
  <c r="BC135" i="1"/>
  <c r="BB135" i="1"/>
  <c r="BA135" i="1"/>
  <c r="AZ135" i="1"/>
  <c r="AY135" i="1"/>
  <c r="AX135" i="1"/>
  <c r="AW135" i="1"/>
  <c r="AV135" i="1"/>
  <c r="AE135" i="1"/>
  <c r="AD135" i="1"/>
  <c r="AC135" i="1"/>
  <c r="AB135" i="1"/>
  <c r="AA135" i="1"/>
  <c r="Z135" i="1"/>
  <c r="Y135" i="1"/>
  <c r="R135" i="1"/>
  <c r="Q135" i="1"/>
  <c r="C135" i="1"/>
  <c r="FM134" i="1"/>
  <c r="FN134" i="1" s="1"/>
  <c r="FP134" i="1" s="1"/>
  <c r="CW134" i="1"/>
  <c r="CV134" i="1"/>
  <c r="CU134" i="1"/>
  <c r="CT134" i="1"/>
  <c r="CS134" i="1"/>
  <c r="CQ134" i="1"/>
  <c r="CP134" i="1"/>
  <c r="CI134" i="1"/>
  <c r="BZ134" i="1"/>
  <c r="BY134" i="1"/>
  <c r="BX134" i="1"/>
  <c r="BW134" i="1"/>
  <c r="BV134" i="1"/>
  <c r="BT134" i="1"/>
  <c r="BR134" i="1"/>
  <c r="BQ134" i="1"/>
  <c r="BP134" i="1"/>
  <c r="BO134" i="1"/>
  <c r="BN134" i="1"/>
  <c r="BL134" i="1"/>
  <c r="BK134" i="1"/>
  <c r="BD134" i="1"/>
  <c r="BC134" i="1"/>
  <c r="BB134" i="1"/>
  <c r="BA134" i="1"/>
  <c r="AZ134" i="1"/>
  <c r="AY134" i="1"/>
  <c r="AX134" i="1"/>
  <c r="AW134" i="1"/>
  <c r="AV134" i="1"/>
  <c r="AE134" i="1"/>
  <c r="AD134" i="1"/>
  <c r="AC134" i="1"/>
  <c r="AB134" i="1"/>
  <c r="AA134" i="1"/>
  <c r="Z134" i="1"/>
  <c r="Y134" i="1"/>
  <c r="R134" i="1"/>
  <c r="Q134" i="1"/>
  <c r="C134" i="1"/>
  <c r="FM133" i="1"/>
  <c r="CW133" i="1"/>
  <c r="CV133" i="1"/>
  <c r="CU133" i="1"/>
  <c r="CT133" i="1"/>
  <c r="CS133" i="1"/>
  <c r="CQ133" i="1"/>
  <c r="CP133" i="1"/>
  <c r="CI133" i="1"/>
  <c r="BZ133" i="1"/>
  <c r="BY133" i="1"/>
  <c r="BX133" i="1"/>
  <c r="BW133" i="1"/>
  <c r="BV133" i="1"/>
  <c r="BT133" i="1"/>
  <c r="BR133" i="1"/>
  <c r="BQ133" i="1"/>
  <c r="BP133" i="1"/>
  <c r="BO133" i="1"/>
  <c r="BN133" i="1"/>
  <c r="BL133" i="1"/>
  <c r="BK133" i="1"/>
  <c r="BD133" i="1"/>
  <c r="BC133" i="1"/>
  <c r="BB133" i="1"/>
  <c r="BA133" i="1"/>
  <c r="AZ133" i="1"/>
  <c r="AY133" i="1"/>
  <c r="AX133" i="1"/>
  <c r="AW133" i="1"/>
  <c r="AV133" i="1"/>
  <c r="AE133" i="1"/>
  <c r="AD133" i="1"/>
  <c r="AC133" i="1"/>
  <c r="AB133" i="1"/>
  <c r="AA133" i="1"/>
  <c r="Z133" i="1"/>
  <c r="Y133" i="1"/>
  <c r="R133" i="1"/>
  <c r="Q133" i="1"/>
  <c r="C133" i="1"/>
  <c r="FM132" i="1"/>
  <c r="FN132" i="1" s="1"/>
  <c r="FP132" i="1" s="1"/>
  <c r="CW132" i="1"/>
  <c r="CV132" i="1"/>
  <c r="CU132" i="1"/>
  <c r="CT132" i="1"/>
  <c r="CS132" i="1"/>
  <c r="CQ132" i="1"/>
  <c r="CP132" i="1"/>
  <c r="CI132" i="1"/>
  <c r="BZ132" i="1"/>
  <c r="BY132" i="1"/>
  <c r="BX132" i="1"/>
  <c r="BW132" i="1"/>
  <c r="BV132" i="1"/>
  <c r="BT132" i="1"/>
  <c r="BR132" i="1"/>
  <c r="BQ132" i="1"/>
  <c r="BP132" i="1"/>
  <c r="BO132" i="1"/>
  <c r="BN132" i="1"/>
  <c r="BL132" i="1"/>
  <c r="BK132" i="1"/>
  <c r="BD132" i="1"/>
  <c r="BC132" i="1"/>
  <c r="BB132" i="1"/>
  <c r="BA132" i="1"/>
  <c r="AZ132" i="1"/>
  <c r="AY132" i="1"/>
  <c r="AX132" i="1"/>
  <c r="AW132" i="1"/>
  <c r="AV132" i="1"/>
  <c r="AE132" i="1"/>
  <c r="AD132" i="1"/>
  <c r="AC132" i="1"/>
  <c r="AB132" i="1"/>
  <c r="AA132" i="1"/>
  <c r="Z132" i="1"/>
  <c r="Y132" i="1"/>
  <c r="R132" i="1"/>
  <c r="Q132" i="1"/>
  <c r="C132" i="1"/>
  <c r="FM131" i="1"/>
  <c r="CW131" i="1"/>
  <c r="CV131" i="1"/>
  <c r="CU131" i="1"/>
  <c r="CT131" i="1"/>
  <c r="CS131" i="1"/>
  <c r="CQ131" i="1"/>
  <c r="CP131" i="1"/>
  <c r="CI131" i="1"/>
  <c r="BZ131" i="1"/>
  <c r="BY131" i="1"/>
  <c r="BX131" i="1"/>
  <c r="BW131" i="1"/>
  <c r="BV131" i="1"/>
  <c r="BT131" i="1"/>
  <c r="BR131" i="1"/>
  <c r="BQ131" i="1"/>
  <c r="BP131" i="1"/>
  <c r="BO131" i="1"/>
  <c r="BN131" i="1"/>
  <c r="BL131" i="1"/>
  <c r="BK131" i="1"/>
  <c r="BD131" i="1"/>
  <c r="BC131" i="1"/>
  <c r="BB131" i="1"/>
  <c r="BA131" i="1"/>
  <c r="AZ131" i="1"/>
  <c r="AY131" i="1"/>
  <c r="AX131" i="1"/>
  <c r="AW131" i="1"/>
  <c r="AV131" i="1"/>
  <c r="AE131" i="1"/>
  <c r="AD131" i="1"/>
  <c r="AC131" i="1"/>
  <c r="AB131" i="1"/>
  <c r="AA131" i="1"/>
  <c r="Z131" i="1"/>
  <c r="Y131" i="1"/>
  <c r="R131" i="1"/>
  <c r="Q131" i="1"/>
  <c r="C131" i="1"/>
  <c r="FM130" i="1"/>
  <c r="CW130" i="1"/>
  <c r="CV130" i="1"/>
  <c r="CU130" i="1"/>
  <c r="CT130" i="1"/>
  <c r="CS130" i="1"/>
  <c r="CQ130" i="1"/>
  <c r="CP130" i="1"/>
  <c r="CI130" i="1"/>
  <c r="BZ130" i="1"/>
  <c r="BY130" i="1"/>
  <c r="BX130" i="1"/>
  <c r="BW130" i="1"/>
  <c r="BV130" i="1"/>
  <c r="BT130" i="1"/>
  <c r="BR130" i="1"/>
  <c r="BQ130" i="1"/>
  <c r="BP130" i="1"/>
  <c r="BO130" i="1"/>
  <c r="BN130" i="1"/>
  <c r="BL130" i="1"/>
  <c r="BK130" i="1"/>
  <c r="BD130" i="1"/>
  <c r="BC130" i="1"/>
  <c r="BB130" i="1"/>
  <c r="BA130" i="1"/>
  <c r="AZ130" i="1"/>
  <c r="AY130" i="1"/>
  <c r="AX130" i="1"/>
  <c r="AW130" i="1"/>
  <c r="AV130" i="1"/>
  <c r="AE130" i="1"/>
  <c r="AD130" i="1"/>
  <c r="AC130" i="1"/>
  <c r="AB130" i="1"/>
  <c r="AA130" i="1"/>
  <c r="Z130" i="1"/>
  <c r="Y130" i="1"/>
  <c r="R130" i="1"/>
  <c r="Q130" i="1"/>
  <c r="C130" i="1"/>
  <c r="FM129" i="1"/>
  <c r="FN129" i="1" s="1"/>
  <c r="FP129" i="1" s="1"/>
  <c r="CW129" i="1"/>
  <c r="CV129" i="1"/>
  <c r="CU129" i="1"/>
  <c r="CT129" i="1"/>
  <c r="CS129" i="1"/>
  <c r="CQ129" i="1"/>
  <c r="CP129" i="1"/>
  <c r="CI129" i="1"/>
  <c r="BZ129" i="1"/>
  <c r="BY129" i="1"/>
  <c r="BX129" i="1"/>
  <c r="BW129" i="1"/>
  <c r="BV129" i="1"/>
  <c r="BT129" i="1"/>
  <c r="BR129" i="1"/>
  <c r="BQ129" i="1"/>
  <c r="BP129" i="1"/>
  <c r="BO129" i="1"/>
  <c r="BN129" i="1"/>
  <c r="BL129" i="1"/>
  <c r="BK129" i="1"/>
  <c r="BD129" i="1"/>
  <c r="BC129" i="1"/>
  <c r="BB129" i="1"/>
  <c r="BA129" i="1"/>
  <c r="AZ129" i="1"/>
  <c r="AY129" i="1"/>
  <c r="AX129" i="1"/>
  <c r="AW129" i="1"/>
  <c r="AV129" i="1"/>
  <c r="AE129" i="1"/>
  <c r="AD129" i="1"/>
  <c r="AC129" i="1"/>
  <c r="AB129" i="1"/>
  <c r="AA129" i="1"/>
  <c r="Z129" i="1"/>
  <c r="Y129" i="1"/>
  <c r="R129" i="1"/>
  <c r="Q129" i="1"/>
  <c r="C129" i="1"/>
  <c r="FM128" i="1"/>
  <c r="CW128" i="1"/>
  <c r="CV128" i="1"/>
  <c r="CU128" i="1"/>
  <c r="CT128" i="1"/>
  <c r="CS128" i="1"/>
  <c r="CQ128" i="1"/>
  <c r="CP128" i="1"/>
  <c r="CI128" i="1"/>
  <c r="BZ128" i="1"/>
  <c r="BY128" i="1"/>
  <c r="BX128" i="1"/>
  <c r="BW128" i="1"/>
  <c r="BV128" i="1"/>
  <c r="BT128" i="1"/>
  <c r="BR128" i="1"/>
  <c r="BQ128" i="1"/>
  <c r="BP128" i="1"/>
  <c r="BO128" i="1"/>
  <c r="BN128" i="1"/>
  <c r="BL128" i="1"/>
  <c r="BK128" i="1"/>
  <c r="BD128" i="1"/>
  <c r="BC128" i="1"/>
  <c r="BB128" i="1"/>
  <c r="BA128" i="1"/>
  <c r="AZ128" i="1"/>
  <c r="AY128" i="1"/>
  <c r="AX128" i="1"/>
  <c r="AW128" i="1"/>
  <c r="AV128" i="1"/>
  <c r="AE128" i="1"/>
  <c r="AD128" i="1"/>
  <c r="AC128" i="1"/>
  <c r="AB128" i="1"/>
  <c r="AA128" i="1"/>
  <c r="Z128" i="1"/>
  <c r="Y128" i="1"/>
  <c r="R128" i="1"/>
  <c r="Q128" i="1"/>
  <c r="C128" i="1"/>
  <c r="FM127" i="1"/>
  <c r="FO127" i="1" s="1"/>
  <c r="CW127" i="1"/>
  <c r="CV127" i="1"/>
  <c r="CU127" i="1"/>
  <c r="CT127" i="1"/>
  <c r="CS127" i="1"/>
  <c r="CQ127" i="1"/>
  <c r="CP127" i="1"/>
  <c r="CI127" i="1"/>
  <c r="BZ127" i="1"/>
  <c r="BY127" i="1"/>
  <c r="BX127" i="1"/>
  <c r="BW127" i="1"/>
  <c r="BV127" i="1"/>
  <c r="BT127" i="1"/>
  <c r="BR127" i="1"/>
  <c r="BQ127" i="1"/>
  <c r="BP127" i="1"/>
  <c r="BO127" i="1"/>
  <c r="BN127" i="1"/>
  <c r="BL127" i="1"/>
  <c r="BK127" i="1"/>
  <c r="BD127" i="1"/>
  <c r="BC127" i="1"/>
  <c r="BB127" i="1"/>
  <c r="BA127" i="1"/>
  <c r="AZ127" i="1"/>
  <c r="AY127" i="1"/>
  <c r="AX127" i="1"/>
  <c r="AW127" i="1"/>
  <c r="AV127" i="1"/>
  <c r="AE127" i="1"/>
  <c r="AD127" i="1"/>
  <c r="AC127" i="1"/>
  <c r="AB127" i="1"/>
  <c r="AA127" i="1"/>
  <c r="Z127" i="1"/>
  <c r="Y127" i="1"/>
  <c r="R127" i="1"/>
  <c r="Q127" i="1"/>
  <c r="C127" i="1"/>
  <c r="FM126" i="1"/>
  <c r="FN126" i="1" s="1"/>
  <c r="FP126" i="1" s="1"/>
  <c r="CW126" i="1"/>
  <c r="CV126" i="1"/>
  <c r="CU126" i="1"/>
  <c r="CT126" i="1"/>
  <c r="CS126" i="1"/>
  <c r="CQ126" i="1"/>
  <c r="CP126" i="1"/>
  <c r="CI126" i="1"/>
  <c r="BZ126" i="1"/>
  <c r="BY126" i="1"/>
  <c r="BX126" i="1"/>
  <c r="BW126" i="1"/>
  <c r="BV126" i="1"/>
  <c r="BT126" i="1"/>
  <c r="BR126" i="1"/>
  <c r="BQ126" i="1"/>
  <c r="BP126" i="1"/>
  <c r="BO126" i="1"/>
  <c r="BN126" i="1"/>
  <c r="BL126" i="1"/>
  <c r="BK126" i="1"/>
  <c r="BD126" i="1"/>
  <c r="BC126" i="1"/>
  <c r="BB126" i="1"/>
  <c r="BA126" i="1"/>
  <c r="AZ126" i="1"/>
  <c r="AY126" i="1"/>
  <c r="AX126" i="1"/>
  <c r="AW126" i="1"/>
  <c r="AV126" i="1"/>
  <c r="AE126" i="1"/>
  <c r="AD126" i="1"/>
  <c r="AC126" i="1"/>
  <c r="AB126" i="1"/>
  <c r="AA126" i="1"/>
  <c r="Z126" i="1"/>
  <c r="Y126" i="1"/>
  <c r="R126" i="1"/>
  <c r="Q126" i="1"/>
  <c r="C126" i="1"/>
  <c r="FM125" i="1"/>
  <c r="CW125" i="1"/>
  <c r="CV125" i="1"/>
  <c r="CU125" i="1"/>
  <c r="CT125" i="1"/>
  <c r="CS125" i="1"/>
  <c r="CQ125" i="1"/>
  <c r="CP125" i="1"/>
  <c r="CI125" i="1"/>
  <c r="BZ125" i="1"/>
  <c r="BY125" i="1"/>
  <c r="BX125" i="1"/>
  <c r="BW125" i="1"/>
  <c r="BV125" i="1"/>
  <c r="BT125" i="1"/>
  <c r="BR125" i="1"/>
  <c r="BQ125" i="1"/>
  <c r="BP125" i="1"/>
  <c r="BO125" i="1"/>
  <c r="BN125" i="1"/>
  <c r="BL125" i="1"/>
  <c r="BK125" i="1"/>
  <c r="BD125" i="1"/>
  <c r="BC125" i="1"/>
  <c r="BB125" i="1"/>
  <c r="BA125" i="1"/>
  <c r="AZ125" i="1"/>
  <c r="AY125" i="1"/>
  <c r="AX125" i="1"/>
  <c r="AW125" i="1"/>
  <c r="AV125" i="1"/>
  <c r="AE125" i="1"/>
  <c r="AD125" i="1"/>
  <c r="AC125" i="1"/>
  <c r="AB125" i="1"/>
  <c r="AA125" i="1"/>
  <c r="Z125" i="1"/>
  <c r="Y125" i="1"/>
  <c r="R125" i="1"/>
  <c r="Q125" i="1"/>
  <c r="C125" i="1"/>
  <c r="FM124" i="1"/>
  <c r="CW124" i="1"/>
  <c r="CV124" i="1"/>
  <c r="CU124" i="1"/>
  <c r="CT124" i="1"/>
  <c r="CS124" i="1"/>
  <c r="CQ124" i="1"/>
  <c r="CP124" i="1"/>
  <c r="CI124" i="1"/>
  <c r="BZ124" i="1"/>
  <c r="BY124" i="1"/>
  <c r="BX124" i="1"/>
  <c r="BW124" i="1"/>
  <c r="BV124" i="1"/>
  <c r="BT124" i="1"/>
  <c r="BR124" i="1"/>
  <c r="BQ124" i="1"/>
  <c r="BP124" i="1"/>
  <c r="BO124" i="1"/>
  <c r="BN124" i="1"/>
  <c r="BL124" i="1"/>
  <c r="BK124" i="1"/>
  <c r="BD124" i="1"/>
  <c r="BC124" i="1"/>
  <c r="BB124" i="1"/>
  <c r="BA124" i="1"/>
  <c r="AZ124" i="1"/>
  <c r="AY124" i="1"/>
  <c r="AX124" i="1"/>
  <c r="AW124" i="1"/>
  <c r="AV124" i="1"/>
  <c r="AE124" i="1"/>
  <c r="AD124" i="1"/>
  <c r="AC124" i="1"/>
  <c r="AB124" i="1"/>
  <c r="AA124" i="1"/>
  <c r="Z124" i="1"/>
  <c r="Y124" i="1"/>
  <c r="R124" i="1"/>
  <c r="Q124" i="1"/>
  <c r="C124" i="1"/>
  <c r="FM123" i="1"/>
  <c r="CW123" i="1"/>
  <c r="CV123" i="1"/>
  <c r="CU123" i="1"/>
  <c r="CT123" i="1"/>
  <c r="CS123" i="1"/>
  <c r="CQ123" i="1"/>
  <c r="CP123" i="1"/>
  <c r="CI123" i="1"/>
  <c r="BZ123" i="1"/>
  <c r="BY123" i="1"/>
  <c r="BX123" i="1"/>
  <c r="BW123" i="1"/>
  <c r="BV123" i="1"/>
  <c r="BT123" i="1"/>
  <c r="BR123" i="1"/>
  <c r="BQ123" i="1"/>
  <c r="BP123" i="1"/>
  <c r="BO123" i="1"/>
  <c r="BN123" i="1"/>
  <c r="BL123" i="1"/>
  <c r="BK123" i="1"/>
  <c r="BD123" i="1"/>
  <c r="BC123" i="1"/>
  <c r="BB123" i="1"/>
  <c r="BA123" i="1"/>
  <c r="AZ123" i="1"/>
  <c r="AY123" i="1"/>
  <c r="AX123" i="1"/>
  <c r="AW123" i="1"/>
  <c r="AV123" i="1"/>
  <c r="AE123" i="1"/>
  <c r="AD123" i="1"/>
  <c r="AC123" i="1"/>
  <c r="AB123" i="1"/>
  <c r="AA123" i="1"/>
  <c r="Z123" i="1"/>
  <c r="Y123" i="1"/>
  <c r="R123" i="1"/>
  <c r="Q123" i="1"/>
  <c r="C123" i="1"/>
  <c r="FM122" i="1"/>
  <c r="CW122" i="1"/>
  <c r="CV122" i="1"/>
  <c r="CU122" i="1"/>
  <c r="CT122" i="1"/>
  <c r="CS122" i="1"/>
  <c r="CQ122" i="1"/>
  <c r="CP122" i="1"/>
  <c r="CI122" i="1"/>
  <c r="BZ122" i="1"/>
  <c r="BY122" i="1"/>
  <c r="BX122" i="1"/>
  <c r="BW122" i="1"/>
  <c r="BV122" i="1"/>
  <c r="BT122" i="1"/>
  <c r="BR122" i="1"/>
  <c r="BQ122" i="1"/>
  <c r="BP122" i="1"/>
  <c r="BO122" i="1"/>
  <c r="BN122" i="1"/>
  <c r="BL122" i="1"/>
  <c r="BK122" i="1"/>
  <c r="BD122" i="1"/>
  <c r="BC122" i="1"/>
  <c r="BB122" i="1"/>
  <c r="BA122" i="1"/>
  <c r="AZ122" i="1"/>
  <c r="AY122" i="1"/>
  <c r="AX122" i="1"/>
  <c r="AW122" i="1"/>
  <c r="AV122" i="1"/>
  <c r="AE122" i="1"/>
  <c r="AD122" i="1"/>
  <c r="AC122" i="1"/>
  <c r="AB122" i="1"/>
  <c r="AA122" i="1"/>
  <c r="Z122" i="1"/>
  <c r="Y122" i="1"/>
  <c r="R122" i="1"/>
  <c r="Q122" i="1"/>
  <c r="C122" i="1"/>
  <c r="FM121" i="1"/>
  <c r="FN121" i="1" s="1"/>
  <c r="FP121" i="1" s="1"/>
  <c r="CW121" i="1"/>
  <c r="CV121" i="1"/>
  <c r="CU121" i="1"/>
  <c r="CT121" i="1"/>
  <c r="CS121" i="1"/>
  <c r="CQ121" i="1"/>
  <c r="CP121" i="1"/>
  <c r="CI121" i="1"/>
  <c r="BZ121" i="1"/>
  <c r="BY121" i="1"/>
  <c r="BX121" i="1"/>
  <c r="BW121" i="1"/>
  <c r="BV121" i="1"/>
  <c r="BT121" i="1"/>
  <c r="BR121" i="1"/>
  <c r="BQ121" i="1"/>
  <c r="BP121" i="1"/>
  <c r="BO121" i="1"/>
  <c r="BN121" i="1"/>
  <c r="BL121" i="1"/>
  <c r="BK121" i="1"/>
  <c r="BD121" i="1"/>
  <c r="BC121" i="1"/>
  <c r="BB121" i="1"/>
  <c r="BA121" i="1"/>
  <c r="AZ121" i="1"/>
  <c r="AY121" i="1"/>
  <c r="AX121" i="1"/>
  <c r="AW121" i="1"/>
  <c r="AV121" i="1"/>
  <c r="AE121" i="1"/>
  <c r="AD121" i="1"/>
  <c r="AC121" i="1"/>
  <c r="AB121" i="1"/>
  <c r="AA121" i="1"/>
  <c r="Z121" i="1"/>
  <c r="Y121" i="1"/>
  <c r="R121" i="1"/>
  <c r="Q121" i="1"/>
  <c r="C121" i="1"/>
  <c r="FM120" i="1"/>
  <c r="CW120" i="1"/>
  <c r="CV120" i="1"/>
  <c r="CU120" i="1"/>
  <c r="CT120" i="1"/>
  <c r="CS120" i="1"/>
  <c r="CQ120" i="1"/>
  <c r="CP120" i="1"/>
  <c r="CI120" i="1"/>
  <c r="BZ120" i="1"/>
  <c r="BY120" i="1"/>
  <c r="BX120" i="1"/>
  <c r="BW120" i="1"/>
  <c r="BV120" i="1"/>
  <c r="BT120" i="1"/>
  <c r="BR120" i="1"/>
  <c r="BQ120" i="1"/>
  <c r="BP120" i="1"/>
  <c r="BO120" i="1"/>
  <c r="BN120" i="1"/>
  <c r="BL120" i="1"/>
  <c r="BK120" i="1"/>
  <c r="BD120" i="1"/>
  <c r="BC120" i="1"/>
  <c r="BB120" i="1"/>
  <c r="BA120" i="1"/>
  <c r="AZ120" i="1"/>
  <c r="AY120" i="1"/>
  <c r="AX120" i="1"/>
  <c r="AW120" i="1"/>
  <c r="AV120" i="1"/>
  <c r="AE120" i="1"/>
  <c r="AD120" i="1"/>
  <c r="AC120" i="1"/>
  <c r="AB120" i="1"/>
  <c r="AA120" i="1"/>
  <c r="Z120" i="1"/>
  <c r="Y120" i="1"/>
  <c r="R120" i="1"/>
  <c r="Q120" i="1"/>
  <c r="C120" i="1"/>
  <c r="FM119" i="1"/>
  <c r="FO119" i="1" s="1"/>
  <c r="CW119" i="1"/>
  <c r="CV119" i="1"/>
  <c r="CU119" i="1"/>
  <c r="CT119" i="1"/>
  <c r="CS119" i="1"/>
  <c r="CQ119" i="1"/>
  <c r="CP119" i="1"/>
  <c r="CI119" i="1"/>
  <c r="BZ119" i="1"/>
  <c r="BY119" i="1"/>
  <c r="BX119" i="1"/>
  <c r="BW119" i="1"/>
  <c r="BV119" i="1"/>
  <c r="BT119" i="1"/>
  <c r="BR119" i="1"/>
  <c r="BQ119" i="1"/>
  <c r="BP119" i="1"/>
  <c r="BO119" i="1"/>
  <c r="BN119" i="1"/>
  <c r="BL119" i="1"/>
  <c r="BK119" i="1"/>
  <c r="BD119" i="1"/>
  <c r="BC119" i="1"/>
  <c r="BB119" i="1"/>
  <c r="BA119" i="1"/>
  <c r="AZ119" i="1"/>
  <c r="AY119" i="1"/>
  <c r="AX119" i="1"/>
  <c r="AW119" i="1"/>
  <c r="AV119" i="1"/>
  <c r="AE119" i="1"/>
  <c r="AD119" i="1"/>
  <c r="AC119" i="1"/>
  <c r="AB119" i="1"/>
  <c r="AA119" i="1"/>
  <c r="Z119" i="1"/>
  <c r="Y119" i="1"/>
  <c r="R119" i="1"/>
  <c r="Q119" i="1"/>
  <c r="C119" i="1"/>
  <c r="FM118" i="1"/>
  <c r="FO118" i="1" s="1"/>
  <c r="CW118" i="1"/>
  <c r="CV118" i="1"/>
  <c r="CU118" i="1"/>
  <c r="CT118" i="1"/>
  <c r="CS118" i="1"/>
  <c r="CQ118" i="1"/>
  <c r="CP118" i="1"/>
  <c r="CI118" i="1"/>
  <c r="BZ118" i="1"/>
  <c r="BY118" i="1"/>
  <c r="BX118" i="1"/>
  <c r="BW118" i="1"/>
  <c r="BV118" i="1"/>
  <c r="BT118" i="1"/>
  <c r="BR118" i="1"/>
  <c r="BQ118" i="1"/>
  <c r="BP118" i="1"/>
  <c r="BO118" i="1"/>
  <c r="BN118" i="1"/>
  <c r="BL118" i="1"/>
  <c r="BK118" i="1"/>
  <c r="BD118" i="1"/>
  <c r="BC118" i="1"/>
  <c r="BB118" i="1"/>
  <c r="BA118" i="1"/>
  <c r="AZ118" i="1"/>
  <c r="AY118" i="1"/>
  <c r="AX118" i="1"/>
  <c r="AW118" i="1"/>
  <c r="AV118" i="1"/>
  <c r="AE118" i="1"/>
  <c r="AD118" i="1"/>
  <c r="AC118" i="1"/>
  <c r="AB118" i="1"/>
  <c r="AA118" i="1"/>
  <c r="Z118" i="1"/>
  <c r="Y118" i="1"/>
  <c r="R118" i="1"/>
  <c r="Q118" i="1"/>
  <c r="C118" i="1"/>
  <c r="FM117" i="1"/>
  <c r="CW117" i="1"/>
  <c r="CV117" i="1"/>
  <c r="CU117" i="1"/>
  <c r="CT117" i="1"/>
  <c r="CS117" i="1"/>
  <c r="CQ117" i="1"/>
  <c r="CP117" i="1"/>
  <c r="CI117" i="1"/>
  <c r="BZ117" i="1"/>
  <c r="BY117" i="1"/>
  <c r="BX117" i="1"/>
  <c r="BW117" i="1"/>
  <c r="BV117" i="1"/>
  <c r="BT117" i="1"/>
  <c r="BR117" i="1"/>
  <c r="BQ117" i="1"/>
  <c r="BP117" i="1"/>
  <c r="BO117" i="1"/>
  <c r="BN117" i="1"/>
  <c r="BL117" i="1"/>
  <c r="BK117" i="1"/>
  <c r="BD117" i="1"/>
  <c r="BC117" i="1"/>
  <c r="BB117" i="1"/>
  <c r="BA117" i="1"/>
  <c r="AZ117" i="1"/>
  <c r="AY117" i="1"/>
  <c r="AX117" i="1"/>
  <c r="AW117" i="1"/>
  <c r="AV117" i="1"/>
  <c r="AE117" i="1"/>
  <c r="AD117" i="1"/>
  <c r="AC117" i="1"/>
  <c r="AB117" i="1"/>
  <c r="AA117" i="1"/>
  <c r="Z117" i="1"/>
  <c r="Y117" i="1"/>
  <c r="R117" i="1"/>
  <c r="Q117" i="1"/>
  <c r="C117" i="1"/>
  <c r="FM116" i="1"/>
  <c r="CW116" i="1"/>
  <c r="CV116" i="1"/>
  <c r="CU116" i="1"/>
  <c r="CT116" i="1"/>
  <c r="CS116" i="1"/>
  <c r="CQ116" i="1"/>
  <c r="CP116" i="1"/>
  <c r="CI116" i="1"/>
  <c r="BZ116" i="1"/>
  <c r="BY116" i="1"/>
  <c r="BX116" i="1"/>
  <c r="BW116" i="1"/>
  <c r="BV116" i="1"/>
  <c r="BT116" i="1"/>
  <c r="BR116" i="1"/>
  <c r="BQ116" i="1"/>
  <c r="BP116" i="1"/>
  <c r="BO116" i="1"/>
  <c r="BN116" i="1"/>
  <c r="BL116" i="1"/>
  <c r="BK116" i="1"/>
  <c r="BD116" i="1"/>
  <c r="BC116" i="1"/>
  <c r="BB116" i="1"/>
  <c r="BA116" i="1"/>
  <c r="AZ116" i="1"/>
  <c r="AY116" i="1"/>
  <c r="AX116" i="1"/>
  <c r="AW116" i="1"/>
  <c r="AV116" i="1"/>
  <c r="AE116" i="1"/>
  <c r="AD116" i="1"/>
  <c r="AC116" i="1"/>
  <c r="AB116" i="1"/>
  <c r="AA116" i="1"/>
  <c r="Z116" i="1"/>
  <c r="Y116" i="1"/>
  <c r="R116" i="1"/>
  <c r="Q116" i="1"/>
  <c r="C116" i="1"/>
  <c r="FM115" i="1"/>
  <c r="CW115" i="1"/>
  <c r="CV115" i="1"/>
  <c r="CU115" i="1"/>
  <c r="CT115" i="1"/>
  <c r="CS115" i="1"/>
  <c r="CQ115" i="1"/>
  <c r="CP115" i="1"/>
  <c r="CI115" i="1"/>
  <c r="BZ115" i="1"/>
  <c r="BY115" i="1"/>
  <c r="BX115" i="1"/>
  <c r="BW115" i="1"/>
  <c r="BV115" i="1"/>
  <c r="BT115" i="1"/>
  <c r="BR115" i="1"/>
  <c r="BQ115" i="1"/>
  <c r="BP115" i="1"/>
  <c r="BO115" i="1"/>
  <c r="BN115" i="1"/>
  <c r="BL115" i="1"/>
  <c r="BK115" i="1"/>
  <c r="BD115" i="1"/>
  <c r="BC115" i="1"/>
  <c r="BB115" i="1"/>
  <c r="BA115" i="1"/>
  <c r="AZ115" i="1"/>
  <c r="AY115" i="1"/>
  <c r="AX115" i="1"/>
  <c r="AW115" i="1"/>
  <c r="AV115" i="1"/>
  <c r="AE115" i="1"/>
  <c r="AD115" i="1"/>
  <c r="AC115" i="1"/>
  <c r="AB115" i="1"/>
  <c r="AA115" i="1"/>
  <c r="Z115" i="1"/>
  <c r="Y115" i="1"/>
  <c r="R115" i="1"/>
  <c r="Q115" i="1"/>
  <c r="C115" i="1"/>
  <c r="FM114" i="1"/>
  <c r="CW114" i="1"/>
  <c r="CV114" i="1"/>
  <c r="CU114" i="1"/>
  <c r="CT114" i="1"/>
  <c r="CS114" i="1"/>
  <c r="CQ114" i="1"/>
  <c r="CP114" i="1"/>
  <c r="CI114" i="1"/>
  <c r="BZ114" i="1"/>
  <c r="BY114" i="1"/>
  <c r="BX114" i="1"/>
  <c r="BW114" i="1"/>
  <c r="BV114" i="1"/>
  <c r="BT114" i="1"/>
  <c r="BR114" i="1"/>
  <c r="BQ114" i="1"/>
  <c r="BP114" i="1"/>
  <c r="BO114" i="1"/>
  <c r="BN114" i="1"/>
  <c r="BL114" i="1"/>
  <c r="BK114" i="1"/>
  <c r="BD114" i="1"/>
  <c r="BC114" i="1"/>
  <c r="BB114" i="1"/>
  <c r="BA114" i="1"/>
  <c r="AZ114" i="1"/>
  <c r="AY114" i="1"/>
  <c r="AX114" i="1"/>
  <c r="AW114" i="1"/>
  <c r="AV114" i="1"/>
  <c r="AE114" i="1"/>
  <c r="AD114" i="1"/>
  <c r="AC114" i="1"/>
  <c r="AB114" i="1"/>
  <c r="AA114" i="1"/>
  <c r="Z114" i="1"/>
  <c r="Y114" i="1"/>
  <c r="R114" i="1"/>
  <c r="Q114" i="1"/>
  <c r="C114" i="1"/>
  <c r="FM113" i="1"/>
  <c r="CW113" i="1"/>
  <c r="CV113" i="1"/>
  <c r="CU113" i="1"/>
  <c r="CT113" i="1"/>
  <c r="CS113" i="1"/>
  <c r="CQ113" i="1"/>
  <c r="CP113" i="1"/>
  <c r="CI113" i="1"/>
  <c r="BZ113" i="1"/>
  <c r="BY113" i="1"/>
  <c r="BX113" i="1"/>
  <c r="BW113" i="1"/>
  <c r="BV113" i="1"/>
  <c r="BT113" i="1"/>
  <c r="BR113" i="1"/>
  <c r="BQ113" i="1"/>
  <c r="BP113" i="1"/>
  <c r="BO113" i="1"/>
  <c r="BN113" i="1"/>
  <c r="BL113" i="1"/>
  <c r="BK113" i="1"/>
  <c r="BD113" i="1"/>
  <c r="BC113" i="1"/>
  <c r="BB113" i="1"/>
  <c r="BA113" i="1"/>
  <c r="AZ113" i="1"/>
  <c r="AY113" i="1"/>
  <c r="AX113" i="1"/>
  <c r="AW113" i="1"/>
  <c r="AV113" i="1"/>
  <c r="AE113" i="1"/>
  <c r="AD113" i="1"/>
  <c r="AC113" i="1"/>
  <c r="AB113" i="1"/>
  <c r="AA113" i="1"/>
  <c r="Z113" i="1"/>
  <c r="Y113" i="1"/>
  <c r="R113" i="1"/>
  <c r="Q113" i="1"/>
  <c r="C113" i="1"/>
  <c r="FM112" i="1"/>
  <c r="CW112" i="1"/>
  <c r="CV112" i="1"/>
  <c r="CU112" i="1"/>
  <c r="CT112" i="1"/>
  <c r="CS112" i="1"/>
  <c r="CQ112" i="1"/>
  <c r="CP112" i="1"/>
  <c r="CI112" i="1"/>
  <c r="BZ112" i="1"/>
  <c r="BY112" i="1"/>
  <c r="BX112" i="1"/>
  <c r="BW112" i="1"/>
  <c r="BV112" i="1"/>
  <c r="BT112" i="1"/>
  <c r="BR112" i="1"/>
  <c r="BQ112" i="1"/>
  <c r="BP112" i="1"/>
  <c r="BO112" i="1"/>
  <c r="BN112" i="1"/>
  <c r="BL112" i="1"/>
  <c r="BK112" i="1"/>
  <c r="BD112" i="1"/>
  <c r="BC112" i="1"/>
  <c r="BB112" i="1"/>
  <c r="BA112" i="1"/>
  <c r="AZ112" i="1"/>
  <c r="AY112" i="1"/>
  <c r="AX112" i="1"/>
  <c r="AW112" i="1"/>
  <c r="AV112" i="1"/>
  <c r="AE112" i="1"/>
  <c r="AD112" i="1"/>
  <c r="AC112" i="1"/>
  <c r="AB112" i="1"/>
  <c r="AA112" i="1"/>
  <c r="Z112" i="1"/>
  <c r="Y112" i="1"/>
  <c r="R112" i="1"/>
  <c r="Q112" i="1"/>
  <c r="C112" i="1"/>
  <c r="FM111" i="1"/>
  <c r="CW111" i="1"/>
  <c r="CV111" i="1"/>
  <c r="CU111" i="1"/>
  <c r="CT111" i="1"/>
  <c r="CS111" i="1"/>
  <c r="CQ111" i="1"/>
  <c r="CP111" i="1"/>
  <c r="CI111" i="1"/>
  <c r="BZ111" i="1"/>
  <c r="BY111" i="1"/>
  <c r="BX111" i="1"/>
  <c r="BW111" i="1"/>
  <c r="BV111" i="1"/>
  <c r="BT111" i="1"/>
  <c r="BR111" i="1"/>
  <c r="BQ111" i="1"/>
  <c r="BP111" i="1"/>
  <c r="BO111" i="1"/>
  <c r="BN111" i="1"/>
  <c r="BL111" i="1"/>
  <c r="BK111" i="1"/>
  <c r="BD111" i="1"/>
  <c r="BC111" i="1"/>
  <c r="BB111" i="1"/>
  <c r="BA111" i="1"/>
  <c r="AZ111" i="1"/>
  <c r="AY111" i="1"/>
  <c r="AX111" i="1"/>
  <c r="AW111" i="1"/>
  <c r="AV111" i="1"/>
  <c r="AE111" i="1"/>
  <c r="AD111" i="1"/>
  <c r="AC111" i="1"/>
  <c r="AB111" i="1"/>
  <c r="AA111" i="1"/>
  <c r="Z111" i="1"/>
  <c r="Y111" i="1"/>
  <c r="R111" i="1"/>
  <c r="Q111" i="1"/>
  <c r="C111" i="1"/>
  <c r="FM110" i="1"/>
  <c r="CW110" i="1"/>
  <c r="CV110" i="1"/>
  <c r="CU110" i="1"/>
  <c r="CT110" i="1"/>
  <c r="CS110" i="1"/>
  <c r="CQ110" i="1"/>
  <c r="CP110" i="1"/>
  <c r="CI110" i="1"/>
  <c r="BZ110" i="1"/>
  <c r="BY110" i="1"/>
  <c r="BX110" i="1"/>
  <c r="BW110" i="1"/>
  <c r="BV110" i="1"/>
  <c r="BT110" i="1"/>
  <c r="BR110" i="1"/>
  <c r="BQ110" i="1"/>
  <c r="BP110" i="1"/>
  <c r="BO110" i="1"/>
  <c r="BN110" i="1"/>
  <c r="BL110" i="1"/>
  <c r="BK110" i="1"/>
  <c r="BD110" i="1"/>
  <c r="BC110" i="1"/>
  <c r="BB110" i="1"/>
  <c r="BA110" i="1"/>
  <c r="AZ110" i="1"/>
  <c r="AY110" i="1"/>
  <c r="AX110" i="1"/>
  <c r="AW110" i="1"/>
  <c r="AV110" i="1"/>
  <c r="AE110" i="1"/>
  <c r="AD110" i="1"/>
  <c r="AC110" i="1"/>
  <c r="AB110" i="1"/>
  <c r="AA110" i="1"/>
  <c r="Z110" i="1"/>
  <c r="Y110" i="1"/>
  <c r="R110" i="1"/>
  <c r="Q110" i="1"/>
  <c r="C110" i="1"/>
  <c r="FM109" i="1"/>
  <c r="CW109" i="1"/>
  <c r="CV109" i="1"/>
  <c r="CU109" i="1"/>
  <c r="CT109" i="1"/>
  <c r="CS109" i="1"/>
  <c r="CQ109" i="1"/>
  <c r="CP109" i="1"/>
  <c r="CI109" i="1"/>
  <c r="BZ109" i="1"/>
  <c r="BY109" i="1"/>
  <c r="BX109" i="1"/>
  <c r="BW109" i="1"/>
  <c r="BV109" i="1"/>
  <c r="BT109" i="1"/>
  <c r="BR109" i="1"/>
  <c r="BQ109" i="1"/>
  <c r="BP109" i="1"/>
  <c r="BO109" i="1"/>
  <c r="BN109" i="1"/>
  <c r="BL109" i="1"/>
  <c r="BK109" i="1"/>
  <c r="BD109" i="1"/>
  <c r="BC109" i="1"/>
  <c r="BB109" i="1"/>
  <c r="BA109" i="1"/>
  <c r="AZ109" i="1"/>
  <c r="AY109" i="1"/>
  <c r="AX109" i="1"/>
  <c r="AW109" i="1"/>
  <c r="AV109" i="1"/>
  <c r="AE109" i="1"/>
  <c r="AD109" i="1"/>
  <c r="AC109" i="1"/>
  <c r="AB109" i="1"/>
  <c r="AA109" i="1"/>
  <c r="Z109" i="1"/>
  <c r="Y109" i="1"/>
  <c r="R109" i="1"/>
  <c r="Q109" i="1"/>
  <c r="C109" i="1"/>
  <c r="FM108" i="1"/>
  <c r="CW108" i="1"/>
  <c r="CV108" i="1"/>
  <c r="CU108" i="1"/>
  <c r="CT108" i="1"/>
  <c r="CS108" i="1"/>
  <c r="CQ108" i="1"/>
  <c r="CP108" i="1"/>
  <c r="CI108" i="1"/>
  <c r="BZ108" i="1"/>
  <c r="BY108" i="1"/>
  <c r="BX108" i="1"/>
  <c r="BW108" i="1"/>
  <c r="BV108" i="1"/>
  <c r="BT108" i="1"/>
  <c r="BR108" i="1"/>
  <c r="BQ108" i="1"/>
  <c r="BP108" i="1"/>
  <c r="BO108" i="1"/>
  <c r="BN108" i="1"/>
  <c r="BL108" i="1"/>
  <c r="BK108" i="1"/>
  <c r="BD108" i="1"/>
  <c r="BC108" i="1"/>
  <c r="BB108" i="1"/>
  <c r="BA108" i="1"/>
  <c r="AZ108" i="1"/>
  <c r="AY108" i="1"/>
  <c r="AX108" i="1"/>
  <c r="AW108" i="1"/>
  <c r="AV108" i="1"/>
  <c r="AE108" i="1"/>
  <c r="AD108" i="1"/>
  <c r="AC108" i="1"/>
  <c r="AB108" i="1"/>
  <c r="AA108" i="1"/>
  <c r="Z108" i="1"/>
  <c r="Y108" i="1"/>
  <c r="R108" i="1"/>
  <c r="Q108" i="1"/>
  <c r="C108" i="1"/>
  <c r="FM107" i="1"/>
  <c r="FO107" i="1" s="1"/>
  <c r="CW107" i="1"/>
  <c r="CV107" i="1"/>
  <c r="CU107" i="1"/>
  <c r="CT107" i="1"/>
  <c r="CS107" i="1"/>
  <c r="CQ107" i="1"/>
  <c r="CP107" i="1"/>
  <c r="CI107" i="1"/>
  <c r="BZ107" i="1"/>
  <c r="BY107" i="1"/>
  <c r="BX107" i="1"/>
  <c r="BW107" i="1"/>
  <c r="BV107" i="1"/>
  <c r="BT107" i="1"/>
  <c r="BR107" i="1"/>
  <c r="BQ107" i="1"/>
  <c r="BP107" i="1"/>
  <c r="BO107" i="1"/>
  <c r="BN107" i="1"/>
  <c r="BL107" i="1"/>
  <c r="BK107" i="1"/>
  <c r="BD107" i="1"/>
  <c r="BC107" i="1"/>
  <c r="BB107" i="1"/>
  <c r="BA107" i="1"/>
  <c r="AZ107" i="1"/>
  <c r="AY107" i="1"/>
  <c r="AX107" i="1"/>
  <c r="AW107" i="1"/>
  <c r="AV107" i="1"/>
  <c r="AE107" i="1"/>
  <c r="AD107" i="1"/>
  <c r="AC107" i="1"/>
  <c r="AB107" i="1"/>
  <c r="AA107" i="1"/>
  <c r="Z107" i="1"/>
  <c r="Y107" i="1"/>
  <c r="R107" i="1"/>
  <c r="Q107" i="1"/>
  <c r="C107" i="1"/>
  <c r="FM106" i="1"/>
  <c r="CW106" i="1"/>
  <c r="CV106" i="1"/>
  <c r="CU106" i="1"/>
  <c r="CT106" i="1"/>
  <c r="CS106" i="1"/>
  <c r="CQ106" i="1"/>
  <c r="CP106" i="1"/>
  <c r="CI106" i="1"/>
  <c r="BZ106" i="1"/>
  <c r="BY106" i="1"/>
  <c r="BX106" i="1"/>
  <c r="BW106" i="1"/>
  <c r="BV106" i="1"/>
  <c r="BT106" i="1"/>
  <c r="BR106" i="1"/>
  <c r="BQ106" i="1"/>
  <c r="BP106" i="1"/>
  <c r="BO106" i="1"/>
  <c r="BN106" i="1"/>
  <c r="BL106" i="1"/>
  <c r="BK106" i="1"/>
  <c r="BD106" i="1"/>
  <c r="BC106" i="1"/>
  <c r="BB106" i="1"/>
  <c r="BA106" i="1"/>
  <c r="AZ106" i="1"/>
  <c r="AY106" i="1"/>
  <c r="AX106" i="1"/>
  <c r="AW106" i="1"/>
  <c r="AV106" i="1"/>
  <c r="AE106" i="1"/>
  <c r="AD106" i="1"/>
  <c r="AC106" i="1"/>
  <c r="AB106" i="1"/>
  <c r="AA106" i="1"/>
  <c r="Z106" i="1"/>
  <c r="Y106" i="1"/>
  <c r="R106" i="1"/>
  <c r="Q106" i="1"/>
  <c r="C106" i="1"/>
  <c r="FM105" i="1"/>
  <c r="CW105" i="1"/>
  <c r="CV105" i="1"/>
  <c r="CU105" i="1"/>
  <c r="CT105" i="1"/>
  <c r="CS105" i="1"/>
  <c r="CQ105" i="1"/>
  <c r="CP105" i="1"/>
  <c r="CI105" i="1"/>
  <c r="BZ105" i="1"/>
  <c r="BY105" i="1"/>
  <c r="BX105" i="1"/>
  <c r="BW105" i="1"/>
  <c r="BV105" i="1"/>
  <c r="BT105" i="1"/>
  <c r="BR105" i="1"/>
  <c r="BQ105" i="1"/>
  <c r="BP105" i="1"/>
  <c r="BO105" i="1"/>
  <c r="BN105" i="1"/>
  <c r="BL105" i="1"/>
  <c r="BK105" i="1"/>
  <c r="BD105" i="1"/>
  <c r="BC105" i="1"/>
  <c r="BB105" i="1"/>
  <c r="BA105" i="1"/>
  <c r="AZ105" i="1"/>
  <c r="AY105" i="1"/>
  <c r="AX105" i="1"/>
  <c r="AW105" i="1"/>
  <c r="AV105" i="1"/>
  <c r="AE105" i="1"/>
  <c r="AD105" i="1"/>
  <c r="AC105" i="1"/>
  <c r="AB105" i="1"/>
  <c r="AA105" i="1"/>
  <c r="Z105" i="1"/>
  <c r="Y105" i="1"/>
  <c r="R105" i="1"/>
  <c r="Q105" i="1"/>
  <c r="C105" i="1"/>
  <c r="FM104" i="1"/>
  <c r="CW104" i="1"/>
  <c r="CV104" i="1"/>
  <c r="CU104" i="1"/>
  <c r="CT104" i="1"/>
  <c r="CS104" i="1"/>
  <c r="CQ104" i="1"/>
  <c r="CP104" i="1"/>
  <c r="CI104" i="1"/>
  <c r="BZ104" i="1"/>
  <c r="BY104" i="1"/>
  <c r="BX104" i="1"/>
  <c r="BW104" i="1"/>
  <c r="BV104" i="1"/>
  <c r="BT104" i="1"/>
  <c r="BR104" i="1"/>
  <c r="BQ104" i="1"/>
  <c r="BP104" i="1"/>
  <c r="BO104" i="1"/>
  <c r="BN104" i="1"/>
  <c r="BL104" i="1"/>
  <c r="BK104" i="1"/>
  <c r="BD104" i="1"/>
  <c r="BC104" i="1"/>
  <c r="BB104" i="1"/>
  <c r="BA104" i="1"/>
  <c r="AZ104" i="1"/>
  <c r="AY104" i="1"/>
  <c r="AX104" i="1"/>
  <c r="AW104" i="1"/>
  <c r="AV104" i="1"/>
  <c r="AE104" i="1"/>
  <c r="AD104" i="1"/>
  <c r="AC104" i="1"/>
  <c r="AB104" i="1"/>
  <c r="AA104" i="1"/>
  <c r="Z104" i="1"/>
  <c r="Y104" i="1"/>
  <c r="R104" i="1"/>
  <c r="Q104" i="1"/>
  <c r="C104" i="1"/>
  <c r="FM103" i="1"/>
  <c r="CW103" i="1"/>
  <c r="CV103" i="1"/>
  <c r="CU103" i="1"/>
  <c r="CT103" i="1"/>
  <c r="CS103" i="1"/>
  <c r="CQ103" i="1"/>
  <c r="CP103" i="1"/>
  <c r="CI103" i="1"/>
  <c r="BZ103" i="1"/>
  <c r="BY103" i="1"/>
  <c r="BX103" i="1"/>
  <c r="BW103" i="1"/>
  <c r="BV103" i="1"/>
  <c r="BT103" i="1"/>
  <c r="BR103" i="1"/>
  <c r="BQ103" i="1"/>
  <c r="BP103" i="1"/>
  <c r="BO103" i="1"/>
  <c r="BN103" i="1"/>
  <c r="BL103" i="1"/>
  <c r="BK103" i="1"/>
  <c r="BD103" i="1"/>
  <c r="BC103" i="1"/>
  <c r="BB103" i="1"/>
  <c r="BA103" i="1"/>
  <c r="AZ103" i="1"/>
  <c r="AY103" i="1"/>
  <c r="AX103" i="1"/>
  <c r="AW103" i="1"/>
  <c r="AV103" i="1"/>
  <c r="AE103" i="1"/>
  <c r="AD103" i="1"/>
  <c r="AC103" i="1"/>
  <c r="AB103" i="1"/>
  <c r="AA103" i="1"/>
  <c r="Z103" i="1"/>
  <c r="Y103" i="1"/>
  <c r="R103" i="1"/>
  <c r="Q103" i="1"/>
  <c r="C103" i="1"/>
  <c r="FM102" i="1"/>
  <c r="CW102" i="1"/>
  <c r="CV102" i="1"/>
  <c r="CU102" i="1"/>
  <c r="CT102" i="1"/>
  <c r="CS102" i="1"/>
  <c r="CQ102" i="1"/>
  <c r="CP102" i="1"/>
  <c r="CI102" i="1"/>
  <c r="BZ102" i="1"/>
  <c r="BY102" i="1"/>
  <c r="BX102" i="1"/>
  <c r="BW102" i="1"/>
  <c r="BV102" i="1"/>
  <c r="BT102" i="1"/>
  <c r="BR102" i="1"/>
  <c r="BQ102" i="1"/>
  <c r="BP102" i="1"/>
  <c r="BO102" i="1"/>
  <c r="BN102" i="1"/>
  <c r="BL102" i="1"/>
  <c r="BK102" i="1"/>
  <c r="BD102" i="1"/>
  <c r="BC102" i="1"/>
  <c r="BB102" i="1"/>
  <c r="BA102" i="1"/>
  <c r="AZ102" i="1"/>
  <c r="AY102" i="1"/>
  <c r="AX102" i="1"/>
  <c r="AW102" i="1"/>
  <c r="AV102" i="1"/>
  <c r="AE102" i="1"/>
  <c r="AD102" i="1"/>
  <c r="AC102" i="1"/>
  <c r="AB102" i="1"/>
  <c r="AA102" i="1"/>
  <c r="Z102" i="1"/>
  <c r="Y102" i="1"/>
  <c r="R102" i="1"/>
  <c r="Q102" i="1"/>
  <c r="C102" i="1"/>
  <c r="FM101" i="1"/>
  <c r="CW101" i="1"/>
  <c r="CV101" i="1"/>
  <c r="CU101" i="1"/>
  <c r="CT101" i="1"/>
  <c r="CS101" i="1"/>
  <c r="CQ101" i="1"/>
  <c r="CP101" i="1"/>
  <c r="CI101" i="1"/>
  <c r="BZ101" i="1"/>
  <c r="BY101" i="1"/>
  <c r="BX101" i="1"/>
  <c r="BW101" i="1"/>
  <c r="BV101" i="1"/>
  <c r="BT101" i="1"/>
  <c r="BR101" i="1"/>
  <c r="BQ101" i="1"/>
  <c r="BP101" i="1"/>
  <c r="BO101" i="1"/>
  <c r="BN101" i="1"/>
  <c r="BL101" i="1"/>
  <c r="BK101" i="1"/>
  <c r="BD101" i="1"/>
  <c r="BC101" i="1"/>
  <c r="BB101" i="1"/>
  <c r="BA101" i="1"/>
  <c r="AZ101" i="1"/>
  <c r="AY101" i="1"/>
  <c r="AX101" i="1"/>
  <c r="AW101" i="1"/>
  <c r="AV101" i="1"/>
  <c r="AE101" i="1"/>
  <c r="AD101" i="1"/>
  <c r="AC101" i="1"/>
  <c r="AB101" i="1"/>
  <c r="AA101" i="1"/>
  <c r="Z101" i="1"/>
  <c r="Y101" i="1"/>
  <c r="R101" i="1"/>
  <c r="Q101" i="1"/>
  <c r="C101" i="1"/>
  <c r="FM100" i="1"/>
  <c r="CW100" i="1"/>
  <c r="CV100" i="1"/>
  <c r="CU100" i="1"/>
  <c r="CT100" i="1"/>
  <c r="CS100" i="1"/>
  <c r="CQ100" i="1"/>
  <c r="CP100" i="1"/>
  <c r="CI100" i="1"/>
  <c r="BZ100" i="1"/>
  <c r="BY100" i="1"/>
  <c r="BX100" i="1"/>
  <c r="BW100" i="1"/>
  <c r="BV100" i="1"/>
  <c r="BT100" i="1"/>
  <c r="BR100" i="1"/>
  <c r="BQ100" i="1"/>
  <c r="BP100" i="1"/>
  <c r="BO100" i="1"/>
  <c r="BN100" i="1"/>
  <c r="BL100" i="1"/>
  <c r="BK100" i="1"/>
  <c r="BD100" i="1"/>
  <c r="BC100" i="1"/>
  <c r="BB100" i="1"/>
  <c r="BA100" i="1"/>
  <c r="AZ100" i="1"/>
  <c r="AY100" i="1"/>
  <c r="AX100" i="1"/>
  <c r="AW100" i="1"/>
  <c r="AV100" i="1"/>
  <c r="AE100" i="1"/>
  <c r="AD100" i="1"/>
  <c r="AC100" i="1"/>
  <c r="AB100" i="1"/>
  <c r="AA100" i="1"/>
  <c r="Z100" i="1"/>
  <c r="Y100" i="1"/>
  <c r="R100" i="1"/>
  <c r="Q100" i="1"/>
  <c r="C100" i="1"/>
  <c r="FM99" i="1"/>
  <c r="FO99" i="1" s="1"/>
  <c r="CW99" i="1"/>
  <c r="CV99" i="1"/>
  <c r="CU99" i="1"/>
  <c r="CT99" i="1"/>
  <c r="CS99" i="1"/>
  <c r="CQ99" i="1"/>
  <c r="CP99" i="1"/>
  <c r="CI99" i="1"/>
  <c r="BZ99" i="1"/>
  <c r="BY99" i="1"/>
  <c r="BX99" i="1"/>
  <c r="BW99" i="1"/>
  <c r="BV99" i="1"/>
  <c r="BT99" i="1"/>
  <c r="BR99" i="1"/>
  <c r="BQ99" i="1"/>
  <c r="BP99" i="1"/>
  <c r="BO99" i="1"/>
  <c r="BN99" i="1"/>
  <c r="BL99" i="1"/>
  <c r="BK99" i="1"/>
  <c r="BD99" i="1"/>
  <c r="BC99" i="1"/>
  <c r="BB99" i="1"/>
  <c r="BA99" i="1"/>
  <c r="AZ99" i="1"/>
  <c r="AY99" i="1"/>
  <c r="AX99" i="1"/>
  <c r="AW99" i="1"/>
  <c r="AV99" i="1"/>
  <c r="AE99" i="1"/>
  <c r="AD99" i="1"/>
  <c r="AC99" i="1"/>
  <c r="AB99" i="1"/>
  <c r="AA99" i="1"/>
  <c r="Z99" i="1"/>
  <c r="Y99" i="1"/>
  <c r="R99" i="1"/>
  <c r="Q99" i="1"/>
  <c r="C99" i="1"/>
  <c r="FM98" i="1"/>
  <c r="CW98" i="1"/>
  <c r="CV98" i="1"/>
  <c r="CU98" i="1"/>
  <c r="CT98" i="1"/>
  <c r="CS98" i="1"/>
  <c r="CQ98" i="1"/>
  <c r="CP98" i="1"/>
  <c r="CI98" i="1"/>
  <c r="BZ98" i="1"/>
  <c r="BY98" i="1"/>
  <c r="BX98" i="1"/>
  <c r="BW98" i="1"/>
  <c r="BV98" i="1"/>
  <c r="BT98" i="1"/>
  <c r="BR98" i="1"/>
  <c r="BQ98" i="1"/>
  <c r="BP98" i="1"/>
  <c r="BO98" i="1"/>
  <c r="BN98" i="1"/>
  <c r="BL98" i="1"/>
  <c r="BK98" i="1"/>
  <c r="BD98" i="1"/>
  <c r="BC98" i="1"/>
  <c r="BB98" i="1"/>
  <c r="BA98" i="1"/>
  <c r="AZ98" i="1"/>
  <c r="AY98" i="1"/>
  <c r="AX98" i="1"/>
  <c r="AW98" i="1"/>
  <c r="AV98" i="1"/>
  <c r="AE98" i="1"/>
  <c r="AD98" i="1"/>
  <c r="AC98" i="1"/>
  <c r="AB98" i="1"/>
  <c r="AA98" i="1"/>
  <c r="Z98" i="1"/>
  <c r="Y98" i="1"/>
  <c r="R98" i="1"/>
  <c r="Q98" i="1"/>
  <c r="C98" i="1"/>
  <c r="FM97" i="1"/>
  <c r="CW97" i="1"/>
  <c r="CV97" i="1"/>
  <c r="CU97" i="1"/>
  <c r="CT97" i="1"/>
  <c r="CS97" i="1"/>
  <c r="CQ97" i="1"/>
  <c r="CP97" i="1"/>
  <c r="CI97" i="1"/>
  <c r="BZ97" i="1"/>
  <c r="BY97" i="1"/>
  <c r="BX97" i="1"/>
  <c r="BW97" i="1"/>
  <c r="BV97" i="1"/>
  <c r="BT97" i="1"/>
  <c r="BR97" i="1"/>
  <c r="BQ97" i="1"/>
  <c r="BP97" i="1"/>
  <c r="BO97" i="1"/>
  <c r="BN97" i="1"/>
  <c r="BL97" i="1"/>
  <c r="BK97" i="1"/>
  <c r="BD97" i="1"/>
  <c r="BC97" i="1"/>
  <c r="BB97" i="1"/>
  <c r="BA97" i="1"/>
  <c r="AZ97" i="1"/>
  <c r="AY97" i="1"/>
  <c r="AX97" i="1"/>
  <c r="AW97" i="1"/>
  <c r="AV97" i="1"/>
  <c r="AE97" i="1"/>
  <c r="AD97" i="1"/>
  <c r="AC97" i="1"/>
  <c r="AB97" i="1"/>
  <c r="AA97" i="1"/>
  <c r="Z97" i="1"/>
  <c r="Y97" i="1"/>
  <c r="R97" i="1"/>
  <c r="Q97" i="1"/>
  <c r="C97" i="1"/>
  <c r="FM96" i="1"/>
  <c r="CW96" i="1"/>
  <c r="CV96" i="1"/>
  <c r="CU96" i="1"/>
  <c r="CT96" i="1"/>
  <c r="CS96" i="1"/>
  <c r="CQ96" i="1"/>
  <c r="CP96" i="1"/>
  <c r="CI96" i="1"/>
  <c r="BZ96" i="1"/>
  <c r="BY96" i="1"/>
  <c r="BX96" i="1"/>
  <c r="BW96" i="1"/>
  <c r="BV96" i="1"/>
  <c r="BT96" i="1"/>
  <c r="BR96" i="1"/>
  <c r="BQ96" i="1"/>
  <c r="BP96" i="1"/>
  <c r="BO96" i="1"/>
  <c r="BN96" i="1"/>
  <c r="BL96" i="1"/>
  <c r="BK96" i="1"/>
  <c r="BD96" i="1"/>
  <c r="BC96" i="1"/>
  <c r="BB96" i="1"/>
  <c r="BA96" i="1"/>
  <c r="AZ96" i="1"/>
  <c r="AY96" i="1"/>
  <c r="AX96" i="1"/>
  <c r="AW96" i="1"/>
  <c r="AV96" i="1"/>
  <c r="AE96" i="1"/>
  <c r="AD96" i="1"/>
  <c r="AC96" i="1"/>
  <c r="AB96" i="1"/>
  <c r="AA96" i="1"/>
  <c r="Z96" i="1"/>
  <c r="Y96" i="1"/>
  <c r="R96" i="1"/>
  <c r="Q96" i="1"/>
  <c r="C96" i="1"/>
  <c r="FM95" i="1"/>
  <c r="CW95" i="1"/>
  <c r="CV95" i="1"/>
  <c r="CU95" i="1"/>
  <c r="CT95" i="1"/>
  <c r="CS95" i="1"/>
  <c r="CQ95" i="1"/>
  <c r="CP95" i="1"/>
  <c r="CI95" i="1"/>
  <c r="BZ95" i="1"/>
  <c r="BY95" i="1"/>
  <c r="BX95" i="1"/>
  <c r="BW95" i="1"/>
  <c r="BV95" i="1"/>
  <c r="BT95" i="1"/>
  <c r="BR95" i="1"/>
  <c r="BQ95" i="1"/>
  <c r="BP95" i="1"/>
  <c r="BO95" i="1"/>
  <c r="BN95" i="1"/>
  <c r="BL95" i="1"/>
  <c r="BK95" i="1"/>
  <c r="BD95" i="1"/>
  <c r="BC95" i="1"/>
  <c r="BB95" i="1"/>
  <c r="BA95" i="1"/>
  <c r="AZ95" i="1"/>
  <c r="AY95" i="1"/>
  <c r="AX95" i="1"/>
  <c r="AW95" i="1"/>
  <c r="AV95" i="1"/>
  <c r="AE95" i="1"/>
  <c r="AD95" i="1"/>
  <c r="AC95" i="1"/>
  <c r="AB95" i="1"/>
  <c r="AA95" i="1"/>
  <c r="Z95" i="1"/>
  <c r="Y95" i="1"/>
  <c r="R95" i="1"/>
  <c r="Q95" i="1"/>
  <c r="C95" i="1"/>
  <c r="FM94" i="1"/>
  <c r="CW94" i="1"/>
  <c r="CV94" i="1"/>
  <c r="CU94" i="1"/>
  <c r="CT94" i="1"/>
  <c r="CS94" i="1"/>
  <c r="CQ94" i="1"/>
  <c r="CP94" i="1"/>
  <c r="CI94" i="1"/>
  <c r="BZ94" i="1"/>
  <c r="BY94" i="1"/>
  <c r="BX94" i="1"/>
  <c r="BW94" i="1"/>
  <c r="BV94" i="1"/>
  <c r="BT94" i="1"/>
  <c r="BR94" i="1"/>
  <c r="BQ94" i="1"/>
  <c r="BP94" i="1"/>
  <c r="BO94" i="1"/>
  <c r="BN94" i="1"/>
  <c r="BL94" i="1"/>
  <c r="BK94" i="1"/>
  <c r="BD94" i="1"/>
  <c r="BC94" i="1"/>
  <c r="BB94" i="1"/>
  <c r="BA94" i="1"/>
  <c r="AZ94" i="1"/>
  <c r="AY94" i="1"/>
  <c r="AX94" i="1"/>
  <c r="AW94" i="1"/>
  <c r="AV94" i="1"/>
  <c r="AE94" i="1"/>
  <c r="AD94" i="1"/>
  <c r="AC94" i="1"/>
  <c r="AB94" i="1"/>
  <c r="AA94" i="1"/>
  <c r="Z94" i="1"/>
  <c r="Y94" i="1"/>
  <c r="R94" i="1"/>
  <c r="Q94" i="1"/>
  <c r="C94" i="1"/>
  <c r="FM93" i="1"/>
  <c r="CW93" i="1"/>
  <c r="CV93" i="1"/>
  <c r="CU93" i="1"/>
  <c r="CT93" i="1"/>
  <c r="CS93" i="1"/>
  <c r="CQ93" i="1"/>
  <c r="CP93" i="1"/>
  <c r="CI93" i="1"/>
  <c r="BZ93" i="1"/>
  <c r="BY93" i="1"/>
  <c r="BX93" i="1"/>
  <c r="BW93" i="1"/>
  <c r="BV93" i="1"/>
  <c r="BT93" i="1"/>
  <c r="BR93" i="1"/>
  <c r="BQ93" i="1"/>
  <c r="BP93" i="1"/>
  <c r="BO93" i="1"/>
  <c r="BN93" i="1"/>
  <c r="BL93" i="1"/>
  <c r="BK93" i="1"/>
  <c r="BD93" i="1"/>
  <c r="BC93" i="1"/>
  <c r="BB93" i="1"/>
  <c r="BA93" i="1"/>
  <c r="AZ93" i="1"/>
  <c r="AY93" i="1"/>
  <c r="AX93" i="1"/>
  <c r="AW93" i="1"/>
  <c r="AV93" i="1"/>
  <c r="AE93" i="1"/>
  <c r="AD93" i="1"/>
  <c r="AC93" i="1"/>
  <c r="AB93" i="1"/>
  <c r="AA93" i="1"/>
  <c r="Z93" i="1"/>
  <c r="Y93" i="1"/>
  <c r="R93" i="1"/>
  <c r="Q93" i="1"/>
  <c r="C93" i="1"/>
  <c r="FM92" i="1"/>
  <c r="CW92" i="1"/>
  <c r="CV92" i="1"/>
  <c r="CU92" i="1"/>
  <c r="CT92" i="1"/>
  <c r="CS92" i="1"/>
  <c r="CQ92" i="1"/>
  <c r="CP92" i="1"/>
  <c r="CI92" i="1"/>
  <c r="BZ92" i="1"/>
  <c r="BY92" i="1"/>
  <c r="BX92" i="1"/>
  <c r="BW92" i="1"/>
  <c r="BV92" i="1"/>
  <c r="BT92" i="1"/>
  <c r="BR92" i="1"/>
  <c r="BQ92" i="1"/>
  <c r="BP92" i="1"/>
  <c r="BO92" i="1"/>
  <c r="BN92" i="1"/>
  <c r="BL92" i="1"/>
  <c r="BK92" i="1"/>
  <c r="BD92" i="1"/>
  <c r="BC92" i="1"/>
  <c r="BB92" i="1"/>
  <c r="BA92" i="1"/>
  <c r="AZ92" i="1"/>
  <c r="AY92" i="1"/>
  <c r="AX92" i="1"/>
  <c r="AW92" i="1"/>
  <c r="AV92" i="1"/>
  <c r="AE92" i="1"/>
  <c r="AD92" i="1"/>
  <c r="AC92" i="1"/>
  <c r="AB92" i="1"/>
  <c r="AA92" i="1"/>
  <c r="Z92" i="1"/>
  <c r="Y92" i="1"/>
  <c r="R92" i="1"/>
  <c r="Q92" i="1"/>
  <c r="C92" i="1"/>
  <c r="FM91" i="1"/>
  <c r="FO91" i="1" s="1"/>
  <c r="CW91" i="1"/>
  <c r="CV91" i="1"/>
  <c r="CU91" i="1"/>
  <c r="CT91" i="1"/>
  <c r="CS91" i="1"/>
  <c r="CQ91" i="1"/>
  <c r="CP91" i="1"/>
  <c r="CI91" i="1"/>
  <c r="BZ91" i="1"/>
  <c r="BY91" i="1"/>
  <c r="BX91" i="1"/>
  <c r="BW91" i="1"/>
  <c r="BV91" i="1"/>
  <c r="BT91" i="1"/>
  <c r="BR91" i="1"/>
  <c r="BQ91" i="1"/>
  <c r="BP91" i="1"/>
  <c r="BO91" i="1"/>
  <c r="BN91" i="1"/>
  <c r="BL91" i="1"/>
  <c r="BK91" i="1"/>
  <c r="BD91" i="1"/>
  <c r="BC91" i="1"/>
  <c r="BB91" i="1"/>
  <c r="BA91" i="1"/>
  <c r="AZ91" i="1"/>
  <c r="AY91" i="1"/>
  <c r="AX91" i="1"/>
  <c r="AW91" i="1"/>
  <c r="AV91" i="1"/>
  <c r="AE91" i="1"/>
  <c r="AD91" i="1"/>
  <c r="AC91" i="1"/>
  <c r="AB91" i="1"/>
  <c r="AA91" i="1"/>
  <c r="Z91" i="1"/>
  <c r="Y91" i="1"/>
  <c r="R91" i="1"/>
  <c r="Q91" i="1"/>
  <c r="C91" i="1"/>
  <c r="FM90" i="1"/>
  <c r="CW90" i="1"/>
  <c r="CV90" i="1"/>
  <c r="CU90" i="1"/>
  <c r="CT90" i="1"/>
  <c r="CS90" i="1"/>
  <c r="CQ90" i="1"/>
  <c r="CP90" i="1"/>
  <c r="CI90" i="1"/>
  <c r="BZ90" i="1"/>
  <c r="BY90" i="1"/>
  <c r="BX90" i="1"/>
  <c r="BW90" i="1"/>
  <c r="BV90" i="1"/>
  <c r="BT90" i="1"/>
  <c r="BR90" i="1"/>
  <c r="BQ90" i="1"/>
  <c r="BP90" i="1"/>
  <c r="BO90" i="1"/>
  <c r="BN90" i="1"/>
  <c r="BL90" i="1"/>
  <c r="BK90" i="1"/>
  <c r="BD90" i="1"/>
  <c r="BC90" i="1"/>
  <c r="BB90" i="1"/>
  <c r="BA90" i="1"/>
  <c r="AZ90" i="1"/>
  <c r="AY90" i="1"/>
  <c r="AX90" i="1"/>
  <c r="AW90" i="1"/>
  <c r="AV90" i="1"/>
  <c r="AE90" i="1"/>
  <c r="AD90" i="1"/>
  <c r="AC90" i="1"/>
  <c r="AB90" i="1"/>
  <c r="AA90" i="1"/>
  <c r="Z90" i="1"/>
  <c r="Y90" i="1"/>
  <c r="R90" i="1"/>
  <c r="Q90" i="1"/>
  <c r="C90" i="1"/>
  <c r="FM89" i="1"/>
  <c r="CW89" i="1"/>
  <c r="CV89" i="1"/>
  <c r="CU89" i="1"/>
  <c r="CT89" i="1"/>
  <c r="CS89" i="1"/>
  <c r="CQ89" i="1"/>
  <c r="CP89" i="1"/>
  <c r="CI89" i="1"/>
  <c r="BZ89" i="1"/>
  <c r="BY89" i="1"/>
  <c r="BX89" i="1"/>
  <c r="BW89" i="1"/>
  <c r="BV89" i="1"/>
  <c r="BT89" i="1"/>
  <c r="BR89" i="1"/>
  <c r="BQ89" i="1"/>
  <c r="BP89" i="1"/>
  <c r="BO89" i="1"/>
  <c r="BN89" i="1"/>
  <c r="BL89" i="1"/>
  <c r="BK89" i="1"/>
  <c r="BD89" i="1"/>
  <c r="BC89" i="1"/>
  <c r="BB89" i="1"/>
  <c r="BA89" i="1"/>
  <c r="AZ89" i="1"/>
  <c r="AY89" i="1"/>
  <c r="AX89" i="1"/>
  <c r="AW89" i="1"/>
  <c r="AV89" i="1"/>
  <c r="AE89" i="1"/>
  <c r="AD89" i="1"/>
  <c r="AC89" i="1"/>
  <c r="AB89" i="1"/>
  <c r="AA89" i="1"/>
  <c r="Z89" i="1"/>
  <c r="Y89" i="1"/>
  <c r="R89" i="1"/>
  <c r="Q89" i="1"/>
  <c r="C89" i="1"/>
  <c r="FM88" i="1"/>
  <c r="CW88" i="1"/>
  <c r="CV88" i="1"/>
  <c r="CU88" i="1"/>
  <c r="CT88" i="1"/>
  <c r="CS88" i="1"/>
  <c r="CQ88" i="1"/>
  <c r="CP88" i="1"/>
  <c r="CI88" i="1"/>
  <c r="BZ88" i="1"/>
  <c r="BY88" i="1"/>
  <c r="BX88" i="1"/>
  <c r="BW88" i="1"/>
  <c r="BV88" i="1"/>
  <c r="BT88" i="1"/>
  <c r="BR88" i="1"/>
  <c r="BQ88" i="1"/>
  <c r="BP88" i="1"/>
  <c r="BO88" i="1"/>
  <c r="BN88" i="1"/>
  <c r="BL88" i="1"/>
  <c r="BK88" i="1"/>
  <c r="BD88" i="1"/>
  <c r="BC88" i="1"/>
  <c r="BB88" i="1"/>
  <c r="BA88" i="1"/>
  <c r="AZ88" i="1"/>
  <c r="AY88" i="1"/>
  <c r="AX88" i="1"/>
  <c r="AW88" i="1"/>
  <c r="AV88" i="1"/>
  <c r="AE88" i="1"/>
  <c r="AD88" i="1"/>
  <c r="AC88" i="1"/>
  <c r="AB88" i="1"/>
  <c r="AA88" i="1"/>
  <c r="Z88" i="1"/>
  <c r="Y88" i="1"/>
  <c r="R88" i="1"/>
  <c r="Q88" i="1"/>
  <c r="C88" i="1"/>
  <c r="FM87" i="1"/>
  <c r="CW87" i="1"/>
  <c r="CV87" i="1"/>
  <c r="CU87" i="1"/>
  <c r="CT87" i="1"/>
  <c r="CS87" i="1"/>
  <c r="CQ87" i="1"/>
  <c r="CP87" i="1"/>
  <c r="CI87" i="1"/>
  <c r="BZ87" i="1"/>
  <c r="BY87" i="1"/>
  <c r="BX87" i="1"/>
  <c r="BW87" i="1"/>
  <c r="BV87" i="1"/>
  <c r="BT87" i="1"/>
  <c r="BR87" i="1"/>
  <c r="BQ87" i="1"/>
  <c r="BP87" i="1"/>
  <c r="BO87" i="1"/>
  <c r="BN87" i="1"/>
  <c r="BL87" i="1"/>
  <c r="BK87" i="1"/>
  <c r="BD87" i="1"/>
  <c r="BC87" i="1"/>
  <c r="BB87" i="1"/>
  <c r="BA87" i="1"/>
  <c r="AZ87" i="1"/>
  <c r="AY87" i="1"/>
  <c r="AX87" i="1"/>
  <c r="AW87" i="1"/>
  <c r="AV87" i="1"/>
  <c r="AE87" i="1"/>
  <c r="AD87" i="1"/>
  <c r="AC87" i="1"/>
  <c r="AB87" i="1"/>
  <c r="AA87" i="1"/>
  <c r="Z87" i="1"/>
  <c r="Y87" i="1"/>
  <c r="R87" i="1"/>
  <c r="Q87" i="1"/>
  <c r="C87" i="1"/>
  <c r="FM86" i="1"/>
  <c r="CW86" i="1"/>
  <c r="CV86" i="1"/>
  <c r="CU86" i="1"/>
  <c r="CT86" i="1"/>
  <c r="CS86" i="1"/>
  <c r="CQ86" i="1"/>
  <c r="CP86" i="1"/>
  <c r="CI86" i="1"/>
  <c r="BZ86" i="1"/>
  <c r="BY86" i="1"/>
  <c r="BX86" i="1"/>
  <c r="BW86" i="1"/>
  <c r="BV86" i="1"/>
  <c r="BT86" i="1"/>
  <c r="BR86" i="1"/>
  <c r="BQ86" i="1"/>
  <c r="BP86" i="1"/>
  <c r="BO86" i="1"/>
  <c r="BN86" i="1"/>
  <c r="BL86" i="1"/>
  <c r="BK86" i="1"/>
  <c r="BD86" i="1"/>
  <c r="BC86" i="1"/>
  <c r="BB86" i="1"/>
  <c r="BA86" i="1"/>
  <c r="AZ86" i="1"/>
  <c r="AY86" i="1"/>
  <c r="AX86" i="1"/>
  <c r="AW86" i="1"/>
  <c r="AV86" i="1"/>
  <c r="AE86" i="1"/>
  <c r="AD86" i="1"/>
  <c r="AC86" i="1"/>
  <c r="AB86" i="1"/>
  <c r="AA86" i="1"/>
  <c r="Z86" i="1"/>
  <c r="Y86" i="1"/>
  <c r="R86" i="1"/>
  <c r="Q86" i="1"/>
  <c r="C86" i="1"/>
  <c r="FM85" i="1"/>
  <c r="CW85" i="1"/>
  <c r="CV85" i="1"/>
  <c r="CU85" i="1"/>
  <c r="CT85" i="1"/>
  <c r="CS85" i="1"/>
  <c r="CQ85" i="1"/>
  <c r="CP85" i="1"/>
  <c r="CI85" i="1"/>
  <c r="BZ85" i="1"/>
  <c r="BY85" i="1"/>
  <c r="BX85" i="1"/>
  <c r="BW85" i="1"/>
  <c r="BV85" i="1"/>
  <c r="BT85" i="1"/>
  <c r="BR85" i="1"/>
  <c r="BQ85" i="1"/>
  <c r="BP85" i="1"/>
  <c r="BO85" i="1"/>
  <c r="BN85" i="1"/>
  <c r="BL85" i="1"/>
  <c r="BK85" i="1"/>
  <c r="BD85" i="1"/>
  <c r="BC85" i="1"/>
  <c r="BB85" i="1"/>
  <c r="BA85" i="1"/>
  <c r="AZ85" i="1"/>
  <c r="AY85" i="1"/>
  <c r="AX85" i="1"/>
  <c r="AW85" i="1"/>
  <c r="AV85" i="1"/>
  <c r="AE85" i="1"/>
  <c r="AD85" i="1"/>
  <c r="AC85" i="1"/>
  <c r="AB85" i="1"/>
  <c r="AA85" i="1"/>
  <c r="Z85" i="1"/>
  <c r="Y85" i="1"/>
  <c r="R85" i="1"/>
  <c r="Q85" i="1"/>
  <c r="C85" i="1"/>
  <c r="FM84" i="1"/>
  <c r="CW84" i="1"/>
  <c r="CV84" i="1"/>
  <c r="CU84" i="1"/>
  <c r="CT84" i="1"/>
  <c r="CS84" i="1"/>
  <c r="CQ84" i="1"/>
  <c r="CP84" i="1"/>
  <c r="CI84" i="1"/>
  <c r="BZ84" i="1"/>
  <c r="BY84" i="1"/>
  <c r="BX84" i="1"/>
  <c r="BW84" i="1"/>
  <c r="BV84" i="1"/>
  <c r="BT84" i="1"/>
  <c r="BR84" i="1"/>
  <c r="BQ84" i="1"/>
  <c r="BP84" i="1"/>
  <c r="BO84" i="1"/>
  <c r="BN84" i="1"/>
  <c r="BL84" i="1"/>
  <c r="BK84" i="1"/>
  <c r="BD84" i="1"/>
  <c r="BC84" i="1"/>
  <c r="BB84" i="1"/>
  <c r="BA84" i="1"/>
  <c r="AZ84" i="1"/>
  <c r="AY84" i="1"/>
  <c r="AX84" i="1"/>
  <c r="AW84" i="1"/>
  <c r="AV84" i="1"/>
  <c r="AE84" i="1"/>
  <c r="AD84" i="1"/>
  <c r="AC84" i="1"/>
  <c r="AB84" i="1"/>
  <c r="AA84" i="1"/>
  <c r="Z84" i="1"/>
  <c r="Y84" i="1"/>
  <c r="R84" i="1"/>
  <c r="Q84" i="1"/>
  <c r="C84" i="1"/>
  <c r="FM83" i="1"/>
  <c r="FO83" i="1" s="1"/>
  <c r="CW83" i="1"/>
  <c r="CV83" i="1"/>
  <c r="CU83" i="1"/>
  <c r="CT83" i="1"/>
  <c r="CS83" i="1"/>
  <c r="CQ83" i="1"/>
  <c r="CP83" i="1"/>
  <c r="CI83" i="1"/>
  <c r="BZ83" i="1"/>
  <c r="BY83" i="1"/>
  <c r="BX83" i="1"/>
  <c r="BW83" i="1"/>
  <c r="BV83" i="1"/>
  <c r="BT83" i="1"/>
  <c r="BR83" i="1"/>
  <c r="BQ83" i="1"/>
  <c r="BP83" i="1"/>
  <c r="BO83" i="1"/>
  <c r="BN83" i="1"/>
  <c r="BL83" i="1"/>
  <c r="BK83" i="1"/>
  <c r="BD83" i="1"/>
  <c r="BC83" i="1"/>
  <c r="BB83" i="1"/>
  <c r="BA83" i="1"/>
  <c r="AZ83" i="1"/>
  <c r="AY83" i="1"/>
  <c r="AX83" i="1"/>
  <c r="AW83" i="1"/>
  <c r="AV83" i="1"/>
  <c r="AE83" i="1"/>
  <c r="AD83" i="1"/>
  <c r="AC83" i="1"/>
  <c r="AB83" i="1"/>
  <c r="AA83" i="1"/>
  <c r="Z83" i="1"/>
  <c r="Y83" i="1"/>
  <c r="R83" i="1"/>
  <c r="Q83" i="1"/>
  <c r="C83" i="1"/>
  <c r="FM82" i="1"/>
  <c r="CW82" i="1"/>
  <c r="CV82" i="1"/>
  <c r="CU82" i="1"/>
  <c r="CT82" i="1"/>
  <c r="CS82" i="1"/>
  <c r="CQ82" i="1"/>
  <c r="CP82" i="1"/>
  <c r="CI82" i="1"/>
  <c r="BZ82" i="1"/>
  <c r="BY82" i="1"/>
  <c r="BX82" i="1"/>
  <c r="BW82" i="1"/>
  <c r="BV82" i="1"/>
  <c r="BT82" i="1"/>
  <c r="BR82" i="1"/>
  <c r="BQ82" i="1"/>
  <c r="BP82" i="1"/>
  <c r="BO82" i="1"/>
  <c r="BN82" i="1"/>
  <c r="BL82" i="1"/>
  <c r="BK82" i="1"/>
  <c r="BD82" i="1"/>
  <c r="BC82" i="1"/>
  <c r="BB82" i="1"/>
  <c r="BA82" i="1"/>
  <c r="AZ82" i="1"/>
  <c r="AY82" i="1"/>
  <c r="AX82" i="1"/>
  <c r="AW82" i="1"/>
  <c r="AV82" i="1"/>
  <c r="AE82" i="1"/>
  <c r="AD82" i="1"/>
  <c r="AC82" i="1"/>
  <c r="AB82" i="1"/>
  <c r="AA82" i="1"/>
  <c r="Z82" i="1"/>
  <c r="Y82" i="1"/>
  <c r="R82" i="1"/>
  <c r="Q82" i="1"/>
  <c r="C82" i="1"/>
  <c r="FM81" i="1"/>
  <c r="CW81" i="1"/>
  <c r="CV81" i="1"/>
  <c r="CU81" i="1"/>
  <c r="CT81" i="1"/>
  <c r="CS81" i="1"/>
  <c r="CQ81" i="1"/>
  <c r="CP81" i="1"/>
  <c r="CI81" i="1"/>
  <c r="BZ81" i="1"/>
  <c r="BY81" i="1"/>
  <c r="BX81" i="1"/>
  <c r="BW81" i="1"/>
  <c r="BV81" i="1"/>
  <c r="BT81" i="1"/>
  <c r="BR81" i="1"/>
  <c r="BQ81" i="1"/>
  <c r="BP81" i="1"/>
  <c r="BO81" i="1"/>
  <c r="BN81" i="1"/>
  <c r="BL81" i="1"/>
  <c r="BK81" i="1"/>
  <c r="BD81" i="1"/>
  <c r="BC81" i="1"/>
  <c r="BB81" i="1"/>
  <c r="BA81" i="1"/>
  <c r="AZ81" i="1"/>
  <c r="AY81" i="1"/>
  <c r="AX81" i="1"/>
  <c r="AW81" i="1"/>
  <c r="AV81" i="1"/>
  <c r="AE81" i="1"/>
  <c r="AD81" i="1"/>
  <c r="AC81" i="1"/>
  <c r="AB81" i="1"/>
  <c r="AA81" i="1"/>
  <c r="Z81" i="1"/>
  <c r="Y81" i="1"/>
  <c r="R81" i="1"/>
  <c r="Q81" i="1"/>
  <c r="C81" i="1"/>
  <c r="FM80" i="1"/>
  <c r="CW80" i="1"/>
  <c r="CV80" i="1"/>
  <c r="CU80" i="1"/>
  <c r="CT80" i="1"/>
  <c r="CS80" i="1"/>
  <c r="CQ80" i="1"/>
  <c r="CP80" i="1"/>
  <c r="CI80" i="1"/>
  <c r="BZ80" i="1"/>
  <c r="BY80" i="1"/>
  <c r="BX80" i="1"/>
  <c r="BW80" i="1"/>
  <c r="BV80" i="1"/>
  <c r="BT80" i="1"/>
  <c r="BR80" i="1"/>
  <c r="BQ80" i="1"/>
  <c r="BP80" i="1"/>
  <c r="BO80" i="1"/>
  <c r="BN80" i="1"/>
  <c r="BL80" i="1"/>
  <c r="BK80" i="1"/>
  <c r="BD80" i="1"/>
  <c r="BC80" i="1"/>
  <c r="BB80" i="1"/>
  <c r="BA80" i="1"/>
  <c r="AZ80" i="1"/>
  <c r="AY80" i="1"/>
  <c r="AX80" i="1"/>
  <c r="AW80" i="1"/>
  <c r="AV80" i="1"/>
  <c r="AE80" i="1"/>
  <c r="AD80" i="1"/>
  <c r="AC80" i="1"/>
  <c r="AB80" i="1"/>
  <c r="AA80" i="1"/>
  <c r="Z80" i="1"/>
  <c r="Y80" i="1"/>
  <c r="R80" i="1"/>
  <c r="Q80" i="1"/>
  <c r="C80" i="1"/>
  <c r="FM79" i="1"/>
  <c r="CW79" i="1"/>
  <c r="CV79" i="1"/>
  <c r="CU79" i="1"/>
  <c r="CT79" i="1"/>
  <c r="CS79" i="1"/>
  <c r="CQ79" i="1"/>
  <c r="CP79" i="1"/>
  <c r="CI79" i="1"/>
  <c r="BZ79" i="1"/>
  <c r="BY79" i="1"/>
  <c r="BX79" i="1"/>
  <c r="BW79" i="1"/>
  <c r="BV79" i="1"/>
  <c r="BT79" i="1"/>
  <c r="BR79" i="1"/>
  <c r="BQ79" i="1"/>
  <c r="BP79" i="1"/>
  <c r="BO79" i="1"/>
  <c r="BN79" i="1"/>
  <c r="BL79" i="1"/>
  <c r="BK79" i="1"/>
  <c r="BD79" i="1"/>
  <c r="BC79" i="1"/>
  <c r="BB79" i="1"/>
  <c r="BA79" i="1"/>
  <c r="AZ79" i="1"/>
  <c r="AY79" i="1"/>
  <c r="AX79" i="1"/>
  <c r="AW79" i="1"/>
  <c r="AV79" i="1"/>
  <c r="AE79" i="1"/>
  <c r="AD79" i="1"/>
  <c r="AC79" i="1"/>
  <c r="AB79" i="1"/>
  <c r="AA79" i="1"/>
  <c r="Z79" i="1"/>
  <c r="Y79" i="1"/>
  <c r="R79" i="1"/>
  <c r="Q79" i="1"/>
  <c r="C79" i="1"/>
  <c r="FM78" i="1"/>
  <c r="CW78" i="1"/>
  <c r="CV78" i="1"/>
  <c r="CU78" i="1"/>
  <c r="CT78" i="1"/>
  <c r="CS78" i="1"/>
  <c r="CQ78" i="1"/>
  <c r="CP78" i="1"/>
  <c r="CI78" i="1"/>
  <c r="BZ78" i="1"/>
  <c r="BY78" i="1"/>
  <c r="BX78" i="1"/>
  <c r="BW78" i="1"/>
  <c r="BV78" i="1"/>
  <c r="BT78" i="1"/>
  <c r="BR78" i="1"/>
  <c r="BQ78" i="1"/>
  <c r="BP78" i="1"/>
  <c r="BO78" i="1"/>
  <c r="BN78" i="1"/>
  <c r="BL78" i="1"/>
  <c r="BK78" i="1"/>
  <c r="BD78" i="1"/>
  <c r="BC78" i="1"/>
  <c r="BB78" i="1"/>
  <c r="BA78" i="1"/>
  <c r="AZ78" i="1"/>
  <c r="AY78" i="1"/>
  <c r="AX78" i="1"/>
  <c r="AW78" i="1"/>
  <c r="AV78" i="1"/>
  <c r="AE78" i="1"/>
  <c r="AD78" i="1"/>
  <c r="AC78" i="1"/>
  <c r="AB78" i="1"/>
  <c r="AA78" i="1"/>
  <c r="Z78" i="1"/>
  <c r="Y78" i="1"/>
  <c r="R78" i="1"/>
  <c r="Q78" i="1"/>
  <c r="C78" i="1"/>
  <c r="FM77" i="1"/>
  <c r="CW77" i="1"/>
  <c r="CV77" i="1"/>
  <c r="CU77" i="1"/>
  <c r="CT77" i="1"/>
  <c r="CS77" i="1"/>
  <c r="CQ77" i="1"/>
  <c r="CP77" i="1"/>
  <c r="CI77" i="1"/>
  <c r="BZ77" i="1"/>
  <c r="BY77" i="1"/>
  <c r="BX77" i="1"/>
  <c r="BW77" i="1"/>
  <c r="BV77" i="1"/>
  <c r="BT77" i="1"/>
  <c r="BR77" i="1"/>
  <c r="BQ77" i="1"/>
  <c r="BP77" i="1"/>
  <c r="BO77" i="1"/>
  <c r="BN77" i="1"/>
  <c r="BL77" i="1"/>
  <c r="BK77" i="1"/>
  <c r="BD77" i="1"/>
  <c r="BC77" i="1"/>
  <c r="BB77" i="1"/>
  <c r="BA77" i="1"/>
  <c r="AZ77" i="1"/>
  <c r="AY77" i="1"/>
  <c r="AX77" i="1"/>
  <c r="AW77" i="1"/>
  <c r="AV77" i="1"/>
  <c r="AE77" i="1"/>
  <c r="AD77" i="1"/>
  <c r="AC77" i="1"/>
  <c r="AB77" i="1"/>
  <c r="AA77" i="1"/>
  <c r="Z77" i="1"/>
  <c r="Y77" i="1"/>
  <c r="R77" i="1"/>
  <c r="Q77" i="1"/>
  <c r="C77" i="1"/>
  <c r="FM76" i="1"/>
  <c r="CW76" i="1"/>
  <c r="CV76" i="1"/>
  <c r="CU76" i="1"/>
  <c r="CT76" i="1"/>
  <c r="CS76" i="1"/>
  <c r="CQ76" i="1"/>
  <c r="CP76" i="1"/>
  <c r="CI76" i="1"/>
  <c r="BZ76" i="1"/>
  <c r="BY76" i="1"/>
  <c r="BX76" i="1"/>
  <c r="BW76" i="1"/>
  <c r="BV76" i="1"/>
  <c r="BT76" i="1"/>
  <c r="BR76" i="1"/>
  <c r="BQ76" i="1"/>
  <c r="BP76" i="1"/>
  <c r="BO76" i="1"/>
  <c r="BN76" i="1"/>
  <c r="BL76" i="1"/>
  <c r="BK76" i="1"/>
  <c r="BD76" i="1"/>
  <c r="BC76" i="1"/>
  <c r="BB76" i="1"/>
  <c r="BA76" i="1"/>
  <c r="AZ76" i="1"/>
  <c r="AY76" i="1"/>
  <c r="AX76" i="1"/>
  <c r="AW76" i="1"/>
  <c r="AV76" i="1"/>
  <c r="AE76" i="1"/>
  <c r="AD76" i="1"/>
  <c r="AC76" i="1"/>
  <c r="AB76" i="1"/>
  <c r="AA76" i="1"/>
  <c r="Z76" i="1"/>
  <c r="Y76" i="1"/>
  <c r="R76" i="1"/>
  <c r="Q76" i="1"/>
  <c r="C76" i="1"/>
  <c r="FM75" i="1"/>
  <c r="FO75" i="1" s="1"/>
  <c r="CW75" i="1"/>
  <c r="CV75" i="1"/>
  <c r="CU75" i="1"/>
  <c r="CT75" i="1"/>
  <c r="CS75" i="1"/>
  <c r="CQ75" i="1"/>
  <c r="CP75" i="1"/>
  <c r="CI75" i="1"/>
  <c r="BZ75" i="1"/>
  <c r="BY75" i="1"/>
  <c r="BX75" i="1"/>
  <c r="BW75" i="1"/>
  <c r="BV75" i="1"/>
  <c r="BT75" i="1"/>
  <c r="BR75" i="1"/>
  <c r="BQ75" i="1"/>
  <c r="BP75" i="1"/>
  <c r="BO75" i="1"/>
  <c r="BN75" i="1"/>
  <c r="BL75" i="1"/>
  <c r="BK75" i="1"/>
  <c r="BD75" i="1"/>
  <c r="BC75" i="1"/>
  <c r="BB75" i="1"/>
  <c r="BA75" i="1"/>
  <c r="AZ75" i="1"/>
  <c r="AY75" i="1"/>
  <c r="AX75" i="1"/>
  <c r="AW75" i="1"/>
  <c r="AV75" i="1"/>
  <c r="AE75" i="1"/>
  <c r="AD75" i="1"/>
  <c r="AC75" i="1"/>
  <c r="AB75" i="1"/>
  <c r="AA75" i="1"/>
  <c r="Z75" i="1"/>
  <c r="Y75" i="1"/>
  <c r="R75" i="1"/>
  <c r="Q75" i="1"/>
  <c r="C75" i="1"/>
  <c r="FM74" i="1"/>
  <c r="CW74" i="1"/>
  <c r="CV74" i="1"/>
  <c r="CU74" i="1"/>
  <c r="CT74" i="1"/>
  <c r="CS74" i="1"/>
  <c r="CQ74" i="1"/>
  <c r="CP74" i="1"/>
  <c r="CI74" i="1"/>
  <c r="BZ74" i="1"/>
  <c r="BY74" i="1"/>
  <c r="BX74" i="1"/>
  <c r="BW74" i="1"/>
  <c r="BV74" i="1"/>
  <c r="BT74" i="1"/>
  <c r="BR74" i="1"/>
  <c r="BQ74" i="1"/>
  <c r="BP74" i="1"/>
  <c r="BO74" i="1"/>
  <c r="BN74" i="1"/>
  <c r="BL74" i="1"/>
  <c r="BK74" i="1"/>
  <c r="BD74" i="1"/>
  <c r="BC74" i="1"/>
  <c r="BB74" i="1"/>
  <c r="BA74" i="1"/>
  <c r="AZ74" i="1"/>
  <c r="AY74" i="1"/>
  <c r="AX74" i="1"/>
  <c r="AW74" i="1"/>
  <c r="AV74" i="1"/>
  <c r="AE74" i="1"/>
  <c r="AD74" i="1"/>
  <c r="AC74" i="1"/>
  <c r="AB74" i="1"/>
  <c r="AA74" i="1"/>
  <c r="Z74" i="1"/>
  <c r="Y74" i="1"/>
  <c r="R74" i="1"/>
  <c r="Q74" i="1"/>
  <c r="C74" i="1"/>
  <c r="FM73" i="1"/>
  <c r="CW73" i="1"/>
  <c r="CV73" i="1"/>
  <c r="CU73" i="1"/>
  <c r="CT73" i="1"/>
  <c r="CS73" i="1"/>
  <c r="CQ73" i="1"/>
  <c r="CP73" i="1"/>
  <c r="CI73" i="1"/>
  <c r="BZ73" i="1"/>
  <c r="BY73" i="1"/>
  <c r="BX73" i="1"/>
  <c r="BW73" i="1"/>
  <c r="BV73" i="1"/>
  <c r="BT73" i="1"/>
  <c r="BR73" i="1"/>
  <c r="BQ73" i="1"/>
  <c r="BP73" i="1"/>
  <c r="BO73" i="1"/>
  <c r="BN73" i="1"/>
  <c r="BL73" i="1"/>
  <c r="BK73" i="1"/>
  <c r="BD73" i="1"/>
  <c r="BC73" i="1"/>
  <c r="BB73" i="1"/>
  <c r="BA73" i="1"/>
  <c r="AZ73" i="1"/>
  <c r="AY73" i="1"/>
  <c r="AX73" i="1"/>
  <c r="AW73" i="1"/>
  <c r="AV73" i="1"/>
  <c r="AE73" i="1"/>
  <c r="AD73" i="1"/>
  <c r="AC73" i="1"/>
  <c r="AB73" i="1"/>
  <c r="AA73" i="1"/>
  <c r="Z73" i="1"/>
  <c r="Y73" i="1"/>
  <c r="R73" i="1"/>
  <c r="Q73" i="1"/>
  <c r="C73" i="1"/>
  <c r="FM72" i="1"/>
  <c r="CW72" i="1"/>
  <c r="CV72" i="1"/>
  <c r="CU72" i="1"/>
  <c r="CT72" i="1"/>
  <c r="CS72" i="1"/>
  <c r="CQ72" i="1"/>
  <c r="CP72" i="1"/>
  <c r="CI72" i="1"/>
  <c r="BZ72" i="1"/>
  <c r="BY72" i="1"/>
  <c r="BX72" i="1"/>
  <c r="BW72" i="1"/>
  <c r="BV72" i="1"/>
  <c r="BT72" i="1"/>
  <c r="BR72" i="1"/>
  <c r="BQ72" i="1"/>
  <c r="BP72" i="1"/>
  <c r="BO72" i="1"/>
  <c r="BN72" i="1"/>
  <c r="BL72" i="1"/>
  <c r="BK72" i="1"/>
  <c r="BD72" i="1"/>
  <c r="BC72" i="1"/>
  <c r="BB72" i="1"/>
  <c r="BA72" i="1"/>
  <c r="AZ72" i="1"/>
  <c r="AY72" i="1"/>
  <c r="AX72" i="1"/>
  <c r="AW72" i="1"/>
  <c r="AV72" i="1"/>
  <c r="AE72" i="1"/>
  <c r="AD72" i="1"/>
  <c r="AC72" i="1"/>
  <c r="AB72" i="1"/>
  <c r="AA72" i="1"/>
  <c r="Z72" i="1"/>
  <c r="Y72" i="1"/>
  <c r="R72" i="1"/>
  <c r="Q72" i="1"/>
  <c r="C72" i="1"/>
  <c r="FM71" i="1"/>
  <c r="CW71" i="1"/>
  <c r="CV71" i="1"/>
  <c r="CU71" i="1"/>
  <c r="CT71" i="1"/>
  <c r="CS71" i="1"/>
  <c r="CQ71" i="1"/>
  <c r="CP71" i="1"/>
  <c r="CI71" i="1"/>
  <c r="BZ71" i="1"/>
  <c r="BY71" i="1"/>
  <c r="BX71" i="1"/>
  <c r="BW71" i="1"/>
  <c r="BV71" i="1"/>
  <c r="BT71" i="1"/>
  <c r="BR71" i="1"/>
  <c r="BQ71" i="1"/>
  <c r="BP71" i="1"/>
  <c r="BO71" i="1"/>
  <c r="BN71" i="1"/>
  <c r="BL71" i="1"/>
  <c r="BK71" i="1"/>
  <c r="BD71" i="1"/>
  <c r="BC71" i="1"/>
  <c r="BB71" i="1"/>
  <c r="BA71" i="1"/>
  <c r="AZ71" i="1"/>
  <c r="AY71" i="1"/>
  <c r="AX71" i="1"/>
  <c r="AW71" i="1"/>
  <c r="AV71" i="1"/>
  <c r="AE71" i="1"/>
  <c r="AD71" i="1"/>
  <c r="AC71" i="1"/>
  <c r="AB71" i="1"/>
  <c r="AA71" i="1"/>
  <c r="Z71" i="1"/>
  <c r="Y71" i="1"/>
  <c r="R71" i="1"/>
  <c r="Q71" i="1"/>
  <c r="C71" i="1"/>
  <c r="FM70" i="1"/>
  <c r="CW70" i="1"/>
  <c r="CV70" i="1"/>
  <c r="CU70" i="1"/>
  <c r="CT70" i="1"/>
  <c r="CS70" i="1"/>
  <c r="CQ70" i="1"/>
  <c r="CP70" i="1"/>
  <c r="CI70" i="1"/>
  <c r="BZ70" i="1"/>
  <c r="BY70" i="1"/>
  <c r="BX70" i="1"/>
  <c r="BW70" i="1"/>
  <c r="BV70" i="1"/>
  <c r="BT70" i="1"/>
  <c r="BR70" i="1"/>
  <c r="BQ70" i="1"/>
  <c r="BP70" i="1"/>
  <c r="BO70" i="1"/>
  <c r="BN70" i="1"/>
  <c r="BL70" i="1"/>
  <c r="BK70" i="1"/>
  <c r="BD70" i="1"/>
  <c r="BC70" i="1"/>
  <c r="BB70" i="1"/>
  <c r="BA70" i="1"/>
  <c r="AZ70" i="1"/>
  <c r="AY70" i="1"/>
  <c r="AX70" i="1"/>
  <c r="AW70" i="1"/>
  <c r="AV70" i="1"/>
  <c r="AE70" i="1"/>
  <c r="AD70" i="1"/>
  <c r="AC70" i="1"/>
  <c r="AB70" i="1"/>
  <c r="AA70" i="1"/>
  <c r="Z70" i="1"/>
  <c r="Y70" i="1"/>
  <c r="R70" i="1"/>
  <c r="Q70" i="1"/>
  <c r="C70" i="1"/>
  <c r="FM69" i="1"/>
  <c r="CW69" i="1"/>
  <c r="CV69" i="1"/>
  <c r="CU69" i="1"/>
  <c r="CT69" i="1"/>
  <c r="CS69" i="1"/>
  <c r="CQ69" i="1"/>
  <c r="CP69" i="1"/>
  <c r="CI69" i="1"/>
  <c r="BZ69" i="1"/>
  <c r="BY69" i="1"/>
  <c r="BX69" i="1"/>
  <c r="BW69" i="1"/>
  <c r="BV69" i="1"/>
  <c r="BT69" i="1"/>
  <c r="BR69" i="1"/>
  <c r="BQ69" i="1"/>
  <c r="BP69" i="1"/>
  <c r="BO69" i="1"/>
  <c r="BN69" i="1"/>
  <c r="BL69" i="1"/>
  <c r="BK69" i="1"/>
  <c r="BD69" i="1"/>
  <c r="BC69" i="1"/>
  <c r="BB69" i="1"/>
  <c r="BA69" i="1"/>
  <c r="AZ69" i="1"/>
  <c r="AY69" i="1"/>
  <c r="AX69" i="1"/>
  <c r="AW69" i="1"/>
  <c r="AV69" i="1"/>
  <c r="AE69" i="1"/>
  <c r="AD69" i="1"/>
  <c r="AC69" i="1"/>
  <c r="AB69" i="1"/>
  <c r="AA69" i="1"/>
  <c r="Z69" i="1"/>
  <c r="Y69" i="1"/>
  <c r="R69" i="1"/>
  <c r="Q69" i="1"/>
  <c r="C69" i="1"/>
  <c r="FM68" i="1"/>
  <c r="CW68" i="1"/>
  <c r="CV68" i="1"/>
  <c r="CU68" i="1"/>
  <c r="CT68" i="1"/>
  <c r="CS68" i="1"/>
  <c r="CQ68" i="1"/>
  <c r="CP68" i="1"/>
  <c r="CI68" i="1"/>
  <c r="BZ68" i="1"/>
  <c r="BY68" i="1"/>
  <c r="BX68" i="1"/>
  <c r="BW68" i="1"/>
  <c r="BV68" i="1"/>
  <c r="BT68" i="1"/>
  <c r="BR68" i="1"/>
  <c r="BQ68" i="1"/>
  <c r="BP68" i="1"/>
  <c r="BO68" i="1"/>
  <c r="BN68" i="1"/>
  <c r="BL68" i="1"/>
  <c r="BK68" i="1"/>
  <c r="BD68" i="1"/>
  <c r="BC68" i="1"/>
  <c r="BB68" i="1"/>
  <c r="BA68" i="1"/>
  <c r="AZ68" i="1"/>
  <c r="AY68" i="1"/>
  <c r="AX68" i="1"/>
  <c r="AW68" i="1"/>
  <c r="AV68" i="1"/>
  <c r="AE68" i="1"/>
  <c r="AD68" i="1"/>
  <c r="AC68" i="1"/>
  <c r="AB68" i="1"/>
  <c r="AA68" i="1"/>
  <c r="Z68" i="1"/>
  <c r="Y68" i="1"/>
  <c r="R68" i="1"/>
  <c r="Q68" i="1"/>
  <c r="C68" i="1"/>
  <c r="FM67" i="1"/>
  <c r="FO67" i="1" s="1"/>
  <c r="CW67" i="1"/>
  <c r="CV67" i="1"/>
  <c r="CU67" i="1"/>
  <c r="CT67" i="1"/>
  <c r="CS67" i="1"/>
  <c r="CQ67" i="1"/>
  <c r="CP67" i="1"/>
  <c r="CI67" i="1"/>
  <c r="BZ67" i="1"/>
  <c r="BY67" i="1"/>
  <c r="BX67" i="1"/>
  <c r="BW67" i="1"/>
  <c r="BV67" i="1"/>
  <c r="BT67" i="1"/>
  <c r="BR67" i="1"/>
  <c r="BQ67" i="1"/>
  <c r="BP67" i="1"/>
  <c r="BO67" i="1"/>
  <c r="BN67" i="1"/>
  <c r="BL67" i="1"/>
  <c r="BK67" i="1"/>
  <c r="BD67" i="1"/>
  <c r="BC67" i="1"/>
  <c r="BB67" i="1"/>
  <c r="BA67" i="1"/>
  <c r="AZ67" i="1"/>
  <c r="AY67" i="1"/>
  <c r="AX67" i="1"/>
  <c r="AW67" i="1"/>
  <c r="AV67" i="1"/>
  <c r="AE67" i="1"/>
  <c r="AD67" i="1"/>
  <c r="AC67" i="1"/>
  <c r="AB67" i="1"/>
  <c r="AA67" i="1"/>
  <c r="Z67" i="1"/>
  <c r="Y67" i="1"/>
  <c r="R67" i="1"/>
  <c r="Q67" i="1"/>
  <c r="C67" i="1"/>
  <c r="FM66" i="1"/>
  <c r="CW66" i="1"/>
  <c r="CV66" i="1"/>
  <c r="CU66" i="1"/>
  <c r="CT66" i="1"/>
  <c r="CS66" i="1"/>
  <c r="CQ66" i="1"/>
  <c r="CP66" i="1"/>
  <c r="CI66" i="1"/>
  <c r="BZ66" i="1"/>
  <c r="BY66" i="1"/>
  <c r="BX66" i="1"/>
  <c r="BW66" i="1"/>
  <c r="BV66" i="1"/>
  <c r="BT66" i="1"/>
  <c r="BR66" i="1"/>
  <c r="BQ66" i="1"/>
  <c r="BP66" i="1"/>
  <c r="BO66" i="1"/>
  <c r="BN66" i="1"/>
  <c r="BL66" i="1"/>
  <c r="BK66" i="1"/>
  <c r="BD66" i="1"/>
  <c r="BC66" i="1"/>
  <c r="BB66" i="1"/>
  <c r="BA66" i="1"/>
  <c r="AZ66" i="1"/>
  <c r="AY66" i="1"/>
  <c r="AX66" i="1"/>
  <c r="AW66" i="1"/>
  <c r="AV66" i="1"/>
  <c r="AE66" i="1"/>
  <c r="AD66" i="1"/>
  <c r="AC66" i="1"/>
  <c r="AB66" i="1"/>
  <c r="AA66" i="1"/>
  <c r="Z66" i="1"/>
  <c r="Y66" i="1"/>
  <c r="R66" i="1"/>
  <c r="Q66" i="1"/>
  <c r="C66" i="1"/>
  <c r="FM65" i="1"/>
  <c r="CW65" i="1"/>
  <c r="CV65" i="1"/>
  <c r="CU65" i="1"/>
  <c r="CT65" i="1"/>
  <c r="CS65" i="1"/>
  <c r="CQ65" i="1"/>
  <c r="CP65" i="1"/>
  <c r="CI65" i="1"/>
  <c r="BZ65" i="1"/>
  <c r="BY65" i="1"/>
  <c r="BX65" i="1"/>
  <c r="BW65" i="1"/>
  <c r="BV65" i="1"/>
  <c r="BT65" i="1"/>
  <c r="BR65" i="1"/>
  <c r="BQ65" i="1"/>
  <c r="BP65" i="1"/>
  <c r="BO65" i="1"/>
  <c r="BN65" i="1"/>
  <c r="BL65" i="1"/>
  <c r="BK65" i="1"/>
  <c r="BD65" i="1"/>
  <c r="BC65" i="1"/>
  <c r="BB65" i="1"/>
  <c r="BA65" i="1"/>
  <c r="AZ65" i="1"/>
  <c r="AY65" i="1"/>
  <c r="AX65" i="1"/>
  <c r="AW65" i="1"/>
  <c r="AV65" i="1"/>
  <c r="AE65" i="1"/>
  <c r="AD65" i="1"/>
  <c r="AC65" i="1"/>
  <c r="AB65" i="1"/>
  <c r="AA65" i="1"/>
  <c r="Z65" i="1"/>
  <c r="Y65" i="1"/>
  <c r="R65" i="1"/>
  <c r="Q65" i="1"/>
  <c r="C65" i="1"/>
  <c r="FM64" i="1"/>
  <c r="CW64" i="1"/>
  <c r="CV64" i="1"/>
  <c r="CU64" i="1"/>
  <c r="CT64" i="1"/>
  <c r="CS64" i="1"/>
  <c r="CQ64" i="1"/>
  <c r="CP64" i="1"/>
  <c r="CI64" i="1"/>
  <c r="BZ64" i="1"/>
  <c r="BY64" i="1"/>
  <c r="BX64" i="1"/>
  <c r="BW64" i="1"/>
  <c r="BV64" i="1"/>
  <c r="BT64" i="1"/>
  <c r="BR64" i="1"/>
  <c r="BQ64" i="1"/>
  <c r="BP64" i="1"/>
  <c r="BO64" i="1"/>
  <c r="BN64" i="1"/>
  <c r="BL64" i="1"/>
  <c r="BK64" i="1"/>
  <c r="BD64" i="1"/>
  <c r="BC64" i="1"/>
  <c r="BB64" i="1"/>
  <c r="BA64" i="1"/>
  <c r="AZ64" i="1"/>
  <c r="AY64" i="1"/>
  <c r="AX64" i="1"/>
  <c r="AW64" i="1"/>
  <c r="AV64" i="1"/>
  <c r="AE64" i="1"/>
  <c r="AD64" i="1"/>
  <c r="AC64" i="1"/>
  <c r="AB64" i="1"/>
  <c r="AA64" i="1"/>
  <c r="Z64" i="1"/>
  <c r="Y64" i="1"/>
  <c r="R64" i="1"/>
  <c r="Q64" i="1"/>
  <c r="C64" i="1"/>
  <c r="FM63" i="1"/>
  <c r="CW63" i="1"/>
  <c r="CV63" i="1"/>
  <c r="CU63" i="1"/>
  <c r="CT63" i="1"/>
  <c r="CS63" i="1"/>
  <c r="CQ63" i="1"/>
  <c r="CP63" i="1"/>
  <c r="CI63" i="1"/>
  <c r="BZ63" i="1"/>
  <c r="BY63" i="1"/>
  <c r="BX63" i="1"/>
  <c r="BW63" i="1"/>
  <c r="BV63" i="1"/>
  <c r="BT63" i="1"/>
  <c r="BR63" i="1"/>
  <c r="BQ63" i="1"/>
  <c r="BP63" i="1"/>
  <c r="BO63" i="1"/>
  <c r="BN63" i="1"/>
  <c r="BL63" i="1"/>
  <c r="BK63" i="1"/>
  <c r="BD63" i="1"/>
  <c r="BC63" i="1"/>
  <c r="BB63" i="1"/>
  <c r="BA63" i="1"/>
  <c r="AZ63" i="1"/>
  <c r="AY63" i="1"/>
  <c r="AX63" i="1"/>
  <c r="AW63" i="1"/>
  <c r="AV63" i="1"/>
  <c r="AE63" i="1"/>
  <c r="AD63" i="1"/>
  <c r="AC63" i="1"/>
  <c r="AB63" i="1"/>
  <c r="AA63" i="1"/>
  <c r="Z63" i="1"/>
  <c r="Y63" i="1"/>
  <c r="R63" i="1"/>
  <c r="Q63" i="1"/>
  <c r="C63" i="1"/>
  <c r="FM62" i="1"/>
  <c r="CW62" i="1"/>
  <c r="CV62" i="1"/>
  <c r="CU62" i="1"/>
  <c r="CT62" i="1"/>
  <c r="CS62" i="1"/>
  <c r="CQ62" i="1"/>
  <c r="CP62" i="1"/>
  <c r="CI62" i="1"/>
  <c r="BZ62" i="1"/>
  <c r="BY62" i="1"/>
  <c r="BX62" i="1"/>
  <c r="BW62" i="1"/>
  <c r="BV62" i="1"/>
  <c r="BT62" i="1"/>
  <c r="BR62" i="1"/>
  <c r="BQ62" i="1"/>
  <c r="BP62" i="1"/>
  <c r="BO62" i="1"/>
  <c r="BN62" i="1"/>
  <c r="BL62" i="1"/>
  <c r="BK62" i="1"/>
  <c r="BD62" i="1"/>
  <c r="BC62" i="1"/>
  <c r="BB62" i="1"/>
  <c r="BA62" i="1"/>
  <c r="AZ62" i="1"/>
  <c r="AY62" i="1"/>
  <c r="AX62" i="1"/>
  <c r="AW62" i="1"/>
  <c r="AV62" i="1"/>
  <c r="AE62" i="1"/>
  <c r="AD62" i="1"/>
  <c r="AC62" i="1"/>
  <c r="AB62" i="1"/>
  <c r="AA62" i="1"/>
  <c r="Z62" i="1"/>
  <c r="Y62" i="1"/>
  <c r="R62" i="1"/>
  <c r="Q62" i="1"/>
  <c r="C62" i="1"/>
  <c r="FM61" i="1"/>
  <c r="CW61" i="1"/>
  <c r="CV61" i="1"/>
  <c r="CU61" i="1"/>
  <c r="CT61" i="1"/>
  <c r="CS61" i="1"/>
  <c r="CQ61" i="1"/>
  <c r="CP61" i="1"/>
  <c r="CI61" i="1"/>
  <c r="BZ61" i="1"/>
  <c r="BY61" i="1"/>
  <c r="BX61" i="1"/>
  <c r="BW61" i="1"/>
  <c r="BV61" i="1"/>
  <c r="BT61" i="1"/>
  <c r="BR61" i="1"/>
  <c r="BQ61" i="1"/>
  <c r="BP61" i="1"/>
  <c r="BO61" i="1"/>
  <c r="BN61" i="1"/>
  <c r="BL61" i="1"/>
  <c r="BK61" i="1"/>
  <c r="BD61" i="1"/>
  <c r="BC61" i="1"/>
  <c r="BB61" i="1"/>
  <c r="BA61" i="1"/>
  <c r="AZ61" i="1"/>
  <c r="AY61" i="1"/>
  <c r="AX61" i="1"/>
  <c r="AW61" i="1"/>
  <c r="AV61" i="1"/>
  <c r="AE61" i="1"/>
  <c r="AD61" i="1"/>
  <c r="AC61" i="1"/>
  <c r="AB61" i="1"/>
  <c r="AA61" i="1"/>
  <c r="Z61" i="1"/>
  <c r="Y61" i="1"/>
  <c r="R61" i="1"/>
  <c r="Q61" i="1"/>
  <c r="C61" i="1"/>
  <c r="FM60" i="1"/>
  <c r="CW60" i="1"/>
  <c r="CV60" i="1"/>
  <c r="CU60" i="1"/>
  <c r="CT60" i="1"/>
  <c r="CS60" i="1"/>
  <c r="CQ60" i="1"/>
  <c r="CP60" i="1"/>
  <c r="CI60" i="1"/>
  <c r="BZ60" i="1"/>
  <c r="BY60" i="1"/>
  <c r="BX60" i="1"/>
  <c r="BW60" i="1"/>
  <c r="BV60" i="1"/>
  <c r="BT60" i="1"/>
  <c r="BR60" i="1"/>
  <c r="BQ60" i="1"/>
  <c r="BP60" i="1"/>
  <c r="BO60" i="1"/>
  <c r="BN60" i="1"/>
  <c r="BL60" i="1"/>
  <c r="BK60" i="1"/>
  <c r="BD60" i="1"/>
  <c r="BC60" i="1"/>
  <c r="BB60" i="1"/>
  <c r="BA60" i="1"/>
  <c r="AZ60" i="1"/>
  <c r="AY60" i="1"/>
  <c r="AX60" i="1"/>
  <c r="AW60" i="1"/>
  <c r="AV60" i="1"/>
  <c r="AE60" i="1"/>
  <c r="AD60" i="1"/>
  <c r="AC60" i="1"/>
  <c r="AB60" i="1"/>
  <c r="AA60" i="1"/>
  <c r="Z60" i="1"/>
  <c r="Y60" i="1"/>
  <c r="R60" i="1"/>
  <c r="Q60" i="1"/>
  <c r="C60" i="1"/>
  <c r="FM59" i="1"/>
  <c r="FO59" i="1" s="1"/>
  <c r="CW59" i="1"/>
  <c r="CV59" i="1"/>
  <c r="CU59" i="1"/>
  <c r="CT59" i="1"/>
  <c r="CS59" i="1"/>
  <c r="CQ59" i="1"/>
  <c r="CP59" i="1"/>
  <c r="CI59" i="1"/>
  <c r="BZ59" i="1"/>
  <c r="BY59" i="1"/>
  <c r="BX59" i="1"/>
  <c r="BW59" i="1"/>
  <c r="BV59" i="1"/>
  <c r="BT59" i="1"/>
  <c r="BR59" i="1"/>
  <c r="BQ59" i="1"/>
  <c r="BP59" i="1"/>
  <c r="BO59" i="1"/>
  <c r="BN59" i="1"/>
  <c r="BL59" i="1"/>
  <c r="BK59" i="1"/>
  <c r="BD59" i="1"/>
  <c r="BC59" i="1"/>
  <c r="BB59" i="1"/>
  <c r="BA59" i="1"/>
  <c r="AZ59" i="1"/>
  <c r="AY59" i="1"/>
  <c r="AX59" i="1"/>
  <c r="AW59" i="1"/>
  <c r="AV59" i="1"/>
  <c r="AE59" i="1"/>
  <c r="AD59" i="1"/>
  <c r="AC59" i="1"/>
  <c r="AB59" i="1"/>
  <c r="AA59" i="1"/>
  <c r="Z59" i="1"/>
  <c r="Y59" i="1"/>
  <c r="R59" i="1"/>
  <c r="Q59" i="1"/>
  <c r="C59" i="1"/>
  <c r="FM58" i="1"/>
  <c r="CW58" i="1"/>
  <c r="CV58" i="1"/>
  <c r="CU58" i="1"/>
  <c r="CT58" i="1"/>
  <c r="CS58" i="1"/>
  <c r="CQ58" i="1"/>
  <c r="CP58" i="1"/>
  <c r="CI58" i="1"/>
  <c r="BZ58" i="1"/>
  <c r="BY58" i="1"/>
  <c r="BX58" i="1"/>
  <c r="BW58" i="1"/>
  <c r="BV58" i="1"/>
  <c r="BT58" i="1"/>
  <c r="BR58" i="1"/>
  <c r="BQ58" i="1"/>
  <c r="BP58" i="1"/>
  <c r="BO58" i="1"/>
  <c r="BN58" i="1"/>
  <c r="BL58" i="1"/>
  <c r="BK58" i="1"/>
  <c r="BD58" i="1"/>
  <c r="BC58" i="1"/>
  <c r="BB58" i="1"/>
  <c r="BA58" i="1"/>
  <c r="AZ58" i="1"/>
  <c r="AY58" i="1"/>
  <c r="AX58" i="1"/>
  <c r="AW58" i="1"/>
  <c r="AV58" i="1"/>
  <c r="AE58" i="1"/>
  <c r="AD58" i="1"/>
  <c r="AC58" i="1"/>
  <c r="AB58" i="1"/>
  <c r="AA58" i="1"/>
  <c r="Z58" i="1"/>
  <c r="Y58" i="1"/>
  <c r="R58" i="1"/>
  <c r="Q58" i="1"/>
  <c r="C58" i="1"/>
  <c r="FM57" i="1"/>
  <c r="CW57" i="1"/>
  <c r="CV57" i="1"/>
  <c r="CU57" i="1"/>
  <c r="CT57" i="1"/>
  <c r="CS57" i="1"/>
  <c r="CQ57" i="1"/>
  <c r="CP57" i="1"/>
  <c r="CI57" i="1"/>
  <c r="BZ57" i="1"/>
  <c r="BY57" i="1"/>
  <c r="BX57" i="1"/>
  <c r="BW57" i="1"/>
  <c r="BV57" i="1"/>
  <c r="BT57" i="1"/>
  <c r="BR57" i="1"/>
  <c r="BQ57" i="1"/>
  <c r="BP57" i="1"/>
  <c r="BO57" i="1"/>
  <c r="BN57" i="1"/>
  <c r="BL57" i="1"/>
  <c r="BK57" i="1"/>
  <c r="BD57" i="1"/>
  <c r="BC57" i="1"/>
  <c r="BB57" i="1"/>
  <c r="BA57" i="1"/>
  <c r="AZ57" i="1"/>
  <c r="AY57" i="1"/>
  <c r="AX57" i="1"/>
  <c r="AW57" i="1"/>
  <c r="AV57" i="1"/>
  <c r="AE57" i="1"/>
  <c r="AD57" i="1"/>
  <c r="AC57" i="1"/>
  <c r="AB57" i="1"/>
  <c r="AA57" i="1"/>
  <c r="Z57" i="1"/>
  <c r="Y57" i="1"/>
  <c r="R57" i="1"/>
  <c r="Q57" i="1"/>
  <c r="C57" i="1"/>
  <c r="FM56" i="1"/>
  <c r="CW56" i="1"/>
  <c r="CV56" i="1"/>
  <c r="CU56" i="1"/>
  <c r="CT56" i="1"/>
  <c r="CS56" i="1"/>
  <c r="CQ56" i="1"/>
  <c r="CP56" i="1"/>
  <c r="CI56" i="1"/>
  <c r="BZ56" i="1"/>
  <c r="BY56" i="1"/>
  <c r="BX56" i="1"/>
  <c r="BW56" i="1"/>
  <c r="BV56" i="1"/>
  <c r="BT56" i="1"/>
  <c r="BR56" i="1"/>
  <c r="BQ56" i="1"/>
  <c r="BP56" i="1"/>
  <c r="BO56" i="1"/>
  <c r="BN56" i="1"/>
  <c r="BL56" i="1"/>
  <c r="BK56" i="1"/>
  <c r="BD56" i="1"/>
  <c r="BC56" i="1"/>
  <c r="BB56" i="1"/>
  <c r="BA56" i="1"/>
  <c r="AZ56" i="1"/>
  <c r="AY56" i="1"/>
  <c r="AX56" i="1"/>
  <c r="AW56" i="1"/>
  <c r="AV56" i="1"/>
  <c r="AE56" i="1"/>
  <c r="AD56" i="1"/>
  <c r="AC56" i="1"/>
  <c r="AB56" i="1"/>
  <c r="AA56" i="1"/>
  <c r="Z56" i="1"/>
  <c r="Y56" i="1"/>
  <c r="R56" i="1"/>
  <c r="Q56" i="1"/>
  <c r="C56" i="1"/>
  <c r="FM55" i="1"/>
  <c r="CW55" i="1"/>
  <c r="CV55" i="1"/>
  <c r="CU55" i="1"/>
  <c r="CT55" i="1"/>
  <c r="CS55" i="1"/>
  <c r="CQ55" i="1"/>
  <c r="CP55" i="1"/>
  <c r="CI55" i="1"/>
  <c r="BZ55" i="1"/>
  <c r="BY55" i="1"/>
  <c r="BX55" i="1"/>
  <c r="BW55" i="1"/>
  <c r="BV55" i="1"/>
  <c r="BT55" i="1"/>
  <c r="BR55" i="1"/>
  <c r="BQ55" i="1"/>
  <c r="BP55" i="1"/>
  <c r="BO55" i="1"/>
  <c r="BN55" i="1"/>
  <c r="BL55" i="1"/>
  <c r="BK55" i="1"/>
  <c r="BD55" i="1"/>
  <c r="BC55" i="1"/>
  <c r="BB55" i="1"/>
  <c r="BA55" i="1"/>
  <c r="AZ55" i="1"/>
  <c r="AY55" i="1"/>
  <c r="AX55" i="1"/>
  <c r="AW55" i="1"/>
  <c r="AV55" i="1"/>
  <c r="AE55" i="1"/>
  <c r="AD55" i="1"/>
  <c r="AC55" i="1"/>
  <c r="AB55" i="1"/>
  <c r="AA55" i="1"/>
  <c r="Z55" i="1"/>
  <c r="Y55" i="1"/>
  <c r="R55" i="1"/>
  <c r="Q55" i="1"/>
  <c r="C55" i="1"/>
  <c r="FM54" i="1"/>
  <c r="CW54" i="1"/>
  <c r="CV54" i="1"/>
  <c r="CU54" i="1"/>
  <c r="CT54" i="1"/>
  <c r="CS54" i="1"/>
  <c r="CQ54" i="1"/>
  <c r="CP54" i="1"/>
  <c r="CI54" i="1"/>
  <c r="BZ54" i="1"/>
  <c r="BY54" i="1"/>
  <c r="BX54" i="1"/>
  <c r="BW54" i="1"/>
  <c r="BV54" i="1"/>
  <c r="BT54" i="1"/>
  <c r="BR54" i="1"/>
  <c r="BQ54" i="1"/>
  <c r="BP54" i="1"/>
  <c r="BO54" i="1"/>
  <c r="BN54" i="1"/>
  <c r="BL54" i="1"/>
  <c r="BK54" i="1"/>
  <c r="BD54" i="1"/>
  <c r="BC54" i="1"/>
  <c r="BB54" i="1"/>
  <c r="BA54" i="1"/>
  <c r="AZ54" i="1"/>
  <c r="AY54" i="1"/>
  <c r="AX54" i="1"/>
  <c r="AW54" i="1"/>
  <c r="AV54" i="1"/>
  <c r="AE54" i="1"/>
  <c r="AD54" i="1"/>
  <c r="AC54" i="1"/>
  <c r="AB54" i="1"/>
  <c r="AA54" i="1"/>
  <c r="Z54" i="1"/>
  <c r="Y54" i="1"/>
  <c r="R54" i="1"/>
  <c r="Q54" i="1"/>
  <c r="C54" i="1"/>
  <c r="FM53" i="1"/>
  <c r="CW53" i="1"/>
  <c r="CV53" i="1"/>
  <c r="CU53" i="1"/>
  <c r="CT53" i="1"/>
  <c r="CS53" i="1"/>
  <c r="CQ53" i="1"/>
  <c r="CP53" i="1"/>
  <c r="CI53" i="1"/>
  <c r="BZ53" i="1"/>
  <c r="BY53" i="1"/>
  <c r="BX53" i="1"/>
  <c r="BW53" i="1"/>
  <c r="BV53" i="1"/>
  <c r="BT53" i="1"/>
  <c r="BR53" i="1"/>
  <c r="BQ53" i="1"/>
  <c r="BP53" i="1"/>
  <c r="BO53" i="1"/>
  <c r="BN53" i="1"/>
  <c r="BL53" i="1"/>
  <c r="BK53" i="1"/>
  <c r="BD53" i="1"/>
  <c r="BC53" i="1"/>
  <c r="BB53" i="1"/>
  <c r="BA53" i="1"/>
  <c r="AZ53" i="1"/>
  <c r="AY53" i="1"/>
  <c r="AX53" i="1"/>
  <c r="AW53" i="1"/>
  <c r="AV53" i="1"/>
  <c r="AE53" i="1"/>
  <c r="AD53" i="1"/>
  <c r="AC53" i="1"/>
  <c r="AB53" i="1"/>
  <c r="AA53" i="1"/>
  <c r="Z53" i="1"/>
  <c r="Y53" i="1"/>
  <c r="R53" i="1"/>
  <c r="Q53" i="1"/>
  <c r="C53" i="1"/>
  <c r="FM52" i="1"/>
  <c r="CW52" i="1"/>
  <c r="CV52" i="1"/>
  <c r="CU52" i="1"/>
  <c r="CT52" i="1"/>
  <c r="CS52" i="1"/>
  <c r="CQ52" i="1"/>
  <c r="CP52" i="1"/>
  <c r="CI52" i="1"/>
  <c r="BZ52" i="1"/>
  <c r="BY52" i="1"/>
  <c r="BX52" i="1"/>
  <c r="BW52" i="1"/>
  <c r="BV52" i="1"/>
  <c r="BT52" i="1"/>
  <c r="BR52" i="1"/>
  <c r="BQ52" i="1"/>
  <c r="BP52" i="1"/>
  <c r="BO52" i="1"/>
  <c r="BN52" i="1"/>
  <c r="BL52" i="1"/>
  <c r="BK52" i="1"/>
  <c r="BD52" i="1"/>
  <c r="BC52" i="1"/>
  <c r="BB52" i="1"/>
  <c r="BA52" i="1"/>
  <c r="AZ52" i="1"/>
  <c r="AY52" i="1"/>
  <c r="AX52" i="1"/>
  <c r="AW52" i="1"/>
  <c r="AV52" i="1"/>
  <c r="AE52" i="1"/>
  <c r="AD52" i="1"/>
  <c r="AC52" i="1"/>
  <c r="AB52" i="1"/>
  <c r="AA52" i="1"/>
  <c r="Z52" i="1"/>
  <c r="Y52" i="1"/>
  <c r="R52" i="1"/>
  <c r="Q52" i="1"/>
  <c r="C52" i="1"/>
  <c r="FM51" i="1"/>
  <c r="FO51" i="1" s="1"/>
  <c r="CW51" i="1"/>
  <c r="CV51" i="1"/>
  <c r="CU51" i="1"/>
  <c r="CT51" i="1"/>
  <c r="CS51" i="1"/>
  <c r="CQ51" i="1"/>
  <c r="CP51" i="1"/>
  <c r="CI51" i="1"/>
  <c r="BZ51" i="1"/>
  <c r="BY51" i="1"/>
  <c r="BX51" i="1"/>
  <c r="BW51" i="1"/>
  <c r="BV51" i="1"/>
  <c r="BT51" i="1"/>
  <c r="BR51" i="1"/>
  <c r="BQ51" i="1"/>
  <c r="BP51" i="1"/>
  <c r="BO51" i="1"/>
  <c r="BN51" i="1"/>
  <c r="BL51" i="1"/>
  <c r="BK51" i="1"/>
  <c r="BD51" i="1"/>
  <c r="BC51" i="1"/>
  <c r="BB51" i="1"/>
  <c r="BA51" i="1"/>
  <c r="AZ51" i="1"/>
  <c r="AY51" i="1"/>
  <c r="AX51" i="1"/>
  <c r="AW51" i="1"/>
  <c r="AV51" i="1"/>
  <c r="AE51" i="1"/>
  <c r="AD51" i="1"/>
  <c r="AC51" i="1"/>
  <c r="AB51" i="1"/>
  <c r="AA51" i="1"/>
  <c r="Z51" i="1"/>
  <c r="Y51" i="1"/>
  <c r="R51" i="1"/>
  <c r="Q51" i="1"/>
  <c r="C51" i="1"/>
  <c r="FM50" i="1"/>
  <c r="CW50" i="1"/>
  <c r="CV50" i="1"/>
  <c r="CU50" i="1"/>
  <c r="CT50" i="1"/>
  <c r="CS50" i="1"/>
  <c r="CQ50" i="1"/>
  <c r="CP50" i="1"/>
  <c r="CI50" i="1"/>
  <c r="BZ50" i="1"/>
  <c r="BY50" i="1"/>
  <c r="BX50" i="1"/>
  <c r="BW50" i="1"/>
  <c r="BV50" i="1"/>
  <c r="BT50" i="1"/>
  <c r="BR50" i="1"/>
  <c r="BQ50" i="1"/>
  <c r="BP50" i="1"/>
  <c r="BO50" i="1"/>
  <c r="BN50" i="1"/>
  <c r="BL50" i="1"/>
  <c r="BK50" i="1"/>
  <c r="BD50" i="1"/>
  <c r="BC50" i="1"/>
  <c r="BB50" i="1"/>
  <c r="BA50" i="1"/>
  <c r="AZ50" i="1"/>
  <c r="AY50" i="1"/>
  <c r="AX50" i="1"/>
  <c r="AW50" i="1"/>
  <c r="AV50" i="1"/>
  <c r="AE50" i="1"/>
  <c r="AD50" i="1"/>
  <c r="AC50" i="1"/>
  <c r="AB50" i="1"/>
  <c r="AA50" i="1"/>
  <c r="Z50" i="1"/>
  <c r="Y50" i="1"/>
  <c r="R50" i="1"/>
  <c r="Q50" i="1"/>
  <c r="C50" i="1"/>
  <c r="FM49" i="1"/>
  <c r="CW49" i="1"/>
  <c r="CV49" i="1"/>
  <c r="CU49" i="1"/>
  <c r="CT49" i="1"/>
  <c r="CS49" i="1"/>
  <c r="CQ49" i="1"/>
  <c r="CP49" i="1"/>
  <c r="CI49" i="1"/>
  <c r="BZ49" i="1"/>
  <c r="BY49" i="1"/>
  <c r="BX49" i="1"/>
  <c r="BW49" i="1"/>
  <c r="BV49" i="1"/>
  <c r="BT49" i="1"/>
  <c r="BR49" i="1"/>
  <c r="BQ49" i="1"/>
  <c r="BP49" i="1"/>
  <c r="BO49" i="1"/>
  <c r="BN49" i="1"/>
  <c r="BL49" i="1"/>
  <c r="BK49" i="1"/>
  <c r="BD49" i="1"/>
  <c r="BC49" i="1"/>
  <c r="BB49" i="1"/>
  <c r="BA49" i="1"/>
  <c r="AZ49" i="1"/>
  <c r="AY49" i="1"/>
  <c r="AX49" i="1"/>
  <c r="AW49" i="1"/>
  <c r="AV49" i="1"/>
  <c r="AE49" i="1"/>
  <c r="AD49" i="1"/>
  <c r="AC49" i="1"/>
  <c r="AB49" i="1"/>
  <c r="AA49" i="1"/>
  <c r="Z49" i="1"/>
  <c r="Y49" i="1"/>
  <c r="R49" i="1"/>
  <c r="Q49" i="1"/>
  <c r="C49" i="1"/>
  <c r="FM48" i="1"/>
  <c r="CW48" i="1"/>
  <c r="CV48" i="1"/>
  <c r="CU48" i="1"/>
  <c r="CT48" i="1"/>
  <c r="CS48" i="1"/>
  <c r="CQ48" i="1"/>
  <c r="CP48" i="1"/>
  <c r="CI48" i="1"/>
  <c r="BZ48" i="1"/>
  <c r="BY48" i="1"/>
  <c r="BX48" i="1"/>
  <c r="BW48" i="1"/>
  <c r="BV48" i="1"/>
  <c r="BT48" i="1"/>
  <c r="BR48" i="1"/>
  <c r="BQ48" i="1"/>
  <c r="BP48" i="1"/>
  <c r="BO48" i="1"/>
  <c r="BN48" i="1"/>
  <c r="BL48" i="1"/>
  <c r="BK48" i="1"/>
  <c r="BD48" i="1"/>
  <c r="BC48" i="1"/>
  <c r="BB48" i="1"/>
  <c r="BA48" i="1"/>
  <c r="AZ48" i="1"/>
  <c r="AY48" i="1"/>
  <c r="AX48" i="1"/>
  <c r="AW48" i="1"/>
  <c r="AV48" i="1"/>
  <c r="AE48" i="1"/>
  <c r="AD48" i="1"/>
  <c r="AC48" i="1"/>
  <c r="AB48" i="1"/>
  <c r="AA48" i="1"/>
  <c r="Z48" i="1"/>
  <c r="Y48" i="1"/>
  <c r="R48" i="1"/>
  <c r="Q48" i="1"/>
  <c r="C48" i="1"/>
  <c r="FM47" i="1"/>
  <c r="CW47" i="1"/>
  <c r="CV47" i="1"/>
  <c r="CU47" i="1"/>
  <c r="CT47" i="1"/>
  <c r="CS47" i="1"/>
  <c r="CQ47" i="1"/>
  <c r="CP47" i="1"/>
  <c r="CI47" i="1"/>
  <c r="BZ47" i="1"/>
  <c r="BY47" i="1"/>
  <c r="BX47" i="1"/>
  <c r="BW47" i="1"/>
  <c r="BV47" i="1"/>
  <c r="BT47" i="1"/>
  <c r="BR47" i="1"/>
  <c r="BQ47" i="1"/>
  <c r="BP47" i="1"/>
  <c r="BO47" i="1"/>
  <c r="BN47" i="1"/>
  <c r="BL47" i="1"/>
  <c r="BK47" i="1"/>
  <c r="BD47" i="1"/>
  <c r="BC47" i="1"/>
  <c r="BB47" i="1"/>
  <c r="BA47" i="1"/>
  <c r="AZ47" i="1"/>
  <c r="AY47" i="1"/>
  <c r="AX47" i="1"/>
  <c r="AW47" i="1"/>
  <c r="AV47" i="1"/>
  <c r="AE47" i="1"/>
  <c r="AD47" i="1"/>
  <c r="AC47" i="1"/>
  <c r="AB47" i="1"/>
  <c r="AA47" i="1"/>
  <c r="Z47" i="1"/>
  <c r="Y47" i="1"/>
  <c r="R47" i="1"/>
  <c r="Q47" i="1"/>
  <c r="C47" i="1"/>
  <c r="FM46" i="1"/>
  <c r="CW46" i="1"/>
  <c r="CV46" i="1"/>
  <c r="CU46" i="1"/>
  <c r="CT46" i="1"/>
  <c r="CS46" i="1"/>
  <c r="CQ46" i="1"/>
  <c r="CP46" i="1"/>
  <c r="CI46" i="1"/>
  <c r="BZ46" i="1"/>
  <c r="BY46" i="1"/>
  <c r="BX46" i="1"/>
  <c r="BW46" i="1"/>
  <c r="BV46" i="1"/>
  <c r="BT46" i="1"/>
  <c r="BR46" i="1"/>
  <c r="BQ46" i="1"/>
  <c r="BP46" i="1"/>
  <c r="BO46" i="1"/>
  <c r="BN46" i="1"/>
  <c r="BL46" i="1"/>
  <c r="BK46" i="1"/>
  <c r="BD46" i="1"/>
  <c r="BC46" i="1"/>
  <c r="BB46" i="1"/>
  <c r="BA46" i="1"/>
  <c r="AZ46" i="1"/>
  <c r="AY46" i="1"/>
  <c r="AX46" i="1"/>
  <c r="AW46" i="1"/>
  <c r="AV46" i="1"/>
  <c r="AE46" i="1"/>
  <c r="AD46" i="1"/>
  <c r="AC46" i="1"/>
  <c r="AB46" i="1"/>
  <c r="AA46" i="1"/>
  <c r="Z46" i="1"/>
  <c r="Y46" i="1"/>
  <c r="R46" i="1"/>
  <c r="Q46" i="1"/>
  <c r="C46" i="1"/>
  <c r="FM45" i="1"/>
  <c r="CW45" i="1"/>
  <c r="CV45" i="1"/>
  <c r="CU45" i="1"/>
  <c r="CT45" i="1"/>
  <c r="CS45" i="1"/>
  <c r="CQ45" i="1"/>
  <c r="CP45" i="1"/>
  <c r="CI45" i="1"/>
  <c r="BZ45" i="1"/>
  <c r="BY45" i="1"/>
  <c r="BX45" i="1"/>
  <c r="BW45" i="1"/>
  <c r="BV45" i="1"/>
  <c r="BT45" i="1"/>
  <c r="BR45" i="1"/>
  <c r="BQ45" i="1"/>
  <c r="BP45" i="1"/>
  <c r="BO45" i="1"/>
  <c r="BN45" i="1"/>
  <c r="BL45" i="1"/>
  <c r="BK45" i="1"/>
  <c r="BD45" i="1"/>
  <c r="BC45" i="1"/>
  <c r="BB45" i="1"/>
  <c r="BA45" i="1"/>
  <c r="AZ45" i="1"/>
  <c r="AY45" i="1"/>
  <c r="AX45" i="1"/>
  <c r="AW45" i="1"/>
  <c r="AV45" i="1"/>
  <c r="AE45" i="1"/>
  <c r="AD45" i="1"/>
  <c r="AC45" i="1"/>
  <c r="AB45" i="1"/>
  <c r="AA45" i="1"/>
  <c r="Z45" i="1"/>
  <c r="Y45" i="1"/>
  <c r="R45" i="1"/>
  <c r="Q45" i="1"/>
  <c r="C45" i="1"/>
  <c r="FM44" i="1"/>
  <c r="CW44" i="1"/>
  <c r="CV44" i="1"/>
  <c r="CU44" i="1"/>
  <c r="CT44" i="1"/>
  <c r="CS44" i="1"/>
  <c r="CQ44" i="1"/>
  <c r="CP44" i="1"/>
  <c r="CI44" i="1"/>
  <c r="BZ44" i="1"/>
  <c r="BY44" i="1"/>
  <c r="BX44" i="1"/>
  <c r="BW44" i="1"/>
  <c r="BV44" i="1"/>
  <c r="BT44" i="1"/>
  <c r="BR44" i="1"/>
  <c r="BQ44" i="1"/>
  <c r="BP44" i="1"/>
  <c r="BO44" i="1"/>
  <c r="BN44" i="1"/>
  <c r="BL44" i="1"/>
  <c r="BK44" i="1"/>
  <c r="BD44" i="1"/>
  <c r="BC44" i="1"/>
  <c r="BB44" i="1"/>
  <c r="BA44" i="1"/>
  <c r="AZ44" i="1"/>
  <c r="AY44" i="1"/>
  <c r="AX44" i="1"/>
  <c r="AW44" i="1"/>
  <c r="AV44" i="1"/>
  <c r="AE44" i="1"/>
  <c r="AD44" i="1"/>
  <c r="AC44" i="1"/>
  <c r="AB44" i="1"/>
  <c r="AA44" i="1"/>
  <c r="Z44" i="1"/>
  <c r="Y44" i="1"/>
  <c r="R44" i="1"/>
  <c r="Q44" i="1"/>
  <c r="C44" i="1"/>
  <c r="FM43" i="1"/>
  <c r="FO43" i="1" s="1"/>
  <c r="CW43" i="1"/>
  <c r="CV43" i="1"/>
  <c r="CU43" i="1"/>
  <c r="CT43" i="1"/>
  <c r="CS43" i="1"/>
  <c r="CQ43" i="1"/>
  <c r="CP43" i="1"/>
  <c r="CI43" i="1"/>
  <c r="BZ43" i="1"/>
  <c r="BY43" i="1"/>
  <c r="BX43" i="1"/>
  <c r="BW43" i="1"/>
  <c r="BV43" i="1"/>
  <c r="BT43" i="1"/>
  <c r="BR43" i="1"/>
  <c r="BQ43" i="1"/>
  <c r="BP43" i="1"/>
  <c r="BO43" i="1"/>
  <c r="BN43" i="1"/>
  <c r="BL43" i="1"/>
  <c r="BK43" i="1"/>
  <c r="BD43" i="1"/>
  <c r="BC43" i="1"/>
  <c r="BB43" i="1"/>
  <c r="BA43" i="1"/>
  <c r="AZ43" i="1"/>
  <c r="AY43" i="1"/>
  <c r="AX43" i="1"/>
  <c r="AW43" i="1"/>
  <c r="AV43" i="1"/>
  <c r="AE43" i="1"/>
  <c r="AD43" i="1"/>
  <c r="AC43" i="1"/>
  <c r="AB43" i="1"/>
  <c r="AA43" i="1"/>
  <c r="Z43" i="1"/>
  <c r="Y43" i="1"/>
  <c r="R43" i="1"/>
  <c r="Q43" i="1"/>
  <c r="C43" i="1"/>
  <c r="FM42" i="1"/>
  <c r="CW42" i="1"/>
  <c r="CV42" i="1"/>
  <c r="CU42" i="1"/>
  <c r="CT42" i="1"/>
  <c r="CS42" i="1"/>
  <c r="CQ42" i="1"/>
  <c r="CP42" i="1"/>
  <c r="CI42" i="1"/>
  <c r="BZ42" i="1"/>
  <c r="BY42" i="1"/>
  <c r="BX42" i="1"/>
  <c r="BW42" i="1"/>
  <c r="BV42" i="1"/>
  <c r="BT42" i="1"/>
  <c r="BR42" i="1"/>
  <c r="BQ42" i="1"/>
  <c r="BP42" i="1"/>
  <c r="BO42" i="1"/>
  <c r="BN42" i="1"/>
  <c r="BL42" i="1"/>
  <c r="BK42" i="1"/>
  <c r="BD42" i="1"/>
  <c r="BC42" i="1"/>
  <c r="BB42" i="1"/>
  <c r="BA42" i="1"/>
  <c r="AZ42" i="1"/>
  <c r="AY42" i="1"/>
  <c r="AX42" i="1"/>
  <c r="AW42" i="1"/>
  <c r="AV42" i="1"/>
  <c r="AE42" i="1"/>
  <c r="AD42" i="1"/>
  <c r="AC42" i="1"/>
  <c r="AB42" i="1"/>
  <c r="AA42" i="1"/>
  <c r="Z42" i="1"/>
  <c r="Y42" i="1"/>
  <c r="R42" i="1"/>
  <c r="Q42" i="1"/>
  <c r="C42" i="1"/>
  <c r="FM41" i="1"/>
  <c r="CW41" i="1"/>
  <c r="CV41" i="1"/>
  <c r="CU41" i="1"/>
  <c r="CT41" i="1"/>
  <c r="CS41" i="1"/>
  <c r="CQ41" i="1"/>
  <c r="CP41" i="1"/>
  <c r="CI41" i="1"/>
  <c r="BZ41" i="1"/>
  <c r="BY41" i="1"/>
  <c r="BX41" i="1"/>
  <c r="BW41" i="1"/>
  <c r="BV41" i="1"/>
  <c r="BT41" i="1"/>
  <c r="BR41" i="1"/>
  <c r="BQ41" i="1"/>
  <c r="BP41" i="1"/>
  <c r="BO41" i="1"/>
  <c r="BN41" i="1"/>
  <c r="BL41" i="1"/>
  <c r="BK41" i="1"/>
  <c r="BD41" i="1"/>
  <c r="BC41" i="1"/>
  <c r="BB41" i="1"/>
  <c r="BA41" i="1"/>
  <c r="AZ41" i="1"/>
  <c r="AY41" i="1"/>
  <c r="AX41" i="1"/>
  <c r="AW41" i="1"/>
  <c r="AV41" i="1"/>
  <c r="AE41" i="1"/>
  <c r="AD41" i="1"/>
  <c r="AC41" i="1"/>
  <c r="AB41" i="1"/>
  <c r="AA41" i="1"/>
  <c r="Z41" i="1"/>
  <c r="Y41" i="1"/>
  <c r="R41" i="1"/>
  <c r="Q41" i="1"/>
  <c r="C41" i="1"/>
  <c r="FM40" i="1"/>
  <c r="CW40" i="1"/>
  <c r="CV40" i="1"/>
  <c r="CU40" i="1"/>
  <c r="CT40" i="1"/>
  <c r="CS40" i="1"/>
  <c r="CQ40" i="1"/>
  <c r="CP40" i="1"/>
  <c r="CI40" i="1"/>
  <c r="BZ40" i="1"/>
  <c r="BY40" i="1"/>
  <c r="BX40" i="1"/>
  <c r="BW40" i="1"/>
  <c r="BV40" i="1"/>
  <c r="BT40" i="1"/>
  <c r="BR40" i="1"/>
  <c r="BQ40" i="1"/>
  <c r="BP40" i="1"/>
  <c r="BO40" i="1"/>
  <c r="BN40" i="1"/>
  <c r="BL40" i="1"/>
  <c r="BK40" i="1"/>
  <c r="BD40" i="1"/>
  <c r="BC40" i="1"/>
  <c r="BB40" i="1"/>
  <c r="BA40" i="1"/>
  <c r="AZ40" i="1"/>
  <c r="AY40" i="1"/>
  <c r="AX40" i="1"/>
  <c r="AW40" i="1"/>
  <c r="AV40" i="1"/>
  <c r="AE40" i="1"/>
  <c r="AD40" i="1"/>
  <c r="AC40" i="1"/>
  <c r="AB40" i="1"/>
  <c r="AA40" i="1"/>
  <c r="Z40" i="1"/>
  <c r="Y40" i="1"/>
  <c r="R40" i="1"/>
  <c r="Q40" i="1"/>
  <c r="C40" i="1"/>
  <c r="FM39" i="1"/>
  <c r="CW39" i="1"/>
  <c r="CV39" i="1"/>
  <c r="CU39" i="1"/>
  <c r="CT39" i="1"/>
  <c r="CS39" i="1"/>
  <c r="CQ39" i="1"/>
  <c r="CP39" i="1"/>
  <c r="CI39" i="1"/>
  <c r="BZ39" i="1"/>
  <c r="BY39" i="1"/>
  <c r="BX39" i="1"/>
  <c r="BW39" i="1"/>
  <c r="BV39" i="1"/>
  <c r="BT39" i="1"/>
  <c r="BR39" i="1"/>
  <c r="BQ39" i="1"/>
  <c r="BP39" i="1"/>
  <c r="BO39" i="1"/>
  <c r="BN39" i="1"/>
  <c r="BL39" i="1"/>
  <c r="BK39" i="1"/>
  <c r="BD39" i="1"/>
  <c r="BC39" i="1"/>
  <c r="BB39" i="1"/>
  <c r="BA39" i="1"/>
  <c r="AZ39" i="1"/>
  <c r="AY39" i="1"/>
  <c r="AX39" i="1"/>
  <c r="AW39" i="1"/>
  <c r="AV39" i="1"/>
  <c r="AE39" i="1"/>
  <c r="AD39" i="1"/>
  <c r="AC39" i="1"/>
  <c r="AB39" i="1"/>
  <c r="AA39" i="1"/>
  <c r="Z39" i="1"/>
  <c r="Y39" i="1"/>
  <c r="R39" i="1"/>
  <c r="Q39" i="1"/>
  <c r="C39" i="1"/>
  <c r="FM38" i="1"/>
  <c r="CW38" i="1"/>
  <c r="CV38" i="1"/>
  <c r="CU38" i="1"/>
  <c r="CT38" i="1"/>
  <c r="CS38" i="1"/>
  <c r="CQ38" i="1"/>
  <c r="CP38" i="1"/>
  <c r="CI38" i="1"/>
  <c r="BZ38" i="1"/>
  <c r="BY38" i="1"/>
  <c r="BX38" i="1"/>
  <c r="BW38" i="1"/>
  <c r="BV38" i="1"/>
  <c r="BT38" i="1"/>
  <c r="BR38" i="1"/>
  <c r="BQ38" i="1"/>
  <c r="BP38" i="1"/>
  <c r="BO38" i="1"/>
  <c r="BN38" i="1"/>
  <c r="BL38" i="1"/>
  <c r="BK38" i="1"/>
  <c r="BD38" i="1"/>
  <c r="BC38" i="1"/>
  <c r="BB38" i="1"/>
  <c r="BA38" i="1"/>
  <c r="AZ38" i="1"/>
  <c r="AY38" i="1"/>
  <c r="AX38" i="1"/>
  <c r="AW38" i="1"/>
  <c r="AV38" i="1"/>
  <c r="AE38" i="1"/>
  <c r="AD38" i="1"/>
  <c r="AC38" i="1"/>
  <c r="AB38" i="1"/>
  <c r="AA38" i="1"/>
  <c r="Z38" i="1"/>
  <c r="Y38" i="1"/>
  <c r="R38" i="1"/>
  <c r="Q38" i="1"/>
  <c r="C38" i="1"/>
  <c r="FM37" i="1"/>
  <c r="CW37" i="1"/>
  <c r="CV37" i="1"/>
  <c r="CU37" i="1"/>
  <c r="CT37" i="1"/>
  <c r="CS37" i="1"/>
  <c r="CQ37" i="1"/>
  <c r="CP37" i="1"/>
  <c r="CI37" i="1"/>
  <c r="BZ37" i="1"/>
  <c r="BY37" i="1"/>
  <c r="BX37" i="1"/>
  <c r="BW37" i="1"/>
  <c r="BV37" i="1"/>
  <c r="BT37" i="1"/>
  <c r="BR37" i="1"/>
  <c r="BQ37" i="1"/>
  <c r="BP37" i="1"/>
  <c r="BO37" i="1"/>
  <c r="BN37" i="1"/>
  <c r="BL37" i="1"/>
  <c r="BK37" i="1"/>
  <c r="BD37" i="1"/>
  <c r="BC37" i="1"/>
  <c r="BB37" i="1"/>
  <c r="BA37" i="1"/>
  <c r="AZ37" i="1"/>
  <c r="AY37" i="1"/>
  <c r="AX37" i="1"/>
  <c r="AW37" i="1"/>
  <c r="AV37" i="1"/>
  <c r="AE37" i="1"/>
  <c r="AD37" i="1"/>
  <c r="AC37" i="1"/>
  <c r="AB37" i="1"/>
  <c r="AA37" i="1"/>
  <c r="Z37" i="1"/>
  <c r="Y37" i="1"/>
  <c r="R37" i="1"/>
  <c r="Q37" i="1"/>
  <c r="C37" i="1"/>
  <c r="FM36" i="1"/>
  <c r="CW36" i="1"/>
  <c r="CV36" i="1"/>
  <c r="CU36" i="1"/>
  <c r="CT36" i="1"/>
  <c r="CS36" i="1"/>
  <c r="CQ36" i="1"/>
  <c r="CP36" i="1"/>
  <c r="CI36" i="1"/>
  <c r="BZ36" i="1"/>
  <c r="BY36" i="1"/>
  <c r="BX36" i="1"/>
  <c r="BW36" i="1"/>
  <c r="BV36" i="1"/>
  <c r="BT36" i="1"/>
  <c r="BR36" i="1"/>
  <c r="BQ36" i="1"/>
  <c r="BP36" i="1"/>
  <c r="BO36" i="1"/>
  <c r="BN36" i="1"/>
  <c r="BL36" i="1"/>
  <c r="BK36" i="1"/>
  <c r="BD36" i="1"/>
  <c r="BC36" i="1"/>
  <c r="BB36" i="1"/>
  <c r="BA36" i="1"/>
  <c r="AZ36" i="1"/>
  <c r="AY36" i="1"/>
  <c r="AX36" i="1"/>
  <c r="AW36" i="1"/>
  <c r="AV36" i="1"/>
  <c r="AE36" i="1"/>
  <c r="AD36" i="1"/>
  <c r="AC36" i="1"/>
  <c r="AB36" i="1"/>
  <c r="AA36" i="1"/>
  <c r="Z36" i="1"/>
  <c r="Y36" i="1"/>
  <c r="R36" i="1"/>
  <c r="Q36" i="1"/>
  <c r="C36" i="1"/>
  <c r="FM35" i="1"/>
  <c r="FO35" i="1" s="1"/>
  <c r="CW35" i="1"/>
  <c r="CV35" i="1"/>
  <c r="CU35" i="1"/>
  <c r="CT35" i="1"/>
  <c r="CS35" i="1"/>
  <c r="CQ35" i="1"/>
  <c r="CP35" i="1"/>
  <c r="CI35" i="1"/>
  <c r="BZ35" i="1"/>
  <c r="BY35" i="1"/>
  <c r="BX35" i="1"/>
  <c r="BW35" i="1"/>
  <c r="BV35" i="1"/>
  <c r="BT35" i="1"/>
  <c r="BR35" i="1"/>
  <c r="BQ35" i="1"/>
  <c r="BP35" i="1"/>
  <c r="BO35" i="1"/>
  <c r="BN35" i="1"/>
  <c r="BL35" i="1"/>
  <c r="BK35" i="1"/>
  <c r="BD35" i="1"/>
  <c r="BC35" i="1"/>
  <c r="BB35" i="1"/>
  <c r="BA35" i="1"/>
  <c r="AZ35" i="1"/>
  <c r="AY35" i="1"/>
  <c r="AX35" i="1"/>
  <c r="AW35" i="1"/>
  <c r="AV35" i="1"/>
  <c r="AE35" i="1"/>
  <c r="AD35" i="1"/>
  <c r="AC35" i="1"/>
  <c r="AB35" i="1"/>
  <c r="AA35" i="1"/>
  <c r="Z35" i="1"/>
  <c r="Y35" i="1"/>
  <c r="R35" i="1"/>
  <c r="Q35" i="1"/>
  <c r="C35" i="1"/>
  <c r="FM34" i="1"/>
  <c r="CW34" i="1"/>
  <c r="CV34" i="1"/>
  <c r="CU34" i="1"/>
  <c r="CT34" i="1"/>
  <c r="CS34" i="1"/>
  <c r="CQ34" i="1"/>
  <c r="CP34" i="1"/>
  <c r="CI34" i="1"/>
  <c r="BZ34" i="1"/>
  <c r="BY34" i="1"/>
  <c r="BX34" i="1"/>
  <c r="BW34" i="1"/>
  <c r="BV34" i="1"/>
  <c r="BT34" i="1"/>
  <c r="BR34" i="1"/>
  <c r="BQ34" i="1"/>
  <c r="BP34" i="1"/>
  <c r="BO34" i="1"/>
  <c r="BN34" i="1"/>
  <c r="BL34" i="1"/>
  <c r="BK34" i="1"/>
  <c r="BD34" i="1"/>
  <c r="BC34" i="1"/>
  <c r="BB34" i="1"/>
  <c r="BA34" i="1"/>
  <c r="AZ34" i="1"/>
  <c r="AY34" i="1"/>
  <c r="AX34" i="1"/>
  <c r="AW34" i="1"/>
  <c r="AV34" i="1"/>
  <c r="AE34" i="1"/>
  <c r="AD34" i="1"/>
  <c r="AC34" i="1"/>
  <c r="AB34" i="1"/>
  <c r="AA34" i="1"/>
  <c r="Z34" i="1"/>
  <c r="Y34" i="1"/>
  <c r="R34" i="1"/>
  <c r="Q34" i="1"/>
  <c r="C34" i="1"/>
  <c r="FM33" i="1"/>
  <c r="CW33" i="1"/>
  <c r="CV33" i="1"/>
  <c r="CU33" i="1"/>
  <c r="CT33" i="1"/>
  <c r="CS33" i="1"/>
  <c r="CQ33" i="1"/>
  <c r="CP33" i="1"/>
  <c r="CI33" i="1"/>
  <c r="BZ33" i="1"/>
  <c r="BY33" i="1"/>
  <c r="BX33" i="1"/>
  <c r="BW33" i="1"/>
  <c r="BV33" i="1"/>
  <c r="BT33" i="1"/>
  <c r="BR33" i="1"/>
  <c r="BQ33" i="1"/>
  <c r="BP33" i="1"/>
  <c r="BO33" i="1"/>
  <c r="BN33" i="1"/>
  <c r="BL33" i="1"/>
  <c r="BK33" i="1"/>
  <c r="BD33" i="1"/>
  <c r="BC33" i="1"/>
  <c r="BB33" i="1"/>
  <c r="BA33" i="1"/>
  <c r="AZ33" i="1"/>
  <c r="AY33" i="1"/>
  <c r="AX33" i="1"/>
  <c r="AW33" i="1"/>
  <c r="AV33" i="1"/>
  <c r="AE33" i="1"/>
  <c r="AD33" i="1"/>
  <c r="AC33" i="1"/>
  <c r="AB33" i="1"/>
  <c r="AA33" i="1"/>
  <c r="Z33" i="1"/>
  <c r="Y33" i="1"/>
  <c r="R33" i="1"/>
  <c r="Q33" i="1"/>
  <c r="C33" i="1"/>
  <c r="FM32" i="1"/>
  <c r="CW32" i="1"/>
  <c r="CV32" i="1"/>
  <c r="CU32" i="1"/>
  <c r="CT32" i="1"/>
  <c r="CS32" i="1"/>
  <c r="CQ32" i="1"/>
  <c r="CP32" i="1"/>
  <c r="CI32" i="1"/>
  <c r="BZ32" i="1"/>
  <c r="BY32" i="1"/>
  <c r="BX32" i="1"/>
  <c r="BW32" i="1"/>
  <c r="BV32" i="1"/>
  <c r="BT32" i="1"/>
  <c r="BR32" i="1"/>
  <c r="BQ32" i="1"/>
  <c r="BP32" i="1"/>
  <c r="BO32" i="1"/>
  <c r="BN32" i="1"/>
  <c r="BL32" i="1"/>
  <c r="BK32" i="1"/>
  <c r="BD32" i="1"/>
  <c r="BC32" i="1"/>
  <c r="BB32" i="1"/>
  <c r="BA32" i="1"/>
  <c r="AZ32" i="1"/>
  <c r="AY32" i="1"/>
  <c r="AX32" i="1"/>
  <c r="AW32" i="1"/>
  <c r="AV32" i="1"/>
  <c r="AE32" i="1"/>
  <c r="AD32" i="1"/>
  <c r="AC32" i="1"/>
  <c r="AB32" i="1"/>
  <c r="AA32" i="1"/>
  <c r="Z32" i="1"/>
  <c r="Y32" i="1"/>
  <c r="R32" i="1"/>
  <c r="Q32" i="1"/>
  <c r="C32" i="1"/>
  <c r="FM31" i="1"/>
  <c r="CW31" i="1"/>
  <c r="CV31" i="1"/>
  <c r="CU31" i="1"/>
  <c r="CT31" i="1"/>
  <c r="CS31" i="1"/>
  <c r="CQ31" i="1"/>
  <c r="CP31" i="1"/>
  <c r="CI31" i="1"/>
  <c r="BZ31" i="1"/>
  <c r="BY31" i="1"/>
  <c r="BX31" i="1"/>
  <c r="BW31" i="1"/>
  <c r="BV31" i="1"/>
  <c r="BT31" i="1"/>
  <c r="BR31" i="1"/>
  <c r="BQ31" i="1"/>
  <c r="BP31" i="1"/>
  <c r="BO31" i="1"/>
  <c r="BN31" i="1"/>
  <c r="BL31" i="1"/>
  <c r="BK31" i="1"/>
  <c r="BD31" i="1"/>
  <c r="BC31" i="1"/>
  <c r="BB31" i="1"/>
  <c r="BA31" i="1"/>
  <c r="AZ31" i="1"/>
  <c r="AY31" i="1"/>
  <c r="AX31" i="1"/>
  <c r="AW31" i="1"/>
  <c r="AV31" i="1"/>
  <c r="AE31" i="1"/>
  <c r="AD31" i="1"/>
  <c r="AC31" i="1"/>
  <c r="AB31" i="1"/>
  <c r="AA31" i="1"/>
  <c r="Z31" i="1"/>
  <c r="Y31" i="1"/>
  <c r="R31" i="1"/>
  <c r="Q31" i="1"/>
  <c r="C31" i="1"/>
  <c r="FM30" i="1"/>
  <c r="CW30" i="1"/>
  <c r="CV30" i="1"/>
  <c r="CU30" i="1"/>
  <c r="CT30" i="1"/>
  <c r="CS30" i="1"/>
  <c r="CQ30" i="1"/>
  <c r="CP30" i="1"/>
  <c r="CI30" i="1"/>
  <c r="BZ30" i="1"/>
  <c r="BY30" i="1"/>
  <c r="BX30" i="1"/>
  <c r="BW30" i="1"/>
  <c r="BV30" i="1"/>
  <c r="BT30" i="1"/>
  <c r="BR30" i="1"/>
  <c r="BQ30" i="1"/>
  <c r="BP30" i="1"/>
  <c r="BO30" i="1"/>
  <c r="BN30" i="1"/>
  <c r="BL30" i="1"/>
  <c r="BK30" i="1"/>
  <c r="BD30" i="1"/>
  <c r="BC30" i="1"/>
  <c r="BB30" i="1"/>
  <c r="BA30" i="1"/>
  <c r="AZ30" i="1"/>
  <c r="AY30" i="1"/>
  <c r="AX30" i="1"/>
  <c r="AW30" i="1"/>
  <c r="AV30" i="1"/>
  <c r="AE30" i="1"/>
  <c r="AD30" i="1"/>
  <c r="AC30" i="1"/>
  <c r="AB30" i="1"/>
  <c r="AA30" i="1"/>
  <c r="Z30" i="1"/>
  <c r="Y30" i="1"/>
  <c r="R30" i="1"/>
  <c r="Q30" i="1"/>
  <c r="C30" i="1"/>
  <c r="FM29" i="1"/>
  <c r="CW29" i="1"/>
  <c r="CV29" i="1"/>
  <c r="CU29" i="1"/>
  <c r="CT29" i="1"/>
  <c r="CS29" i="1"/>
  <c r="CQ29" i="1"/>
  <c r="CP29" i="1"/>
  <c r="CI29" i="1"/>
  <c r="BZ29" i="1"/>
  <c r="BY29" i="1"/>
  <c r="BX29" i="1"/>
  <c r="BW29" i="1"/>
  <c r="BV29" i="1"/>
  <c r="BT29" i="1"/>
  <c r="BR29" i="1"/>
  <c r="BQ29" i="1"/>
  <c r="BP29" i="1"/>
  <c r="BO29" i="1"/>
  <c r="BN29" i="1"/>
  <c r="BL29" i="1"/>
  <c r="BK29" i="1"/>
  <c r="BD29" i="1"/>
  <c r="BC29" i="1"/>
  <c r="BB29" i="1"/>
  <c r="BA29" i="1"/>
  <c r="AZ29" i="1"/>
  <c r="AY29" i="1"/>
  <c r="AX29" i="1"/>
  <c r="AW29" i="1"/>
  <c r="AV29" i="1"/>
  <c r="AE29" i="1"/>
  <c r="AD29" i="1"/>
  <c r="AC29" i="1"/>
  <c r="AB29" i="1"/>
  <c r="AA29" i="1"/>
  <c r="Z29" i="1"/>
  <c r="Y29" i="1"/>
  <c r="R29" i="1"/>
  <c r="Q29" i="1"/>
  <c r="C29" i="1"/>
  <c r="FM28" i="1"/>
  <c r="CW28" i="1"/>
  <c r="CV28" i="1"/>
  <c r="CU28" i="1"/>
  <c r="CT28" i="1"/>
  <c r="CS28" i="1"/>
  <c r="CQ28" i="1"/>
  <c r="CP28" i="1"/>
  <c r="CI28" i="1"/>
  <c r="BZ28" i="1"/>
  <c r="BY28" i="1"/>
  <c r="BX28" i="1"/>
  <c r="BW28" i="1"/>
  <c r="BV28" i="1"/>
  <c r="BT28" i="1"/>
  <c r="BR28" i="1"/>
  <c r="BQ28" i="1"/>
  <c r="BP28" i="1"/>
  <c r="BO28" i="1"/>
  <c r="BN28" i="1"/>
  <c r="BL28" i="1"/>
  <c r="BK28" i="1"/>
  <c r="BD28" i="1"/>
  <c r="BC28" i="1"/>
  <c r="BB28" i="1"/>
  <c r="BA28" i="1"/>
  <c r="AZ28" i="1"/>
  <c r="AY28" i="1"/>
  <c r="AX28" i="1"/>
  <c r="AW28" i="1"/>
  <c r="AV28" i="1"/>
  <c r="AE28" i="1"/>
  <c r="AD28" i="1"/>
  <c r="AC28" i="1"/>
  <c r="AB28" i="1"/>
  <c r="AA28" i="1"/>
  <c r="Z28" i="1"/>
  <c r="Y28" i="1"/>
  <c r="R28" i="1"/>
  <c r="Q28" i="1"/>
  <c r="C28" i="1"/>
  <c r="FM27" i="1"/>
  <c r="FO27" i="1" s="1"/>
  <c r="CW27" i="1"/>
  <c r="CV27" i="1"/>
  <c r="CU27" i="1"/>
  <c r="CT27" i="1"/>
  <c r="CS27" i="1"/>
  <c r="CQ27" i="1"/>
  <c r="CP27" i="1"/>
  <c r="CI27" i="1"/>
  <c r="BZ27" i="1"/>
  <c r="BY27" i="1"/>
  <c r="BX27" i="1"/>
  <c r="BW27" i="1"/>
  <c r="BV27" i="1"/>
  <c r="BT27" i="1"/>
  <c r="BR27" i="1"/>
  <c r="BQ27" i="1"/>
  <c r="BP27" i="1"/>
  <c r="BO27" i="1"/>
  <c r="BN27" i="1"/>
  <c r="BL27" i="1"/>
  <c r="BK27" i="1"/>
  <c r="BD27" i="1"/>
  <c r="BC27" i="1"/>
  <c r="BB27" i="1"/>
  <c r="BA27" i="1"/>
  <c r="AZ27" i="1"/>
  <c r="AY27" i="1"/>
  <c r="AX27" i="1"/>
  <c r="AW27" i="1"/>
  <c r="AV27" i="1"/>
  <c r="AE27" i="1"/>
  <c r="AD27" i="1"/>
  <c r="AC27" i="1"/>
  <c r="AB27" i="1"/>
  <c r="AA27" i="1"/>
  <c r="Z27" i="1"/>
  <c r="Y27" i="1"/>
  <c r="R27" i="1"/>
  <c r="Q27" i="1"/>
  <c r="C27" i="1"/>
  <c r="FM26" i="1"/>
  <c r="CW26" i="1"/>
  <c r="CV26" i="1"/>
  <c r="CU26" i="1"/>
  <c r="CT26" i="1"/>
  <c r="CS26" i="1"/>
  <c r="CQ26" i="1"/>
  <c r="CP26" i="1"/>
  <c r="CI26" i="1"/>
  <c r="BZ26" i="1"/>
  <c r="BY26" i="1"/>
  <c r="BX26" i="1"/>
  <c r="BW26" i="1"/>
  <c r="BV26" i="1"/>
  <c r="BT26" i="1"/>
  <c r="BR26" i="1"/>
  <c r="BQ26" i="1"/>
  <c r="BP26" i="1"/>
  <c r="BO26" i="1"/>
  <c r="BN26" i="1"/>
  <c r="BL26" i="1"/>
  <c r="BK26" i="1"/>
  <c r="BD26" i="1"/>
  <c r="BC26" i="1"/>
  <c r="BB26" i="1"/>
  <c r="BA26" i="1"/>
  <c r="AZ26" i="1"/>
  <c r="AY26" i="1"/>
  <c r="AX26" i="1"/>
  <c r="AW26" i="1"/>
  <c r="AV26" i="1"/>
  <c r="AE26" i="1"/>
  <c r="AD26" i="1"/>
  <c r="AC26" i="1"/>
  <c r="AB26" i="1"/>
  <c r="AA26" i="1"/>
  <c r="Z26" i="1"/>
  <c r="Y26" i="1"/>
  <c r="R26" i="1"/>
  <c r="Q26" i="1"/>
  <c r="C26" i="1"/>
  <c r="FM25" i="1"/>
  <c r="CW25" i="1"/>
  <c r="CV25" i="1"/>
  <c r="CU25" i="1"/>
  <c r="CT25" i="1"/>
  <c r="CS25" i="1"/>
  <c r="CQ25" i="1"/>
  <c r="CP25" i="1"/>
  <c r="CI25" i="1"/>
  <c r="BZ25" i="1"/>
  <c r="BY25" i="1"/>
  <c r="BX25" i="1"/>
  <c r="BW25" i="1"/>
  <c r="BV25" i="1"/>
  <c r="BT25" i="1"/>
  <c r="BR25" i="1"/>
  <c r="BQ25" i="1"/>
  <c r="BP25" i="1"/>
  <c r="BO25" i="1"/>
  <c r="BN25" i="1"/>
  <c r="BL25" i="1"/>
  <c r="BK25" i="1"/>
  <c r="BD25" i="1"/>
  <c r="BC25" i="1"/>
  <c r="BB25" i="1"/>
  <c r="BA25" i="1"/>
  <c r="AZ25" i="1"/>
  <c r="AY25" i="1"/>
  <c r="AX25" i="1"/>
  <c r="AW25" i="1"/>
  <c r="AV25" i="1"/>
  <c r="AE25" i="1"/>
  <c r="AD25" i="1"/>
  <c r="AC25" i="1"/>
  <c r="AB25" i="1"/>
  <c r="AA25" i="1"/>
  <c r="Z25" i="1"/>
  <c r="Y25" i="1"/>
  <c r="R25" i="1"/>
  <c r="Q25" i="1"/>
  <c r="C25" i="1"/>
  <c r="GH24" i="1"/>
  <c r="GG24" i="1"/>
  <c r="FM24" i="1"/>
  <c r="FO24" i="1" s="1"/>
  <c r="CW24" i="1"/>
  <c r="CV24" i="1"/>
  <c r="CU24" i="1"/>
  <c r="CT24" i="1"/>
  <c r="CS24" i="1"/>
  <c r="CQ24" i="1"/>
  <c r="CP24" i="1"/>
  <c r="CI24" i="1"/>
  <c r="BZ24" i="1"/>
  <c r="BY24" i="1"/>
  <c r="BX24" i="1"/>
  <c r="BW24" i="1"/>
  <c r="BV24" i="1"/>
  <c r="BT24" i="1"/>
  <c r="BR24" i="1"/>
  <c r="BQ24" i="1"/>
  <c r="BP24" i="1"/>
  <c r="BO24" i="1"/>
  <c r="BN24" i="1"/>
  <c r="BL24" i="1"/>
  <c r="BK24" i="1"/>
  <c r="BD24" i="1"/>
  <c r="BC24" i="1"/>
  <c r="BB24" i="1"/>
  <c r="BA24" i="1"/>
  <c r="AZ24" i="1"/>
  <c r="AY24" i="1"/>
  <c r="AX24" i="1"/>
  <c r="AW24" i="1"/>
  <c r="AV24" i="1"/>
  <c r="AE24" i="1"/>
  <c r="AD24" i="1"/>
  <c r="AC24" i="1"/>
  <c r="AB24" i="1"/>
  <c r="AA24" i="1"/>
  <c r="Z24" i="1"/>
  <c r="Y24" i="1"/>
  <c r="R24" i="1"/>
  <c r="Q24" i="1"/>
  <c r="C24" i="1"/>
  <c r="FM23" i="1"/>
  <c r="FO23" i="1" s="1"/>
  <c r="CW23" i="1"/>
  <c r="CV23" i="1"/>
  <c r="CU23" i="1"/>
  <c r="CT23" i="1"/>
  <c r="CS23" i="1"/>
  <c r="CQ23" i="1"/>
  <c r="CP23" i="1"/>
  <c r="CI23" i="1"/>
  <c r="BZ23" i="1"/>
  <c r="BY23" i="1"/>
  <c r="BX23" i="1"/>
  <c r="BW23" i="1"/>
  <c r="BV23" i="1"/>
  <c r="BT23" i="1"/>
  <c r="BR23" i="1"/>
  <c r="BQ23" i="1"/>
  <c r="BP23" i="1"/>
  <c r="BO23" i="1"/>
  <c r="BN23" i="1"/>
  <c r="BL23" i="1"/>
  <c r="BK23" i="1"/>
  <c r="BD23" i="1"/>
  <c r="BC23" i="1"/>
  <c r="BB23" i="1"/>
  <c r="BA23" i="1"/>
  <c r="AZ23" i="1"/>
  <c r="AY23" i="1"/>
  <c r="AX23" i="1"/>
  <c r="AW23" i="1"/>
  <c r="AV23" i="1"/>
  <c r="AE23" i="1"/>
  <c r="AD23" i="1"/>
  <c r="AC23" i="1"/>
  <c r="AB23" i="1"/>
  <c r="AA23" i="1"/>
  <c r="Z23" i="1"/>
  <c r="Y23" i="1"/>
  <c r="R23" i="1"/>
  <c r="Q23" i="1"/>
  <c r="C23" i="1"/>
  <c r="GE22" i="1"/>
  <c r="GF24" i="1" s="1"/>
  <c r="FM22" i="1"/>
  <c r="CW22" i="1"/>
  <c r="CV22" i="1"/>
  <c r="CU22" i="1"/>
  <c r="CT22" i="1"/>
  <c r="CS22" i="1"/>
  <c r="CQ22" i="1"/>
  <c r="CP22" i="1"/>
  <c r="CI22" i="1"/>
  <c r="BZ22" i="1"/>
  <c r="BY22" i="1"/>
  <c r="BX22" i="1"/>
  <c r="BW22" i="1"/>
  <c r="BV22" i="1"/>
  <c r="BT22" i="1"/>
  <c r="BR22" i="1"/>
  <c r="BQ22" i="1"/>
  <c r="BP22" i="1"/>
  <c r="BO22" i="1"/>
  <c r="BN22" i="1"/>
  <c r="BL22" i="1"/>
  <c r="BK22" i="1"/>
  <c r="BD22" i="1"/>
  <c r="BC22" i="1"/>
  <c r="BB22" i="1"/>
  <c r="BA22" i="1"/>
  <c r="AZ22" i="1"/>
  <c r="AY22" i="1"/>
  <c r="AX22" i="1"/>
  <c r="AW22" i="1"/>
  <c r="AV22" i="1"/>
  <c r="AE22" i="1"/>
  <c r="AD22" i="1"/>
  <c r="AC22" i="1"/>
  <c r="AB22" i="1"/>
  <c r="AA22" i="1"/>
  <c r="Z22" i="1"/>
  <c r="Y22" i="1"/>
  <c r="R22" i="1"/>
  <c r="Q22" i="1"/>
  <c r="C22" i="1"/>
  <c r="GE21" i="1"/>
  <c r="FM21" i="1"/>
  <c r="CW21" i="1"/>
  <c r="CV21" i="1"/>
  <c r="CU21" i="1"/>
  <c r="CT21" i="1"/>
  <c r="CS21" i="1"/>
  <c r="CQ21" i="1"/>
  <c r="CP21" i="1"/>
  <c r="CI21" i="1"/>
  <c r="BZ21" i="1"/>
  <c r="BY21" i="1"/>
  <c r="BX21" i="1"/>
  <c r="BW21" i="1"/>
  <c r="BV21" i="1"/>
  <c r="BT21" i="1"/>
  <c r="BR21" i="1"/>
  <c r="BQ21" i="1"/>
  <c r="BP21" i="1"/>
  <c r="BO21" i="1"/>
  <c r="BN21" i="1"/>
  <c r="BL21" i="1"/>
  <c r="BK21" i="1"/>
  <c r="BD21" i="1"/>
  <c r="BC21" i="1"/>
  <c r="BB21" i="1"/>
  <c r="BA21" i="1"/>
  <c r="AZ21" i="1"/>
  <c r="AY21" i="1"/>
  <c r="AX21" i="1"/>
  <c r="AW21" i="1"/>
  <c r="AV21" i="1"/>
  <c r="AE21" i="1"/>
  <c r="AD21" i="1"/>
  <c r="AC21" i="1"/>
  <c r="AB21" i="1"/>
  <c r="AA21" i="1"/>
  <c r="Z21" i="1"/>
  <c r="Y21" i="1"/>
  <c r="R21" i="1"/>
  <c r="Q21" i="1"/>
  <c r="C21" i="1"/>
  <c r="GE20" i="1"/>
  <c r="FM20" i="1"/>
  <c r="CW20" i="1"/>
  <c r="CV20" i="1"/>
  <c r="CU20" i="1"/>
  <c r="CT20" i="1"/>
  <c r="CS20" i="1"/>
  <c r="CQ20" i="1"/>
  <c r="CP20" i="1"/>
  <c r="CI20" i="1"/>
  <c r="BZ20" i="1"/>
  <c r="BY20" i="1"/>
  <c r="BX20" i="1"/>
  <c r="BW20" i="1"/>
  <c r="BV20" i="1"/>
  <c r="BT20" i="1"/>
  <c r="BR20" i="1"/>
  <c r="BQ20" i="1"/>
  <c r="BP20" i="1"/>
  <c r="BO20" i="1"/>
  <c r="BN20" i="1"/>
  <c r="BL20" i="1"/>
  <c r="BK20" i="1"/>
  <c r="BD20" i="1"/>
  <c r="BC20" i="1"/>
  <c r="BB20" i="1"/>
  <c r="BA20" i="1"/>
  <c r="AZ20" i="1"/>
  <c r="AY20" i="1"/>
  <c r="AX20" i="1"/>
  <c r="AW20" i="1"/>
  <c r="AV20" i="1"/>
  <c r="AE20" i="1"/>
  <c r="AD20" i="1"/>
  <c r="AC20" i="1"/>
  <c r="AB20" i="1"/>
  <c r="AA20" i="1"/>
  <c r="Z20" i="1"/>
  <c r="Y20" i="1"/>
  <c r="R20" i="1"/>
  <c r="Q20" i="1"/>
  <c r="C20" i="1"/>
  <c r="GS19" i="1"/>
  <c r="GR19" i="1"/>
  <c r="GQ19" i="1"/>
  <c r="FM19" i="1"/>
  <c r="CW19" i="1"/>
  <c r="CV19" i="1"/>
  <c r="CU19" i="1"/>
  <c r="CT19" i="1"/>
  <c r="CS19" i="1"/>
  <c r="CQ19" i="1"/>
  <c r="CP19" i="1"/>
  <c r="CI19" i="1"/>
  <c r="BZ19" i="1"/>
  <c r="BY19" i="1"/>
  <c r="BX19" i="1"/>
  <c r="BW19" i="1"/>
  <c r="BV19" i="1"/>
  <c r="BT19" i="1"/>
  <c r="BR19" i="1"/>
  <c r="BQ19" i="1"/>
  <c r="BP19" i="1"/>
  <c r="BO19" i="1"/>
  <c r="BN19" i="1"/>
  <c r="BL19" i="1"/>
  <c r="BK19" i="1"/>
  <c r="BD19" i="1"/>
  <c r="BC19" i="1"/>
  <c r="BB19" i="1"/>
  <c r="BA19" i="1"/>
  <c r="AZ19" i="1"/>
  <c r="AY19" i="1"/>
  <c r="AX19" i="1"/>
  <c r="AW19" i="1"/>
  <c r="AV19" i="1"/>
  <c r="AE19" i="1"/>
  <c r="AD19" i="1"/>
  <c r="AC19" i="1"/>
  <c r="AB19" i="1"/>
  <c r="AA19" i="1"/>
  <c r="Z19" i="1"/>
  <c r="Y19" i="1"/>
  <c r="R19" i="1"/>
  <c r="Q19" i="1"/>
  <c r="C19" i="1"/>
  <c r="FM18" i="1"/>
  <c r="CW18" i="1"/>
  <c r="CV18" i="1"/>
  <c r="CU18" i="1"/>
  <c r="CT18" i="1"/>
  <c r="CS18" i="1"/>
  <c r="CQ18" i="1"/>
  <c r="CP18" i="1"/>
  <c r="CI18" i="1"/>
  <c r="BZ18" i="1"/>
  <c r="BY18" i="1"/>
  <c r="BX18" i="1"/>
  <c r="BW18" i="1"/>
  <c r="BV18" i="1"/>
  <c r="BT18" i="1"/>
  <c r="BR18" i="1"/>
  <c r="BQ18" i="1"/>
  <c r="BP18" i="1"/>
  <c r="BO18" i="1"/>
  <c r="BN18" i="1"/>
  <c r="BL18" i="1"/>
  <c r="BK18" i="1"/>
  <c r="BD18" i="1"/>
  <c r="BC18" i="1"/>
  <c r="BB18" i="1"/>
  <c r="BA18" i="1"/>
  <c r="AZ18" i="1"/>
  <c r="AY18" i="1"/>
  <c r="AX18" i="1"/>
  <c r="AW18" i="1"/>
  <c r="AV18" i="1"/>
  <c r="AE18" i="1"/>
  <c r="AD18" i="1"/>
  <c r="AC18" i="1"/>
  <c r="AB18" i="1"/>
  <c r="AA18" i="1"/>
  <c r="Z18" i="1"/>
  <c r="Y18" i="1"/>
  <c r="R18" i="1"/>
  <c r="Q18" i="1"/>
  <c r="C18" i="1"/>
  <c r="GS17" i="1"/>
  <c r="GR17" i="1"/>
  <c r="GQ17" i="1"/>
  <c r="GP17" i="1"/>
  <c r="GO17" i="1"/>
  <c r="GI17" i="1"/>
  <c r="GH17" i="1"/>
  <c r="GG17" i="1"/>
  <c r="GF17" i="1"/>
  <c r="GE17" i="1"/>
  <c r="FM17" i="1"/>
  <c r="FO17" i="1" s="1"/>
  <c r="CW17" i="1"/>
  <c r="CV17" i="1"/>
  <c r="CU17" i="1"/>
  <c r="CT17" i="1"/>
  <c r="CS17" i="1"/>
  <c r="CQ17" i="1"/>
  <c r="CP17" i="1"/>
  <c r="CI17" i="1"/>
  <c r="BZ17" i="1"/>
  <c r="BY17" i="1"/>
  <c r="BX17" i="1"/>
  <c r="BW17" i="1"/>
  <c r="BV17" i="1"/>
  <c r="BT17" i="1"/>
  <c r="BR17" i="1"/>
  <c r="BQ17" i="1"/>
  <c r="BP17" i="1"/>
  <c r="BO17" i="1"/>
  <c r="BN17" i="1"/>
  <c r="BL17" i="1"/>
  <c r="BK17" i="1"/>
  <c r="BD17" i="1"/>
  <c r="BC17" i="1"/>
  <c r="BB17" i="1"/>
  <c r="BA17" i="1"/>
  <c r="AZ17" i="1"/>
  <c r="AY17" i="1"/>
  <c r="AX17" i="1"/>
  <c r="AW17" i="1"/>
  <c r="AV17" i="1"/>
  <c r="AE17" i="1"/>
  <c r="AD17" i="1"/>
  <c r="AC17" i="1"/>
  <c r="AB17" i="1"/>
  <c r="AA17" i="1"/>
  <c r="Z17" i="1"/>
  <c r="Y17" i="1"/>
  <c r="R17" i="1"/>
  <c r="Q17" i="1"/>
  <c r="C17" i="1"/>
  <c r="FM16" i="1"/>
  <c r="FO16" i="1" s="1"/>
  <c r="CW16" i="1"/>
  <c r="CV16" i="1"/>
  <c r="CU16" i="1"/>
  <c r="CT16" i="1"/>
  <c r="CS16" i="1"/>
  <c r="CQ16" i="1"/>
  <c r="CP16" i="1"/>
  <c r="CI16" i="1"/>
  <c r="BZ16" i="1"/>
  <c r="BY16" i="1"/>
  <c r="BX16" i="1"/>
  <c r="BW16" i="1"/>
  <c r="BV16" i="1"/>
  <c r="BT16" i="1"/>
  <c r="BR16" i="1"/>
  <c r="BQ16" i="1"/>
  <c r="BP16" i="1"/>
  <c r="BO16" i="1"/>
  <c r="BN16" i="1"/>
  <c r="BL16" i="1"/>
  <c r="BK16" i="1"/>
  <c r="BD16" i="1"/>
  <c r="BC16" i="1"/>
  <c r="BB16" i="1"/>
  <c r="BA16" i="1"/>
  <c r="AZ16" i="1"/>
  <c r="AY16" i="1"/>
  <c r="AX16" i="1"/>
  <c r="AW16" i="1"/>
  <c r="AV16" i="1"/>
  <c r="AE16" i="1"/>
  <c r="AD16" i="1"/>
  <c r="AC16" i="1"/>
  <c r="AB16" i="1"/>
  <c r="AA16" i="1"/>
  <c r="Z16" i="1"/>
  <c r="Y16" i="1"/>
  <c r="R16" i="1"/>
  <c r="Q16" i="1"/>
  <c r="C16" i="1"/>
  <c r="FM15" i="1"/>
  <c r="FO15" i="1" s="1"/>
  <c r="CW15" i="1"/>
  <c r="CV15" i="1"/>
  <c r="CU15" i="1"/>
  <c r="CT15" i="1"/>
  <c r="CS15" i="1"/>
  <c r="CQ15" i="1"/>
  <c r="CP15" i="1"/>
  <c r="CI15" i="1"/>
  <c r="BZ15" i="1"/>
  <c r="BY15" i="1"/>
  <c r="BX15" i="1"/>
  <c r="BW15" i="1"/>
  <c r="BV15" i="1"/>
  <c r="BT15" i="1"/>
  <c r="BR15" i="1"/>
  <c r="BQ15" i="1"/>
  <c r="BP15" i="1"/>
  <c r="BO15" i="1"/>
  <c r="BN15" i="1"/>
  <c r="BL15" i="1"/>
  <c r="BK15" i="1"/>
  <c r="BD15" i="1"/>
  <c r="BC15" i="1"/>
  <c r="BB15" i="1"/>
  <c r="BA15" i="1"/>
  <c r="AZ15" i="1"/>
  <c r="AY15" i="1"/>
  <c r="AX15" i="1"/>
  <c r="AW15" i="1"/>
  <c r="AV15" i="1"/>
  <c r="AE15" i="1"/>
  <c r="AD15" i="1"/>
  <c r="AC15" i="1"/>
  <c r="AB15" i="1"/>
  <c r="AA15" i="1"/>
  <c r="Z15" i="1"/>
  <c r="Y15" i="1"/>
  <c r="R15" i="1"/>
  <c r="Q15" i="1"/>
  <c r="C15" i="1"/>
  <c r="FM14" i="1"/>
  <c r="FN14" i="1" s="1"/>
  <c r="FP14" i="1" s="1"/>
  <c r="CW14" i="1"/>
  <c r="CV14" i="1"/>
  <c r="CU14" i="1"/>
  <c r="CT14" i="1"/>
  <c r="CS14" i="1"/>
  <c r="CQ14" i="1"/>
  <c r="CP14" i="1"/>
  <c r="CI14" i="1"/>
  <c r="BZ14" i="1"/>
  <c r="BY14" i="1"/>
  <c r="BX14" i="1"/>
  <c r="BW14" i="1"/>
  <c r="BV14" i="1"/>
  <c r="BT14" i="1"/>
  <c r="BR14" i="1"/>
  <c r="BQ14" i="1"/>
  <c r="BP14" i="1"/>
  <c r="BO14" i="1"/>
  <c r="BN14" i="1"/>
  <c r="BL14" i="1"/>
  <c r="BK14" i="1"/>
  <c r="BD14" i="1"/>
  <c r="BC14" i="1"/>
  <c r="BB14" i="1"/>
  <c r="BA14" i="1"/>
  <c r="AZ14" i="1"/>
  <c r="AY14" i="1"/>
  <c r="AX14" i="1"/>
  <c r="AW14" i="1"/>
  <c r="AV14" i="1"/>
  <c r="AE14" i="1"/>
  <c r="AD14" i="1"/>
  <c r="AC14" i="1"/>
  <c r="AB14" i="1"/>
  <c r="AA14" i="1"/>
  <c r="Z14" i="1"/>
  <c r="Y14" i="1"/>
  <c r="R14" i="1"/>
  <c r="Q14" i="1"/>
  <c r="C14" i="1"/>
  <c r="FM13" i="1"/>
  <c r="FO13" i="1" s="1"/>
  <c r="CW13" i="1"/>
  <c r="CV13" i="1"/>
  <c r="CU13" i="1"/>
  <c r="CT13" i="1"/>
  <c r="CS13" i="1"/>
  <c r="CQ13" i="1"/>
  <c r="CP13" i="1"/>
  <c r="CI13" i="1"/>
  <c r="BZ13" i="1"/>
  <c r="BY13" i="1"/>
  <c r="BX13" i="1"/>
  <c r="BW13" i="1"/>
  <c r="BV13" i="1"/>
  <c r="BT13" i="1"/>
  <c r="BR13" i="1"/>
  <c r="BQ13" i="1"/>
  <c r="BP13" i="1"/>
  <c r="BO13" i="1"/>
  <c r="BN13" i="1"/>
  <c r="BL13" i="1"/>
  <c r="BK13" i="1"/>
  <c r="BD13" i="1"/>
  <c r="BC13" i="1"/>
  <c r="BB13" i="1"/>
  <c r="BA13" i="1"/>
  <c r="AZ13" i="1"/>
  <c r="AY13" i="1"/>
  <c r="AX13" i="1"/>
  <c r="AW13" i="1"/>
  <c r="AV13" i="1"/>
  <c r="AE13" i="1"/>
  <c r="AD13" i="1"/>
  <c r="AC13" i="1"/>
  <c r="AB13" i="1"/>
  <c r="AA13" i="1"/>
  <c r="Z13" i="1"/>
  <c r="Y13" i="1"/>
  <c r="R13" i="1"/>
  <c r="Q13" i="1"/>
  <c r="C13" i="1"/>
  <c r="FM12" i="1"/>
  <c r="FO12" i="1" s="1"/>
  <c r="CW12" i="1"/>
  <c r="CV12" i="1"/>
  <c r="CU12" i="1"/>
  <c r="CT12" i="1"/>
  <c r="CS12" i="1"/>
  <c r="CQ12" i="1"/>
  <c r="CP12" i="1"/>
  <c r="CI12" i="1"/>
  <c r="BZ12" i="1"/>
  <c r="BY12" i="1"/>
  <c r="BX12" i="1"/>
  <c r="BW12" i="1"/>
  <c r="BV12" i="1"/>
  <c r="BT12" i="1"/>
  <c r="BR12" i="1"/>
  <c r="BQ12" i="1"/>
  <c r="BP12" i="1"/>
  <c r="BO12" i="1"/>
  <c r="BN12" i="1"/>
  <c r="BL12" i="1"/>
  <c r="BK12" i="1"/>
  <c r="BD12" i="1"/>
  <c r="BC12" i="1"/>
  <c r="BB12" i="1"/>
  <c r="BA12" i="1"/>
  <c r="AZ12" i="1"/>
  <c r="AY12" i="1"/>
  <c r="AX12" i="1"/>
  <c r="AW12" i="1"/>
  <c r="AV12" i="1"/>
  <c r="AE12" i="1"/>
  <c r="AD12" i="1"/>
  <c r="AC12" i="1"/>
  <c r="AB12" i="1"/>
  <c r="AA12" i="1"/>
  <c r="Z12" i="1"/>
  <c r="Y12" i="1"/>
  <c r="R12" i="1"/>
  <c r="Q12" i="1"/>
  <c r="C12" i="1"/>
  <c r="GS11" i="1"/>
  <c r="GR11" i="1"/>
  <c r="GQ11" i="1"/>
  <c r="GP11" i="1"/>
  <c r="GF11" i="1"/>
  <c r="GE11" i="1"/>
  <c r="FM11" i="1"/>
  <c r="CW11" i="1"/>
  <c r="CV11" i="1"/>
  <c r="CU11" i="1"/>
  <c r="CT11" i="1"/>
  <c r="CS11" i="1"/>
  <c r="CQ11" i="1"/>
  <c r="CP11" i="1"/>
  <c r="CI11" i="1"/>
  <c r="BZ11" i="1"/>
  <c r="BY11" i="1"/>
  <c r="BX11" i="1"/>
  <c r="BW11" i="1"/>
  <c r="BV11" i="1"/>
  <c r="BT11" i="1"/>
  <c r="BR11" i="1"/>
  <c r="BQ11" i="1"/>
  <c r="BP11" i="1"/>
  <c r="BO11" i="1"/>
  <c r="BN11" i="1"/>
  <c r="BL11" i="1"/>
  <c r="BK11" i="1"/>
  <c r="BD11" i="1"/>
  <c r="BC11" i="1"/>
  <c r="BB11" i="1"/>
  <c r="BA11" i="1"/>
  <c r="AZ11" i="1"/>
  <c r="AY11" i="1"/>
  <c r="AX11" i="1"/>
  <c r="AW11" i="1"/>
  <c r="AV11" i="1"/>
  <c r="AE11" i="1"/>
  <c r="AD11" i="1"/>
  <c r="AC11" i="1"/>
  <c r="AB11" i="1"/>
  <c r="AA11" i="1"/>
  <c r="Z11" i="1"/>
  <c r="Y11" i="1"/>
  <c r="R11" i="1"/>
  <c r="Q11" i="1"/>
  <c r="C11" i="1"/>
  <c r="FM10" i="1"/>
  <c r="CW10" i="1"/>
  <c r="CV10" i="1"/>
  <c r="CU10" i="1"/>
  <c r="CT10" i="1"/>
  <c r="CS10" i="1"/>
  <c r="CQ10" i="1"/>
  <c r="CP10" i="1"/>
  <c r="CI10" i="1"/>
  <c r="BZ10" i="1"/>
  <c r="BY10" i="1"/>
  <c r="BX10" i="1"/>
  <c r="BW10" i="1"/>
  <c r="BV10" i="1"/>
  <c r="BT10" i="1"/>
  <c r="BR10" i="1"/>
  <c r="BQ10" i="1"/>
  <c r="BP10" i="1"/>
  <c r="BO10" i="1"/>
  <c r="BN10" i="1"/>
  <c r="BL10" i="1"/>
  <c r="BK10" i="1"/>
  <c r="BD10" i="1"/>
  <c r="BC10" i="1"/>
  <c r="BB10" i="1"/>
  <c r="BA10" i="1"/>
  <c r="AZ10" i="1"/>
  <c r="AY10" i="1"/>
  <c r="AX10" i="1"/>
  <c r="AW10" i="1"/>
  <c r="AV10" i="1"/>
  <c r="AE10" i="1"/>
  <c r="AD10" i="1"/>
  <c r="AC10" i="1"/>
  <c r="AB10" i="1"/>
  <c r="AA10" i="1"/>
  <c r="Z10" i="1"/>
  <c r="Y10" i="1"/>
  <c r="R10" i="1"/>
  <c r="Q10" i="1"/>
  <c r="C10" i="1"/>
  <c r="FM9" i="1"/>
  <c r="CW9" i="1"/>
  <c r="CV9" i="1"/>
  <c r="CU9" i="1"/>
  <c r="CT9" i="1"/>
  <c r="CS9" i="1"/>
  <c r="CQ9" i="1"/>
  <c r="CP9" i="1"/>
  <c r="CI9" i="1"/>
  <c r="BZ9" i="1"/>
  <c r="BY9" i="1"/>
  <c r="BX9" i="1"/>
  <c r="BW9" i="1"/>
  <c r="BV9" i="1"/>
  <c r="BT9" i="1"/>
  <c r="BR9" i="1"/>
  <c r="BQ9" i="1"/>
  <c r="BP9" i="1"/>
  <c r="BO9" i="1"/>
  <c r="BN9" i="1"/>
  <c r="BL9" i="1"/>
  <c r="BK9" i="1"/>
  <c r="BD9" i="1"/>
  <c r="BC9" i="1"/>
  <c r="BB9" i="1"/>
  <c r="BA9" i="1"/>
  <c r="AZ9" i="1"/>
  <c r="AY9" i="1"/>
  <c r="AX9" i="1"/>
  <c r="AW9" i="1"/>
  <c r="AV9" i="1"/>
  <c r="AE9" i="1"/>
  <c r="AD9" i="1"/>
  <c r="AC9" i="1"/>
  <c r="AB9" i="1"/>
  <c r="AA9" i="1"/>
  <c r="Z9" i="1"/>
  <c r="Y9" i="1"/>
  <c r="R9" i="1"/>
  <c r="Q9" i="1"/>
  <c r="C9" i="1"/>
  <c r="FM8" i="1"/>
  <c r="CW8" i="1"/>
  <c r="CV8" i="1"/>
  <c r="CU8" i="1"/>
  <c r="CT8" i="1"/>
  <c r="CS8" i="1"/>
  <c r="CQ8" i="1"/>
  <c r="CP8" i="1"/>
  <c r="CI8" i="1"/>
  <c r="BZ8" i="1"/>
  <c r="BY8" i="1"/>
  <c r="BX8" i="1"/>
  <c r="BW8" i="1"/>
  <c r="BV8" i="1"/>
  <c r="BT8" i="1"/>
  <c r="BR8" i="1"/>
  <c r="BQ8" i="1"/>
  <c r="BP8" i="1"/>
  <c r="BO8" i="1"/>
  <c r="BN8" i="1"/>
  <c r="BL8" i="1"/>
  <c r="BK8" i="1"/>
  <c r="BD8" i="1"/>
  <c r="BC8" i="1"/>
  <c r="BB8" i="1"/>
  <c r="BA8" i="1"/>
  <c r="AZ8" i="1"/>
  <c r="AY8" i="1"/>
  <c r="AX8" i="1"/>
  <c r="AW8" i="1"/>
  <c r="AV8" i="1"/>
  <c r="AE8" i="1"/>
  <c r="AD8" i="1"/>
  <c r="AC8" i="1"/>
  <c r="AB8" i="1"/>
  <c r="AA8" i="1"/>
  <c r="Z8" i="1"/>
  <c r="Y8" i="1"/>
  <c r="R8" i="1"/>
  <c r="Q8" i="1"/>
  <c r="C8" i="1"/>
  <c r="FM7" i="1"/>
  <c r="CW7" i="1"/>
  <c r="CV7" i="1"/>
  <c r="CU7" i="1"/>
  <c r="CT7" i="1"/>
  <c r="CS7" i="1"/>
  <c r="CQ7" i="1"/>
  <c r="CP7" i="1"/>
  <c r="CI7" i="1"/>
  <c r="BZ7" i="1"/>
  <c r="BY7" i="1"/>
  <c r="BX7" i="1"/>
  <c r="BW7" i="1"/>
  <c r="BV7" i="1"/>
  <c r="BT7" i="1"/>
  <c r="BR7" i="1"/>
  <c r="BQ7" i="1"/>
  <c r="BP7" i="1"/>
  <c r="BO7" i="1"/>
  <c r="BN7" i="1"/>
  <c r="BL7" i="1"/>
  <c r="BK7" i="1"/>
  <c r="BD7" i="1"/>
  <c r="BC7" i="1"/>
  <c r="BB7" i="1"/>
  <c r="BA7" i="1"/>
  <c r="AZ7" i="1"/>
  <c r="AY7" i="1"/>
  <c r="AX7" i="1"/>
  <c r="AW7" i="1"/>
  <c r="AV7" i="1"/>
  <c r="AE7" i="1"/>
  <c r="AD7" i="1"/>
  <c r="AC7" i="1"/>
  <c r="AB7" i="1"/>
  <c r="AA7" i="1"/>
  <c r="Z7" i="1"/>
  <c r="Y7" i="1"/>
  <c r="R7" i="1"/>
  <c r="Q7" i="1"/>
  <c r="C7" i="1"/>
  <c r="GT6" i="1"/>
  <c r="GS6" i="1"/>
  <c r="GR6" i="1"/>
  <c r="GO6" i="1"/>
  <c r="GN6" i="1"/>
  <c r="GM6" i="1"/>
  <c r="GL6" i="1"/>
  <c r="GK6" i="1"/>
  <c r="GJ6" i="1"/>
  <c r="GI6" i="1"/>
  <c r="GH6" i="1"/>
  <c r="GG6" i="1"/>
  <c r="GF6" i="1"/>
  <c r="GE6" i="1"/>
  <c r="FM6" i="1"/>
  <c r="CW6" i="1"/>
  <c r="CV6" i="1"/>
  <c r="CU6" i="1"/>
  <c r="CT6" i="1"/>
  <c r="CS6" i="1"/>
  <c r="CQ6" i="1"/>
  <c r="CP6" i="1"/>
  <c r="CI6" i="1"/>
  <c r="BZ6" i="1"/>
  <c r="BY6" i="1"/>
  <c r="BX6" i="1"/>
  <c r="BW6" i="1"/>
  <c r="BV6" i="1"/>
  <c r="BT6" i="1"/>
  <c r="BR6" i="1"/>
  <c r="BQ6" i="1"/>
  <c r="BP6" i="1"/>
  <c r="BO6" i="1"/>
  <c r="BN6" i="1"/>
  <c r="BL6" i="1"/>
  <c r="BK6" i="1"/>
  <c r="BD6" i="1"/>
  <c r="BC6" i="1"/>
  <c r="BB6" i="1"/>
  <c r="BA6" i="1"/>
  <c r="AZ6" i="1"/>
  <c r="AY6" i="1"/>
  <c r="AX6" i="1"/>
  <c r="AW6" i="1"/>
  <c r="AV6" i="1"/>
  <c r="AE6" i="1"/>
  <c r="AD6" i="1"/>
  <c r="AC6" i="1"/>
  <c r="AB6" i="1"/>
  <c r="AA6" i="1"/>
  <c r="Z6" i="1"/>
  <c r="Y6" i="1"/>
  <c r="R6" i="1"/>
  <c r="Q6" i="1"/>
  <c r="C6" i="1"/>
  <c r="FM5" i="1"/>
  <c r="CW5" i="1"/>
  <c r="CV5" i="1"/>
  <c r="CU5" i="1"/>
  <c r="CT5" i="1"/>
  <c r="CS5" i="1"/>
  <c r="CQ5" i="1"/>
  <c r="CP5" i="1"/>
  <c r="CI5" i="1"/>
  <c r="BZ5" i="1"/>
  <c r="BY5" i="1"/>
  <c r="BX5" i="1"/>
  <c r="BW5" i="1"/>
  <c r="BV5" i="1"/>
  <c r="BT5" i="1"/>
  <c r="BR5" i="1"/>
  <c r="BQ5" i="1"/>
  <c r="BP5" i="1"/>
  <c r="BO5" i="1"/>
  <c r="BN5" i="1"/>
  <c r="BL5" i="1"/>
  <c r="BK5" i="1"/>
  <c r="BD5" i="1"/>
  <c r="BC5" i="1"/>
  <c r="BB5" i="1"/>
  <c r="AZ5" i="1"/>
  <c r="AY5" i="1"/>
  <c r="AX5" i="1"/>
  <c r="AW5" i="1"/>
  <c r="AV5" i="1"/>
  <c r="AE5" i="1"/>
  <c r="GN11" i="1" s="1"/>
  <c r="GO11" i="1" s="1"/>
  <c r="AD5" i="1"/>
  <c r="GM11" i="1" s="1"/>
  <c r="AC5" i="1"/>
  <c r="GL11" i="1" s="1"/>
  <c r="AB5" i="1"/>
  <c r="GK11" i="1" s="1"/>
  <c r="GJ11" i="1"/>
  <c r="Z5" i="1"/>
  <c r="Y5" i="1"/>
  <c r="R5" i="1"/>
  <c r="GQ6" i="1" s="1"/>
  <c r="Q5" i="1"/>
  <c r="C5" i="1"/>
  <c r="GK3" i="1" s="1"/>
  <c r="FK4" i="1"/>
  <c r="FJ4" i="1"/>
  <c r="FI4" i="1"/>
  <c r="FH4" i="1"/>
  <c r="FG4" i="1"/>
  <c r="FF4" i="1"/>
  <c r="FE4" i="1"/>
  <c r="FD4" i="1"/>
  <c r="FC4" i="1"/>
  <c r="FB4" i="1"/>
  <c r="FA4" i="1"/>
  <c r="EZ4" i="1"/>
  <c r="EY4" i="1"/>
  <c r="EX4" i="1"/>
  <c r="EW4" i="1"/>
  <c r="EV4" i="1"/>
  <c r="EU4" i="1"/>
  <c r="ET4" i="1"/>
  <c r="ES4" i="1"/>
  <c r="ER4" i="1"/>
  <c r="EQ4" i="1"/>
  <c r="EP4" i="1"/>
  <c r="EO4" i="1"/>
  <c r="EN4" i="1"/>
  <c r="EM4" i="1"/>
  <c r="EL4" i="1"/>
  <c r="EK4" i="1"/>
  <c r="EJ4" i="1"/>
  <c r="EI4" i="1"/>
  <c r="EH4" i="1"/>
  <c r="EG4" i="1"/>
  <c r="EF4" i="1"/>
  <c r="EE4" i="1"/>
  <c r="ED4" i="1"/>
  <c r="EC4" i="1"/>
  <c r="EB4" i="1"/>
  <c r="EA4" i="1"/>
  <c r="DZ4" i="1"/>
  <c r="DY4" i="1"/>
  <c r="DX4" i="1"/>
  <c r="DW4" i="1"/>
  <c r="DV4" i="1"/>
  <c r="DU4" i="1"/>
  <c r="DT4" i="1"/>
  <c r="DS4" i="1"/>
  <c r="DR4" i="1"/>
  <c r="DQ4" i="1"/>
  <c r="DP4" i="1"/>
  <c r="DO4" i="1"/>
  <c r="DN4" i="1"/>
  <c r="DM4" i="1"/>
  <c r="DL4" i="1"/>
  <c r="DK4" i="1"/>
  <c r="DJ4" i="1"/>
  <c r="DI4" i="1"/>
  <c r="DH4" i="1"/>
  <c r="DG4" i="1"/>
  <c r="DF4" i="1"/>
  <c r="DE4" i="1"/>
  <c r="DD4" i="1"/>
  <c r="DC4" i="1"/>
  <c r="DB4" i="1"/>
  <c r="DA4" i="1"/>
  <c r="CZ4" i="1"/>
  <c r="CY4" i="1"/>
  <c r="CR4" i="1"/>
  <c r="J1080" i="1" s="1"/>
  <c r="CO4" i="1"/>
  <c r="CN4" i="1"/>
  <c r="CM4" i="1"/>
  <c r="CL4" i="1"/>
  <c r="CK4" i="1"/>
  <c r="I1081" i="1" s="1"/>
  <c r="CJ4" i="1"/>
  <c r="I1079" i="1" s="1"/>
  <c r="CH4" i="1"/>
  <c r="CG4" i="1"/>
  <c r="CF4" i="1"/>
  <c r="CE4" i="1"/>
  <c r="CD4" i="1"/>
  <c r="H1081" i="1" s="1"/>
  <c r="CC4" i="1"/>
  <c r="H1080" i="1" s="1"/>
  <c r="CB4" i="1"/>
  <c r="H1079" i="1" s="1"/>
  <c r="BU4" i="1"/>
  <c r="G1080" i="1" s="1"/>
  <c r="BM4" i="1"/>
  <c r="F1080" i="1" s="1"/>
  <c r="BJ4" i="1"/>
  <c r="BI4" i="1"/>
  <c r="BH4" i="1"/>
  <c r="BG4" i="1"/>
  <c r="BF4" i="1"/>
  <c r="BE4" i="1"/>
  <c r="AU4" i="1"/>
  <c r="AT4" i="1"/>
  <c r="AS4" i="1"/>
  <c r="N1075" i="1" s="1"/>
  <c r="AQ4" i="1"/>
  <c r="AP4" i="1"/>
  <c r="AO4" i="1"/>
  <c r="AN4" i="1"/>
  <c r="N1079" i="1" s="1"/>
  <c r="AM4" i="1"/>
  <c r="D1080" i="1" s="1"/>
  <c r="AL4" i="1"/>
  <c r="D1079" i="1" s="1"/>
  <c r="AK4" i="1"/>
  <c r="AJ4" i="1"/>
  <c r="AI4" i="1"/>
  <c r="AH4" i="1"/>
  <c r="AG4" i="1"/>
  <c r="O1087" i="1" s="1"/>
  <c r="I1095" i="1"/>
  <c r="C4" i="1"/>
  <c r="FL1069" i="1" l="1"/>
  <c r="O1089" i="1"/>
  <c r="F1088" i="1"/>
  <c r="F1087" i="1"/>
  <c r="V1094" i="1"/>
  <c r="F1089" i="1"/>
  <c r="T1079" i="1" s="1"/>
  <c r="X1077" i="1" s="1"/>
  <c r="F1091" i="1"/>
  <c r="S1079" i="1" s="1"/>
  <c r="V1093" i="1"/>
  <c r="V1092" i="1"/>
  <c r="F1090" i="1"/>
  <c r="FL4" i="1"/>
  <c r="K1075" i="1"/>
  <c r="P1087" i="1"/>
  <c r="O1088" i="1"/>
  <c r="FO842" i="1"/>
  <c r="FN525" i="1"/>
  <c r="FP525" i="1" s="1"/>
  <c r="BS808" i="1"/>
  <c r="R972" i="1"/>
  <c r="J4" i="1"/>
  <c r="R4" i="1" s="1"/>
  <c r="FO378" i="1"/>
  <c r="FN812" i="1"/>
  <c r="FP812" i="1" s="1"/>
  <c r="FN940" i="1"/>
  <c r="FP940" i="1" s="1"/>
  <c r="FN844" i="1"/>
  <c r="FP844" i="1" s="1"/>
  <c r="FN481" i="1"/>
  <c r="FP481" i="1" s="1"/>
  <c r="FN658" i="1"/>
  <c r="FP658" i="1" s="1"/>
  <c r="O1079" i="1"/>
  <c r="P1079" i="1"/>
  <c r="CA562" i="1"/>
  <c r="CA547" i="1"/>
  <c r="BS553" i="1"/>
  <c r="FO763" i="1"/>
  <c r="FN891" i="1"/>
  <c r="FP891" i="1" s="1"/>
  <c r="FO474" i="1"/>
  <c r="BS567" i="1"/>
  <c r="FO868" i="1"/>
  <c r="FO843" i="1"/>
  <c r="FO269" i="1"/>
  <c r="FN395" i="1"/>
  <c r="FP395" i="1" s="1"/>
  <c r="FN490" i="1"/>
  <c r="FP490" i="1" s="1"/>
  <c r="FN753" i="1"/>
  <c r="FP753" i="1" s="1"/>
  <c r="FN510" i="1"/>
  <c r="FP510" i="1" s="1"/>
  <c r="GP6" i="1"/>
  <c r="GH11" i="1" s="1"/>
  <c r="FO475" i="1"/>
  <c r="BS670" i="1"/>
  <c r="BS671" i="1"/>
  <c r="FO396" i="1"/>
  <c r="FO485" i="1"/>
  <c r="FN491" i="1"/>
  <c r="FP491" i="1" s="1"/>
  <c r="CX583" i="1"/>
  <c r="BS589" i="1"/>
  <c r="CA591" i="1"/>
  <c r="CX591" i="1"/>
  <c r="CA599" i="1"/>
  <c r="CX599" i="1"/>
  <c r="FN672" i="1"/>
  <c r="FP672" i="1" s="1"/>
  <c r="FN840" i="1"/>
  <c r="FP840" i="1" s="1"/>
  <c r="FO980" i="1"/>
  <c r="E1080" i="1"/>
  <c r="BS805" i="1"/>
  <c r="AA1094" i="1"/>
  <c r="N1081" i="1"/>
  <c r="CA551" i="1"/>
  <c r="CX551" i="1"/>
  <c r="FO150" i="1"/>
  <c r="CA326" i="1"/>
  <c r="FN499" i="1"/>
  <c r="FP499" i="1" s="1"/>
  <c r="FO505" i="1"/>
  <c r="BS532" i="1"/>
  <c r="CA544" i="1"/>
  <c r="CA620" i="1"/>
  <c r="CA628" i="1"/>
  <c r="CA643" i="1"/>
  <c r="FN688" i="1"/>
  <c r="FP688" i="1" s="1"/>
  <c r="FN769" i="1"/>
  <c r="FP769" i="1" s="1"/>
  <c r="BS783" i="1"/>
  <c r="FN833" i="1"/>
  <c r="FP833" i="1" s="1"/>
  <c r="BS916" i="1"/>
  <c r="CA925" i="1"/>
  <c r="BS961" i="1"/>
  <c r="CX672" i="1"/>
  <c r="CX678" i="1"/>
  <c r="CA767" i="1"/>
  <c r="BS846" i="1"/>
  <c r="CX848" i="1"/>
  <c r="BS854" i="1"/>
  <c r="CA972" i="1"/>
  <c r="FO739" i="1"/>
  <c r="FO745" i="1"/>
  <c r="FN806" i="1"/>
  <c r="FP806" i="1" s="1"/>
  <c r="FN841" i="1"/>
  <c r="FP841" i="1" s="1"/>
  <c r="FO938" i="1"/>
  <c r="CX357" i="1"/>
  <c r="FN385" i="1"/>
  <c r="FP385" i="1" s="1"/>
  <c r="FO482" i="1"/>
  <c r="FO520" i="1"/>
  <c r="CX323" i="1"/>
  <c r="BS406" i="1"/>
  <c r="FO459" i="1"/>
  <c r="FO466" i="1"/>
  <c r="FN502" i="1"/>
  <c r="FP502" i="1" s="1"/>
  <c r="CA533" i="1"/>
  <c r="CX616" i="1"/>
  <c r="CA632" i="1"/>
  <c r="FO771" i="1"/>
  <c r="FO778" i="1"/>
  <c r="FO785" i="1"/>
  <c r="FN792" i="1"/>
  <c r="FP792" i="1" s="1"/>
  <c r="FO917" i="1"/>
  <c r="BS919" i="1"/>
  <c r="CX921" i="1"/>
  <c r="Y1093" i="1"/>
  <c r="L1080" i="1"/>
  <c r="FN393" i="1"/>
  <c r="FP393" i="1" s="1"/>
  <c r="FN521" i="1"/>
  <c r="FP521" i="1" s="1"/>
  <c r="AA1092" i="1"/>
  <c r="BS660" i="1"/>
  <c r="CX661" i="1"/>
  <c r="CX674" i="1"/>
  <c r="I1074" i="1"/>
  <c r="CX850" i="1"/>
  <c r="BS870" i="1"/>
  <c r="FN945" i="1"/>
  <c r="FP945" i="1" s="1"/>
  <c r="CX960" i="1"/>
  <c r="Y1092" i="1"/>
  <c r="FO471" i="1"/>
  <c r="M1081" i="1"/>
  <c r="Z1094" i="1"/>
  <c r="FN476" i="1"/>
  <c r="FP476" i="1" s="1"/>
  <c r="AA1093" i="1"/>
  <c r="N1080" i="1"/>
  <c r="FO126" i="1"/>
  <c r="CA363" i="1"/>
  <c r="FO382" i="1"/>
  <c r="FN516" i="1"/>
  <c r="FP516" i="1" s="1"/>
  <c r="CA580" i="1"/>
  <c r="BS608" i="1"/>
  <c r="CA610" i="1"/>
  <c r="CA670" i="1"/>
  <c r="CA733" i="1"/>
  <c r="FN741" i="1"/>
  <c r="FP741" i="1" s="1"/>
  <c r="FO747" i="1"/>
  <c r="FN761" i="1"/>
  <c r="FP761" i="1" s="1"/>
  <c r="CX941" i="1"/>
  <c r="CA950" i="1"/>
  <c r="CX950" i="1"/>
  <c r="Z1092" i="1"/>
  <c r="FN430" i="1"/>
  <c r="FP430" i="1" s="1"/>
  <c r="FO430" i="1"/>
  <c r="FO452" i="1"/>
  <c r="FN452" i="1"/>
  <c r="FP452" i="1" s="1"/>
  <c r="CX488" i="1"/>
  <c r="FO494" i="1"/>
  <c r="FN494" i="1"/>
  <c r="FP494" i="1" s="1"/>
  <c r="CA550" i="1"/>
  <c r="CX550" i="1"/>
  <c r="CA554" i="1"/>
  <c r="BS559" i="1"/>
  <c r="CX561" i="1"/>
  <c r="CA568" i="1"/>
  <c r="CA572" i="1"/>
  <c r="CX573" i="1"/>
  <c r="BS706" i="1"/>
  <c r="BS714" i="1"/>
  <c r="FO746" i="1"/>
  <c r="FN746" i="1"/>
  <c r="FP746" i="1" s="1"/>
  <c r="FO937" i="1"/>
  <c r="FN937" i="1"/>
  <c r="FP937" i="1" s="1"/>
  <c r="BS944" i="1"/>
  <c r="BS27" i="1"/>
  <c r="CX72" i="1"/>
  <c r="BS78" i="1"/>
  <c r="BS82" i="1"/>
  <c r="BS93" i="1"/>
  <c r="CX99" i="1"/>
  <c r="CX161" i="1"/>
  <c r="CX213" i="1"/>
  <c r="CX221" i="1"/>
  <c r="CX229" i="1"/>
  <c r="CA238" i="1"/>
  <c r="CX239" i="1"/>
  <c r="BS240" i="1"/>
  <c r="CA242" i="1"/>
  <c r="CX246" i="1"/>
  <c r="CX288" i="1"/>
  <c r="BS289" i="1"/>
  <c r="CA300" i="1"/>
  <c r="FO401" i="1"/>
  <c r="FN401" i="1"/>
  <c r="FP401" i="1" s="1"/>
  <c r="BR4" i="1"/>
  <c r="CA6" i="1"/>
  <c r="CA7" i="1"/>
  <c r="CX7" i="1"/>
  <c r="CA11" i="1"/>
  <c r="CX38" i="1"/>
  <c r="CX42" i="1"/>
  <c r="BS44" i="1"/>
  <c r="CX46" i="1"/>
  <c r="BS48" i="1"/>
  <c r="CX50" i="1"/>
  <c r="BS55" i="1"/>
  <c r="BS59" i="1"/>
  <c r="CA61" i="1"/>
  <c r="CX61" i="1"/>
  <c r="BS63" i="1"/>
  <c r="CA65" i="1"/>
  <c r="CX65" i="1"/>
  <c r="BS67" i="1"/>
  <c r="CA100" i="1"/>
  <c r="CX100" i="1"/>
  <c r="CA104" i="1"/>
  <c r="CX104" i="1"/>
  <c r="CX108" i="1"/>
  <c r="BS110" i="1"/>
  <c r="CA152" i="1"/>
  <c r="CX152" i="1"/>
  <c r="BS154" i="1"/>
  <c r="CX168" i="1"/>
  <c r="CX174" i="1"/>
  <c r="BS188" i="1"/>
  <c r="BS192" i="1"/>
  <c r="BS196" i="1"/>
  <c r="BS200" i="1"/>
  <c r="BS204" i="1"/>
  <c r="BS208" i="1"/>
  <c r="BS212" i="1"/>
  <c r="BS228" i="1"/>
  <c r="BS260" i="1"/>
  <c r="CX268" i="1"/>
  <c r="CA272" i="1"/>
  <c r="CA274" i="1"/>
  <c r="CX274" i="1"/>
  <c r="CA314" i="1"/>
  <c r="BS316" i="1"/>
  <c r="CA317" i="1"/>
  <c r="BS321" i="1"/>
  <c r="CX321" i="1"/>
  <c r="FN470" i="1"/>
  <c r="FP470" i="1" s="1"/>
  <c r="FO470" i="1"/>
  <c r="FO687" i="1"/>
  <c r="FN687" i="1"/>
  <c r="FP687" i="1" s="1"/>
  <c r="FO770" i="1"/>
  <c r="FN770" i="1"/>
  <c r="FP770" i="1" s="1"/>
  <c r="FN804" i="1"/>
  <c r="FP804" i="1" s="1"/>
  <c r="FN817" i="1"/>
  <c r="FP817" i="1" s="1"/>
  <c r="FO820" i="1"/>
  <c r="FN832" i="1"/>
  <c r="FP832" i="1" s="1"/>
  <c r="FO832" i="1"/>
  <c r="BS881" i="1"/>
  <c r="FN884" i="1"/>
  <c r="FP884" i="1" s="1"/>
  <c r="BS886" i="1"/>
  <c r="CA967" i="1"/>
  <c r="CA971" i="1"/>
  <c r="CA29" i="1"/>
  <c r="CX29" i="1"/>
  <c r="CX33" i="1"/>
  <c r="BS35" i="1"/>
  <c r="CX68" i="1"/>
  <c r="CX76" i="1"/>
  <c r="CX80" i="1"/>
  <c r="BS85" i="1"/>
  <c r="BS89" i="1"/>
  <c r="CX95" i="1"/>
  <c r="BS97" i="1"/>
  <c r="FO121" i="1"/>
  <c r="CA122" i="1"/>
  <c r="CA157" i="1"/>
  <c r="CX177" i="1"/>
  <c r="CX217" i="1"/>
  <c r="CX236" i="1"/>
  <c r="CX250" i="1"/>
  <c r="CX282" i="1"/>
  <c r="BS283" i="1"/>
  <c r="CA290" i="1"/>
  <c r="BS299" i="1"/>
  <c r="CX301" i="1"/>
  <c r="CA307" i="1"/>
  <c r="FN450" i="1"/>
  <c r="FP450" i="1" s="1"/>
  <c r="FO450" i="1"/>
  <c r="FO738" i="1"/>
  <c r="FN738" i="1"/>
  <c r="FP738" i="1" s="1"/>
  <c r="BS349" i="1"/>
  <c r="CA354" i="1"/>
  <c r="CX355" i="1"/>
  <c r="FN390" i="1"/>
  <c r="FP390" i="1" s="1"/>
  <c r="FO390" i="1"/>
  <c r="FN432" i="1"/>
  <c r="FP432" i="1" s="1"/>
  <c r="FO432" i="1"/>
  <c r="BS457" i="1"/>
  <c r="FN467" i="1"/>
  <c r="FP467" i="1" s="1"/>
  <c r="FO467" i="1"/>
  <c r="FO509" i="1"/>
  <c r="FN509" i="1"/>
  <c r="FP509" i="1" s="1"/>
  <c r="CA527" i="1"/>
  <c r="CA534" i="1"/>
  <c r="CX534" i="1"/>
  <c r="CA537" i="1"/>
  <c r="CX537" i="1"/>
  <c r="BS540" i="1"/>
  <c r="CA541" i="1"/>
  <c r="CA575" i="1"/>
  <c r="BS577" i="1"/>
  <c r="CA579" i="1"/>
  <c r="BS584" i="1"/>
  <c r="CA586" i="1"/>
  <c r="CA594" i="1"/>
  <c r="CA602" i="1"/>
  <c r="BS607" i="1"/>
  <c r="CA621" i="1"/>
  <c r="BS623" i="1"/>
  <c r="CA629" i="1"/>
  <c r="BS631" i="1"/>
  <c r="BS646" i="1"/>
  <c r="BS649" i="1"/>
  <c r="BS655" i="1"/>
  <c r="CA667" i="1"/>
  <c r="CA716" i="1"/>
  <c r="FN734" i="1"/>
  <c r="FP734" i="1" s="1"/>
  <c r="FO734" i="1"/>
  <c r="CX750" i="1"/>
  <c r="CA752" i="1"/>
  <c r="CX752" i="1"/>
  <c r="FO762" i="1"/>
  <c r="FN762" i="1"/>
  <c r="FP762" i="1" s="1"/>
  <c r="FN773" i="1"/>
  <c r="FP773" i="1" s="1"/>
  <c r="FN777" i="1"/>
  <c r="FP777" i="1" s="1"/>
  <c r="FO777" i="1"/>
  <c r="FO863" i="1"/>
  <c r="FN863" i="1"/>
  <c r="FP863" i="1" s="1"/>
  <c r="BS909" i="1"/>
  <c r="CA911" i="1"/>
  <c r="CX911" i="1"/>
  <c r="CA915" i="1"/>
  <c r="CX915" i="1"/>
  <c r="BS920" i="1"/>
  <c r="BS924" i="1"/>
  <c r="CA327" i="1"/>
  <c r="CA328" i="1"/>
  <c r="CA330" i="1"/>
  <c r="CX334" i="1"/>
  <c r="CX336" i="1"/>
  <c r="CA338" i="1"/>
  <c r="CX338" i="1"/>
  <c r="BS403" i="1"/>
  <c r="CA422" i="1"/>
  <c r="BS424" i="1"/>
  <c r="CA426" i="1"/>
  <c r="CX427" i="1"/>
  <c r="CA428" i="1"/>
  <c r="CX428" i="1"/>
  <c r="BS434" i="1"/>
  <c r="BS438" i="1"/>
  <c r="CX440" i="1"/>
  <c r="BS442" i="1"/>
  <c r="BS445" i="1"/>
  <c r="CA447" i="1"/>
  <c r="CX447" i="1"/>
  <c r="BS449" i="1"/>
  <c r="CX456" i="1"/>
  <c r="BS469" i="1"/>
  <c r="CA645" i="1"/>
  <c r="BS742" i="1"/>
  <c r="BS758" i="1"/>
  <c r="CX760" i="1"/>
  <c r="CX774" i="1"/>
  <c r="CA780" i="1"/>
  <c r="CA787" i="1"/>
  <c r="CX787" i="1"/>
  <c r="CX791" i="1"/>
  <c r="CX794" i="1"/>
  <c r="CX813" i="1"/>
  <c r="BS823" i="1"/>
  <c r="BS831" i="1"/>
  <c r="BS855" i="1"/>
  <c r="CX857" i="1"/>
  <c r="CX858" i="1"/>
  <c r="CA860" i="1"/>
  <c r="BS861" i="1"/>
  <c r="CA865" i="1"/>
  <c r="CA372" i="1"/>
  <c r="BS377" i="1"/>
  <c r="CX462" i="1"/>
  <c r="CX484" i="1"/>
  <c r="BS662" i="1"/>
  <c r="CX676" i="1"/>
  <c r="BS677" i="1"/>
  <c r="CA679" i="1"/>
  <c r="CA696" i="1"/>
  <c r="CX700" i="1"/>
  <c r="BS701" i="1"/>
  <c r="CA707" i="1"/>
  <c r="CA722" i="1"/>
  <c r="CX757" i="1"/>
  <c r="BS877" i="1"/>
  <c r="CX879" i="1"/>
  <c r="FN890" i="1"/>
  <c r="FP890" i="1" s="1"/>
  <c r="FN892" i="1"/>
  <c r="FP892" i="1" s="1"/>
  <c r="FN953" i="1"/>
  <c r="FP953" i="1" s="1"/>
  <c r="FN956" i="1"/>
  <c r="FP956" i="1" s="1"/>
  <c r="FN965" i="1"/>
  <c r="FP965" i="1" s="1"/>
  <c r="S1088" i="1"/>
  <c r="X1089" i="1"/>
  <c r="CA570" i="1"/>
  <c r="BS7" i="1"/>
  <c r="CA9" i="1"/>
  <c r="CX36" i="1"/>
  <c r="BS38" i="1"/>
  <c r="CX40" i="1"/>
  <c r="BS42" i="1"/>
  <c r="BS46" i="1"/>
  <c r="BS50" i="1"/>
  <c r="BS53" i="1"/>
  <c r="BS57" i="1"/>
  <c r="BS61" i="1"/>
  <c r="CA63" i="1"/>
  <c r="CX63" i="1"/>
  <c r="BS65" i="1"/>
  <c r="CA67" i="1"/>
  <c r="CX67" i="1"/>
  <c r="CA102" i="1"/>
  <c r="CX102" i="1"/>
  <c r="CA106" i="1"/>
  <c r="CX106" i="1"/>
  <c r="BS108" i="1"/>
  <c r="CX110" i="1"/>
  <c r="CA127" i="1"/>
  <c r="BS135" i="1"/>
  <c r="BS138" i="1"/>
  <c r="BS145" i="1"/>
  <c r="CX147" i="1"/>
  <c r="BS152" i="1"/>
  <c r="FN154" i="1"/>
  <c r="FP154" i="1" s="1"/>
  <c r="FO154" i="1"/>
  <c r="CA160" i="1"/>
  <c r="BS165" i="1"/>
  <c r="CX166" i="1"/>
  <c r="BS174" i="1"/>
  <c r="CA174" i="1"/>
  <c r="CA176" i="1"/>
  <c r="CA184" i="1"/>
  <c r="CX184" i="1"/>
  <c r="CA186" i="1"/>
  <c r="CX188" i="1"/>
  <c r="CX192" i="1"/>
  <c r="CA194" i="1"/>
  <c r="CX196" i="1"/>
  <c r="CX200" i="1"/>
  <c r="CA202" i="1"/>
  <c r="CX204" i="1"/>
  <c r="CX208" i="1"/>
  <c r="CA210" i="1"/>
  <c r="CA266" i="1"/>
  <c r="BS274" i="1"/>
  <c r="CX280" i="1"/>
  <c r="CX359" i="1"/>
  <c r="CA361" i="1"/>
  <c r="CX361" i="1"/>
  <c r="BS364" i="1"/>
  <c r="CA365" i="1"/>
  <c r="CX371" i="1"/>
  <c r="FN386" i="1"/>
  <c r="FP386" i="1" s="1"/>
  <c r="FO386" i="1"/>
  <c r="FN400" i="1"/>
  <c r="FP400" i="1" s="1"/>
  <c r="FO400" i="1"/>
  <c r="FO403" i="1"/>
  <c r="FN403" i="1"/>
  <c r="FP403" i="1" s="1"/>
  <c r="CX424" i="1"/>
  <c r="BS465" i="1"/>
  <c r="FO478" i="1"/>
  <c r="FN478" i="1"/>
  <c r="FP478" i="1" s="1"/>
  <c r="CX487" i="1"/>
  <c r="FN487" i="1"/>
  <c r="FP487" i="1" s="1"/>
  <c r="FO487" i="1"/>
  <c r="FO498" i="1"/>
  <c r="FN498" i="1"/>
  <c r="FP498" i="1" s="1"/>
  <c r="CA501" i="1"/>
  <c r="CX501" i="1"/>
  <c r="CX504" i="1"/>
  <c r="FN506" i="1"/>
  <c r="FP506" i="1" s="1"/>
  <c r="FO506" i="1"/>
  <c r="CX512" i="1"/>
  <c r="BS514" i="1"/>
  <c r="BS529" i="1"/>
  <c r="CA531" i="1"/>
  <c r="CX531" i="1"/>
  <c r="CA542" i="1"/>
  <c r="CX542" i="1"/>
  <c r="BS550" i="1"/>
  <c r="CA559" i="1"/>
  <c r="BS561" i="1"/>
  <c r="BS568" i="1"/>
  <c r="BS575" i="1"/>
  <c r="CX577" i="1"/>
  <c r="CX578" i="1"/>
  <c r="CA584" i="1"/>
  <c r="CA588" i="1"/>
  <c r="CA596" i="1"/>
  <c r="CA604" i="1"/>
  <c r="CX607" i="1"/>
  <c r="BS616" i="1"/>
  <c r="CA618" i="1"/>
  <c r="CA626" i="1"/>
  <c r="CA638" i="1"/>
  <c r="CX638" i="1"/>
  <c r="CA641" i="1"/>
  <c r="CX641" i="1"/>
  <c r="CX642" i="1"/>
  <c r="BS656" i="1"/>
  <c r="FN657" i="1"/>
  <c r="FP657" i="1" s="1"/>
  <c r="FO657" i="1"/>
  <c r="FO674" i="1"/>
  <c r="FN674" i="1"/>
  <c r="FP674" i="1" s="1"/>
  <c r="CX706" i="1"/>
  <c r="CX725" i="1"/>
  <c r="BS731" i="1"/>
  <c r="CA909" i="1"/>
  <c r="CX909" i="1"/>
  <c r="BS911" i="1"/>
  <c r="CA916" i="1"/>
  <c r="CX917" i="1"/>
  <c r="CX919" i="1"/>
  <c r="BS925" i="1"/>
  <c r="BS943" i="1"/>
  <c r="CX944" i="1"/>
  <c r="CA947" i="1"/>
  <c r="CX947" i="1"/>
  <c r="BS949" i="1"/>
  <c r="CX169" i="1"/>
  <c r="FO387" i="1"/>
  <c r="FN387" i="1"/>
  <c r="FP387" i="1" s="1"/>
  <c r="FO392" i="1"/>
  <c r="FN394" i="1"/>
  <c r="FP394" i="1" s="1"/>
  <c r="FO394" i="1"/>
  <c r="FN398" i="1"/>
  <c r="FP398" i="1" s="1"/>
  <c r="FO398" i="1"/>
  <c r="FN404" i="1"/>
  <c r="FP404" i="1" s="1"/>
  <c r="FO404" i="1"/>
  <c r="BS473" i="1"/>
  <c r="FO479" i="1"/>
  <c r="FN479" i="1"/>
  <c r="FP479" i="1" s="1"/>
  <c r="FO488" i="1"/>
  <c r="FN488" i="1"/>
  <c r="FP488" i="1" s="1"/>
  <c r="FO495" i="1"/>
  <c r="FN112" i="1"/>
  <c r="FP112" i="1" s="1"/>
  <c r="FO112" i="1"/>
  <c r="FN310" i="1"/>
  <c r="FP310" i="1" s="1"/>
  <c r="FO310" i="1"/>
  <c r="FN388" i="1"/>
  <c r="FP388" i="1" s="1"/>
  <c r="FO388" i="1"/>
  <c r="FN514" i="1"/>
  <c r="FP514" i="1" s="1"/>
  <c r="FO514" i="1"/>
  <c r="FO896" i="1"/>
  <c r="FN896" i="1"/>
  <c r="FP896" i="1" s="1"/>
  <c r="FO921" i="1"/>
  <c r="FN921" i="1"/>
  <c r="FP921" i="1" s="1"/>
  <c r="FN925" i="1"/>
  <c r="FP925" i="1" s="1"/>
  <c r="FO925" i="1"/>
  <c r="FN949" i="1"/>
  <c r="FP949" i="1" s="1"/>
  <c r="FO949" i="1"/>
  <c r="CP4" i="1"/>
  <c r="I1082" i="1" s="1"/>
  <c r="I1083" i="1" s="1"/>
  <c r="CA13" i="1"/>
  <c r="CX13" i="1"/>
  <c r="BS15" i="1"/>
  <c r="CA17" i="1"/>
  <c r="CX17" i="1"/>
  <c r="CA19" i="1"/>
  <c r="CX19" i="1"/>
  <c r="BS20" i="1"/>
  <c r="CA21" i="1"/>
  <c r="BS25" i="1"/>
  <c r="CA27" i="1"/>
  <c r="CX27" i="1"/>
  <c r="BS29" i="1"/>
  <c r="CA31" i="1"/>
  <c r="CX31" i="1"/>
  <c r="BS33" i="1"/>
  <c r="CX35" i="1"/>
  <c r="CX70" i="1"/>
  <c r="CX74" i="1"/>
  <c r="BS76" i="1"/>
  <c r="CX78" i="1"/>
  <c r="BS80" i="1"/>
  <c r="CX82" i="1"/>
  <c r="BS87" i="1"/>
  <c r="BS91" i="1"/>
  <c r="CX93" i="1"/>
  <c r="BS95" i="1"/>
  <c r="CX97" i="1"/>
  <c r="BS99" i="1"/>
  <c r="CA120" i="1"/>
  <c r="BS177" i="1"/>
  <c r="CA181" i="1"/>
  <c r="BS183" i="1"/>
  <c r="FO183" i="1"/>
  <c r="FN183" i="1"/>
  <c r="FP183" i="1" s="1"/>
  <c r="BS213" i="1"/>
  <c r="BS221" i="1"/>
  <c r="CA221" i="1"/>
  <c r="CX244" i="1"/>
  <c r="CX249" i="1"/>
  <c r="BS250" i="1"/>
  <c r="CX275" i="1"/>
  <c r="CX283" i="1"/>
  <c r="CA285" i="1"/>
  <c r="BS290" i="1"/>
  <c r="CX297" i="1"/>
  <c r="BS298" i="1"/>
  <c r="CX299" i="1"/>
  <c r="BS305" i="1"/>
  <c r="CX307" i="1"/>
  <c r="BS323" i="1"/>
  <c r="CA323" i="1"/>
  <c r="BS387" i="1"/>
  <c r="FN402" i="1"/>
  <c r="FP402" i="1" s="1"/>
  <c r="FO402" i="1"/>
  <c r="CA410" i="1"/>
  <c r="CX410" i="1"/>
  <c r="FN415" i="1"/>
  <c r="FP415" i="1" s="1"/>
  <c r="FO415" i="1"/>
  <c r="FO465" i="1"/>
  <c r="FN473" i="1"/>
  <c r="FP473" i="1" s="1"/>
  <c r="FO473" i="1"/>
  <c r="FN497" i="1"/>
  <c r="FP497" i="1" s="1"/>
  <c r="FO497" i="1"/>
  <c r="CA5" i="1"/>
  <c r="CX6" i="1"/>
  <c r="CA10" i="1"/>
  <c r="CX11" i="1"/>
  <c r="BS24" i="1"/>
  <c r="CX28" i="1"/>
  <c r="BS30" i="1"/>
  <c r="CX32" i="1"/>
  <c r="BS34" i="1"/>
  <c r="BS37" i="1"/>
  <c r="BS41" i="1"/>
  <c r="CX43" i="1"/>
  <c r="CX47" i="1"/>
  <c r="BS49" i="1"/>
  <c r="CX51" i="1"/>
  <c r="BS52" i="1"/>
  <c r="CX54" i="1"/>
  <c r="BS56" i="1"/>
  <c r="CX58" i="1"/>
  <c r="BS60" i="1"/>
  <c r="BS64" i="1"/>
  <c r="CX69" i="1"/>
  <c r="BS71" i="1"/>
  <c r="CX73" i="1"/>
  <c r="BS75" i="1"/>
  <c r="CA77" i="1"/>
  <c r="CX77" i="1"/>
  <c r="CA81" i="1"/>
  <c r="CX81" i="1"/>
  <c r="CA84" i="1"/>
  <c r="CX84" i="1"/>
  <c r="BS86" i="1"/>
  <c r="CA88" i="1"/>
  <c r="CX88" i="1"/>
  <c r="BS90" i="1"/>
  <c r="BS94" i="1"/>
  <c r="BS98" i="1"/>
  <c r="BS101" i="1"/>
  <c r="CX103" i="1"/>
  <c r="BS105" i="1"/>
  <c r="CX107" i="1"/>
  <c r="CA114" i="1"/>
  <c r="CA119" i="1"/>
  <c r="BS121" i="1"/>
  <c r="BS132" i="1"/>
  <c r="CA134" i="1"/>
  <c r="CX134" i="1"/>
  <c r="BS153" i="1"/>
  <c r="BS156" i="1"/>
  <c r="CX158" i="1"/>
  <c r="CA159" i="1"/>
  <c r="BS167" i="1"/>
  <c r="CA168" i="1"/>
  <c r="BS169" i="1"/>
  <c r="CA175" i="1"/>
  <c r="BS185" i="1"/>
  <c r="CA188" i="1"/>
  <c r="BS189" i="1"/>
  <c r="BS193" i="1"/>
  <c r="CA196" i="1"/>
  <c r="BS197" i="1"/>
  <c r="BS201" i="1"/>
  <c r="CA204" i="1"/>
  <c r="BS205" i="1"/>
  <c r="BS209" i="1"/>
  <c r="CA212" i="1"/>
  <c r="BS222" i="1"/>
  <c r="CX223" i="1"/>
  <c r="CA224" i="1"/>
  <c r="BS225" i="1"/>
  <c r="CA234" i="1"/>
  <c r="BS235" i="1"/>
  <c r="CA235" i="1"/>
  <c r="CX243" i="1"/>
  <c r="BS245" i="1"/>
  <c r="CX251" i="1"/>
  <c r="CA255" i="1"/>
  <c r="CA258" i="1"/>
  <c r="CA278" i="1"/>
  <c r="CX279" i="1"/>
  <c r="CA282" i="1"/>
  <c r="CA287" i="1"/>
  <c r="CA288" i="1"/>
  <c r="CX291" i="1"/>
  <c r="CX296" i="1"/>
  <c r="CA298" i="1"/>
  <c r="CA304" i="1"/>
  <c r="CA306" i="1"/>
  <c r="BS315" i="1"/>
  <c r="CX324" i="1"/>
  <c r="CX331" i="1"/>
  <c r="CX339" i="1"/>
  <c r="CA351" i="1"/>
  <c r="CA355" i="1"/>
  <c r="CA375" i="1"/>
  <c r="BS376" i="1"/>
  <c r="BS395" i="1"/>
  <c r="BS419" i="1"/>
  <c r="BS420" i="1"/>
  <c r="CA423" i="1"/>
  <c r="CX423" i="1"/>
  <c r="BS425" i="1"/>
  <c r="CA427" i="1"/>
  <c r="BS458" i="1"/>
  <c r="CA477" i="1"/>
  <c r="CX477" i="1"/>
  <c r="CX479" i="1"/>
  <c r="BS481" i="1"/>
  <c r="CX483" i="1"/>
  <c r="BS485" i="1"/>
  <c r="CX492" i="1"/>
  <c r="FN507" i="1"/>
  <c r="FP507" i="1" s="1"/>
  <c r="FO507" i="1"/>
  <c r="CA539" i="1"/>
  <c r="CX553" i="1"/>
  <c r="BS563" i="1"/>
  <c r="CA564" i="1"/>
  <c r="CX565" i="1"/>
  <c r="CX567" i="1"/>
  <c r="BS583" i="1"/>
  <c r="CA589" i="1"/>
  <c r="BS591" i="1"/>
  <c r="CA597" i="1"/>
  <c r="CX597" i="1"/>
  <c r="BS599" i="1"/>
  <c r="CA608" i="1"/>
  <c r="BS611" i="1"/>
  <c r="CA612" i="1"/>
  <c r="BS621" i="1"/>
  <c r="CA623" i="1"/>
  <c r="CX623" i="1"/>
  <c r="CX631" i="1"/>
  <c r="CX655" i="1"/>
  <c r="FO757" i="1"/>
  <c r="FN757" i="1"/>
  <c r="FP757" i="1" s="1"/>
  <c r="FN819" i="1"/>
  <c r="FP819" i="1" s="1"/>
  <c r="FO819" i="1"/>
  <c r="CA839" i="1"/>
  <c r="CA846" i="1"/>
  <c r="CX846" i="1"/>
  <c r="FO846" i="1"/>
  <c r="FN846" i="1"/>
  <c r="FP846" i="1" s="1"/>
  <c r="BS852" i="1"/>
  <c r="CA874" i="1"/>
  <c r="FN875" i="1"/>
  <c r="FP875" i="1" s="1"/>
  <c r="FO875" i="1"/>
  <c r="CQ1069" i="1"/>
  <c r="CA8" i="1"/>
  <c r="CX9" i="1"/>
  <c r="CX26" i="1"/>
  <c r="BS28" i="1"/>
  <c r="BS32" i="1"/>
  <c r="CA37" i="1"/>
  <c r="CX37" i="1"/>
  <c r="BS39" i="1"/>
  <c r="CA41" i="1"/>
  <c r="CX41" i="1"/>
  <c r="BS43" i="1"/>
  <c r="CA45" i="1"/>
  <c r="CX45" i="1"/>
  <c r="BS47" i="1"/>
  <c r="CX49" i="1"/>
  <c r="CX52" i="1"/>
  <c r="BS54" i="1"/>
  <c r="CX56" i="1"/>
  <c r="BS58" i="1"/>
  <c r="BS62" i="1"/>
  <c r="BS66" i="1"/>
  <c r="BS69" i="1"/>
  <c r="CX71" i="1"/>
  <c r="BS73" i="1"/>
  <c r="CX75" i="1"/>
  <c r="CA79" i="1"/>
  <c r="CX79" i="1"/>
  <c r="CA83" i="1"/>
  <c r="CX83" i="1"/>
  <c r="BS84" i="1"/>
  <c r="CA86" i="1"/>
  <c r="CX86" i="1"/>
  <c r="BS88" i="1"/>
  <c r="CA90" i="1"/>
  <c r="CX90" i="1"/>
  <c r="BS92" i="1"/>
  <c r="BS96" i="1"/>
  <c r="CX101" i="1"/>
  <c r="BS103" i="1"/>
  <c r="CX105" i="1"/>
  <c r="BS107" i="1"/>
  <c r="CX109" i="1"/>
  <c r="CA136" i="1"/>
  <c r="BS144" i="1"/>
  <c r="CX160" i="1"/>
  <c r="CX167" i="1"/>
  <c r="CA169" i="1"/>
  <c r="CX170" i="1"/>
  <c r="CX173" i="1"/>
  <c r="BS178" i="1"/>
  <c r="CX179" i="1"/>
  <c r="BS180" i="1"/>
  <c r="CX185" i="1"/>
  <c r="CX189" i="1"/>
  <c r="CA191" i="1"/>
  <c r="CX193" i="1"/>
  <c r="CX197" i="1"/>
  <c r="CA199" i="1"/>
  <c r="CX201" i="1"/>
  <c r="CX205" i="1"/>
  <c r="CA207" i="1"/>
  <c r="CX209" i="1"/>
  <c r="CX214" i="1"/>
  <c r="BS215" i="1"/>
  <c r="CA215" i="1"/>
  <c r="CX218" i="1"/>
  <c r="CA219" i="1"/>
  <c r="CX230" i="1"/>
  <c r="BS231" i="1"/>
  <c r="CA231" i="1"/>
  <c r="CA233" i="1"/>
  <c r="CX235" i="1"/>
  <c r="CX241" i="1"/>
  <c r="CX242" i="1"/>
  <c r="BS243" i="1"/>
  <c r="CA249" i="1"/>
  <c r="BS251" i="1"/>
  <c r="CA252" i="1"/>
  <c r="CX253" i="1"/>
  <c r="CX256" i="1"/>
  <c r="CA257" i="1"/>
  <c r="CX259" i="1"/>
  <c r="CA265" i="1"/>
  <c r="CX266" i="1"/>
  <c r="BS267" i="1"/>
  <c r="BS270" i="1"/>
  <c r="BS276" i="1"/>
  <c r="CX286" i="1"/>
  <c r="BS291" i="1"/>
  <c r="CA291" i="1"/>
  <c r="CA305" i="1"/>
  <c r="CA309" i="1"/>
  <c r="CX315" i="1"/>
  <c r="CA322" i="1"/>
  <c r="CA329" i="1"/>
  <c r="CX330" i="1"/>
  <c r="BS331" i="1"/>
  <c r="BS337" i="1"/>
  <c r="BS339" i="1"/>
  <c r="CA347" i="1"/>
  <c r="CA350" i="1"/>
  <c r="CX350" i="1"/>
  <c r="BS351" i="1"/>
  <c r="CA353" i="1"/>
  <c r="CX353" i="1"/>
  <c r="BS356" i="1"/>
  <c r="CA357" i="1"/>
  <c r="CX365" i="1"/>
  <c r="CA369" i="1"/>
  <c r="CX373" i="1"/>
  <c r="CA376" i="1"/>
  <c r="CX376" i="1"/>
  <c r="BS417" i="1"/>
  <c r="CA421" i="1"/>
  <c r="BS463" i="1"/>
  <c r="BS464" i="1"/>
  <c r="CA470" i="1"/>
  <c r="CX470" i="1"/>
  <c r="BS471" i="1"/>
  <c r="CX472" i="1"/>
  <c r="BS492" i="1"/>
  <c r="BS496" i="1"/>
  <c r="BS500" i="1"/>
  <c r="CX500" i="1"/>
  <c r="FO500" i="1"/>
  <c r="FN500" i="1"/>
  <c r="FP500" i="1" s="1"/>
  <c r="FO503" i="1"/>
  <c r="FN503" i="1"/>
  <c r="FP503" i="1" s="1"/>
  <c r="FO511" i="1"/>
  <c r="FN511" i="1"/>
  <c r="FP511" i="1" s="1"/>
  <c r="FO518" i="1"/>
  <c r="FN518" i="1"/>
  <c r="FP518" i="1" s="1"/>
  <c r="FN752" i="1"/>
  <c r="FP752" i="1" s="1"/>
  <c r="FO752" i="1"/>
  <c r="FN852" i="1"/>
  <c r="FP852" i="1" s="1"/>
  <c r="FO852" i="1"/>
  <c r="CA311" i="1"/>
  <c r="CX312" i="1"/>
  <c r="BS314" i="1"/>
  <c r="CA319" i="1"/>
  <c r="CX332" i="1"/>
  <c r="CA345" i="1"/>
  <c r="CA346" i="1"/>
  <c r="CX352" i="1"/>
  <c r="CA359" i="1"/>
  <c r="CX362" i="1"/>
  <c r="CA366" i="1"/>
  <c r="CX368" i="1"/>
  <c r="BS369" i="1"/>
  <c r="BS370" i="1"/>
  <c r="CA371" i="1"/>
  <c r="BS373" i="1"/>
  <c r="CX412" i="1"/>
  <c r="CA420" i="1"/>
  <c r="BS423" i="1"/>
  <c r="CA425" i="1"/>
  <c r="CX425" i="1"/>
  <c r="CA435" i="1"/>
  <c r="CX435" i="1"/>
  <c r="BS437" i="1"/>
  <c r="CA446" i="1"/>
  <c r="CX446" i="1"/>
  <c r="BS448" i="1"/>
  <c r="CA452" i="1"/>
  <c r="CX452" i="1"/>
  <c r="CX454" i="1"/>
  <c r="BS455" i="1"/>
  <c r="CX457" i="1"/>
  <c r="CX464" i="1"/>
  <c r="CX468" i="1"/>
  <c r="BS476" i="1"/>
  <c r="CX476" i="1"/>
  <c r="BS477" i="1"/>
  <c r="CX480" i="1"/>
  <c r="BS484" i="1"/>
  <c r="BS486" i="1"/>
  <c r="CA493" i="1"/>
  <c r="CX493" i="1"/>
  <c r="CX496" i="1"/>
  <c r="BS517" i="1"/>
  <c r="CA522" i="1"/>
  <c r="CA524" i="1"/>
  <c r="CX524" i="1"/>
  <c r="CX528" i="1"/>
  <c r="CA530" i="1"/>
  <c r="BS535" i="1"/>
  <c r="CA536" i="1"/>
  <c r="CX536" i="1"/>
  <c r="CX541" i="1"/>
  <c r="CA543" i="1"/>
  <c r="CX543" i="1"/>
  <c r="BS545" i="1"/>
  <c r="CA549" i="1"/>
  <c r="CA552" i="1"/>
  <c r="CX552" i="1"/>
  <c r="BS554" i="1"/>
  <c r="CA555" i="1"/>
  <c r="CX555" i="1"/>
  <c r="BS557" i="1"/>
  <c r="CA558" i="1"/>
  <c r="BS564" i="1"/>
  <c r="CA565" i="1"/>
  <c r="BS566" i="1"/>
  <c r="BS569" i="1"/>
  <c r="CA574" i="1"/>
  <c r="CA578" i="1"/>
  <c r="CA581" i="1"/>
  <c r="BS582" i="1"/>
  <c r="BS585" i="1"/>
  <c r="CX587" i="1"/>
  <c r="CX588" i="1"/>
  <c r="CX590" i="1"/>
  <c r="CA593" i="1"/>
  <c r="CX594" i="1"/>
  <c r="BS601" i="1"/>
  <c r="BS602" i="1"/>
  <c r="CA606" i="1"/>
  <c r="CA609" i="1"/>
  <c r="BS614" i="1"/>
  <c r="CA615" i="1"/>
  <c r="BS617" i="1"/>
  <c r="CX619" i="1"/>
  <c r="CX622" i="1"/>
  <c r="BS624" i="1"/>
  <c r="CA625" i="1"/>
  <c r="BS627" i="1"/>
  <c r="BS630" i="1"/>
  <c r="BS634" i="1"/>
  <c r="CA635" i="1"/>
  <c r="CA639" i="1"/>
  <c r="CX639" i="1"/>
  <c r="CA642" i="1"/>
  <c r="BS647" i="1"/>
  <c r="CA648" i="1"/>
  <c r="CX654" i="1"/>
  <c r="CX664" i="1"/>
  <c r="CA665" i="1"/>
  <c r="CA668" i="1"/>
  <c r="CA684" i="1"/>
  <c r="CX691" i="1"/>
  <c r="CX701" i="1"/>
  <c r="FO711" i="1"/>
  <c r="FN711" i="1"/>
  <c r="FP711" i="1" s="1"/>
  <c r="CA724" i="1"/>
  <c r="FN754" i="1"/>
  <c r="FP754" i="1" s="1"/>
  <c r="FO754" i="1"/>
  <c r="CA758" i="1"/>
  <c r="CX758" i="1"/>
  <c r="BS760" i="1"/>
  <c r="CA776" i="1"/>
  <c r="CX776" i="1"/>
  <c r="CA789" i="1"/>
  <c r="BS791" i="1"/>
  <c r="FN796" i="1"/>
  <c r="FP796" i="1" s="1"/>
  <c r="FO796" i="1"/>
  <c r="FN810" i="1"/>
  <c r="FP810" i="1" s="1"/>
  <c r="FO810" i="1"/>
  <c r="CA831" i="1"/>
  <c r="CX831" i="1"/>
  <c r="CA836" i="1"/>
  <c r="FN836" i="1"/>
  <c r="FP836" i="1" s="1"/>
  <c r="FO836" i="1"/>
  <c r="CA855" i="1"/>
  <c r="CX861" i="1"/>
  <c r="FN867" i="1"/>
  <c r="FP867" i="1" s="1"/>
  <c r="FO867" i="1"/>
  <c r="CX881" i="1"/>
  <c r="CA882" i="1"/>
  <c r="CA883" i="1"/>
  <c r="CX883" i="1"/>
  <c r="CX886" i="1"/>
  <c r="CX503" i="1"/>
  <c r="BS505" i="1"/>
  <c r="BS509" i="1"/>
  <c r="BS513" i="1"/>
  <c r="CA520" i="1"/>
  <c r="CX520" i="1"/>
  <c r="CA523" i="1"/>
  <c r="BS524" i="1"/>
  <c r="BS525" i="1"/>
  <c r="CA525" i="1"/>
  <c r="CA528" i="1"/>
  <c r="CX533" i="1"/>
  <c r="CA535" i="1"/>
  <c r="CX535" i="1"/>
  <c r="CA545" i="1"/>
  <c r="CX545" i="1"/>
  <c r="CA548" i="1"/>
  <c r="BS552" i="1"/>
  <c r="CX557" i="1"/>
  <c r="BS558" i="1"/>
  <c r="CA560" i="1"/>
  <c r="CA566" i="1"/>
  <c r="CA569" i="1"/>
  <c r="BS572" i="1"/>
  <c r="CA573" i="1"/>
  <c r="BS574" i="1"/>
  <c r="CA576" i="1"/>
  <c r="CA582" i="1"/>
  <c r="CA585" i="1"/>
  <c r="CX586" i="1"/>
  <c r="BS587" i="1"/>
  <c r="BS590" i="1"/>
  <c r="BS593" i="1"/>
  <c r="CA595" i="1"/>
  <c r="CX596" i="1"/>
  <c r="CA598" i="1"/>
  <c r="CX598" i="1"/>
  <c r="CA601" i="1"/>
  <c r="CA605" i="1"/>
  <c r="BS606" i="1"/>
  <c r="BS609" i="1"/>
  <c r="BS610" i="1"/>
  <c r="CX612" i="1"/>
  <c r="BS613" i="1"/>
  <c r="CX614" i="1"/>
  <c r="BS615" i="1"/>
  <c r="CA617" i="1"/>
  <c r="CX617" i="1"/>
  <c r="BS619" i="1"/>
  <c r="BS622" i="1"/>
  <c r="BS625" i="1"/>
  <c r="CX627" i="1"/>
  <c r="CA630" i="1"/>
  <c r="CX630" i="1"/>
  <c r="CA633" i="1"/>
  <c r="CX633" i="1"/>
  <c r="CA637" i="1"/>
  <c r="CA644" i="1"/>
  <c r="CX647" i="1"/>
  <c r="BS648" i="1"/>
  <c r="CA650" i="1"/>
  <c r="BS654" i="1"/>
  <c r="FO685" i="1"/>
  <c r="FN685" i="1"/>
  <c r="FP685" i="1" s="1"/>
  <c r="FO749" i="1"/>
  <c r="FN749" i="1"/>
  <c r="FP749" i="1" s="1"/>
  <c r="FO780" i="1"/>
  <c r="FN780" i="1"/>
  <c r="FP780" i="1" s="1"/>
  <c r="FO815" i="1"/>
  <c r="FN815" i="1"/>
  <c r="FP815" i="1" s="1"/>
  <c r="FN889" i="1"/>
  <c r="FP889" i="1" s="1"/>
  <c r="FO889" i="1"/>
  <c r="CX668" i="1"/>
  <c r="CA676" i="1"/>
  <c r="BS683" i="1"/>
  <c r="CA692" i="1"/>
  <c r="CX692" i="1"/>
  <c r="BS693" i="1"/>
  <c r="CA697" i="1"/>
  <c r="CA700" i="1"/>
  <c r="CX702" i="1"/>
  <c r="CX703" i="1"/>
  <c r="BS708" i="1"/>
  <c r="CX709" i="1"/>
  <c r="CX717" i="1"/>
  <c r="CX718" i="1"/>
  <c r="CX719" i="1"/>
  <c r="CA721" i="1"/>
  <c r="BS722" i="1"/>
  <c r="CA723" i="1"/>
  <c r="CX723" i="1"/>
  <c r="CX724" i="1"/>
  <c r="BS726" i="1"/>
  <c r="CA726" i="1"/>
  <c r="BS727" i="1"/>
  <c r="BS730" i="1"/>
  <c r="CX731" i="1"/>
  <c r="CX732" i="1"/>
  <c r="CA743" i="1"/>
  <c r="FO743" i="1"/>
  <c r="FN743" i="1"/>
  <c r="FP743" i="1" s="1"/>
  <c r="CA751" i="1"/>
  <c r="CX751" i="1"/>
  <c r="CX759" i="1"/>
  <c r="BS766" i="1"/>
  <c r="CX768" i="1"/>
  <c r="CA772" i="1"/>
  <c r="CA775" i="1"/>
  <c r="CX775" i="1"/>
  <c r="FO775" i="1"/>
  <c r="FN775" i="1"/>
  <c r="FP775" i="1" s="1"/>
  <c r="CA781" i="1"/>
  <c r="CX781" i="1"/>
  <c r="CA785" i="1"/>
  <c r="BS790" i="1"/>
  <c r="CA795" i="1"/>
  <c r="CA799" i="1"/>
  <c r="BS800" i="1"/>
  <c r="CA802" i="1"/>
  <c r="CX802" i="1"/>
  <c r="BS804" i="1"/>
  <c r="BS814" i="1"/>
  <c r="CX818" i="1"/>
  <c r="BS822" i="1"/>
  <c r="CA824" i="1"/>
  <c r="CX824" i="1"/>
  <c r="BS826" i="1"/>
  <c r="CA828" i="1"/>
  <c r="CX828" i="1"/>
  <c r="CX847" i="1"/>
  <c r="FO847" i="1"/>
  <c r="FN847" i="1"/>
  <c r="FP847" i="1" s="1"/>
  <c r="CX854" i="1"/>
  <c r="CX877" i="1"/>
  <c r="BS879" i="1"/>
  <c r="CA895" i="1"/>
  <c r="CX895" i="1"/>
  <c r="FN895" i="1"/>
  <c r="FP895" i="1" s="1"/>
  <c r="FO895" i="1"/>
  <c r="CA920" i="1"/>
  <c r="CX920" i="1"/>
  <c r="BS922" i="1"/>
  <c r="CA924" i="1"/>
  <c r="CX928" i="1"/>
  <c r="BS933" i="1"/>
  <c r="CA935" i="1"/>
  <c r="BS955" i="1"/>
  <c r="CA969" i="1"/>
  <c r="BS639" i="1"/>
  <c r="CA640" i="1"/>
  <c r="CX640" i="1"/>
  <c r="CA646" i="1"/>
  <c r="CA649" i="1"/>
  <c r="CA652" i="1"/>
  <c r="CX660" i="1"/>
  <c r="BS661" i="1"/>
  <c r="CX662" i="1"/>
  <c r="CX667" i="1"/>
  <c r="BS668" i="1"/>
  <c r="CX669" i="1"/>
  <c r="CA683" i="1"/>
  <c r="CX683" i="1"/>
  <c r="CX690" i="1"/>
  <c r="CX693" i="1"/>
  <c r="CA698" i="1"/>
  <c r="CX708" i="1"/>
  <c r="BS710" i="1"/>
  <c r="CA710" i="1"/>
  <c r="BS711" i="1"/>
  <c r="CA713" i="1"/>
  <c r="BS717" i="1"/>
  <c r="BS723" i="1"/>
  <c r="BS728" i="1"/>
  <c r="CX730" i="1"/>
  <c r="CA737" i="1"/>
  <c r="CA742" i="1"/>
  <c r="BS743" i="1"/>
  <c r="CX749" i="1"/>
  <c r="CA766" i="1"/>
  <c r="BS768" i="1"/>
  <c r="BS775" i="1"/>
  <c r="CX780" i="1"/>
  <c r="BS781" i="1"/>
  <c r="FO783" i="1"/>
  <c r="FN783" i="1"/>
  <c r="FP783" i="1" s="1"/>
  <c r="CX800" i="1"/>
  <c r="CA804" i="1"/>
  <c r="CX804" i="1"/>
  <c r="CA809" i="1"/>
  <c r="CX814" i="1"/>
  <c r="CA822" i="1"/>
  <c r="FN826" i="1"/>
  <c r="FP826" i="1" s="1"/>
  <c r="FO826" i="1"/>
  <c r="FO838" i="1"/>
  <c r="FN838" i="1"/>
  <c r="FP838" i="1" s="1"/>
  <c r="FN872" i="1"/>
  <c r="FP872" i="1" s="1"/>
  <c r="FO872" i="1"/>
  <c r="FN879" i="1"/>
  <c r="FP879" i="1" s="1"/>
  <c r="FO879" i="1"/>
  <c r="FN900" i="1"/>
  <c r="FP900" i="1" s="1"/>
  <c r="FO900" i="1"/>
  <c r="FO915" i="1"/>
  <c r="FN915" i="1"/>
  <c r="FP915" i="1" s="1"/>
  <c r="BS837" i="1"/>
  <c r="CA838" i="1"/>
  <c r="CA849" i="1"/>
  <c r="BS851" i="1"/>
  <c r="CA858" i="1"/>
  <c r="CX864" i="1"/>
  <c r="CA868" i="1"/>
  <c r="BS869" i="1"/>
  <c r="CX874" i="1"/>
  <c r="CA881" i="1"/>
  <c r="BS884" i="1"/>
  <c r="CX885" i="1"/>
  <c r="BS887" i="1"/>
  <c r="BS908" i="1"/>
  <c r="CX910" i="1"/>
  <c r="CA918" i="1"/>
  <c r="BS934" i="1"/>
  <c r="BS937" i="1"/>
  <c r="CX942" i="1"/>
  <c r="CA948" i="1"/>
  <c r="CA951" i="1"/>
  <c r="BS952" i="1"/>
  <c r="BS954" i="1"/>
  <c r="CA956" i="1"/>
  <c r="CX956" i="1"/>
  <c r="BS957" i="1"/>
  <c r="CX958" i="1"/>
  <c r="BS959" i="1"/>
  <c r="CA962" i="1"/>
  <c r="CX962" i="1"/>
  <c r="CX968" i="1"/>
  <c r="BS969" i="1"/>
  <c r="CA970" i="1"/>
  <c r="CX971" i="1"/>
  <c r="CX974" i="1"/>
  <c r="BS754" i="1"/>
  <c r="BS757" i="1"/>
  <c r="BS759" i="1"/>
  <c r="BS765" i="1"/>
  <c r="CA773" i="1"/>
  <c r="BS774" i="1"/>
  <c r="BS777" i="1"/>
  <c r="BS782" i="1"/>
  <c r="BS785" i="1"/>
  <c r="CX790" i="1"/>
  <c r="BS797" i="1"/>
  <c r="CA808" i="1"/>
  <c r="BS812" i="1"/>
  <c r="CA817" i="1"/>
  <c r="CA820" i="1"/>
  <c r="CX820" i="1"/>
  <c r="CX823" i="1"/>
  <c r="BS832" i="1"/>
  <c r="CA835" i="1"/>
  <c r="CX837" i="1"/>
  <c r="BS840" i="1"/>
  <c r="CX840" i="1"/>
  <c r="CX851" i="1"/>
  <c r="CA856" i="1"/>
  <c r="CX863" i="1"/>
  <c r="BS864" i="1"/>
  <c r="CA869" i="1"/>
  <c r="BS871" i="1"/>
  <c r="CX878" i="1"/>
  <c r="CX888" i="1"/>
  <c r="BS910" i="1"/>
  <c r="CX914" i="1"/>
  <c r="CA917" i="1"/>
  <c r="BS918" i="1"/>
  <c r="BS923" i="1"/>
  <c r="CA927" i="1"/>
  <c r="CA934" i="1"/>
  <c r="BS938" i="1"/>
  <c r="CA941" i="1"/>
  <c r="BS942" i="1"/>
  <c r="CA943" i="1"/>
  <c r="BS945" i="1"/>
  <c r="CX946" i="1"/>
  <c r="CA949" i="1"/>
  <c r="CA952" i="1"/>
  <c r="CX952" i="1"/>
  <c r="CA957" i="1"/>
  <c r="BS958" i="1"/>
  <c r="CX959" i="1"/>
  <c r="BS962" i="1"/>
  <c r="CA966" i="1"/>
  <c r="CX966" i="1"/>
  <c r="BS970" i="1"/>
  <c r="CX973" i="1"/>
  <c r="Y4" i="1"/>
  <c r="E1087" i="1" s="1"/>
  <c r="FN22" i="1"/>
  <c r="FP22" i="1" s="1"/>
  <c r="FO22" i="1"/>
  <c r="FO21" i="1"/>
  <c r="FN21" i="1"/>
  <c r="FP21" i="1" s="1"/>
  <c r="FN116" i="1"/>
  <c r="FP116" i="1" s="1"/>
  <c r="FO116" i="1"/>
  <c r="FN124" i="1"/>
  <c r="FP124" i="1" s="1"/>
  <c r="FO124" i="1"/>
  <c r="FN149" i="1"/>
  <c r="FP149" i="1" s="1"/>
  <c r="FO149" i="1"/>
  <c r="FO167" i="1"/>
  <c r="FN167" i="1"/>
  <c r="FP167" i="1" s="1"/>
  <c r="CX8" i="1"/>
  <c r="CX10" i="1"/>
  <c r="BS13" i="1"/>
  <c r="CX20" i="1"/>
  <c r="CX24" i="1"/>
  <c r="CX135" i="1"/>
  <c r="CS4" i="1"/>
  <c r="J1081" i="1" s="1"/>
  <c r="CA15" i="1"/>
  <c r="CX15" i="1"/>
  <c r="BS17" i="1"/>
  <c r="BS19" i="1"/>
  <c r="CA24" i="1"/>
  <c r="CX25" i="1"/>
  <c r="BS31" i="1"/>
  <c r="CA33" i="1"/>
  <c r="CA35" i="1"/>
  <c r="CX39" i="1"/>
  <c r="BS45" i="1"/>
  <c r="CA47" i="1"/>
  <c r="CA49" i="1"/>
  <c r="CA52" i="1"/>
  <c r="CA54" i="1"/>
  <c r="CA56" i="1"/>
  <c r="CA58" i="1"/>
  <c r="CA93" i="1"/>
  <c r="CA95" i="1"/>
  <c r="CA97" i="1"/>
  <c r="CA99" i="1"/>
  <c r="CA115" i="1"/>
  <c r="CA123" i="1"/>
  <c r="CA144" i="1"/>
  <c r="CX144" i="1"/>
  <c r="FN144" i="1"/>
  <c r="FP144" i="1" s="1"/>
  <c r="FO144" i="1"/>
  <c r="BS146" i="1"/>
  <c r="BS149" i="1"/>
  <c r="FN153" i="1"/>
  <c r="FP153" i="1" s="1"/>
  <c r="FO153" i="1"/>
  <c r="CA156" i="1"/>
  <c r="CX156" i="1"/>
  <c r="FN156" i="1"/>
  <c r="FP156" i="1" s="1"/>
  <c r="FO156" i="1"/>
  <c r="CA162" i="1"/>
  <c r="BS170" i="1"/>
  <c r="CA172" i="1"/>
  <c r="FO175" i="1"/>
  <c r="FN175" i="1"/>
  <c r="FP175" i="1" s="1"/>
  <c r="CA177" i="1"/>
  <c r="CX178" i="1"/>
  <c r="BS179" i="1"/>
  <c r="CX180" i="1"/>
  <c r="FO180" i="1"/>
  <c r="FN180" i="1"/>
  <c r="FP180" i="1" s="1"/>
  <c r="CA182" i="1"/>
  <c r="CA187" i="1"/>
  <c r="CA195" i="1"/>
  <c r="CA203" i="1"/>
  <c r="CA211" i="1"/>
  <c r="CA213" i="1"/>
  <c r="BS214" i="1"/>
  <c r="CA216" i="1"/>
  <c r="CX222" i="1"/>
  <c r="BS223" i="1"/>
  <c r="CA223" i="1"/>
  <c r="CA226" i="1"/>
  <c r="CA228" i="1"/>
  <c r="BS236" i="1"/>
  <c r="CX240" i="1"/>
  <c r="BS246" i="1"/>
  <c r="CX258" i="1"/>
  <c r="CX265" i="1"/>
  <c r="BS268" i="1"/>
  <c r="CA284" i="1"/>
  <c r="CA292" i="1"/>
  <c r="CX293" i="1"/>
  <c r="CA295" i="1"/>
  <c r="BS296" i="1"/>
  <c r="BS301" i="1"/>
  <c r="BS312" i="1"/>
  <c r="CA312" i="1"/>
  <c r="BS313" i="1"/>
  <c r="CA315" i="1"/>
  <c r="CX316" i="1"/>
  <c r="CA318" i="1"/>
  <c r="CA320" i="1"/>
  <c r="BS324" i="1"/>
  <c r="BS334" i="1"/>
  <c r="CX337" i="1"/>
  <c r="CA340" i="1"/>
  <c r="CA342" i="1"/>
  <c r="BS343" i="1"/>
  <c r="CX347" i="1"/>
  <c r="CA348" i="1"/>
  <c r="CX349" i="1"/>
  <c r="FN349" i="1"/>
  <c r="FP349" i="1" s="1"/>
  <c r="FO349" i="1"/>
  <c r="CX366" i="1"/>
  <c r="BS367" i="1"/>
  <c r="FN384" i="1"/>
  <c r="FP384" i="1" s="1"/>
  <c r="FO384" i="1"/>
  <c r="FN389" i="1"/>
  <c r="FP389" i="1" s="1"/>
  <c r="FO389" i="1"/>
  <c r="FN397" i="1"/>
  <c r="FP397" i="1" s="1"/>
  <c r="FO397" i="1"/>
  <c r="FN405" i="1"/>
  <c r="FP405" i="1" s="1"/>
  <c r="FO405" i="1"/>
  <c r="CA413" i="1"/>
  <c r="CX413" i="1"/>
  <c r="FO413" i="1"/>
  <c r="FN413" i="1"/>
  <c r="FP413" i="1" s="1"/>
  <c r="FN416" i="1"/>
  <c r="FP416" i="1" s="1"/>
  <c r="FO416" i="1"/>
  <c r="FN418" i="1"/>
  <c r="FP418" i="1" s="1"/>
  <c r="FO418" i="1"/>
  <c r="FO464" i="1"/>
  <c r="FN464" i="1"/>
  <c r="FP464" i="1" s="1"/>
  <c r="FN486" i="1"/>
  <c r="FP486" i="1" s="1"/>
  <c r="FO486" i="1"/>
  <c r="CX511" i="1"/>
  <c r="CX523" i="1"/>
  <c r="CX560" i="1"/>
  <c r="CX576" i="1"/>
  <c r="BS688" i="1"/>
  <c r="CX707" i="1"/>
  <c r="BS880" i="1"/>
  <c r="FO885" i="1"/>
  <c r="FN885" i="1"/>
  <c r="FP885" i="1" s="1"/>
  <c r="FN897" i="1"/>
  <c r="FP897" i="1" s="1"/>
  <c r="FO897" i="1"/>
  <c r="FN903" i="1"/>
  <c r="FP903" i="1" s="1"/>
  <c r="FO903" i="1"/>
  <c r="BS963" i="1"/>
  <c r="CA964" i="1"/>
  <c r="FO969" i="1"/>
  <c r="FN969" i="1"/>
  <c r="FP969" i="1" s="1"/>
  <c r="FM1070" i="1"/>
  <c r="FN1070" i="1" s="1"/>
  <c r="CI4" i="1"/>
  <c r="H1082" i="1" s="1"/>
  <c r="H1083" i="1" s="1"/>
  <c r="BS8" i="1"/>
  <c r="BS10" i="1"/>
  <c r="BQ4" i="1"/>
  <c r="CX12" i="1"/>
  <c r="BZ4" i="1"/>
  <c r="CA16" i="1"/>
  <c r="CX16" i="1"/>
  <c r="CA18" i="1"/>
  <c r="CX18" i="1"/>
  <c r="CA20" i="1"/>
  <c r="CX21" i="1"/>
  <c r="CA26" i="1"/>
  <c r="CX30" i="1"/>
  <c r="CA32" i="1"/>
  <c r="BS36" i="1"/>
  <c r="CA38" i="1"/>
  <c r="CA40" i="1"/>
  <c r="CX44" i="1"/>
  <c r="CA46" i="1"/>
  <c r="CA51" i="1"/>
  <c r="CX60" i="1"/>
  <c r="CX62" i="1"/>
  <c r="CX64" i="1"/>
  <c r="CX66" i="1"/>
  <c r="CA68" i="1"/>
  <c r="CA70" i="1"/>
  <c r="CA72" i="1"/>
  <c r="CA74" i="1"/>
  <c r="BS77" i="1"/>
  <c r="BS79" i="1"/>
  <c r="BS81" i="1"/>
  <c r="BS83" i="1"/>
  <c r="CX85" i="1"/>
  <c r="CX87" i="1"/>
  <c r="CX89" i="1"/>
  <c r="CX91" i="1"/>
  <c r="BS100" i="1"/>
  <c r="BS102" i="1"/>
  <c r="BS104" i="1"/>
  <c r="BS106" i="1"/>
  <c r="CA109" i="1"/>
  <c r="CA111" i="1"/>
  <c r="FO113" i="1"/>
  <c r="FN113" i="1"/>
  <c r="FP113" i="1" s="1"/>
  <c r="CA121" i="1"/>
  <c r="CX121" i="1"/>
  <c r="CA128" i="1"/>
  <c r="BS130" i="1"/>
  <c r="CA133" i="1"/>
  <c r="CA143" i="1"/>
  <c r="FN145" i="1"/>
  <c r="FP145" i="1" s="1"/>
  <c r="FO145" i="1"/>
  <c r="CA148" i="1"/>
  <c r="CX148" i="1"/>
  <c r="FN148" i="1"/>
  <c r="FP148" i="1" s="1"/>
  <c r="FO148" i="1"/>
  <c r="BS150" i="1"/>
  <c r="CX151" i="1"/>
  <c r="BS158" i="1"/>
  <c r="FO159" i="1"/>
  <c r="FN159" i="1"/>
  <c r="FP159" i="1" s="1"/>
  <c r="CA161" i="1"/>
  <c r="CA163" i="1"/>
  <c r="CX165" i="1"/>
  <c r="BS166" i="1"/>
  <c r="FN172" i="1"/>
  <c r="FP172" i="1" s="1"/>
  <c r="BS173" i="1"/>
  <c r="CX176" i="1"/>
  <c r="CX183" i="1"/>
  <c r="CA190" i="1"/>
  <c r="CA192" i="1"/>
  <c r="CA198" i="1"/>
  <c r="CA200" i="1"/>
  <c r="CA206" i="1"/>
  <c r="CA208" i="1"/>
  <c r="BS217" i="1"/>
  <c r="CA217" i="1"/>
  <c r="BS218" i="1"/>
  <c r="CX219" i="1"/>
  <c r="CA220" i="1"/>
  <c r="CX225" i="1"/>
  <c r="BS229" i="1"/>
  <c r="CA229" i="1"/>
  <c r="BS230" i="1"/>
  <c r="CA232" i="1"/>
  <c r="CX234" i="1"/>
  <c r="BS244" i="1"/>
  <c r="FO245" i="1"/>
  <c r="CA250" i="1"/>
  <c r="BS254" i="1"/>
  <c r="BS259" i="1"/>
  <c r="CA259" i="1"/>
  <c r="CX260" i="1"/>
  <c r="CA262" i="1"/>
  <c r="CA263" i="1"/>
  <c r="CA264" i="1"/>
  <c r="CX267" i="1"/>
  <c r="CX270" i="1"/>
  <c r="FN270" i="1"/>
  <c r="FP270" i="1" s="1"/>
  <c r="FO270" i="1"/>
  <c r="CA273" i="1"/>
  <c r="BS275" i="1"/>
  <c r="CA275" i="1"/>
  <c r="CX276" i="1"/>
  <c r="FN276" i="1"/>
  <c r="FP276" i="1" s="1"/>
  <c r="FO276" i="1"/>
  <c r="BS280" i="1"/>
  <c r="CA280" i="1"/>
  <c r="CA281" i="1"/>
  <c r="CA289" i="1"/>
  <c r="FO293" i="1"/>
  <c r="BS297" i="1"/>
  <c r="CA303" i="1"/>
  <c r="BS306" i="1"/>
  <c r="CA308" i="1"/>
  <c r="CX314" i="1"/>
  <c r="CX322" i="1"/>
  <c r="CX329" i="1"/>
  <c r="BS332" i="1"/>
  <c r="FO333" i="1"/>
  <c r="BS336" i="1"/>
  <c r="BS338" i="1"/>
  <c r="CA344" i="1"/>
  <c r="BS353" i="1"/>
  <c r="CX354" i="1"/>
  <c r="CA358" i="1"/>
  <c r="CA360" i="1"/>
  <c r="CX360" i="1"/>
  <c r="BS363" i="1"/>
  <c r="CA368" i="1"/>
  <c r="CX369" i="1"/>
  <c r="CX372" i="1"/>
  <c r="CA374" i="1"/>
  <c r="BS375" i="1"/>
  <c r="FN391" i="1"/>
  <c r="FP391" i="1" s="1"/>
  <c r="FO391" i="1"/>
  <c r="FN399" i="1"/>
  <c r="FP399" i="1" s="1"/>
  <c r="FO399" i="1"/>
  <c r="FO406" i="1"/>
  <c r="FN406" i="1"/>
  <c r="FP406" i="1" s="1"/>
  <c r="BS408" i="1"/>
  <c r="BS410" i="1"/>
  <c r="FO417" i="1"/>
  <c r="FN417" i="1"/>
  <c r="FP417" i="1" s="1"/>
  <c r="CX426" i="1"/>
  <c r="BS428" i="1"/>
  <c r="CA434" i="1"/>
  <c r="CX434" i="1"/>
  <c r="FN434" i="1"/>
  <c r="FP434" i="1" s="1"/>
  <c r="FO434" i="1"/>
  <c r="CX438" i="1"/>
  <c r="BS440" i="1"/>
  <c r="CX442" i="1"/>
  <c r="CA445" i="1"/>
  <c r="CX445" i="1"/>
  <c r="BS447" i="1"/>
  <c r="CA449" i="1"/>
  <c r="CX449" i="1"/>
  <c r="FO451" i="1"/>
  <c r="FN451" i="1"/>
  <c r="FP451" i="1" s="1"/>
  <c r="FN483" i="1"/>
  <c r="FP483" i="1" s="1"/>
  <c r="FO483" i="1"/>
  <c r="BS488" i="1"/>
  <c r="FO524" i="1"/>
  <c r="FN524" i="1"/>
  <c r="FP524" i="1" s="1"/>
  <c r="BS538" i="1"/>
  <c r="BS546" i="1"/>
  <c r="BS556" i="1"/>
  <c r="BS571" i="1"/>
  <c r="BS592" i="1"/>
  <c r="CX595" i="1"/>
  <c r="CX618" i="1"/>
  <c r="CX626" i="1"/>
  <c r="BS664" i="1"/>
  <c r="BS666" i="1"/>
  <c r="CA666" i="1"/>
  <c r="CX698" i="1"/>
  <c r="FO698" i="1"/>
  <c r="FN698" i="1"/>
  <c r="FP698" i="1" s="1"/>
  <c r="FN793" i="1"/>
  <c r="FP793" i="1" s="1"/>
  <c r="FO793" i="1"/>
  <c r="FO170" i="1"/>
  <c r="FN170" i="1"/>
  <c r="FP170" i="1" s="1"/>
  <c r="FN246" i="1"/>
  <c r="FP246" i="1" s="1"/>
  <c r="FO246" i="1"/>
  <c r="FN334" i="1"/>
  <c r="FP334" i="1" s="1"/>
  <c r="FO334" i="1"/>
  <c r="FO377" i="1"/>
  <c r="FN377" i="1"/>
  <c r="FP377" i="1" s="1"/>
  <c r="FO407" i="1"/>
  <c r="FN407" i="1"/>
  <c r="FP407" i="1" s="1"/>
  <c r="FN409" i="1"/>
  <c r="FP409" i="1" s="1"/>
  <c r="FO409" i="1"/>
  <c r="FN411" i="1"/>
  <c r="FP411" i="1" s="1"/>
  <c r="FO411" i="1"/>
  <c r="FN458" i="1"/>
  <c r="FP458" i="1" s="1"/>
  <c r="FO458" i="1"/>
  <c r="FN477" i="1"/>
  <c r="FP477" i="1" s="1"/>
  <c r="FO477" i="1"/>
  <c r="FO523" i="1"/>
  <c r="FN523" i="1"/>
  <c r="FP523" i="1" s="1"/>
  <c r="FO655" i="1"/>
  <c r="FN655" i="1"/>
  <c r="FP655" i="1" s="1"/>
  <c r="FO660" i="1"/>
  <c r="FN660" i="1"/>
  <c r="FP660" i="1" s="1"/>
  <c r="FN735" i="1"/>
  <c r="FP735" i="1" s="1"/>
  <c r="FO735" i="1"/>
  <c r="FN880" i="1"/>
  <c r="FP880" i="1" s="1"/>
  <c r="FO880" i="1"/>
  <c r="FO888" i="1"/>
  <c r="FN888" i="1"/>
  <c r="FP888" i="1" s="1"/>
  <c r="FN905" i="1"/>
  <c r="FP905" i="1" s="1"/>
  <c r="FO905" i="1"/>
  <c r="AR4" i="1"/>
  <c r="D1082" i="1" s="1"/>
  <c r="BK4" i="1"/>
  <c r="BL1069" i="1"/>
  <c r="BS6" i="1"/>
  <c r="BT4" i="1"/>
  <c r="G1079" i="1" s="1"/>
  <c r="BS9" i="1"/>
  <c r="BS11" i="1"/>
  <c r="CA14" i="1"/>
  <c r="CX14" i="1"/>
  <c r="CA23" i="1"/>
  <c r="CX23" i="1"/>
  <c r="BS26" i="1"/>
  <c r="CA28" i="1"/>
  <c r="CX34" i="1"/>
  <c r="CA36" i="1"/>
  <c r="BS40" i="1"/>
  <c r="CA42" i="1"/>
  <c r="CX48" i="1"/>
  <c r="CA50" i="1"/>
  <c r="BS51" i="1"/>
  <c r="CX53" i="1"/>
  <c r="CX55" i="1"/>
  <c r="CX57" i="1"/>
  <c r="CX59" i="1"/>
  <c r="BS68" i="1"/>
  <c r="BS70" i="1"/>
  <c r="BS72" i="1"/>
  <c r="BS74" i="1"/>
  <c r="CX92" i="1"/>
  <c r="CX94" i="1"/>
  <c r="CX96" i="1"/>
  <c r="CX98" i="1"/>
  <c r="BS109" i="1"/>
  <c r="BS111" i="1"/>
  <c r="FO146" i="1"/>
  <c r="BS148" i="1"/>
  <c r="FO152" i="1"/>
  <c r="CX155" i="1"/>
  <c r="BS161" i="1"/>
  <c r="FO161" i="1"/>
  <c r="FN161" i="1"/>
  <c r="FP161" i="1" s="1"/>
  <c r="FN164" i="1"/>
  <c r="FP164" i="1" s="1"/>
  <c r="BS184" i="1"/>
  <c r="CX224" i="1"/>
  <c r="BS241" i="1"/>
  <c r="CA271" i="1"/>
  <c r="FN286" i="1"/>
  <c r="FP286" i="1" s="1"/>
  <c r="FO286" i="1"/>
  <c r="CX290" i="1"/>
  <c r="CX305" i="1"/>
  <c r="BS307" i="1"/>
  <c r="FN309" i="1"/>
  <c r="FP309" i="1" s="1"/>
  <c r="FO309" i="1"/>
  <c r="CA313" i="1"/>
  <c r="CA343" i="1"/>
  <c r="BS350" i="1"/>
  <c r="CA362" i="1"/>
  <c r="BS368" i="1"/>
  <c r="FN380" i="1"/>
  <c r="FP380" i="1" s="1"/>
  <c r="FO380" i="1"/>
  <c r="FO408" i="1"/>
  <c r="FN408" i="1"/>
  <c r="FP408" i="1" s="1"/>
  <c r="FO410" i="1"/>
  <c r="FN410" i="1"/>
  <c r="FP410" i="1" s="1"/>
  <c r="FO412" i="1"/>
  <c r="FN412" i="1"/>
  <c r="FP412" i="1" s="1"/>
  <c r="FN414" i="1"/>
  <c r="FP414" i="1" s="1"/>
  <c r="FO414" i="1"/>
  <c r="FN460" i="1"/>
  <c r="FP460" i="1" s="1"/>
  <c r="FO460" i="1"/>
  <c r="FO666" i="1"/>
  <c r="FN666" i="1"/>
  <c r="FP666" i="1" s="1"/>
  <c r="FN768" i="1"/>
  <c r="FP768" i="1" s="1"/>
  <c r="FO768" i="1"/>
  <c r="FN788" i="1"/>
  <c r="FP788" i="1" s="1"/>
  <c r="FO788" i="1"/>
  <c r="FN795" i="1"/>
  <c r="FP795" i="1" s="1"/>
  <c r="FO795" i="1"/>
  <c r="BS18" i="1"/>
  <c r="BS21" i="1"/>
  <c r="BS22" i="1"/>
  <c r="CA22" i="1"/>
  <c r="CA25" i="1"/>
  <c r="CA30" i="1"/>
  <c r="CA34" i="1"/>
  <c r="CA39" i="1"/>
  <c r="CA43" i="1"/>
  <c r="CA44" i="1"/>
  <c r="CA48" i="1"/>
  <c r="CA53" i="1"/>
  <c r="CA57" i="1"/>
  <c r="CA62" i="1"/>
  <c r="CA66" i="1"/>
  <c r="CA71" i="1"/>
  <c r="CA75" i="1"/>
  <c r="CA76" i="1"/>
  <c r="CA80" i="1"/>
  <c r="CA85" i="1"/>
  <c r="CA89" i="1"/>
  <c r="CA94" i="1"/>
  <c r="CA98" i="1"/>
  <c r="CA103" i="1"/>
  <c r="CA107" i="1"/>
  <c r="CA108" i="1"/>
  <c r="BS112" i="1"/>
  <c r="BS116" i="1"/>
  <c r="CA117" i="1"/>
  <c r="BS124" i="1"/>
  <c r="CA125" i="1"/>
  <c r="BS127" i="1"/>
  <c r="BS129" i="1"/>
  <c r="CA131" i="1"/>
  <c r="BS137" i="1"/>
  <c r="CA139" i="1"/>
  <c r="BS140" i="1"/>
  <c r="CA142" i="1"/>
  <c r="CX142" i="1"/>
  <c r="BS143" i="1"/>
  <c r="CX146" i="1"/>
  <c r="BS151" i="1"/>
  <c r="BS155" i="1"/>
  <c r="CA158" i="1"/>
  <c r="BS159" i="1"/>
  <c r="BS160" i="1"/>
  <c r="CX162" i="1"/>
  <c r="BS163" i="1"/>
  <c r="CX164" i="1"/>
  <c r="CA165" i="1"/>
  <c r="BS168" i="1"/>
  <c r="BS171" i="1"/>
  <c r="CX172" i="1"/>
  <c r="CA173" i="1"/>
  <c r="BS175" i="1"/>
  <c r="BS176" i="1"/>
  <c r="CA179" i="1"/>
  <c r="CX182" i="1"/>
  <c r="CA183" i="1"/>
  <c r="BS186" i="1"/>
  <c r="CX187" i="1"/>
  <c r="CA189" i="1"/>
  <c r="BS190" i="1"/>
  <c r="CX191" i="1"/>
  <c r="CA193" i="1"/>
  <c r="BS194" i="1"/>
  <c r="CX195" i="1"/>
  <c r="CA197" i="1"/>
  <c r="BS198" i="1"/>
  <c r="CX199" i="1"/>
  <c r="CA201" i="1"/>
  <c r="BS202" i="1"/>
  <c r="CX203" i="1"/>
  <c r="CA205" i="1"/>
  <c r="BS206" i="1"/>
  <c r="CX207" i="1"/>
  <c r="CA209" i="1"/>
  <c r="BS210" i="1"/>
  <c r="CX211" i="1"/>
  <c r="CX212" i="1"/>
  <c r="BS216" i="1"/>
  <c r="CA218" i="1"/>
  <c r="CX220" i="1"/>
  <c r="BS224" i="1"/>
  <c r="CX226" i="1"/>
  <c r="BS227" i="1"/>
  <c r="CA227" i="1"/>
  <c r="CA230" i="1"/>
  <c r="CX232" i="1"/>
  <c r="BS233" i="1"/>
  <c r="CA236" i="1"/>
  <c r="CX237" i="1"/>
  <c r="CA239" i="1"/>
  <c r="CA244" i="1"/>
  <c r="BS248" i="1"/>
  <c r="CA248" i="1"/>
  <c r="BS249" i="1"/>
  <c r="CA251" i="1"/>
  <c r="CX252" i="1"/>
  <c r="CA254" i="1"/>
  <c r="CA256" i="1"/>
  <c r="BS257" i="1"/>
  <c r="CA260" i="1"/>
  <c r="CX261" i="1"/>
  <c r="BS264" i="1"/>
  <c r="BS265" i="1"/>
  <c r="CA268" i="1"/>
  <c r="CX272" i="1"/>
  <c r="BS273" i="1"/>
  <c r="CX277" i="1"/>
  <c r="CA279" i="1"/>
  <c r="BS281" i="1"/>
  <c r="BS284" i="1"/>
  <c r="BS287" i="1"/>
  <c r="BS288" i="1"/>
  <c r="CX292" i="1"/>
  <c r="BS295" i="1"/>
  <c r="CA297" i="1"/>
  <c r="CA299" i="1"/>
  <c r="CX300" i="1"/>
  <c r="CX303" i="1"/>
  <c r="BS304" i="1"/>
  <c r="CX308" i="1"/>
  <c r="BS309" i="1"/>
  <c r="BS310" i="1"/>
  <c r="CX313" i="1"/>
  <c r="CX320" i="1"/>
  <c r="CA321" i="1"/>
  <c r="BS322" i="1"/>
  <c r="BS325" i="1"/>
  <c r="CX326" i="1"/>
  <c r="CX328" i="1"/>
  <c r="BS330" i="1"/>
  <c r="CA331" i="1"/>
  <c r="CA333" i="1"/>
  <c r="BS335" i="1"/>
  <c r="CA335" i="1"/>
  <c r="CA337" i="1"/>
  <c r="BS340" i="1"/>
  <c r="CA341" i="1"/>
  <c r="BS342" i="1"/>
  <c r="CX344" i="1"/>
  <c r="BS345" i="1"/>
  <c r="BS346" i="1"/>
  <c r="CX348" i="1"/>
  <c r="CX351" i="1"/>
  <c r="BS355" i="1"/>
  <c r="BS357" i="1"/>
  <c r="BS360" i="1"/>
  <c r="BS362" i="1"/>
  <c r="CX363" i="1"/>
  <c r="BS365" i="1"/>
  <c r="CA367" i="1"/>
  <c r="BS371" i="1"/>
  <c r="CA373" i="1"/>
  <c r="CA377" i="1"/>
  <c r="BS393" i="1"/>
  <c r="CA395" i="1"/>
  <c r="CX395" i="1"/>
  <c r="BS401" i="1"/>
  <c r="CA403" i="1"/>
  <c r="CX403" i="1"/>
  <c r="CX419" i="1"/>
  <c r="CX421" i="1"/>
  <c r="BS422" i="1"/>
  <c r="CA424" i="1"/>
  <c r="BS435" i="1"/>
  <c r="CA437" i="1"/>
  <c r="CX437" i="1"/>
  <c r="FO437" i="1"/>
  <c r="FN437" i="1"/>
  <c r="FP437" i="1" s="1"/>
  <c r="BS446" i="1"/>
  <c r="CA448" i="1"/>
  <c r="CX448" i="1"/>
  <c r="FN448" i="1"/>
  <c r="FP448" i="1" s="1"/>
  <c r="FO448" i="1"/>
  <c r="BS456" i="1"/>
  <c r="BS466" i="1"/>
  <c r="BS468" i="1"/>
  <c r="BS472" i="1"/>
  <c r="CX475" i="1"/>
  <c r="BS480" i="1"/>
  <c r="CA489" i="1"/>
  <c r="CX489" i="1"/>
  <c r="BS493" i="1"/>
  <c r="CA497" i="1"/>
  <c r="CX497" i="1"/>
  <c r="BS501" i="1"/>
  <c r="BS504" i="1"/>
  <c r="BS506" i="1"/>
  <c r="BS512" i="1"/>
  <c r="CA514" i="1"/>
  <c r="CX514" i="1"/>
  <c r="BS520" i="1"/>
  <c r="CX522" i="1"/>
  <c r="CX525" i="1"/>
  <c r="BS527" i="1"/>
  <c r="CX529" i="1"/>
  <c r="BS530" i="1"/>
  <c r="BS531" i="1"/>
  <c r="CA532" i="1"/>
  <c r="BS536" i="1"/>
  <c r="BS539" i="1"/>
  <c r="CA540" i="1"/>
  <c r="BS543" i="1"/>
  <c r="CX544" i="1"/>
  <c r="BS547" i="1"/>
  <c r="CX548" i="1"/>
  <c r="BS549" i="1"/>
  <c r="BS555" i="1"/>
  <c r="CA556" i="1"/>
  <c r="CX559" i="1"/>
  <c r="CA561" i="1"/>
  <c r="BS562" i="1"/>
  <c r="CA563" i="1"/>
  <c r="CA567" i="1"/>
  <c r="CX568" i="1"/>
  <c r="BS570" i="1"/>
  <c r="CA571" i="1"/>
  <c r="CX575" i="1"/>
  <c r="CA577" i="1"/>
  <c r="CX579" i="1"/>
  <c r="BS580" i="1"/>
  <c r="CX581" i="1"/>
  <c r="CX582" i="1"/>
  <c r="CX585" i="1"/>
  <c r="CA587" i="1"/>
  <c r="CA590" i="1"/>
  <c r="CX593" i="1"/>
  <c r="BS598" i="1"/>
  <c r="BS600" i="1"/>
  <c r="BS603" i="1"/>
  <c r="BS636" i="1"/>
  <c r="CX637" i="1"/>
  <c r="CX650" i="1"/>
  <c r="BS651" i="1"/>
  <c r="CX652" i="1"/>
  <c r="BS653" i="1"/>
  <c r="FN661" i="1"/>
  <c r="FP661" i="1" s="1"/>
  <c r="FO661" i="1"/>
  <c r="CA675" i="1"/>
  <c r="CA693" i="1"/>
  <c r="FO694" i="1"/>
  <c r="FN694" i="1"/>
  <c r="FP694" i="1" s="1"/>
  <c r="FO701" i="1"/>
  <c r="FN701" i="1"/>
  <c r="FP701" i="1" s="1"/>
  <c r="CX712" i="1"/>
  <c r="CX714" i="1"/>
  <c r="FO714" i="1"/>
  <c r="FN714" i="1"/>
  <c r="FP714" i="1" s="1"/>
  <c r="BS716" i="1"/>
  <c r="CA717" i="1"/>
  <c r="FO722" i="1"/>
  <c r="FN722" i="1"/>
  <c r="FP722" i="1" s="1"/>
  <c r="CX741" i="1"/>
  <c r="CX765" i="1"/>
  <c r="BS828" i="1"/>
  <c r="FN845" i="1"/>
  <c r="FP845" i="1" s="1"/>
  <c r="FO845" i="1"/>
  <c r="CA55" i="1"/>
  <c r="CA59" i="1"/>
  <c r="CA60" i="1"/>
  <c r="CA64" i="1"/>
  <c r="CA69" i="1"/>
  <c r="CA73" i="1"/>
  <c r="CA78" i="1"/>
  <c r="CA82" i="1"/>
  <c r="CA87" i="1"/>
  <c r="CA91" i="1"/>
  <c r="CA92" i="1"/>
  <c r="CA96" i="1"/>
  <c r="CA101" i="1"/>
  <c r="CA105" i="1"/>
  <c r="CA110" i="1"/>
  <c r="CA112" i="1"/>
  <c r="CX112" i="1"/>
  <c r="BS113" i="1"/>
  <c r="CA113" i="1"/>
  <c r="CA116" i="1"/>
  <c r="CX116" i="1"/>
  <c r="CA118" i="1"/>
  <c r="CX118" i="1"/>
  <c r="BS122" i="1"/>
  <c r="CA124" i="1"/>
  <c r="CX124" i="1"/>
  <c r="CA126" i="1"/>
  <c r="CX126" i="1"/>
  <c r="CA129" i="1"/>
  <c r="CX129" i="1"/>
  <c r="CA130" i="1"/>
  <c r="CA135" i="1"/>
  <c r="CA137" i="1"/>
  <c r="CX137" i="1"/>
  <c r="CA138" i="1"/>
  <c r="CA141" i="1"/>
  <c r="CX143" i="1"/>
  <c r="BS147" i="1"/>
  <c r="CX150" i="1"/>
  <c r="CX154" i="1"/>
  <c r="CX159" i="1"/>
  <c r="BS162" i="1"/>
  <c r="CX163" i="1"/>
  <c r="BS164" i="1"/>
  <c r="CA166" i="1"/>
  <c r="CA167" i="1"/>
  <c r="CA170" i="1"/>
  <c r="CX171" i="1"/>
  <c r="BS172" i="1"/>
  <c r="CX175" i="1"/>
  <c r="CA178" i="1"/>
  <c r="CX181" i="1"/>
  <c r="BS182" i="1"/>
  <c r="CA185" i="1"/>
  <c r="CX186" i="1"/>
  <c r="BS187" i="1"/>
  <c r="CX190" i="1"/>
  <c r="BS191" i="1"/>
  <c r="CX194" i="1"/>
  <c r="BS195" i="1"/>
  <c r="CX198" i="1"/>
  <c r="BS199" i="1"/>
  <c r="CX202" i="1"/>
  <c r="BS203" i="1"/>
  <c r="CX206" i="1"/>
  <c r="BS207" i="1"/>
  <c r="CX210" i="1"/>
  <c r="BS211" i="1"/>
  <c r="CA214" i="1"/>
  <c r="CX216" i="1"/>
  <c r="BS220" i="1"/>
  <c r="CA222" i="1"/>
  <c r="CA225" i="1"/>
  <c r="BS226" i="1"/>
  <c r="CX227" i="1"/>
  <c r="CX228" i="1"/>
  <c r="BS232" i="1"/>
  <c r="CX233" i="1"/>
  <c r="BS234" i="1"/>
  <c r="BS237" i="1"/>
  <c r="CA240" i="1"/>
  <c r="CA241" i="1"/>
  <c r="BS242" i="1"/>
  <c r="CA243" i="1"/>
  <c r="CA245" i="1"/>
  <c r="CA247" i="1"/>
  <c r="CX248" i="1"/>
  <c r="BS252" i="1"/>
  <c r="CA253" i="1"/>
  <c r="CX257" i="1"/>
  <c r="BS258" i="1"/>
  <c r="BS261" i="1"/>
  <c r="CX262" i="1"/>
  <c r="CX264" i="1"/>
  <c r="BS266" i="1"/>
  <c r="CA267" i="1"/>
  <c r="CA269" i="1"/>
  <c r="BS272" i="1"/>
  <c r="CX273" i="1"/>
  <c r="CA276" i="1"/>
  <c r="BS277" i="1"/>
  <c r="CX281" i="1"/>
  <c r="BS282" i="1"/>
  <c r="CA283" i="1"/>
  <c r="CX284" i="1"/>
  <c r="BS285" i="1"/>
  <c r="CX289" i="1"/>
  <c r="BS292" i="1"/>
  <c r="CA293" i="1"/>
  <c r="CX295" i="1"/>
  <c r="CA296" i="1"/>
  <c r="CX298" i="1"/>
  <c r="BS300" i="1"/>
  <c r="CX304" i="1"/>
  <c r="CX306" i="1"/>
  <c r="BS308" i="1"/>
  <c r="CX310" i="1"/>
  <c r="CA316" i="1"/>
  <c r="CX317" i="1"/>
  <c r="BS318" i="1"/>
  <c r="BS320" i="1"/>
  <c r="CA324" i="1"/>
  <c r="CX325" i="1"/>
  <c r="BS328" i="1"/>
  <c r="BS329" i="1"/>
  <c r="CA332" i="1"/>
  <c r="CA336" i="1"/>
  <c r="CA339" i="1"/>
  <c r="CX340" i="1"/>
  <c r="CX342" i="1"/>
  <c r="CX343" i="1"/>
  <c r="BS344" i="1"/>
  <c r="CX345" i="1"/>
  <c r="CA352" i="1"/>
  <c r="CA356" i="1"/>
  <c r="BS358" i="1"/>
  <c r="BS361" i="1"/>
  <c r="CA364" i="1"/>
  <c r="BS366" i="1"/>
  <c r="CA370" i="1"/>
  <c r="BS372" i="1"/>
  <c r="CX374" i="1"/>
  <c r="CX375" i="1"/>
  <c r="FO379" i="1"/>
  <c r="FN379" i="1"/>
  <c r="FP379" i="1" s="1"/>
  <c r="FN446" i="1"/>
  <c r="FP446" i="1" s="1"/>
  <c r="FO446" i="1"/>
  <c r="BS489" i="1"/>
  <c r="BS497" i="1"/>
  <c r="CX508" i="1"/>
  <c r="FO508" i="1"/>
  <c r="FN508" i="1"/>
  <c r="FP508" i="1" s="1"/>
  <c r="FO522" i="1"/>
  <c r="FN522" i="1"/>
  <c r="FP522" i="1" s="1"/>
  <c r="CA526" i="1"/>
  <c r="BS528" i="1"/>
  <c r="BS534" i="1"/>
  <c r="BS537" i="1"/>
  <c r="CA538" i="1"/>
  <c r="BS542" i="1"/>
  <c r="CA546" i="1"/>
  <c r="BS551" i="1"/>
  <c r="CA553" i="1"/>
  <c r="CA557" i="1"/>
  <c r="CX558" i="1"/>
  <c r="CX566" i="1"/>
  <c r="CX569" i="1"/>
  <c r="CX574" i="1"/>
  <c r="CA583" i="1"/>
  <c r="CX584" i="1"/>
  <c r="CX589" i="1"/>
  <c r="CA592" i="1"/>
  <c r="BS597" i="1"/>
  <c r="FO677" i="1"/>
  <c r="FN677" i="1"/>
  <c r="FP677" i="1" s="1"/>
  <c r="FO682" i="1"/>
  <c r="FN682" i="1"/>
  <c r="FP682" i="1" s="1"/>
  <c r="FO696" i="1"/>
  <c r="FN696" i="1"/>
  <c r="FP696" i="1" s="1"/>
  <c r="FO717" i="1"/>
  <c r="FN717" i="1"/>
  <c r="FP717" i="1" s="1"/>
  <c r="FO720" i="1"/>
  <c r="FN720" i="1"/>
  <c r="FP720" i="1" s="1"/>
  <c r="FO732" i="1"/>
  <c r="FN732" i="1"/>
  <c r="FP732" i="1" s="1"/>
  <c r="FN765" i="1"/>
  <c r="FP765" i="1" s="1"/>
  <c r="FO765" i="1"/>
  <c r="FN802" i="1"/>
  <c r="FP802" i="1" s="1"/>
  <c r="FO802" i="1"/>
  <c r="FN825" i="1"/>
  <c r="FP825" i="1" s="1"/>
  <c r="FO825" i="1"/>
  <c r="FN828" i="1"/>
  <c r="FP828" i="1" s="1"/>
  <c r="FO828" i="1"/>
  <c r="CX346" i="1"/>
  <c r="BS347" i="1"/>
  <c r="BS348" i="1"/>
  <c r="CA349" i="1"/>
  <c r="BS352" i="1"/>
  <c r="BS354" i="1"/>
  <c r="CX356" i="1"/>
  <c r="CX358" i="1"/>
  <c r="BS359" i="1"/>
  <c r="CX364" i="1"/>
  <c r="CX367" i="1"/>
  <c r="CX370" i="1"/>
  <c r="BS374" i="1"/>
  <c r="CA378" i="1"/>
  <c r="CX378" i="1"/>
  <c r="BS386" i="1"/>
  <c r="CX388" i="1"/>
  <c r="BS394" i="1"/>
  <c r="CX396" i="1"/>
  <c r="BS402" i="1"/>
  <c r="CX404" i="1"/>
  <c r="BS409" i="1"/>
  <c r="CX411" i="1"/>
  <c r="BS414" i="1"/>
  <c r="BS416" i="1"/>
  <c r="CA418" i="1"/>
  <c r="CX418" i="1"/>
  <c r="CA419" i="1"/>
  <c r="CX420" i="1"/>
  <c r="CX422" i="1"/>
  <c r="BS426" i="1"/>
  <c r="BS429" i="1"/>
  <c r="CA430" i="1"/>
  <c r="CX430" i="1"/>
  <c r="BS431" i="1"/>
  <c r="CA432" i="1"/>
  <c r="CX432" i="1"/>
  <c r="BS433" i="1"/>
  <c r="BS436" i="1"/>
  <c r="BS439" i="1"/>
  <c r="CA441" i="1"/>
  <c r="CX441" i="1"/>
  <c r="BS443" i="1"/>
  <c r="CA444" i="1"/>
  <c r="CX444" i="1"/>
  <c r="BS450" i="1"/>
  <c r="CA451" i="1"/>
  <c r="CX451" i="1"/>
  <c r="CX455" i="1"/>
  <c r="BS459" i="1"/>
  <c r="BS460" i="1"/>
  <c r="BS461" i="1"/>
  <c r="CX463" i="1"/>
  <c r="CA465" i="1"/>
  <c r="CX465" i="1"/>
  <c r="CX467" i="1"/>
  <c r="BS478" i="1"/>
  <c r="BS479" i="1"/>
  <c r="CA481" i="1"/>
  <c r="CX481" i="1"/>
  <c r="CA485" i="1"/>
  <c r="CX485" i="1"/>
  <c r="CA494" i="1"/>
  <c r="CX494" i="1"/>
  <c r="BS498" i="1"/>
  <c r="BS499" i="1"/>
  <c r="BS503" i="1"/>
  <c r="CA505" i="1"/>
  <c r="CX505" i="1"/>
  <c r="CX507" i="1"/>
  <c r="BS511" i="1"/>
  <c r="CA513" i="1"/>
  <c r="CX513" i="1"/>
  <c r="BS516" i="1"/>
  <c r="BS518" i="1"/>
  <c r="BS519" i="1"/>
  <c r="BS521" i="1"/>
  <c r="CA521" i="1"/>
  <c r="CX532" i="1"/>
  <c r="BS533" i="1"/>
  <c r="CX538" i="1"/>
  <c r="CX540" i="1"/>
  <c r="BS541" i="1"/>
  <c r="BS544" i="1"/>
  <c r="CX547" i="1"/>
  <c r="BS548" i="1"/>
  <c r="CX554" i="1"/>
  <c r="BS560" i="1"/>
  <c r="CX563" i="1"/>
  <c r="CX571" i="1"/>
  <c r="BS578" i="1"/>
  <c r="CX580" i="1"/>
  <c r="BS581" i="1"/>
  <c r="BS588" i="1"/>
  <c r="CX592" i="1"/>
  <c r="BS594" i="1"/>
  <c r="BS596" i="1"/>
  <c r="CX601" i="1"/>
  <c r="BS604" i="1"/>
  <c r="CX605" i="1"/>
  <c r="CX606" i="1"/>
  <c r="CX609" i="1"/>
  <c r="CA614" i="1"/>
  <c r="CX615" i="1"/>
  <c r="CX620" i="1"/>
  <c r="CX621" i="1"/>
  <c r="CA624" i="1"/>
  <c r="CX628" i="1"/>
  <c r="BS629" i="1"/>
  <c r="CA631" i="1"/>
  <c r="BS632" i="1"/>
  <c r="BS635" i="1"/>
  <c r="CA636" i="1"/>
  <c r="BS640" i="1"/>
  <c r="CX643" i="1"/>
  <c r="BS644" i="1"/>
  <c r="CX645" i="1"/>
  <c r="CX646" i="1"/>
  <c r="CX649" i="1"/>
  <c r="CA651" i="1"/>
  <c r="CA653" i="1"/>
  <c r="BS658" i="1"/>
  <c r="CA669" i="1"/>
  <c r="CX670" i="1"/>
  <c r="CX671" i="1"/>
  <c r="BS672" i="1"/>
  <c r="BS674" i="1"/>
  <c r="CX685" i="1"/>
  <c r="CA689" i="1"/>
  <c r="FO695" i="1"/>
  <c r="FN695" i="1"/>
  <c r="FP695" i="1" s="1"/>
  <c r="BS699" i="1"/>
  <c r="BS702" i="1"/>
  <c r="CA702" i="1"/>
  <c r="BS703" i="1"/>
  <c r="FO706" i="1"/>
  <c r="FN706" i="1"/>
  <c r="FP706" i="1" s="1"/>
  <c r="CA708" i="1"/>
  <c r="BS718" i="1"/>
  <c r="CA718" i="1"/>
  <c r="CA725" i="1"/>
  <c r="CX726" i="1"/>
  <c r="CX727" i="1"/>
  <c r="FO727" i="1"/>
  <c r="FN727" i="1"/>
  <c r="FP727" i="1" s="1"/>
  <c r="CX729" i="1"/>
  <c r="FO736" i="1"/>
  <c r="FN736" i="1"/>
  <c r="FP736" i="1" s="1"/>
  <c r="CX744" i="1"/>
  <c r="CA748" i="1"/>
  <c r="BS752" i="1"/>
  <c r="FN760" i="1"/>
  <c r="FP760" i="1" s="1"/>
  <c r="FO760" i="1"/>
  <c r="FO767" i="1"/>
  <c r="FN767" i="1"/>
  <c r="FP767" i="1" s="1"/>
  <c r="CX783" i="1"/>
  <c r="FN791" i="1"/>
  <c r="FP791" i="1" s="1"/>
  <c r="FO791" i="1"/>
  <c r="FN794" i="1"/>
  <c r="FP794" i="1" s="1"/>
  <c r="FO794" i="1"/>
  <c r="BS848" i="1"/>
  <c r="CA864" i="1"/>
  <c r="CA870" i="1"/>
  <c r="CA872" i="1"/>
  <c r="CX932" i="1"/>
  <c r="FO932" i="1"/>
  <c r="FN932" i="1"/>
  <c r="FP932" i="1" s="1"/>
  <c r="CX935" i="1"/>
  <c r="BS936" i="1"/>
  <c r="CA386" i="1"/>
  <c r="CX386" i="1"/>
  <c r="BS392" i="1"/>
  <c r="CA394" i="1"/>
  <c r="CX394" i="1"/>
  <c r="BS398" i="1"/>
  <c r="BS400" i="1"/>
  <c r="CA402" i="1"/>
  <c r="CX402" i="1"/>
  <c r="CA416" i="1"/>
  <c r="CX416" i="1"/>
  <c r="BS418" i="1"/>
  <c r="BS421" i="1"/>
  <c r="BS427" i="1"/>
  <c r="CA429" i="1"/>
  <c r="CX429" i="1"/>
  <c r="BS430" i="1"/>
  <c r="CA431" i="1"/>
  <c r="CX431" i="1"/>
  <c r="BS432" i="1"/>
  <c r="CA433" i="1"/>
  <c r="CX433" i="1"/>
  <c r="CA436" i="1"/>
  <c r="CX436" i="1"/>
  <c r="CA439" i="1"/>
  <c r="CX439" i="1"/>
  <c r="BS441" i="1"/>
  <c r="CA443" i="1"/>
  <c r="CX443" i="1"/>
  <c r="BS444" i="1"/>
  <c r="CA450" i="1"/>
  <c r="CX450" i="1"/>
  <c r="BS451" i="1"/>
  <c r="CA458" i="1"/>
  <c r="CX458" i="1"/>
  <c r="CA461" i="1"/>
  <c r="CX461" i="1"/>
  <c r="CA469" i="1"/>
  <c r="CX469" i="1"/>
  <c r="CA473" i="1"/>
  <c r="CX473" i="1"/>
  <c r="BS491" i="1"/>
  <c r="CX491" i="1"/>
  <c r="BS494" i="1"/>
  <c r="BS495" i="1"/>
  <c r="CX495" i="1"/>
  <c r="CA502" i="1"/>
  <c r="CX502" i="1"/>
  <c r="BS508" i="1"/>
  <c r="CA509" i="1"/>
  <c r="CX509" i="1"/>
  <c r="CA516" i="1"/>
  <c r="CX516" i="1"/>
  <c r="CA518" i="1"/>
  <c r="CX518" i="1"/>
  <c r="CX521" i="1"/>
  <c r="BS522" i="1"/>
  <c r="BS523" i="1"/>
  <c r="CX527" i="1"/>
  <c r="CA529" i="1"/>
  <c r="CX539" i="1"/>
  <c r="CX546" i="1"/>
  <c r="CX549" i="1"/>
  <c r="CX556" i="1"/>
  <c r="CX562" i="1"/>
  <c r="CX564" i="1"/>
  <c r="BS565" i="1"/>
  <c r="CX570" i="1"/>
  <c r="CX572" i="1"/>
  <c r="BS573" i="1"/>
  <c r="BS576" i="1"/>
  <c r="BS579" i="1"/>
  <c r="BS586" i="1"/>
  <c r="CA600" i="1"/>
  <c r="CA603" i="1"/>
  <c r="CA607" i="1"/>
  <c r="CX608" i="1"/>
  <c r="CA611" i="1"/>
  <c r="CA613" i="1"/>
  <c r="CA616" i="1"/>
  <c r="CA619" i="1"/>
  <c r="CA622" i="1"/>
  <c r="CX625" i="1"/>
  <c r="CA627" i="1"/>
  <c r="BS633" i="1"/>
  <c r="CA634" i="1"/>
  <c r="BS638" i="1"/>
  <c r="BS641" i="1"/>
  <c r="CA647" i="1"/>
  <c r="CX648" i="1"/>
  <c r="CA654" i="1"/>
  <c r="FN659" i="1"/>
  <c r="FP659" i="1" s="1"/>
  <c r="FO659" i="1"/>
  <c r="BS669" i="1"/>
  <c r="FO679" i="1"/>
  <c r="FN679" i="1"/>
  <c r="FP679" i="1" s="1"/>
  <c r="FO690" i="1"/>
  <c r="FN690" i="1"/>
  <c r="FP690" i="1" s="1"/>
  <c r="BS692" i="1"/>
  <c r="FO703" i="1"/>
  <c r="FN703" i="1"/>
  <c r="FP703" i="1" s="1"/>
  <c r="CA706" i="1"/>
  <c r="FO719" i="1"/>
  <c r="FN719" i="1"/>
  <c r="FP719" i="1" s="1"/>
  <c r="BS725" i="1"/>
  <c r="BS744" i="1"/>
  <c r="BS751" i="1"/>
  <c r="FN787" i="1"/>
  <c r="FP787" i="1" s="1"/>
  <c r="FO787" i="1"/>
  <c r="FO856" i="1"/>
  <c r="FN856" i="1"/>
  <c r="FP856" i="1" s="1"/>
  <c r="FN865" i="1"/>
  <c r="FP865" i="1" s="1"/>
  <c r="FO865" i="1"/>
  <c r="FN874" i="1"/>
  <c r="FP874" i="1" s="1"/>
  <c r="FO874" i="1"/>
  <c r="FN924" i="1"/>
  <c r="FP924" i="1" s="1"/>
  <c r="FO924" i="1"/>
  <c r="BS595" i="1"/>
  <c r="CX602" i="1"/>
  <c r="CX604" i="1"/>
  <c r="BS605" i="1"/>
  <c r="CX610" i="1"/>
  <c r="CX613" i="1"/>
  <c r="BS620" i="1"/>
  <c r="CX624" i="1"/>
  <c r="BS626" i="1"/>
  <c r="CX629" i="1"/>
  <c r="CX632" i="1"/>
  <c r="CX635" i="1"/>
  <c r="BS642" i="1"/>
  <c r="CX644" i="1"/>
  <c r="BS645" i="1"/>
  <c r="CX651" i="1"/>
  <c r="BS652" i="1"/>
  <c r="CA656" i="1"/>
  <c r="CX656" i="1"/>
  <c r="BS657" i="1"/>
  <c r="CA659" i="1"/>
  <c r="CX659" i="1"/>
  <c r="BS667" i="1"/>
  <c r="CA672" i="1"/>
  <c r="CA674" i="1"/>
  <c r="BS675" i="1"/>
  <c r="CX677" i="1"/>
  <c r="BS679" i="1"/>
  <c r="BS681" i="1"/>
  <c r="CX682" i="1"/>
  <c r="BS685" i="1"/>
  <c r="CX686" i="1"/>
  <c r="CX687" i="1"/>
  <c r="CA690" i="1"/>
  <c r="CA691" i="1"/>
  <c r="BS695" i="1"/>
  <c r="CA699" i="1"/>
  <c r="CA701" i="1"/>
  <c r="CA703" i="1"/>
  <c r="BS709" i="1"/>
  <c r="CA712" i="1"/>
  <c r="CX715" i="1"/>
  <c r="CX716" i="1"/>
  <c r="CX722" i="1"/>
  <c r="BS724" i="1"/>
  <c r="CA732" i="1"/>
  <c r="CX736" i="1"/>
  <c r="CA740" i="1"/>
  <c r="CA741" i="1"/>
  <c r="CX743" i="1"/>
  <c r="CA745" i="1"/>
  <c r="CX745" i="1"/>
  <c r="CA749" i="1"/>
  <c r="CA750" i="1"/>
  <c r="BS767" i="1"/>
  <c r="CA774" i="1"/>
  <c r="BS776" i="1"/>
  <c r="CX777" i="1"/>
  <c r="BS778" i="1"/>
  <c r="CX782" i="1"/>
  <c r="FO782" i="1"/>
  <c r="FN782" i="1"/>
  <c r="FP782" i="1" s="1"/>
  <c r="CX786" i="1"/>
  <c r="FO786" i="1"/>
  <c r="FN786" i="1"/>
  <c r="FP786" i="1" s="1"/>
  <c r="CA790" i="1"/>
  <c r="CX797" i="1"/>
  <c r="FN797" i="1"/>
  <c r="FP797" i="1" s="1"/>
  <c r="FO797" i="1"/>
  <c r="CA803" i="1"/>
  <c r="CX805" i="1"/>
  <c r="FN805" i="1"/>
  <c r="FP805" i="1" s="1"/>
  <c r="FO805" i="1"/>
  <c r="BS809" i="1"/>
  <c r="CA810" i="1"/>
  <c r="CX810" i="1"/>
  <c r="CX812" i="1"/>
  <c r="FO818" i="1"/>
  <c r="FN818" i="1"/>
  <c r="FP818" i="1" s="1"/>
  <c r="CA823" i="1"/>
  <c r="BS824" i="1"/>
  <c r="FN829" i="1"/>
  <c r="FP829" i="1" s="1"/>
  <c r="FO829" i="1"/>
  <c r="BS883" i="1"/>
  <c r="FN899" i="1"/>
  <c r="FP899" i="1" s="1"/>
  <c r="FO899" i="1"/>
  <c r="BS912" i="1"/>
  <c r="BS914" i="1"/>
  <c r="CX600" i="1"/>
  <c r="CX603" i="1"/>
  <c r="CX611" i="1"/>
  <c r="BS612" i="1"/>
  <c r="BS618" i="1"/>
  <c r="BS628" i="1"/>
  <c r="CX634" i="1"/>
  <c r="CX636" i="1"/>
  <c r="BS637" i="1"/>
  <c r="BS643" i="1"/>
  <c r="BS650" i="1"/>
  <c r="CX653" i="1"/>
  <c r="CA657" i="1"/>
  <c r="CX657" i="1"/>
  <c r="BS659" i="1"/>
  <c r="CA663" i="1"/>
  <c r="CX663" i="1"/>
  <c r="BS673" i="1"/>
  <c r="CA673" i="1"/>
  <c r="CX675" i="1"/>
  <c r="BS676" i="1"/>
  <c r="CX679" i="1"/>
  <c r="BS682" i="1"/>
  <c r="BS684" i="1"/>
  <c r="CA685" i="1"/>
  <c r="BS686" i="1"/>
  <c r="CA686" i="1"/>
  <c r="BS694" i="1"/>
  <c r="CA694" i="1"/>
  <c r="CX695" i="1"/>
  <c r="BS698" i="1"/>
  <c r="BS700" i="1"/>
  <c r="BS704" i="1"/>
  <c r="CA705" i="1"/>
  <c r="CA709" i="1"/>
  <c r="CA719" i="1"/>
  <c r="BS729" i="1"/>
  <c r="CA731" i="1"/>
  <c r="BS735" i="1"/>
  <c r="BS736" i="1"/>
  <c r="CX742" i="1"/>
  <c r="CX746" i="1"/>
  <c r="FN755" i="1"/>
  <c r="FP755" i="1" s="1"/>
  <c r="FO755" i="1"/>
  <c r="CA757" i="1"/>
  <c r="CA759" i="1"/>
  <c r="CX766" i="1"/>
  <c r="CX785" i="1"/>
  <c r="CA798" i="1"/>
  <c r="CX808" i="1"/>
  <c r="BS810" i="1"/>
  <c r="BS818" i="1"/>
  <c r="FN824" i="1"/>
  <c r="FP824" i="1" s="1"/>
  <c r="FO824" i="1"/>
  <c r="FN834" i="1"/>
  <c r="FP834" i="1" s="1"/>
  <c r="FO834" i="1"/>
  <c r="FN883" i="1"/>
  <c r="FP883" i="1" s="1"/>
  <c r="FO883" i="1"/>
  <c r="FO886" i="1"/>
  <c r="FN886" i="1"/>
  <c r="FP886" i="1" s="1"/>
  <c r="FO907" i="1"/>
  <c r="FN907" i="1"/>
  <c r="FP907" i="1" s="1"/>
  <c r="FO948" i="1"/>
  <c r="FN948" i="1"/>
  <c r="FP948" i="1" s="1"/>
  <c r="CX753" i="1"/>
  <c r="BS756" i="1"/>
  <c r="CA756" i="1"/>
  <c r="BS761" i="1"/>
  <c r="BS764" i="1"/>
  <c r="BS769" i="1"/>
  <c r="BS771" i="1"/>
  <c r="BS780" i="1"/>
  <c r="CA783" i="1"/>
  <c r="CA791" i="1"/>
  <c r="CX792" i="1"/>
  <c r="BS796" i="1"/>
  <c r="CX799" i="1"/>
  <c r="CA800" i="1"/>
  <c r="BS801" i="1"/>
  <c r="BS807" i="1"/>
  <c r="CA807" i="1"/>
  <c r="CA812" i="1"/>
  <c r="CA813" i="1"/>
  <c r="BS815" i="1"/>
  <c r="CX816" i="1"/>
  <c r="BS817" i="1"/>
  <c r="CX822" i="1"/>
  <c r="CA827" i="1"/>
  <c r="FO827" i="1"/>
  <c r="FN827" i="1"/>
  <c r="FP827" i="1" s="1"/>
  <c r="CA851" i="1"/>
  <c r="CA854" i="1"/>
  <c r="CX855" i="1"/>
  <c r="FN876" i="1"/>
  <c r="FP876" i="1" s="1"/>
  <c r="FO876" i="1"/>
  <c r="FO898" i="1"/>
  <c r="FN898" i="1"/>
  <c r="FP898" i="1" s="1"/>
  <c r="FO904" i="1"/>
  <c r="FN904" i="1"/>
  <c r="FP904" i="1" s="1"/>
  <c r="FO906" i="1"/>
  <c r="FN906" i="1"/>
  <c r="FP906" i="1" s="1"/>
  <c r="FN929" i="1"/>
  <c r="FP929" i="1" s="1"/>
  <c r="FO929" i="1"/>
  <c r="FO947" i="1"/>
  <c r="FN947" i="1"/>
  <c r="FP947" i="1" s="1"/>
  <c r="FO961" i="1"/>
  <c r="FN961" i="1"/>
  <c r="FP961" i="1" s="1"/>
  <c r="CA677" i="1"/>
  <c r="BS678" i="1"/>
  <c r="CA678" i="1"/>
  <c r="CX681" i="1"/>
  <c r="CA682" i="1"/>
  <c r="CX684" i="1"/>
  <c r="BS687" i="1"/>
  <c r="CA688" i="1"/>
  <c r="BS691" i="1"/>
  <c r="CX694" i="1"/>
  <c r="CX699" i="1"/>
  <c r="CX705" i="1"/>
  <c r="BS707" i="1"/>
  <c r="CX710" i="1"/>
  <c r="CX711" i="1"/>
  <c r="CA714" i="1"/>
  <c r="CA715" i="1"/>
  <c r="BS719" i="1"/>
  <c r="CX721" i="1"/>
  <c r="CA727" i="1"/>
  <c r="BS732" i="1"/>
  <c r="CA734" i="1"/>
  <c r="CA735" i="1"/>
  <c r="CX735" i="1"/>
  <c r="CA738" i="1"/>
  <c r="CA744" i="1"/>
  <c r="BS745" i="1"/>
  <c r="BS749" i="1"/>
  <c r="BS753" i="1"/>
  <c r="CA760" i="1"/>
  <c r="CX761" i="1"/>
  <c r="CA765" i="1"/>
  <c r="CX767" i="1"/>
  <c r="CA768" i="1"/>
  <c r="CX769" i="1"/>
  <c r="CA782" i="1"/>
  <c r="CA784" i="1"/>
  <c r="BS786" i="1"/>
  <c r="BS792" i="1"/>
  <c r="CA796" i="1"/>
  <c r="CX796" i="1"/>
  <c r="CX801" i="1"/>
  <c r="CA805" i="1"/>
  <c r="CX806" i="1"/>
  <c r="CX809" i="1"/>
  <c r="CX815" i="1"/>
  <c r="CX817" i="1"/>
  <c r="CX819" i="1"/>
  <c r="CX821" i="1"/>
  <c r="CA830" i="1"/>
  <c r="CX832" i="1"/>
  <c r="CX836" i="1"/>
  <c r="CA843" i="1"/>
  <c r="CA844" i="1"/>
  <c r="BS847" i="1"/>
  <c r="BS850" i="1"/>
  <c r="FO850" i="1"/>
  <c r="FN850" i="1"/>
  <c r="FP850" i="1" s="1"/>
  <c r="FN853" i="1"/>
  <c r="FP853" i="1" s="1"/>
  <c r="FO853" i="1"/>
  <c r="CA859" i="1"/>
  <c r="BS863" i="1"/>
  <c r="BS868" i="1"/>
  <c r="CX869" i="1"/>
  <c r="FN869" i="1"/>
  <c r="FP869" i="1" s="1"/>
  <c r="FO869" i="1"/>
  <c r="CX871" i="1"/>
  <c r="FN871" i="1"/>
  <c r="FP871" i="1" s="1"/>
  <c r="FO871" i="1"/>
  <c r="CA873" i="1"/>
  <c r="CA876" i="1"/>
  <c r="CA877" i="1"/>
  <c r="BS878" i="1"/>
  <c r="FO887" i="1"/>
  <c r="FN887" i="1"/>
  <c r="FP887" i="1" s="1"/>
  <c r="FN893" i="1"/>
  <c r="FP893" i="1" s="1"/>
  <c r="FO893" i="1"/>
  <c r="BS895" i="1"/>
  <c r="CX908" i="1"/>
  <c r="FN908" i="1"/>
  <c r="FP908" i="1" s="1"/>
  <c r="FO908" i="1"/>
  <c r="FO920" i="1"/>
  <c r="FN920" i="1"/>
  <c r="FP920" i="1" s="1"/>
  <c r="CA923" i="1"/>
  <c r="CX923" i="1"/>
  <c r="FO923" i="1"/>
  <c r="FN923" i="1"/>
  <c r="FP923" i="1" s="1"/>
  <c r="BS926" i="1"/>
  <c r="CX927" i="1"/>
  <c r="BS928" i="1"/>
  <c r="CX933" i="1"/>
  <c r="FN933" i="1"/>
  <c r="FP933" i="1" s="1"/>
  <c r="FO933" i="1"/>
  <c r="BS947" i="1"/>
  <c r="CA955" i="1"/>
  <c r="CX955" i="1"/>
  <c r="CA959" i="1"/>
  <c r="BS960" i="1"/>
  <c r="CX961" i="1"/>
  <c r="FO971" i="1"/>
  <c r="FN971" i="1"/>
  <c r="FP971" i="1" s="1"/>
  <c r="BS974" i="1"/>
  <c r="FO975" i="1"/>
  <c r="FN975" i="1"/>
  <c r="FP975" i="1" s="1"/>
  <c r="FO985" i="1"/>
  <c r="FN985" i="1"/>
  <c r="FP985" i="1" s="1"/>
  <c r="BS813" i="1"/>
  <c r="CA814" i="1"/>
  <c r="CA816" i="1"/>
  <c r="BS830" i="1"/>
  <c r="CA832" i="1"/>
  <c r="CA833" i="1"/>
  <c r="CX833" i="1"/>
  <c r="BS836" i="1"/>
  <c r="CA837" i="1"/>
  <c r="BS838" i="1"/>
  <c r="CX844" i="1"/>
  <c r="CA848" i="1"/>
  <c r="CX856" i="1"/>
  <c r="BS857" i="1"/>
  <c r="BS858" i="1"/>
  <c r="CX859" i="1"/>
  <c r="BS862" i="1"/>
  <c r="CX867" i="1"/>
  <c r="BS874" i="1"/>
  <c r="CA878" i="1"/>
  <c r="CA887" i="1"/>
  <c r="CX887" i="1"/>
  <c r="BS893" i="1"/>
  <c r="CA912" i="1"/>
  <c r="CX918" i="1"/>
  <c r="CA926" i="1"/>
  <c r="FO931" i="1"/>
  <c r="FN931" i="1"/>
  <c r="FP931" i="1" s="1"/>
  <c r="CX937" i="1"/>
  <c r="CA942" i="1"/>
  <c r="CX953" i="1"/>
  <c r="FN957" i="1"/>
  <c r="FP957" i="1" s="1"/>
  <c r="FO957" i="1"/>
  <c r="CA963" i="1"/>
  <c r="BS833" i="1"/>
  <c r="CX841" i="1"/>
  <c r="BS844" i="1"/>
  <c r="BS845" i="1"/>
  <c r="CX845" i="1"/>
  <c r="CA850" i="1"/>
  <c r="CA852" i="1"/>
  <c r="CX852" i="1"/>
  <c r="BS856" i="1"/>
  <c r="BS859" i="1"/>
  <c r="CX860" i="1"/>
  <c r="CA861" i="1"/>
  <c r="CX862" i="1"/>
  <c r="CX868" i="1"/>
  <c r="CX872" i="1"/>
  <c r="CX875" i="1"/>
  <c r="CX882" i="1"/>
  <c r="CX884" i="1"/>
  <c r="BS885" i="1"/>
  <c r="BS900" i="1"/>
  <c r="CA902" i="1"/>
  <c r="CX902" i="1"/>
  <c r="BS903" i="1"/>
  <c r="CA910" i="1"/>
  <c r="FO913" i="1"/>
  <c r="FN913" i="1"/>
  <c r="FP913" i="1" s="1"/>
  <c r="BS915" i="1"/>
  <c r="CA919" i="1"/>
  <c r="BS921" i="1"/>
  <c r="CA922" i="1"/>
  <c r="CX922" i="1"/>
  <c r="CX925" i="1"/>
  <c r="CX934" i="1"/>
  <c r="CA936" i="1"/>
  <c r="CA938" i="1"/>
  <c r="CX938" i="1"/>
  <c r="CA940" i="1"/>
  <c r="FN941" i="1"/>
  <c r="FP941" i="1" s="1"/>
  <c r="FO941" i="1"/>
  <c r="CX945" i="1"/>
  <c r="BS946" i="1"/>
  <c r="CX949" i="1"/>
  <c r="BS950" i="1"/>
  <c r="CX951" i="1"/>
  <c r="CA954" i="1"/>
  <c r="CX954" i="1"/>
  <c r="BS956" i="1"/>
  <c r="CA958" i="1"/>
  <c r="CA965" i="1"/>
  <c r="BS966" i="1"/>
  <c r="CX967" i="1"/>
  <c r="BS968" i="1"/>
  <c r="CX970" i="1"/>
  <c r="FO1067" i="1"/>
  <c r="FN1067" i="1"/>
  <c r="FP1067" i="1" s="1"/>
  <c r="BK1069" i="1"/>
  <c r="CX913" i="1"/>
  <c r="BS917" i="1"/>
  <c r="CA928" i="1"/>
  <c r="BS929" i="1"/>
  <c r="BS930" i="1"/>
  <c r="CA931" i="1"/>
  <c r="CX931" i="1"/>
  <c r="CA933" i="1"/>
  <c r="BS935" i="1"/>
  <c r="BS939" i="1"/>
  <c r="CA961" i="1"/>
  <c r="CX963" i="1"/>
  <c r="BS964" i="1"/>
  <c r="CX965" i="1"/>
  <c r="CA968" i="1"/>
  <c r="BS971" i="1"/>
  <c r="CX972" i="1"/>
  <c r="AR1069" i="1"/>
  <c r="CA897" i="1"/>
  <c r="CX897" i="1"/>
  <c r="CA903" i="1"/>
  <c r="CX903" i="1"/>
  <c r="BS906" i="1"/>
  <c r="CX912" i="1"/>
  <c r="BS913" i="1"/>
  <c r="CX926" i="1"/>
  <c r="BS927" i="1"/>
  <c r="CA929" i="1"/>
  <c r="CX929" i="1"/>
  <c r="CX930" i="1"/>
  <c r="BS931" i="1"/>
  <c r="CX936" i="1"/>
  <c r="CA939" i="1"/>
  <c r="CX939" i="1"/>
  <c r="BS940" i="1"/>
  <c r="BS941" i="1"/>
  <c r="CX943" i="1"/>
  <c r="CA944" i="1"/>
  <c r="BS951" i="1"/>
  <c r="BS953" i="1"/>
  <c r="CA960" i="1"/>
  <c r="CX964" i="1"/>
  <c r="BS965" i="1"/>
  <c r="BS967" i="1"/>
  <c r="CX969" i="1"/>
  <c r="BS972" i="1"/>
  <c r="BS973" i="1"/>
  <c r="CI1069" i="1"/>
  <c r="AC4" i="1"/>
  <c r="AD1069" i="1"/>
  <c r="AD4" i="1" s="1"/>
  <c r="AE1069" i="1"/>
  <c r="AE4" i="1" s="1"/>
  <c r="BD4" i="1"/>
  <c r="AA1069" i="1"/>
  <c r="AA1070" i="1" s="1"/>
  <c r="Y1069" i="1"/>
  <c r="Y1070" i="1" s="1"/>
  <c r="Z1069" i="1"/>
  <c r="Z1070" i="1" s="1"/>
  <c r="FO11" i="1"/>
  <c r="FN11" i="1"/>
  <c r="FP11" i="1" s="1"/>
  <c r="FO86" i="1"/>
  <c r="FN86" i="1"/>
  <c r="FP86" i="1" s="1"/>
  <c r="FO104" i="1"/>
  <c r="FN104" i="1"/>
  <c r="FP104" i="1" s="1"/>
  <c r="FO120" i="1"/>
  <c r="FN120" i="1"/>
  <c r="FP120" i="1" s="1"/>
  <c r="FO71" i="1"/>
  <c r="FN71" i="1"/>
  <c r="FP71" i="1" s="1"/>
  <c r="FO18" i="1"/>
  <c r="FN18" i="1"/>
  <c r="FP18" i="1" s="1"/>
  <c r="FO38" i="1"/>
  <c r="FN38" i="1"/>
  <c r="FP38" i="1" s="1"/>
  <c r="FO61" i="1"/>
  <c r="FN61" i="1"/>
  <c r="FP61" i="1" s="1"/>
  <c r="FO74" i="1"/>
  <c r="FN74" i="1"/>
  <c r="FP74" i="1" s="1"/>
  <c r="FO102" i="1"/>
  <c r="FN102" i="1"/>
  <c r="FP102" i="1" s="1"/>
  <c r="FO19" i="1"/>
  <c r="FN19" i="1"/>
  <c r="FP19" i="1" s="1"/>
  <c r="FO28" i="1"/>
  <c r="FN28" i="1"/>
  <c r="FP28" i="1" s="1"/>
  <c r="FO41" i="1"/>
  <c r="FN41" i="1"/>
  <c r="FP41" i="1" s="1"/>
  <c r="FO46" i="1"/>
  <c r="FN46" i="1"/>
  <c r="FP46" i="1" s="1"/>
  <c r="FO64" i="1"/>
  <c r="FN64" i="1"/>
  <c r="FP64" i="1" s="1"/>
  <c r="FO69" i="1"/>
  <c r="FN69" i="1"/>
  <c r="FP69" i="1" s="1"/>
  <c r="FO82" i="1"/>
  <c r="FN82" i="1"/>
  <c r="FP82" i="1" s="1"/>
  <c r="FO87" i="1"/>
  <c r="FN87" i="1"/>
  <c r="FP87" i="1" s="1"/>
  <c r="FO92" i="1"/>
  <c r="FN92" i="1"/>
  <c r="FP92" i="1" s="1"/>
  <c r="FO105" i="1"/>
  <c r="FN105" i="1"/>
  <c r="FP105" i="1" s="1"/>
  <c r="FO110" i="1"/>
  <c r="FN110" i="1"/>
  <c r="FP110" i="1" s="1"/>
  <c r="FO141" i="1"/>
  <c r="FN141" i="1"/>
  <c r="FP141" i="1" s="1"/>
  <c r="FN251" i="1"/>
  <c r="FP251" i="1" s="1"/>
  <c r="FO251" i="1"/>
  <c r="FO6" i="1"/>
  <c r="FN6" i="1"/>
  <c r="FP6" i="1" s="1"/>
  <c r="FO9" i="1"/>
  <c r="FN9" i="1"/>
  <c r="FP9" i="1" s="1"/>
  <c r="FO26" i="1"/>
  <c r="FN26" i="1"/>
  <c r="FP26" i="1" s="1"/>
  <c r="FO31" i="1"/>
  <c r="FN31" i="1"/>
  <c r="FP31" i="1" s="1"/>
  <c r="FO36" i="1"/>
  <c r="FN36" i="1"/>
  <c r="FP36" i="1" s="1"/>
  <c r="FO49" i="1"/>
  <c r="FN49" i="1"/>
  <c r="FP49" i="1" s="1"/>
  <c r="FO54" i="1"/>
  <c r="FN54" i="1"/>
  <c r="FP54" i="1" s="1"/>
  <c r="FO72" i="1"/>
  <c r="FN72" i="1"/>
  <c r="FP72" i="1" s="1"/>
  <c r="FO77" i="1"/>
  <c r="FN77" i="1"/>
  <c r="FP77" i="1" s="1"/>
  <c r="FO90" i="1"/>
  <c r="FN90" i="1"/>
  <c r="FP90" i="1" s="1"/>
  <c r="FO95" i="1"/>
  <c r="FN95" i="1"/>
  <c r="FP95" i="1" s="1"/>
  <c r="FO100" i="1"/>
  <c r="FN100" i="1"/>
  <c r="FP100" i="1" s="1"/>
  <c r="FO114" i="1"/>
  <c r="FN114" i="1"/>
  <c r="FP114" i="1" s="1"/>
  <c r="FO131" i="1"/>
  <c r="FN131" i="1"/>
  <c r="FP131" i="1" s="1"/>
  <c r="FO45" i="1"/>
  <c r="FN45" i="1"/>
  <c r="FP45" i="1" s="1"/>
  <c r="FO58" i="1"/>
  <c r="FN58" i="1"/>
  <c r="FP58" i="1" s="1"/>
  <c r="FO81" i="1"/>
  <c r="FN81" i="1"/>
  <c r="FP81" i="1" s="1"/>
  <c r="FO30" i="1"/>
  <c r="FN30" i="1"/>
  <c r="FP30" i="1" s="1"/>
  <c r="FO89" i="1"/>
  <c r="FN89" i="1"/>
  <c r="FP89" i="1" s="1"/>
  <c r="FO125" i="1"/>
  <c r="FN125" i="1"/>
  <c r="FP125" i="1" s="1"/>
  <c r="FO8" i="1"/>
  <c r="FN8" i="1"/>
  <c r="FP8" i="1" s="1"/>
  <c r="FO84" i="1"/>
  <c r="FN84" i="1"/>
  <c r="FP84" i="1" s="1"/>
  <c r="FO34" i="1"/>
  <c r="FN34" i="1"/>
  <c r="FP34" i="1" s="1"/>
  <c r="FO39" i="1"/>
  <c r="FN39" i="1"/>
  <c r="FP39" i="1" s="1"/>
  <c r="FO44" i="1"/>
  <c r="FN44" i="1"/>
  <c r="FP44" i="1" s="1"/>
  <c r="FO57" i="1"/>
  <c r="FN57" i="1"/>
  <c r="FP57" i="1" s="1"/>
  <c r="FO62" i="1"/>
  <c r="FN62" i="1"/>
  <c r="FP62" i="1" s="1"/>
  <c r="FO80" i="1"/>
  <c r="FN80" i="1"/>
  <c r="FP80" i="1" s="1"/>
  <c r="FO85" i="1"/>
  <c r="FN85" i="1"/>
  <c r="FP85" i="1" s="1"/>
  <c r="FO98" i="1"/>
  <c r="FN98" i="1"/>
  <c r="FP98" i="1" s="1"/>
  <c r="FO103" i="1"/>
  <c r="FN103" i="1"/>
  <c r="FP103" i="1" s="1"/>
  <c r="FO108" i="1"/>
  <c r="FN108" i="1"/>
  <c r="FP108" i="1" s="1"/>
  <c r="FO111" i="1"/>
  <c r="FN111" i="1"/>
  <c r="FP111" i="1" s="1"/>
  <c r="FO115" i="1"/>
  <c r="FN115" i="1"/>
  <c r="FP115" i="1" s="1"/>
  <c r="FO123" i="1"/>
  <c r="FN123" i="1"/>
  <c r="FP123" i="1" s="1"/>
  <c r="FO7" i="1"/>
  <c r="FN7" i="1"/>
  <c r="FP7" i="1" s="1"/>
  <c r="FO40" i="1"/>
  <c r="FN40" i="1"/>
  <c r="FP40" i="1" s="1"/>
  <c r="FO68" i="1"/>
  <c r="FN68" i="1"/>
  <c r="FP68" i="1" s="1"/>
  <c r="FO25" i="1"/>
  <c r="FN25" i="1"/>
  <c r="FP25" i="1" s="1"/>
  <c r="FO53" i="1"/>
  <c r="FN53" i="1"/>
  <c r="FP53" i="1" s="1"/>
  <c r="FO76" i="1"/>
  <c r="FN76" i="1"/>
  <c r="FP76" i="1" s="1"/>
  <c r="FO128" i="1"/>
  <c r="FN128" i="1"/>
  <c r="FP128" i="1" s="1"/>
  <c r="FO56" i="1"/>
  <c r="FN56" i="1"/>
  <c r="FP56" i="1" s="1"/>
  <c r="FO10" i="1"/>
  <c r="FN10" i="1"/>
  <c r="FP10" i="1" s="1"/>
  <c r="FO29" i="1"/>
  <c r="FN29" i="1"/>
  <c r="FP29" i="1" s="1"/>
  <c r="FO42" i="1"/>
  <c r="FN42" i="1"/>
  <c r="FP42" i="1" s="1"/>
  <c r="FO47" i="1"/>
  <c r="FN47" i="1"/>
  <c r="FP47" i="1" s="1"/>
  <c r="FO52" i="1"/>
  <c r="FN52" i="1"/>
  <c r="FP52" i="1" s="1"/>
  <c r="FO65" i="1"/>
  <c r="FN65" i="1"/>
  <c r="FP65" i="1" s="1"/>
  <c r="FO70" i="1"/>
  <c r="FN70" i="1"/>
  <c r="FP70" i="1" s="1"/>
  <c r="FO88" i="1"/>
  <c r="FN88" i="1"/>
  <c r="FP88" i="1" s="1"/>
  <c r="FO93" i="1"/>
  <c r="FN93" i="1"/>
  <c r="FP93" i="1" s="1"/>
  <c r="FO106" i="1"/>
  <c r="FN106" i="1"/>
  <c r="FP106" i="1" s="1"/>
  <c r="FO133" i="1"/>
  <c r="FN133" i="1"/>
  <c r="FP133" i="1" s="1"/>
  <c r="FN282" i="1"/>
  <c r="FP282" i="1" s="1"/>
  <c r="FO282" i="1"/>
  <c r="FO63" i="1"/>
  <c r="FN63" i="1"/>
  <c r="FP63" i="1" s="1"/>
  <c r="FO109" i="1"/>
  <c r="FN109" i="1"/>
  <c r="FP109" i="1" s="1"/>
  <c r="FO48" i="1"/>
  <c r="FN48" i="1"/>
  <c r="FP48" i="1" s="1"/>
  <c r="FO66" i="1"/>
  <c r="FN66" i="1"/>
  <c r="FP66" i="1" s="1"/>
  <c r="FO94" i="1"/>
  <c r="FN94" i="1"/>
  <c r="FP94" i="1" s="1"/>
  <c r="FO117" i="1"/>
  <c r="FN117" i="1"/>
  <c r="FP117" i="1" s="1"/>
  <c r="FO33" i="1"/>
  <c r="FN33" i="1"/>
  <c r="FP33" i="1" s="1"/>
  <c r="FO79" i="1"/>
  <c r="FN79" i="1"/>
  <c r="FP79" i="1" s="1"/>
  <c r="FO97" i="1"/>
  <c r="FN97" i="1"/>
  <c r="FP97" i="1" s="1"/>
  <c r="FO32" i="1"/>
  <c r="FN32" i="1"/>
  <c r="FP32" i="1" s="1"/>
  <c r="FO37" i="1"/>
  <c r="FN37" i="1"/>
  <c r="FP37" i="1" s="1"/>
  <c r="FO50" i="1"/>
  <c r="FN50" i="1"/>
  <c r="FP50" i="1" s="1"/>
  <c r="FO55" i="1"/>
  <c r="FN55" i="1"/>
  <c r="FP55" i="1" s="1"/>
  <c r="FO60" i="1"/>
  <c r="FN60" i="1"/>
  <c r="FP60" i="1" s="1"/>
  <c r="FO73" i="1"/>
  <c r="FN73" i="1"/>
  <c r="FP73" i="1" s="1"/>
  <c r="FO78" i="1"/>
  <c r="FN78" i="1"/>
  <c r="FP78" i="1" s="1"/>
  <c r="FO96" i="1"/>
  <c r="FN96" i="1"/>
  <c r="FP96" i="1" s="1"/>
  <c r="FO101" i="1"/>
  <c r="FN101" i="1"/>
  <c r="FP101" i="1" s="1"/>
  <c r="FO361" i="1"/>
  <c r="FN361" i="1"/>
  <c r="FP361" i="1" s="1"/>
  <c r="FO374" i="1"/>
  <c r="FN374" i="1"/>
  <c r="FP374" i="1" s="1"/>
  <c r="FO426" i="1"/>
  <c r="FN426" i="1"/>
  <c r="FP426" i="1" s="1"/>
  <c r="FO443" i="1"/>
  <c r="FN443" i="1"/>
  <c r="FP443" i="1" s="1"/>
  <c r="FM1069" i="1"/>
  <c r="FO5" i="1"/>
  <c r="FN5" i="1"/>
  <c r="FO20" i="1"/>
  <c r="FN20" i="1"/>
  <c r="FP20" i="1" s="1"/>
  <c r="FO168" i="1"/>
  <c r="FN168" i="1"/>
  <c r="FP168" i="1" s="1"/>
  <c r="FO214" i="1"/>
  <c r="FN214" i="1"/>
  <c r="FP214" i="1" s="1"/>
  <c r="FN233" i="1"/>
  <c r="FP233" i="1" s="1"/>
  <c r="FO233" i="1"/>
  <c r="FN268" i="1"/>
  <c r="FP268" i="1" s="1"/>
  <c r="FO268" i="1"/>
  <c r="FN294" i="1"/>
  <c r="FP294" i="1" s="1"/>
  <c r="FO294" i="1"/>
  <c r="FN301" i="1"/>
  <c r="FP301" i="1" s="1"/>
  <c r="FO301" i="1"/>
  <c r="FN307" i="1"/>
  <c r="FP307" i="1" s="1"/>
  <c r="FO307" i="1"/>
  <c r="FN323" i="1"/>
  <c r="FP323" i="1" s="1"/>
  <c r="FO323" i="1"/>
  <c r="FN339" i="1"/>
  <c r="FP339" i="1" s="1"/>
  <c r="FO339" i="1"/>
  <c r="FO371" i="1"/>
  <c r="FN371" i="1"/>
  <c r="FP371" i="1" s="1"/>
  <c r="FO431" i="1"/>
  <c r="FN431" i="1"/>
  <c r="FP431" i="1" s="1"/>
  <c r="FO447" i="1"/>
  <c r="FN447" i="1"/>
  <c r="FP447" i="1" s="1"/>
  <c r="FO534" i="1"/>
  <c r="FN534" i="1"/>
  <c r="FP534" i="1" s="1"/>
  <c r="FO577" i="1"/>
  <c r="FN577" i="1"/>
  <c r="FP577" i="1" s="1"/>
  <c r="FO617" i="1"/>
  <c r="FN617" i="1"/>
  <c r="FP617" i="1" s="1"/>
  <c r="FO636" i="1"/>
  <c r="FN636" i="1"/>
  <c r="FP636" i="1" s="1"/>
  <c r="FO638" i="1"/>
  <c r="FN638" i="1"/>
  <c r="FP638" i="1" s="1"/>
  <c r="FO642" i="1"/>
  <c r="FN642" i="1"/>
  <c r="FP642" i="1" s="1"/>
  <c r="FO718" i="1"/>
  <c r="FN718" i="1"/>
  <c r="FP718" i="1" s="1"/>
  <c r="FN12" i="1"/>
  <c r="FP12" i="1" s="1"/>
  <c r="FN23" i="1"/>
  <c r="FP23" i="1" s="1"/>
  <c r="FN51" i="1"/>
  <c r="FP51" i="1" s="1"/>
  <c r="FN67" i="1"/>
  <c r="FP67" i="1" s="1"/>
  <c r="FN91" i="1"/>
  <c r="FP91" i="1" s="1"/>
  <c r="FN99" i="1"/>
  <c r="FP99" i="1" s="1"/>
  <c r="FN136" i="1"/>
  <c r="FP136" i="1" s="1"/>
  <c r="FO194" i="1"/>
  <c r="FN194" i="1"/>
  <c r="FP194" i="1" s="1"/>
  <c r="FN344" i="1"/>
  <c r="FP344" i="1" s="1"/>
  <c r="FO344" i="1"/>
  <c r="CT4" i="1"/>
  <c r="FO134" i="1"/>
  <c r="FN242" i="1"/>
  <c r="FP242" i="1" s="1"/>
  <c r="FO242" i="1"/>
  <c r="FN314" i="1"/>
  <c r="FP314" i="1" s="1"/>
  <c r="FO314" i="1"/>
  <c r="FN428" i="1"/>
  <c r="FP428" i="1" s="1"/>
  <c r="FO428" i="1"/>
  <c r="FN137" i="1"/>
  <c r="FP137" i="1" s="1"/>
  <c r="FO160" i="1"/>
  <c r="FN160" i="1"/>
  <c r="FP160" i="1" s="1"/>
  <c r="FN274" i="1"/>
  <c r="FP274" i="1" s="1"/>
  <c r="FO274" i="1"/>
  <c r="FN292" i="1"/>
  <c r="FP292" i="1" s="1"/>
  <c r="FO292" i="1"/>
  <c r="FO357" i="1"/>
  <c r="FN357" i="1"/>
  <c r="FP357" i="1" s="1"/>
  <c r="FO542" i="1"/>
  <c r="FN542" i="1"/>
  <c r="FP542" i="1" s="1"/>
  <c r="BW4" i="1"/>
  <c r="CA12" i="1"/>
  <c r="FO140" i="1"/>
  <c r="FN147" i="1"/>
  <c r="FP147" i="1" s="1"/>
  <c r="FN151" i="1"/>
  <c r="FP151" i="1" s="1"/>
  <c r="FN155" i="1"/>
  <c r="FP155" i="1" s="1"/>
  <c r="FN171" i="1"/>
  <c r="FP171" i="1" s="1"/>
  <c r="FN237" i="1"/>
  <c r="FP237" i="1" s="1"/>
  <c r="FO237" i="1"/>
  <c r="FN257" i="1"/>
  <c r="FP257" i="1" s="1"/>
  <c r="FO257" i="1"/>
  <c r="FO260" i="1"/>
  <c r="FN278" i="1"/>
  <c r="FP278" i="1" s="1"/>
  <c r="FO278" i="1"/>
  <c r="FN306" i="1"/>
  <c r="FP306" i="1" s="1"/>
  <c r="FO306" i="1"/>
  <c r="FO365" i="1"/>
  <c r="FN365" i="1"/>
  <c r="FP365" i="1" s="1"/>
  <c r="FN433" i="1"/>
  <c r="FP433" i="1" s="1"/>
  <c r="FO439" i="1"/>
  <c r="FN439" i="1"/>
  <c r="FP439" i="1" s="1"/>
  <c r="FN449" i="1"/>
  <c r="FP449" i="1" s="1"/>
  <c r="FO587" i="1"/>
  <c r="FN587" i="1"/>
  <c r="FP587" i="1" s="1"/>
  <c r="FO598" i="1"/>
  <c r="FN598" i="1"/>
  <c r="FP598" i="1" s="1"/>
  <c r="FN16" i="1"/>
  <c r="FP16" i="1" s="1"/>
  <c r="FN107" i="1"/>
  <c r="FP107" i="1" s="1"/>
  <c r="FN139" i="1"/>
  <c r="FP139" i="1" s="1"/>
  <c r="FO186" i="1"/>
  <c r="FN186" i="1"/>
  <c r="FP186" i="1" s="1"/>
  <c r="FO206" i="1"/>
  <c r="FN206" i="1"/>
  <c r="FP206" i="1" s="1"/>
  <c r="FO14" i="1"/>
  <c r="FN177" i="1"/>
  <c r="FP177" i="1" s="1"/>
  <c r="FN236" i="1"/>
  <c r="FP236" i="1" s="1"/>
  <c r="FO236" i="1"/>
  <c r="FN250" i="1"/>
  <c r="FP250" i="1" s="1"/>
  <c r="FO250" i="1"/>
  <c r="FO122" i="1"/>
  <c r="FN122" i="1"/>
  <c r="FP122" i="1" s="1"/>
  <c r="FO129" i="1"/>
  <c r="FN162" i="1"/>
  <c r="FP162" i="1" s="1"/>
  <c r="FO253" i="1"/>
  <c r="FO283" i="1"/>
  <c r="FN332" i="1"/>
  <c r="FP332" i="1" s="1"/>
  <c r="FO332" i="1"/>
  <c r="CQ4" i="1"/>
  <c r="J1079" i="1" s="1"/>
  <c r="BR1069" i="1"/>
  <c r="CW1069" i="1"/>
  <c r="CW4" i="1"/>
  <c r="BN4" i="1"/>
  <c r="F1081" i="1" s="1"/>
  <c r="BX4" i="1"/>
  <c r="CU4" i="1"/>
  <c r="FN13" i="1"/>
  <c r="FP13" i="1" s="1"/>
  <c r="FN15" i="1"/>
  <c r="FP15" i="1" s="1"/>
  <c r="FN17" i="1"/>
  <c r="FP17" i="1" s="1"/>
  <c r="FN24" i="1"/>
  <c r="FP24" i="1" s="1"/>
  <c r="CX119" i="1"/>
  <c r="FO130" i="1"/>
  <c r="FN130" i="1"/>
  <c r="FP130" i="1" s="1"/>
  <c r="CA164" i="1"/>
  <c r="FN169" i="1"/>
  <c r="FP169" i="1" s="1"/>
  <c r="FO176" i="1"/>
  <c r="FN176" i="1"/>
  <c r="FP176" i="1" s="1"/>
  <c r="FN178" i="1"/>
  <c r="FP178" i="1" s="1"/>
  <c r="FO213" i="1"/>
  <c r="FN213" i="1"/>
  <c r="FP213" i="1" s="1"/>
  <c r="FO299" i="1"/>
  <c r="FN315" i="1"/>
  <c r="FP315" i="1" s="1"/>
  <c r="FO315" i="1"/>
  <c r="FN322" i="1"/>
  <c r="FP322" i="1" s="1"/>
  <c r="FO322" i="1"/>
  <c r="FN330" i="1"/>
  <c r="FP330" i="1" s="1"/>
  <c r="FO330" i="1"/>
  <c r="FN338" i="1"/>
  <c r="FP338" i="1" s="1"/>
  <c r="FO338" i="1"/>
  <c r="FN351" i="1"/>
  <c r="FP351" i="1" s="1"/>
  <c r="FO351" i="1"/>
  <c r="FO360" i="1"/>
  <c r="FN360" i="1"/>
  <c r="FP360" i="1" s="1"/>
  <c r="FN440" i="1"/>
  <c r="FP440" i="1" s="1"/>
  <c r="FO440" i="1"/>
  <c r="FO528" i="1"/>
  <c r="FN528" i="1"/>
  <c r="FP528" i="1" s="1"/>
  <c r="FO553" i="1"/>
  <c r="FN553" i="1"/>
  <c r="FP553" i="1" s="1"/>
  <c r="FO574" i="1"/>
  <c r="FN574" i="1"/>
  <c r="FP574" i="1" s="1"/>
  <c r="FO610" i="1"/>
  <c r="FN610" i="1"/>
  <c r="FP610" i="1" s="1"/>
  <c r="FO902" i="1"/>
  <c r="FN902" i="1"/>
  <c r="FP902" i="1" s="1"/>
  <c r="FO981" i="1"/>
  <c r="FN981" i="1"/>
  <c r="FP981" i="1" s="1"/>
  <c r="FO984" i="1"/>
  <c r="FN984" i="1"/>
  <c r="FP984" i="1" s="1"/>
  <c r="FO1068" i="1"/>
  <c r="FN1068" i="1"/>
  <c r="FP1068" i="1" s="1"/>
  <c r="BV1069" i="1"/>
  <c r="BV4" i="1"/>
  <c r="G1081" i="1" s="1"/>
  <c r="FN35" i="1"/>
  <c r="FP35" i="1" s="1"/>
  <c r="FN83" i="1"/>
  <c r="FP83" i="1" s="1"/>
  <c r="FO190" i="1"/>
  <c r="FN190" i="1"/>
  <c r="FP190" i="1" s="1"/>
  <c r="FO198" i="1"/>
  <c r="FN198" i="1"/>
  <c r="FP198" i="1" s="1"/>
  <c r="FO221" i="1"/>
  <c r="FN221" i="1"/>
  <c r="FP221" i="1" s="1"/>
  <c r="FN247" i="1"/>
  <c r="FP247" i="1" s="1"/>
  <c r="FO247" i="1"/>
  <c r="FN317" i="1"/>
  <c r="FP317" i="1" s="1"/>
  <c r="FO317" i="1"/>
  <c r="FN142" i="1"/>
  <c r="FP142" i="1" s="1"/>
  <c r="FO184" i="1"/>
  <c r="FN184" i="1"/>
  <c r="FP184" i="1" s="1"/>
  <c r="FN266" i="1"/>
  <c r="FP266" i="1" s="1"/>
  <c r="FO266" i="1"/>
  <c r="FO324" i="1"/>
  <c r="FO340" i="1"/>
  <c r="FO372" i="1"/>
  <c r="FN372" i="1"/>
  <c r="FP372" i="1" s="1"/>
  <c r="FO566" i="1"/>
  <c r="FN566" i="1"/>
  <c r="FP566" i="1" s="1"/>
  <c r="FO132" i="1"/>
  <c r="FO496" i="1"/>
  <c r="FN496" i="1"/>
  <c r="FP496" i="1" s="1"/>
  <c r="FO555" i="1"/>
  <c r="FN555" i="1"/>
  <c r="FP555" i="1" s="1"/>
  <c r="BL4" i="1"/>
  <c r="F1079" i="1" s="1"/>
  <c r="BS5" i="1"/>
  <c r="CX5" i="1"/>
  <c r="BS12" i="1"/>
  <c r="BO4" i="1"/>
  <c r="CV4" i="1"/>
  <c r="BS14" i="1"/>
  <c r="BS16" i="1"/>
  <c r="BS23" i="1"/>
  <c r="FN118" i="1"/>
  <c r="FP118" i="1" s="1"/>
  <c r="BS119" i="1"/>
  <c r="CA132" i="1"/>
  <c r="CX132" i="1"/>
  <c r="FO138" i="1"/>
  <c r="FN138" i="1"/>
  <c r="FP138" i="1" s="1"/>
  <c r="CA145" i="1"/>
  <c r="CX145" i="1"/>
  <c r="CA149" i="1"/>
  <c r="CX149" i="1"/>
  <c r="CA153" i="1"/>
  <c r="CX153" i="1"/>
  <c r="CX157" i="1"/>
  <c r="CA171" i="1"/>
  <c r="BS181" i="1"/>
  <c r="FO185" i="1"/>
  <c r="FN185" i="1"/>
  <c r="FP185" i="1" s="1"/>
  <c r="FO189" i="1"/>
  <c r="FN189" i="1"/>
  <c r="FP189" i="1" s="1"/>
  <c r="FO193" i="1"/>
  <c r="FN193" i="1"/>
  <c r="FP193" i="1" s="1"/>
  <c r="FO197" i="1"/>
  <c r="FN197" i="1"/>
  <c r="FP197" i="1" s="1"/>
  <c r="FO201" i="1"/>
  <c r="FN201" i="1"/>
  <c r="FP201" i="1" s="1"/>
  <c r="FO205" i="1"/>
  <c r="FN205" i="1"/>
  <c r="FP205" i="1" s="1"/>
  <c r="FO209" i="1"/>
  <c r="FN209" i="1"/>
  <c r="FP209" i="1" s="1"/>
  <c r="FO218" i="1"/>
  <c r="FN218" i="1"/>
  <c r="FP218" i="1" s="1"/>
  <c r="BS219" i="1"/>
  <c r="FN238" i="1"/>
  <c r="FP238" i="1" s="1"/>
  <c r="FO238" i="1"/>
  <c r="FN249" i="1"/>
  <c r="FP249" i="1" s="1"/>
  <c r="FO249" i="1"/>
  <c r="FN261" i="1"/>
  <c r="FP261" i="1" s="1"/>
  <c r="FO261" i="1"/>
  <c r="FN275" i="1"/>
  <c r="FP275" i="1" s="1"/>
  <c r="FO275" i="1"/>
  <c r="FO284" i="1"/>
  <c r="FN290" i="1"/>
  <c r="FP290" i="1" s="1"/>
  <c r="FO290" i="1"/>
  <c r="BS294" i="1"/>
  <c r="FN297" i="1"/>
  <c r="FP297" i="1" s="1"/>
  <c r="FO297" i="1"/>
  <c r="FN300" i="1"/>
  <c r="FP300" i="1" s="1"/>
  <c r="FO300" i="1"/>
  <c r="FN313" i="1"/>
  <c r="FP313" i="1" s="1"/>
  <c r="FO313" i="1"/>
  <c r="FN316" i="1"/>
  <c r="FP316" i="1" s="1"/>
  <c r="FO316" i="1"/>
  <c r="FN352" i="1"/>
  <c r="FP352" i="1" s="1"/>
  <c r="FO352" i="1"/>
  <c r="FO373" i="1"/>
  <c r="FN373" i="1"/>
  <c r="FP373" i="1" s="1"/>
  <c r="FO441" i="1"/>
  <c r="FN441" i="1"/>
  <c r="FP441" i="1" s="1"/>
  <c r="FO492" i="1"/>
  <c r="FN492" i="1"/>
  <c r="FP492" i="1" s="1"/>
  <c r="FO560" i="1"/>
  <c r="FN560" i="1"/>
  <c r="FP560" i="1" s="1"/>
  <c r="FO585" i="1"/>
  <c r="FN585" i="1"/>
  <c r="FP585" i="1" s="1"/>
  <c r="FO604" i="1"/>
  <c r="FN604" i="1"/>
  <c r="FP604" i="1" s="1"/>
  <c r="FO606" i="1"/>
  <c r="FN606" i="1"/>
  <c r="FP606" i="1" s="1"/>
  <c r="FO619" i="1"/>
  <c r="FN619" i="1"/>
  <c r="FP619" i="1" s="1"/>
  <c r="FO630" i="1"/>
  <c r="FN630" i="1"/>
  <c r="FP630" i="1" s="1"/>
  <c r="FO641" i="1"/>
  <c r="FN641" i="1"/>
  <c r="FP641" i="1" s="1"/>
  <c r="FO644" i="1"/>
  <c r="FN644" i="1"/>
  <c r="FP644" i="1" s="1"/>
  <c r="FO725" i="1"/>
  <c r="FN725" i="1"/>
  <c r="FP725" i="1" s="1"/>
  <c r="FN27" i="1"/>
  <c r="FP27" i="1" s="1"/>
  <c r="FN43" i="1"/>
  <c r="FP43" i="1" s="1"/>
  <c r="FN59" i="1"/>
  <c r="FP59" i="1" s="1"/>
  <c r="FN75" i="1"/>
  <c r="FP75" i="1" s="1"/>
  <c r="FN179" i="1"/>
  <c r="FP179" i="1" s="1"/>
  <c r="FO202" i="1"/>
  <c r="FN202" i="1"/>
  <c r="FP202" i="1" s="1"/>
  <c r="FO210" i="1"/>
  <c r="FN210" i="1"/>
  <c r="FP210" i="1" s="1"/>
  <c r="FO235" i="1"/>
  <c r="FN263" i="1"/>
  <c r="FP263" i="1" s="1"/>
  <c r="FO263" i="1"/>
  <c r="FN259" i="1"/>
  <c r="FP259" i="1" s="1"/>
  <c r="FO259" i="1"/>
  <c r="FN271" i="1"/>
  <c r="FP271" i="1" s="1"/>
  <c r="FO271" i="1"/>
  <c r="FN291" i="1"/>
  <c r="FP291" i="1" s="1"/>
  <c r="FO291" i="1"/>
  <c r="FN311" i="1"/>
  <c r="FP311" i="1" s="1"/>
  <c r="FO311" i="1"/>
  <c r="FN345" i="1"/>
  <c r="FP345" i="1" s="1"/>
  <c r="FO345" i="1"/>
  <c r="FO348" i="1"/>
  <c r="FO376" i="1"/>
  <c r="FN376" i="1"/>
  <c r="FP376" i="1" s="1"/>
  <c r="FN444" i="1"/>
  <c r="FP444" i="1" s="1"/>
  <c r="FO444" i="1"/>
  <c r="FO217" i="1"/>
  <c r="FN217" i="1"/>
  <c r="FP217" i="1" s="1"/>
  <c r="FO424" i="1"/>
  <c r="FN424" i="1"/>
  <c r="FP424" i="1" s="1"/>
  <c r="FO609" i="1"/>
  <c r="FN609" i="1"/>
  <c r="FP609" i="1" s="1"/>
  <c r="FO663" i="1"/>
  <c r="FN663" i="1"/>
  <c r="FP663" i="1" s="1"/>
  <c r="BT1069" i="1"/>
  <c r="BP4" i="1"/>
  <c r="CX22" i="1"/>
  <c r="CX113" i="1"/>
  <c r="CX127" i="1"/>
  <c r="CA140" i="1"/>
  <c r="CX140" i="1"/>
  <c r="BS157" i="1"/>
  <c r="FN163" i="1"/>
  <c r="FP163" i="1" s="1"/>
  <c r="CA180" i="1"/>
  <c r="CX215" i="1"/>
  <c r="CX231" i="1"/>
  <c r="FO243" i="1"/>
  <c r="FN252" i="1"/>
  <c r="FP252" i="1" s="1"/>
  <c r="FO252" i="1"/>
  <c r="BS256" i="1"/>
  <c r="FN258" i="1"/>
  <c r="FP258" i="1" s="1"/>
  <c r="FO258" i="1"/>
  <c r="BS271" i="1"/>
  <c r="CA302" i="1"/>
  <c r="FN327" i="1"/>
  <c r="FP327" i="1" s="1"/>
  <c r="FO327" i="1"/>
  <c r="FN343" i="1"/>
  <c r="FP343" i="1" s="1"/>
  <c r="FO343" i="1"/>
  <c r="FO355" i="1"/>
  <c r="FN355" i="1"/>
  <c r="FP355" i="1" s="1"/>
  <c r="FO363" i="1"/>
  <c r="FN363" i="1"/>
  <c r="FP363" i="1" s="1"/>
  <c r="FO423" i="1"/>
  <c r="FN423" i="1"/>
  <c r="FP423" i="1" s="1"/>
  <c r="FO435" i="1"/>
  <c r="FN435" i="1"/>
  <c r="FP435" i="1" s="1"/>
  <c r="FO545" i="1"/>
  <c r="FN545" i="1"/>
  <c r="FP545" i="1" s="1"/>
  <c r="FO548" i="1"/>
  <c r="FN548" i="1"/>
  <c r="FP548" i="1" s="1"/>
  <c r="FO912" i="1"/>
  <c r="FN912" i="1"/>
  <c r="FP912" i="1" s="1"/>
  <c r="FO927" i="1"/>
  <c r="FN927" i="1"/>
  <c r="FP927" i="1" s="1"/>
  <c r="FO939" i="1"/>
  <c r="FN939" i="1"/>
  <c r="FP939" i="1" s="1"/>
  <c r="BS238" i="1"/>
  <c r="FN241" i="1"/>
  <c r="FP241" i="1" s="1"/>
  <c r="FO241" i="1"/>
  <c r="CA246" i="1"/>
  <c r="CX254" i="1"/>
  <c r="FN255" i="1"/>
  <c r="FP255" i="1" s="1"/>
  <c r="FO255" i="1"/>
  <c r="BS269" i="1"/>
  <c r="CA277" i="1"/>
  <c r="BS279" i="1"/>
  <c r="CX285" i="1"/>
  <c r="CX287" i="1"/>
  <c r="BS302" i="1"/>
  <c r="FN305" i="1"/>
  <c r="FP305" i="1" s="1"/>
  <c r="FO305" i="1"/>
  <c r="CA310" i="1"/>
  <c r="CX318" i="1"/>
  <c r="FN319" i="1"/>
  <c r="FP319" i="1" s="1"/>
  <c r="FO319" i="1"/>
  <c r="BS333" i="1"/>
  <c r="BS341" i="1"/>
  <c r="FO369" i="1"/>
  <c r="FN369" i="1"/>
  <c r="FP369" i="1" s="1"/>
  <c r="BS383" i="1"/>
  <c r="CA384" i="1"/>
  <c r="CX384" i="1"/>
  <c r="CA400" i="1"/>
  <c r="CX400" i="1"/>
  <c r="CA405" i="1"/>
  <c r="CX405" i="1"/>
  <c r="CA442" i="1"/>
  <c r="BS453" i="1"/>
  <c r="CX471" i="1"/>
  <c r="FO472" i="1"/>
  <c r="FN472" i="1"/>
  <c r="FP472" i="1" s="1"/>
  <c r="BS482" i="1"/>
  <c r="FO536" i="1"/>
  <c r="FN536" i="1"/>
  <c r="FP536" i="1" s="1"/>
  <c r="FO539" i="1"/>
  <c r="FN539" i="1"/>
  <c r="FP539" i="1" s="1"/>
  <c r="FO570" i="1"/>
  <c r="FN570" i="1"/>
  <c r="FP570" i="1" s="1"/>
  <c r="FO579" i="1"/>
  <c r="FN579" i="1"/>
  <c r="FP579" i="1" s="1"/>
  <c r="FO601" i="1"/>
  <c r="FN601" i="1"/>
  <c r="FP601" i="1" s="1"/>
  <c r="FO627" i="1"/>
  <c r="FN627" i="1"/>
  <c r="FP627" i="1" s="1"/>
  <c r="BS865" i="1"/>
  <c r="FO866" i="1"/>
  <c r="FN866" i="1"/>
  <c r="FP866" i="1" s="1"/>
  <c r="CA880" i="1"/>
  <c r="FN321" i="1"/>
  <c r="FP321" i="1" s="1"/>
  <c r="FO321" i="1"/>
  <c r="FN335" i="1"/>
  <c r="FP335" i="1" s="1"/>
  <c r="FO335" i="1"/>
  <c r="FO353" i="1"/>
  <c r="FN353" i="1"/>
  <c r="FP353" i="1" s="1"/>
  <c r="FO364" i="1"/>
  <c r="FN364" i="1"/>
  <c r="FP364" i="1" s="1"/>
  <c r="FO366" i="1"/>
  <c r="FN366" i="1"/>
  <c r="FP366" i="1" s="1"/>
  <c r="FO427" i="1"/>
  <c r="FN427" i="1"/>
  <c r="FP427" i="1" s="1"/>
  <c r="FN453" i="1"/>
  <c r="FP453" i="1" s="1"/>
  <c r="FO453" i="1"/>
  <c r="FO456" i="1"/>
  <c r="FN456" i="1"/>
  <c r="FP456" i="1" s="1"/>
  <c r="FO515" i="1"/>
  <c r="FN515" i="1"/>
  <c r="FP515" i="1" s="1"/>
  <c r="FO531" i="1"/>
  <c r="FN531" i="1"/>
  <c r="FP531" i="1" s="1"/>
  <c r="FO558" i="1"/>
  <c r="FN558" i="1"/>
  <c r="FP558" i="1" s="1"/>
  <c r="FO568" i="1"/>
  <c r="FN568" i="1"/>
  <c r="FP568" i="1" s="1"/>
  <c r="FO571" i="1"/>
  <c r="FN571" i="1"/>
  <c r="FP571" i="1" s="1"/>
  <c r="FO602" i="1"/>
  <c r="FN602" i="1"/>
  <c r="FP602" i="1" s="1"/>
  <c r="FO611" i="1"/>
  <c r="FN611" i="1"/>
  <c r="FP611" i="1" s="1"/>
  <c r="FO633" i="1"/>
  <c r="FN633" i="1"/>
  <c r="FP633" i="1" s="1"/>
  <c r="FO654" i="1"/>
  <c r="FN654" i="1"/>
  <c r="FP654" i="1" s="1"/>
  <c r="FO692" i="1"/>
  <c r="FN692" i="1"/>
  <c r="FP692" i="1" s="1"/>
  <c r="FO702" i="1"/>
  <c r="FN702" i="1"/>
  <c r="FP702" i="1" s="1"/>
  <c r="FO709" i="1"/>
  <c r="FN709" i="1"/>
  <c r="FP709" i="1" s="1"/>
  <c r="Q973" i="1"/>
  <c r="R973" i="1"/>
  <c r="J1069" i="1"/>
  <c r="FO979" i="1"/>
  <c r="FN979" i="1"/>
  <c r="FP979" i="1" s="1"/>
  <c r="BN1069" i="1"/>
  <c r="BW1069" i="1"/>
  <c r="CS1069" i="1"/>
  <c r="GG13" i="1"/>
  <c r="GQ21" i="1" s="1"/>
  <c r="GR21" i="1" s="1"/>
  <c r="CX111" i="1"/>
  <c r="CX115" i="1"/>
  <c r="BS118" i="1"/>
  <c r="CX123" i="1"/>
  <c r="BS126" i="1"/>
  <c r="CX131" i="1"/>
  <c r="BS134" i="1"/>
  <c r="CX139" i="1"/>
  <c r="BS142" i="1"/>
  <c r="FO188" i="1"/>
  <c r="FN188" i="1"/>
  <c r="FP188" i="1" s="1"/>
  <c r="FO192" i="1"/>
  <c r="FN192" i="1"/>
  <c r="FP192" i="1" s="1"/>
  <c r="FO196" i="1"/>
  <c r="FN196" i="1"/>
  <c r="FP196" i="1" s="1"/>
  <c r="FO200" i="1"/>
  <c r="FN200" i="1"/>
  <c r="FP200" i="1" s="1"/>
  <c r="FO204" i="1"/>
  <c r="FN204" i="1"/>
  <c r="FP204" i="1" s="1"/>
  <c r="FO208" i="1"/>
  <c r="FN208" i="1"/>
  <c r="FP208" i="1" s="1"/>
  <c r="FO212" i="1"/>
  <c r="FN212" i="1"/>
  <c r="FP212" i="1" s="1"/>
  <c r="FO216" i="1"/>
  <c r="FN216" i="1"/>
  <c r="FP216" i="1" s="1"/>
  <c r="FO220" i="1"/>
  <c r="FN220" i="1"/>
  <c r="FP220" i="1" s="1"/>
  <c r="CA237" i="1"/>
  <c r="BS239" i="1"/>
  <c r="CX245" i="1"/>
  <c r="CX247" i="1"/>
  <c r="BS262" i="1"/>
  <c r="FN265" i="1"/>
  <c r="FP265" i="1" s="1"/>
  <c r="FO265" i="1"/>
  <c r="CA270" i="1"/>
  <c r="CX278" i="1"/>
  <c r="FN279" i="1"/>
  <c r="FP279" i="1" s="1"/>
  <c r="FO279" i="1"/>
  <c r="BS293" i="1"/>
  <c r="CA301" i="1"/>
  <c r="FO302" i="1"/>
  <c r="BS303" i="1"/>
  <c r="CX309" i="1"/>
  <c r="CX311" i="1"/>
  <c r="FO325" i="1"/>
  <c r="BS326" i="1"/>
  <c r="FN329" i="1"/>
  <c r="FP329" i="1" s="1"/>
  <c r="FO329" i="1"/>
  <c r="CA334" i="1"/>
  <c r="FO341" i="1"/>
  <c r="FO356" i="1"/>
  <c r="FN356" i="1"/>
  <c r="FP356" i="1" s="1"/>
  <c r="FO358" i="1"/>
  <c r="FN358" i="1"/>
  <c r="FP358" i="1" s="1"/>
  <c r="BS381" i="1"/>
  <c r="CA382" i="1"/>
  <c r="CX382" i="1"/>
  <c r="FN383" i="1"/>
  <c r="FP383" i="1" s="1"/>
  <c r="CA392" i="1"/>
  <c r="CX392" i="1"/>
  <c r="CA397" i="1"/>
  <c r="CX397" i="1"/>
  <c r="FO421" i="1"/>
  <c r="FN421" i="1"/>
  <c r="FP421" i="1" s="1"/>
  <c r="FO438" i="1"/>
  <c r="CA440" i="1"/>
  <c r="BS467" i="1"/>
  <c r="FN468" i="1"/>
  <c r="FP468" i="1" s="1"/>
  <c r="BS474" i="1"/>
  <c r="CA490" i="1"/>
  <c r="CX490" i="1"/>
  <c r="FN513" i="1"/>
  <c r="FP513" i="1" s="1"/>
  <c r="FO519" i="1"/>
  <c r="FN519" i="1"/>
  <c r="FP519" i="1" s="1"/>
  <c r="FO526" i="1"/>
  <c r="FN526" i="1"/>
  <c r="FP526" i="1" s="1"/>
  <c r="FO540" i="1"/>
  <c r="FN540" i="1"/>
  <c r="FP540" i="1" s="1"/>
  <c r="FO546" i="1"/>
  <c r="FN546" i="1"/>
  <c r="FP546" i="1" s="1"/>
  <c r="FO580" i="1"/>
  <c r="FN580" i="1"/>
  <c r="FP580" i="1" s="1"/>
  <c r="FO592" i="1"/>
  <c r="FN592" i="1"/>
  <c r="FP592" i="1" s="1"/>
  <c r="FN656" i="1"/>
  <c r="FP656" i="1" s="1"/>
  <c r="FO710" i="1"/>
  <c r="FN710" i="1"/>
  <c r="FP710" i="1" s="1"/>
  <c r="BO1069" i="1"/>
  <c r="BX1069" i="1"/>
  <c r="CT1069" i="1"/>
  <c r="BS115" i="1"/>
  <c r="CX120" i="1"/>
  <c r="BS123" i="1"/>
  <c r="CX128" i="1"/>
  <c r="BS131" i="1"/>
  <c r="CX136" i="1"/>
  <c r="BS139" i="1"/>
  <c r="CA147" i="1"/>
  <c r="CA151" i="1"/>
  <c r="CA155" i="1"/>
  <c r="FN234" i="1"/>
  <c r="FP234" i="1" s="1"/>
  <c r="FO234" i="1"/>
  <c r="BS247" i="1"/>
  <c r="CX255" i="1"/>
  <c r="FN273" i="1"/>
  <c r="FP273" i="1" s="1"/>
  <c r="FO273" i="1"/>
  <c r="FN287" i="1"/>
  <c r="FP287" i="1" s="1"/>
  <c r="FO287" i="1"/>
  <c r="FN298" i="1"/>
  <c r="FP298" i="1" s="1"/>
  <c r="FO298" i="1"/>
  <c r="BS311" i="1"/>
  <c r="CX319" i="1"/>
  <c r="FN337" i="1"/>
  <c r="FP337" i="1" s="1"/>
  <c r="FO337" i="1"/>
  <c r="FN347" i="1"/>
  <c r="FP347" i="1" s="1"/>
  <c r="FO347" i="1"/>
  <c r="FO368" i="1"/>
  <c r="FN368" i="1"/>
  <c r="FP368" i="1" s="1"/>
  <c r="FO370" i="1"/>
  <c r="FN370" i="1"/>
  <c r="FP370" i="1" s="1"/>
  <c r="CA411" i="1"/>
  <c r="FO493" i="1"/>
  <c r="FN493" i="1"/>
  <c r="FP493" i="1" s="1"/>
  <c r="FO504" i="1"/>
  <c r="FN504" i="1"/>
  <c r="FP504" i="1" s="1"/>
  <c r="FO537" i="1"/>
  <c r="FN537" i="1"/>
  <c r="FP537" i="1" s="1"/>
  <c r="FO563" i="1"/>
  <c r="FN563" i="1"/>
  <c r="FP563" i="1" s="1"/>
  <c r="FO590" i="1"/>
  <c r="FN590" i="1"/>
  <c r="FP590" i="1" s="1"/>
  <c r="FO600" i="1"/>
  <c r="FN600" i="1"/>
  <c r="FP600" i="1" s="1"/>
  <c r="FO603" i="1"/>
  <c r="FN603" i="1"/>
  <c r="FP603" i="1" s="1"/>
  <c r="FO634" i="1"/>
  <c r="FN634" i="1"/>
  <c r="FP634" i="1" s="1"/>
  <c r="FO643" i="1"/>
  <c r="FN643" i="1"/>
  <c r="FP643" i="1" s="1"/>
  <c r="FO680" i="1"/>
  <c r="FN680" i="1"/>
  <c r="FP680" i="1" s="1"/>
  <c r="FO730" i="1"/>
  <c r="FN730" i="1"/>
  <c r="FP730" i="1" s="1"/>
  <c r="BP1069" i="1"/>
  <c r="BY1069" i="1"/>
  <c r="CU1069" i="1"/>
  <c r="CX114" i="1"/>
  <c r="CX117" i="1"/>
  <c r="FN119" i="1"/>
  <c r="FP119" i="1" s="1"/>
  <c r="BS120" i="1"/>
  <c r="CX125" i="1"/>
  <c r="FN127" i="1"/>
  <c r="FP127" i="1" s="1"/>
  <c r="BS128" i="1"/>
  <c r="CX133" i="1"/>
  <c r="FN135" i="1"/>
  <c r="FP135" i="1" s="1"/>
  <c r="BS136" i="1"/>
  <c r="CX141" i="1"/>
  <c r="FN143" i="1"/>
  <c r="FP143" i="1" s="1"/>
  <c r="FN158" i="1"/>
  <c r="FP158" i="1" s="1"/>
  <c r="FN166" i="1"/>
  <c r="FP166" i="1" s="1"/>
  <c r="FN174" i="1"/>
  <c r="FP174" i="1" s="1"/>
  <c r="FN182" i="1"/>
  <c r="FP182" i="1" s="1"/>
  <c r="FO187" i="1"/>
  <c r="FN187" i="1"/>
  <c r="FP187" i="1" s="1"/>
  <c r="FO191" i="1"/>
  <c r="FN191" i="1"/>
  <c r="FP191" i="1" s="1"/>
  <c r="FO195" i="1"/>
  <c r="FN195" i="1"/>
  <c r="FP195" i="1" s="1"/>
  <c r="FO199" i="1"/>
  <c r="FN199" i="1"/>
  <c r="FP199" i="1" s="1"/>
  <c r="FO203" i="1"/>
  <c r="FN203" i="1"/>
  <c r="FP203" i="1" s="1"/>
  <c r="FO207" i="1"/>
  <c r="FN207" i="1"/>
  <c r="FP207" i="1" s="1"/>
  <c r="FO211" i="1"/>
  <c r="FN211" i="1"/>
  <c r="FP211" i="1" s="1"/>
  <c r="FO215" i="1"/>
  <c r="FN215" i="1"/>
  <c r="FP215" i="1" s="1"/>
  <c r="FO219" i="1"/>
  <c r="FN219" i="1"/>
  <c r="FP219" i="1" s="1"/>
  <c r="FO244" i="1"/>
  <c r="FO254" i="1"/>
  <c r="BS255" i="1"/>
  <c r="CX263" i="1"/>
  <c r="FO267" i="1"/>
  <c r="FO277" i="1"/>
  <c r="BS278" i="1"/>
  <c r="FN281" i="1"/>
  <c r="FP281" i="1" s="1"/>
  <c r="FO281" i="1"/>
  <c r="CA286" i="1"/>
  <c r="CX294" i="1"/>
  <c r="FN295" i="1"/>
  <c r="FP295" i="1" s="1"/>
  <c r="FO295" i="1"/>
  <c r="FO308" i="1"/>
  <c r="FO318" i="1"/>
  <c r="BS319" i="1"/>
  <c r="CX327" i="1"/>
  <c r="FO331" i="1"/>
  <c r="FO362" i="1"/>
  <c r="FN362" i="1"/>
  <c r="FP362" i="1" s="1"/>
  <c r="BS385" i="1"/>
  <c r="CA387" i="1"/>
  <c r="CX387" i="1"/>
  <c r="BS390" i="1"/>
  <c r="CA408" i="1"/>
  <c r="CX408" i="1"/>
  <c r="FO425" i="1"/>
  <c r="FN425" i="1"/>
  <c r="FP425" i="1" s="1"/>
  <c r="FN429" i="1"/>
  <c r="FP429" i="1" s="1"/>
  <c r="FO442" i="1"/>
  <c r="FN445" i="1"/>
  <c r="FP445" i="1" s="1"/>
  <c r="FO457" i="1"/>
  <c r="FN457" i="1"/>
  <c r="FP457" i="1" s="1"/>
  <c r="CA486" i="1"/>
  <c r="CX486" i="1"/>
  <c r="FO572" i="1"/>
  <c r="FN572" i="1"/>
  <c r="FP572" i="1" s="1"/>
  <c r="FO578" i="1"/>
  <c r="FN578" i="1"/>
  <c r="FP578" i="1" s="1"/>
  <c r="FO612" i="1"/>
  <c r="FN612" i="1"/>
  <c r="FP612" i="1" s="1"/>
  <c r="FO624" i="1"/>
  <c r="FN624" i="1"/>
  <c r="FP624" i="1" s="1"/>
  <c r="FO649" i="1"/>
  <c r="FN649" i="1"/>
  <c r="FP649" i="1" s="1"/>
  <c r="FO651" i="1"/>
  <c r="FN651" i="1"/>
  <c r="FP651" i="1" s="1"/>
  <c r="BY4" i="1"/>
  <c r="BQ1069" i="1"/>
  <c r="BZ1069" i="1"/>
  <c r="CV1069" i="1"/>
  <c r="BS114" i="1"/>
  <c r="BS117" i="1"/>
  <c r="CX122" i="1"/>
  <c r="BS125" i="1"/>
  <c r="CX130" i="1"/>
  <c r="BS133" i="1"/>
  <c r="CX138" i="1"/>
  <c r="BS141" i="1"/>
  <c r="CA146" i="1"/>
  <c r="CA150" i="1"/>
  <c r="CA154" i="1"/>
  <c r="FN157" i="1"/>
  <c r="FP157" i="1" s="1"/>
  <c r="FN165" i="1"/>
  <c r="FP165" i="1" s="1"/>
  <c r="FN173" i="1"/>
  <c r="FP173" i="1" s="1"/>
  <c r="FN181" i="1"/>
  <c r="FP181" i="1" s="1"/>
  <c r="CX238" i="1"/>
  <c r="FN239" i="1"/>
  <c r="FP239" i="1" s="1"/>
  <c r="FO239" i="1"/>
  <c r="BS253" i="1"/>
  <c r="CA261" i="1"/>
  <c r="FO262" i="1"/>
  <c r="BS263" i="1"/>
  <c r="CX269" i="1"/>
  <c r="CX271" i="1"/>
  <c r="FO285" i="1"/>
  <c r="BS286" i="1"/>
  <c r="FN289" i="1"/>
  <c r="FP289" i="1" s="1"/>
  <c r="FO289" i="1"/>
  <c r="CA294" i="1"/>
  <c r="CX302" i="1"/>
  <c r="FN303" i="1"/>
  <c r="FP303" i="1" s="1"/>
  <c r="FO303" i="1"/>
  <c r="BS317" i="1"/>
  <c r="CA325" i="1"/>
  <c r="FO326" i="1"/>
  <c r="BS327" i="1"/>
  <c r="CX333" i="1"/>
  <c r="CX335" i="1"/>
  <c r="CX341" i="1"/>
  <c r="FO354" i="1"/>
  <c r="FN354" i="1"/>
  <c r="FP354" i="1" s="1"/>
  <c r="BS379" i="1"/>
  <c r="CA380" i="1"/>
  <c r="CX380" i="1"/>
  <c r="FN381" i="1"/>
  <c r="FP381" i="1" s="1"/>
  <c r="CA389" i="1"/>
  <c r="CX389" i="1"/>
  <c r="BS411" i="1"/>
  <c r="FO436" i="1"/>
  <c r="CA438" i="1"/>
  <c r="CA482" i="1"/>
  <c r="CX482" i="1"/>
  <c r="FN489" i="1"/>
  <c r="FP489" i="1" s="1"/>
  <c r="CX499" i="1"/>
  <c r="BS510" i="1"/>
  <c r="FO538" i="1"/>
  <c r="FN538" i="1"/>
  <c r="FP538" i="1" s="1"/>
  <c r="FO547" i="1"/>
  <c r="FN547" i="1"/>
  <c r="FP547" i="1" s="1"/>
  <c r="FO569" i="1"/>
  <c r="FN569" i="1"/>
  <c r="FP569" i="1" s="1"/>
  <c r="FO595" i="1"/>
  <c r="FN595" i="1"/>
  <c r="FP595" i="1" s="1"/>
  <c r="FO622" i="1"/>
  <c r="FN622" i="1"/>
  <c r="FP622" i="1" s="1"/>
  <c r="FO632" i="1"/>
  <c r="FN632" i="1"/>
  <c r="FP632" i="1" s="1"/>
  <c r="FO635" i="1"/>
  <c r="FN635" i="1"/>
  <c r="FP635" i="1" s="1"/>
  <c r="BS378" i="1"/>
  <c r="BS380" i="1"/>
  <c r="BS382" i="1"/>
  <c r="BS384" i="1"/>
  <c r="BS389" i="1"/>
  <c r="CA391" i="1"/>
  <c r="CX391" i="1"/>
  <c r="BS397" i="1"/>
  <c r="CA399" i="1"/>
  <c r="CX399" i="1"/>
  <c r="BS405" i="1"/>
  <c r="CA407" i="1"/>
  <c r="CX407" i="1"/>
  <c r="BS413" i="1"/>
  <c r="CA415" i="1"/>
  <c r="CX415" i="1"/>
  <c r="BS452" i="1"/>
  <c r="BS454" i="1"/>
  <c r="FO455" i="1"/>
  <c r="FN455" i="1"/>
  <c r="FP455" i="1" s="1"/>
  <c r="CA460" i="1"/>
  <c r="CX460" i="1"/>
  <c r="CA466" i="1"/>
  <c r="CX466" i="1"/>
  <c r="BS475" i="1"/>
  <c r="BS490" i="1"/>
  <c r="CA498" i="1"/>
  <c r="CX498" i="1"/>
  <c r="BS507" i="1"/>
  <c r="FO529" i="1"/>
  <c r="FN529" i="1"/>
  <c r="FP529" i="1" s="1"/>
  <c r="CX530" i="1"/>
  <c r="FO544" i="1"/>
  <c r="FN544" i="1"/>
  <c r="FP544" i="1" s="1"/>
  <c r="FO576" i="1"/>
  <c r="FN576" i="1"/>
  <c r="FP576" i="1" s="1"/>
  <c r="FO608" i="1"/>
  <c r="FN608" i="1"/>
  <c r="FP608" i="1" s="1"/>
  <c r="FO640" i="1"/>
  <c r="FN640" i="1"/>
  <c r="FP640" i="1" s="1"/>
  <c r="CX666" i="1"/>
  <c r="FO676" i="1"/>
  <c r="FN676" i="1"/>
  <c r="FP676" i="1" s="1"/>
  <c r="FO683" i="1"/>
  <c r="FN683" i="1"/>
  <c r="FP683" i="1" s="1"/>
  <c r="FO716" i="1"/>
  <c r="FN716" i="1"/>
  <c r="FP716" i="1" s="1"/>
  <c r="BS784" i="1"/>
  <c r="FN864" i="1"/>
  <c r="FP864" i="1" s="1"/>
  <c r="FO864" i="1"/>
  <c r="FO359" i="1"/>
  <c r="FN359" i="1"/>
  <c r="FP359" i="1" s="1"/>
  <c r="FO367" i="1"/>
  <c r="FN367" i="1"/>
  <c r="FP367" i="1" s="1"/>
  <c r="FO375" i="1"/>
  <c r="FN375" i="1"/>
  <c r="FP375" i="1" s="1"/>
  <c r="CA388" i="1"/>
  <c r="CA396" i="1"/>
  <c r="CA404" i="1"/>
  <c r="CA412" i="1"/>
  <c r="FO422" i="1"/>
  <c r="FN422" i="1"/>
  <c r="FP422" i="1" s="1"/>
  <c r="FO517" i="1"/>
  <c r="FN517" i="1"/>
  <c r="FP517" i="1" s="1"/>
  <c r="FO527" i="1"/>
  <c r="FN527" i="1"/>
  <c r="FP527" i="1" s="1"/>
  <c r="FO550" i="1"/>
  <c r="FN550" i="1"/>
  <c r="FP550" i="1" s="1"/>
  <c r="FO554" i="1"/>
  <c r="FN554" i="1"/>
  <c r="FP554" i="1" s="1"/>
  <c r="FO556" i="1"/>
  <c r="FN556" i="1"/>
  <c r="FP556" i="1" s="1"/>
  <c r="FO561" i="1"/>
  <c r="FN561" i="1"/>
  <c r="FP561" i="1" s="1"/>
  <c r="FO582" i="1"/>
  <c r="FN582" i="1"/>
  <c r="FP582" i="1" s="1"/>
  <c r="FO586" i="1"/>
  <c r="FN586" i="1"/>
  <c r="FP586" i="1" s="1"/>
  <c r="FO588" i="1"/>
  <c r="FN588" i="1"/>
  <c r="FP588" i="1" s="1"/>
  <c r="FO593" i="1"/>
  <c r="FN593" i="1"/>
  <c r="FP593" i="1" s="1"/>
  <c r="FO614" i="1"/>
  <c r="FN614" i="1"/>
  <c r="FP614" i="1" s="1"/>
  <c r="FO618" i="1"/>
  <c r="FN618" i="1"/>
  <c r="FP618" i="1" s="1"/>
  <c r="FO620" i="1"/>
  <c r="FN620" i="1"/>
  <c r="FP620" i="1" s="1"/>
  <c r="FO625" i="1"/>
  <c r="FN625" i="1"/>
  <c r="FP625" i="1" s="1"/>
  <c r="FO646" i="1"/>
  <c r="FN646" i="1"/>
  <c r="FP646" i="1" s="1"/>
  <c r="FO667" i="1"/>
  <c r="FN667" i="1"/>
  <c r="FP667" i="1" s="1"/>
  <c r="FO669" i="1"/>
  <c r="FN669" i="1"/>
  <c r="FP669" i="1" s="1"/>
  <c r="FO723" i="1"/>
  <c r="FN723" i="1"/>
  <c r="FP723" i="1" s="1"/>
  <c r="FO731" i="1"/>
  <c r="FN731" i="1"/>
  <c r="FP731" i="1" s="1"/>
  <c r="FN781" i="1"/>
  <c r="FP781" i="1" s="1"/>
  <c r="FO781" i="1"/>
  <c r="FO800" i="1"/>
  <c r="FN800" i="1"/>
  <c r="FP800" i="1" s="1"/>
  <c r="FO822" i="1"/>
  <c r="FN822" i="1"/>
  <c r="FP822" i="1" s="1"/>
  <c r="FO861" i="1"/>
  <c r="FN861" i="1"/>
  <c r="FP861" i="1" s="1"/>
  <c r="FN222" i="1"/>
  <c r="FP222" i="1" s="1"/>
  <c r="FN223" i="1"/>
  <c r="FP223" i="1" s="1"/>
  <c r="FN224" i="1"/>
  <c r="FP224" i="1" s="1"/>
  <c r="FN225" i="1"/>
  <c r="FP225" i="1" s="1"/>
  <c r="FN226" i="1"/>
  <c r="FP226" i="1" s="1"/>
  <c r="FN227" i="1"/>
  <c r="FP227" i="1" s="1"/>
  <c r="FN228" i="1"/>
  <c r="FP228" i="1" s="1"/>
  <c r="FN229" i="1"/>
  <c r="FP229" i="1" s="1"/>
  <c r="FN230" i="1"/>
  <c r="FP230" i="1" s="1"/>
  <c r="FN231" i="1"/>
  <c r="FP231" i="1" s="1"/>
  <c r="FO232" i="1"/>
  <c r="FO240" i="1"/>
  <c r="FO248" i="1"/>
  <c r="FO256" i="1"/>
  <c r="FO264" i="1"/>
  <c r="FO272" i="1"/>
  <c r="FO280" i="1"/>
  <c r="FO288" i="1"/>
  <c r="FO296" i="1"/>
  <c r="FO304" i="1"/>
  <c r="FO312" i="1"/>
  <c r="FO320" i="1"/>
  <c r="FO328" i="1"/>
  <c r="FO336" i="1"/>
  <c r="FO342" i="1"/>
  <c r="FO346" i="1"/>
  <c r="FO350" i="1"/>
  <c r="CA379" i="1"/>
  <c r="CX379" i="1"/>
  <c r="CA381" i="1"/>
  <c r="CX381" i="1"/>
  <c r="CA383" i="1"/>
  <c r="CX383" i="1"/>
  <c r="CA385" i="1"/>
  <c r="CX385" i="1"/>
  <c r="BS391" i="1"/>
  <c r="CA393" i="1"/>
  <c r="CX393" i="1"/>
  <c r="BS399" i="1"/>
  <c r="CA401" i="1"/>
  <c r="CX401" i="1"/>
  <c r="BS407" i="1"/>
  <c r="CA409" i="1"/>
  <c r="CX409" i="1"/>
  <c r="BS415" i="1"/>
  <c r="CA417" i="1"/>
  <c r="CX417" i="1"/>
  <c r="FO461" i="1"/>
  <c r="BS462" i="1"/>
  <c r="FO463" i="1"/>
  <c r="FN463" i="1"/>
  <c r="FP463" i="1" s="1"/>
  <c r="FN469" i="1"/>
  <c r="FP469" i="1" s="1"/>
  <c r="CA474" i="1"/>
  <c r="CX474" i="1"/>
  <c r="FN480" i="1"/>
  <c r="FP480" i="1" s="1"/>
  <c r="BS483" i="1"/>
  <c r="FN501" i="1"/>
  <c r="FP501" i="1" s="1"/>
  <c r="CA506" i="1"/>
  <c r="CX506" i="1"/>
  <c r="FN512" i="1"/>
  <c r="FP512" i="1" s="1"/>
  <c r="BS515" i="1"/>
  <c r="CX526" i="1"/>
  <c r="FO552" i="1"/>
  <c r="FN552" i="1"/>
  <c r="FP552" i="1" s="1"/>
  <c r="FO584" i="1"/>
  <c r="FN584" i="1"/>
  <c r="FP584" i="1" s="1"/>
  <c r="FO616" i="1"/>
  <c r="FN616" i="1"/>
  <c r="FP616" i="1" s="1"/>
  <c r="FO648" i="1"/>
  <c r="FN648" i="1"/>
  <c r="FP648" i="1" s="1"/>
  <c r="FO652" i="1"/>
  <c r="FN652" i="1"/>
  <c r="FP652" i="1" s="1"/>
  <c r="FO662" i="1"/>
  <c r="FN662" i="1"/>
  <c r="FP662" i="1" s="1"/>
  <c r="FO670" i="1"/>
  <c r="FN670" i="1"/>
  <c r="FP670" i="1" s="1"/>
  <c r="FO684" i="1"/>
  <c r="FN684" i="1"/>
  <c r="FP684" i="1" s="1"/>
  <c r="FN751" i="1"/>
  <c r="FP751" i="1" s="1"/>
  <c r="FO759" i="1"/>
  <c r="FN759" i="1"/>
  <c r="FP759" i="1" s="1"/>
  <c r="FO766" i="1"/>
  <c r="FN766" i="1"/>
  <c r="FP766" i="1" s="1"/>
  <c r="CA821" i="1"/>
  <c r="FN851" i="1"/>
  <c r="FP851" i="1" s="1"/>
  <c r="FO851" i="1"/>
  <c r="BS388" i="1"/>
  <c r="CA390" i="1"/>
  <c r="CX390" i="1"/>
  <c r="BS396" i="1"/>
  <c r="CA398" i="1"/>
  <c r="CX398" i="1"/>
  <c r="BS404" i="1"/>
  <c r="CA406" i="1"/>
  <c r="CX406" i="1"/>
  <c r="BS412" i="1"/>
  <c r="CA414" i="1"/>
  <c r="CX414" i="1"/>
  <c r="CA453" i="1"/>
  <c r="CX453" i="1"/>
  <c r="CA459" i="1"/>
  <c r="CX459" i="1"/>
  <c r="BS470" i="1"/>
  <c r="CA478" i="1"/>
  <c r="CX478" i="1"/>
  <c r="FN484" i="1"/>
  <c r="FP484" i="1" s="1"/>
  <c r="BS487" i="1"/>
  <c r="BS502" i="1"/>
  <c r="CA510" i="1"/>
  <c r="CX510" i="1"/>
  <c r="BS526" i="1"/>
  <c r="FO530" i="1"/>
  <c r="FN530" i="1"/>
  <c r="FP530" i="1" s="1"/>
  <c r="FO532" i="1"/>
  <c r="FN532" i="1"/>
  <c r="FP532" i="1" s="1"/>
  <c r="FO562" i="1"/>
  <c r="FN562" i="1"/>
  <c r="FP562" i="1" s="1"/>
  <c r="FO564" i="1"/>
  <c r="FN564" i="1"/>
  <c r="FP564" i="1" s="1"/>
  <c r="FO594" i="1"/>
  <c r="FN594" i="1"/>
  <c r="FP594" i="1" s="1"/>
  <c r="FO596" i="1"/>
  <c r="FN596" i="1"/>
  <c r="FP596" i="1" s="1"/>
  <c r="FO626" i="1"/>
  <c r="FN626" i="1"/>
  <c r="FP626" i="1" s="1"/>
  <c r="FO628" i="1"/>
  <c r="FN628" i="1"/>
  <c r="FP628" i="1" s="1"/>
  <c r="BS680" i="1"/>
  <c r="FN704" i="1"/>
  <c r="FP704" i="1" s="1"/>
  <c r="BS821" i="1"/>
  <c r="CA457" i="1"/>
  <c r="CA681" i="1"/>
  <c r="CX688" i="1"/>
  <c r="BS690" i="1"/>
  <c r="BS721" i="1"/>
  <c r="FO726" i="1"/>
  <c r="FN726" i="1"/>
  <c r="FP726" i="1" s="1"/>
  <c r="CA736" i="1"/>
  <c r="BS803" i="1"/>
  <c r="CX807" i="1"/>
  <c r="CA841" i="1"/>
  <c r="BS849" i="1"/>
  <c r="CA456" i="1"/>
  <c r="CA464" i="1"/>
  <c r="CA468" i="1"/>
  <c r="CA472" i="1"/>
  <c r="CA476" i="1"/>
  <c r="CA480" i="1"/>
  <c r="CA484" i="1"/>
  <c r="CA488" i="1"/>
  <c r="CA492" i="1"/>
  <c r="CA496" i="1"/>
  <c r="CA500" i="1"/>
  <c r="CA504" i="1"/>
  <c r="CA508" i="1"/>
  <c r="CA512" i="1"/>
  <c r="FO533" i="1"/>
  <c r="FN533" i="1"/>
  <c r="FP533" i="1" s="1"/>
  <c r="FO541" i="1"/>
  <c r="FN541" i="1"/>
  <c r="FP541" i="1" s="1"/>
  <c r="FO549" i="1"/>
  <c r="FN549" i="1"/>
  <c r="FP549" i="1" s="1"/>
  <c r="FO557" i="1"/>
  <c r="FN557" i="1"/>
  <c r="FP557" i="1" s="1"/>
  <c r="FO565" i="1"/>
  <c r="FN565" i="1"/>
  <c r="FP565" i="1" s="1"/>
  <c r="FO573" i="1"/>
  <c r="FN573" i="1"/>
  <c r="FP573" i="1" s="1"/>
  <c r="FO581" i="1"/>
  <c r="FN581" i="1"/>
  <c r="FP581" i="1" s="1"/>
  <c r="FO589" i="1"/>
  <c r="FN589" i="1"/>
  <c r="FP589" i="1" s="1"/>
  <c r="FO597" i="1"/>
  <c r="FN597" i="1"/>
  <c r="FP597" i="1" s="1"/>
  <c r="FO605" i="1"/>
  <c r="FN605" i="1"/>
  <c r="FP605" i="1" s="1"/>
  <c r="FO613" i="1"/>
  <c r="FN613" i="1"/>
  <c r="FP613" i="1" s="1"/>
  <c r="FO621" i="1"/>
  <c r="FN621" i="1"/>
  <c r="FP621" i="1" s="1"/>
  <c r="FO629" i="1"/>
  <c r="FN629" i="1"/>
  <c r="FP629" i="1" s="1"/>
  <c r="FO637" i="1"/>
  <c r="FN637" i="1"/>
  <c r="FP637" i="1" s="1"/>
  <c r="FO645" i="1"/>
  <c r="FN645" i="1"/>
  <c r="FP645" i="1" s="1"/>
  <c r="FO653" i="1"/>
  <c r="FN653" i="1"/>
  <c r="FP653" i="1" s="1"/>
  <c r="CX697" i="1"/>
  <c r="FO700" i="1"/>
  <c r="FN700" i="1"/>
  <c r="FP700" i="1" s="1"/>
  <c r="FO729" i="1"/>
  <c r="FN729" i="1"/>
  <c r="FP729" i="1" s="1"/>
  <c r="FO733" i="1"/>
  <c r="FN733" i="1"/>
  <c r="FP733" i="1" s="1"/>
  <c r="FO737" i="1"/>
  <c r="FN737" i="1"/>
  <c r="FP737" i="1" s="1"/>
  <c r="FO849" i="1"/>
  <c r="FN849" i="1"/>
  <c r="FP849" i="1" s="1"/>
  <c r="FN419" i="1"/>
  <c r="FP419" i="1" s="1"/>
  <c r="FN420" i="1"/>
  <c r="FP420" i="1" s="1"/>
  <c r="FN454" i="1"/>
  <c r="FP454" i="1" s="1"/>
  <c r="CA455" i="1"/>
  <c r="FN462" i="1"/>
  <c r="FP462" i="1" s="1"/>
  <c r="CA463" i="1"/>
  <c r="FO650" i="1"/>
  <c r="FN650" i="1"/>
  <c r="FP650" i="1" s="1"/>
  <c r="CA658" i="1"/>
  <c r="CX658" i="1"/>
  <c r="FO664" i="1"/>
  <c r="FN664" i="1"/>
  <c r="FP664" i="1" s="1"/>
  <c r="FN678" i="1"/>
  <c r="FP678" i="1" s="1"/>
  <c r="BS697" i="1"/>
  <c r="BS715" i="1"/>
  <c r="CX728" i="1"/>
  <c r="FN814" i="1"/>
  <c r="FP814" i="1" s="1"/>
  <c r="CA454" i="1"/>
  <c r="CA462" i="1"/>
  <c r="CA467" i="1"/>
  <c r="CA471" i="1"/>
  <c r="CA475" i="1"/>
  <c r="CA479" i="1"/>
  <c r="CA483" i="1"/>
  <c r="CA487" i="1"/>
  <c r="CA491" i="1"/>
  <c r="CA495" i="1"/>
  <c r="CA499" i="1"/>
  <c r="CA503" i="1"/>
  <c r="CA507" i="1"/>
  <c r="CA511" i="1"/>
  <c r="CA515" i="1"/>
  <c r="CX515" i="1"/>
  <c r="CA517" i="1"/>
  <c r="CX517" i="1"/>
  <c r="CA519" i="1"/>
  <c r="CX519" i="1"/>
  <c r="FO535" i="1"/>
  <c r="FN535" i="1"/>
  <c r="FP535" i="1" s="1"/>
  <c r="FO543" i="1"/>
  <c r="FN543" i="1"/>
  <c r="FP543" i="1" s="1"/>
  <c r="FO551" i="1"/>
  <c r="FN551" i="1"/>
  <c r="FP551" i="1" s="1"/>
  <c r="FO559" i="1"/>
  <c r="FN559" i="1"/>
  <c r="FP559" i="1" s="1"/>
  <c r="FO567" i="1"/>
  <c r="FN567" i="1"/>
  <c r="FP567" i="1" s="1"/>
  <c r="FO575" i="1"/>
  <c r="FN575" i="1"/>
  <c r="FP575" i="1" s="1"/>
  <c r="FO583" i="1"/>
  <c r="FN583" i="1"/>
  <c r="FP583" i="1" s="1"/>
  <c r="FO591" i="1"/>
  <c r="FN591" i="1"/>
  <c r="FP591" i="1" s="1"/>
  <c r="FO599" i="1"/>
  <c r="FN599" i="1"/>
  <c r="FP599" i="1" s="1"/>
  <c r="FO607" i="1"/>
  <c r="FN607" i="1"/>
  <c r="FP607" i="1" s="1"/>
  <c r="FO615" i="1"/>
  <c r="FN615" i="1"/>
  <c r="FP615" i="1" s="1"/>
  <c r="FO623" i="1"/>
  <c r="FN623" i="1"/>
  <c r="FP623" i="1" s="1"/>
  <c r="FO631" i="1"/>
  <c r="FN631" i="1"/>
  <c r="FP631" i="1" s="1"/>
  <c r="FO639" i="1"/>
  <c r="FN639" i="1"/>
  <c r="FP639" i="1" s="1"/>
  <c r="FO647" i="1"/>
  <c r="FN647" i="1"/>
  <c r="FP647" i="1" s="1"/>
  <c r="FO668" i="1"/>
  <c r="FN668" i="1"/>
  <c r="FP668" i="1" s="1"/>
  <c r="FO671" i="1"/>
  <c r="FN671" i="1"/>
  <c r="FP671" i="1" s="1"/>
  <c r="FO707" i="1"/>
  <c r="FN707" i="1"/>
  <c r="FP707" i="1" s="1"/>
  <c r="CA754" i="1"/>
  <c r="CX754" i="1"/>
  <c r="CX756" i="1"/>
  <c r="BS773" i="1"/>
  <c r="FO774" i="1"/>
  <c r="FN774" i="1"/>
  <c r="FP774" i="1" s="1"/>
  <c r="FO776" i="1"/>
  <c r="FN776" i="1"/>
  <c r="FP776" i="1" s="1"/>
  <c r="BS788" i="1"/>
  <c r="CA793" i="1"/>
  <c r="CX793" i="1"/>
  <c r="FO803" i="1"/>
  <c r="FN803" i="1"/>
  <c r="FP803" i="1" s="1"/>
  <c r="FO809" i="1"/>
  <c r="FN809" i="1"/>
  <c r="FP809" i="1" s="1"/>
  <c r="CX826" i="1"/>
  <c r="FO837" i="1"/>
  <c r="CA655" i="1"/>
  <c r="CX665" i="1"/>
  <c r="CA687" i="1"/>
  <c r="FO691" i="1"/>
  <c r="FN691" i="1"/>
  <c r="FP691" i="1" s="1"/>
  <c r="CX696" i="1"/>
  <c r="BS705" i="1"/>
  <c r="BS712" i="1"/>
  <c r="CA720" i="1"/>
  <c r="CA739" i="1"/>
  <c r="CX739" i="1"/>
  <c r="BS741" i="1"/>
  <c r="FO742" i="1"/>
  <c r="FN742" i="1"/>
  <c r="FP742" i="1" s="1"/>
  <c r="FO744" i="1"/>
  <c r="FN744" i="1"/>
  <c r="FP744" i="1" s="1"/>
  <c r="BS750" i="1"/>
  <c r="BS763" i="1"/>
  <c r="CX764" i="1"/>
  <c r="CA779" i="1"/>
  <c r="CX779" i="1"/>
  <c r="FO823" i="1"/>
  <c r="FN823" i="1"/>
  <c r="FP823" i="1" s="1"/>
  <c r="CX830" i="1"/>
  <c r="FO831" i="1"/>
  <c r="FN831" i="1"/>
  <c r="FP831" i="1" s="1"/>
  <c r="BS834" i="1"/>
  <c r="FO858" i="1"/>
  <c r="FN858" i="1"/>
  <c r="FP858" i="1" s="1"/>
  <c r="CA662" i="1"/>
  <c r="BS663" i="1"/>
  <c r="BS665" i="1"/>
  <c r="CA680" i="1"/>
  <c r="CX689" i="1"/>
  <c r="CA711" i="1"/>
  <c r="FO715" i="1"/>
  <c r="FN715" i="1"/>
  <c r="FP715" i="1" s="1"/>
  <c r="CX720" i="1"/>
  <c r="FO724" i="1"/>
  <c r="FN724" i="1"/>
  <c r="FP724" i="1" s="1"/>
  <c r="CA764" i="1"/>
  <c r="CA777" i="1"/>
  <c r="CA661" i="1"/>
  <c r="CA671" i="1"/>
  <c r="FO675" i="1"/>
  <c r="FN675" i="1"/>
  <c r="FP675" i="1" s="1"/>
  <c r="CX680" i="1"/>
  <c r="FN686" i="1"/>
  <c r="FP686" i="1" s="1"/>
  <c r="BS689" i="1"/>
  <c r="FN693" i="1"/>
  <c r="FP693" i="1" s="1"/>
  <c r="BS696" i="1"/>
  <c r="CA704" i="1"/>
  <c r="FN712" i="1"/>
  <c r="FP712" i="1" s="1"/>
  <c r="CX713" i="1"/>
  <c r="BS739" i="1"/>
  <c r="BS746" i="1"/>
  <c r="CA762" i="1"/>
  <c r="CX762" i="1"/>
  <c r="CA797" i="1"/>
  <c r="FO801" i="1"/>
  <c r="FN801" i="1"/>
  <c r="FP801" i="1" s="1"/>
  <c r="CA660" i="1"/>
  <c r="CA664" i="1"/>
  <c r="CX673" i="1"/>
  <c r="CA695" i="1"/>
  <c r="FO699" i="1"/>
  <c r="FN699" i="1"/>
  <c r="FP699" i="1" s="1"/>
  <c r="CX704" i="1"/>
  <c r="FO708" i="1"/>
  <c r="FN708" i="1"/>
  <c r="FP708" i="1" s="1"/>
  <c r="BS713" i="1"/>
  <c r="BS720" i="1"/>
  <c r="CA728" i="1"/>
  <c r="CA747" i="1"/>
  <c r="CX747" i="1"/>
  <c r="CA769" i="1"/>
  <c r="CA771" i="1"/>
  <c r="CX771" i="1"/>
  <c r="CX773" i="1"/>
  <c r="BS799" i="1"/>
  <c r="BS811" i="1"/>
  <c r="BS825" i="1"/>
  <c r="CA730" i="1"/>
  <c r="CX734" i="1"/>
  <c r="CX738" i="1"/>
  <c r="CX740" i="1"/>
  <c r="BS747" i="1"/>
  <c r="CA753" i="1"/>
  <c r="CA755" i="1"/>
  <c r="CX755" i="1"/>
  <c r="BS762" i="1"/>
  <c r="CA770" i="1"/>
  <c r="CX770" i="1"/>
  <c r="CX772" i="1"/>
  <c r="BS779" i="1"/>
  <c r="CX789" i="1"/>
  <c r="FO790" i="1"/>
  <c r="FN790" i="1"/>
  <c r="FP790" i="1" s="1"/>
  <c r="BS793" i="1"/>
  <c r="CA806" i="1"/>
  <c r="BS816" i="1"/>
  <c r="BS835" i="1"/>
  <c r="CX839" i="1"/>
  <c r="CA842" i="1"/>
  <c r="CX842" i="1"/>
  <c r="FO862" i="1"/>
  <c r="FN862" i="1"/>
  <c r="FP862" i="1" s="1"/>
  <c r="CX876" i="1"/>
  <c r="FN877" i="1"/>
  <c r="FP877" i="1" s="1"/>
  <c r="FO877" i="1"/>
  <c r="FO935" i="1"/>
  <c r="FN935" i="1"/>
  <c r="FP935" i="1" s="1"/>
  <c r="FN982" i="1"/>
  <c r="FP982" i="1" s="1"/>
  <c r="FO982" i="1"/>
  <c r="BS734" i="1"/>
  <c r="BS738" i="1"/>
  <c r="BS740" i="1"/>
  <c r="FO750" i="1"/>
  <c r="FN750" i="1"/>
  <c r="FP750" i="1" s="1"/>
  <c r="BS772" i="1"/>
  <c r="BS789" i="1"/>
  <c r="CX798" i="1"/>
  <c r="FO799" i="1"/>
  <c r="FN799" i="1"/>
  <c r="FP799" i="1" s="1"/>
  <c r="BS802" i="1"/>
  <c r="BS806" i="1"/>
  <c r="FN813" i="1"/>
  <c r="FP813" i="1" s="1"/>
  <c r="FO813" i="1"/>
  <c r="BS820" i="1"/>
  <c r="CA829" i="1"/>
  <c r="CX829" i="1"/>
  <c r="BS839" i="1"/>
  <c r="BS853" i="1"/>
  <c r="FO854" i="1"/>
  <c r="FN854" i="1"/>
  <c r="FP854" i="1" s="1"/>
  <c r="FO859" i="1"/>
  <c r="FN859" i="1"/>
  <c r="FP859" i="1" s="1"/>
  <c r="FO881" i="1"/>
  <c r="FN881" i="1"/>
  <c r="FP881" i="1" s="1"/>
  <c r="FN946" i="1"/>
  <c r="FP946" i="1" s="1"/>
  <c r="FO946" i="1"/>
  <c r="FN954" i="1"/>
  <c r="FP954" i="1" s="1"/>
  <c r="FO954" i="1"/>
  <c r="CA729" i="1"/>
  <c r="CX733" i="1"/>
  <c r="CX737" i="1"/>
  <c r="CA746" i="1"/>
  <c r="CX748" i="1"/>
  <c r="BS755" i="1"/>
  <c r="CA761" i="1"/>
  <c r="CA763" i="1"/>
  <c r="CX763" i="1"/>
  <c r="BS770" i="1"/>
  <c r="CA778" i="1"/>
  <c r="CX778" i="1"/>
  <c r="CA792" i="1"/>
  <c r="BS798" i="1"/>
  <c r="CA811" i="1"/>
  <c r="CX811" i="1"/>
  <c r="CA825" i="1"/>
  <c r="CX825" i="1"/>
  <c r="BS842" i="1"/>
  <c r="FN870" i="1"/>
  <c r="FP870" i="1" s="1"/>
  <c r="FO870" i="1"/>
  <c r="BS876" i="1"/>
  <c r="FO882" i="1"/>
  <c r="FN882" i="1"/>
  <c r="FP882" i="1" s="1"/>
  <c r="FO901" i="1"/>
  <c r="FN901" i="1"/>
  <c r="FP901" i="1" s="1"/>
  <c r="FO952" i="1"/>
  <c r="FN952" i="1"/>
  <c r="FP952" i="1" s="1"/>
  <c r="FN665" i="1"/>
  <c r="FP665" i="1" s="1"/>
  <c r="FN673" i="1"/>
  <c r="FP673" i="1" s="1"/>
  <c r="FN681" i="1"/>
  <c r="FP681" i="1" s="1"/>
  <c r="FN689" i="1"/>
  <c r="FP689" i="1" s="1"/>
  <c r="FN697" i="1"/>
  <c r="FP697" i="1" s="1"/>
  <c r="FN705" i="1"/>
  <c r="FP705" i="1" s="1"/>
  <c r="FN713" i="1"/>
  <c r="FP713" i="1" s="1"/>
  <c r="FN721" i="1"/>
  <c r="FP721" i="1" s="1"/>
  <c r="FN728" i="1"/>
  <c r="FP728" i="1" s="1"/>
  <c r="BS733" i="1"/>
  <c r="BS737" i="1"/>
  <c r="BS748" i="1"/>
  <c r="FO758" i="1"/>
  <c r="FN758" i="1"/>
  <c r="FP758" i="1" s="1"/>
  <c r="CX784" i="1"/>
  <c r="CA788" i="1"/>
  <c r="CX788" i="1"/>
  <c r="BS794" i="1"/>
  <c r="CA801" i="1"/>
  <c r="FO808" i="1"/>
  <c r="FN808" i="1"/>
  <c r="FP808" i="1" s="1"/>
  <c r="CA815" i="1"/>
  <c r="CA819" i="1"/>
  <c r="BS829" i="1"/>
  <c r="CA834" i="1"/>
  <c r="CX834" i="1"/>
  <c r="FO835" i="1"/>
  <c r="FN835" i="1"/>
  <c r="FP835" i="1" s="1"/>
  <c r="CX838" i="1"/>
  <c r="CA845" i="1"/>
  <c r="FN873" i="1"/>
  <c r="FP873" i="1" s="1"/>
  <c r="FO873" i="1"/>
  <c r="CX880" i="1"/>
  <c r="BS896" i="1"/>
  <c r="BS898" i="1"/>
  <c r="FO944" i="1"/>
  <c r="FN944" i="1"/>
  <c r="FP944" i="1" s="1"/>
  <c r="BS787" i="1"/>
  <c r="BS819" i="1"/>
  <c r="BS841" i="1"/>
  <c r="CA847" i="1"/>
  <c r="FO857" i="1"/>
  <c r="FN857" i="1"/>
  <c r="FP857" i="1" s="1"/>
  <c r="BS860" i="1"/>
  <c r="CX870" i="1"/>
  <c r="BS872" i="1"/>
  <c r="CA875" i="1"/>
  <c r="BS890" i="1"/>
  <c r="BS892" i="1"/>
  <c r="BS894" i="1"/>
  <c r="FO916" i="1"/>
  <c r="FN916" i="1"/>
  <c r="FP916" i="1" s="1"/>
  <c r="CA786" i="1"/>
  <c r="CX795" i="1"/>
  <c r="CA818" i="1"/>
  <c r="CX827" i="1"/>
  <c r="CA840" i="1"/>
  <c r="FO855" i="1"/>
  <c r="FN855" i="1"/>
  <c r="FP855" i="1" s="1"/>
  <c r="FO860" i="1"/>
  <c r="FN860" i="1"/>
  <c r="FP860" i="1" s="1"/>
  <c r="BS866" i="1"/>
  <c r="CX873" i="1"/>
  <c r="BS875" i="1"/>
  <c r="CA889" i="1"/>
  <c r="CX889" i="1"/>
  <c r="FN909" i="1"/>
  <c r="FP909" i="1" s="1"/>
  <c r="FO909" i="1"/>
  <c r="FN740" i="1"/>
  <c r="FP740" i="1" s="1"/>
  <c r="FN748" i="1"/>
  <c r="FP748" i="1" s="1"/>
  <c r="FN756" i="1"/>
  <c r="FP756" i="1" s="1"/>
  <c r="FN764" i="1"/>
  <c r="FP764" i="1" s="1"/>
  <c r="FN772" i="1"/>
  <c r="FP772" i="1" s="1"/>
  <c r="FN779" i="1"/>
  <c r="FP779" i="1" s="1"/>
  <c r="FN784" i="1"/>
  <c r="FP784" i="1" s="1"/>
  <c r="FO789" i="1"/>
  <c r="BS795" i="1"/>
  <c r="FN798" i="1"/>
  <c r="FP798" i="1" s="1"/>
  <c r="FN807" i="1"/>
  <c r="FP807" i="1" s="1"/>
  <c r="FN811" i="1"/>
  <c r="FP811" i="1" s="1"/>
  <c r="FN816" i="1"/>
  <c r="FP816" i="1" s="1"/>
  <c r="FO821" i="1"/>
  <c r="BS827" i="1"/>
  <c r="FN830" i="1"/>
  <c r="FP830" i="1" s="1"/>
  <c r="FN839" i="1"/>
  <c r="FP839" i="1" s="1"/>
  <c r="CX843" i="1"/>
  <c r="CA853" i="1"/>
  <c r="CX853" i="1"/>
  <c r="CA862" i="1"/>
  <c r="CA867" i="1"/>
  <c r="BS873" i="1"/>
  <c r="FN878" i="1"/>
  <c r="FP878" i="1" s="1"/>
  <c r="FO878" i="1"/>
  <c r="BS904" i="1"/>
  <c r="CA794" i="1"/>
  <c r="CX803" i="1"/>
  <c r="CA826" i="1"/>
  <c r="CX835" i="1"/>
  <c r="BS843" i="1"/>
  <c r="FO848" i="1"/>
  <c r="CX849" i="1"/>
  <c r="CX865" i="1"/>
  <c r="FO894" i="1"/>
  <c r="FN894" i="1"/>
  <c r="FP894" i="1" s="1"/>
  <c r="CA905" i="1"/>
  <c r="CX905" i="1"/>
  <c r="BS882" i="1"/>
  <c r="FO910" i="1"/>
  <c r="FN910" i="1"/>
  <c r="FP910" i="1" s="1"/>
  <c r="CA913" i="1"/>
  <c r="CA921" i="1"/>
  <c r="CA888" i="1"/>
  <c r="FO914" i="1"/>
  <c r="FN914" i="1"/>
  <c r="FP914" i="1" s="1"/>
  <c r="FO951" i="1"/>
  <c r="FN951" i="1"/>
  <c r="FP951" i="1" s="1"/>
  <c r="FO955" i="1"/>
  <c r="FN955" i="1"/>
  <c r="FP955" i="1" s="1"/>
  <c r="CA863" i="1"/>
  <c r="CA866" i="1"/>
  <c r="CX866" i="1"/>
  <c r="CA871" i="1"/>
  <c r="CA879" i="1"/>
  <c r="CA884" i="1"/>
  <c r="CA890" i="1"/>
  <c r="CX890" i="1"/>
  <c r="CA892" i="1"/>
  <c r="CX892" i="1"/>
  <c r="CA894" i="1"/>
  <c r="CX894" i="1"/>
  <c r="BS901" i="1"/>
  <c r="FN922" i="1"/>
  <c r="FP922" i="1" s="1"/>
  <c r="FN928" i="1"/>
  <c r="FP928" i="1" s="1"/>
  <c r="FO930" i="1"/>
  <c r="CA932" i="1"/>
  <c r="FO967" i="1"/>
  <c r="FN967" i="1"/>
  <c r="FP967" i="1" s="1"/>
  <c r="CA857" i="1"/>
  <c r="BS888" i="1"/>
  <c r="CA898" i="1"/>
  <c r="CX898" i="1"/>
  <c r="CA900" i="1"/>
  <c r="CX900" i="1"/>
  <c r="CA906" i="1"/>
  <c r="CX906" i="1"/>
  <c r="CA908" i="1"/>
  <c r="CX916" i="1"/>
  <c r="CX940" i="1"/>
  <c r="CA945" i="1"/>
  <c r="CX957" i="1"/>
  <c r="FN959" i="1"/>
  <c r="FP959" i="1" s="1"/>
  <c r="FN963" i="1"/>
  <c r="FP963" i="1" s="1"/>
  <c r="FO977" i="1"/>
  <c r="FN977" i="1"/>
  <c r="FP977" i="1" s="1"/>
  <c r="BS867" i="1"/>
  <c r="CA886" i="1"/>
  <c r="BS889" i="1"/>
  <c r="CA891" i="1"/>
  <c r="CX891" i="1"/>
  <c r="BS897" i="1"/>
  <c r="CA899" i="1"/>
  <c r="CX899" i="1"/>
  <c r="BS905" i="1"/>
  <c r="CA907" i="1"/>
  <c r="CX907" i="1"/>
  <c r="FO919" i="1"/>
  <c r="FN919" i="1"/>
  <c r="FP919" i="1" s="1"/>
  <c r="CA930" i="1"/>
  <c r="BS932" i="1"/>
  <c r="CA937" i="1"/>
  <c r="FO960" i="1"/>
  <c r="FN960" i="1"/>
  <c r="FP960" i="1" s="1"/>
  <c r="FO983" i="1"/>
  <c r="FN983" i="1"/>
  <c r="FP983" i="1" s="1"/>
  <c r="CA896" i="1"/>
  <c r="CX896" i="1"/>
  <c r="BS902" i="1"/>
  <c r="CA904" i="1"/>
  <c r="CX904" i="1"/>
  <c r="FO911" i="1"/>
  <c r="FN911" i="1"/>
  <c r="FP911" i="1" s="1"/>
  <c r="FO943" i="1"/>
  <c r="FN943" i="1"/>
  <c r="FP943" i="1" s="1"/>
  <c r="CX948" i="1"/>
  <c r="FO964" i="1"/>
  <c r="FN964" i="1"/>
  <c r="FP964" i="1" s="1"/>
  <c r="FO972" i="1"/>
  <c r="FN972" i="1"/>
  <c r="FP972" i="1" s="1"/>
  <c r="CA885" i="1"/>
  <c r="BS891" i="1"/>
  <c r="CA893" i="1"/>
  <c r="CX893" i="1"/>
  <c r="BS899" i="1"/>
  <c r="CA901" i="1"/>
  <c r="CX901" i="1"/>
  <c r="BS907" i="1"/>
  <c r="CA914" i="1"/>
  <c r="CX924" i="1"/>
  <c r="FN936" i="1"/>
  <c r="FP936" i="1" s="1"/>
  <c r="CA946" i="1"/>
  <c r="BS948" i="1"/>
  <c r="CA953" i="1"/>
  <c r="FO968" i="1"/>
  <c r="FN968" i="1"/>
  <c r="FP968" i="1" s="1"/>
  <c r="CA974" i="1"/>
  <c r="FN976" i="1"/>
  <c r="FP976" i="1" s="1"/>
  <c r="FO976" i="1"/>
  <c r="FO978" i="1"/>
  <c r="FO973" i="1"/>
  <c r="FN973" i="1"/>
  <c r="FP973" i="1" s="1"/>
  <c r="AC1069" i="1"/>
  <c r="AC1070" i="1" s="1"/>
  <c r="FN918" i="1"/>
  <c r="FP918" i="1" s="1"/>
  <c r="FN926" i="1"/>
  <c r="FP926" i="1" s="1"/>
  <c r="FN934" i="1"/>
  <c r="FP934" i="1" s="1"/>
  <c r="FN942" i="1"/>
  <c r="FP942" i="1" s="1"/>
  <c r="FN950" i="1"/>
  <c r="FP950" i="1" s="1"/>
  <c r="FN958" i="1"/>
  <c r="FP958" i="1" s="1"/>
  <c r="FN962" i="1"/>
  <c r="FP962" i="1" s="1"/>
  <c r="FN966" i="1"/>
  <c r="FP966" i="1" s="1"/>
  <c r="FN970" i="1"/>
  <c r="FP970" i="1" s="1"/>
  <c r="FO974" i="1"/>
  <c r="FN974" i="1"/>
  <c r="FP974" i="1" s="1"/>
  <c r="Q972" i="1"/>
  <c r="CA973" i="1"/>
  <c r="CP1069" i="1"/>
  <c r="AB1069" i="1"/>
  <c r="AB1070" i="1" s="1"/>
  <c r="GK17" i="1"/>
  <c r="GJ17" i="1"/>
  <c r="GN19" i="1"/>
  <c r="GM19" i="1"/>
  <c r="GM17" i="1"/>
  <c r="GL19" i="1"/>
  <c r="GL17" i="1"/>
  <c r="GJ15" i="1"/>
  <c r="GN17" i="1"/>
  <c r="GG11" i="1"/>
  <c r="G1087" i="1" l="1"/>
  <c r="O1091" i="1"/>
  <c r="P1089" i="1"/>
  <c r="J1099" i="1"/>
  <c r="W1077" i="1"/>
  <c r="C1099" i="1" s="1"/>
  <c r="S1082" i="1"/>
  <c r="U1077" i="1"/>
  <c r="U1082" i="1" s="1"/>
  <c r="W1078" i="1" s="1"/>
  <c r="V1077" i="1"/>
  <c r="T1082" i="1" s="1"/>
  <c r="X1078" i="1" s="1"/>
  <c r="C1097" i="1"/>
  <c r="P1088" i="1"/>
  <c r="O1090" i="1"/>
  <c r="GH13" i="1"/>
  <c r="GQ20" i="1" s="1"/>
  <c r="GR20" i="1" s="1"/>
  <c r="GI13" i="1"/>
  <c r="GI11" i="1"/>
  <c r="Q4" i="1"/>
  <c r="P1080" i="1"/>
  <c r="O1081" i="1"/>
  <c r="C1095" i="1"/>
  <c r="F1095" i="1"/>
  <c r="E1081" i="1"/>
  <c r="N1083" i="1"/>
  <c r="E1079" i="1"/>
  <c r="Z4" i="1"/>
  <c r="E1088" i="1" s="1"/>
  <c r="G1088" i="1" s="1"/>
  <c r="M1080" i="1"/>
  <c r="M1083" i="1" s="1"/>
  <c r="Z1093" i="1"/>
  <c r="U1092" i="1"/>
  <c r="E1090" i="1"/>
  <c r="G1090" i="1" s="1"/>
  <c r="Y1094" i="1"/>
  <c r="L1081" i="1"/>
  <c r="P1081" i="1" s="1"/>
  <c r="U1094" i="1"/>
  <c r="E1089" i="1"/>
  <c r="G1089" i="1" s="1"/>
  <c r="N1082" i="1"/>
  <c r="P1091" i="1" s="1"/>
  <c r="AB4" i="1"/>
  <c r="L1095" i="1"/>
  <c r="BS4" i="1"/>
  <c r="F1082" i="1" s="1"/>
  <c r="GL21" i="1"/>
  <c r="GM21" i="1" s="1"/>
  <c r="CX4" i="1"/>
  <c r="J1082" i="1" s="1"/>
  <c r="J1083" i="1" s="1"/>
  <c r="BS1069" i="1"/>
  <c r="R1069" i="1"/>
  <c r="CA4" i="1"/>
  <c r="G1082" i="1" s="1"/>
  <c r="G1083" i="1" s="1"/>
  <c r="FP5" i="1"/>
  <c r="FP1069" i="1" s="1"/>
  <c r="FP4" i="1" s="1"/>
  <c r="FN1069" i="1"/>
  <c r="FN4" i="1" s="1"/>
  <c r="CX1069" i="1"/>
  <c r="CA1069" i="1"/>
  <c r="FO1069" i="1"/>
  <c r="FO4" i="1" s="1"/>
  <c r="FM4" i="1"/>
  <c r="O1095" i="1" s="1"/>
  <c r="P1090" i="1" l="1"/>
  <c r="C1098" i="1"/>
  <c r="J1098" i="1"/>
  <c r="GL20" i="1"/>
  <c r="GM20" i="1" s="1"/>
  <c r="O1080" i="1"/>
  <c r="O1083" i="1"/>
  <c r="L1083" i="1"/>
  <c r="P1083" i="1" s="1"/>
  <c r="L1082" i="1"/>
  <c r="P1082" i="1" s="1"/>
  <c r="M1082" i="1"/>
  <c r="O1082" i="1" s="1"/>
  <c r="U1093" i="1"/>
  <c r="E1091" i="1"/>
  <c r="G1091" i="1" s="1"/>
  <c r="E1082" i="1"/>
  <c r="E1083" i="1" s="1"/>
  <c r="F1083" i="1"/>
</calcChain>
</file>

<file path=xl/comments1.xml><?xml version="1.0" encoding="utf-8"?>
<comments xmlns="http://schemas.openxmlformats.org/spreadsheetml/2006/main">
  <authors>
    <author>Tuncay MORKOC</author>
  </authors>
  <commentList>
    <comment ref="P3" authorId="0" shapeId="0">
      <text>
        <r>
          <rPr>
            <b/>
            <sz val="9"/>
            <color indexed="81"/>
            <rFont val="Tahoma"/>
            <family val="2"/>
            <charset val="162"/>
          </rPr>
          <t>5 yaş ve 4-5 yaş net hesaplamalarda düşülüyor</t>
        </r>
        <r>
          <rPr>
            <sz val="9"/>
            <color indexed="81"/>
            <rFont val="Tahoma"/>
            <family val="2"/>
            <charset val="162"/>
          </rPr>
          <t xml:space="preserve">
</t>
        </r>
      </text>
    </comment>
    <comment ref="FL3" authorId="0" shapeId="0">
      <text>
        <r>
          <rPr>
            <sz val="9"/>
            <color indexed="81"/>
            <rFont val="Tahoma"/>
            <family val="2"/>
            <charset val="162"/>
          </rPr>
          <t xml:space="preserve">Brüt okullaşması %100 den fazla olan ilçeler -öğrenci sayısı olduğundan bu eksiler düşülmez. Toplam 542 değil 549 bin
</t>
        </r>
      </text>
    </comment>
  </commentList>
</comments>
</file>

<file path=xl/sharedStrings.xml><?xml version="1.0" encoding="utf-8"?>
<sst xmlns="http://schemas.openxmlformats.org/spreadsheetml/2006/main" count="10991" uniqueCount="2434">
  <si>
    <t>İL</t>
  </si>
  <si>
    <t>İLÇE</t>
  </si>
  <si>
    <t>ADANA</t>
  </si>
  <si>
    <t>ALADAĞ</t>
  </si>
  <si>
    <t>CEYHAN</t>
  </si>
  <si>
    <t>ÇUKUROVA</t>
  </si>
  <si>
    <t>FEKE</t>
  </si>
  <si>
    <t>İMAMOĞLU</t>
  </si>
  <si>
    <t>KARAİSALI</t>
  </si>
  <si>
    <t>KARATAŞ</t>
  </si>
  <si>
    <t>KOZAN</t>
  </si>
  <si>
    <t>POZANTI</t>
  </si>
  <si>
    <t>SAİMBEYLİ</t>
  </si>
  <si>
    <t>SARIÇAM</t>
  </si>
  <si>
    <t>SEYHAN</t>
  </si>
  <si>
    <t>TUFANBEYLİ</t>
  </si>
  <si>
    <t>YUMURTALIK</t>
  </si>
  <si>
    <t>YÜREĞİR</t>
  </si>
  <si>
    <t>ADIYAMAN</t>
  </si>
  <si>
    <t>BESNİ</t>
  </si>
  <si>
    <t>ÇELİKHAN</t>
  </si>
  <si>
    <t>GERGER</t>
  </si>
  <si>
    <t>KAHTA</t>
  </si>
  <si>
    <t>SAMSAT</t>
  </si>
  <si>
    <t>SİNCİK</t>
  </si>
  <si>
    <t>TUT</t>
  </si>
  <si>
    <t>AFYONKARAHİSAR</t>
  </si>
  <si>
    <t>BAŞMAKÇI</t>
  </si>
  <si>
    <t>BOLVADİN</t>
  </si>
  <si>
    <t>ÇAY</t>
  </si>
  <si>
    <t>ÇOBANLAR</t>
  </si>
  <si>
    <t>DAZKIRI</t>
  </si>
  <si>
    <t>DİNAR</t>
  </si>
  <si>
    <t>EMİRDAĞ</t>
  </si>
  <si>
    <t>EVCİLER</t>
  </si>
  <si>
    <t>HOCALAR</t>
  </si>
  <si>
    <t>İHSANİYE</t>
  </si>
  <si>
    <t>İSCEHİSAR</t>
  </si>
  <si>
    <t>KIZILÖREN</t>
  </si>
  <si>
    <t>SANDIKLI</t>
  </si>
  <si>
    <t>SİNANPAŞA</t>
  </si>
  <si>
    <t>SULTANDAĞI</t>
  </si>
  <si>
    <t>ŞUHUT</t>
  </si>
  <si>
    <t>AĞRI</t>
  </si>
  <si>
    <t>DİYADİN</t>
  </si>
  <si>
    <t>DOĞUBEYAZIT</t>
  </si>
  <si>
    <t>ELEŞKİRT</t>
  </si>
  <si>
    <t>HAMUR</t>
  </si>
  <si>
    <t>PATNOS</t>
  </si>
  <si>
    <t>TAŞLIÇAY</t>
  </si>
  <si>
    <t>TUTAK</t>
  </si>
  <si>
    <t>AKSARAY</t>
  </si>
  <si>
    <t>AĞAÇÖREN</t>
  </si>
  <si>
    <t>ESKİL</t>
  </si>
  <si>
    <t>GÜLAĞAÇ</t>
  </si>
  <si>
    <t>GÜZELYURT</t>
  </si>
  <si>
    <t>SARIYAHŞİ</t>
  </si>
  <si>
    <t>AMASYA</t>
  </si>
  <si>
    <t>GÖYNÜCEK</t>
  </si>
  <si>
    <t>GÜMÜŞHACIKÖY</t>
  </si>
  <si>
    <t>HAMAMÖZÜ</t>
  </si>
  <si>
    <t>MERZİFON</t>
  </si>
  <si>
    <t>SULUOVA</t>
  </si>
  <si>
    <t>TAŞOVA</t>
  </si>
  <si>
    <t>ANKARA</t>
  </si>
  <si>
    <t>AKYURT</t>
  </si>
  <si>
    <t>ALTINDAĞ</t>
  </si>
  <si>
    <t>AYAŞ</t>
  </si>
  <si>
    <t>BALA</t>
  </si>
  <si>
    <t>BEYPAZARI</t>
  </si>
  <si>
    <t>ÇAMLIDERE</t>
  </si>
  <si>
    <t>ÇANKAYA</t>
  </si>
  <si>
    <t>ÇUBUK</t>
  </si>
  <si>
    <t>ELMADAĞ</t>
  </si>
  <si>
    <t>ETİMESGUT</t>
  </si>
  <si>
    <t>EVREN</t>
  </si>
  <si>
    <t>GÜDÜL</t>
  </si>
  <si>
    <t>HAYMANA</t>
  </si>
  <si>
    <t>KALECİK</t>
  </si>
  <si>
    <t>KAZAN</t>
  </si>
  <si>
    <t>KEÇİÖREN</t>
  </si>
  <si>
    <t>KIZILCAHAMAM</t>
  </si>
  <si>
    <t>MAMAK</t>
  </si>
  <si>
    <t>NALLIHAN</t>
  </si>
  <si>
    <t>POLATLI</t>
  </si>
  <si>
    <t>PURSAKLAR</t>
  </si>
  <si>
    <t>SİNCAN</t>
  </si>
  <si>
    <t>ŞEREFLİKOÇHİSAR</t>
  </si>
  <si>
    <t>YENİMAHALLE</t>
  </si>
  <si>
    <t>ANTALYA</t>
  </si>
  <si>
    <t>AKSEKİ</t>
  </si>
  <si>
    <t>ALANYA</t>
  </si>
  <si>
    <t>DEMRE</t>
  </si>
  <si>
    <t>DÖŞEMEALTI</t>
  </si>
  <si>
    <t>ELMALI</t>
  </si>
  <si>
    <t>FİNİKE</t>
  </si>
  <si>
    <t>GAZİPAŞA</t>
  </si>
  <si>
    <t>GÜNDOĞMUŞ</t>
  </si>
  <si>
    <t>İBRADI</t>
  </si>
  <si>
    <t>KAŞ</t>
  </si>
  <si>
    <t>KEPEZ</t>
  </si>
  <si>
    <t>KONYAALTI</t>
  </si>
  <si>
    <t>KORKUTELİ</t>
  </si>
  <si>
    <t>KUMLUCA</t>
  </si>
  <si>
    <t>MANAVGAT</t>
  </si>
  <si>
    <t>MURATPAŞA</t>
  </si>
  <si>
    <t>SERİK</t>
  </si>
  <si>
    <t>ARDAHAN</t>
  </si>
  <si>
    <t>ÇILDIR</t>
  </si>
  <si>
    <t>DAMAL</t>
  </si>
  <si>
    <t>GÖLE</t>
  </si>
  <si>
    <t>HANAK</t>
  </si>
  <si>
    <t>POSOF</t>
  </si>
  <si>
    <t>ARTVİN</t>
  </si>
  <si>
    <t>ARDANUÇ</t>
  </si>
  <si>
    <t>ARHAVİ</t>
  </si>
  <si>
    <t>BORÇKA</t>
  </si>
  <si>
    <t>HOPA</t>
  </si>
  <si>
    <t>MURGUL</t>
  </si>
  <si>
    <t>ŞAVŞAT</t>
  </si>
  <si>
    <t>YUSUFELİ</t>
  </si>
  <si>
    <t>AYDIN</t>
  </si>
  <si>
    <t>BOZDOĞAN</t>
  </si>
  <si>
    <t>BUHARKENT</t>
  </si>
  <si>
    <t>ÇİNE</t>
  </si>
  <si>
    <t>DİDİM</t>
  </si>
  <si>
    <t>EFELER</t>
  </si>
  <si>
    <t>GERMENCİK</t>
  </si>
  <si>
    <t>İNCİRLİOVA</t>
  </si>
  <si>
    <t>KARACASU</t>
  </si>
  <si>
    <t>KARPUZLU</t>
  </si>
  <si>
    <t>KOÇARLI</t>
  </si>
  <si>
    <t>KÖŞK</t>
  </si>
  <si>
    <t>KUŞADASI</t>
  </si>
  <si>
    <t>KUYUCAK</t>
  </si>
  <si>
    <t>NAZİLLİ</t>
  </si>
  <si>
    <t>SÖKE</t>
  </si>
  <si>
    <t>SULTANHİSAR</t>
  </si>
  <si>
    <t>BALIKESİR</t>
  </si>
  <si>
    <t>ALTIEYLÜL</t>
  </si>
  <si>
    <t>AYVALIK</t>
  </si>
  <si>
    <t>BALYA</t>
  </si>
  <si>
    <t>BANDIRMA</t>
  </si>
  <si>
    <t>BİGADİÇ</t>
  </si>
  <si>
    <t>BURHANİYE</t>
  </si>
  <si>
    <t>DURSUNBEY</t>
  </si>
  <si>
    <t>ERDEK</t>
  </si>
  <si>
    <t>GÖMEÇ</t>
  </si>
  <si>
    <t>HAVRAN</t>
  </si>
  <si>
    <t>İVRİNDİ</t>
  </si>
  <si>
    <t>KARESİ</t>
  </si>
  <si>
    <t>KEPSUT</t>
  </si>
  <si>
    <t>MANYAS</t>
  </si>
  <si>
    <t>MARMARA</t>
  </si>
  <si>
    <t>SAVAŞTEPE</t>
  </si>
  <si>
    <t>SINDIRGI</t>
  </si>
  <si>
    <t>SUSURLUK</t>
  </si>
  <si>
    <t>BARTIN</t>
  </si>
  <si>
    <t>AMASRA</t>
  </si>
  <si>
    <t>KURUCAŞİLE</t>
  </si>
  <si>
    <t>ULUS</t>
  </si>
  <si>
    <t>BATMAN</t>
  </si>
  <si>
    <t>BEŞİRİ</t>
  </si>
  <si>
    <t>GERCÜŞ</t>
  </si>
  <si>
    <t>HASANKEYF</t>
  </si>
  <si>
    <t>KOZLUK</t>
  </si>
  <si>
    <t>SASON</t>
  </si>
  <si>
    <t>BAYBURT</t>
  </si>
  <si>
    <t>AYDINTEPE</t>
  </si>
  <si>
    <t>DEMİRÖZÜ</t>
  </si>
  <si>
    <t>BİLECİK</t>
  </si>
  <si>
    <t>BOZÜYÜK</t>
  </si>
  <si>
    <t>GÖLPAZARI</t>
  </si>
  <si>
    <t>İNHİSAR</t>
  </si>
  <si>
    <t>OSMANELİ</t>
  </si>
  <si>
    <t>PAZARYERİ</t>
  </si>
  <si>
    <t>SÖĞÜT</t>
  </si>
  <si>
    <t>BİNGÖL</t>
  </si>
  <si>
    <t>ADAKLI</t>
  </si>
  <si>
    <t>GENÇ</t>
  </si>
  <si>
    <t>KARLIOVA</t>
  </si>
  <si>
    <t>KIĞI</t>
  </si>
  <si>
    <t>SOLHAN</t>
  </si>
  <si>
    <t>YAYLADERE</t>
  </si>
  <si>
    <t>YEDİSU</t>
  </si>
  <si>
    <t>BİTLİS</t>
  </si>
  <si>
    <t>ADİLCEVAZ</t>
  </si>
  <si>
    <t>AHLAT</t>
  </si>
  <si>
    <t>GÜROYMAK</t>
  </si>
  <si>
    <t>HİZAN</t>
  </si>
  <si>
    <t>MUTKİ</t>
  </si>
  <si>
    <t>TATVAN</t>
  </si>
  <si>
    <t>BOLU</t>
  </si>
  <si>
    <t>DÖRTDİVAN</t>
  </si>
  <si>
    <t>GEREDE</t>
  </si>
  <si>
    <t>GÖYNÜK</t>
  </si>
  <si>
    <t>KIBRISCIK</t>
  </si>
  <si>
    <t>MENGEN</t>
  </si>
  <si>
    <t>MUDURNU</t>
  </si>
  <si>
    <t>SEBEN</t>
  </si>
  <si>
    <t>YENİÇAĞA</t>
  </si>
  <si>
    <t>BURDUR</t>
  </si>
  <si>
    <t>AĞLASUN</t>
  </si>
  <si>
    <t>BUCAK</t>
  </si>
  <si>
    <t>ÇAVDIR</t>
  </si>
  <si>
    <t>ÇELTİKÇİ</t>
  </si>
  <si>
    <t>GÖLHİSAR</t>
  </si>
  <si>
    <t>KARAMANLI</t>
  </si>
  <si>
    <t>TEFENNİ</t>
  </si>
  <si>
    <t>YEŞİLOVA</t>
  </si>
  <si>
    <t>BURSA</t>
  </si>
  <si>
    <t>BÜYÜKORHAN</t>
  </si>
  <si>
    <t>GEMLİK</t>
  </si>
  <si>
    <t>GÜRSU</t>
  </si>
  <si>
    <t>HARMANCIK</t>
  </si>
  <si>
    <t>İNEGÖL</t>
  </si>
  <si>
    <t>İZNİK</t>
  </si>
  <si>
    <t>KARACABEY</t>
  </si>
  <si>
    <t>KELES</t>
  </si>
  <si>
    <t>KESTEL</t>
  </si>
  <si>
    <t>MUDANYA</t>
  </si>
  <si>
    <t>MUSTAFAKEMALPAŞA</t>
  </si>
  <si>
    <t>NİLÜFER</t>
  </si>
  <si>
    <t>ORHANELİ</t>
  </si>
  <si>
    <t>ORHANGAZİ</t>
  </si>
  <si>
    <t>OSMANGAZİ</t>
  </si>
  <si>
    <t>YILDIRIM</t>
  </si>
  <si>
    <t>ÇANAKKALE</t>
  </si>
  <si>
    <t>BAYRAMİÇ</t>
  </si>
  <si>
    <t>BİGA</t>
  </si>
  <si>
    <t>BOZCAADA</t>
  </si>
  <si>
    <t>ÇAN</t>
  </si>
  <si>
    <t>ECEABAT</t>
  </si>
  <si>
    <t>EZİNE</t>
  </si>
  <si>
    <t>GELİBOLU</t>
  </si>
  <si>
    <t>GÖKÇEADA</t>
  </si>
  <si>
    <t>LAPSEKİ</t>
  </si>
  <si>
    <t>ÇANKIRI</t>
  </si>
  <si>
    <t>ATKARACALAR</t>
  </si>
  <si>
    <t>BAYRAMÖREN</t>
  </si>
  <si>
    <t>ÇERKEŞ</t>
  </si>
  <si>
    <t>ELDİVAN</t>
  </si>
  <si>
    <t>ILGAZ</t>
  </si>
  <si>
    <t>KIZILIRMAK</t>
  </si>
  <si>
    <t>KORGUN</t>
  </si>
  <si>
    <t>KURŞUNLU</t>
  </si>
  <si>
    <t>ORTA</t>
  </si>
  <si>
    <t>ŞABANÖZÜ</t>
  </si>
  <si>
    <t>YAPRAKLI</t>
  </si>
  <si>
    <t>ÇORUM</t>
  </si>
  <si>
    <t>ALACA</t>
  </si>
  <si>
    <t>BOĞAZKALE</t>
  </si>
  <si>
    <t>DODURGA</t>
  </si>
  <si>
    <t>İSKİLİP</t>
  </si>
  <si>
    <t>KARGI</t>
  </si>
  <si>
    <t>LAÇİN</t>
  </si>
  <si>
    <t>MECİTÖZÜ</t>
  </si>
  <si>
    <t>OĞUZLAR</t>
  </si>
  <si>
    <t>OSMANCIK</t>
  </si>
  <si>
    <t>SUNGURLU</t>
  </si>
  <si>
    <t>UĞURLUDAĞ</t>
  </si>
  <si>
    <t>DENİZLİ</t>
  </si>
  <si>
    <t>ACIPAYAM</t>
  </si>
  <si>
    <t>BABADAĞ</t>
  </si>
  <si>
    <t>BAKLAN</t>
  </si>
  <si>
    <t>BEKİLLİ</t>
  </si>
  <si>
    <t>BEYAĞAÇ</t>
  </si>
  <si>
    <t>BULDAN</t>
  </si>
  <si>
    <t>ÇAL</t>
  </si>
  <si>
    <t>ÇAMELİ</t>
  </si>
  <si>
    <t>ÇARDAK</t>
  </si>
  <si>
    <t>ÇİVRİL</t>
  </si>
  <si>
    <t>GÜNEY</t>
  </si>
  <si>
    <t>HONAZ</t>
  </si>
  <si>
    <t>MERKEZEFENDİ</t>
  </si>
  <si>
    <t>PAMUKKALE</t>
  </si>
  <si>
    <t>SARAYKÖY</t>
  </si>
  <si>
    <t>SERİNHİSAR</t>
  </si>
  <si>
    <t>TAVAS</t>
  </si>
  <si>
    <t>DİYARBAKIR</t>
  </si>
  <si>
    <t>BAĞLAR</t>
  </si>
  <si>
    <t>BİSMİL</t>
  </si>
  <si>
    <t>ÇERMİK</t>
  </si>
  <si>
    <t>ÇINAR</t>
  </si>
  <si>
    <t>ÇÜNGÜŞ</t>
  </si>
  <si>
    <t>DİCLE</t>
  </si>
  <si>
    <t>EĞİL</t>
  </si>
  <si>
    <t>ERGANİ</t>
  </si>
  <si>
    <t>HANİ</t>
  </si>
  <si>
    <t>HAZRO</t>
  </si>
  <si>
    <t>KAYAPINAR</t>
  </si>
  <si>
    <t>KOCAKÖY</t>
  </si>
  <si>
    <t>KULP</t>
  </si>
  <si>
    <t>LİCE</t>
  </si>
  <si>
    <t>SİLVAN</t>
  </si>
  <si>
    <t>SUR</t>
  </si>
  <si>
    <t>DÜZCE</t>
  </si>
  <si>
    <t>AKÇAKOCA</t>
  </si>
  <si>
    <t>CUMAYERİ</t>
  </si>
  <si>
    <t>ÇİLİMLİ</t>
  </si>
  <si>
    <t>GÖLYAKA</t>
  </si>
  <si>
    <t>GÜMÜŞOVA</t>
  </si>
  <si>
    <t>KAYNAŞLI</t>
  </si>
  <si>
    <t>YIĞILCA</t>
  </si>
  <si>
    <t>EDİRNE</t>
  </si>
  <si>
    <t>ENEZ</t>
  </si>
  <si>
    <t>HAVSA</t>
  </si>
  <si>
    <t>İPSALA</t>
  </si>
  <si>
    <t>KEŞAN</t>
  </si>
  <si>
    <t>LALAPAŞA</t>
  </si>
  <si>
    <t>MERİÇ</t>
  </si>
  <si>
    <t>SÜLOĞLU</t>
  </si>
  <si>
    <t>UZUNKÖPRÜ</t>
  </si>
  <si>
    <t>ELAZIĞ</t>
  </si>
  <si>
    <t>AĞIN</t>
  </si>
  <si>
    <t>ALACAKAYA</t>
  </si>
  <si>
    <t>ARICAK</t>
  </si>
  <si>
    <t>BASKİL</t>
  </si>
  <si>
    <t>KARAKOÇAN</t>
  </si>
  <si>
    <t>KEBAN</t>
  </si>
  <si>
    <t>KOVANCILAR</t>
  </si>
  <si>
    <t>MADEN</t>
  </si>
  <si>
    <t>PALU</t>
  </si>
  <si>
    <t>SİVRİCE</t>
  </si>
  <si>
    <t>ERZİNCAN</t>
  </si>
  <si>
    <t>ÇAYIRLI</t>
  </si>
  <si>
    <t>İLİÇ</t>
  </si>
  <si>
    <t>KEMAH</t>
  </si>
  <si>
    <t>KEMALİYE</t>
  </si>
  <si>
    <t>OTLUKBELİ</t>
  </si>
  <si>
    <t>REFAHİYE</t>
  </si>
  <si>
    <t>TERCAN</t>
  </si>
  <si>
    <t>ÜZÜMLÜ</t>
  </si>
  <si>
    <t>ERZURUM</t>
  </si>
  <si>
    <t>AŞKALE</t>
  </si>
  <si>
    <t>AZİZİYE</t>
  </si>
  <si>
    <t>ÇAT</t>
  </si>
  <si>
    <t>HINIS</t>
  </si>
  <si>
    <t>HORASAN</t>
  </si>
  <si>
    <t>İSPİR</t>
  </si>
  <si>
    <t>KARAÇOBAN</t>
  </si>
  <si>
    <t>KARAYAZI</t>
  </si>
  <si>
    <t>KÖPRÜKÖY</t>
  </si>
  <si>
    <t>NARMAN</t>
  </si>
  <si>
    <t>OLTU</t>
  </si>
  <si>
    <t>OLUR</t>
  </si>
  <si>
    <t>PALANDÖKEN</t>
  </si>
  <si>
    <t>PASİNLER</t>
  </si>
  <si>
    <t>PAZARYOLU</t>
  </si>
  <si>
    <t>ŞENKAYA</t>
  </si>
  <si>
    <t>TEKMAN</t>
  </si>
  <si>
    <t>TORTUM</t>
  </si>
  <si>
    <t>UZUNDERE</t>
  </si>
  <si>
    <t>YAKUTİYE</t>
  </si>
  <si>
    <t>ESKİŞEHİR</t>
  </si>
  <si>
    <t>ALPU</t>
  </si>
  <si>
    <t>BEYLİKOVA</t>
  </si>
  <si>
    <t>ÇİFTELER</t>
  </si>
  <si>
    <t>GÜNYÜZÜ</t>
  </si>
  <si>
    <t>HAN</t>
  </si>
  <si>
    <t>İNÖNÜ</t>
  </si>
  <si>
    <t>MAHMUDİYE</t>
  </si>
  <si>
    <t>MİHALGAZİ</t>
  </si>
  <si>
    <t>MİHALIÇÇIK</t>
  </si>
  <si>
    <t>ODUNPAZARI</t>
  </si>
  <si>
    <t>SARICAKAYA</t>
  </si>
  <si>
    <t>SEYİTGAZİ</t>
  </si>
  <si>
    <t>SİVRİHİSAR</t>
  </si>
  <si>
    <t>TEPEBAŞI</t>
  </si>
  <si>
    <t>GAZİANTEP</t>
  </si>
  <si>
    <t>ARABAN</t>
  </si>
  <si>
    <t>İSLAHİYE</t>
  </si>
  <si>
    <t>KARKAMIŞ</t>
  </si>
  <si>
    <t>NİZİP</t>
  </si>
  <si>
    <t>NURDAĞI</t>
  </si>
  <si>
    <t>OĞUZELİ</t>
  </si>
  <si>
    <t>ŞAHİNBEY</t>
  </si>
  <si>
    <t>ŞEHİTKAMİL</t>
  </si>
  <si>
    <t>YAVUZELİ</t>
  </si>
  <si>
    <t>GİRESUN</t>
  </si>
  <si>
    <t>ALUCRA</t>
  </si>
  <si>
    <t>BULANCAK</t>
  </si>
  <si>
    <t>ÇAMOLUK</t>
  </si>
  <si>
    <t>ÇANAKÇI</t>
  </si>
  <si>
    <t>DERELİ</t>
  </si>
  <si>
    <t>DOĞANKENT</t>
  </si>
  <si>
    <t>ESPİYE</t>
  </si>
  <si>
    <t>EYNESİL</t>
  </si>
  <si>
    <t>GÖRELE</t>
  </si>
  <si>
    <t>GÜCE</t>
  </si>
  <si>
    <t>KEŞAP</t>
  </si>
  <si>
    <t>PİRAZİZ</t>
  </si>
  <si>
    <t>ŞEBİNKARAHİSAR</t>
  </si>
  <si>
    <t>TİREBOLU</t>
  </si>
  <si>
    <t>YAĞLIDERE</t>
  </si>
  <si>
    <t>GÜMÜŞHANE</t>
  </si>
  <si>
    <t>KELKİT</t>
  </si>
  <si>
    <t>KÖSE</t>
  </si>
  <si>
    <t>KÜRTÜN</t>
  </si>
  <si>
    <t>ŞİRAN</t>
  </si>
  <si>
    <t>TORUL</t>
  </si>
  <si>
    <t>HAKKARİ</t>
  </si>
  <si>
    <t>ÇUKURCA</t>
  </si>
  <si>
    <t>ŞEMDİNLİ</t>
  </si>
  <si>
    <t>YÜKSEKOVA</t>
  </si>
  <si>
    <t>HATAY</t>
  </si>
  <si>
    <t>ALTINÖZÜ</t>
  </si>
  <si>
    <t>ANTAKYA</t>
  </si>
  <si>
    <t>ARSUZ</t>
  </si>
  <si>
    <t>BELEN</t>
  </si>
  <si>
    <t>DEFNE</t>
  </si>
  <si>
    <t>DÖRTYOL</t>
  </si>
  <si>
    <t>ERZİN</t>
  </si>
  <si>
    <t>HASSA</t>
  </si>
  <si>
    <t>İSKENDERUN</t>
  </si>
  <si>
    <t>KIRIKHAN</t>
  </si>
  <si>
    <t>KUMLU</t>
  </si>
  <si>
    <t>PAYAS</t>
  </si>
  <si>
    <t>REYHANLI</t>
  </si>
  <si>
    <t>SAMANDAĞ</t>
  </si>
  <si>
    <t>YAYLADAĞI</t>
  </si>
  <si>
    <t>IĞDIR</t>
  </si>
  <si>
    <t>ARALIK</t>
  </si>
  <si>
    <t>KARAKOYUNLU</t>
  </si>
  <si>
    <t>TUZLUCA</t>
  </si>
  <si>
    <t>ISPARTA</t>
  </si>
  <si>
    <t>ATABEY</t>
  </si>
  <si>
    <t>EĞİRDİR</t>
  </si>
  <si>
    <t>GELENDOST</t>
  </si>
  <si>
    <t>KEÇİBORLU</t>
  </si>
  <si>
    <t>SENİRKENT</t>
  </si>
  <si>
    <t>SÜTÇÜLER</t>
  </si>
  <si>
    <t>ŞARKIKARAAĞAÇ</t>
  </si>
  <si>
    <t>ULUBORLU</t>
  </si>
  <si>
    <t>YALVAÇ</t>
  </si>
  <si>
    <t>YENİŞARBADEMLİ</t>
  </si>
  <si>
    <t>İSTANBUL</t>
  </si>
  <si>
    <t>ADALAR</t>
  </si>
  <si>
    <t>ARNAVUTKÖY</t>
  </si>
  <si>
    <t>ATAŞEHİR</t>
  </si>
  <si>
    <t>AVCILAR</t>
  </si>
  <si>
    <t>BAĞCILAR</t>
  </si>
  <si>
    <t>BAHÇELİEVLER</t>
  </si>
  <si>
    <t>BAKIRKÖY</t>
  </si>
  <si>
    <t>BAŞAKŞEHİR</t>
  </si>
  <si>
    <t>BAYRAMPAŞA</t>
  </si>
  <si>
    <t>BEŞİKTAŞ</t>
  </si>
  <si>
    <t>BEYKOZ</t>
  </si>
  <si>
    <t>BEYLİKDÜZÜ</t>
  </si>
  <si>
    <t>BEYOĞLU</t>
  </si>
  <si>
    <t>BÜYÜKÇEKMECE</t>
  </si>
  <si>
    <t>ÇATALCA</t>
  </si>
  <si>
    <t>ÇEKMEKÖY</t>
  </si>
  <si>
    <t>ESENLER</t>
  </si>
  <si>
    <t>ESENYURT</t>
  </si>
  <si>
    <t>EYÜP</t>
  </si>
  <si>
    <t>FATİH</t>
  </si>
  <si>
    <t>GAZİOSMANPAŞA</t>
  </si>
  <si>
    <t>GÜNGÖREN</t>
  </si>
  <si>
    <t>KADIKÖY</t>
  </si>
  <si>
    <t>KAĞITHANE</t>
  </si>
  <si>
    <t>KARTAL</t>
  </si>
  <si>
    <t>KÜÇÜKÇEKMECE</t>
  </si>
  <si>
    <t>MALTEPE</t>
  </si>
  <si>
    <t>PENDİK</t>
  </si>
  <si>
    <t>SANCAKTEPE</t>
  </si>
  <si>
    <t>SARIYER</t>
  </si>
  <si>
    <t>SİLİVRİ</t>
  </si>
  <si>
    <t>SULTANBEYLİ</t>
  </si>
  <si>
    <t>SULTANGAZİ</t>
  </si>
  <si>
    <t>ŞİLE</t>
  </si>
  <si>
    <t>ŞİŞLİ</t>
  </si>
  <si>
    <t>TUZLA</t>
  </si>
  <si>
    <t>ÜMRANİYE</t>
  </si>
  <si>
    <t>ÜSKÜDAR</t>
  </si>
  <si>
    <t>ZEYTİNBURNU</t>
  </si>
  <si>
    <t>İZMİR</t>
  </si>
  <si>
    <t>ALİAĞA</t>
  </si>
  <si>
    <t>BALÇOVA</t>
  </si>
  <si>
    <t>BAYINDIR</t>
  </si>
  <si>
    <t>BAYRAKLI</t>
  </si>
  <si>
    <t>BERGAMA</t>
  </si>
  <si>
    <t>BEYDAĞ</t>
  </si>
  <si>
    <t>BORNOVA</t>
  </si>
  <si>
    <t>BUCA</t>
  </si>
  <si>
    <t>ÇEŞME</t>
  </si>
  <si>
    <t>ÇİĞLİ</t>
  </si>
  <si>
    <t>DİKİLİ</t>
  </si>
  <si>
    <t>FOÇA</t>
  </si>
  <si>
    <t>GAZİEMİR</t>
  </si>
  <si>
    <t>GÜZELBAHÇE</t>
  </si>
  <si>
    <t>KARABAĞLAR</t>
  </si>
  <si>
    <t>KARABURUN</t>
  </si>
  <si>
    <t>KARŞIYAKA</t>
  </si>
  <si>
    <t>KEMALPAŞA</t>
  </si>
  <si>
    <t>KINIK</t>
  </si>
  <si>
    <t>KİRAZ</t>
  </si>
  <si>
    <t>KONAK</t>
  </si>
  <si>
    <t>MENDERES</t>
  </si>
  <si>
    <t>MENEMEN</t>
  </si>
  <si>
    <t>NARLIDERE</t>
  </si>
  <si>
    <t>ÖDEMİŞ</t>
  </si>
  <si>
    <t>SEFERİHİSAR</t>
  </si>
  <si>
    <t>SELÇUK</t>
  </si>
  <si>
    <t>TİRE</t>
  </si>
  <si>
    <t>TORBALI</t>
  </si>
  <si>
    <t>URLA</t>
  </si>
  <si>
    <t>KAHRAMANMARAŞ</t>
  </si>
  <si>
    <t>AFŞİN</t>
  </si>
  <si>
    <t>ANDIRIN</t>
  </si>
  <si>
    <t>ÇAĞLIYANCERİT</t>
  </si>
  <si>
    <t>DULKADİROĞLU</t>
  </si>
  <si>
    <t>EKİNÖZÜ</t>
  </si>
  <si>
    <t>ELBİSTAN</t>
  </si>
  <si>
    <t>GÖKSUN</t>
  </si>
  <si>
    <t>NURHAK</t>
  </si>
  <si>
    <t>ONİKİŞUBAT</t>
  </si>
  <si>
    <t>PAZARCIK</t>
  </si>
  <si>
    <t>TÜRKOĞLU</t>
  </si>
  <si>
    <t>KARABÜK</t>
  </si>
  <si>
    <t>EFLANİ</t>
  </si>
  <si>
    <t>ESKİPAZAR</t>
  </si>
  <si>
    <t>SAFRANBOLU</t>
  </si>
  <si>
    <t>KARAMAN</t>
  </si>
  <si>
    <t>AYRANCI</t>
  </si>
  <si>
    <t>BAŞYAYLA</t>
  </si>
  <si>
    <t>ERMENEK</t>
  </si>
  <si>
    <t>KAZIMKARABEKİR</t>
  </si>
  <si>
    <t>SARIVELİLER</t>
  </si>
  <si>
    <t>KARS</t>
  </si>
  <si>
    <t>AKYAKA</t>
  </si>
  <si>
    <t>ARPAÇAY</t>
  </si>
  <si>
    <t>DİGOR</t>
  </si>
  <si>
    <t>KAĞIZMAN</t>
  </si>
  <si>
    <t>SARIKAMIŞ</t>
  </si>
  <si>
    <t>SELİM</t>
  </si>
  <si>
    <t>SUSUZ</t>
  </si>
  <si>
    <t>KASTAMONU</t>
  </si>
  <si>
    <t>ABANA</t>
  </si>
  <si>
    <t>AĞLI</t>
  </si>
  <si>
    <t>ARAÇ</t>
  </si>
  <si>
    <t>AZDAVAY</t>
  </si>
  <si>
    <t>CİDE</t>
  </si>
  <si>
    <t>ÇATALZEYTİN</t>
  </si>
  <si>
    <t>DADAY</t>
  </si>
  <si>
    <t>DEVREKANİ</t>
  </si>
  <si>
    <t>DOĞANYURT</t>
  </si>
  <si>
    <t>HANÖNÜ</t>
  </si>
  <si>
    <t>İHSANGAZİ</t>
  </si>
  <si>
    <t>İNEBOLU</t>
  </si>
  <si>
    <t>KÜRE</t>
  </si>
  <si>
    <t>SEYDİLER</t>
  </si>
  <si>
    <t>ŞENPAZAR</t>
  </si>
  <si>
    <t>TAŞKÖPRÜ</t>
  </si>
  <si>
    <t>TOSYA</t>
  </si>
  <si>
    <t>KAYSERİ</t>
  </si>
  <si>
    <t>AKKIŞLA</t>
  </si>
  <si>
    <t>BÜNYAN</t>
  </si>
  <si>
    <t>DEVELİ</t>
  </si>
  <si>
    <t>FELAHİYE</t>
  </si>
  <si>
    <t>HACILAR</t>
  </si>
  <si>
    <t>İNCESU</t>
  </si>
  <si>
    <t>KOCASİNAN</t>
  </si>
  <si>
    <t>MELİKGAZİ</t>
  </si>
  <si>
    <t>ÖZVATAN</t>
  </si>
  <si>
    <t>SARIOĞLAN</t>
  </si>
  <si>
    <t>SARIZ</t>
  </si>
  <si>
    <t>TALAS</t>
  </si>
  <si>
    <t>TOMARZA</t>
  </si>
  <si>
    <t>YAHYALI</t>
  </si>
  <si>
    <t>YEŞİLHİSAR</t>
  </si>
  <si>
    <t>KIRIKKALE</t>
  </si>
  <si>
    <t>BAHŞİLİ</t>
  </si>
  <si>
    <t>BALIŞEYH</t>
  </si>
  <si>
    <t>ÇELEBİ</t>
  </si>
  <si>
    <t>DELİCE</t>
  </si>
  <si>
    <t>KARAKEÇİLİ</t>
  </si>
  <si>
    <t>KESKİN</t>
  </si>
  <si>
    <t>SULAKYURT</t>
  </si>
  <si>
    <t>YAHŞİHAN</t>
  </si>
  <si>
    <t>KIRKLARELİ</t>
  </si>
  <si>
    <t>BABAESKİ</t>
  </si>
  <si>
    <t>DEMİRKÖY</t>
  </si>
  <si>
    <t>KOFÇAZ</t>
  </si>
  <si>
    <t>LÜLEBURGAZ</t>
  </si>
  <si>
    <t>PEHLİVANKÖY</t>
  </si>
  <si>
    <t>PINARHİSAR</t>
  </si>
  <si>
    <t>VİZE</t>
  </si>
  <si>
    <t>KIRŞEHİR</t>
  </si>
  <si>
    <t>AKÇAKENT</t>
  </si>
  <si>
    <t>AKPINAR</t>
  </si>
  <si>
    <t>BOZTEPE</t>
  </si>
  <si>
    <t>ÇİÇEKDAĞI</t>
  </si>
  <si>
    <t>KAMAN</t>
  </si>
  <si>
    <t>MUCUR</t>
  </si>
  <si>
    <t>KİLİS</t>
  </si>
  <si>
    <t>ELBEYLİ</t>
  </si>
  <si>
    <t>MUSABEYLİ</t>
  </si>
  <si>
    <t>POLATELİ</t>
  </si>
  <si>
    <t>KOCAELİ</t>
  </si>
  <si>
    <t>BAŞİSKELE</t>
  </si>
  <si>
    <t>ÇAYIROVA</t>
  </si>
  <si>
    <t>DARICA</t>
  </si>
  <si>
    <t>DERİNCE</t>
  </si>
  <si>
    <t>DİLOVASI</t>
  </si>
  <si>
    <t>GEBZE</t>
  </si>
  <si>
    <t>GÖLCÜK</t>
  </si>
  <si>
    <t>İZMİT</t>
  </si>
  <si>
    <t>KANDIRA</t>
  </si>
  <si>
    <t>KARAMÜRSEL</t>
  </si>
  <si>
    <t>KARTEPE</t>
  </si>
  <si>
    <t>KÖRFEZ</t>
  </si>
  <si>
    <t>KONYA</t>
  </si>
  <si>
    <t>AHIRLI</t>
  </si>
  <si>
    <t>AKÖREN</t>
  </si>
  <si>
    <t>AKŞEHİR</t>
  </si>
  <si>
    <t>ALTINEKİN</t>
  </si>
  <si>
    <t>BEYŞEHİR</t>
  </si>
  <si>
    <t>BOZKIR</t>
  </si>
  <si>
    <t>CİHANBEYLİ</t>
  </si>
  <si>
    <t>ÇELTİK</t>
  </si>
  <si>
    <t>ÇUMRA</t>
  </si>
  <si>
    <t>DERBENT</t>
  </si>
  <si>
    <t>DEREBUCAK</t>
  </si>
  <si>
    <t>DOĞANHİSAR</t>
  </si>
  <si>
    <t>EMİRGAZİ</t>
  </si>
  <si>
    <t>GÜNEYSINIR</t>
  </si>
  <si>
    <t>HADİM</t>
  </si>
  <si>
    <t>HALKAPINAR</t>
  </si>
  <si>
    <t>HÜYÜK</t>
  </si>
  <si>
    <t>ILGIN</t>
  </si>
  <si>
    <t>KADINHANI</t>
  </si>
  <si>
    <t>KARAPINAR</t>
  </si>
  <si>
    <t>KARATAY</t>
  </si>
  <si>
    <t>KULU</t>
  </si>
  <si>
    <t>MERAM</t>
  </si>
  <si>
    <t>SARAYÖNÜ</t>
  </si>
  <si>
    <t>SELÇUKLU</t>
  </si>
  <si>
    <t>SEYDİŞEHİR</t>
  </si>
  <si>
    <t>TAŞKENT</t>
  </si>
  <si>
    <t>TUZLUKÇU</t>
  </si>
  <si>
    <t>YALIHÜYÜK</t>
  </si>
  <si>
    <t>YUNAK</t>
  </si>
  <si>
    <t>KÜTAHYA</t>
  </si>
  <si>
    <t>ALTINTAŞ</t>
  </si>
  <si>
    <t>ASLANAPA</t>
  </si>
  <si>
    <t>ÇAVDARHİSAR</t>
  </si>
  <si>
    <t>DOMANİÇ</t>
  </si>
  <si>
    <t>DUMLUPINAR</t>
  </si>
  <si>
    <t>EMET</t>
  </si>
  <si>
    <t>GEDİZ</t>
  </si>
  <si>
    <t>HİSARCIK</t>
  </si>
  <si>
    <t>PAZARLAR</t>
  </si>
  <si>
    <t>SİMAV</t>
  </si>
  <si>
    <t>ŞAPHANE</t>
  </si>
  <si>
    <t>TAVŞANLI</t>
  </si>
  <si>
    <t>MALATYA</t>
  </si>
  <si>
    <t>AKÇADAĞ</t>
  </si>
  <si>
    <t>ARAPGİR</t>
  </si>
  <si>
    <t>ARGUVAN</t>
  </si>
  <si>
    <t>BATTALGAZİ</t>
  </si>
  <si>
    <t>DARENDE</t>
  </si>
  <si>
    <t>DOĞANŞEHİR</t>
  </si>
  <si>
    <t>DOĞANYOL</t>
  </si>
  <si>
    <t>HEKİMHAN</t>
  </si>
  <si>
    <t>KULUNCAK</t>
  </si>
  <si>
    <t>PÜTÜRGE</t>
  </si>
  <si>
    <t>YAZIHAN</t>
  </si>
  <si>
    <t>MANİSA</t>
  </si>
  <si>
    <t>AHMETLİ</t>
  </si>
  <si>
    <t>AKHİSAR</t>
  </si>
  <si>
    <t>ALAŞEHİR</t>
  </si>
  <si>
    <t>DEMİRCİ</t>
  </si>
  <si>
    <t>GÖLMARMARA</t>
  </si>
  <si>
    <t>GÖRDES</t>
  </si>
  <si>
    <t>KIRKAĞAÇ</t>
  </si>
  <si>
    <t>KULA</t>
  </si>
  <si>
    <t>SALİHLİ</t>
  </si>
  <si>
    <t>SARIGÖL</t>
  </si>
  <si>
    <t>SARUHANLI</t>
  </si>
  <si>
    <t>SELENDİ</t>
  </si>
  <si>
    <t>SOMA</t>
  </si>
  <si>
    <t>ŞEHZADELER</t>
  </si>
  <si>
    <t>TURGUTLU</t>
  </si>
  <si>
    <t>YUNUSEMRE</t>
  </si>
  <si>
    <t>MARDİN</t>
  </si>
  <si>
    <t>ARTUKLU</t>
  </si>
  <si>
    <t>DARGEÇİT</t>
  </si>
  <si>
    <t>DERİK</t>
  </si>
  <si>
    <t>KIZILTEPE</t>
  </si>
  <si>
    <t>MAZIDAĞI</t>
  </si>
  <si>
    <t>MİDYAT</t>
  </si>
  <si>
    <t>NUSAYBİN</t>
  </si>
  <si>
    <t>ÖMERLİ</t>
  </si>
  <si>
    <t>SAVUR</t>
  </si>
  <si>
    <t>YEŞİLLİ</t>
  </si>
  <si>
    <t>MERSİN</t>
  </si>
  <si>
    <t>AKDENİZ</t>
  </si>
  <si>
    <t>ANAMUR</t>
  </si>
  <si>
    <t>BOZYAZI</t>
  </si>
  <si>
    <t>ÇAMLIYAYLA</t>
  </si>
  <si>
    <t>ERDEMLİ</t>
  </si>
  <si>
    <t>GÜLNAR</t>
  </si>
  <si>
    <t>MEZİTLİ</t>
  </si>
  <si>
    <t>MUT</t>
  </si>
  <si>
    <t>SİLİFKE</t>
  </si>
  <si>
    <t>TARSUS</t>
  </si>
  <si>
    <t>TOROSLAR</t>
  </si>
  <si>
    <t>MUĞLA</t>
  </si>
  <si>
    <t>BODRUM</t>
  </si>
  <si>
    <t>DALAMAN</t>
  </si>
  <si>
    <t>DATÇA</t>
  </si>
  <si>
    <t>FETHİYE</t>
  </si>
  <si>
    <t>KAVAKLIDERE</t>
  </si>
  <si>
    <t>KÖYCEĞİZ</t>
  </si>
  <si>
    <t>MARMARİS</t>
  </si>
  <si>
    <t>MENTEŞE</t>
  </si>
  <si>
    <t>MİLAS</t>
  </si>
  <si>
    <t>ORTACA</t>
  </si>
  <si>
    <t>SEYDİKEMER</t>
  </si>
  <si>
    <t>ULA</t>
  </si>
  <si>
    <t>YATAĞAN</t>
  </si>
  <si>
    <t>MUŞ</t>
  </si>
  <si>
    <t>BULANIK</t>
  </si>
  <si>
    <t>HASKÖY</t>
  </si>
  <si>
    <t>KORKUT</t>
  </si>
  <si>
    <t>MALAZGİRT</t>
  </si>
  <si>
    <t>VARTO</t>
  </si>
  <si>
    <t>NEVŞEHİR</t>
  </si>
  <si>
    <t>ACIGÖL</t>
  </si>
  <si>
    <t>AVANOS</t>
  </si>
  <si>
    <t>DERİNKUYU</t>
  </si>
  <si>
    <t>GÜLŞEHİR</t>
  </si>
  <si>
    <t>HACIBEKTAŞ</t>
  </si>
  <si>
    <t>KOZAKLI</t>
  </si>
  <si>
    <t>ÜRGÜP</t>
  </si>
  <si>
    <t>NİĞDE</t>
  </si>
  <si>
    <t>ALTUNHİSAR</t>
  </si>
  <si>
    <t>BOR</t>
  </si>
  <si>
    <t>ÇAMARDI</t>
  </si>
  <si>
    <t>ÇİFTLİK</t>
  </si>
  <si>
    <t>ULUKIŞLA</t>
  </si>
  <si>
    <t>ORDU</t>
  </si>
  <si>
    <t>AKKUŞ</t>
  </si>
  <si>
    <t>ALTINORDU</t>
  </si>
  <si>
    <t>AYBASTI</t>
  </si>
  <si>
    <t>ÇAMAŞ</t>
  </si>
  <si>
    <t>ÇATALPINAR</t>
  </si>
  <si>
    <t>ÇAYBAŞI</t>
  </si>
  <si>
    <t>FATSA</t>
  </si>
  <si>
    <t>GÖLKÖY</t>
  </si>
  <si>
    <t>GÜLYALI</t>
  </si>
  <si>
    <t>GÜRGENTEPE</t>
  </si>
  <si>
    <t>İKİZCE</t>
  </si>
  <si>
    <t>KABADÜZ</t>
  </si>
  <si>
    <t>KABATAŞ</t>
  </si>
  <si>
    <t>KORGAN</t>
  </si>
  <si>
    <t>KUMRU</t>
  </si>
  <si>
    <t>MESUDİYE</t>
  </si>
  <si>
    <t>PERŞEMBE</t>
  </si>
  <si>
    <t>ÜNYE</t>
  </si>
  <si>
    <t>OSMANİYE</t>
  </si>
  <si>
    <t>BAHÇE</t>
  </si>
  <si>
    <t>DÜZİÇİ</t>
  </si>
  <si>
    <t>HASANBEYLİ</t>
  </si>
  <si>
    <t>KADİRLİ</t>
  </si>
  <si>
    <t>SUMBAS</t>
  </si>
  <si>
    <t>TOPRAKKALE</t>
  </si>
  <si>
    <t>RİZE</t>
  </si>
  <si>
    <t>ARDEŞEN</t>
  </si>
  <si>
    <t>ÇAMLIHEMŞİN</t>
  </si>
  <si>
    <t>ÇAYELİ</t>
  </si>
  <si>
    <t>DEREPAZARI</t>
  </si>
  <si>
    <t>FINDIKLI</t>
  </si>
  <si>
    <t>GÜNEYSU</t>
  </si>
  <si>
    <t>HEMŞİN</t>
  </si>
  <si>
    <t>İKİZDERE</t>
  </si>
  <si>
    <t>İYİDERE</t>
  </si>
  <si>
    <t>KALKANDERE</t>
  </si>
  <si>
    <t>SAKARYA</t>
  </si>
  <si>
    <t>ADAPAZARI</t>
  </si>
  <si>
    <t>AKYAZI</t>
  </si>
  <si>
    <t>ARİFİYE</t>
  </si>
  <si>
    <t>ERENLER</t>
  </si>
  <si>
    <t>FERİZLİ</t>
  </si>
  <si>
    <t>GEYVE</t>
  </si>
  <si>
    <t>HENDEK</t>
  </si>
  <si>
    <t>KARAPÜRÇEK</t>
  </si>
  <si>
    <t>KARASU</t>
  </si>
  <si>
    <t>KAYNARCA</t>
  </si>
  <si>
    <t>KOCAALİ</t>
  </si>
  <si>
    <t>PAMUKOVA</t>
  </si>
  <si>
    <t>SAPANCA</t>
  </si>
  <si>
    <t>SERDİVAN</t>
  </si>
  <si>
    <t>SÖĞÜTLÜ</t>
  </si>
  <si>
    <t>TARAKLI</t>
  </si>
  <si>
    <t>SAMSUN</t>
  </si>
  <si>
    <t>ALAÇAM</t>
  </si>
  <si>
    <t>ASARCIK</t>
  </si>
  <si>
    <t>ATAKUM</t>
  </si>
  <si>
    <t>BAFRA</t>
  </si>
  <si>
    <t>CANİK</t>
  </si>
  <si>
    <t>ÇARŞAMBA</t>
  </si>
  <si>
    <t>HAVZA</t>
  </si>
  <si>
    <t>İLKADIM</t>
  </si>
  <si>
    <t>KAVAK</t>
  </si>
  <si>
    <t>LADİK</t>
  </si>
  <si>
    <t>ONDOKUZMAYIS</t>
  </si>
  <si>
    <t>SALIPAZARI</t>
  </si>
  <si>
    <t>TEKKEKÖY</t>
  </si>
  <si>
    <t>TERME</t>
  </si>
  <si>
    <t>VEZİRKÖPRÜ</t>
  </si>
  <si>
    <t>YAKAKENT</t>
  </si>
  <si>
    <t>SİİRT</t>
  </si>
  <si>
    <t>BAYKAN</t>
  </si>
  <si>
    <t>ERUH</t>
  </si>
  <si>
    <t>KURTALAN</t>
  </si>
  <si>
    <t>PERVARİ</t>
  </si>
  <si>
    <t>ŞİRVAN</t>
  </si>
  <si>
    <t>TİLLO</t>
  </si>
  <si>
    <t>SİNOP</t>
  </si>
  <si>
    <t>AYANCIK</t>
  </si>
  <si>
    <t>BOYABAT</t>
  </si>
  <si>
    <t>DİKMEN</t>
  </si>
  <si>
    <t>DURAĞAN</t>
  </si>
  <si>
    <t>ERFELEK</t>
  </si>
  <si>
    <t>GERZE</t>
  </si>
  <si>
    <t>SARAYDÜZÜ</t>
  </si>
  <si>
    <t>TÜRKELİ</t>
  </si>
  <si>
    <t>SİVAS</t>
  </si>
  <si>
    <t>AKINCILAR</t>
  </si>
  <si>
    <t>DİVRİĞİ</t>
  </si>
  <si>
    <t>DOĞANŞAR</t>
  </si>
  <si>
    <t>GEMEREK</t>
  </si>
  <si>
    <t>GÖLOVA</t>
  </si>
  <si>
    <t>GÜRÜN</t>
  </si>
  <si>
    <t>HAFİK</t>
  </si>
  <si>
    <t>İMRANLI</t>
  </si>
  <si>
    <t>KANGAL</t>
  </si>
  <si>
    <t>KOYULHİSAR</t>
  </si>
  <si>
    <t>SUŞEHRİ</t>
  </si>
  <si>
    <t>ŞARKIŞLA</t>
  </si>
  <si>
    <t>ULAŞ</t>
  </si>
  <si>
    <t>YILDIZELİ</t>
  </si>
  <si>
    <t>ZARA</t>
  </si>
  <si>
    <t>ŞANLIURFA</t>
  </si>
  <si>
    <t>AKÇAKALE</t>
  </si>
  <si>
    <t>BİRECİK</t>
  </si>
  <si>
    <t>BOZOVA</t>
  </si>
  <si>
    <t>CEYLANPINAR</t>
  </si>
  <si>
    <t>EYYÜBİYE</t>
  </si>
  <si>
    <t>HALFETİ</t>
  </si>
  <si>
    <t>HALİLİYE</t>
  </si>
  <si>
    <t>HARRAN</t>
  </si>
  <si>
    <t>HİLVAN</t>
  </si>
  <si>
    <t>KARAKÖPRÜ</t>
  </si>
  <si>
    <t>SİVEREK</t>
  </si>
  <si>
    <t>SURUÇ</t>
  </si>
  <si>
    <t>VİRANŞEHİR</t>
  </si>
  <si>
    <t>ŞIRNAK</t>
  </si>
  <si>
    <t>BEYTÜŞŞEBAB</t>
  </si>
  <si>
    <t>CİZRE</t>
  </si>
  <si>
    <t>GÜÇLÜKONAK</t>
  </si>
  <si>
    <t>İDİL</t>
  </si>
  <si>
    <t>SİLOPİ</t>
  </si>
  <si>
    <t>ULUDERE</t>
  </si>
  <si>
    <t>TEKİRDAĞ</t>
  </si>
  <si>
    <t>ÇERKEZKÖY</t>
  </si>
  <si>
    <t>ÇORLU</t>
  </si>
  <si>
    <t>ERGENE</t>
  </si>
  <si>
    <t>HAYRABOLU</t>
  </si>
  <si>
    <t>KAPAKLI</t>
  </si>
  <si>
    <t>MALKARA</t>
  </si>
  <si>
    <t>MARMARA EREĞLİSİ</t>
  </si>
  <si>
    <t>MURATLI</t>
  </si>
  <si>
    <t>SÜLEYMANPAŞA</t>
  </si>
  <si>
    <t>ŞARKÖY</t>
  </si>
  <si>
    <t>TOKAT</t>
  </si>
  <si>
    <t>ALMUS</t>
  </si>
  <si>
    <t>ARTOVA</t>
  </si>
  <si>
    <t>BAŞÇİFTLİK</t>
  </si>
  <si>
    <t>ERBAA</t>
  </si>
  <si>
    <t>NİKSAR</t>
  </si>
  <si>
    <t>REŞADİYE</t>
  </si>
  <si>
    <t>SULUSARAY</t>
  </si>
  <si>
    <t>TURHAL</t>
  </si>
  <si>
    <t>ZİLE</t>
  </si>
  <si>
    <t>TRABZON</t>
  </si>
  <si>
    <t>AKÇAABAT</t>
  </si>
  <si>
    <t>ARAKLI</t>
  </si>
  <si>
    <t>ARSİN</t>
  </si>
  <si>
    <t>BEŞİKDÜZÜ</t>
  </si>
  <si>
    <t>ÇARŞIBAŞI</t>
  </si>
  <si>
    <t>ÇAYKARA</t>
  </si>
  <si>
    <t>DERNEKPAZARI</t>
  </si>
  <si>
    <t>DÜZKÖY</t>
  </si>
  <si>
    <t>HAYRAT</t>
  </si>
  <si>
    <t>MAÇKA</t>
  </si>
  <si>
    <t>OF</t>
  </si>
  <si>
    <t>ORTAHİSAR</t>
  </si>
  <si>
    <t>SÜRMENE</t>
  </si>
  <si>
    <t>ŞALPAZARI</t>
  </si>
  <si>
    <t>TONYA</t>
  </si>
  <si>
    <t>VAKFIKEBİR</t>
  </si>
  <si>
    <t>YOMRA</t>
  </si>
  <si>
    <t>TUNCELİ</t>
  </si>
  <si>
    <t>ÇEMİŞGEZEK</t>
  </si>
  <si>
    <t>HOZAT</t>
  </si>
  <si>
    <t>MAZGİRT</t>
  </si>
  <si>
    <t>NAZİMİYE</t>
  </si>
  <si>
    <t>PERTEK</t>
  </si>
  <si>
    <t>PÜLÜMÜR</t>
  </si>
  <si>
    <t>UŞAK</t>
  </si>
  <si>
    <t>BANAZ</t>
  </si>
  <si>
    <t>EŞME</t>
  </si>
  <si>
    <t>KARAHALLI</t>
  </si>
  <si>
    <t>SİVASLI</t>
  </si>
  <si>
    <t>VAN</t>
  </si>
  <si>
    <t>BAHÇESARAY</t>
  </si>
  <si>
    <t>BAŞKALE</t>
  </si>
  <si>
    <t>ÇALDIRAN</t>
  </si>
  <si>
    <t>ÇATAK</t>
  </si>
  <si>
    <t>ERCİŞ</t>
  </si>
  <si>
    <t>GEVAŞ</t>
  </si>
  <si>
    <t>GÜRPINAR</t>
  </si>
  <si>
    <t>İPEKYOLU</t>
  </si>
  <si>
    <t>MURADİYE</t>
  </si>
  <si>
    <t>ÖZALP</t>
  </si>
  <si>
    <t>TUŞBA</t>
  </si>
  <si>
    <t>YALOVA</t>
  </si>
  <si>
    <t>ALTINOVA</t>
  </si>
  <si>
    <t>ARMUTLU</t>
  </si>
  <si>
    <t>ÇINARCIK</t>
  </si>
  <si>
    <t>ÇİFTLİKKÖY</t>
  </si>
  <si>
    <t>TERMAL</t>
  </si>
  <si>
    <t>YOZGAT</t>
  </si>
  <si>
    <t>AKDAĞMADENİ</t>
  </si>
  <si>
    <t>BOĞAZLIYAN</t>
  </si>
  <si>
    <t>ÇANDIR</t>
  </si>
  <si>
    <t>ÇAYIRALAN</t>
  </si>
  <si>
    <t>ÇEKEREK</t>
  </si>
  <si>
    <t>KADIŞEHRİ</t>
  </si>
  <si>
    <t>SARAYKENT</t>
  </si>
  <si>
    <t>SARIKAYA</t>
  </si>
  <si>
    <t>SORGUN</t>
  </si>
  <si>
    <t>ŞEFAATLİ</t>
  </si>
  <si>
    <t>YENİFAKILI</t>
  </si>
  <si>
    <t>YERKÖY</t>
  </si>
  <si>
    <t>ZONGULDAK</t>
  </si>
  <si>
    <t>ALAPLI</t>
  </si>
  <si>
    <t>ÇAYCUMA</t>
  </si>
  <si>
    <t>DEVREK</t>
  </si>
  <si>
    <t>GÖKÇEBEY</t>
  </si>
  <si>
    <t>KİLİMLİ</t>
  </si>
  <si>
    <t>KOZLU</t>
  </si>
  <si>
    <t>3 YAŞ</t>
  </si>
  <si>
    <t>4 YAŞ</t>
  </si>
  <si>
    <t>5 YAŞ</t>
  </si>
  <si>
    <t>GENEL TOPL</t>
  </si>
  <si>
    <t>ÇOCUK ARTIŞ</t>
  </si>
  <si>
    <t>ARTIŞ ORANI</t>
  </si>
  <si>
    <t>3 YAŞ OKULLAŞMA</t>
  </si>
  <si>
    <t>4 YAŞ OKULLAŞMA</t>
  </si>
  <si>
    <t>5 YAŞ OKULA GİTMEYEN</t>
  </si>
  <si>
    <t>TOPLAM</t>
  </si>
  <si>
    <t>FARK</t>
  </si>
  <si>
    <t>2013-2014 ÇOCUK SAYISI</t>
  </si>
  <si>
    <t>2014-2015 ÇOCUK SAYISI</t>
  </si>
  <si>
    <t>2011-3 
36-44 Ay
9 AY</t>
  </si>
  <si>
    <t>2013-4
45-56 Ay
12 AY</t>
  </si>
  <si>
    <t>2009-5
57-65 Ay 
9 AY</t>
  </si>
  <si>
    <t>Seneye İlkokul
54-65 ay
12 AY</t>
  </si>
  <si>
    <t>2014-2015 ÇAĞ NÜFUSU</t>
  </si>
  <si>
    <t>DERSLİK SAYSISI</t>
  </si>
  <si>
    <t>ŞUBE SAYISI</t>
  </si>
  <si>
    <t>RESMİ ÖZEL ORANI</t>
  </si>
  <si>
    <t>RESMİ OKULLARDA - DERSLİK / ŞUBE İKİLİ ORAN</t>
  </si>
  <si>
    <t>DİĞER</t>
  </si>
  <si>
    <t>ASPB</t>
  </si>
  <si>
    <t>4-5 YAŞ OKULA GİTMEYEN</t>
  </si>
  <si>
    <t>İLKOKULA GİDEN</t>
  </si>
  <si>
    <t>4-5 YAŞ %70 İÇİN OKULLAŞACAK ÇOCUK</t>
  </si>
  <si>
    <t>4-5 YAŞ %70 İÇİN DERSLİK İHTİYACI</t>
  </si>
  <si>
    <t>4-5 YAŞ
45-66 Ay
21 AY</t>
  </si>
  <si>
    <t>3-5 YAŞ
36-66 Ay
30 AY</t>
  </si>
  <si>
    <t>4-5 YAŞ %70 İÇİN OKUL İHT. (5DERSLİK)</t>
  </si>
  <si>
    <t>4-5 YAŞ ANAOKULU İÇİN MALİYET</t>
  </si>
  <si>
    <t>4-5 YAŞ ANA SINIFI İÇİN MALİYET</t>
  </si>
  <si>
    <t>4-5 YAŞ  %70 OKULLAŞMA İÇİN ÇOCUK, DERSLİK, MALİYET HESABI</t>
  </si>
  <si>
    <t>ARTIŞ ORAN</t>
  </si>
  <si>
    <t>66-69 (İLOKUL ÇAĞI) OLUP OKUL ÖNCESİNE KAYIT</t>
  </si>
  <si>
    <t>5 YAŞ OKULLAŞMA-(Ayr_Net)</t>
  </si>
  <si>
    <t>4-5 YAŞ OKULLAŞMA (Ayr_Net)</t>
  </si>
  <si>
    <t>3-5  YAŞ OKULLAŞMA (Ayr_Net)</t>
  </si>
  <si>
    <t>AKSU/ANTALYA</t>
  </si>
  <si>
    <t>AKSU/ISPARTA</t>
  </si>
  <si>
    <t>ALTINYAYLA/BURDUR</t>
  </si>
  <si>
    <t>ALTINYAYLA/SİVAS</t>
  </si>
  <si>
    <t>AYDINCIK/MERSİN</t>
  </si>
  <si>
    <t>AYDINCIK/YOZGAT</t>
  </si>
  <si>
    <t>AYVACIK/ÇANAKKALE</t>
  </si>
  <si>
    <t>AYVACIK/SAMSUN</t>
  </si>
  <si>
    <t>BAYAT/AFYONKARAHİSAR</t>
  </si>
  <si>
    <t>BAYAT/ÇORUM</t>
  </si>
  <si>
    <t>BOZKURT/DENİZLİ</t>
  </si>
  <si>
    <t>BOZKURT/KASTAMONU</t>
  </si>
  <si>
    <t>EDREMİT/BALIKESİR</t>
  </si>
  <si>
    <t>EDREMİT/VAN</t>
  </si>
  <si>
    <t>EREĞLİ/KONYA</t>
  </si>
  <si>
    <t>EREĞLİ/ZONGULDAK</t>
  </si>
  <si>
    <t>GÖLBAŞI/ADIYAMAN</t>
  </si>
  <si>
    <t>GÖLBAŞI/ANKARA</t>
  </si>
  <si>
    <t>GÖNEN/BALIKESİR</t>
  </si>
  <si>
    <t>GÖNEN/ISPARTA</t>
  </si>
  <si>
    <t>KALE/DENİZLİ</t>
  </si>
  <si>
    <t>KALE/MALATYA</t>
  </si>
  <si>
    <t>KEMER/ANTALYA</t>
  </si>
  <si>
    <t>KEMER/BURDUR</t>
  </si>
  <si>
    <t>KÖPRÜBAŞI/MANİSA</t>
  </si>
  <si>
    <t>KÖPRÜBAŞI/TRABZON</t>
  </si>
  <si>
    <t>MERKEZ/ADIYAMAN</t>
  </si>
  <si>
    <t>MERKEZ/AFYONKARAHİSAR</t>
  </si>
  <si>
    <t>MERKEZ/AĞRI</t>
  </si>
  <si>
    <t>MERKEZ/AKSARAY</t>
  </si>
  <si>
    <t>MERKEZ/AMASYA</t>
  </si>
  <si>
    <t>MERKEZ/ARDAHAN</t>
  </si>
  <si>
    <t>MERKEZ/ARTVİN</t>
  </si>
  <si>
    <t>MERKEZ/BARTIN</t>
  </si>
  <si>
    <t>MERKEZ/BATMAN</t>
  </si>
  <si>
    <t>MERKEZ/BAYBURT</t>
  </si>
  <si>
    <t>MERKEZ/BİLECİK</t>
  </si>
  <si>
    <t>MERKEZ/BİNGÖL</t>
  </si>
  <si>
    <t>MERKEZ/BİTLİS</t>
  </si>
  <si>
    <t>MERKEZ/BOLU</t>
  </si>
  <si>
    <t>MERKEZ/BURDUR</t>
  </si>
  <si>
    <t>MERKEZ/ÇANAKKALE</t>
  </si>
  <si>
    <t>MERKEZ/ÇANKIRI</t>
  </si>
  <si>
    <t>MERKEZ/ÇORUM</t>
  </si>
  <si>
    <t>MERKEZ/DÜZCE</t>
  </si>
  <si>
    <t>MERKEZ/EDİRNE</t>
  </si>
  <si>
    <t>MERKEZ/ELAZIĞ</t>
  </si>
  <si>
    <t>MERKEZ/ERZİNCAN</t>
  </si>
  <si>
    <t>MERKEZ/GİRESUN</t>
  </si>
  <si>
    <t>MERKEZ/GÜMÜŞHANE</t>
  </si>
  <si>
    <t>MERKEZ/HAKKARİ</t>
  </si>
  <si>
    <t>MERKEZ/IĞDIR</t>
  </si>
  <si>
    <t>MERKEZ/ISPARTA</t>
  </si>
  <si>
    <t>MERKEZ/KARABÜK</t>
  </si>
  <si>
    <t>MERKEZ/KARAMAN</t>
  </si>
  <si>
    <t>MERKEZ/KARS</t>
  </si>
  <si>
    <t>MERKEZ/KASTAMONU</t>
  </si>
  <si>
    <t>MERKEZ/KIRIKKALE</t>
  </si>
  <si>
    <t>MERKEZ/KIRKLARELİ</t>
  </si>
  <si>
    <t>MERKEZ/KIRŞEHİR</t>
  </si>
  <si>
    <t>MERKEZ/KİLİS</t>
  </si>
  <si>
    <t>MERKEZ/KÜTAHYA</t>
  </si>
  <si>
    <t>MERKEZ/MUŞ</t>
  </si>
  <si>
    <t>MERKEZ/NEVŞEHİR</t>
  </si>
  <si>
    <t>MERKEZ/NİĞDE</t>
  </si>
  <si>
    <t>MERKEZ/OSMANİYE</t>
  </si>
  <si>
    <t>MERKEZ/RİZE</t>
  </si>
  <si>
    <t>MERKEZ/SİİRT</t>
  </si>
  <si>
    <t>MERKEZ/SİNOP</t>
  </si>
  <si>
    <t>MERKEZ/SİVAS</t>
  </si>
  <si>
    <t>MERKEZ/ŞIRNAK</t>
  </si>
  <si>
    <t>MERKEZ/TOKAT</t>
  </si>
  <si>
    <t>MERKEZ/TUNCELİ</t>
  </si>
  <si>
    <t>MERKEZ/UŞAK</t>
  </si>
  <si>
    <t>MERKEZ/YALOVA</t>
  </si>
  <si>
    <t>MERKEZ/YOZGAT</t>
  </si>
  <si>
    <t>MERKEZ/ZONGULDAK</t>
  </si>
  <si>
    <t>ORTAKÖY/AKSARAY</t>
  </si>
  <si>
    <t>ORTAKÖY/ÇORUM</t>
  </si>
  <si>
    <t>OVACIK/KARABÜK</t>
  </si>
  <si>
    <t>OVACIK/TUNCELİ</t>
  </si>
  <si>
    <t>PAZAR/RİZE</t>
  </si>
  <si>
    <t>PAZAR/TOKAT</t>
  </si>
  <si>
    <t>PINARBAŞI/KASTAMONU</t>
  </si>
  <si>
    <t>PINARBAŞI/KAYSERİ</t>
  </si>
  <si>
    <t>SARAY/TEKİRDAĞ</t>
  </si>
  <si>
    <t>SARAY/VAN</t>
  </si>
  <si>
    <t>ULUBEY/ORDU</t>
  </si>
  <si>
    <t>ULUBEY/UŞAK</t>
  </si>
  <si>
    <t>YENİCE/ÇANAKKALE</t>
  </si>
  <si>
    <t>YENİCE/KARABÜK</t>
  </si>
  <si>
    <t>YENİPAZAR/AYDIN</t>
  </si>
  <si>
    <t>YENİPAZAR/BİLECİK</t>
  </si>
  <si>
    <t>YENİŞEHİR/BURSA</t>
  </si>
  <si>
    <t>YENİŞEHİR/DİYARBAKIR</t>
  </si>
  <si>
    <t>YENİŞEHİR/MERSİN</t>
  </si>
  <si>
    <t>YEŞİLYURT/MALATYA</t>
  </si>
  <si>
    <t>YEŞİLYURT/TOKAT</t>
  </si>
  <si>
    <t>MERKEZ/DENİZLİ</t>
  </si>
  <si>
    <t>MERKEZ/VAN</t>
  </si>
  <si>
    <t>MERKEZ/ŞANLIURFA</t>
  </si>
  <si>
    <t>MERKEZ/MALATYA</t>
  </si>
  <si>
    <t>MERKEZ/KAHRAMANMARAŞ</t>
  </si>
  <si>
    <t>MERKEZ/HATAY</t>
  </si>
  <si>
    <t>MERKEZ/MANİSA</t>
  </si>
  <si>
    <t>BÜYÜKŞEHİR/KOCAELİ</t>
  </si>
  <si>
    <t>BÜYÜKŞEHİR/MERSİN</t>
  </si>
  <si>
    <t>MERKEZ/BALIKESİR</t>
  </si>
  <si>
    <t>MERKEZ/TEKİRDAĞ</t>
  </si>
  <si>
    <t>TÜRKİYE</t>
  </si>
  <si>
    <t>2013-14 /KAYITLI ÇOCUK SAYISI</t>
  </si>
  <si>
    <t>2014-15 /KAYITLI ÇOCUK SAYISI</t>
  </si>
  <si>
    <t>ÇOCUK  SYS. ARTIŞI</t>
  </si>
  <si>
    <t>2014-2015 FARKI</t>
  </si>
  <si>
    <t>3-5 yaş</t>
  </si>
  <si>
    <t>3 yaş</t>
  </si>
  <si>
    <t>4 yaş</t>
  </si>
  <si>
    <t>5 yaş</t>
  </si>
  <si>
    <t>4-5 yaş</t>
  </si>
  <si>
    <t>İLÇE GİRİNİZ</t>
  </si>
  <si>
    <t>2014-2015 NET OKULLAŞMA ( 66-69 AYLIKLAR DAHİL EDİLMEMİŞİR)</t>
  </si>
  <si>
    <t>5 DERSLİKLİ OKUL İHTİYACI</t>
  </si>
  <si>
    <t>ANA SINIFI İÇİN MALİYET (*1000 TL)</t>
  </si>
  <si>
    <t>ANAOKULU İÇİN MALİYET (*1000 TL)</t>
  </si>
  <si>
    <t xml:space="preserve"> 60-66 Ay Arası Olup İlkokula Gidenler Dahil Edildiğinde Net  Okullaşma Oranları</t>
  </si>
  <si>
    <t>İLİ OKULLAŞMA DURUMU -NET</t>
  </si>
  <si>
    <t>TÜRKİYE OKULLAŞMA DURUMU - NET</t>
  </si>
  <si>
    <t>ANA SINIFI  DERSLİK İHTİYACI</t>
  </si>
  <si>
    <t xml:space="preserve">  60-66 Ay Arası Olup İlkokula Gidenler Dahil Edildiğinde Net  Okullaşma Oranları</t>
  </si>
  <si>
    <t>2011 Doğumlu -3 Yaş 
36-44 Ay
(9 AY)</t>
  </si>
  <si>
    <t>2010 Doğumlu -4 Yaş
45-56 Ay
(12 AY)</t>
  </si>
  <si>
    <t>2009 Doğumlu -5 Yaş
57-65 Ay 
(9 AY)</t>
  </si>
  <si>
    <t>Seneye İlkokula Gidecek
54-65 ay
(12 AY)</t>
  </si>
  <si>
    <t>4-5 YAŞ
45-66 Ay
(21 AY)</t>
  </si>
  <si>
    <t>3-5 YAŞ
36-66 Ay
(30 AY)</t>
  </si>
  <si>
    <t>İKİLİ EĞT.YAPAN ÖĞRETMEN ORANI</t>
  </si>
  <si>
    <t>İKİLİ EĞT. YAPILAN DERSLİK ORANI</t>
  </si>
  <si>
    <t>60-66 AY ARASI İLKOKULA GİDEN</t>
  </si>
  <si>
    <t>OKULLAŞACAK ÇOCUK SAYISI</t>
  </si>
  <si>
    <t>66-69 AY (İLOKUL ÇAĞI) OLUP OKUL ÖNCESİNE KAYIT</t>
  </si>
  <si>
    <t xml:space="preserve">İL ADI:  </t>
  </si>
  <si>
    <t>ÇOCUK SYS. ARTIŞ ORANI</t>
  </si>
  <si>
    <t xml:space="preserve">İLİN ORTALAMASININ </t>
  </si>
  <si>
    <t>TÜRKİYE ORTALAMASININ</t>
  </si>
  <si>
    <t>MEB- RESMİ ÖĞRENCİ SYS.</t>
  </si>
  <si>
    <t>ÖZEL ÖĞRN.SYS
(DMK- Kreşler Dahil)</t>
  </si>
  <si>
    <t>ÖZEL ÖĞRENCİ ORANI</t>
  </si>
  <si>
    <t>RESMİ ÖĞRENCİ ORANI</t>
  </si>
  <si>
    <t>3-5  YAŞ OKULLAŞ-MA</t>
  </si>
  <si>
    <t>4-5 YAŞ OKULLAŞ-MA</t>
  </si>
  <si>
    <t>5 YAŞ OKULLAŞ-MA</t>
  </si>
  <si>
    <t>4 YAŞ OKULLAŞ-MA</t>
  </si>
  <si>
    <t>3 YAŞ OKULLAŞ-MA</t>
  </si>
  <si>
    <t>İLÇESİNİN</t>
  </si>
  <si>
    <t>İLL</t>
  </si>
  <si>
    <t>Ocak sayısı</t>
  </si>
  <si>
    <t>Mayıs ayısı</t>
  </si>
  <si>
    <t>okullaşmayı alttaki TABLOYA BAĞLA</t>
  </si>
  <si>
    <t>Resmi Kurum</t>
  </si>
  <si>
    <t>Resmi Derslik</t>
  </si>
  <si>
    <t>Resmi Şube</t>
  </si>
  <si>
    <t>Özel Kurum</t>
  </si>
  <si>
    <t>Özel Derslik</t>
  </si>
  <si>
    <t>Özel Şube</t>
  </si>
  <si>
    <t>ASPB KURUM</t>
  </si>
  <si>
    <t>ASPB ŞUBE</t>
  </si>
  <si>
    <t>diğer kurumlar</t>
  </si>
  <si>
    <t>Diğer Derslik</t>
  </si>
  <si>
    <t>Diğer Şube</t>
  </si>
  <si>
    <t>Kurum Sys.</t>
  </si>
  <si>
    <t>Derslik</t>
  </si>
  <si>
    <t>İlkokula Erken kayıt 60-65 Aylık)</t>
  </si>
  <si>
    <t>İlkokul Kayıt Erteleyen (66-71 Aylık)</t>
  </si>
  <si>
    <t>E-OKUL GENEL</t>
  </si>
  <si>
    <t>E-OKUL RESMİ OKULLAR TOPLAM</t>
  </si>
  <si>
    <t>E-OKUL Özel Okullar</t>
  </si>
  <si>
    <t>E-OKUL ASPB</t>
  </si>
  <si>
    <t>E-OKUL BELEDİYE</t>
  </si>
  <si>
    <t>E-OKUL diğer kurumlar (dmk,diyanet iş kanunu, toplum temelli)</t>
  </si>
  <si>
    <t>E-OKUL DİYANET</t>
  </si>
  <si>
    <t>E-OKUL DMK</t>
  </si>
  <si>
    <t>E-OKUL İŞ KANUNU</t>
  </si>
  <si>
    <t>E-OKUL KIZ MESLEK</t>
  </si>
  <si>
    <t>E-OKUL özel ana sınıfı</t>
  </si>
  <si>
    <t>E-OKUL özel ana okulu</t>
  </si>
  <si>
    <t>E-OKUL özel eğitim</t>
  </si>
  <si>
    <t>E-OKUL özel-özel eğitim</t>
  </si>
  <si>
    <t>E-OKUL resmi anasınıfı</t>
  </si>
  <si>
    <t>E-OKUL resmi ana okulu</t>
  </si>
  <si>
    <t>E-OKUL toplum temelli</t>
  </si>
  <si>
    <t>GENEL KURUM</t>
  </si>
  <si>
    <t>GENEL ŞUBE</t>
  </si>
  <si>
    <t>ASPB DERSLİK</t>
  </si>
  <si>
    <t>GENEL 2012 Doğumlu</t>
  </si>
  <si>
    <t>Resmi 2012 Doğumlu</t>
  </si>
  <si>
    <t>Özel 2012 Doğumlu</t>
  </si>
  <si>
    <t>ASPB 2012 Doğumlu</t>
  </si>
  <si>
    <t>Diğer 2012 Doğumlu</t>
  </si>
  <si>
    <t>GENEL 2011 Doğumlu</t>
  </si>
  <si>
    <t>Resmi 2011 Doğumlu</t>
  </si>
  <si>
    <t>Özel 2011 Doğumlu</t>
  </si>
  <si>
    <t>ASPB 2011 Doğumlu</t>
  </si>
  <si>
    <t>Diğer 2011 Doğumlu</t>
  </si>
  <si>
    <t>GENEL 2010 Doğumlu</t>
  </si>
  <si>
    <t>Resmi 2010 Doğumlu</t>
  </si>
  <si>
    <t>Özel 2010 Doğumlu</t>
  </si>
  <si>
    <t>ASPB 2010 Doğumlu</t>
  </si>
  <si>
    <t>Diğer 2010 Doğumlu</t>
  </si>
  <si>
    <t>GENEL 2009 Doğumlu</t>
  </si>
  <si>
    <t>Resmi 2009 Doğumlu</t>
  </si>
  <si>
    <t>Özel 2009 Doğumlu</t>
  </si>
  <si>
    <t>ASPB 2009 Doğumlu</t>
  </si>
  <si>
    <t>Diğer 2009 Doğumlu</t>
  </si>
  <si>
    <t>Diyanet KURUMADI</t>
  </si>
  <si>
    <t>DMK ŞUBE SAYISI</t>
  </si>
  <si>
    <t>Kız Meslek ŞUBE SAYISI</t>
  </si>
  <si>
    <t>Özel Ana Sınıf ŞUBE SAYISI</t>
  </si>
  <si>
    <t>Özel Anaokulu ŞUBE SAYISI</t>
  </si>
  <si>
    <t>Özel Eğitim ŞUBE SAYISI</t>
  </si>
  <si>
    <t>Özel Özel Eğitim ŞUBE SAYISI</t>
  </si>
  <si>
    <t>Resmi Anasınıfı ŞUBE SAYISI</t>
  </si>
  <si>
    <t>Resmi Anaokulu ŞUBE SAYISI</t>
  </si>
  <si>
    <t>Toplum Temelli ŞUBE SAYISI</t>
  </si>
  <si>
    <t>Toplum Temelli KURUMADI</t>
  </si>
  <si>
    <t>Resmi Ana Okulu KURUMADI</t>
  </si>
  <si>
    <t>Resmi Anasınıfı KURUMADI</t>
  </si>
  <si>
    <t>Özel-özel eğt. KURUMADI</t>
  </si>
  <si>
    <t>Özel Eğitim KURUMADI</t>
  </si>
  <si>
    <t>Özel Anaokulu KURUMADI</t>
  </si>
  <si>
    <t>Özel Anasınıfı KURUMADI</t>
  </si>
  <si>
    <t>Kız Meslek  KURUMADI</t>
  </si>
  <si>
    <t>İş Kanunu ŞUBE SAYISI</t>
  </si>
  <si>
    <t>DMK KURUMADI</t>
  </si>
  <si>
    <t>Belediye  KURUMADI</t>
  </si>
  <si>
    <t>Diyanet 2012 Doğumlu</t>
  </si>
  <si>
    <t>Diyanet 2011 Doğumlu</t>
  </si>
  <si>
    <t>Diyanet 2010 Doğumlu</t>
  </si>
  <si>
    <t>Diyanet 2009 Doğumlu</t>
  </si>
  <si>
    <t>DMK 2012 Doğumlu</t>
  </si>
  <si>
    <t>DMK 2011 Doğumlu</t>
  </si>
  <si>
    <t>DMK 2010 Doğumlu</t>
  </si>
  <si>
    <t>DMK 2009 Doğumlu</t>
  </si>
  <si>
    <t>İş Kanunu 2012 Doğumlu</t>
  </si>
  <si>
    <t>İş Kanunu 2011 Doğumlu</t>
  </si>
  <si>
    <t>İş Kanunu 2010 Doğumlu</t>
  </si>
  <si>
    <t>İş Kanunu 2009 Doğumlu</t>
  </si>
  <si>
    <t>Kız Meslek 2012 Doğumlu</t>
  </si>
  <si>
    <t>Kız Meslek 2011 Doğumlu</t>
  </si>
  <si>
    <t>Kız Meslek 2010 Doğumlu</t>
  </si>
  <si>
    <t>Kız Meslek 2009 Doğumlu</t>
  </si>
  <si>
    <t>Özel Ana Sınıf 2012 Doğumlu</t>
  </si>
  <si>
    <t>Özel Ana Sınıf 2011 Doğumlu</t>
  </si>
  <si>
    <t>Özel Ana Sınıf 2010 Doğumlu</t>
  </si>
  <si>
    <t>Özel Ana Sınıf 2009 Doğumlu</t>
  </si>
  <si>
    <t>Özel Anaokulu 2012 Doğumlu</t>
  </si>
  <si>
    <t>Özel Anaokulu 2011 Doğumlu</t>
  </si>
  <si>
    <t>Özel Anaokulu 2010 Doğumlu</t>
  </si>
  <si>
    <t>Özel Anaokulu 2009 Doğumlu</t>
  </si>
  <si>
    <t>Özel Eğitim 2012 Doğumlu</t>
  </si>
  <si>
    <t>Özel Eğitim 2011 Doğumlu</t>
  </si>
  <si>
    <t>Özel Eğitim 2010 Doğumlu</t>
  </si>
  <si>
    <t>Özel Eğitim 2009 Doğumlu</t>
  </si>
  <si>
    <t>Özel Özel Eğitim 2012 Doğumlu</t>
  </si>
  <si>
    <t>Özel Özel Eğitim 2011 Doğumlu</t>
  </si>
  <si>
    <t>Özel Özel Eğitim 2010 Doğumlu</t>
  </si>
  <si>
    <t>Özel Özel Eğitim 2009 Doğumlu</t>
  </si>
  <si>
    <t>Resmi Anasınıfı 2012 Doğumlu</t>
  </si>
  <si>
    <t>Resmi Anasınıfı 2011 Doğumlu</t>
  </si>
  <si>
    <t>Resmi Anasınıfı 2010 Doğumlu</t>
  </si>
  <si>
    <t>Resmi Anasınıfı 2009 Doğumlu</t>
  </si>
  <si>
    <t>Resmi Anaokulu 2012 Doğumlu</t>
  </si>
  <si>
    <t>Resmi Anaokulu 2011 Doğumlu</t>
  </si>
  <si>
    <t>Resmi Anaokulu 2010 Doğumlu</t>
  </si>
  <si>
    <t>Resmi Anaokulu 2009 Doğumlu</t>
  </si>
  <si>
    <t>Toplum Temelli 2012 Doğumlu</t>
  </si>
  <si>
    <t>Toplum Temelli 2011 Doğumlu</t>
  </si>
  <si>
    <t>Toplum Temelli 2010 Doğumlu</t>
  </si>
  <si>
    <t>Toplum Temelli 2009 Doğumlu</t>
  </si>
  <si>
    <t>4-5 YAŞ OKULLAŞMA ORANI</t>
  </si>
  <si>
    <t>5 YAŞ OKULLAŞMA ORANI</t>
  </si>
  <si>
    <t>Belediye ŞUBE SAYISI</t>
  </si>
  <si>
    <t>Belediye 2012 Doğumlu</t>
  </si>
  <si>
    <t>Belediye 2011 Doğumlu</t>
  </si>
  <si>
    <t>Belediye 2010 Doğumlu</t>
  </si>
  <si>
    <t>Belediye 2009 Doğumlu</t>
  </si>
  <si>
    <t>2010-2</t>
  </si>
  <si>
    <r>
      <t>* Aynı addaki ilçeler ve büyük şehir kapsamında olmayan il merkezleri için</t>
    </r>
    <r>
      <rPr>
        <b/>
        <sz val="11"/>
        <color rgb="FFFF0000"/>
        <rFont val="Calibri"/>
        <family val="2"/>
        <charset val="162"/>
        <scheme val="minor"/>
      </rPr>
      <t xml:space="preserve"> İLÇE ADI/İL ADI</t>
    </r>
    <r>
      <rPr>
        <sz val="11"/>
        <color theme="1"/>
        <rFont val="Calibri"/>
        <family val="2"/>
        <charset val="162"/>
        <scheme val="minor"/>
      </rPr>
      <t xml:space="preserve"> şeklinde arama yapınız. (Örnek:GÖLBAŞI/ANKARA -  MERKEZ/TOKAT)</t>
    </r>
  </si>
  <si>
    <r>
      <t xml:space="preserve">4-5 YAŞ  </t>
    </r>
    <r>
      <rPr>
        <b/>
        <sz val="11"/>
        <color rgb="FFFF0000"/>
        <rFont val="Calibri"/>
        <family val="2"/>
        <charset val="162"/>
        <scheme val="minor"/>
      </rPr>
      <t>%70</t>
    </r>
    <r>
      <rPr>
        <b/>
        <sz val="11"/>
        <color rgb="FF1A5FFA"/>
        <rFont val="Calibri"/>
        <family val="2"/>
        <charset val="162"/>
        <scheme val="minor"/>
      </rPr>
      <t xml:space="preserve"> OKULLAŞMA İÇİN ÇOCUK, DERSLİK, MALİYET HESABI (Derslik 80.000TL, Okul 1.200.000TL )</t>
    </r>
  </si>
  <si>
    <t>2016 TUİK VERİLERİ ÇAĞ NÜFUSU</t>
  </si>
  <si>
    <t>4-5 YAŞ</t>
  </si>
  <si>
    <t>3-5 YAŞ</t>
  </si>
  <si>
    <t>2014-2015 OKULLAŞMA (AYARLANMIŞ)</t>
  </si>
  <si>
    <t>İlkokula Kayıt 66-72 Aylık)</t>
  </si>
  <si>
    <t xml:space="preserve"> 2016 STRATEJİ VERİ ÖĞRENCİ SAYISI</t>
  </si>
  <si>
    <t>2015-16 YAŞ GRUBU OKULLAŞMASI</t>
  </si>
  <si>
    <t>OKULLAŞMA - OKUL ÖNCESİ NORMAL</t>
  </si>
  <si>
    <t>2016 2012</t>
  </si>
  <si>
    <t>2016 2011</t>
  </si>
  <si>
    <t>2016 2010</t>
  </si>
  <si>
    <t>2016 2009</t>
  </si>
  <si>
    <t xml:space="preserve"> 2016 3-5 YAŞ</t>
  </si>
  <si>
    <t>2016 4-5 YAŞ</t>
  </si>
  <si>
    <t xml:space="preserve"> 2016 5 YAŞ</t>
  </si>
  <si>
    <t xml:space="preserve"> Ayr_2016  5 yaş</t>
  </si>
  <si>
    <t xml:space="preserve"> Ayr_2016 4 yaş</t>
  </si>
  <si>
    <t xml:space="preserve"> Ayr_2016 3 yaş</t>
  </si>
  <si>
    <t xml:space="preserve"> Ayr_2016 4-5 yaş</t>
  </si>
  <si>
    <t>Ayr_2016 3-5 yaş</t>
  </si>
  <si>
    <t>2010 doğ. okula gitmeyen</t>
  </si>
  <si>
    <t>diğer top.öğr.</t>
  </si>
  <si>
    <t>Belediye top.öğr</t>
  </si>
  <si>
    <t>ASPB top.öğr</t>
  </si>
  <si>
    <t>özel top.öğr</t>
  </si>
  <si>
    <t>Resmi top.öğr</t>
  </si>
  <si>
    <t>GENEL TOP.ÖĞR.</t>
  </si>
  <si>
    <t xml:space="preserve">* İlçe adı girerek genel bilgilere ulaşabilirsiniz. HESAPLAMA 2015 EYLÜL AYI BAZ ALINARAK YAPILMIŞTIR.  </t>
  </si>
  <si>
    <t>Seneye İlkokul
Nisan 2011-Mart 2012</t>
  </si>
  <si>
    <t>Kurum</t>
  </si>
  <si>
    <t>Şube</t>
  </si>
  <si>
    <t>Kayıtlı Çocuk</t>
  </si>
  <si>
    <t>BELEDİYE</t>
  </si>
  <si>
    <t>2013-14</t>
  </si>
  <si>
    <t>2014-15</t>
  </si>
  <si>
    <t>2015-16</t>
  </si>
  <si>
    <t>ÇAĞ NÜFUSU</t>
  </si>
  <si>
    <t>1/81</t>
  </si>
  <si>
    <t>19/81</t>
  </si>
  <si>
    <t>26/81</t>
  </si>
  <si>
    <t>65/81</t>
  </si>
  <si>
    <t>53/81</t>
  </si>
  <si>
    <t>43/81</t>
  </si>
  <si>
    <t>5/81</t>
  </si>
  <si>
    <t>3/81</t>
  </si>
  <si>
    <t>2/81</t>
  </si>
  <si>
    <t>64/81</t>
  </si>
  <si>
    <t>50/81</t>
  </si>
  <si>
    <t>76/81</t>
  </si>
  <si>
    <t>66/81</t>
  </si>
  <si>
    <t>69/81</t>
  </si>
  <si>
    <t>54/81</t>
  </si>
  <si>
    <t>68/81</t>
  </si>
  <si>
    <t>62/81</t>
  </si>
  <si>
    <t>4/81</t>
  </si>
  <si>
    <t>70/81</t>
  </si>
  <si>
    <t>60/81</t>
  </si>
  <si>
    <t>75/81</t>
  </si>
  <si>
    <t>71/81</t>
  </si>
  <si>
    <t>73/81</t>
  </si>
  <si>
    <t>14/81</t>
  </si>
  <si>
    <t>12/81</t>
  </si>
  <si>
    <t>74/81</t>
  </si>
  <si>
    <t>49/81</t>
  </si>
  <si>
    <t>6/81</t>
  </si>
  <si>
    <t>37/81</t>
  </si>
  <si>
    <t>57/81</t>
  </si>
  <si>
    <t>7/81</t>
  </si>
  <si>
    <t>45/81</t>
  </si>
  <si>
    <t>41/81</t>
  </si>
  <si>
    <t>47/81</t>
  </si>
  <si>
    <t>15/81</t>
  </si>
  <si>
    <t>11/81</t>
  </si>
  <si>
    <t>8/81</t>
  </si>
  <si>
    <t>72/81</t>
  </si>
  <si>
    <t>79/81</t>
  </si>
  <si>
    <t>9/81</t>
  </si>
  <si>
    <t>31/81</t>
  </si>
  <si>
    <t>63/81</t>
  </si>
  <si>
    <t>51/81</t>
  </si>
  <si>
    <t>52/81</t>
  </si>
  <si>
    <t>18/81</t>
  </si>
  <si>
    <t>10/81</t>
  </si>
  <si>
    <t>67/81</t>
  </si>
  <si>
    <t>55/81</t>
  </si>
  <si>
    <t>13/81</t>
  </si>
  <si>
    <t>22/81</t>
  </si>
  <si>
    <t>33/81</t>
  </si>
  <si>
    <t>44/81</t>
  </si>
  <si>
    <t>17/81</t>
  </si>
  <si>
    <t>59/81</t>
  </si>
  <si>
    <t>58/81</t>
  </si>
  <si>
    <t>61/81</t>
  </si>
  <si>
    <t>23/81</t>
  </si>
  <si>
    <t>46/81</t>
  </si>
  <si>
    <t>30/81</t>
  </si>
  <si>
    <t>29/81</t>
  </si>
  <si>
    <t>21/81</t>
  </si>
  <si>
    <t>56/81</t>
  </si>
  <si>
    <t>38/81</t>
  </si>
  <si>
    <t>20/81</t>
  </si>
  <si>
    <t>16/81</t>
  </si>
  <si>
    <t>39/81</t>
  </si>
  <si>
    <t>81/81</t>
  </si>
  <si>
    <t>78/81</t>
  </si>
  <si>
    <t>80/81</t>
  </si>
  <si>
    <t>40/81</t>
  </si>
  <si>
    <t>42/81</t>
  </si>
  <si>
    <t>24/81</t>
  </si>
  <si>
    <t>32/81</t>
  </si>
  <si>
    <t>25/81</t>
  </si>
  <si>
    <t>36/81</t>
  </si>
  <si>
    <t>27/81</t>
  </si>
  <si>
    <t>28/81</t>
  </si>
  <si>
    <t>35/81</t>
  </si>
  <si>
    <t>34/81</t>
  </si>
  <si>
    <t>48/81</t>
  </si>
  <si>
    <t>77/81</t>
  </si>
  <si>
    <t>3-5 yaş artma sırası</t>
  </si>
  <si>
    <t>4-5  yaş artma sırası</t>
  </si>
  <si>
    <t>5 yaş  yaş artma sırası</t>
  </si>
  <si>
    <t>3 yaş Okullaşma sırası</t>
  </si>
  <si>
    <t>4 yaş  Okullaşma sırası</t>
  </si>
  <si>
    <t>5 yaş  Okullaşma sırası</t>
  </si>
  <si>
    <t xml:space="preserve">4-5 yaş  Okullaşma sırası </t>
  </si>
  <si>
    <t>3-5 yaş  Okullaşma sırası</t>
  </si>
  <si>
    <t>4-5 yaş artış oranı</t>
  </si>
  <si>
    <t>5 yaş artış oranı</t>
  </si>
  <si>
    <t>3-5yaş artış oranı</t>
  </si>
  <si>
    <t>il-14-16 arası / ilçe 15-16 arası</t>
  </si>
  <si>
    <t>793/970</t>
  </si>
  <si>
    <t>586/970</t>
  </si>
  <si>
    <t>652/970</t>
  </si>
  <si>
    <t>1/970</t>
  </si>
  <si>
    <t>42/970</t>
  </si>
  <si>
    <t>6/970</t>
  </si>
  <si>
    <t>479/970</t>
  </si>
  <si>
    <t>808/970</t>
  </si>
  <si>
    <t>663/970</t>
  </si>
  <si>
    <t>2/970</t>
  </si>
  <si>
    <t>3/970</t>
  </si>
  <si>
    <t>16/970</t>
  </si>
  <si>
    <t>8/970</t>
  </si>
  <si>
    <t>13/970</t>
  </si>
  <si>
    <t>20/970</t>
  </si>
  <si>
    <t>5/970</t>
  </si>
  <si>
    <t>881/970</t>
  </si>
  <si>
    <t>870/970</t>
  </si>
  <si>
    <t>782/970</t>
  </si>
  <si>
    <t>4/970</t>
  </si>
  <si>
    <t>266/970</t>
  </si>
  <si>
    <t>134/970</t>
  </si>
  <si>
    <t>57/970</t>
  </si>
  <si>
    <t>58/970</t>
  </si>
  <si>
    <t>19/970</t>
  </si>
  <si>
    <t>233/970</t>
  </si>
  <si>
    <t>97/970</t>
  </si>
  <si>
    <t>67/970</t>
  </si>
  <si>
    <t>24/970</t>
  </si>
  <si>
    <t>275/970</t>
  </si>
  <si>
    <t>48/970</t>
  </si>
  <si>
    <t>7/970</t>
  </si>
  <si>
    <t>12/970</t>
  </si>
  <si>
    <t>9/970</t>
  </si>
  <si>
    <t>70/970</t>
  </si>
  <si>
    <t>14/970</t>
  </si>
  <si>
    <t>481/970</t>
  </si>
  <si>
    <t>206/970</t>
  </si>
  <si>
    <t>198/970</t>
  </si>
  <si>
    <t>10/970</t>
  </si>
  <si>
    <t>15/970</t>
  </si>
  <si>
    <t>524/970</t>
  </si>
  <si>
    <t>235/970</t>
  </si>
  <si>
    <t>244/970</t>
  </si>
  <si>
    <t>53/970</t>
  </si>
  <si>
    <t>158/970</t>
  </si>
  <si>
    <t>95/970</t>
  </si>
  <si>
    <t>35/970</t>
  </si>
  <si>
    <t>22/970</t>
  </si>
  <si>
    <t>50/970</t>
  </si>
  <si>
    <t>11/970</t>
  </si>
  <si>
    <t>17/970</t>
  </si>
  <si>
    <t>201/970</t>
  </si>
  <si>
    <t>127/970</t>
  </si>
  <si>
    <t>113/970</t>
  </si>
  <si>
    <t>18/970</t>
  </si>
  <si>
    <t>798/970</t>
  </si>
  <si>
    <t>763/970</t>
  </si>
  <si>
    <t>719/970</t>
  </si>
  <si>
    <t>788/970</t>
  </si>
  <si>
    <t>760/970</t>
  </si>
  <si>
    <t>779/970</t>
  </si>
  <si>
    <t>23/970</t>
  </si>
  <si>
    <t>153/970</t>
  </si>
  <si>
    <t>189/970</t>
  </si>
  <si>
    <t>65/970</t>
  </si>
  <si>
    <t>60/970</t>
  </si>
  <si>
    <t>851/970</t>
  </si>
  <si>
    <t>845/970</t>
  </si>
  <si>
    <t>857/970</t>
  </si>
  <si>
    <t>30/970</t>
  </si>
  <si>
    <t>26/970</t>
  </si>
  <si>
    <t>21/970</t>
  </si>
  <si>
    <t>607/970</t>
  </si>
  <si>
    <t>356/970</t>
  </si>
  <si>
    <t>105/970</t>
  </si>
  <si>
    <t>133/970</t>
  </si>
  <si>
    <t>945/970</t>
  </si>
  <si>
    <t>498/970</t>
  </si>
  <si>
    <t>226/970</t>
  </si>
  <si>
    <t>247/970</t>
  </si>
  <si>
    <t>392/970</t>
  </si>
  <si>
    <t>41/970</t>
  </si>
  <si>
    <t>96/970</t>
  </si>
  <si>
    <t>27/970</t>
  </si>
  <si>
    <t>44/970</t>
  </si>
  <si>
    <t>767/970</t>
  </si>
  <si>
    <t>836/970</t>
  </si>
  <si>
    <t>51/970</t>
  </si>
  <si>
    <t>28/970</t>
  </si>
  <si>
    <t>962/970</t>
  </si>
  <si>
    <t>961/970</t>
  </si>
  <si>
    <t>967/970</t>
  </si>
  <si>
    <t>636/970</t>
  </si>
  <si>
    <t>71/970</t>
  </si>
  <si>
    <t>238/970</t>
  </si>
  <si>
    <t>726/970</t>
  </si>
  <si>
    <t>615/970</t>
  </si>
  <si>
    <t>329/970</t>
  </si>
  <si>
    <t>32/970</t>
  </si>
  <si>
    <t>135/970</t>
  </si>
  <si>
    <t>38/970</t>
  </si>
  <si>
    <t>37/970</t>
  </si>
  <si>
    <t>109/970</t>
  </si>
  <si>
    <t>47/970</t>
  </si>
  <si>
    <t>842/970</t>
  </si>
  <si>
    <t>610/970</t>
  </si>
  <si>
    <t>424/970</t>
  </si>
  <si>
    <t>81/970</t>
  </si>
  <si>
    <t>903/970</t>
  </si>
  <si>
    <t>861/970</t>
  </si>
  <si>
    <t>896/970</t>
  </si>
  <si>
    <t>221/970</t>
  </si>
  <si>
    <t>25/970</t>
  </si>
  <si>
    <t>149/970</t>
  </si>
  <si>
    <t>347/970</t>
  </si>
  <si>
    <t>101/970</t>
  </si>
  <si>
    <t>262/970</t>
  </si>
  <si>
    <t>78/970</t>
  </si>
  <si>
    <t>148/970</t>
  </si>
  <si>
    <t>932/970</t>
  </si>
  <si>
    <t>895/970</t>
  </si>
  <si>
    <t>901/970</t>
  </si>
  <si>
    <t>391/970</t>
  </si>
  <si>
    <t>34/970</t>
  </si>
  <si>
    <t>909/970</t>
  </si>
  <si>
    <t>916/970</t>
  </si>
  <si>
    <t>920/970</t>
  </si>
  <si>
    <t>111/970</t>
  </si>
  <si>
    <t>107/970</t>
  </si>
  <si>
    <t>877/970</t>
  </si>
  <si>
    <t>641/970</t>
  </si>
  <si>
    <t>309/970</t>
  </si>
  <si>
    <t>172/970</t>
  </si>
  <si>
    <t>64/970</t>
  </si>
  <si>
    <t>29/970</t>
  </si>
  <si>
    <t>715/970</t>
  </si>
  <si>
    <t>561/970</t>
  </si>
  <si>
    <t>514/970</t>
  </si>
  <si>
    <t>62/970</t>
  </si>
  <si>
    <t>33/970</t>
  </si>
  <si>
    <t>821/970</t>
  </si>
  <si>
    <t>709/970</t>
  </si>
  <si>
    <t>563/970</t>
  </si>
  <si>
    <t>541/970</t>
  </si>
  <si>
    <t>31/970</t>
  </si>
  <si>
    <t>543/970</t>
  </si>
  <si>
    <t>437/970</t>
  </si>
  <si>
    <t>72/970</t>
  </si>
  <si>
    <t>929/970</t>
  </si>
  <si>
    <t>835/970</t>
  </si>
  <si>
    <t>40/970</t>
  </si>
  <si>
    <t>94/970</t>
  </si>
  <si>
    <t>500/970</t>
  </si>
  <si>
    <t>682/970</t>
  </si>
  <si>
    <t>744/970</t>
  </si>
  <si>
    <t>178/970</t>
  </si>
  <si>
    <t>214/970</t>
  </si>
  <si>
    <t>725/970</t>
  </si>
  <si>
    <t>528/970</t>
  </si>
  <si>
    <t>318/970</t>
  </si>
  <si>
    <t>75/970</t>
  </si>
  <si>
    <t>858/970</t>
  </si>
  <si>
    <t>810/970</t>
  </si>
  <si>
    <t>138/970</t>
  </si>
  <si>
    <t>199/970</t>
  </si>
  <si>
    <t>36/970</t>
  </si>
  <si>
    <t>264/970</t>
  </si>
  <si>
    <t>116/970</t>
  </si>
  <si>
    <t>271/970</t>
  </si>
  <si>
    <t>77/970</t>
  </si>
  <si>
    <t>55/970</t>
  </si>
  <si>
    <t>46/970</t>
  </si>
  <si>
    <t>251/970</t>
  </si>
  <si>
    <t>422/970</t>
  </si>
  <si>
    <t>461/970</t>
  </si>
  <si>
    <t>169/970</t>
  </si>
  <si>
    <t>281/970</t>
  </si>
  <si>
    <t>100/970</t>
  </si>
  <si>
    <t>815/970</t>
  </si>
  <si>
    <t>571/970</t>
  </si>
  <si>
    <t>729/970</t>
  </si>
  <si>
    <t>162/970</t>
  </si>
  <si>
    <t>39/970</t>
  </si>
  <si>
    <t>713/970</t>
  </si>
  <si>
    <t>140/970</t>
  </si>
  <si>
    <t>164/970</t>
  </si>
  <si>
    <t>156/970</t>
  </si>
  <si>
    <t>733/970</t>
  </si>
  <si>
    <t>768/970</t>
  </si>
  <si>
    <t>522/970</t>
  </si>
  <si>
    <t>56/970</t>
  </si>
  <si>
    <t>59/970</t>
  </si>
  <si>
    <t>99/970</t>
  </si>
  <si>
    <t>863/970</t>
  </si>
  <si>
    <t>812/970</t>
  </si>
  <si>
    <t>132/970</t>
  </si>
  <si>
    <t>43/970</t>
  </si>
  <si>
    <t>605/970</t>
  </si>
  <si>
    <t>448/970</t>
  </si>
  <si>
    <t>61/970</t>
  </si>
  <si>
    <t>124/970</t>
  </si>
  <si>
    <t>136/970</t>
  </si>
  <si>
    <t>200/970</t>
  </si>
  <si>
    <t>526/970</t>
  </si>
  <si>
    <t>151/970</t>
  </si>
  <si>
    <t>90/970</t>
  </si>
  <si>
    <t>45/970</t>
  </si>
  <si>
    <t>530/970</t>
  </si>
  <si>
    <t>720/970</t>
  </si>
  <si>
    <t>369/970</t>
  </si>
  <si>
    <t>470/970</t>
  </si>
  <si>
    <t>93/970</t>
  </si>
  <si>
    <t>628/970</t>
  </si>
  <si>
    <t>449/970</t>
  </si>
  <si>
    <t>217/970</t>
  </si>
  <si>
    <t>141/970</t>
  </si>
  <si>
    <t>342/970</t>
  </si>
  <si>
    <t>190/970</t>
  </si>
  <si>
    <t>366/970</t>
  </si>
  <si>
    <t>102/970</t>
  </si>
  <si>
    <t>363/970</t>
  </si>
  <si>
    <t>180/970</t>
  </si>
  <si>
    <t>159/970</t>
  </si>
  <si>
    <t>147/970</t>
  </si>
  <si>
    <t>49/970</t>
  </si>
  <si>
    <t>367/970</t>
  </si>
  <si>
    <t>160/970</t>
  </si>
  <si>
    <t>74/970</t>
  </si>
  <si>
    <t>122/970</t>
  </si>
  <si>
    <t>80/970</t>
  </si>
  <si>
    <t>862/970</t>
  </si>
  <si>
    <t>826/970</t>
  </si>
  <si>
    <t>827/970</t>
  </si>
  <si>
    <t>131/970</t>
  </si>
  <si>
    <t>86/970</t>
  </si>
  <si>
    <t>92/970</t>
  </si>
  <si>
    <t>270/970</t>
  </si>
  <si>
    <t>207/970</t>
  </si>
  <si>
    <t>167/970</t>
  </si>
  <si>
    <t>52/970</t>
  </si>
  <si>
    <t>898/970</t>
  </si>
  <si>
    <t>711/970</t>
  </si>
  <si>
    <t>155/970</t>
  </si>
  <si>
    <t>319/970</t>
  </si>
  <si>
    <t>197/970</t>
  </si>
  <si>
    <t>154/970</t>
  </si>
  <si>
    <t>128/970</t>
  </si>
  <si>
    <t>228/970</t>
  </si>
  <si>
    <t>54/970</t>
  </si>
  <si>
    <t>659/970</t>
  </si>
  <si>
    <t>600/970</t>
  </si>
  <si>
    <t>875/970</t>
  </si>
  <si>
    <t>68/970</t>
  </si>
  <si>
    <t>129/970</t>
  </si>
  <si>
    <t>79/970</t>
  </si>
  <si>
    <t>609/970</t>
  </si>
  <si>
    <t>499/970</t>
  </si>
  <si>
    <t>801/970</t>
  </si>
  <si>
    <t>89/970</t>
  </si>
  <si>
    <t>832/970</t>
  </si>
  <si>
    <t>677/970</t>
  </si>
  <si>
    <t>712/970</t>
  </si>
  <si>
    <t>165/970</t>
  </si>
  <si>
    <t>69/970</t>
  </si>
  <si>
    <t>166/970</t>
  </si>
  <si>
    <t>115/970</t>
  </si>
  <si>
    <t>759/970</t>
  </si>
  <si>
    <t>775/970</t>
  </si>
  <si>
    <t>103/970</t>
  </si>
  <si>
    <t>507/970</t>
  </si>
  <si>
    <t>562/970</t>
  </si>
  <si>
    <t>88/970</t>
  </si>
  <si>
    <t>409/970</t>
  </si>
  <si>
    <t>157/970</t>
  </si>
  <si>
    <t>301/970</t>
  </si>
  <si>
    <t>365/970</t>
  </si>
  <si>
    <t>76/970</t>
  </si>
  <si>
    <t>631/970</t>
  </si>
  <si>
    <t>790/970</t>
  </si>
  <si>
    <t>504/970</t>
  </si>
  <si>
    <t>145/970</t>
  </si>
  <si>
    <t>63/970</t>
  </si>
  <si>
    <t>222/970</t>
  </si>
  <si>
    <t>171/970</t>
  </si>
  <si>
    <t>143/970</t>
  </si>
  <si>
    <t>350/970</t>
  </si>
  <si>
    <t>374/970</t>
  </si>
  <si>
    <t>277/970</t>
  </si>
  <si>
    <t>375/970</t>
  </si>
  <si>
    <t>203/970</t>
  </si>
  <si>
    <t>163/970</t>
  </si>
  <si>
    <t>286/970</t>
  </si>
  <si>
    <t>316/970</t>
  </si>
  <si>
    <t>85/970</t>
  </si>
  <si>
    <t>194/970</t>
  </si>
  <si>
    <t>66/970</t>
  </si>
  <si>
    <t>882/970</t>
  </si>
  <si>
    <t>849/970</t>
  </si>
  <si>
    <t>797/970</t>
  </si>
  <si>
    <t>305/970</t>
  </si>
  <si>
    <t>559/970</t>
  </si>
  <si>
    <t>644/970</t>
  </si>
  <si>
    <t>800/970</t>
  </si>
  <si>
    <t>225/970</t>
  </si>
  <si>
    <t>82/970</t>
  </si>
  <si>
    <t>110/970</t>
  </si>
  <si>
    <t>215/970</t>
  </si>
  <si>
    <t>250/970</t>
  </si>
  <si>
    <t>87/970</t>
  </si>
  <si>
    <t>511/970</t>
  </si>
  <si>
    <t>152/970</t>
  </si>
  <si>
    <t>186/970</t>
  </si>
  <si>
    <t>121/970</t>
  </si>
  <si>
    <t>459/970</t>
  </si>
  <si>
    <t>598/970</t>
  </si>
  <si>
    <t>123/970</t>
  </si>
  <si>
    <t>119/970</t>
  </si>
  <si>
    <t>84/970</t>
  </si>
  <si>
    <t>83/970</t>
  </si>
  <si>
    <t>380/970</t>
  </si>
  <si>
    <t>168/970</t>
  </si>
  <si>
    <t>538/970</t>
  </si>
  <si>
    <t>321/970</t>
  </si>
  <si>
    <t>371/970</t>
  </si>
  <si>
    <t>237/970</t>
  </si>
  <si>
    <t>73/970</t>
  </si>
  <si>
    <t>428/970</t>
  </si>
  <si>
    <t>467/970</t>
  </si>
  <si>
    <t>574/970</t>
  </si>
  <si>
    <t>307/970</t>
  </si>
  <si>
    <t>520/970</t>
  </si>
  <si>
    <t>183/970</t>
  </si>
  <si>
    <t>339/970</t>
  </si>
  <si>
    <t>229/970</t>
  </si>
  <si>
    <t>261/970</t>
  </si>
  <si>
    <t>368/970</t>
  </si>
  <si>
    <t>210/970</t>
  </si>
  <si>
    <t>177/970</t>
  </si>
  <si>
    <t>106/970</t>
  </si>
  <si>
    <t>191/970</t>
  </si>
  <si>
    <t>781/970</t>
  </si>
  <si>
    <t>175/970</t>
  </si>
  <si>
    <t>497/970</t>
  </si>
  <si>
    <t>292/970</t>
  </si>
  <si>
    <t>632/970</t>
  </si>
  <si>
    <t>960/970</t>
  </si>
  <si>
    <t>958/970</t>
  </si>
  <si>
    <t>954/970</t>
  </si>
  <si>
    <t>220/970</t>
  </si>
  <si>
    <t>684/970</t>
  </si>
  <si>
    <t>593/970</t>
  </si>
  <si>
    <t>450/970</t>
  </si>
  <si>
    <t>340/970</t>
  </si>
  <si>
    <t>289/970</t>
  </si>
  <si>
    <t>640/970</t>
  </si>
  <si>
    <t>126/970</t>
  </si>
  <si>
    <t>314/970</t>
  </si>
  <si>
    <t>284/970</t>
  </si>
  <si>
    <t>415/970</t>
  </si>
  <si>
    <t>137/970</t>
  </si>
  <si>
    <t>918/970</t>
  </si>
  <si>
    <t>926/970</t>
  </si>
  <si>
    <t>867/970</t>
  </si>
  <si>
    <t>104/970</t>
  </si>
  <si>
    <t>554/970</t>
  </si>
  <si>
    <t>612/970</t>
  </si>
  <si>
    <t>108/970</t>
  </si>
  <si>
    <t>258/970</t>
  </si>
  <si>
    <t>683/970</t>
  </si>
  <si>
    <t>705/970</t>
  </si>
  <si>
    <t>596/970</t>
  </si>
  <si>
    <t>894/970</t>
  </si>
  <si>
    <t>854/970</t>
  </si>
  <si>
    <t>698/970</t>
  </si>
  <si>
    <t>828/970</t>
  </si>
  <si>
    <t>822/970</t>
  </si>
  <si>
    <t>762/970</t>
  </si>
  <si>
    <t>182/970</t>
  </si>
  <si>
    <t>118/970</t>
  </si>
  <si>
    <t>130/970</t>
  </si>
  <si>
    <t>427/970</t>
  </si>
  <si>
    <t>550/970</t>
  </si>
  <si>
    <t>91/970</t>
  </si>
  <si>
    <t>146/970</t>
  </si>
  <si>
    <t>173/970</t>
  </si>
  <si>
    <t>161/970</t>
  </si>
  <si>
    <t>451/970</t>
  </si>
  <si>
    <t>513/970</t>
  </si>
  <si>
    <t>837/970</t>
  </si>
  <si>
    <t>643/970</t>
  </si>
  <si>
    <t>657/970</t>
  </si>
  <si>
    <t>676/970</t>
  </si>
  <si>
    <t>249/970</t>
  </si>
  <si>
    <t>208/970</t>
  </si>
  <si>
    <t>413/970</t>
  </si>
  <si>
    <t>390/970</t>
  </si>
  <si>
    <t>647/970</t>
  </si>
  <si>
    <t>212/970</t>
  </si>
  <si>
    <t>619/970</t>
  </si>
  <si>
    <t>871/970</t>
  </si>
  <si>
    <t>224/970</t>
  </si>
  <si>
    <t>98/970</t>
  </si>
  <si>
    <t>254/970</t>
  </si>
  <si>
    <t>421/970</t>
  </si>
  <si>
    <t>120/970</t>
  </si>
  <si>
    <t>234/970</t>
  </si>
  <si>
    <t>359/970</t>
  </si>
  <si>
    <t>668/970</t>
  </si>
  <si>
    <t>601/970</t>
  </si>
  <si>
    <t>170/970</t>
  </si>
  <si>
    <t>345/970</t>
  </si>
  <si>
    <t>433/970</t>
  </si>
  <si>
    <t>650/970</t>
  </si>
  <si>
    <t>502/970</t>
  </si>
  <si>
    <t>764/970</t>
  </si>
  <si>
    <t>669/970</t>
  </si>
  <si>
    <t>150/970</t>
  </si>
  <si>
    <t>278/970</t>
  </si>
  <si>
    <t>634/970</t>
  </si>
  <si>
    <t>287/970</t>
  </si>
  <si>
    <t>317/970</t>
  </si>
  <si>
    <t>280/970</t>
  </si>
  <si>
    <t>142/970</t>
  </si>
  <si>
    <t>376/970</t>
  </si>
  <si>
    <t>300/970</t>
  </si>
  <si>
    <t>570/970</t>
  </si>
  <si>
    <t>325/970</t>
  </si>
  <si>
    <t>670/970</t>
  </si>
  <si>
    <t>587/970</t>
  </si>
  <si>
    <t>841/970</t>
  </si>
  <si>
    <t>431/970</t>
  </si>
  <si>
    <t>806/970</t>
  </si>
  <si>
    <t>388/970</t>
  </si>
  <si>
    <t>438/970</t>
  </si>
  <si>
    <t>773/970</t>
  </si>
  <si>
    <t>792/970</t>
  </si>
  <si>
    <t>834/970</t>
  </si>
  <si>
    <t>112/970</t>
  </si>
  <si>
    <t>540/970</t>
  </si>
  <si>
    <t>681/970</t>
  </si>
  <si>
    <t>825/970</t>
  </si>
  <si>
    <t>144/970</t>
  </si>
  <si>
    <t>302/970</t>
  </si>
  <si>
    <t>476/970</t>
  </si>
  <si>
    <t>731/970</t>
  </si>
  <si>
    <t>179/970</t>
  </si>
  <si>
    <t>420/970</t>
  </si>
  <si>
    <t>248/970</t>
  </si>
  <si>
    <t>617/970</t>
  </si>
  <si>
    <t>223/970</t>
  </si>
  <si>
    <t>196/970</t>
  </si>
  <si>
    <t>516/970</t>
  </si>
  <si>
    <t>139/970</t>
  </si>
  <si>
    <t>565/970</t>
  </si>
  <si>
    <t>400/970</t>
  </si>
  <si>
    <t>114/970</t>
  </si>
  <si>
    <t>441/970</t>
  </si>
  <si>
    <t>567/970</t>
  </si>
  <si>
    <t>282/970</t>
  </si>
  <si>
    <t>394/970</t>
  </si>
  <si>
    <t>117/970</t>
  </si>
  <si>
    <t>219/970</t>
  </si>
  <si>
    <t>176/970</t>
  </si>
  <si>
    <t>294/970</t>
  </si>
  <si>
    <t>393/970</t>
  </si>
  <si>
    <t>192/970</t>
  </si>
  <si>
    <t>242/970</t>
  </si>
  <si>
    <t>323/970</t>
  </si>
  <si>
    <t>478/970</t>
  </si>
  <si>
    <t>416/970</t>
  </si>
  <si>
    <t>312/970</t>
  </si>
  <si>
    <t>181/970</t>
  </si>
  <si>
    <t>440/970</t>
  </si>
  <si>
    <t>184/970</t>
  </si>
  <si>
    <t>585/970</t>
  </si>
  <si>
    <t>576/970</t>
  </si>
  <si>
    <t>564/970</t>
  </si>
  <si>
    <t>125/970</t>
  </si>
  <si>
    <t>778/970</t>
  </si>
  <si>
    <t>748/970</t>
  </si>
  <si>
    <t>666/970</t>
  </si>
  <si>
    <t>754/970</t>
  </si>
  <si>
    <t>529/970</t>
  </si>
  <si>
    <t>582/970</t>
  </si>
  <si>
    <t>358/970</t>
  </si>
  <si>
    <t>454/970</t>
  </si>
  <si>
    <t>213/970</t>
  </si>
  <si>
    <t>187/970</t>
  </si>
  <si>
    <t>755/970</t>
  </si>
  <si>
    <t>435/970</t>
  </si>
  <si>
    <t>429/970</t>
  </si>
  <si>
    <t>689/970</t>
  </si>
  <si>
    <t>786/970</t>
  </si>
  <si>
    <t>838/970</t>
  </si>
  <si>
    <t>795/970</t>
  </si>
  <si>
    <t>195/970</t>
  </si>
  <si>
    <t>893/970</t>
  </si>
  <si>
    <t>921/970</t>
  </si>
  <si>
    <t>784/970</t>
  </si>
  <si>
    <t>326/970</t>
  </si>
  <si>
    <t>489/970</t>
  </si>
  <si>
    <t>466/970</t>
  </si>
  <si>
    <t>468/970</t>
  </si>
  <si>
    <t>188/970</t>
  </si>
  <si>
    <t>379/970</t>
  </si>
  <si>
    <t>648/970</t>
  </si>
  <si>
    <t>291/970</t>
  </si>
  <si>
    <t>372/970</t>
  </si>
  <si>
    <t>245/970</t>
  </si>
  <si>
    <t>484/970</t>
  </si>
  <si>
    <t>727/970</t>
  </si>
  <si>
    <t>521/970</t>
  </si>
  <si>
    <t>671/970</t>
  </si>
  <si>
    <t>820/970</t>
  </si>
  <si>
    <t>255/970</t>
  </si>
  <si>
    <t>402/970</t>
  </si>
  <si>
    <t>508/970</t>
  </si>
  <si>
    <t>332/970</t>
  </si>
  <si>
    <t>840/970</t>
  </si>
  <si>
    <t>756/970</t>
  </si>
  <si>
    <t>218/970</t>
  </si>
  <si>
    <t>599/970</t>
  </si>
  <si>
    <t>273/970</t>
  </si>
  <si>
    <t>924/970</t>
  </si>
  <si>
    <t>906/970</t>
  </si>
  <si>
    <t>865/970</t>
  </si>
  <si>
    <t>736/970</t>
  </si>
  <si>
    <t>732/970</t>
  </si>
  <si>
    <t>272/970</t>
  </si>
  <si>
    <t>243/970</t>
  </si>
  <si>
    <t>796/970</t>
  </si>
  <si>
    <t>723/970</t>
  </si>
  <si>
    <t>373/970</t>
  </si>
  <si>
    <t>334/970</t>
  </si>
  <si>
    <t>333/970</t>
  </si>
  <si>
    <t>304/970</t>
  </si>
  <si>
    <t>430/970</t>
  </si>
  <si>
    <t>594/970</t>
  </si>
  <si>
    <t>653/970</t>
  </si>
  <si>
    <t>418/970</t>
  </si>
  <si>
    <t>401/970</t>
  </si>
  <si>
    <t>274/970</t>
  </si>
  <si>
    <t>269/970</t>
  </si>
  <si>
    <t>556/970</t>
  </si>
  <si>
    <t>531/970</t>
  </si>
  <si>
    <t>583/970</t>
  </si>
  <si>
    <t>279/970</t>
  </si>
  <si>
    <t>581/970</t>
  </si>
  <si>
    <t>462/970</t>
  </si>
  <si>
    <t>174/970</t>
  </si>
  <si>
    <t>283/970</t>
  </si>
  <si>
    <t>290/970</t>
  </si>
  <si>
    <t>205/970</t>
  </si>
  <si>
    <t>614/970</t>
  </si>
  <si>
    <t>661/970</t>
  </si>
  <si>
    <t>679/970</t>
  </si>
  <si>
    <t>387/970</t>
  </si>
  <si>
    <t>299/970</t>
  </si>
  <si>
    <t>355/970</t>
  </si>
  <si>
    <t>232/970</t>
  </si>
  <si>
    <t>704/970</t>
  </si>
  <si>
    <t>860/970</t>
  </si>
  <si>
    <t>384/970</t>
  </si>
  <si>
    <t>722/970</t>
  </si>
  <si>
    <t>398/970</t>
  </si>
  <si>
    <t>717/970</t>
  </si>
  <si>
    <t>285/970</t>
  </si>
  <si>
    <t>406/970</t>
  </si>
  <si>
    <t>331/970</t>
  </si>
  <si>
    <t>353/970</t>
  </si>
  <si>
    <t>480/970</t>
  </si>
  <si>
    <t>324/970</t>
  </si>
  <si>
    <t>193/970</t>
  </si>
  <si>
    <t>937/970</t>
  </si>
  <si>
    <t>941/970</t>
  </si>
  <si>
    <t>288/970</t>
  </si>
  <si>
    <t>295/970</t>
  </si>
  <si>
    <t>539/970</t>
  </si>
  <si>
    <t>432/970</t>
  </si>
  <si>
    <t>475/970</t>
  </si>
  <si>
    <t>412/970</t>
  </si>
  <si>
    <t>452/970</t>
  </si>
  <si>
    <t>308/970</t>
  </si>
  <si>
    <t>506/970</t>
  </si>
  <si>
    <t>341/970</t>
  </si>
  <si>
    <t>303/970</t>
  </si>
  <si>
    <t>246/970</t>
  </si>
  <si>
    <t>888/970</t>
  </si>
  <si>
    <t>874/970</t>
  </si>
  <si>
    <t>510/970</t>
  </si>
  <si>
    <t>469/970</t>
  </si>
  <si>
    <t>407/970</t>
  </si>
  <si>
    <t>348/970</t>
  </si>
  <si>
    <t>569/970</t>
  </si>
  <si>
    <t>231/970</t>
  </si>
  <si>
    <t>532/970</t>
  </si>
  <si>
    <t>656/970</t>
  </si>
  <si>
    <t>618/970</t>
  </si>
  <si>
    <t>297/970</t>
  </si>
  <si>
    <t>216/970</t>
  </si>
  <si>
    <t>655/970</t>
  </si>
  <si>
    <t>613/970</t>
  </si>
  <si>
    <t>259/970</t>
  </si>
  <si>
    <t>320/970</t>
  </si>
  <si>
    <t>463/970</t>
  </si>
  <si>
    <t>889/970</t>
  </si>
  <si>
    <t>649/970</t>
  </si>
  <si>
    <t>352/970</t>
  </si>
  <si>
    <t>362/970</t>
  </si>
  <si>
    <t>265/970</t>
  </si>
  <si>
    <t>455/970</t>
  </si>
  <si>
    <t>483/970</t>
  </si>
  <si>
    <t>665/970</t>
  </si>
  <si>
    <t>389/970</t>
  </si>
  <si>
    <t>268/970</t>
  </si>
  <si>
    <t>338/970</t>
  </si>
  <si>
    <t>240/970</t>
  </si>
  <si>
    <t>707/970</t>
  </si>
  <si>
    <t>493/970</t>
  </si>
  <si>
    <t>702/970</t>
  </si>
  <si>
    <t>408/970</t>
  </si>
  <si>
    <t>354/970</t>
  </si>
  <si>
    <t>267/970</t>
  </si>
  <si>
    <t>241/970</t>
  </si>
  <si>
    <t>257/970</t>
  </si>
  <si>
    <t>829/970</t>
  </si>
  <si>
    <t>349/970</t>
  </si>
  <si>
    <t>423/970</t>
  </si>
  <si>
    <t>616/970</t>
  </si>
  <si>
    <t>239/970</t>
  </si>
  <si>
    <t>370/970</t>
  </si>
  <si>
    <t>211/970</t>
  </si>
  <si>
    <t>843/970</t>
  </si>
  <si>
    <t>714/970</t>
  </si>
  <si>
    <t>803/970</t>
  </si>
  <si>
    <t>236/970</t>
  </si>
  <si>
    <t>306/970</t>
  </si>
  <si>
    <t>654/970</t>
  </si>
  <si>
    <t>839/970</t>
  </si>
  <si>
    <t>672/970</t>
  </si>
  <si>
    <t>442/970</t>
  </si>
  <si>
    <t>256/970</t>
  </si>
  <si>
    <t>464/970</t>
  </si>
  <si>
    <t>660/970</t>
  </si>
  <si>
    <t>446/970</t>
  </si>
  <si>
    <t>699/970</t>
  </si>
  <si>
    <t>411/970</t>
  </si>
  <si>
    <t>739/970</t>
  </si>
  <si>
    <t>716/970</t>
  </si>
  <si>
    <t>735/970</t>
  </si>
  <si>
    <t>495/970</t>
  </si>
  <si>
    <t>328/970</t>
  </si>
  <si>
    <t>185/970</t>
  </si>
  <si>
    <t>404/970</t>
  </si>
  <si>
    <t>575/970</t>
  </si>
  <si>
    <t>209/970</t>
  </si>
  <si>
    <t>310/970</t>
  </si>
  <si>
    <t>535/970</t>
  </si>
  <si>
    <t>253/970</t>
  </si>
  <si>
    <t>624/970</t>
  </si>
  <si>
    <t>357/970</t>
  </si>
  <si>
    <t>227/970</t>
  </si>
  <si>
    <t>204/970</t>
  </si>
  <si>
    <t>855/970</t>
  </si>
  <si>
    <t>749/970</t>
  </si>
  <si>
    <t>951/970</t>
  </si>
  <si>
    <t>761/970</t>
  </si>
  <si>
    <t>377/970</t>
  </si>
  <si>
    <t>664/970</t>
  </si>
  <si>
    <t>626/970</t>
  </si>
  <si>
    <t>482/970</t>
  </si>
  <si>
    <t>819/970</t>
  </si>
  <si>
    <t>557/970</t>
  </si>
  <si>
    <t>776/970</t>
  </si>
  <si>
    <t>691/970</t>
  </si>
  <si>
    <t>456/970</t>
  </si>
  <si>
    <t>330/970</t>
  </si>
  <si>
    <t>817/970</t>
  </si>
  <si>
    <t>938/970</t>
  </si>
  <si>
    <t>891/970</t>
  </si>
  <si>
    <t>553/970</t>
  </si>
  <si>
    <t>403/970</t>
  </si>
  <si>
    <t>693/970</t>
  </si>
  <si>
    <t>426/970</t>
  </si>
  <si>
    <t>230/970</t>
  </si>
  <si>
    <t>382/970</t>
  </si>
  <si>
    <t>335/970</t>
  </si>
  <si>
    <t>908/970</t>
  </si>
  <si>
    <t>263/970</t>
  </si>
  <si>
    <t>322/970</t>
  </si>
  <si>
    <t>315/970</t>
  </si>
  <si>
    <t>202/970</t>
  </si>
  <si>
    <t>646/970</t>
  </si>
  <si>
    <t>674/970</t>
  </si>
  <si>
    <t>460/970</t>
  </si>
  <si>
    <t>794/970</t>
  </si>
  <si>
    <t>580/970</t>
  </si>
  <si>
    <t>566/970</t>
  </si>
  <si>
    <t>687/970</t>
  </si>
  <si>
    <t>293/970</t>
  </si>
  <si>
    <t>568/970</t>
  </si>
  <si>
    <t>627/970</t>
  </si>
  <si>
    <t>343/970</t>
  </si>
  <si>
    <t>809/970</t>
  </si>
  <si>
    <t>351/970</t>
  </si>
  <si>
    <t>419/970</t>
  </si>
  <si>
    <t>360/970</t>
  </si>
  <si>
    <t>588/970</t>
  </si>
  <si>
    <t>785/970</t>
  </si>
  <si>
    <t>425/970</t>
  </si>
  <si>
    <t>579/970</t>
  </si>
  <si>
    <t>542/970</t>
  </si>
  <si>
    <t>496/970</t>
  </si>
  <si>
    <t>512/970</t>
  </si>
  <si>
    <t>642/970</t>
  </si>
  <si>
    <t>623/970</t>
  </si>
  <si>
    <t>750/970</t>
  </si>
  <si>
    <t>311/970</t>
  </si>
  <si>
    <t>789/970</t>
  </si>
  <si>
    <t>728/970</t>
  </si>
  <si>
    <t>517/970</t>
  </si>
  <si>
    <t>276/970</t>
  </si>
  <si>
    <t>905/970</t>
  </si>
  <si>
    <t>533/970</t>
  </si>
  <si>
    <t>386/970</t>
  </si>
  <si>
    <t>252/970</t>
  </si>
  <si>
    <t>692/970</t>
  </si>
  <si>
    <t>850/970</t>
  </si>
  <si>
    <t>589/970</t>
  </si>
  <si>
    <t>758/970</t>
  </si>
  <si>
    <t>578/970</t>
  </si>
  <si>
    <t>364/970</t>
  </si>
  <si>
    <t>487/970</t>
  </si>
  <si>
    <t>690/970</t>
  </si>
  <si>
    <t>662/970</t>
  </si>
  <si>
    <t>590/970</t>
  </si>
  <si>
    <t>548/970</t>
  </si>
  <si>
    <t>260/970</t>
  </si>
  <si>
    <t>622/970</t>
  </si>
  <si>
    <t>395/970</t>
  </si>
  <si>
    <t>465/970</t>
  </si>
  <si>
    <t>633/970</t>
  </si>
  <si>
    <t>696/970</t>
  </si>
  <si>
    <t>606/970</t>
  </si>
  <si>
    <t>336/970</t>
  </si>
  <si>
    <t>621/970</t>
  </si>
  <si>
    <t>892/970</t>
  </si>
  <si>
    <t>697/970</t>
  </si>
  <si>
    <t>780/970</t>
  </si>
  <si>
    <t>551/970</t>
  </si>
  <si>
    <t>814/970</t>
  </si>
  <si>
    <t>405/970</t>
  </si>
  <si>
    <t>584/970</t>
  </si>
  <si>
    <t>620/970</t>
  </si>
  <si>
    <t>417/970</t>
  </si>
  <si>
    <t>337/970</t>
  </si>
  <si>
    <t>552/970</t>
  </si>
  <si>
    <t>774/970</t>
  </si>
  <si>
    <t>700/970</t>
  </si>
  <si>
    <t>751/970</t>
  </si>
  <si>
    <t>757/970</t>
  </si>
  <si>
    <t>439/970</t>
  </si>
  <si>
    <t>378/970</t>
  </si>
  <si>
    <t>296/970</t>
  </si>
  <si>
    <t>685/970</t>
  </si>
  <si>
    <t>904/970</t>
  </si>
  <si>
    <t>509/970</t>
  </si>
  <si>
    <t>675/970</t>
  </si>
  <si>
    <t>473/970</t>
  </si>
  <si>
    <t>604/970</t>
  </si>
  <si>
    <t>471/970</t>
  </si>
  <si>
    <t>436/970</t>
  </si>
  <si>
    <t>930/970</t>
  </si>
  <si>
    <t>525/970</t>
  </si>
  <si>
    <t>537/970</t>
  </si>
  <si>
    <t>515/970</t>
  </si>
  <si>
    <t>399/970</t>
  </si>
  <si>
    <t>783/970</t>
  </si>
  <si>
    <t>546/970</t>
  </si>
  <si>
    <t>573/970</t>
  </si>
  <si>
    <t>457/970</t>
  </si>
  <si>
    <t>327/970</t>
  </si>
  <si>
    <t>396/970</t>
  </si>
  <si>
    <t>645/970</t>
  </si>
  <si>
    <t>313/970</t>
  </si>
  <si>
    <t>737/970</t>
  </si>
  <si>
    <t>747/970</t>
  </si>
  <si>
    <t>710/970</t>
  </si>
  <si>
    <t>453/970</t>
  </si>
  <si>
    <t>597/970</t>
  </si>
  <si>
    <t>852/970</t>
  </si>
  <si>
    <t>807/970</t>
  </si>
  <si>
    <t>804/970</t>
  </si>
  <si>
    <t>912/970</t>
  </si>
  <si>
    <t>536/970</t>
  </si>
  <si>
    <t>830/970</t>
  </si>
  <si>
    <t>491/970</t>
  </si>
  <si>
    <t>474/970</t>
  </si>
  <si>
    <t>873/970</t>
  </si>
  <si>
    <t>701/970</t>
  </si>
  <si>
    <t>545/970</t>
  </si>
  <si>
    <t>503/970</t>
  </si>
  <si>
    <t>746/970</t>
  </si>
  <si>
    <t>638/970</t>
  </si>
  <si>
    <t>603/970</t>
  </si>
  <si>
    <t>673/970</t>
  </si>
  <si>
    <t>298/970</t>
  </si>
  <si>
    <t>885/970</t>
  </si>
  <si>
    <t>823/970</t>
  </si>
  <si>
    <t>383/970</t>
  </si>
  <si>
    <t>695/970</t>
  </si>
  <si>
    <t>772/970</t>
  </si>
  <si>
    <t>414/970</t>
  </si>
  <si>
    <t>765/970</t>
  </si>
  <si>
    <t>667/970</t>
  </si>
  <si>
    <t>385/970</t>
  </si>
  <si>
    <t>381/970</t>
  </si>
  <si>
    <t>923/970</t>
  </si>
  <si>
    <t>651/970</t>
  </si>
  <si>
    <t>434/970</t>
  </si>
  <si>
    <t>458/970</t>
  </si>
  <si>
    <t>880/970</t>
  </si>
  <si>
    <t>910/970</t>
  </si>
  <si>
    <t>883/970</t>
  </si>
  <si>
    <t>523/970</t>
  </si>
  <si>
    <t>549/970</t>
  </si>
  <si>
    <t>869/970</t>
  </si>
  <si>
    <t>346/970</t>
  </si>
  <si>
    <t>721/970</t>
  </si>
  <si>
    <t>745/970</t>
  </si>
  <si>
    <t>534/970</t>
  </si>
  <si>
    <t>344/970</t>
  </si>
  <si>
    <t>956/970</t>
  </si>
  <si>
    <t>957/970</t>
  </si>
  <si>
    <t>949/970</t>
  </si>
  <si>
    <t>738/970</t>
  </si>
  <si>
    <t>890/970</t>
  </si>
  <si>
    <t>743/970</t>
  </si>
  <si>
    <t>833/970</t>
  </si>
  <si>
    <t>813/970</t>
  </si>
  <si>
    <t>501/970</t>
  </si>
  <si>
    <t>718/970</t>
  </si>
  <si>
    <t>637/970</t>
  </si>
  <si>
    <t>592/970</t>
  </si>
  <si>
    <t>942/970</t>
  </si>
  <si>
    <t>931/970</t>
  </si>
  <si>
    <t>741/970</t>
  </si>
  <si>
    <t>447/970</t>
  </si>
  <si>
    <t>897/970</t>
  </si>
  <si>
    <t>518/970</t>
  </si>
  <si>
    <t>361/970</t>
  </si>
  <si>
    <t>740/970</t>
  </si>
  <si>
    <t>630/970</t>
  </si>
  <si>
    <t>492/970</t>
  </si>
  <si>
    <t>787/970</t>
  </si>
  <si>
    <t>777/970</t>
  </si>
  <si>
    <t>730/970</t>
  </si>
  <si>
    <t>914/970</t>
  </si>
  <si>
    <t>887/970</t>
  </si>
  <si>
    <t>899/970</t>
  </si>
  <si>
    <t>608/970</t>
  </si>
  <si>
    <t>591/970</t>
  </si>
  <si>
    <t>486/970</t>
  </si>
  <si>
    <t>490/970</t>
  </si>
  <si>
    <t>688/970</t>
  </si>
  <si>
    <t>505/970</t>
  </si>
  <si>
    <t>639/970</t>
  </si>
  <si>
    <t>445/970</t>
  </si>
  <si>
    <t>485/970</t>
  </si>
  <si>
    <t>844/970</t>
  </si>
  <si>
    <t>602/970</t>
  </si>
  <si>
    <t>611/970</t>
  </si>
  <si>
    <t>625/970</t>
  </si>
  <si>
    <t>519/970</t>
  </si>
  <si>
    <t>703/970</t>
  </si>
  <si>
    <t>886/970</t>
  </si>
  <si>
    <t>410/970</t>
  </si>
  <si>
    <t>811/970</t>
  </si>
  <si>
    <t>494/970</t>
  </si>
  <si>
    <t>443/970</t>
  </si>
  <si>
    <t>902/970</t>
  </si>
  <si>
    <t>847/970</t>
  </si>
  <si>
    <t>544/970</t>
  </si>
  <si>
    <t>472/970</t>
  </si>
  <si>
    <t>878/970</t>
  </si>
  <si>
    <t>488/970</t>
  </si>
  <si>
    <t>547/970</t>
  </si>
  <si>
    <t>678/970</t>
  </si>
  <si>
    <t>558/970</t>
  </si>
  <si>
    <t>766/970</t>
  </si>
  <si>
    <t>572/970</t>
  </si>
  <si>
    <t>791/970</t>
  </si>
  <si>
    <t>629/970</t>
  </si>
  <si>
    <t>397/970</t>
  </si>
  <si>
    <t>444/970</t>
  </si>
  <si>
    <t>555/970</t>
  </si>
  <si>
    <t>802/970</t>
  </si>
  <si>
    <t>907/970</t>
  </si>
  <si>
    <t>770/970</t>
  </si>
  <si>
    <t>771/970</t>
  </si>
  <si>
    <t>947/970</t>
  </si>
  <si>
    <t>848/970</t>
  </si>
  <si>
    <t>846/970</t>
  </si>
  <si>
    <t>799/970</t>
  </si>
  <si>
    <t>872/970</t>
  </si>
  <si>
    <t>805/970</t>
  </si>
  <si>
    <t>694/970</t>
  </si>
  <si>
    <t>769/970</t>
  </si>
  <si>
    <t>935/970</t>
  </si>
  <si>
    <t>577/970</t>
  </si>
  <si>
    <t>680/970</t>
  </si>
  <si>
    <t>560/970</t>
  </si>
  <si>
    <t>853/970</t>
  </si>
  <si>
    <t>864/970</t>
  </si>
  <si>
    <t>742/970</t>
  </si>
  <si>
    <t>635/970</t>
  </si>
  <si>
    <t>752/970</t>
  </si>
  <si>
    <t>917/970</t>
  </si>
  <si>
    <t>686/970</t>
  </si>
  <si>
    <t>708/970</t>
  </si>
  <si>
    <t>595/970</t>
  </si>
  <si>
    <t>477/970</t>
  </si>
  <si>
    <t>884/970</t>
  </si>
  <si>
    <t>706/970</t>
  </si>
  <si>
    <t>527/970</t>
  </si>
  <si>
    <t>933/970</t>
  </si>
  <si>
    <t>900/970</t>
  </si>
  <si>
    <t>952/970</t>
  </si>
  <si>
    <t>856/970</t>
  </si>
  <si>
    <t>724/970</t>
  </si>
  <si>
    <t>913/970</t>
  </si>
  <si>
    <t>939/970</t>
  </si>
  <si>
    <t>866/970</t>
  </si>
  <si>
    <t>934/970</t>
  </si>
  <si>
    <t>658/970</t>
  </si>
  <si>
    <t>922/970</t>
  </si>
  <si>
    <t>940/970</t>
  </si>
  <si>
    <t>963/970</t>
  </si>
  <si>
    <t>925/970</t>
  </si>
  <si>
    <t>868/970</t>
  </si>
  <si>
    <t>879/970</t>
  </si>
  <si>
    <t>824/970</t>
  </si>
  <si>
    <t>753/970</t>
  </si>
  <si>
    <t>816/970</t>
  </si>
  <si>
    <t>734/970</t>
  </si>
  <si>
    <t>911/970</t>
  </si>
  <si>
    <t>818/970</t>
  </si>
  <si>
    <t>859/970</t>
  </si>
  <si>
    <t>953/970</t>
  </si>
  <si>
    <t>943/970</t>
  </si>
  <si>
    <t>876/970</t>
  </si>
  <si>
    <t>831/970</t>
  </si>
  <si>
    <t>936/970</t>
  </si>
  <si>
    <t>915/970</t>
  </si>
  <si>
    <t>944/970</t>
  </si>
  <si>
    <t>950/970</t>
  </si>
  <si>
    <t>946/970</t>
  </si>
  <si>
    <t>948/970</t>
  </si>
  <si>
    <t>928/970</t>
  </si>
  <si>
    <t>927/970</t>
  </si>
  <si>
    <t>959/970</t>
  </si>
  <si>
    <t>919/970</t>
  </si>
  <si>
    <t>955/970</t>
  </si>
  <si>
    <t>968/970</t>
  </si>
  <si>
    <t>970/970</t>
  </si>
  <si>
    <t>964/970</t>
  </si>
  <si>
    <t>965/970</t>
  </si>
  <si>
    <t>966/970</t>
  </si>
  <si>
    <t>969/970</t>
  </si>
  <si>
    <t>OKULLAŞMA SIRASI</t>
  </si>
  <si>
    <t>Şubeye Düşen Çocuk</t>
  </si>
  <si>
    <t>4 -5 YAŞ</t>
  </si>
  <si>
    <t>İli/İlçesi Okullaşma Durumu</t>
  </si>
  <si>
    <t>Türkiye 4-5 okllş</t>
  </si>
  <si>
    <t>Türkiye 5 okllş</t>
  </si>
  <si>
    <t>il 4-5 okllş</t>
  </si>
  <si>
    <t>il 5 okllş</t>
  </si>
  <si>
    <t>türkiye fark 4-5</t>
  </si>
  <si>
    <t>Türkiye Fark 5</t>
  </si>
  <si>
    <t>4-5 üzer</t>
  </si>
  <si>
    <t>5 üzeri</t>
  </si>
  <si>
    <t>TOPŞAM ÇOCUK</t>
  </si>
  <si>
    <t>Okullaşma</t>
  </si>
  <si>
    <t>Öğrenci Sayısı</t>
  </si>
  <si>
    <t>2013-14 OKULLAŞMA</t>
  </si>
  <si>
    <t>Okullaşma artarken öğrenci sayısının düşüşü 66 ay ve üzerinin ilkokul çağa dahil edilmesindendir.</t>
  </si>
  <si>
    <t>2015'ten 2016'ya ARTIŞ</t>
  </si>
  <si>
    <t>2014'ten 2016'ya ARTIŞ</t>
  </si>
  <si>
    <t>YAŞ</t>
  </si>
  <si>
    <t>15.01.2016 TARİHLİ RESMİ MEB İSTATİSTİK VERİLERİ</t>
  </si>
  <si>
    <t>GÖSTERGELER</t>
  </si>
  <si>
    <t>7 HAZİRAN 2016 TARİHİNDE E-OKUL SİSTEMİNDEN ALINAN GÜNCEL VERİLER</t>
  </si>
  <si>
    <t xml:space="preserve">MEB-RESMİ </t>
  </si>
  <si>
    <t xml:space="preserve">MEB- ÖZEL </t>
  </si>
  <si>
    <t>YAŞLAR</t>
  </si>
  <si>
    <t>EN ÇOK ARTAN İL/İLÇE SIRALAMASI</t>
  </si>
  <si>
    <t>İL/İLÇE ÇOCUK SAYISI</t>
  </si>
  <si>
    <t>OKULA GİDEMEYEN</t>
  </si>
  <si>
    <t>HEDEFLER- ÖNCELİKLER</t>
  </si>
  <si>
    <t>BİR SONRAKİ YIL (2016-17) İLKOKULA KAYDOLACAK ÖNCEİKLİ ÇOCUK SYS.</t>
  </si>
  <si>
    <t>%70 OKULLAŞMA  İÇİN OKULLAŞMASI GEREKEN ARTI  ÇOCUK SYS.</t>
  </si>
  <si>
    <t>2015-16   5 YAŞTA %100 İÇİN OKULLAŞACAK ÇOCUK SYS.</t>
  </si>
  <si>
    <t>2015-16 4-5 YAŞ %100 İÇİN OKULLAŞACAK  ÇOCUK SYS.</t>
  </si>
  <si>
    <t>2013-14 -- 2015-16 ARASI KAYITLI ÇOCUK SAYISI ve ARTIŞ MİKTARI</t>
  </si>
  <si>
    <t>60-65 AY ARASINDA OKUL ÖNCESİ ÇAĞDA OLUP İLKOKULA ERKEN KAYIT YAPTIRAN ÇOCUK SYS.</t>
  </si>
  <si>
    <t>66-71 AYDA OLUP  İLKOKULU ERTELEME İLE OKUL ÖNCESİNE KAYIT YAPTIRAN ÇOCUK SYS.</t>
  </si>
  <si>
    <r>
      <t xml:space="preserve">YIL BAZINDA OKULLAŞMA ve ARTIŞ ORANLARI
</t>
    </r>
    <r>
      <rPr>
        <b/>
        <sz val="11"/>
        <color theme="1"/>
        <rFont val="Calibri"/>
        <family val="2"/>
        <charset val="162"/>
        <scheme val="minor"/>
      </rPr>
      <t>(Okullaşa Verisi Olmayan Yaşlardaki Artış Oranı Son İki Yıla Aittir)</t>
    </r>
  </si>
  <si>
    <t>ÜLKE GENELİ  SIRALAMALAR 
(970 İlçe - 81 İl )</t>
  </si>
  <si>
    <t>%70 OKULLAŞMA İÇİN İHTİYAÇ DUYULAN EK  DERSLİK SYS.</t>
  </si>
  <si>
    <t>**2015-16 RESMİ İSTATİSTİK VE 7 HAZİRAN TARİHLİ 2016 TARİHLİ E-OKUL VERİLERİ</t>
  </si>
  <si>
    <t xml:space="preserve">İLİ : </t>
  </si>
  <si>
    <r>
      <rPr>
        <b/>
        <sz val="12"/>
        <rFont val="Calibri"/>
        <family val="2"/>
        <charset val="162"/>
        <scheme val="minor"/>
      </rPr>
      <t xml:space="preserve">2015-2016 EĞİTİM ÖĞRETİM YILI İL/İLÇE BAZLI OKUL ÖNCESİ EĞİTİM DURUM RAPORU. </t>
    </r>
    <r>
      <rPr>
        <b/>
        <sz val="12"/>
        <color theme="1"/>
        <rFont val="Calibri"/>
        <family val="2"/>
        <charset val="162"/>
        <scheme val="minor"/>
      </rPr>
      <t xml:space="preserve">
* Aynı addaki ilçeler ve büyük şehir kapsamında olmayan il merkezleri için İLÇE ADI/İL ADI şeklinde arama yapınız. (Örnek:</t>
    </r>
    <r>
      <rPr>
        <b/>
        <sz val="12"/>
        <color rgb="FFFF0000"/>
        <rFont val="Calibri"/>
        <family val="2"/>
        <charset val="162"/>
        <scheme val="minor"/>
      </rPr>
      <t>GÖLBAŞI/ANKARA</t>
    </r>
    <r>
      <rPr>
        <b/>
        <sz val="12"/>
        <color theme="1"/>
        <rFont val="Calibri"/>
        <family val="2"/>
        <charset val="162"/>
        <scheme val="minor"/>
      </rPr>
      <t xml:space="preserve"> -  </t>
    </r>
    <r>
      <rPr>
        <b/>
        <sz val="12"/>
        <color rgb="FFFF0000"/>
        <rFont val="Calibri"/>
        <family val="2"/>
        <charset val="162"/>
        <scheme val="minor"/>
      </rPr>
      <t>MERKEZ/TOKAT</t>
    </r>
    <r>
      <rPr>
        <b/>
        <sz val="12"/>
        <color theme="1"/>
        <rFont val="Calibri"/>
        <family val="2"/>
        <charset val="162"/>
        <scheme val="minor"/>
      </rPr>
      <t>)</t>
    </r>
  </si>
  <si>
    <t>2016 -5 yaş İL FARK</t>
  </si>
  <si>
    <t>2016 -4-5 yaş İL FARK</t>
  </si>
  <si>
    <t xml:space="preserve">** 7 Haziran 2016 tarihinde e-Okul sisteminden alınan verilerde, kurum ve öğrenci sayısında resmi istatistiki verilere göre artış mevcuttur. Bu durum okul öncesi eğitimde kayıtların yıl boyu devam etmesi ve özellikle Bakanlık dışı kuruların resmi istatistiki veriler kesinleştikten sonra kayıt altına alınması ile açıklanabilir. </t>
  </si>
  <si>
    <t xml:space="preserve">*2013-14 eğitim öğretim yılında ilçe bazlı okullaşma hesaplanmadığından ilçelerin 2014 okullaşma oranı "0" alınmıştır </t>
  </si>
  <si>
    <t>* 2015-16</t>
  </si>
  <si>
    <t>*2009 doğumlu olup ilkokuldan kayıt erteleyerek okul öncesine devam eden çocuklar 5 yaş çocuklar içinde sayılmış ancak okullaşma oranlarına dahil eidlmemiştir.</t>
  </si>
  <si>
    <t>Çağ nüfusu içine yabancı uyruklu çocuklar dahil edilmemiştir.</t>
  </si>
  <si>
    <t>Bu veriler bilgi için derlenmiş olup resmi veriler için MEB 2015/16 Örgün Eğitim İstatistiklerini kullanınız</t>
  </si>
  <si>
    <t>İL  İLÇE ADI YAZINIZ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</si>
</sst>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0.000"/>
  </numFmts>
  <fonts count="49" x14ac:knownFonts="1">
    <font>
      <sz val="11"/>
      <color theme="1"/>
      <name val="Calibri"/>
      <family val="2"/>
      <charset val="162"/>
      <scheme val="minor"/>
    </font>
    <font>
      <sz val="11"/>
      <color theme="1"/>
      <name val="Calibri"/>
      <family val="2"/>
      <charset val="162"/>
      <scheme val="minor"/>
    </font>
    <font>
      <b/>
      <sz val="18"/>
      <color theme="3"/>
      <name val="Cambria"/>
      <family val="2"/>
      <charset val="162"/>
      <scheme val="maj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sz val="11"/>
      <color rgb="FF006100"/>
      <name val="Calibri"/>
      <family val="2"/>
      <charset val="162"/>
      <scheme val="minor"/>
    </font>
    <font>
      <sz val="11"/>
      <color rgb="FF9C0006"/>
      <name val="Calibri"/>
      <family val="2"/>
      <charset val="162"/>
      <scheme val="minor"/>
    </font>
    <font>
      <sz val="11"/>
      <color rgb="FF9C6500"/>
      <name val="Calibri"/>
      <family val="2"/>
      <charset val="162"/>
      <scheme val="minor"/>
    </font>
    <font>
      <sz val="11"/>
      <color rgb="FF3F3F76"/>
      <name val="Calibri"/>
      <family val="2"/>
      <charset val="162"/>
      <scheme val="minor"/>
    </font>
    <font>
      <b/>
      <sz val="11"/>
      <color rgb="FF3F3F3F"/>
      <name val="Calibri"/>
      <family val="2"/>
      <charset val="162"/>
      <scheme val="minor"/>
    </font>
    <font>
      <b/>
      <sz val="11"/>
      <color rgb="FFFA7D00"/>
      <name val="Calibri"/>
      <family val="2"/>
      <charset val="162"/>
      <scheme val="minor"/>
    </font>
    <font>
      <sz val="11"/>
      <color rgb="FFFA7D00"/>
      <name val="Calibri"/>
      <family val="2"/>
      <charset val="162"/>
      <scheme val="minor"/>
    </font>
    <font>
      <b/>
      <sz val="11"/>
      <color theme="0"/>
      <name val="Calibri"/>
      <family val="2"/>
      <charset val="162"/>
      <scheme val="minor"/>
    </font>
    <font>
      <sz val="11"/>
      <color rgb="FFFF0000"/>
      <name val="Calibri"/>
      <family val="2"/>
      <charset val="162"/>
      <scheme val="minor"/>
    </font>
    <font>
      <i/>
      <sz val="11"/>
      <color rgb="FF7F7F7F"/>
      <name val="Calibri"/>
      <family val="2"/>
      <charset val="162"/>
      <scheme val="minor"/>
    </font>
    <font>
      <b/>
      <sz val="11"/>
      <color theme="1"/>
      <name val="Calibri"/>
      <family val="2"/>
      <charset val="162"/>
      <scheme val="minor"/>
    </font>
    <font>
      <sz val="11"/>
      <color theme="0"/>
      <name val="Calibri"/>
      <family val="2"/>
      <charset val="162"/>
      <scheme val="minor"/>
    </font>
    <font>
      <sz val="10"/>
      <name val="Arial Tur"/>
      <charset val="162"/>
    </font>
    <font>
      <b/>
      <sz val="10"/>
      <color theme="1"/>
      <name val="Calibri"/>
      <family val="2"/>
      <charset val="162"/>
      <scheme val="minor"/>
    </font>
    <font>
      <sz val="10"/>
      <color theme="1"/>
      <name val="Calibri"/>
      <family val="2"/>
      <charset val="162"/>
      <scheme val="minor"/>
    </font>
    <font>
      <sz val="10"/>
      <name val="Arial"/>
      <family val="2"/>
      <charset val="162"/>
    </font>
    <font>
      <sz val="11"/>
      <name val="Calibri"/>
      <family val="2"/>
      <charset val="162"/>
      <scheme val="minor"/>
    </font>
    <font>
      <sz val="10"/>
      <name val="Calibri"/>
      <family val="2"/>
      <charset val="162"/>
      <scheme val="minor"/>
    </font>
    <font>
      <sz val="9"/>
      <color indexed="81"/>
      <name val="Tahoma"/>
      <family val="2"/>
      <charset val="162"/>
    </font>
    <font>
      <b/>
      <sz val="9"/>
      <color indexed="81"/>
      <name val="Tahoma"/>
      <family val="2"/>
      <charset val="162"/>
    </font>
    <font>
      <b/>
      <sz val="11"/>
      <color rgb="FFFF0000"/>
      <name val="Calibri"/>
      <family val="2"/>
      <charset val="162"/>
      <scheme val="minor"/>
    </font>
    <font>
      <b/>
      <sz val="11"/>
      <name val="Calibri"/>
      <family val="2"/>
      <charset val="162"/>
      <scheme val="minor"/>
    </font>
    <font>
      <b/>
      <sz val="11"/>
      <color rgb="FF7030A0"/>
      <name val="Calibri"/>
      <family val="2"/>
      <charset val="162"/>
      <scheme val="minor"/>
    </font>
    <font>
      <sz val="11"/>
      <color theme="1"/>
      <name val="Arial"/>
      <family val="2"/>
      <charset val="162"/>
    </font>
    <font>
      <sz val="11"/>
      <color theme="3"/>
      <name val="Calibri"/>
      <family val="2"/>
      <charset val="162"/>
      <scheme val="minor"/>
    </font>
    <font>
      <sz val="11"/>
      <color rgb="FF7030A0"/>
      <name val="Calibri"/>
      <family val="2"/>
      <charset val="162"/>
      <scheme val="minor"/>
    </font>
    <font>
      <sz val="11"/>
      <color rgb="FF00B050"/>
      <name val="Calibri"/>
      <family val="2"/>
      <charset val="162"/>
      <scheme val="minor"/>
    </font>
    <font>
      <b/>
      <sz val="11"/>
      <color rgb="FF00B050"/>
      <name val="Calibri"/>
      <family val="2"/>
      <charset val="162"/>
      <scheme val="minor"/>
    </font>
    <font>
      <b/>
      <sz val="11"/>
      <color rgb="FF1A5FFA"/>
      <name val="Calibri"/>
      <family val="2"/>
      <charset val="162"/>
      <scheme val="minor"/>
    </font>
    <font>
      <b/>
      <sz val="11"/>
      <color rgb="FF3470A2"/>
      <name val="Calibri"/>
      <family val="2"/>
      <charset val="162"/>
      <scheme val="minor"/>
    </font>
    <font>
      <sz val="11"/>
      <color rgb="FF1A5FFA"/>
      <name val="Calibri"/>
      <family val="2"/>
      <charset val="162"/>
      <scheme val="minor"/>
    </font>
    <font>
      <sz val="11"/>
      <color rgb="FF3470A2"/>
      <name val="Calibri"/>
      <family val="2"/>
      <charset val="162"/>
      <scheme val="minor"/>
    </font>
    <font>
      <sz val="11"/>
      <color rgb="FFFF3F3F"/>
      <name val="Calibri"/>
      <family val="2"/>
      <charset val="162"/>
      <scheme val="minor"/>
    </font>
    <font>
      <sz val="11"/>
      <color rgb="FFC00000"/>
      <name val="Calibri"/>
      <family val="2"/>
      <charset val="162"/>
      <scheme val="minor"/>
    </font>
    <font>
      <b/>
      <sz val="12"/>
      <color theme="1"/>
      <name val="Calibri"/>
      <family val="2"/>
      <charset val="162"/>
      <scheme val="minor"/>
    </font>
    <font>
      <b/>
      <sz val="12"/>
      <color theme="3"/>
      <name val="Calibri"/>
      <family val="2"/>
      <charset val="162"/>
      <scheme val="minor"/>
    </font>
    <font>
      <b/>
      <sz val="12"/>
      <color rgb="FFFF0000"/>
      <name val="Calibri"/>
      <family val="2"/>
      <charset val="162"/>
      <scheme val="minor"/>
    </font>
    <font>
      <b/>
      <sz val="12"/>
      <color rgb="FF002060"/>
      <name val="Calibri"/>
      <family val="2"/>
      <charset val="162"/>
      <scheme val="minor"/>
    </font>
    <font>
      <sz val="14"/>
      <color theme="1"/>
      <name val="Calibri"/>
      <family val="2"/>
      <charset val="162"/>
      <scheme val="minor"/>
    </font>
    <font>
      <b/>
      <sz val="14"/>
      <color theme="1"/>
      <name val="Calibri"/>
      <family val="2"/>
      <charset val="162"/>
      <scheme val="minor"/>
    </font>
    <font>
      <b/>
      <i/>
      <sz val="10"/>
      <color theme="1"/>
      <name val="Calibri"/>
      <family val="2"/>
      <charset val="162"/>
      <scheme val="minor"/>
    </font>
    <font>
      <i/>
      <sz val="11"/>
      <color theme="1"/>
      <name val="Calibri"/>
      <family val="2"/>
      <charset val="162"/>
      <scheme val="minor"/>
    </font>
    <font>
      <b/>
      <sz val="12"/>
      <name val="Calibri"/>
      <family val="2"/>
      <charset val="162"/>
      <scheme val="minor"/>
    </font>
  </fonts>
  <fills count="4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4" tint="0.59999389629810485"/>
        <bgColor indexed="64"/>
      </patternFill>
    </fill>
    <fill>
      <patternFill patternType="solid">
        <fgColor rgb="FFFFCCCC"/>
        <bgColor indexed="64"/>
      </patternFill>
    </fill>
    <fill>
      <patternFill patternType="solid">
        <fgColor rgb="FFFF9966"/>
        <bgColor indexed="64"/>
      </patternFill>
    </fill>
    <fill>
      <patternFill patternType="solid">
        <fgColor rgb="FFFFD757"/>
        <bgColor indexed="64"/>
      </patternFill>
    </fill>
    <fill>
      <patternFill patternType="solid">
        <fgColor rgb="FFFFFFCC"/>
        <bgColor indexed="64"/>
      </patternFill>
    </fill>
  </fills>
  <borders count="8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auto="1"/>
      </left>
      <right/>
      <top/>
      <bottom style="thin">
        <color indexed="64"/>
      </bottom>
      <diagonal/>
    </border>
    <border>
      <left style="thin">
        <color auto="1"/>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ck">
        <color indexed="64"/>
      </left>
      <right/>
      <top style="thick">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rgb="FF1A5FFA"/>
      </left>
      <right style="thin">
        <color rgb="FF1A5FFA"/>
      </right>
      <top style="thick">
        <color rgb="FF1A5FFA"/>
      </top>
      <bottom style="thin">
        <color rgb="FF1A5FFA"/>
      </bottom>
      <diagonal/>
    </border>
    <border>
      <left style="thin">
        <color rgb="FF1A5FFA"/>
      </left>
      <right style="thick">
        <color rgb="FF1A5FFA"/>
      </right>
      <top style="thick">
        <color rgb="FF1A5FFA"/>
      </top>
      <bottom style="thin">
        <color rgb="FF1A5FFA"/>
      </bottom>
      <diagonal/>
    </border>
    <border>
      <left style="thin">
        <color rgb="FF1A5FFA"/>
      </left>
      <right style="thin">
        <color rgb="FF1A5FFA"/>
      </right>
      <top style="thin">
        <color rgb="FF1A5FFA"/>
      </top>
      <bottom style="thin">
        <color rgb="FF1A5FFA"/>
      </bottom>
      <diagonal/>
    </border>
    <border>
      <left style="thin">
        <color rgb="FF1A5FFA"/>
      </left>
      <right style="thick">
        <color rgb="FF1A5FFA"/>
      </right>
      <top style="thin">
        <color rgb="FF1A5FFA"/>
      </top>
      <bottom style="thin">
        <color rgb="FF1A5FFA"/>
      </bottom>
      <diagonal/>
    </border>
    <border>
      <left style="thin">
        <color rgb="FF1A5FFA"/>
      </left>
      <right style="thin">
        <color rgb="FF1A5FFA"/>
      </right>
      <top style="thin">
        <color rgb="FF1A5FFA"/>
      </top>
      <bottom style="thick">
        <color rgb="FF1A5FFA"/>
      </bottom>
      <diagonal/>
    </border>
    <border>
      <left style="thin">
        <color rgb="FF1A5FFA"/>
      </left>
      <right style="thick">
        <color rgb="FF1A5FFA"/>
      </right>
      <top style="thin">
        <color rgb="FF1A5FFA"/>
      </top>
      <bottom style="thick">
        <color rgb="FF1A5FFA"/>
      </bottom>
      <diagonal/>
    </border>
    <border>
      <left/>
      <right style="thin">
        <color rgb="FF1A5FFA"/>
      </right>
      <top style="thick">
        <color rgb="FF1A5FFA"/>
      </top>
      <bottom style="thin">
        <color rgb="FF1A5FFA"/>
      </bottom>
      <diagonal/>
    </border>
    <border>
      <left/>
      <right style="thin">
        <color rgb="FF1A5FFA"/>
      </right>
      <top style="thin">
        <color rgb="FF1A5FFA"/>
      </top>
      <bottom style="thin">
        <color rgb="FF1A5FFA"/>
      </bottom>
      <diagonal/>
    </border>
    <border>
      <left/>
      <right style="thin">
        <color rgb="FF1A5FFA"/>
      </right>
      <top style="thin">
        <color rgb="FF1A5FFA"/>
      </top>
      <bottom style="thick">
        <color rgb="FF1A5FFA"/>
      </bottom>
      <diagonal/>
    </border>
    <border>
      <left/>
      <right style="thin">
        <color indexed="64"/>
      </right>
      <top style="thick">
        <color indexed="64"/>
      </top>
      <bottom/>
      <diagonal/>
    </border>
    <border>
      <left style="thin">
        <color indexed="64"/>
      </left>
      <right style="thick">
        <color indexed="64"/>
      </right>
      <top style="thick">
        <color indexed="64"/>
      </top>
      <bottom/>
      <diagonal/>
    </border>
    <border>
      <left style="thick">
        <color rgb="FFC00000"/>
      </left>
      <right style="thin">
        <color rgb="FFC00000"/>
      </right>
      <top style="thick">
        <color rgb="FFC00000"/>
      </top>
      <bottom style="thin">
        <color rgb="FFC00000"/>
      </bottom>
      <diagonal/>
    </border>
    <border>
      <left style="thin">
        <color rgb="FFC00000"/>
      </left>
      <right style="thin">
        <color rgb="FFC00000"/>
      </right>
      <top style="thick">
        <color rgb="FFC00000"/>
      </top>
      <bottom style="thin">
        <color rgb="FFC00000"/>
      </bottom>
      <diagonal/>
    </border>
    <border>
      <left style="thin">
        <color rgb="FFC00000"/>
      </left>
      <right style="thick">
        <color rgb="FFC00000"/>
      </right>
      <top style="thick">
        <color rgb="FFC00000"/>
      </top>
      <bottom style="thin">
        <color rgb="FFC00000"/>
      </bottom>
      <diagonal/>
    </border>
    <border>
      <left style="thick">
        <color rgb="FFC00000"/>
      </left>
      <right style="thin">
        <color rgb="FFC00000"/>
      </right>
      <top style="thin">
        <color rgb="FFC00000"/>
      </top>
      <bottom style="thin">
        <color rgb="FFC00000"/>
      </bottom>
      <diagonal/>
    </border>
    <border>
      <left style="thin">
        <color rgb="FFC00000"/>
      </left>
      <right style="thin">
        <color rgb="FFC00000"/>
      </right>
      <top style="thin">
        <color rgb="FFC00000"/>
      </top>
      <bottom style="thin">
        <color rgb="FFC00000"/>
      </bottom>
      <diagonal/>
    </border>
    <border>
      <left style="thin">
        <color rgb="FFC00000"/>
      </left>
      <right style="thick">
        <color rgb="FFC00000"/>
      </right>
      <top style="thin">
        <color rgb="FFC00000"/>
      </top>
      <bottom style="thin">
        <color rgb="FFC00000"/>
      </bottom>
      <diagonal/>
    </border>
    <border>
      <left style="thick">
        <color rgb="FFC00000"/>
      </left>
      <right style="thin">
        <color rgb="FFC00000"/>
      </right>
      <top style="thin">
        <color rgb="FFC00000"/>
      </top>
      <bottom style="thick">
        <color rgb="FFC00000"/>
      </bottom>
      <diagonal/>
    </border>
    <border>
      <left style="thin">
        <color rgb="FFC00000"/>
      </left>
      <right style="thin">
        <color rgb="FFC00000"/>
      </right>
      <top style="thin">
        <color rgb="FFC00000"/>
      </top>
      <bottom style="thick">
        <color rgb="FFC00000"/>
      </bottom>
      <diagonal/>
    </border>
    <border>
      <left style="thin">
        <color rgb="FFC00000"/>
      </left>
      <right style="thick">
        <color rgb="FFC00000"/>
      </right>
      <top style="thin">
        <color rgb="FFC00000"/>
      </top>
      <bottom style="thick">
        <color rgb="FFC00000"/>
      </bottom>
      <diagonal/>
    </border>
    <border>
      <left style="thick">
        <color rgb="FF238D3C"/>
      </left>
      <right style="thin">
        <color rgb="FF238D3C"/>
      </right>
      <top style="thick">
        <color rgb="FF238D3C"/>
      </top>
      <bottom style="thin">
        <color rgb="FF238D3C"/>
      </bottom>
      <diagonal/>
    </border>
    <border>
      <left style="thin">
        <color rgb="FF238D3C"/>
      </left>
      <right style="thin">
        <color rgb="FF238D3C"/>
      </right>
      <top style="thick">
        <color rgb="FF238D3C"/>
      </top>
      <bottom style="thin">
        <color rgb="FF238D3C"/>
      </bottom>
      <diagonal/>
    </border>
    <border>
      <left style="thick">
        <color rgb="FF238D3C"/>
      </left>
      <right style="thin">
        <color rgb="FF238D3C"/>
      </right>
      <top style="thin">
        <color rgb="FF238D3C"/>
      </top>
      <bottom style="thin">
        <color rgb="FF238D3C"/>
      </bottom>
      <diagonal/>
    </border>
    <border>
      <left style="thin">
        <color rgb="FF238D3C"/>
      </left>
      <right style="thin">
        <color rgb="FF238D3C"/>
      </right>
      <top style="thin">
        <color rgb="FF238D3C"/>
      </top>
      <bottom style="thin">
        <color rgb="FF238D3C"/>
      </bottom>
      <diagonal/>
    </border>
    <border>
      <left style="thick">
        <color rgb="FF238D3C"/>
      </left>
      <right style="thin">
        <color rgb="FF238D3C"/>
      </right>
      <top style="thin">
        <color rgb="FF238D3C"/>
      </top>
      <bottom style="thick">
        <color rgb="FF238D3C"/>
      </bottom>
      <diagonal/>
    </border>
    <border>
      <left style="thin">
        <color rgb="FF238D3C"/>
      </left>
      <right style="thin">
        <color rgb="FF238D3C"/>
      </right>
      <top style="thin">
        <color rgb="FF238D3C"/>
      </top>
      <bottom style="thick">
        <color rgb="FF238D3C"/>
      </bottom>
      <diagonal/>
    </border>
    <border>
      <left style="thin">
        <color theme="8" tint="-0.24994659260841701"/>
      </left>
      <right style="thin">
        <color theme="8" tint="-0.24994659260841701"/>
      </right>
      <top style="thick">
        <color theme="8" tint="-0.24994659260841701"/>
      </top>
      <bottom style="thin">
        <color theme="8" tint="-0.24994659260841701"/>
      </bottom>
      <diagonal/>
    </border>
    <border>
      <left style="thin">
        <color theme="8" tint="-0.24994659260841701"/>
      </left>
      <right style="thick">
        <color theme="8" tint="-0.24994659260841701"/>
      </right>
      <top style="thick">
        <color theme="8" tint="-0.24994659260841701"/>
      </top>
      <bottom style="thin">
        <color theme="8" tint="-0.24994659260841701"/>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style="thick">
        <color theme="8" tint="-0.24994659260841701"/>
      </right>
      <top style="thin">
        <color theme="8" tint="-0.24994659260841701"/>
      </top>
      <bottom style="thin">
        <color theme="8" tint="-0.24994659260841701"/>
      </bottom>
      <diagonal/>
    </border>
    <border>
      <left style="thin">
        <color theme="8" tint="-0.24994659260841701"/>
      </left>
      <right style="thin">
        <color theme="8" tint="-0.24994659260841701"/>
      </right>
      <top style="thin">
        <color theme="8" tint="-0.24994659260841701"/>
      </top>
      <bottom style="thick">
        <color theme="8" tint="-0.24994659260841701"/>
      </bottom>
      <diagonal/>
    </border>
    <border>
      <left style="thin">
        <color theme="8" tint="-0.24994659260841701"/>
      </left>
      <right style="thick">
        <color theme="8" tint="-0.24994659260841701"/>
      </right>
      <top style="thin">
        <color theme="8" tint="-0.24994659260841701"/>
      </top>
      <bottom style="thick">
        <color theme="8" tint="-0.24994659260841701"/>
      </bottom>
      <diagonal/>
    </border>
    <border>
      <left style="thin">
        <color rgb="FF238D3C"/>
      </left>
      <right/>
      <top style="thick">
        <color rgb="FF238D3C"/>
      </top>
      <bottom style="thin">
        <color rgb="FF238D3C"/>
      </bottom>
      <diagonal/>
    </border>
    <border>
      <left style="thin">
        <color rgb="FF238D3C"/>
      </left>
      <right/>
      <top style="thin">
        <color rgb="FF238D3C"/>
      </top>
      <bottom style="thin">
        <color rgb="FF238D3C"/>
      </bottom>
      <diagonal/>
    </border>
    <border>
      <left style="thin">
        <color rgb="FF238D3C"/>
      </left>
      <right/>
      <top style="thin">
        <color rgb="FF238D3C"/>
      </top>
      <bottom style="thick">
        <color rgb="FF238D3C"/>
      </bottom>
      <diagonal/>
    </border>
    <border>
      <left/>
      <right style="thin">
        <color theme="8" tint="-0.24994659260841701"/>
      </right>
      <top style="thick">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8" tint="-0.24994659260841701"/>
      </right>
      <top style="thin">
        <color theme="8" tint="-0.24994659260841701"/>
      </top>
      <bottom style="thick">
        <color theme="8" tint="-0.24994659260841701"/>
      </bottom>
      <diagonal/>
    </border>
    <border>
      <left style="thick">
        <color rgb="FFF05F0E"/>
      </left>
      <right style="thin">
        <color rgb="FFF05F0E"/>
      </right>
      <top style="thick">
        <color rgb="FFF05F0E"/>
      </top>
      <bottom style="thin">
        <color rgb="FFF05F0E"/>
      </bottom>
      <diagonal/>
    </border>
    <border>
      <left style="thin">
        <color rgb="FFF05F0E"/>
      </left>
      <right style="thin">
        <color rgb="FFF05F0E"/>
      </right>
      <top style="thick">
        <color rgb="FFF05F0E"/>
      </top>
      <bottom style="thin">
        <color rgb="FFF05F0E"/>
      </bottom>
      <diagonal/>
    </border>
    <border>
      <left style="thin">
        <color rgb="FFF05F0E"/>
      </left>
      <right style="thick">
        <color rgb="FFF05F0E"/>
      </right>
      <top style="thick">
        <color rgb="FFF05F0E"/>
      </top>
      <bottom style="thin">
        <color rgb="FFF05F0E"/>
      </bottom>
      <diagonal/>
    </border>
    <border>
      <left style="thick">
        <color rgb="FFF05F0E"/>
      </left>
      <right style="thin">
        <color rgb="FFF05F0E"/>
      </right>
      <top style="thin">
        <color rgb="FFF05F0E"/>
      </top>
      <bottom style="thin">
        <color rgb="FFF05F0E"/>
      </bottom>
      <diagonal/>
    </border>
    <border>
      <left style="thin">
        <color rgb="FFF05F0E"/>
      </left>
      <right style="thin">
        <color rgb="FFF05F0E"/>
      </right>
      <top style="thin">
        <color rgb="FFF05F0E"/>
      </top>
      <bottom style="thin">
        <color rgb="FFF05F0E"/>
      </bottom>
      <diagonal/>
    </border>
    <border>
      <left style="thin">
        <color rgb="FFF05F0E"/>
      </left>
      <right style="thick">
        <color rgb="FFF05F0E"/>
      </right>
      <top style="thin">
        <color rgb="FFF05F0E"/>
      </top>
      <bottom style="thin">
        <color rgb="FFF05F0E"/>
      </bottom>
      <diagonal/>
    </border>
    <border>
      <left style="thick">
        <color rgb="FFF05F0E"/>
      </left>
      <right style="thin">
        <color rgb="FFF05F0E"/>
      </right>
      <top style="thin">
        <color rgb="FFF05F0E"/>
      </top>
      <bottom style="thick">
        <color rgb="FFF05F0E"/>
      </bottom>
      <diagonal/>
    </border>
    <border>
      <left style="thin">
        <color rgb="FFF05F0E"/>
      </left>
      <right style="thin">
        <color rgb="FFF05F0E"/>
      </right>
      <top style="thin">
        <color rgb="FFF05F0E"/>
      </top>
      <bottom style="thick">
        <color rgb="FFF05F0E"/>
      </bottom>
      <diagonal/>
    </border>
    <border>
      <left style="thin">
        <color rgb="FFF05F0E"/>
      </left>
      <right style="thick">
        <color rgb="FFF05F0E"/>
      </right>
      <top style="thin">
        <color rgb="FFF05F0E"/>
      </top>
      <bottom style="thick">
        <color rgb="FFF05F0E"/>
      </bottom>
      <diagonal/>
    </border>
    <border>
      <left style="thick">
        <color rgb="FFFDA1CB"/>
      </left>
      <right style="thin">
        <color rgb="FFFDA1CB"/>
      </right>
      <top style="thick">
        <color rgb="FFFDA1CB"/>
      </top>
      <bottom style="thin">
        <color rgb="FFFDA1CB"/>
      </bottom>
      <diagonal/>
    </border>
    <border>
      <left style="thin">
        <color rgb="FFFDA1CB"/>
      </left>
      <right style="thin">
        <color rgb="FFFDA1CB"/>
      </right>
      <top style="thick">
        <color rgb="FFFDA1CB"/>
      </top>
      <bottom style="thin">
        <color rgb="FFFDA1CB"/>
      </bottom>
      <diagonal/>
    </border>
    <border>
      <left style="thin">
        <color rgb="FFFDA1CB"/>
      </left>
      <right style="thick">
        <color rgb="FFFDA1CB"/>
      </right>
      <top style="thick">
        <color rgb="FFFDA1CB"/>
      </top>
      <bottom style="thin">
        <color rgb="FFFDA1CB"/>
      </bottom>
      <diagonal/>
    </border>
    <border>
      <left style="thick">
        <color rgb="FFFDA1CB"/>
      </left>
      <right style="thin">
        <color rgb="FFFDA1CB"/>
      </right>
      <top style="thin">
        <color rgb="FFFDA1CB"/>
      </top>
      <bottom style="thin">
        <color rgb="FFFDA1CB"/>
      </bottom>
      <diagonal/>
    </border>
    <border>
      <left style="thin">
        <color rgb="FFFDA1CB"/>
      </left>
      <right style="thin">
        <color rgb="FFFDA1CB"/>
      </right>
      <top style="thin">
        <color rgb="FFFDA1CB"/>
      </top>
      <bottom style="thin">
        <color rgb="FFFDA1CB"/>
      </bottom>
      <diagonal/>
    </border>
    <border>
      <left style="thin">
        <color rgb="FFFDA1CB"/>
      </left>
      <right style="thick">
        <color rgb="FFFDA1CB"/>
      </right>
      <top style="thin">
        <color rgb="FFFDA1CB"/>
      </top>
      <bottom style="thin">
        <color rgb="FFFDA1CB"/>
      </bottom>
      <diagonal/>
    </border>
    <border>
      <left style="thick">
        <color rgb="FFFDA1CB"/>
      </left>
      <right style="thin">
        <color rgb="FFFDA1CB"/>
      </right>
      <top style="thin">
        <color rgb="FFFDA1CB"/>
      </top>
      <bottom style="thick">
        <color rgb="FFFDA1CB"/>
      </bottom>
      <diagonal/>
    </border>
    <border>
      <left style="thin">
        <color rgb="FFFDA1CB"/>
      </left>
      <right style="thin">
        <color rgb="FFFDA1CB"/>
      </right>
      <top style="thin">
        <color rgb="FFFDA1CB"/>
      </top>
      <bottom style="thick">
        <color rgb="FFFDA1CB"/>
      </bottom>
      <diagonal/>
    </border>
    <border>
      <left style="thin">
        <color rgb="FFFDA1CB"/>
      </left>
      <right style="thick">
        <color rgb="FFFDA1CB"/>
      </right>
      <top style="thin">
        <color rgb="FFFDA1CB"/>
      </top>
      <bottom style="thick">
        <color rgb="FFFDA1CB"/>
      </bottom>
      <diagonal/>
    </border>
    <border>
      <left style="thin">
        <color indexed="64"/>
      </left>
      <right/>
      <top style="thick">
        <color indexed="64"/>
      </top>
      <bottom style="thick">
        <color rgb="FFC00000"/>
      </bottom>
      <diagonal/>
    </border>
    <border>
      <left/>
      <right style="thin">
        <color indexed="64"/>
      </right>
      <top style="thick">
        <color indexed="64"/>
      </top>
      <bottom style="thick">
        <color rgb="FFC00000"/>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8" fillId="0" borderId="0"/>
    <xf numFmtId="9" fontId="1" fillId="0" borderId="0" applyFont="0" applyFill="0" applyBorder="0" applyAlignment="0" applyProtection="0"/>
    <xf numFmtId="0" fontId="21" fillId="0" borderId="0"/>
    <xf numFmtId="0" fontId="21" fillId="0" borderId="0"/>
  </cellStyleXfs>
  <cellXfs count="373">
    <xf numFmtId="0" fontId="0" fillId="0" borderId="0" xfId="0"/>
    <xf numFmtId="0" fontId="16" fillId="38" borderId="12" xfId="0" applyFont="1" applyFill="1" applyBorder="1" applyAlignment="1" applyProtection="1">
      <alignment horizontal="center" vertical="center" wrapText="1"/>
    </xf>
    <xf numFmtId="0" fontId="35" fillId="0" borderId="12" xfId="0" applyFont="1" applyFill="1" applyBorder="1" applyAlignment="1" applyProtection="1">
      <alignment horizontal="center" vertical="center" wrapText="1"/>
    </xf>
    <xf numFmtId="0" fontId="35" fillId="0" borderId="17" xfId="0" applyFont="1" applyFill="1" applyBorder="1" applyAlignment="1" applyProtection="1">
      <alignment horizontal="center" vertical="center" wrapText="1"/>
    </xf>
    <xf numFmtId="0" fontId="28" fillId="0" borderId="14" xfId="0" applyFont="1" applyFill="1" applyBorder="1" applyAlignment="1" applyProtection="1">
      <alignment horizontal="center" vertical="center" wrapText="1"/>
    </xf>
    <xf numFmtId="0" fontId="28" fillId="0" borderId="12" xfId="0" applyFont="1" applyFill="1" applyBorder="1" applyAlignment="1" applyProtection="1">
      <alignment horizontal="center" vertical="center" wrapText="1"/>
    </xf>
    <xf numFmtId="0" fontId="37" fillId="0" borderId="12" xfId="0" applyFont="1" applyBorder="1" applyAlignment="1" applyProtection="1">
      <alignment horizontal="center" vertical="center" wrapText="1"/>
    </xf>
    <xf numFmtId="0" fontId="31" fillId="0" borderId="12" xfId="0" applyFont="1" applyBorder="1" applyAlignment="1" applyProtection="1">
      <alignment horizontal="center" vertical="center" wrapText="1"/>
    </xf>
    <xf numFmtId="10" fontId="31" fillId="0" borderId="12" xfId="44" applyNumberFormat="1" applyFont="1" applyBorder="1" applyAlignment="1" applyProtection="1">
      <alignment horizontal="center" vertical="center" wrapText="1"/>
    </xf>
    <xf numFmtId="3" fontId="22" fillId="0" borderId="12" xfId="0" applyNumberFormat="1" applyFont="1" applyBorder="1" applyAlignment="1" applyProtection="1">
      <alignment horizontal="center" vertical="center" wrapText="1"/>
    </xf>
    <xf numFmtId="0" fontId="0" fillId="0" borderId="0" xfId="0" applyFont="1" applyAlignment="1" applyProtection="1">
      <alignment horizontal="center" vertical="center" wrapText="1"/>
    </xf>
    <xf numFmtId="3" fontId="16" fillId="0" borderId="12" xfId="0" applyNumberFormat="1" applyFont="1" applyBorder="1" applyAlignment="1" applyProtection="1">
      <alignment horizontal="center" vertical="center" wrapText="1"/>
    </xf>
    <xf numFmtId="0" fontId="35" fillId="0" borderId="18" xfId="0" applyFont="1" applyBorder="1" applyAlignment="1" applyProtection="1">
      <alignment horizontal="center" vertical="center" wrapText="1"/>
    </xf>
    <xf numFmtId="10" fontId="0" fillId="0" borderId="12" xfId="44" applyNumberFormat="1" applyFont="1" applyBorder="1" applyAlignment="1" applyProtection="1">
      <alignment horizontal="center" vertical="center" wrapText="1"/>
    </xf>
    <xf numFmtId="3" fontId="0" fillId="0" borderId="12" xfId="0" applyNumberFormat="1" applyFont="1" applyBorder="1" applyAlignment="1" applyProtection="1">
      <alignment horizontal="center" vertical="center" wrapText="1"/>
    </xf>
    <xf numFmtId="0" fontId="0" fillId="39" borderId="17" xfId="0" applyFont="1" applyFill="1" applyBorder="1" applyAlignment="1" applyProtection="1">
      <alignment horizontal="center" vertical="center" wrapText="1"/>
    </xf>
    <xf numFmtId="0" fontId="0" fillId="39" borderId="14" xfId="0" applyFont="1" applyFill="1" applyBorder="1" applyAlignment="1" applyProtection="1">
      <alignment horizontal="center" vertical="center" wrapText="1"/>
    </xf>
    <xf numFmtId="10" fontId="16" fillId="0" borderId="12" xfId="44" applyNumberFormat="1" applyFont="1" applyBorder="1" applyAlignment="1" applyProtection="1">
      <alignment horizontal="center" vertical="center" wrapText="1"/>
    </xf>
    <xf numFmtId="0" fontId="34" fillId="0" borderId="12" xfId="0" applyFont="1" applyBorder="1" applyAlignment="1" applyProtection="1">
      <alignment horizontal="center" vertical="center" wrapText="1"/>
    </xf>
    <xf numFmtId="0" fontId="26" fillId="0" borderId="18" xfId="0" applyFont="1" applyBorder="1" applyAlignment="1" applyProtection="1">
      <alignment horizontal="center" vertical="center" wrapText="1"/>
    </xf>
    <xf numFmtId="16" fontId="26" fillId="0" borderId="18" xfId="0" applyNumberFormat="1" applyFont="1" applyBorder="1" applyAlignment="1" applyProtection="1">
      <alignment horizontal="center" vertical="center" wrapText="1"/>
    </xf>
    <xf numFmtId="16" fontId="35" fillId="0" borderId="18" xfId="0" applyNumberFormat="1" applyFont="1" applyBorder="1" applyAlignment="1" applyProtection="1">
      <alignment horizontal="center" vertical="center" wrapText="1"/>
    </xf>
    <xf numFmtId="10" fontId="14" fillId="0" borderId="12" xfId="44" applyNumberFormat="1" applyFont="1" applyBorder="1" applyAlignment="1" applyProtection="1">
      <alignment horizontal="center" vertical="center" wrapText="1"/>
    </xf>
    <xf numFmtId="10" fontId="35" fillId="0" borderId="12" xfId="44" applyNumberFormat="1" applyFont="1" applyBorder="1" applyAlignment="1" applyProtection="1">
      <alignment horizontal="center" vertical="center" wrapText="1"/>
    </xf>
    <xf numFmtId="0" fontId="0" fillId="39" borderId="17" xfId="0" applyFont="1" applyFill="1" applyBorder="1" applyProtection="1"/>
    <xf numFmtId="0" fontId="0" fillId="39" borderId="14" xfId="0" applyFont="1" applyFill="1" applyBorder="1" applyProtection="1"/>
    <xf numFmtId="164" fontId="16" fillId="0" borderId="12" xfId="44" applyNumberFormat="1" applyFont="1" applyBorder="1" applyAlignment="1" applyProtection="1">
      <alignment horizontal="center" vertical="center" wrapText="1"/>
    </xf>
    <xf numFmtId="10" fontId="0" fillId="39" borderId="17" xfId="44" applyNumberFormat="1" applyFont="1" applyFill="1" applyBorder="1" applyAlignment="1" applyProtection="1">
      <alignment horizontal="center" vertical="center" wrapText="1"/>
    </xf>
    <xf numFmtId="10" fontId="0" fillId="39" borderId="14" xfId="44" applyNumberFormat="1" applyFont="1" applyFill="1" applyBorder="1" applyAlignment="1" applyProtection="1">
      <alignment horizontal="center" vertical="center" wrapText="1"/>
    </xf>
    <xf numFmtId="0" fontId="16" fillId="33" borderId="13" xfId="0" applyFont="1" applyFill="1" applyBorder="1" applyAlignment="1" applyProtection="1">
      <alignment vertical="center" wrapText="1"/>
    </xf>
    <xf numFmtId="10" fontId="16" fillId="0" borderId="13" xfId="0" applyNumberFormat="1" applyFont="1" applyBorder="1" applyAlignment="1" applyProtection="1">
      <alignment horizontal="center" vertical="center"/>
    </xf>
    <xf numFmtId="0" fontId="16" fillId="43" borderId="13" xfId="0" applyFont="1" applyFill="1" applyBorder="1" applyAlignment="1" applyProtection="1">
      <alignment vertical="center" wrapText="1"/>
    </xf>
    <xf numFmtId="0" fontId="0" fillId="0" borderId="0" xfId="0" applyFont="1" applyProtection="1"/>
    <xf numFmtId="2" fontId="0" fillId="0" borderId="0" xfId="0" applyNumberFormat="1" applyFont="1" applyProtection="1"/>
    <xf numFmtId="1" fontId="0" fillId="0" borderId="0" xfId="0" applyNumberFormat="1" applyFont="1" applyProtection="1"/>
    <xf numFmtId="1" fontId="0" fillId="0" borderId="0" xfId="0" applyNumberFormat="1" applyFont="1" applyAlignment="1" applyProtection="1">
      <alignment horizontal="center"/>
    </xf>
    <xf numFmtId="0" fontId="16" fillId="0" borderId="12" xfId="0" applyFont="1" applyBorder="1" applyAlignment="1" applyProtection="1">
      <alignment horizontal="center" vertical="center" wrapText="1"/>
    </xf>
    <xf numFmtId="0" fontId="0" fillId="0" borderId="12" xfId="0" applyFont="1" applyBorder="1" applyAlignment="1" applyProtection="1">
      <alignment horizontal="center" vertical="center" wrapText="1"/>
    </xf>
    <xf numFmtId="0" fontId="16" fillId="0" borderId="12" xfId="0" applyFont="1" applyFill="1" applyBorder="1" applyAlignment="1" applyProtection="1">
      <alignment horizontal="center" vertical="center" wrapText="1"/>
    </xf>
    <xf numFmtId="0" fontId="27" fillId="0" borderId="12" xfId="0" applyFont="1" applyFill="1" applyBorder="1" applyAlignment="1" applyProtection="1">
      <alignment horizontal="center" vertical="center" wrapText="1"/>
    </xf>
    <xf numFmtId="0" fontId="0" fillId="0" borderId="0" xfId="0" applyFont="1" applyAlignment="1" applyProtection="1">
      <alignment horizontal="center"/>
    </xf>
    <xf numFmtId="0" fontId="16" fillId="0" borderId="0" xfId="0" applyFont="1" applyAlignment="1" applyProtection="1">
      <alignment vertical="center" wrapText="1"/>
    </xf>
    <xf numFmtId="0" fontId="26" fillId="0" borderId="14" xfId="0" applyFont="1" applyFill="1" applyBorder="1" applyAlignment="1" applyProtection="1">
      <alignment horizontal="center" vertical="center" wrapText="1"/>
    </xf>
    <xf numFmtId="0" fontId="34" fillId="0" borderId="0" xfId="0" applyFont="1" applyBorder="1" applyAlignment="1" applyProtection="1">
      <alignment horizontal="center" vertical="center" wrapText="1"/>
    </xf>
    <xf numFmtId="0" fontId="16" fillId="0" borderId="12" xfId="0" applyFont="1" applyBorder="1" applyAlignment="1" applyProtection="1">
      <alignment vertical="center" wrapText="1"/>
    </xf>
    <xf numFmtId="0" fontId="5" fillId="0" borderId="12" xfId="0" applyFont="1" applyBorder="1" applyAlignment="1" applyProtection="1">
      <alignment horizontal="center" vertical="center" wrapText="1"/>
    </xf>
    <xf numFmtId="0" fontId="26" fillId="0" borderId="12" xfId="0" applyFont="1" applyFill="1" applyBorder="1" applyAlignment="1" applyProtection="1">
      <alignment horizontal="center" vertical="center" wrapText="1"/>
    </xf>
    <xf numFmtId="0" fontId="33" fillId="0" borderId="12" xfId="0"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0" fontId="16" fillId="0" borderId="12" xfId="0" applyFont="1" applyFill="1" applyBorder="1" applyAlignment="1" applyProtection="1">
      <alignment vertical="center" wrapText="1"/>
    </xf>
    <xf numFmtId="0" fontId="0" fillId="0" borderId="12" xfId="0" applyFont="1" applyFill="1" applyBorder="1" applyAlignment="1" applyProtection="1">
      <alignment horizontal="center" vertical="center" wrapText="1"/>
    </xf>
    <xf numFmtId="0" fontId="34" fillId="0" borderId="12" xfId="0" applyFont="1" applyFill="1" applyBorder="1" applyAlignment="1" applyProtection="1">
      <alignment horizontal="center" vertical="center" wrapText="1"/>
    </xf>
    <xf numFmtId="0" fontId="16" fillId="0" borderId="0" xfId="0" applyFont="1" applyAlignment="1" applyProtection="1">
      <alignment horizontal="center" vertical="center" wrapText="1"/>
    </xf>
    <xf numFmtId="2" fontId="19" fillId="0" borderId="0" xfId="0" applyNumberFormat="1" applyFont="1" applyFill="1" applyBorder="1" applyAlignment="1" applyProtection="1">
      <alignment horizontal="center" vertical="center" wrapText="1"/>
    </xf>
    <xf numFmtId="0" fontId="5" fillId="0" borderId="0" xfId="0" applyFont="1" applyBorder="1" applyAlignment="1" applyProtection="1">
      <alignment horizontal="center" vertical="center" wrapText="1"/>
    </xf>
    <xf numFmtId="164" fontId="5" fillId="0" borderId="0" xfId="44" applyNumberFormat="1" applyFont="1" applyFill="1" applyBorder="1" applyAlignment="1" applyProtection="1">
      <alignment horizontal="center" vertical="center"/>
    </xf>
    <xf numFmtId="2" fontId="16" fillId="0" borderId="0" xfId="44" applyNumberFormat="1" applyFont="1" applyBorder="1" applyAlignment="1" applyProtection="1">
      <alignment horizontal="center" vertical="center"/>
    </xf>
    <xf numFmtId="0" fontId="16" fillId="0" borderId="0" xfId="0" applyFont="1" applyFill="1" applyAlignment="1" applyProtection="1">
      <alignment horizontal="center" vertical="center" wrapText="1"/>
    </xf>
    <xf numFmtId="2" fontId="27" fillId="0" borderId="0" xfId="0" applyNumberFormat="1" applyFont="1" applyFill="1" applyBorder="1" applyAlignment="1" applyProtection="1">
      <alignment horizontal="center" vertical="center"/>
    </xf>
    <xf numFmtId="2" fontId="16" fillId="0" borderId="0" xfId="0" applyNumberFormat="1" applyFont="1" applyFill="1" applyAlignment="1" applyProtection="1">
      <alignment horizontal="center" vertical="center" wrapText="1"/>
    </xf>
    <xf numFmtId="3" fontId="16" fillId="0" borderId="0" xfId="0" applyNumberFormat="1" applyFont="1" applyFill="1" applyAlignment="1" applyProtection="1">
      <alignment horizontal="center" vertical="center" wrapText="1"/>
    </xf>
    <xf numFmtId="1" fontId="36" fillId="0" borderId="0" xfId="0" applyNumberFormat="1" applyFont="1" applyBorder="1" applyAlignment="1" applyProtection="1">
      <alignment horizontal="center" vertical="center"/>
    </xf>
    <xf numFmtId="3" fontId="5" fillId="0" borderId="0" xfId="0" applyNumberFormat="1" applyFont="1" applyBorder="1" applyAlignment="1" applyProtection="1">
      <alignment horizontal="center" vertical="center" wrapText="1"/>
    </xf>
    <xf numFmtId="10" fontId="5" fillId="0" borderId="0" xfId="44" applyNumberFormat="1" applyFont="1" applyBorder="1" applyAlignment="1" applyProtection="1">
      <alignment horizontal="center" vertical="center" wrapText="1"/>
    </xf>
    <xf numFmtId="0" fontId="0" fillId="0" borderId="0" xfId="0" applyFont="1" applyAlignment="1" applyProtection="1">
      <alignment vertical="center"/>
    </xf>
    <xf numFmtId="0" fontId="0" fillId="0" borderId="0" xfId="0" applyFont="1" applyAlignment="1" applyProtection="1">
      <alignment horizontal="left" vertical="center"/>
    </xf>
    <xf numFmtId="0" fontId="30" fillId="0" borderId="0" xfId="0" applyNumberFormat="1" applyFont="1" applyBorder="1" applyAlignment="1" applyProtection="1">
      <alignment horizontal="center" vertical="center"/>
    </xf>
    <xf numFmtId="0" fontId="14" fillId="0" borderId="0" xfId="0" applyNumberFormat="1" applyFont="1" applyFill="1" applyBorder="1" applyAlignment="1" applyProtection="1">
      <alignment horizontal="center" vertical="center"/>
    </xf>
    <xf numFmtId="0" fontId="14" fillId="0" borderId="0" xfId="0" applyFont="1" applyBorder="1" applyAlignment="1" applyProtection="1">
      <alignment horizontal="center" vertical="center"/>
    </xf>
    <xf numFmtId="0" fontId="0" fillId="0" borderId="0" xfId="0" applyFont="1" applyBorder="1" applyAlignment="1" applyProtection="1">
      <alignment horizontal="center" vertical="center"/>
    </xf>
    <xf numFmtId="0" fontId="31" fillId="0" borderId="0" xfId="0" applyFont="1" applyFill="1" applyBorder="1" applyAlignment="1" applyProtection="1">
      <alignment horizontal="center" vertical="center"/>
    </xf>
    <xf numFmtId="164" fontId="31" fillId="0" borderId="0" xfId="44" applyNumberFormat="1" applyFont="1" applyFill="1" applyBorder="1" applyAlignment="1" applyProtection="1">
      <alignment horizontal="center" vertical="center"/>
    </xf>
    <xf numFmtId="0" fontId="32" fillId="0" borderId="0" xfId="0" applyFont="1" applyBorder="1" applyAlignment="1" applyProtection="1">
      <alignment vertical="center"/>
    </xf>
    <xf numFmtId="2" fontId="0" fillId="0" borderId="0" xfId="44" applyNumberFormat="1" applyFont="1" applyBorder="1" applyAlignment="1" applyProtection="1">
      <alignment horizontal="center" vertical="center"/>
    </xf>
    <xf numFmtId="3" fontId="0" fillId="0" borderId="0" xfId="44" applyNumberFormat="1" applyFont="1" applyBorder="1" applyAlignment="1" applyProtection="1">
      <alignment horizontal="center" vertical="center"/>
    </xf>
    <xf numFmtId="0" fontId="22" fillId="0" borderId="0" xfId="0" applyFont="1" applyFill="1" applyBorder="1" applyAlignment="1" applyProtection="1">
      <alignment horizontal="center" vertical="top" wrapText="1"/>
    </xf>
    <xf numFmtId="0" fontId="0" fillId="0" borderId="0" xfId="0" applyFont="1" applyFill="1" applyAlignment="1" applyProtection="1">
      <alignment vertical="center" wrapText="1"/>
    </xf>
    <xf numFmtId="0" fontId="0" fillId="0" borderId="0" xfId="0" applyFont="1" applyFill="1" applyAlignment="1" applyProtection="1">
      <alignment horizontal="center" vertical="center" wrapText="1"/>
    </xf>
    <xf numFmtId="3" fontId="0" fillId="0" borderId="0" xfId="0" applyNumberFormat="1" applyFont="1" applyFill="1" applyBorder="1" applyAlignment="1" applyProtection="1">
      <alignment horizontal="center"/>
    </xf>
    <xf numFmtId="3" fontId="20" fillId="0" borderId="0" xfId="0" applyNumberFormat="1" applyFont="1" applyBorder="1" applyAlignment="1" applyProtection="1">
      <alignment horizontal="center"/>
    </xf>
    <xf numFmtId="2" fontId="0" fillId="0" borderId="0" xfId="0" applyNumberFormat="1" applyFont="1" applyAlignment="1" applyProtection="1">
      <alignment horizontal="center"/>
    </xf>
    <xf numFmtId="2" fontId="0" fillId="0" borderId="0" xfId="0" applyNumberFormat="1" applyFont="1" applyFill="1" applyBorder="1" applyAlignment="1" applyProtection="1">
      <alignment horizontal="center"/>
    </xf>
    <xf numFmtId="3" fontId="0" fillId="0" borderId="0" xfId="0" applyNumberFormat="1" applyFont="1" applyFill="1" applyAlignment="1" applyProtection="1">
      <alignment horizontal="center" vertical="center" wrapText="1"/>
    </xf>
    <xf numFmtId="0" fontId="0" fillId="0" borderId="0" xfId="0" applyNumberFormat="1" applyFont="1" applyFill="1" applyAlignment="1" applyProtection="1">
      <alignment horizontal="center"/>
    </xf>
    <xf numFmtId="0" fontId="29" fillId="0" borderId="0" xfId="0" applyFont="1" applyFill="1" applyAlignment="1" applyProtection="1">
      <alignment vertical="center" wrapText="1"/>
    </xf>
    <xf numFmtId="0" fontId="0" fillId="0" borderId="0" xfId="0" applyFont="1" applyFill="1" applyAlignment="1" applyProtection="1">
      <alignment horizontal="center"/>
    </xf>
    <xf numFmtId="1" fontId="0" fillId="0" borderId="0" xfId="0" applyNumberFormat="1" applyFont="1" applyBorder="1" applyAlignment="1" applyProtection="1">
      <alignment horizontal="center" vertical="center"/>
    </xf>
    <xf numFmtId="3" fontId="36" fillId="0" borderId="0" xfId="0" applyNumberFormat="1" applyFont="1" applyBorder="1" applyAlignment="1" applyProtection="1">
      <alignment horizontal="center" vertical="center"/>
    </xf>
    <xf numFmtId="3" fontId="36" fillId="0" borderId="0" xfId="0" applyNumberFormat="1" applyFont="1" applyBorder="1" applyAlignment="1" applyProtection="1">
      <alignment horizontal="center"/>
    </xf>
    <xf numFmtId="10" fontId="36" fillId="0" borderId="0" xfId="44" applyNumberFormat="1" applyFont="1" applyBorder="1" applyAlignment="1" applyProtection="1">
      <alignment horizontal="center"/>
    </xf>
    <xf numFmtId="0" fontId="0" fillId="0" borderId="0" xfId="0" applyFont="1" applyAlignment="1" applyProtection="1">
      <alignment horizontal="left" indent="1"/>
    </xf>
    <xf numFmtId="0" fontId="30" fillId="0" borderId="0" xfId="0" applyNumberFormat="1" applyFont="1" applyAlignment="1" applyProtection="1">
      <alignment horizontal="center"/>
    </xf>
    <xf numFmtId="0" fontId="14" fillId="0" borderId="0" xfId="0" applyNumberFormat="1" applyFont="1" applyFill="1" applyAlignment="1" applyProtection="1">
      <alignment horizontal="center"/>
    </xf>
    <xf numFmtId="0" fontId="14" fillId="0" borderId="0" xfId="0" applyFont="1" applyAlignment="1" applyProtection="1">
      <alignment horizontal="center"/>
    </xf>
    <xf numFmtId="0" fontId="31" fillId="0" borderId="0" xfId="0" applyFont="1" applyFill="1" applyAlignment="1" applyProtection="1">
      <alignment horizontal="center"/>
    </xf>
    <xf numFmtId="164" fontId="31" fillId="0" borderId="0" xfId="44" applyNumberFormat="1" applyFont="1" applyFill="1" applyAlignment="1" applyProtection="1">
      <alignment horizontal="center"/>
    </xf>
    <xf numFmtId="0" fontId="32" fillId="0" borderId="0" xfId="0" applyFont="1" applyProtection="1"/>
    <xf numFmtId="3" fontId="0" fillId="0" borderId="0" xfId="44" applyNumberFormat="1" applyFont="1" applyAlignment="1" applyProtection="1">
      <alignment horizontal="center"/>
    </xf>
    <xf numFmtId="0" fontId="22" fillId="0" borderId="0" xfId="0" applyFont="1" applyFill="1" applyBorder="1" applyAlignment="1" applyProtection="1">
      <alignment vertical="top" wrapText="1"/>
    </xf>
    <xf numFmtId="1" fontId="36" fillId="0" borderId="0" xfId="0" applyNumberFormat="1" applyFont="1" applyAlignment="1" applyProtection="1">
      <alignment horizontal="center"/>
    </xf>
    <xf numFmtId="3" fontId="36" fillId="0" borderId="0" xfId="0" applyNumberFormat="1" applyFont="1" applyAlignment="1" applyProtection="1">
      <alignment horizontal="center"/>
    </xf>
    <xf numFmtId="10" fontId="36" fillId="0" borderId="0" xfId="44" applyNumberFormat="1" applyFont="1" applyAlignment="1" applyProtection="1">
      <alignment horizontal="center"/>
    </xf>
    <xf numFmtId="0" fontId="0" fillId="33" borderId="0" xfId="0" applyFont="1" applyFill="1" applyProtection="1"/>
    <xf numFmtId="0" fontId="0" fillId="33" borderId="0" xfId="0" applyFont="1" applyFill="1" applyAlignment="1" applyProtection="1">
      <alignment horizontal="left" indent="1"/>
    </xf>
    <xf numFmtId="0" fontId="30" fillId="33" borderId="0" xfId="0" applyNumberFormat="1" applyFont="1" applyFill="1" applyAlignment="1" applyProtection="1">
      <alignment horizontal="center"/>
    </xf>
    <xf numFmtId="0" fontId="0" fillId="34" borderId="0" xfId="0" applyFont="1" applyFill="1" applyProtection="1"/>
    <xf numFmtId="0" fontId="0" fillId="34" borderId="0" xfId="0" applyFont="1" applyFill="1" applyAlignment="1" applyProtection="1">
      <alignment horizontal="left" indent="1"/>
    </xf>
    <xf numFmtId="0" fontId="30" fillId="34" borderId="0" xfId="0" applyNumberFormat="1" applyFont="1" applyFill="1" applyAlignment="1" applyProtection="1">
      <alignment horizontal="center"/>
    </xf>
    <xf numFmtId="0" fontId="0" fillId="37" borderId="0" xfId="0" applyFont="1" applyFill="1" applyProtection="1"/>
    <xf numFmtId="0" fontId="0" fillId="37" borderId="0" xfId="0" applyFont="1" applyFill="1" applyAlignment="1" applyProtection="1">
      <alignment horizontal="left" indent="1"/>
    </xf>
    <xf numFmtId="0" fontId="30" fillId="37" borderId="0" xfId="0" applyNumberFormat="1" applyFont="1" applyFill="1" applyAlignment="1" applyProtection="1">
      <alignment horizontal="center"/>
    </xf>
    <xf numFmtId="164" fontId="31" fillId="0" borderId="0" xfId="44" applyNumberFormat="1" applyFont="1" applyFill="1" applyBorder="1" applyAlignment="1" applyProtection="1">
      <alignment horizontal="center"/>
    </xf>
    <xf numFmtId="3" fontId="0" fillId="0" borderId="0" xfId="44" applyNumberFormat="1" applyFont="1" applyBorder="1" applyAlignment="1" applyProtection="1">
      <alignment horizontal="center"/>
    </xf>
    <xf numFmtId="0" fontId="30" fillId="0" borderId="0" xfId="0" applyNumberFormat="1" applyFont="1" applyBorder="1" applyAlignment="1" applyProtection="1">
      <alignment horizontal="center"/>
    </xf>
    <xf numFmtId="0" fontId="14" fillId="0" borderId="0" xfId="0" applyNumberFormat="1" applyFont="1" applyFill="1" applyBorder="1" applyAlignment="1" applyProtection="1">
      <alignment horizontal="center"/>
    </xf>
    <xf numFmtId="0" fontId="14" fillId="0" borderId="0" xfId="0" applyFont="1" applyBorder="1" applyAlignment="1" applyProtection="1">
      <alignment horizontal="center"/>
    </xf>
    <xf numFmtId="0" fontId="0" fillId="0" borderId="0" xfId="0" applyFont="1" applyBorder="1" applyAlignment="1" applyProtection="1">
      <alignment horizontal="center"/>
    </xf>
    <xf numFmtId="0" fontId="31" fillId="0" borderId="0" xfId="0" applyFont="1" applyFill="1" applyBorder="1" applyAlignment="1" applyProtection="1">
      <alignment horizontal="center"/>
    </xf>
    <xf numFmtId="0" fontId="32" fillId="0" borderId="0" xfId="0" applyFont="1" applyBorder="1" applyProtection="1"/>
    <xf numFmtId="1" fontId="36" fillId="0" borderId="0" xfId="0" applyNumberFormat="1" applyFont="1" applyBorder="1" applyAlignment="1" applyProtection="1">
      <alignment horizontal="center"/>
    </xf>
    <xf numFmtId="0" fontId="0" fillId="0" borderId="0" xfId="0" applyFont="1" applyFill="1" applyProtection="1"/>
    <xf numFmtId="0" fontId="30" fillId="0" borderId="0" xfId="0" applyFont="1" applyFill="1" applyAlignment="1" applyProtection="1">
      <alignment horizontal="center"/>
    </xf>
    <xf numFmtId="0" fontId="0" fillId="36" borderId="0" xfId="0" applyFont="1" applyFill="1" applyProtection="1"/>
    <xf numFmtId="0" fontId="0" fillId="36" borderId="0" xfId="0" applyFont="1" applyFill="1" applyAlignment="1" applyProtection="1">
      <alignment horizontal="left" indent="1"/>
    </xf>
    <xf numFmtId="0" fontId="30" fillId="36" borderId="0" xfId="0" applyNumberFormat="1" applyFont="1" applyFill="1" applyAlignment="1" applyProtection="1">
      <alignment horizontal="center"/>
    </xf>
    <xf numFmtId="164" fontId="0" fillId="0" borderId="0" xfId="44" applyNumberFormat="1" applyFont="1" applyAlignment="1" applyProtection="1">
      <alignment horizontal="center"/>
    </xf>
    <xf numFmtId="0" fontId="22" fillId="0" borderId="0" xfId="0" applyFont="1" applyFill="1" applyBorder="1" applyProtection="1"/>
    <xf numFmtId="0" fontId="0" fillId="0" borderId="0" xfId="0" applyNumberFormat="1" applyProtection="1"/>
    <xf numFmtId="0" fontId="0" fillId="35" borderId="0" xfId="0" applyFont="1" applyFill="1" applyProtection="1"/>
    <xf numFmtId="0" fontId="30" fillId="35" borderId="0" xfId="0" applyNumberFormat="1" applyFont="1" applyFill="1" applyAlignment="1" applyProtection="1">
      <alignment horizontal="center"/>
    </xf>
    <xf numFmtId="0" fontId="14" fillId="0" borderId="0" xfId="0" applyFont="1" applyFill="1" applyAlignment="1" applyProtection="1">
      <alignment horizontal="center"/>
    </xf>
    <xf numFmtId="0" fontId="0" fillId="35" borderId="0" xfId="0" applyFont="1" applyFill="1" applyAlignment="1" applyProtection="1">
      <alignment horizontal="left" indent="1"/>
    </xf>
    <xf numFmtId="0" fontId="39" fillId="0" borderId="0" xfId="0" applyFont="1" applyAlignment="1" applyProtection="1">
      <alignment horizontal="left"/>
    </xf>
    <xf numFmtId="2" fontId="20" fillId="0" borderId="0" xfId="0" applyNumberFormat="1" applyFont="1" applyFill="1" applyBorder="1" applyAlignment="1" applyProtection="1">
      <alignment horizontal="center"/>
    </xf>
    <xf numFmtId="0" fontId="39" fillId="0" borderId="0" xfId="0" applyNumberFormat="1" applyFont="1" applyProtection="1"/>
    <xf numFmtId="0" fontId="39" fillId="0" borderId="0" xfId="0" applyNumberFormat="1" applyFont="1" applyAlignment="1" applyProtection="1">
      <alignment horizontal="center"/>
    </xf>
    <xf numFmtId="0" fontId="0" fillId="0" borderId="0" xfId="0" applyNumberFormat="1" applyFont="1" applyProtection="1"/>
    <xf numFmtId="2" fontId="0" fillId="0" borderId="0" xfId="44" applyNumberFormat="1" applyFont="1" applyAlignment="1" applyProtection="1">
      <alignment horizontal="center"/>
    </xf>
    <xf numFmtId="0" fontId="0" fillId="0" borderId="0" xfId="0" applyNumberFormat="1" applyFont="1" applyAlignment="1" applyProtection="1">
      <alignment horizontal="center"/>
    </xf>
    <xf numFmtId="4" fontId="0" fillId="0" borderId="0" xfId="0" applyNumberFormat="1" applyFont="1" applyFill="1" applyBorder="1" applyAlignment="1" applyProtection="1">
      <alignment horizontal="center"/>
    </xf>
    <xf numFmtId="166" fontId="0" fillId="0" borderId="0" xfId="0" applyNumberFormat="1" applyFont="1" applyAlignment="1" applyProtection="1">
      <alignment horizontal="center"/>
    </xf>
    <xf numFmtId="2" fontId="23" fillId="0" borderId="0" xfId="0" applyNumberFormat="1" applyFont="1" applyFill="1" applyBorder="1" applyProtection="1"/>
    <xf numFmtId="9" fontId="0" fillId="0" borderId="0" xfId="44" applyFont="1" applyAlignment="1" applyProtection="1">
      <alignment horizontal="center"/>
    </xf>
    <xf numFmtId="10" fontId="0" fillId="0" borderId="0" xfId="44" applyNumberFormat="1" applyFont="1" applyAlignment="1" applyProtection="1">
      <alignment horizontal="center"/>
    </xf>
    <xf numFmtId="0" fontId="0" fillId="0" borderId="0" xfId="0" applyFont="1" applyAlignment="1" applyProtection="1">
      <alignment horizontal="left"/>
    </xf>
    <xf numFmtId="0" fontId="38" fillId="0" borderId="0" xfId="0" applyNumberFormat="1" applyFont="1" applyProtection="1"/>
    <xf numFmtId="0" fontId="38" fillId="0" borderId="0" xfId="0" applyNumberFormat="1" applyFont="1" applyAlignment="1" applyProtection="1">
      <alignment horizontal="center"/>
    </xf>
    <xf numFmtId="10" fontId="16" fillId="0" borderId="0" xfId="44" applyNumberFormat="1" applyFont="1" applyAlignment="1" applyProtection="1">
      <alignment horizontal="center"/>
    </xf>
    <xf numFmtId="0" fontId="30" fillId="0" borderId="0" xfId="0" applyFont="1" applyProtection="1"/>
    <xf numFmtId="0" fontId="14" fillId="0" borderId="0" xfId="0" applyFont="1" applyFill="1" applyProtection="1"/>
    <xf numFmtId="0" fontId="31" fillId="0" borderId="0" xfId="0" applyFont="1" applyFill="1" applyProtection="1"/>
    <xf numFmtId="0" fontId="30" fillId="0" borderId="0" xfId="0" applyFont="1" applyAlignment="1" applyProtection="1">
      <alignment horizontal="center"/>
    </xf>
    <xf numFmtId="0" fontId="14" fillId="41" borderId="0" xfId="0" applyNumberFormat="1" applyFont="1" applyFill="1" applyAlignment="1" applyProtection="1">
      <alignment horizontal="center"/>
    </xf>
    <xf numFmtId="0" fontId="0" fillId="40" borderId="0" xfId="0" applyNumberFormat="1" applyFont="1" applyFill="1" applyAlignment="1" applyProtection="1">
      <alignment horizontal="center"/>
    </xf>
    <xf numFmtId="0" fontId="14" fillId="33" borderId="0" xfId="0" applyNumberFormat="1" applyFont="1" applyFill="1" applyAlignment="1" applyProtection="1">
      <alignment horizontal="center"/>
    </xf>
    <xf numFmtId="0" fontId="0" fillId="40" borderId="0" xfId="0" applyFont="1" applyFill="1" applyAlignment="1" applyProtection="1">
      <alignment horizontal="center"/>
    </xf>
    <xf numFmtId="0" fontId="14" fillId="42" borderId="0" xfId="0" applyNumberFormat="1" applyFont="1" applyFill="1" applyAlignment="1" applyProtection="1">
      <alignment horizontal="center"/>
    </xf>
    <xf numFmtId="10" fontId="0" fillId="33" borderId="0" xfId="44" applyNumberFormat="1" applyFont="1" applyFill="1" applyAlignment="1" applyProtection="1">
      <alignment horizontal="center"/>
    </xf>
    <xf numFmtId="164" fontId="0" fillId="33" borderId="0" xfId="44" applyNumberFormat="1" applyFont="1" applyFill="1" applyAlignment="1" applyProtection="1">
      <alignment horizontal="center"/>
    </xf>
    <xf numFmtId="3" fontId="0" fillId="0" borderId="0" xfId="0" applyNumberFormat="1" applyFont="1" applyAlignment="1" applyProtection="1">
      <alignment horizontal="center"/>
    </xf>
    <xf numFmtId="0" fontId="0" fillId="0" borderId="0" xfId="0" applyFont="1" applyAlignment="1" applyProtection="1"/>
    <xf numFmtId="0" fontId="14" fillId="0" borderId="0" xfId="0" applyFont="1" applyFill="1" applyAlignment="1" applyProtection="1">
      <alignment vertical="center" wrapText="1"/>
    </xf>
    <xf numFmtId="0" fontId="32" fillId="0" borderId="0" xfId="0" applyFont="1" applyAlignment="1" applyProtection="1">
      <alignment vertical="center" wrapText="1"/>
    </xf>
    <xf numFmtId="0" fontId="0" fillId="0" borderId="0" xfId="0" applyFont="1" applyBorder="1" applyAlignment="1" applyProtection="1">
      <alignment vertical="center" wrapText="1"/>
    </xf>
    <xf numFmtId="0" fontId="14" fillId="0" borderId="0" xfId="0" applyFont="1" applyFill="1" applyAlignment="1" applyProtection="1">
      <alignment vertical="center"/>
    </xf>
    <xf numFmtId="2" fontId="0" fillId="0" borderId="0" xfId="0" applyNumberFormat="1" applyFont="1" applyAlignment="1" applyProtection="1">
      <alignment horizontal="center" vertical="center" wrapText="1"/>
    </xf>
    <xf numFmtId="0" fontId="44" fillId="0" borderId="0" xfId="0" applyFont="1" applyBorder="1" applyAlignment="1" applyProtection="1"/>
    <xf numFmtId="0" fontId="30" fillId="0" borderId="0" xfId="0" applyFont="1" applyAlignment="1" applyProtection="1">
      <alignment horizontal="center" vertical="center" wrapText="1"/>
    </xf>
    <xf numFmtId="0" fontId="14" fillId="0" borderId="0" xfId="0" applyFont="1" applyFill="1" applyAlignment="1" applyProtection="1">
      <alignment horizontal="center" vertical="center" wrapText="1"/>
    </xf>
    <xf numFmtId="2" fontId="30" fillId="0" borderId="0" xfId="0" applyNumberFormat="1" applyFont="1" applyAlignment="1" applyProtection="1">
      <alignment horizontal="center" vertical="center" wrapText="1"/>
    </xf>
    <xf numFmtId="2" fontId="14" fillId="0" borderId="0" xfId="0" applyNumberFormat="1" applyFont="1" applyFill="1" applyAlignment="1" applyProtection="1">
      <alignment horizontal="center" vertical="center" wrapText="1"/>
    </xf>
    <xf numFmtId="0" fontId="16" fillId="0" borderId="46" xfId="0" applyFont="1" applyBorder="1" applyAlignment="1" applyProtection="1">
      <alignment horizontal="center" vertical="center" wrapText="1"/>
    </xf>
    <xf numFmtId="0" fontId="16" fillId="0" borderId="46" xfId="0" applyFont="1" applyBorder="1" applyAlignment="1" applyProtection="1">
      <alignment vertical="center" wrapText="1"/>
    </xf>
    <xf numFmtId="0" fontId="16" fillId="0" borderId="46" xfId="0" applyFont="1" applyFill="1" applyBorder="1" applyAlignment="1" applyProtection="1">
      <alignment horizontal="center" vertical="center" wrapText="1"/>
    </xf>
    <xf numFmtId="0" fontId="16" fillId="0" borderId="46" xfId="0" applyFont="1" applyFill="1" applyBorder="1" applyAlignment="1" applyProtection="1">
      <alignment vertical="center" wrapText="1"/>
    </xf>
    <xf numFmtId="0" fontId="16" fillId="0" borderId="47" xfId="0" applyFont="1" applyBorder="1" applyAlignment="1" applyProtection="1">
      <alignment horizontal="center" vertical="center" wrapText="1"/>
    </xf>
    <xf numFmtId="0" fontId="16" fillId="0" borderId="45" xfId="0" applyFont="1" applyBorder="1" applyAlignment="1" applyProtection="1">
      <alignment horizontal="left" vertical="center" wrapText="1"/>
    </xf>
    <xf numFmtId="3" fontId="0" fillId="0" borderId="46" xfId="0" applyNumberFormat="1" applyFont="1" applyBorder="1" applyAlignment="1" applyProtection="1">
      <alignment horizontal="center" vertical="center"/>
    </xf>
    <xf numFmtId="3" fontId="0" fillId="0" borderId="46" xfId="0" applyNumberFormat="1" applyFont="1" applyBorder="1" applyAlignment="1" applyProtection="1">
      <alignment horizontal="center" vertical="center" wrapText="1"/>
    </xf>
    <xf numFmtId="3" fontId="0" fillId="0" borderId="47" xfId="0" applyNumberFormat="1" applyFont="1" applyBorder="1" applyAlignment="1" applyProtection="1">
      <alignment horizontal="center" vertical="center" wrapText="1"/>
    </xf>
    <xf numFmtId="0" fontId="16" fillId="0" borderId="38" xfId="0" applyFont="1" applyBorder="1" applyAlignment="1" applyProtection="1">
      <alignment horizontal="center" vertical="center" wrapText="1"/>
    </xf>
    <xf numFmtId="3" fontId="0" fillId="0" borderId="33" xfId="0" applyNumberFormat="1" applyFont="1" applyBorder="1" applyAlignment="1" applyProtection="1">
      <alignment horizontal="center" vertical="center" wrapText="1"/>
    </xf>
    <xf numFmtId="3" fontId="0" fillId="0" borderId="34" xfId="0" applyNumberFormat="1" applyFont="1" applyBorder="1" applyAlignment="1" applyProtection="1">
      <alignment horizontal="center" vertical="center" wrapText="1"/>
    </xf>
    <xf numFmtId="0" fontId="0" fillId="0" borderId="0" xfId="0" applyFont="1" applyAlignment="1" applyProtection="1">
      <alignment vertical="center" wrapText="1"/>
    </xf>
    <xf numFmtId="3" fontId="0" fillId="39" borderId="46" xfId="0" applyNumberFormat="1" applyFont="1" applyFill="1" applyBorder="1" applyAlignment="1" applyProtection="1">
      <alignment horizontal="center" vertical="center" wrapText="1"/>
    </xf>
    <xf numFmtId="3" fontId="0" fillId="0" borderId="33" xfId="0" applyNumberFormat="1" applyFont="1" applyFill="1" applyBorder="1" applyAlignment="1" applyProtection="1">
      <alignment horizontal="center" vertical="center" wrapText="1"/>
    </xf>
    <xf numFmtId="3" fontId="0" fillId="39" borderId="46" xfId="0" applyNumberFormat="1" applyFont="1" applyFill="1" applyBorder="1" applyAlignment="1" applyProtection="1">
      <alignment horizontal="center" vertical="center"/>
    </xf>
    <xf numFmtId="3" fontId="0" fillId="33" borderId="46" xfId="0" applyNumberFormat="1" applyFont="1" applyFill="1" applyBorder="1" applyAlignment="1" applyProtection="1">
      <alignment horizontal="center" vertical="center"/>
    </xf>
    <xf numFmtId="3" fontId="0" fillId="33" borderId="46" xfId="0" applyNumberFormat="1" applyFont="1" applyFill="1" applyBorder="1" applyAlignment="1" applyProtection="1">
      <alignment horizontal="center" vertical="center" wrapText="1"/>
    </xf>
    <xf numFmtId="3" fontId="16" fillId="33" borderId="34" xfId="0" applyNumberFormat="1" applyFont="1" applyFill="1" applyBorder="1" applyAlignment="1" applyProtection="1">
      <alignment horizontal="center" vertical="center" wrapText="1"/>
    </xf>
    <xf numFmtId="0" fontId="16" fillId="0" borderId="48" xfId="0" applyFont="1" applyBorder="1" applyAlignment="1" applyProtection="1">
      <alignment horizontal="left" vertical="center" wrapText="1"/>
    </xf>
    <xf numFmtId="0" fontId="0" fillId="39" borderId="49" xfId="0" applyFont="1" applyFill="1" applyBorder="1" applyAlignment="1" applyProtection="1">
      <alignment horizontal="center" vertical="center"/>
    </xf>
    <xf numFmtId="165" fontId="0" fillId="0" borderId="49" xfId="0" applyNumberFormat="1" applyFont="1" applyBorder="1" applyAlignment="1" applyProtection="1">
      <alignment horizontal="center" vertical="center" wrapText="1"/>
    </xf>
    <xf numFmtId="165" fontId="0" fillId="0" borderId="50" xfId="0" applyNumberFormat="1" applyFont="1" applyBorder="1" applyAlignment="1" applyProtection="1">
      <alignment horizontal="center" vertical="center" wrapText="1"/>
    </xf>
    <xf numFmtId="0" fontId="16" fillId="0" borderId="39" xfId="0" applyFont="1" applyBorder="1" applyAlignment="1" applyProtection="1">
      <alignment horizontal="center" vertical="center" wrapText="1"/>
    </xf>
    <xf numFmtId="3" fontId="0" fillId="0" borderId="35" xfId="0" applyNumberFormat="1" applyFont="1" applyFill="1" applyBorder="1" applyAlignment="1" applyProtection="1">
      <alignment horizontal="center" vertical="center" wrapText="1"/>
    </xf>
    <xf numFmtId="3" fontId="0" fillId="0" borderId="35" xfId="0" applyNumberFormat="1" applyFont="1" applyBorder="1" applyAlignment="1" applyProtection="1">
      <alignment horizontal="center" vertical="center" wrapText="1"/>
    </xf>
    <xf numFmtId="3" fontId="0" fillId="0" borderId="36" xfId="0" applyNumberFormat="1" applyFont="1" applyBorder="1" applyAlignment="1" applyProtection="1">
      <alignment horizontal="center" vertical="center" wrapText="1"/>
    </xf>
    <xf numFmtId="0" fontId="16" fillId="0" borderId="53" xfId="0" applyFont="1" applyBorder="1" applyAlignment="1" applyProtection="1">
      <alignment horizontal="center" vertical="center" wrapText="1"/>
    </xf>
    <xf numFmtId="2" fontId="0" fillId="0" borderId="54" xfId="0" applyNumberFormat="1" applyFont="1" applyBorder="1" applyAlignment="1" applyProtection="1">
      <alignment horizontal="center" vertical="center" wrapText="1"/>
    </xf>
    <xf numFmtId="0" fontId="16" fillId="0" borderId="72" xfId="0" applyFont="1" applyBorder="1" applyAlignment="1" applyProtection="1">
      <alignment horizontal="center" vertical="center" wrapText="1"/>
    </xf>
    <xf numFmtId="0" fontId="16" fillId="0" borderId="67" xfId="0" applyFont="1" applyBorder="1" applyAlignment="1" applyProtection="1">
      <alignment horizontal="center" vertical="center" wrapText="1"/>
    </xf>
    <xf numFmtId="0" fontId="0" fillId="0" borderId="59" xfId="0" applyFont="1" applyBorder="1" applyAlignment="1" applyProtection="1">
      <alignment horizontal="center" vertical="center" wrapText="1"/>
    </xf>
    <xf numFmtId="3" fontId="0" fillId="0" borderId="60" xfId="0" applyNumberFormat="1" applyFont="1" applyBorder="1" applyAlignment="1" applyProtection="1">
      <alignment horizontal="center" vertical="center" wrapText="1"/>
    </xf>
    <xf numFmtId="2" fontId="0" fillId="0" borderId="54" xfId="0" applyNumberFormat="1" applyFont="1" applyFill="1" applyBorder="1" applyAlignment="1" applyProtection="1">
      <alignment horizontal="center" vertical="center" wrapText="1"/>
    </xf>
    <xf numFmtId="2" fontId="0" fillId="0" borderId="54" xfId="0" applyNumberFormat="1" applyFont="1" applyFill="1" applyBorder="1" applyAlignment="1" applyProtection="1">
      <alignment horizontal="center" vertical="center"/>
    </xf>
    <xf numFmtId="0" fontId="16" fillId="0" borderId="55" xfId="0" applyFont="1" applyBorder="1" applyAlignment="1" applyProtection="1">
      <alignment horizontal="center" vertical="center" wrapText="1"/>
    </xf>
    <xf numFmtId="2" fontId="0" fillId="0" borderId="56" xfId="0" applyNumberFormat="1" applyFont="1" applyFill="1" applyBorder="1" applyAlignment="1" applyProtection="1">
      <alignment horizontal="center" vertical="center" wrapText="1"/>
    </xf>
    <xf numFmtId="0" fontId="16" fillId="0" borderId="75" xfId="0" applyFont="1" applyBorder="1" applyAlignment="1" applyProtection="1">
      <alignment horizontal="center" vertical="center" wrapText="1"/>
    </xf>
    <xf numFmtId="0" fontId="16" fillId="0" borderId="68" xfId="0" applyFont="1" applyBorder="1" applyAlignment="1" applyProtection="1">
      <alignment horizontal="center" vertical="center" wrapText="1"/>
    </xf>
    <xf numFmtId="0" fontId="0" fillId="0" borderId="61" xfId="0" applyFont="1" applyBorder="1" applyAlignment="1" applyProtection="1">
      <alignment horizontal="center" vertical="center" wrapText="1"/>
    </xf>
    <xf numFmtId="2" fontId="0" fillId="0" borderId="0" xfId="0" applyNumberFormat="1" applyFont="1" applyFill="1" applyAlignment="1" applyProtection="1">
      <alignment horizontal="center" vertical="center" wrapText="1"/>
    </xf>
    <xf numFmtId="9" fontId="0" fillId="0" borderId="0" xfId="44" applyFont="1" applyAlignment="1" applyProtection="1">
      <alignment horizontal="center" vertical="center" wrapText="1"/>
    </xf>
    <xf numFmtId="9" fontId="0" fillId="0" borderId="0" xfId="44" applyFont="1" applyFill="1" applyAlignment="1" applyProtection="1">
      <alignment horizontal="center" vertical="center" wrapText="1"/>
    </xf>
    <xf numFmtId="0" fontId="40" fillId="0" borderId="0" xfId="0" applyFont="1" applyAlignment="1" applyProtection="1">
      <alignment horizontal="center" vertical="center" wrapText="1"/>
    </xf>
    <xf numFmtId="0" fontId="41" fillId="0" borderId="0" xfId="0" applyFont="1" applyAlignment="1" applyProtection="1">
      <alignment horizontal="center" vertical="center" wrapText="1"/>
    </xf>
    <xf numFmtId="0" fontId="42" fillId="0" borderId="0" xfId="0" applyFont="1" applyFill="1" applyAlignment="1" applyProtection="1">
      <alignment horizontal="center" vertical="center" wrapText="1"/>
    </xf>
    <xf numFmtId="0" fontId="31" fillId="0" borderId="0" xfId="0" applyFont="1" applyFill="1" applyAlignment="1" applyProtection="1">
      <alignment vertical="center" wrapText="1"/>
    </xf>
    <xf numFmtId="0" fontId="16" fillId="38" borderId="53" xfId="0" applyFont="1" applyFill="1" applyBorder="1" applyAlignment="1" applyProtection="1">
      <alignment horizontal="center" vertical="center" wrapText="1"/>
    </xf>
    <xf numFmtId="0" fontId="16" fillId="38" borderId="54" xfId="0" applyFont="1" applyFill="1" applyBorder="1" applyAlignment="1" applyProtection="1">
      <alignment horizontal="center" vertical="center" wrapText="1"/>
    </xf>
    <xf numFmtId="0" fontId="16" fillId="38" borderId="72" xfId="0" applyFont="1" applyFill="1" applyBorder="1" applyAlignment="1" applyProtection="1">
      <alignment horizontal="center" vertical="center"/>
    </xf>
    <xf numFmtId="0" fontId="16" fillId="38" borderId="67" xfId="0" applyFont="1" applyFill="1" applyBorder="1" applyAlignment="1" applyProtection="1">
      <alignment horizontal="center" vertical="center"/>
    </xf>
    <xf numFmtId="0" fontId="16" fillId="38" borderId="59" xfId="0" applyFont="1" applyFill="1" applyBorder="1" applyAlignment="1" applyProtection="1">
      <alignment horizontal="center" vertical="center" wrapText="1"/>
    </xf>
    <xf numFmtId="0" fontId="16" fillId="38" borderId="60" xfId="0" applyFont="1" applyFill="1" applyBorder="1" applyAlignment="1" applyProtection="1">
      <alignment horizontal="center" vertical="center" wrapText="1"/>
    </xf>
    <xf numFmtId="0" fontId="16" fillId="38" borderId="38" xfId="0" applyFont="1" applyFill="1" applyBorder="1" applyAlignment="1" applyProtection="1">
      <alignment vertical="center" wrapText="1"/>
    </xf>
    <xf numFmtId="0" fontId="16" fillId="38" borderId="33" xfId="0" applyFont="1" applyFill="1" applyBorder="1" applyAlignment="1" applyProtection="1">
      <alignment vertical="center" wrapText="1"/>
    </xf>
    <xf numFmtId="0" fontId="16" fillId="38" borderId="33" xfId="0" applyFont="1" applyFill="1" applyBorder="1" applyAlignment="1" applyProtection="1">
      <alignment horizontal="center" vertical="center" wrapText="1"/>
    </xf>
    <xf numFmtId="0" fontId="16" fillId="38" borderId="34" xfId="0" applyFont="1" applyFill="1" applyBorder="1" applyAlignment="1" applyProtection="1">
      <alignment vertical="center" wrapText="1"/>
    </xf>
    <xf numFmtId="2" fontId="14" fillId="0" borderId="56" xfId="0" applyNumberFormat="1" applyFont="1" applyFill="1" applyBorder="1" applyAlignment="1" applyProtection="1">
      <alignment horizontal="center" vertical="center" wrapText="1"/>
    </xf>
    <xf numFmtId="2" fontId="14" fillId="0" borderId="54" xfId="0" applyNumberFormat="1" applyFont="1" applyFill="1" applyBorder="1" applyAlignment="1" applyProtection="1">
      <alignment horizontal="center" vertical="center" wrapText="1"/>
    </xf>
    <xf numFmtId="3" fontId="0" fillId="0" borderId="60" xfId="0" applyNumberFormat="1" applyFont="1" applyBorder="1" applyAlignment="1">
      <alignment horizontal="center" vertical="center" wrapText="1"/>
    </xf>
    <xf numFmtId="3" fontId="0" fillId="0" borderId="62" xfId="0" applyNumberFormat="1" applyFont="1" applyBorder="1" applyAlignment="1">
      <alignment horizontal="center" vertical="center" wrapText="1"/>
    </xf>
    <xf numFmtId="0" fontId="0" fillId="0" borderId="0" xfId="0" applyFont="1" applyAlignment="1" applyProtection="1">
      <alignment horizontal="left" vertical="center" wrapText="1"/>
    </xf>
    <xf numFmtId="0" fontId="31" fillId="0" borderId="0" xfId="0" applyFont="1" applyFill="1" applyAlignment="1" applyProtection="1">
      <alignment horizontal="left" vertical="center" wrapText="1"/>
    </xf>
    <xf numFmtId="0" fontId="32" fillId="0" borderId="0" xfId="0" applyFont="1" applyAlignment="1" applyProtection="1">
      <alignment horizontal="left" vertical="center" wrapText="1"/>
    </xf>
    <xf numFmtId="0" fontId="22" fillId="0" borderId="0" xfId="0" applyFont="1" applyFill="1" applyBorder="1" applyAlignment="1" applyProtection="1">
      <alignment horizontal="left"/>
    </xf>
    <xf numFmtId="2" fontId="32" fillId="0" borderId="0" xfId="0" applyNumberFormat="1" applyFont="1" applyAlignment="1" applyProtection="1">
      <alignment vertical="center" wrapText="1"/>
    </xf>
    <xf numFmtId="0" fontId="47" fillId="0" borderId="0" xfId="0" applyFont="1" applyAlignment="1" applyProtection="1">
      <alignment horizontal="left" vertical="center" wrapText="1"/>
    </xf>
    <xf numFmtId="0" fontId="47" fillId="0" borderId="0" xfId="0" applyFont="1" applyAlignment="1" applyProtection="1">
      <alignment horizontal="left"/>
    </xf>
    <xf numFmtId="0" fontId="46" fillId="0" borderId="0" xfId="0" applyFont="1" applyFill="1" applyAlignment="1" applyProtection="1">
      <alignment horizontal="left" vertical="top"/>
    </xf>
    <xf numFmtId="0" fontId="40" fillId="39" borderId="28" xfId="0" applyFont="1" applyFill="1" applyBorder="1" applyAlignment="1" applyProtection="1">
      <alignment horizontal="center" vertical="center" wrapText="1"/>
    </xf>
    <xf numFmtId="0" fontId="40" fillId="39" borderId="29" xfId="0" applyFont="1" applyFill="1" applyBorder="1" applyAlignment="1" applyProtection="1">
      <alignment horizontal="center" vertical="center" wrapText="1"/>
    </xf>
    <xf numFmtId="0" fontId="40" fillId="39" borderId="30" xfId="0" applyFont="1" applyFill="1" applyBorder="1" applyAlignment="1" applyProtection="1">
      <alignment horizontal="center" vertical="center" wrapText="1"/>
    </xf>
    <xf numFmtId="3" fontId="44" fillId="0" borderId="84" xfId="0" applyNumberFormat="1" applyFont="1" applyBorder="1" applyAlignment="1" applyProtection="1">
      <alignment horizontal="center" vertical="center" wrapText="1"/>
    </xf>
    <xf numFmtId="3" fontId="44" fillId="0" borderId="85" xfId="0" applyNumberFormat="1" applyFont="1" applyBorder="1" applyAlignment="1" applyProtection="1">
      <alignment horizontal="center" vertical="center" wrapText="1"/>
    </xf>
    <xf numFmtId="3" fontId="44" fillId="48" borderId="85" xfId="0" applyNumberFormat="1" applyFont="1" applyFill="1" applyBorder="1" applyAlignment="1" applyProtection="1">
      <alignment horizontal="center" vertical="center" wrapText="1"/>
    </xf>
    <xf numFmtId="3" fontId="44" fillId="33" borderId="85" xfId="0" applyNumberFormat="1" applyFont="1" applyFill="1" applyBorder="1" applyAlignment="1" applyProtection="1">
      <alignment horizontal="center" vertical="center" wrapText="1"/>
    </xf>
    <xf numFmtId="3" fontId="44" fillId="0" borderId="85" xfId="0" applyNumberFormat="1" applyFont="1" applyFill="1" applyBorder="1" applyAlignment="1" applyProtection="1">
      <alignment horizontal="center" vertical="center" wrapText="1"/>
    </xf>
    <xf numFmtId="3" fontId="44" fillId="0" borderId="86" xfId="0" applyNumberFormat="1" applyFont="1" applyBorder="1" applyAlignment="1" applyProtection="1">
      <alignment horizontal="center" vertical="center" wrapText="1"/>
    </xf>
    <xf numFmtId="0" fontId="40" fillId="39" borderId="66" xfId="0" applyFont="1" applyFill="1" applyBorder="1" applyAlignment="1" applyProtection="1">
      <alignment horizontal="center" vertical="center" wrapText="1"/>
    </xf>
    <xf numFmtId="0" fontId="40" fillId="39" borderId="57" xfId="0" applyFont="1" applyFill="1" applyBorder="1" applyAlignment="1" applyProtection="1">
      <alignment horizontal="center" vertical="center" wrapText="1"/>
    </xf>
    <xf numFmtId="0" fontId="40" fillId="39" borderId="58" xfId="0" applyFont="1" applyFill="1" applyBorder="1" applyAlignment="1" applyProtection="1">
      <alignment horizontal="center" vertical="center" wrapText="1"/>
    </xf>
    <xf numFmtId="0" fontId="16" fillId="0" borderId="81" xfId="0" applyFont="1" applyBorder="1" applyAlignment="1" applyProtection="1">
      <alignment horizontal="center" vertical="center" wrapText="1"/>
    </xf>
    <xf numFmtId="0" fontId="16" fillId="0" borderId="82" xfId="0" applyFont="1" applyBorder="1" applyAlignment="1" applyProtection="1">
      <alignment horizontal="center" vertical="center" wrapText="1"/>
    </xf>
    <xf numFmtId="0" fontId="16" fillId="0" borderId="83" xfId="0" applyFont="1" applyBorder="1" applyAlignment="1" applyProtection="1">
      <alignment horizontal="center" vertical="center" wrapText="1"/>
    </xf>
    <xf numFmtId="0" fontId="45" fillId="39" borderId="78" xfId="0" applyFont="1" applyFill="1" applyBorder="1" applyAlignment="1" applyProtection="1">
      <alignment horizontal="center" vertical="center" wrapText="1"/>
    </xf>
    <xf numFmtId="0" fontId="45" fillId="39" borderId="79" xfId="0" applyFont="1" applyFill="1" applyBorder="1" applyAlignment="1" applyProtection="1">
      <alignment horizontal="center" vertical="center" wrapText="1"/>
    </xf>
    <xf numFmtId="0" fontId="45" fillId="39" borderId="80" xfId="0" applyFont="1" applyFill="1" applyBorder="1" applyAlignment="1" applyProtection="1">
      <alignment horizontal="center" vertical="center" wrapText="1"/>
    </xf>
    <xf numFmtId="0" fontId="14" fillId="0" borderId="76" xfId="0" applyFont="1" applyFill="1" applyBorder="1" applyAlignment="1" applyProtection="1">
      <alignment horizontal="center" vertical="center" wrapText="1"/>
    </xf>
    <xf numFmtId="0" fontId="14" fillId="0" borderId="77" xfId="0" applyFont="1" applyFill="1" applyBorder="1" applyAlignment="1" applyProtection="1">
      <alignment horizontal="center" vertical="center" wrapText="1"/>
    </xf>
    <xf numFmtId="0" fontId="40" fillId="39" borderId="51" xfId="0" applyFont="1" applyFill="1" applyBorder="1" applyAlignment="1" applyProtection="1">
      <alignment horizontal="center" vertical="center" wrapText="1"/>
    </xf>
    <xf numFmtId="0" fontId="40" fillId="39" borderId="52" xfId="0" applyFont="1" applyFill="1" applyBorder="1" applyAlignment="1" applyProtection="1">
      <alignment horizontal="center" vertical="center" wrapText="1"/>
    </xf>
    <xf numFmtId="0" fontId="40" fillId="39" borderId="63" xfId="0" applyFont="1" applyFill="1" applyBorder="1" applyAlignment="1" applyProtection="1">
      <alignment horizontal="center" vertical="center" wrapText="1"/>
    </xf>
    <xf numFmtId="0" fontId="16" fillId="38" borderId="54" xfId="0" applyFont="1" applyFill="1" applyBorder="1" applyAlignment="1" applyProtection="1">
      <alignment horizontal="center" vertical="center" wrapText="1"/>
    </xf>
    <xf numFmtId="0" fontId="16" fillId="38" borderId="64" xfId="0" applyFont="1" applyFill="1" applyBorder="1" applyAlignment="1" applyProtection="1">
      <alignment horizontal="center" vertical="center" wrapText="1"/>
    </xf>
    <xf numFmtId="9" fontId="0" fillId="0" borderId="54" xfId="44" applyFont="1" applyBorder="1" applyAlignment="1" applyProtection="1">
      <alignment horizontal="center" vertical="center" wrapText="1"/>
    </xf>
    <xf numFmtId="9" fontId="0" fillId="0" borderId="64" xfId="44" applyFont="1" applyBorder="1" applyAlignment="1" applyProtection="1">
      <alignment horizontal="center" vertical="center" wrapText="1"/>
    </xf>
    <xf numFmtId="9" fontId="0" fillId="0" borderId="56" xfId="44" applyFont="1" applyBorder="1" applyAlignment="1" applyProtection="1">
      <alignment horizontal="center" vertical="center" wrapText="1"/>
    </xf>
    <xf numFmtId="9" fontId="0" fillId="0" borderId="65" xfId="44" applyFont="1" applyBorder="1" applyAlignment="1" applyProtection="1">
      <alignment horizontal="center" vertical="center" wrapText="1"/>
    </xf>
    <xf numFmtId="0" fontId="40" fillId="39" borderId="69" xfId="0" applyFont="1" applyFill="1" applyBorder="1" applyAlignment="1" applyProtection="1">
      <alignment horizontal="center" vertical="center" wrapText="1"/>
    </xf>
    <xf numFmtId="0" fontId="40" fillId="39" borderId="70" xfId="0" applyFont="1" applyFill="1" applyBorder="1" applyAlignment="1" applyProtection="1">
      <alignment horizontal="center" vertical="center" wrapText="1"/>
    </xf>
    <xf numFmtId="0" fontId="40" fillId="39" borderId="71" xfId="0" applyFont="1" applyFill="1" applyBorder="1" applyAlignment="1" applyProtection="1">
      <alignment horizontal="center" vertical="center" wrapText="1"/>
    </xf>
    <xf numFmtId="0" fontId="16" fillId="38" borderId="46" xfId="0" applyFont="1" applyFill="1" applyBorder="1" applyAlignment="1" applyProtection="1">
      <alignment horizontal="center" vertical="center" wrapText="1"/>
    </xf>
    <xf numFmtId="0" fontId="16" fillId="38" borderId="47" xfId="0" applyFont="1" applyFill="1" applyBorder="1" applyAlignment="1" applyProtection="1">
      <alignment horizontal="center" vertical="center" wrapText="1"/>
    </xf>
    <xf numFmtId="0" fontId="40" fillId="39" borderId="37" xfId="0" applyFont="1" applyFill="1" applyBorder="1" applyAlignment="1" applyProtection="1">
      <alignment horizontal="center" vertical="center" wrapText="1"/>
    </xf>
    <xf numFmtId="0" fontId="40" fillId="39" borderId="31" xfId="0" applyFont="1" applyFill="1" applyBorder="1" applyAlignment="1" applyProtection="1">
      <alignment horizontal="center" vertical="center" wrapText="1"/>
    </xf>
    <xf numFmtId="0" fontId="40" fillId="39" borderId="32" xfId="0" applyFont="1" applyFill="1" applyBorder="1" applyAlignment="1" applyProtection="1">
      <alignment horizontal="center" vertical="center" wrapText="1"/>
    </xf>
    <xf numFmtId="0" fontId="40" fillId="39" borderId="38" xfId="0" applyFont="1" applyFill="1" applyBorder="1" applyAlignment="1" applyProtection="1">
      <alignment horizontal="center" vertical="center" wrapText="1"/>
    </xf>
    <xf numFmtId="0" fontId="40" fillId="39" borderId="33" xfId="0" applyFont="1" applyFill="1" applyBorder="1" applyAlignment="1" applyProtection="1">
      <alignment horizontal="center" vertical="center" wrapText="1"/>
    </xf>
    <xf numFmtId="0" fontId="40" fillId="39" borderId="34" xfId="0" applyFont="1" applyFill="1" applyBorder="1" applyAlignment="1" applyProtection="1">
      <alignment horizontal="center" vertical="center" wrapText="1"/>
    </xf>
    <xf numFmtId="0" fontId="40" fillId="39" borderId="42" xfId="0" applyFont="1" applyFill="1" applyBorder="1" applyAlignment="1" applyProtection="1">
      <alignment horizontal="center" vertical="center" wrapText="1"/>
      <protection locked="0"/>
    </xf>
    <xf numFmtId="0" fontId="40" fillId="39" borderId="43" xfId="0" applyFont="1" applyFill="1" applyBorder="1" applyAlignment="1" applyProtection="1">
      <alignment horizontal="center" vertical="center" wrapText="1"/>
      <protection locked="0"/>
    </xf>
    <xf numFmtId="0" fontId="40" fillId="39" borderId="44" xfId="0" applyFont="1" applyFill="1" applyBorder="1" applyAlignment="1" applyProtection="1">
      <alignment horizontal="center" vertical="center" wrapText="1"/>
      <protection locked="0"/>
    </xf>
    <xf numFmtId="0" fontId="16" fillId="38" borderId="45" xfId="0" applyFont="1" applyFill="1" applyBorder="1" applyAlignment="1" applyProtection="1">
      <alignment horizontal="center" vertical="center" textRotation="45" wrapText="1"/>
    </xf>
    <xf numFmtId="0" fontId="40" fillId="42" borderId="0" xfId="0" applyFont="1" applyFill="1" applyAlignment="1" applyProtection="1">
      <alignment horizontal="left" vertical="center" wrapText="1"/>
    </xf>
    <xf numFmtId="0" fontId="40" fillId="42" borderId="0" xfId="0" applyFont="1" applyFill="1" applyAlignment="1" applyProtection="1">
      <alignment horizontal="center" vertical="center" wrapText="1"/>
    </xf>
    <xf numFmtId="0" fontId="45" fillId="47" borderId="0" xfId="0" applyFont="1" applyFill="1" applyAlignment="1" applyProtection="1">
      <alignment horizontal="center" vertical="center" wrapText="1"/>
    </xf>
    <xf numFmtId="0" fontId="43" fillId="43" borderId="0" xfId="0" applyFont="1" applyFill="1" applyAlignment="1" applyProtection="1">
      <alignment horizontal="left" vertical="center" wrapText="1"/>
    </xf>
    <xf numFmtId="0" fontId="43" fillId="43" borderId="0" xfId="0" applyFont="1" applyFill="1" applyAlignment="1" applyProtection="1">
      <alignment horizontal="center" vertical="center" wrapText="1"/>
    </xf>
    <xf numFmtId="0" fontId="16" fillId="38" borderId="73" xfId="0" applyFont="1" applyFill="1" applyBorder="1" applyAlignment="1" applyProtection="1">
      <alignment horizontal="center" vertical="center" wrapText="1"/>
    </xf>
    <xf numFmtId="0" fontId="0" fillId="0" borderId="73" xfId="0" applyFont="1" applyFill="1" applyBorder="1" applyAlignment="1" applyProtection="1">
      <alignment horizontal="center" vertical="center" wrapText="1"/>
    </xf>
    <xf numFmtId="0" fontId="26" fillId="0" borderId="73" xfId="0" applyFont="1" applyFill="1" applyBorder="1" applyAlignment="1" applyProtection="1">
      <alignment horizontal="center" vertical="center" wrapText="1"/>
    </xf>
    <xf numFmtId="0" fontId="26" fillId="0" borderId="76" xfId="0" applyFont="1" applyFill="1" applyBorder="1" applyAlignment="1" applyProtection="1">
      <alignment horizontal="center" vertical="center" wrapText="1"/>
    </xf>
    <xf numFmtId="0" fontId="16" fillId="38" borderId="74" xfId="0" applyFont="1" applyFill="1" applyBorder="1" applyAlignment="1" applyProtection="1">
      <alignment horizontal="center" vertical="center" wrapText="1"/>
    </xf>
    <xf numFmtId="0" fontId="0" fillId="0" borderId="74"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26" fillId="0" borderId="17" xfId="0" applyFont="1" applyFill="1" applyBorder="1" applyAlignment="1" applyProtection="1">
      <alignment horizontal="center" vertical="center"/>
    </xf>
    <xf numFmtId="0" fontId="26" fillId="0" borderId="13" xfId="0" applyFont="1" applyFill="1" applyBorder="1" applyAlignment="1" applyProtection="1">
      <alignment horizontal="center" vertical="center"/>
    </xf>
    <xf numFmtId="0" fontId="26" fillId="0" borderId="14" xfId="0" applyFont="1" applyFill="1" applyBorder="1" applyAlignment="1" applyProtection="1">
      <alignment horizontal="center" vertical="center"/>
    </xf>
    <xf numFmtId="0" fontId="16" fillId="0" borderId="17" xfId="0" applyFont="1" applyBorder="1" applyAlignment="1" applyProtection="1">
      <alignment horizontal="center" vertical="center" wrapText="1"/>
    </xf>
    <xf numFmtId="0" fontId="16" fillId="0" borderId="13" xfId="0" applyFont="1" applyBorder="1" applyAlignment="1" applyProtection="1">
      <alignment horizontal="center" vertical="center" wrapText="1"/>
    </xf>
    <xf numFmtId="0" fontId="16" fillId="0" borderId="14" xfId="0" applyFont="1" applyBorder="1" applyAlignment="1" applyProtection="1">
      <alignment horizontal="center" vertical="center" wrapText="1"/>
    </xf>
    <xf numFmtId="0" fontId="26" fillId="0" borderId="17" xfId="0" applyFont="1" applyFill="1" applyBorder="1" applyAlignment="1" applyProtection="1">
      <alignment horizontal="center" vertical="center" wrapText="1"/>
    </xf>
    <xf numFmtId="0" fontId="26" fillId="0" borderId="13" xfId="0" applyFont="1" applyFill="1" applyBorder="1" applyAlignment="1" applyProtection="1">
      <alignment horizontal="center" vertical="center" wrapText="1"/>
    </xf>
    <xf numFmtId="0" fontId="26" fillId="0" borderId="14" xfId="0" applyFont="1" applyFill="1" applyBorder="1" applyAlignment="1" applyProtection="1">
      <alignment horizontal="center" vertical="center" wrapText="1"/>
    </xf>
    <xf numFmtId="0" fontId="0" fillId="0" borderId="17" xfId="0" applyFont="1" applyFill="1" applyBorder="1" applyAlignment="1" applyProtection="1">
      <alignment horizontal="center"/>
    </xf>
    <xf numFmtId="0" fontId="0" fillId="0" borderId="13" xfId="0" applyFont="1" applyFill="1" applyBorder="1" applyAlignment="1" applyProtection="1">
      <alignment horizontal="center"/>
    </xf>
    <xf numFmtId="0" fontId="0" fillId="0" borderId="14" xfId="0" applyFont="1" applyFill="1" applyBorder="1" applyAlignment="1" applyProtection="1">
      <alignment horizontal="center"/>
    </xf>
    <xf numFmtId="0" fontId="0" fillId="0" borderId="17" xfId="0" applyFont="1" applyFill="1" applyBorder="1" applyAlignment="1" applyProtection="1">
      <alignment horizontal="center" vertical="center" wrapText="1"/>
    </xf>
    <xf numFmtId="0" fontId="0" fillId="0" borderId="13" xfId="0" applyFont="1" applyFill="1" applyBorder="1" applyAlignment="1" applyProtection="1">
      <alignment horizontal="center" vertical="center" wrapText="1"/>
    </xf>
    <xf numFmtId="0" fontId="0" fillId="0" borderId="14" xfId="0" applyFont="1" applyFill="1" applyBorder="1" applyAlignment="1" applyProtection="1">
      <alignment horizontal="center" vertical="center" wrapText="1"/>
    </xf>
    <xf numFmtId="0" fontId="0" fillId="0" borderId="12" xfId="0" applyFont="1" applyFill="1" applyBorder="1" applyAlignment="1" applyProtection="1">
      <alignment horizontal="center"/>
    </xf>
    <xf numFmtId="0" fontId="34" fillId="0" borderId="17" xfId="0" applyFont="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14" xfId="0" applyFont="1" applyBorder="1" applyAlignment="1" applyProtection="1">
      <alignment horizontal="center" vertical="center" wrapText="1"/>
    </xf>
    <xf numFmtId="0" fontId="16" fillId="43" borderId="13" xfId="0" applyFont="1" applyFill="1" applyBorder="1" applyAlignment="1" applyProtection="1">
      <alignment horizontal="center" vertical="center"/>
    </xf>
    <xf numFmtId="0" fontId="16" fillId="43" borderId="13" xfId="0" applyFont="1" applyFill="1" applyBorder="1" applyAlignment="1" applyProtection="1">
      <alignment horizontal="left" vertical="center"/>
    </xf>
    <xf numFmtId="0" fontId="16" fillId="43" borderId="14" xfId="0" applyFont="1" applyFill="1" applyBorder="1" applyAlignment="1" applyProtection="1">
      <alignment horizontal="left" vertical="center"/>
    </xf>
    <xf numFmtId="0" fontId="0" fillId="44" borderId="10" xfId="0" applyFont="1" applyFill="1" applyBorder="1" applyAlignment="1" applyProtection="1">
      <alignment horizontal="left" vertical="center" wrapText="1"/>
    </xf>
    <xf numFmtId="0" fontId="35" fillId="0" borderId="12" xfId="0" applyFont="1" applyBorder="1" applyAlignment="1" applyProtection="1">
      <alignment horizontal="center" vertical="center" wrapText="1"/>
    </xf>
    <xf numFmtId="0" fontId="16" fillId="0" borderId="12" xfId="0" applyFont="1" applyBorder="1" applyAlignment="1" applyProtection="1">
      <alignment horizontal="center" vertical="center" wrapText="1"/>
    </xf>
    <xf numFmtId="0" fontId="16" fillId="33" borderId="13" xfId="0" applyFont="1" applyFill="1" applyBorder="1" applyAlignment="1" applyProtection="1">
      <alignment horizontal="left" vertical="center"/>
    </xf>
    <xf numFmtId="0" fontId="16" fillId="33" borderId="14" xfId="0" applyFont="1" applyFill="1" applyBorder="1" applyAlignment="1" applyProtection="1">
      <alignment horizontal="left" vertical="center"/>
    </xf>
    <xf numFmtId="164" fontId="35" fillId="0" borderId="12" xfId="0" applyNumberFormat="1" applyFont="1" applyBorder="1" applyAlignment="1" applyProtection="1">
      <alignment horizontal="center" vertical="center" wrapText="1"/>
    </xf>
    <xf numFmtId="0" fontId="0" fillId="0" borderId="12" xfId="0" applyFont="1" applyBorder="1" applyAlignment="1" applyProtection="1">
      <alignment horizontal="center" vertical="center" wrapText="1"/>
    </xf>
    <xf numFmtId="3" fontId="35" fillId="0" borderId="11" xfId="0" applyNumberFormat="1" applyFont="1" applyBorder="1" applyAlignment="1" applyProtection="1">
      <alignment horizontal="center" vertical="center" wrapText="1"/>
    </xf>
    <xf numFmtId="3" fontId="35" fillId="0" borderId="19" xfId="0" applyNumberFormat="1" applyFont="1" applyBorder="1" applyAlignment="1" applyProtection="1">
      <alignment horizontal="center" vertical="center" wrapText="1"/>
    </xf>
    <xf numFmtId="3" fontId="35" fillId="0" borderId="18" xfId="0" applyNumberFormat="1" applyFont="1" applyBorder="1" applyAlignment="1" applyProtection="1">
      <alignment horizontal="center" vertical="center" wrapText="1"/>
    </xf>
    <xf numFmtId="0" fontId="16" fillId="36" borderId="12" xfId="0" applyFont="1" applyFill="1" applyBorder="1" applyAlignment="1" applyProtection="1">
      <alignment horizontal="center" vertical="center" wrapText="1"/>
    </xf>
    <xf numFmtId="0" fontId="0" fillId="36" borderId="0" xfId="0" applyFont="1" applyFill="1" applyAlignment="1" applyProtection="1">
      <alignment horizontal="left"/>
    </xf>
    <xf numFmtId="0" fontId="16" fillId="40" borderId="12" xfId="0" applyFont="1" applyFill="1" applyBorder="1" applyAlignment="1" applyProtection="1">
      <alignment horizontal="left" vertical="center" wrapText="1"/>
    </xf>
    <xf numFmtId="0" fontId="16" fillId="0" borderId="17" xfId="0" applyFont="1" applyBorder="1" applyAlignment="1" applyProtection="1">
      <alignment horizontal="right" vertical="center" wrapText="1"/>
    </xf>
    <xf numFmtId="0" fontId="16" fillId="0" borderId="13" xfId="0" applyFont="1" applyBorder="1" applyAlignment="1" applyProtection="1">
      <alignment horizontal="right" vertical="center" wrapText="1"/>
    </xf>
    <xf numFmtId="0" fontId="16" fillId="0" borderId="13" xfId="0" applyFont="1" applyBorder="1" applyAlignment="1" applyProtection="1">
      <alignment horizontal="left" vertical="center" wrapText="1"/>
    </xf>
    <xf numFmtId="0" fontId="16" fillId="0" borderId="14" xfId="0" applyFont="1" applyBorder="1" applyAlignment="1" applyProtection="1">
      <alignment horizontal="left" vertical="center" wrapText="1"/>
    </xf>
    <xf numFmtId="0" fontId="16" fillId="0" borderId="16" xfId="0" applyFont="1" applyFill="1" applyBorder="1" applyAlignment="1" applyProtection="1">
      <alignment horizontal="center" vertical="center" wrapText="1"/>
    </xf>
    <xf numFmtId="0" fontId="16" fillId="0" borderId="12" xfId="0" applyFont="1" applyFill="1" applyBorder="1" applyAlignment="1" applyProtection="1">
      <alignment horizontal="center" vertical="center" wrapText="1"/>
    </xf>
    <xf numFmtId="0" fontId="35" fillId="0" borderId="17" xfId="0" applyFont="1" applyBorder="1" applyAlignment="1" applyProtection="1">
      <alignment horizontal="center" vertical="center" wrapText="1"/>
    </xf>
    <xf numFmtId="0" fontId="35" fillId="0" borderId="10" xfId="0" applyFont="1" applyBorder="1" applyAlignment="1" applyProtection="1">
      <alignment horizontal="center" vertical="center" wrapText="1"/>
    </xf>
    <xf numFmtId="3" fontId="35" fillId="0" borderId="12" xfId="0" applyNumberFormat="1" applyFont="1" applyBorder="1" applyAlignment="1" applyProtection="1">
      <alignment horizontal="center" vertical="center" wrapText="1"/>
    </xf>
    <xf numFmtId="3" fontId="35" fillId="0" borderId="12" xfId="44" applyNumberFormat="1" applyFont="1" applyBorder="1" applyAlignment="1" applyProtection="1">
      <alignment horizontal="center" vertical="center" wrapText="1"/>
    </xf>
    <xf numFmtId="164" fontId="35" fillId="0" borderId="12" xfId="44" applyNumberFormat="1" applyFont="1" applyBorder="1" applyAlignment="1" applyProtection="1">
      <alignment horizontal="center" vertical="center" wrapText="1"/>
    </xf>
    <xf numFmtId="0" fontId="0" fillId="0" borderId="13" xfId="0" applyFont="1" applyBorder="1" applyAlignment="1" applyProtection="1">
      <alignment horizontal="center" vertical="center" wrapText="1"/>
    </xf>
    <xf numFmtId="164" fontId="0" fillId="0" borderId="12" xfId="44" applyNumberFormat="1" applyFont="1" applyBorder="1" applyAlignment="1" applyProtection="1">
      <alignment horizontal="center" vertical="center" wrapText="1"/>
    </xf>
    <xf numFmtId="0" fontId="27" fillId="0" borderId="12" xfId="0" applyFont="1" applyFill="1" applyBorder="1" applyAlignment="1" applyProtection="1">
      <alignment horizontal="center" vertical="center" wrapText="1"/>
    </xf>
    <xf numFmtId="0" fontId="16" fillId="38" borderId="12" xfId="0" applyFont="1" applyFill="1" applyBorder="1" applyAlignment="1" applyProtection="1">
      <alignment horizontal="right" vertical="center" wrapText="1"/>
    </xf>
    <xf numFmtId="0" fontId="16" fillId="35" borderId="17" xfId="0" applyFont="1" applyFill="1" applyBorder="1" applyAlignment="1" applyProtection="1">
      <alignment horizontal="center" vertical="center" wrapText="1"/>
    </xf>
    <xf numFmtId="0" fontId="16" fillId="35" borderId="13" xfId="0" applyFont="1" applyFill="1" applyBorder="1" applyAlignment="1" applyProtection="1">
      <alignment horizontal="center" vertical="center" wrapText="1"/>
    </xf>
    <xf numFmtId="0" fontId="34" fillId="0" borderId="15" xfId="0" applyFont="1" applyBorder="1" applyAlignment="1" applyProtection="1">
      <alignment horizontal="center" vertical="center" wrapText="1"/>
    </xf>
    <xf numFmtId="0" fontId="34" fillId="0" borderId="0" xfId="0" applyFont="1" applyBorder="1" applyAlignment="1" applyProtection="1">
      <alignment horizontal="center" vertical="center" wrapText="1"/>
    </xf>
    <xf numFmtId="0" fontId="0" fillId="0" borderId="0" xfId="0" applyFont="1" applyAlignment="1" applyProtection="1">
      <alignment horizontal="center" vertical="center" wrapText="1"/>
    </xf>
    <xf numFmtId="0" fontId="28" fillId="0" borderId="12" xfId="0" applyFont="1" applyFill="1" applyBorder="1" applyAlignment="1" applyProtection="1">
      <alignment horizontal="center" vertical="center" wrapText="1"/>
    </xf>
    <xf numFmtId="0" fontId="33" fillId="0" borderId="12" xfId="0" applyFont="1" applyFill="1" applyBorder="1" applyAlignment="1" applyProtection="1">
      <alignment horizontal="center" vertical="center" wrapText="1"/>
    </xf>
    <xf numFmtId="0" fontId="16" fillId="33" borderId="13" xfId="0" applyFont="1" applyFill="1" applyBorder="1" applyAlignment="1" applyProtection="1">
      <alignment horizontal="center" vertical="center"/>
    </xf>
    <xf numFmtId="0" fontId="16" fillId="33" borderId="13" xfId="0" applyFont="1" applyFill="1" applyBorder="1" applyAlignment="1" applyProtection="1">
      <alignment horizontal="center" vertical="center" wrapText="1"/>
    </xf>
    <xf numFmtId="0" fontId="16" fillId="33" borderId="13" xfId="0" applyFont="1" applyFill="1" applyBorder="1" applyAlignment="1" applyProtection="1">
      <alignment horizontal="right" vertical="center" wrapText="1"/>
    </xf>
    <xf numFmtId="0" fontId="16" fillId="33" borderId="17" xfId="0" applyFont="1" applyFill="1" applyBorder="1" applyAlignment="1" applyProtection="1">
      <alignment horizontal="center" vertical="center" wrapText="1"/>
    </xf>
    <xf numFmtId="0" fontId="16" fillId="43" borderId="17" xfId="0" applyFont="1" applyFill="1" applyBorder="1" applyAlignment="1" applyProtection="1">
      <alignment horizontal="center" vertical="center" wrapText="1"/>
    </xf>
    <xf numFmtId="0" fontId="16" fillId="43" borderId="13" xfId="0" applyFont="1" applyFill="1" applyBorder="1" applyAlignment="1" applyProtection="1">
      <alignment horizontal="center" vertical="center" wrapText="1"/>
    </xf>
    <xf numFmtId="0" fontId="42" fillId="0" borderId="27" xfId="0" applyFont="1" applyBorder="1" applyAlignment="1" applyProtection="1">
      <alignment horizontal="right" vertical="center" wrapText="1"/>
    </xf>
    <xf numFmtId="0" fontId="42" fillId="0" borderId="40" xfId="0" applyFont="1" applyBorder="1" applyAlignment="1" applyProtection="1">
      <alignment horizontal="right" vertical="center" wrapText="1"/>
    </xf>
    <xf numFmtId="0" fontId="40" fillId="45" borderId="87" xfId="0" applyFont="1" applyFill="1" applyBorder="1" applyAlignment="1" applyProtection="1">
      <alignment horizontal="center" vertical="center" wrapText="1"/>
      <protection locked="0"/>
    </xf>
    <xf numFmtId="0" fontId="40" fillId="45" borderId="88" xfId="0" applyFont="1" applyFill="1" applyBorder="1" applyAlignment="1" applyProtection="1">
      <alignment horizontal="center" vertical="center" wrapText="1"/>
      <protection locked="0"/>
    </xf>
    <xf numFmtId="0" fontId="42" fillId="0" borderId="26" xfId="0" applyFont="1" applyBorder="1" applyAlignment="1" applyProtection="1">
      <alignment horizontal="right" vertical="center" wrapText="1"/>
    </xf>
    <xf numFmtId="0" fontId="40" fillId="46" borderId="25" xfId="0" applyFont="1" applyFill="1" applyBorder="1" applyAlignment="1" applyProtection="1">
      <alignment horizontal="center" vertical="center" wrapText="1"/>
    </xf>
    <xf numFmtId="0" fontId="40" fillId="46" borderId="41" xfId="0" applyFont="1" applyFill="1" applyBorder="1" applyAlignment="1" applyProtection="1">
      <alignment horizontal="center" vertical="center" wrapText="1"/>
    </xf>
    <xf numFmtId="0" fontId="16" fillId="0" borderId="21"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3" fontId="44" fillId="0" borderId="20" xfId="0" applyNumberFormat="1" applyFont="1" applyBorder="1" applyAlignment="1" applyProtection="1">
      <alignment horizontal="center" vertical="center"/>
    </xf>
    <xf numFmtId="3" fontId="44" fillId="0" borderId="11" xfId="0" applyNumberFormat="1" applyFont="1" applyBorder="1" applyAlignment="1" applyProtection="1">
      <alignment horizontal="center" vertical="center"/>
    </xf>
    <xf numFmtId="0" fontId="16" fillId="0" borderId="23" xfId="0" applyFont="1" applyBorder="1" applyAlignment="1" applyProtection="1">
      <alignment horizontal="center" vertical="center" wrapText="1"/>
    </xf>
    <xf numFmtId="3" fontId="44" fillId="0" borderId="24" xfId="0" applyNumberFormat="1" applyFont="1" applyBorder="1" applyAlignment="1" applyProtection="1">
      <alignment horizontal="center" vertical="center"/>
    </xf>
  </cellXfs>
  <cellStyles count="47">
    <cellStyle name="%20 - Vurgu1" xfId="19" builtinId="30" customBuiltin="1"/>
    <cellStyle name="%20 - Vurgu2" xfId="23" builtinId="34" customBuiltin="1"/>
    <cellStyle name="%20 - Vurgu3" xfId="27" builtinId="38" customBuiltin="1"/>
    <cellStyle name="%20 - Vurgu4" xfId="31" builtinId="42" customBuiltin="1"/>
    <cellStyle name="%20 - Vurgu5" xfId="35" builtinId="46" customBuiltin="1"/>
    <cellStyle name="%20 - Vurgu6" xfId="39" builtinId="50" customBuiltin="1"/>
    <cellStyle name="%40 - Vurgu1" xfId="20" builtinId="31" customBuiltin="1"/>
    <cellStyle name="%40 - Vurgu2" xfId="24" builtinId="35" customBuiltin="1"/>
    <cellStyle name="%40 - Vurgu3" xfId="28" builtinId="39" customBuiltin="1"/>
    <cellStyle name="%40 - Vurgu4" xfId="32" builtinId="43" customBuiltin="1"/>
    <cellStyle name="%40 - Vurgu5" xfId="36" builtinId="47" customBuiltin="1"/>
    <cellStyle name="%40 - Vurgu6" xfId="40" builtinId="51" customBuiltin="1"/>
    <cellStyle name="%60 - Vurgu1" xfId="21" builtinId="32" customBuiltin="1"/>
    <cellStyle name="%60 - Vurgu2" xfId="25" builtinId="36" customBuiltin="1"/>
    <cellStyle name="%60 - Vurgu3" xfId="29" builtinId="40" customBuiltin="1"/>
    <cellStyle name="%60 - Vurgu4" xfId="33" builtinId="44" customBuiltin="1"/>
    <cellStyle name="%60 - Vurgu5" xfId="37" builtinId="48" customBuiltin="1"/>
    <cellStyle name="%60 - Vurgu6" xfId="41" builtinId="52" customBuiltin="1"/>
    <cellStyle name="Açıklama Metni" xfId="16" builtinId="53" customBuiltin="1"/>
    <cellStyle name="Ana Başlık" xfId="1" builtinId="15" customBuiltin="1"/>
    <cellStyle name="Bağlı Hücre" xfId="12" builtinId="24" customBuiltin="1"/>
    <cellStyle name="Başlık 1" xfId="2" builtinId="16" customBuiltin="1"/>
    <cellStyle name="Başlık 2" xfId="3" builtinId="17" customBuiltin="1"/>
    <cellStyle name="Başlık 3" xfId="4" builtinId="18" customBuiltin="1"/>
    <cellStyle name="Başlık 4" xfId="5" builtinId="19" customBuiltin="1"/>
    <cellStyle name="Çıkış" xfId="10" builtinId="21" customBuiltin="1"/>
    <cellStyle name="Giriş" xfId="9" builtinId="20" customBuiltin="1"/>
    <cellStyle name="Hesaplama" xfId="11" builtinId="22" customBuiltin="1"/>
    <cellStyle name="İşaretli Hücre" xfId="13" builtinId="23" customBuiltin="1"/>
    <cellStyle name="İyi" xfId="6" builtinId="26" customBuiltin="1"/>
    <cellStyle name="Kötü" xfId="7" builtinId="27" customBuiltin="1"/>
    <cellStyle name="Normal" xfId="0" builtinId="0"/>
    <cellStyle name="Normal 2" xfId="43"/>
    <cellStyle name="Normal 3" xfId="42"/>
    <cellStyle name="Normal 4" xfId="45"/>
    <cellStyle name="Normal 5" xfId="46"/>
    <cellStyle name="Not" xfId="15" builtinId="10" customBuiltin="1"/>
    <cellStyle name="Nötr" xfId="8" builtinId="28" customBuiltin="1"/>
    <cellStyle name="Toplam" xfId="17" builtinId="25" customBuiltin="1"/>
    <cellStyle name="Uyarı Metni" xfId="14" builtinId="11" customBuiltin="1"/>
    <cellStyle name="Vurgu1" xfId="18" builtinId="29" customBuiltin="1"/>
    <cellStyle name="Vurgu2" xfId="22" builtinId="33" customBuiltin="1"/>
    <cellStyle name="Vurgu3" xfId="26" builtinId="37" customBuiltin="1"/>
    <cellStyle name="Vurgu4" xfId="30" builtinId="41" customBuiltin="1"/>
    <cellStyle name="Vurgu5" xfId="34" builtinId="45" customBuiltin="1"/>
    <cellStyle name="Vurgu6" xfId="38" builtinId="49" customBuiltin="1"/>
    <cellStyle name="Yüzde" xfId="44" builtinId="5"/>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1"/>
      </font>
      <fill>
        <patternFill>
          <bgColor rgb="FF92D050"/>
        </patternFill>
      </fill>
    </dxf>
    <dxf>
      <font>
        <b/>
        <i val="0"/>
        <color theme="1"/>
      </font>
      <fill>
        <patternFill>
          <bgColor rgb="FFFF3F3F"/>
        </patternFill>
      </fill>
    </dxf>
    <dxf>
      <font>
        <b/>
        <i val="0"/>
        <color theme="1"/>
      </font>
      <fill>
        <patternFill>
          <bgColor rgb="FF92D050"/>
        </patternFill>
      </fill>
    </dxf>
    <dxf>
      <font>
        <b/>
        <i val="0"/>
        <color theme="0"/>
      </font>
      <fill>
        <patternFill>
          <bgColor rgb="FFFF0000"/>
        </patternFill>
      </fill>
    </dxf>
  </dxfs>
  <tableStyles count="0" defaultTableStyle="TableStyleMedium2" defaultPivotStyle="PivotStyleLight16"/>
  <colors>
    <mruColors>
      <color rgb="FFFFFFCC"/>
      <color rgb="FF1A5FFA"/>
      <color rgb="FF85DFFF"/>
      <color rgb="FFFFD757"/>
      <color rgb="FFFF9966"/>
      <color rgb="FFFFCCCC"/>
      <color rgb="FFFDA1CB"/>
      <color rgb="FFF05F0E"/>
      <color rgb="FF238D3C"/>
      <color rgb="FFDF4F0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cked"/>
        <c:varyColors val="0"/>
        <c:ser>
          <c:idx val="0"/>
          <c:order val="0"/>
          <c:tx>
            <c:strRef>
              <c:f>'İL-İLÇE RAPOR'!$GE$24</c:f>
              <c:strCache>
                <c:ptCount val="1"/>
                <c:pt idx="0">
                  <c:v>2013</c:v>
                </c:pt>
              </c:strCache>
            </c:strRef>
          </c:tx>
          <c:val>
            <c:numRef>
              <c:f>'İL-İLÇE RAPOR'!$GF$24:$GH$24</c:f>
            </c:numRef>
          </c:val>
          <c:smooth val="0"/>
          <c:extLst>
            <c:ext xmlns:c15="http://schemas.microsoft.com/office/drawing/2012/chart" uri="{02D57815-91ED-43cb-92C2-25804820EDAC}">
              <c15:filteredCategoryTitle>
                <c15:cat>
                  <c:multiLvlStrRef>
                    <c:extLst>
                      <c:ext uri="{02D57815-91ED-43cb-92C2-25804820EDAC}">
                        <c15:formulaRef>
                          <c15:sqref>'İL-İLÇE RAPOR'!$GF$23:$GH$23</c15:sqref>
                        </c15:formulaRef>
                      </c:ext>
                    </c:extLst>
                  </c:multiLvlStrRef>
                </c15:cat>
              </c15:filteredCategoryTitle>
            </c:ext>
          </c:extLst>
        </c:ser>
        <c:ser>
          <c:idx val="1"/>
          <c:order val="1"/>
          <c:tx>
            <c:strRef>
              <c:f>'İL-İLÇE RAPOR'!$GE$25</c:f>
              <c:strCache>
                <c:ptCount val="1"/>
                <c:pt idx="0">
                  <c:v>2014</c:v>
                </c:pt>
              </c:strCache>
            </c:strRef>
          </c:tx>
          <c:val>
            <c:numRef>
              <c:f>'İL-İLÇE RAPOR'!$GF$25:$GH$25</c:f>
            </c:numRef>
          </c:val>
          <c:smooth val="0"/>
          <c:extLst>
            <c:ext xmlns:c15="http://schemas.microsoft.com/office/drawing/2012/chart" uri="{02D57815-91ED-43cb-92C2-25804820EDAC}">
              <c15:filteredCategoryTitle>
                <c15:cat>
                  <c:multiLvlStrRef>
                    <c:extLst>
                      <c:ext uri="{02D57815-91ED-43cb-92C2-25804820EDAC}">
                        <c15:formulaRef>
                          <c15:sqref>'İL-İLÇE RAPOR'!$GF$23:$GH$23</c15:sqref>
                        </c15:formulaRef>
                      </c:ext>
                    </c:extLst>
                  </c:multiLvlStrRef>
                </c15:cat>
              </c15:filteredCategoryTitle>
            </c:ext>
          </c:extLst>
        </c:ser>
        <c:ser>
          <c:idx val="2"/>
          <c:order val="2"/>
          <c:tx>
            <c:strRef>
              <c:f>'İL-İLÇE RAPOR'!$GE$26</c:f>
              <c:strCache>
                <c:ptCount val="1"/>
                <c:pt idx="0">
                  <c:v>2015</c:v>
                </c:pt>
              </c:strCache>
            </c:strRef>
          </c:tx>
          <c:val>
            <c:numRef>
              <c:f>'İL-İLÇE RAPOR'!$GF$26:$GH$26</c:f>
            </c:numRef>
          </c:val>
          <c:smooth val="0"/>
          <c:extLst>
            <c:ext xmlns:c15="http://schemas.microsoft.com/office/drawing/2012/chart" uri="{02D57815-91ED-43cb-92C2-25804820EDAC}">
              <c15:filteredCategoryTitle>
                <c15:cat>
                  <c:multiLvlStrRef>
                    <c:extLst>
                      <c:ext uri="{02D57815-91ED-43cb-92C2-25804820EDAC}">
                        <c15:formulaRef>
                          <c15:sqref>'İL-İLÇE RAPOR'!$GF$23:$GH$23</c15:sqref>
                        </c15:formulaRef>
                      </c:ext>
                    </c:extLst>
                  </c:multiLvlStrRef>
                </c15:cat>
              </c15:filteredCategoryTitle>
            </c:ext>
          </c:extLst>
        </c:ser>
        <c:dLbls>
          <c:showLegendKey val="0"/>
          <c:showVal val="0"/>
          <c:showCatName val="0"/>
          <c:showSerName val="0"/>
          <c:showPercent val="0"/>
          <c:showBubbleSize val="0"/>
        </c:dLbls>
        <c:marker val="1"/>
        <c:smooth val="0"/>
        <c:axId val="53270592"/>
        <c:axId val="53274944"/>
      </c:lineChart>
      <c:catAx>
        <c:axId val="53270592"/>
        <c:scaling>
          <c:orientation val="minMax"/>
        </c:scaling>
        <c:delete val="0"/>
        <c:axPos val="b"/>
        <c:numFmt formatCode="General" sourceLinked="1"/>
        <c:majorTickMark val="out"/>
        <c:minorTickMark val="none"/>
        <c:tickLblPos val="nextTo"/>
        <c:crossAx val="53274944"/>
        <c:crosses val="autoZero"/>
        <c:auto val="1"/>
        <c:lblAlgn val="ctr"/>
        <c:lblOffset val="100"/>
        <c:noMultiLvlLbl val="0"/>
      </c:catAx>
      <c:valAx>
        <c:axId val="53274944"/>
        <c:scaling>
          <c:orientation val="minMax"/>
        </c:scaling>
        <c:delete val="0"/>
        <c:axPos val="l"/>
        <c:majorGridlines/>
        <c:numFmt formatCode="General" sourceLinked="1"/>
        <c:majorTickMark val="out"/>
        <c:minorTickMark val="none"/>
        <c:tickLblPos val="nextTo"/>
        <c:crossAx val="532705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lineChart>
        <c:grouping val="standard"/>
        <c:varyColors val="0"/>
        <c:ser>
          <c:idx val="0"/>
          <c:order val="0"/>
          <c:tx>
            <c:strRef>
              <c:f>'İL-İLÇE RAPOR'!$S$1092</c:f>
              <c:strCache>
                <c:ptCount val="1"/>
                <c:pt idx="0">
                  <c:v>3-5 YAŞ</c:v>
                </c:pt>
              </c:strCache>
            </c:strRef>
          </c:tx>
          <c:marker>
            <c:spPr>
              <a:solidFill>
                <a:schemeClr val="lt1"/>
              </a:solidFill>
            </c:spPr>
          </c:marker>
          <c:dLbls>
            <c:spPr>
              <a:solidFill>
                <a:srgbClr val="00B0F0"/>
              </a:solid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'İL-İLÇE RAPOR'!$T$1091:$V$1091</c:f>
              <c:numCache>
                <c:formatCode>0</c:formatCode>
                <c:ptCount val="3"/>
                <c:pt idx="0">
                  <c:v>2014</c:v>
                </c:pt>
                <c:pt idx="1">
                  <c:v>2015</c:v>
                </c:pt>
                <c:pt idx="2">
                  <c:v>2016</c:v>
                </c:pt>
              </c:numCache>
            </c:numRef>
          </c:cat>
          <c:val>
            <c:numRef>
              <c:f>'İL-İLÇE RAPOR'!$T$1092:$V$1092</c:f>
              <c:numCache>
                <c:formatCode>0.00</c:formatCode>
                <c:ptCount val="3"/>
                <c:pt idx="0">
                  <c:v>0</c:v>
                </c:pt>
                <c:pt idx="1">
                  <c:v>34.815909701693094</c:v>
                </c:pt>
                <c:pt idx="2">
                  <c:v>41.184161374673138</c:v>
                </c:pt>
              </c:numCache>
            </c:numRef>
          </c:val>
          <c:smooth val="0"/>
        </c:ser>
        <c:ser>
          <c:idx val="1"/>
          <c:order val="1"/>
          <c:tx>
            <c:strRef>
              <c:f>'İL-İLÇE RAPOR'!$S$1093</c:f>
              <c:strCache>
                <c:ptCount val="1"/>
                <c:pt idx="0">
                  <c:v>4 -5 YAŞ</c:v>
                </c:pt>
              </c:strCache>
            </c:strRef>
          </c:tx>
          <c:dLbls>
            <c:spPr>
              <a:solidFill>
                <a:srgbClr val="DF4F0F"/>
              </a:solid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'İL-İLÇE RAPOR'!$T$1091:$V$1091</c:f>
              <c:numCache>
                <c:formatCode>0</c:formatCode>
                <c:ptCount val="3"/>
                <c:pt idx="0">
                  <c:v>2014</c:v>
                </c:pt>
                <c:pt idx="1">
                  <c:v>2015</c:v>
                </c:pt>
                <c:pt idx="2">
                  <c:v>2016</c:v>
                </c:pt>
              </c:numCache>
            </c:numRef>
          </c:cat>
          <c:val>
            <c:numRef>
              <c:f>'İL-İLÇE RAPOR'!$T$1093:$V$1093</c:f>
              <c:numCache>
                <c:formatCode>0.00</c:formatCode>
                <c:ptCount val="3"/>
                <c:pt idx="0">
                  <c:v>0</c:v>
                </c:pt>
                <c:pt idx="1">
                  <c:v>44.749851690725727</c:v>
                </c:pt>
                <c:pt idx="2">
                  <c:v>49.269949066213918</c:v>
                </c:pt>
              </c:numCache>
            </c:numRef>
          </c:val>
          <c:smooth val="0"/>
        </c:ser>
        <c:ser>
          <c:idx val="2"/>
          <c:order val="2"/>
          <c:tx>
            <c:strRef>
              <c:f>'İL-İLÇE RAPOR'!$S$1094</c:f>
              <c:strCache>
                <c:ptCount val="1"/>
                <c:pt idx="0">
                  <c:v>5 YAŞ</c:v>
                </c:pt>
              </c:strCache>
            </c:strRef>
          </c:tx>
          <c:dLbls>
            <c:spPr>
              <a:solidFill>
                <a:srgbClr val="92D050"/>
              </a:solid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'İL-İLÇE RAPOR'!$T$1091:$V$1091</c:f>
              <c:numCache>
                <c:formatCode>0</c:formatCode>
                <c:ptCount val="3"/>
                <c:pt idx="0">
                  <c:v>2014</c:v>
                </c:pt>
                <c:pt idx="1">
                  <c:v>2015</c:v>
                </c:pt>
                <c:pt idx="2">
                  <c:v>2016</c:v>
                </c:pt>
              </c:numCache>
            </c:numRef>
          </c:cat>
          <c:val>
            <c:numRef>
              <c:f>'İL-İLÇE RAPOR'!$T$1094:$V$1094</c:f>
              <c:numCache>
                <c:formatCode>0.00</c:formatCode>
                <c:ptCount val="3"/>
                <c:pt idx="0">
                  <c:v>0</c:v>
                </c:pt>
                <c:pt idx="1">
                  <c:v>62.643942883463843</c:v>
                </c:pt>
                <c:pt idx="2">
                  <c:v>67.221067221067216</c:v>
                </c:pt>
              </c:numCache>
            </c:numRef>
          </c:val>
          <c:smooth val="0"/>
        </c:ser>
        <c:dLbls>
          <c:showLegendKey val="0"/>
          <c:showVal val="0"/>
          <c:showCatName val="0"/>
          <c:showSerName val="0"/>
          <c:showPercent val="0"/>
          <c:showBubbleSize val="0"/>
        </c:dLbls>
        <c:marker val="1"/>
        <c:smooth val="0"/>
        <c:axId val="53281472"/>
        <c:axId val="53269504"/>
      </c:lineChart>
      <c:catAx>
        <c:axId val="53281472"/>
        <c:scaling>
          <c:orientation val="minMax"/>
        </c:scaling>
        <c:delete val="0"/>
        <c:axPos val="b"/>
        <c:numFmt formatCode="0" sourceLinked="1"/>
        <c:majorTickMark val="none"/>
        <c:minorTickMark val="none"/>
        <c:tickLblPos val="nextTo"/>
        <c:txPr>
          <a:bodyPr/>
          <a:lstStyle/>
          <a:p>
            <a:pPr>
              <a:defRPr sz="1100" b="1" i="0" baseline="0"/>
            </a:pPr>
            <a:endParaRPr lang="tr-TR"/>
          </a:p>
        </c:txPr>
        <c:crossAx val="53269504"/>
        <c:crosses val="autoZero"/>
        <c:auto val="1"/>
        <c:lblAlgn val="ctr"/>
        <c:lblOffset val="100"/>
        <c:noMultiLvlLbl val="0"/>
      </c:catAx>
      <c:valAx>
        <c:axId val="53269504"/>
        <c:scaling>
          <c:orientation val="minMax"/>
        </c:scaling>
        <c:delete val="0"/>
        <c:axPos val="l"/>
        <c:majorGridlines/>
        <c:numFmt formatCode="0.00" sourceLinked="1"/>
        <c:majorTickMark val="none"/>
        <c:minorTickMark val="none"/>
        <c:tickLblPos val="nextTo"/>
        <c:spPr>
          <a:ln w="9525">
            <a:noFill/>
          </a:ln>
        </c:spPr>
        <c:crossAx val="53281472"/>
        <c:crosses val="autoZero"/>
        <c:crossBetween val="between"/>
      </c:valAx>
    </c:plotArea>
    <c:legend>
      <c:legendPos val="b"/>
      <c:layout>
        <c:manualLayout>
          <c:xMode val="edge"/>
          <c:yMode val="edge"/>
          <c:x val="0.25002563142892115"/>
          <c:y val="0.89409298375968582"/>
          <c:w val="0.46165236687177724"/>
          <c:h val="9.7786219711666969E-2"/>
        </c:manualLayout>
      </c:layout>
      <c:overlay val="0"/>
      <c:txPr>
        <a:bodyPr/>
        <a:lstStyle/>
        <a:p>
          <a:pPr>
            <a:defRPr sz="1100" b="1" i="0" baseline="0"/>
          </a:pPr>
          <a:endParaRPr lang="tr-TR"/>
        </a:p>
      </c:txPr>
    </c:legend>
    <c:plotVisOnly val="1"/>
    <c:dispBlanksAs val="gap"/>
    <c:showDLblsOverMax val="0"/>
  </c:chart>
  <c:spPr>
    <a:ln w="38100">
      <a:solidFill>
        <a:srgbClr val="C00000"/>
      </a:solid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lineChart>
        <c:grouping val="standard"/>
        <c:varyColors val="0"/>
        <c:ser>
          <c:idx val="0"/>
          <c:order val="0"/>
          <c:tx>
            <c:strRef>
              <c:f>'İL-İLÇE RAPOR'!$X$1092</c:f>
              <c:strCache>
                <c:ptCount val="1"/>
                <c:pt idx="0">
                  <c:v>3 YAŞ</c:v>
                </c:pt>
              </c:strCache>
            </c:strRef>
          </c:tx>
          <c:marker>
            <c:spPr>
              <a:solidFill>
                <a:schemeClr val="lt1"/>
              </a:solidFill>
            </c:spPr>
          </c:marker>
          <c:dLbls>
            <c:spPr>
              <a:solidFill>
                <a:srgbClr val="00B0F0"/>
              </a:solid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'İL-İLÇE RAPOR'!$Y$1091:$AA$1091</c:f>
              <c:numCache>
                <c:formatCode>0</c:formatCode>
                <c:ptCount val="3"/>
                <c:pt idx="0">
                  <c:v>2014</c:v>
                </c:pt>
                <c:pt idx="1">
                  <c:v>2015</c:v>
                </c:pt>
                <c:pt idx="2">
                  <c:v>2016</c:v>
                </c:pt>
              </c:numCache>
            </c:numRef>
          </c:cat>
          <c:val>
            <c:numRef>
              <c:f>'İL-İLÇE RAPOR'!$Y$1092:$AA$1092</c:f>
              <c:numCache>
                <c:formatCode>0</c:formatCode>
                <c:ptCount val="3"/>
                <c:pt idx="0">
                  <c:v>242</c:v>
                </c:pt>
                <c:pt idx="1">
                  <c:v>328</c:v>
                </c:pt>
                <c:pt idx="2">
                  <c:v>265</c:v>
                </c:pt>
              </c:numCache>
            </c:numRef>
          </c:val>
          <c:smooth val="0"/>
        </c:ser>
        <c:ser>
          <c:idx val="1"/>
          <c:order val="1"/>
          <c:tx>
            <c:strRef>
              <c:f>'İL-İLÇE RAPOR'!$X$1093</c:f>
              <c:strCache>
                <c:ptCount val="1"/>
                <c:pt idx="0">
                  <c:v>4 YAŞ</c:v>
                </c:pt>
              </c:strCache>
            </c:strRef>
          </c:tx>
          <c:dLbls>
            <c:spPr>
              <a:solidFill>
                <a:srgbClr val="DF4F0F"/>
              </a:solid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'İL-İLÇE RAPOR'!$Y$1091:$AA$1091</c:f>
              <c:numCache>
                <c:formatCode>0</c:formatCode>
                <c:ptCount val="3"/>
                <c:pt idx="0">
                  <c:v>2014</c:v>
                </c:pt>
                <c:pt idx="1">
                  <c:v>2015</c:v>
                </c:pt>
                <c:pt idx="2">
                  <c:v>2016</c:v>
                </c:pt>
              </c:numCache>
            </c:numRef>
          </c:cat>
          <c:val>
            <c:numRef>
              <c:f>'İL-İLÇE RAPOR'!$Y$1093:$AA$1093</c:f>
              <c:numCache>
                <c:formatCode>0</c:formatCode>
                <c:ptCount val="3"/>
                <c:pt idx="0">
                  <c:v>888</c:v>
                </c:pt>
                <c:pt idx="1">
                  <c:v>903</c:v>
                </c:pt>
                <c:pt idx="2">
                  <c:v>962</c:v>
                </c:pt>
              </c:numCache>
            </c:numRef>
          </c:val>
          <c:smooth val="0"/>
        </c:ser>
        <c:ser>
          <c:idx val="2"/>
          <c:order val="2"/>
          <c:tx>
            <c:strRef>
              <c:f>'İL-İLÇE RAPOR'!$X$1094</c:f>
              <c:strCache>
                <c:ptCount val="1"/>
                <c:pt idx="0">
                  <c:v>5 YAŞ</c:v>
                </c:pt>
              </c:strCache>
            </c:strRef>
          </c:tx>
          <c:dLbls>
            <c:spPr>
              <a:solidFill>
                <a:srgbClr val="92D050"/>
              </a:solid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'İL-İLÇE RAPOR'!$Y$1091:$AA$1091</c:f>
              <c:numCache>
                <c:formatCode>0</c:formatCode>
                <c:ptCount val="3"/>
                <c:pt idx="0">
                  <c:v>2014</c:v>
                </c:pt>
                <c:pt idx="1">
                  <c:v>2015</c:v>
                </c:pt>
                <c:pt idx="2">
                  <c:v>2016</c:v>
                </c:pt>
              </c:numCache>
            </c:numRef>
          </c:cat>
          <c:val>
            <c:numRef>
              <c:f>'İL-İLÇE RAPOR'!$Y$1094:$AA$1094</c:f>
              <c:numCache>
                <c:formatCode>0</c:formatCode>
                <c:ptCount val="3"/>
                <c:pt idx="0">
                  <c:v>1353</c:v>
                </c:pt>
                <c:pt idx="1">
                  <c:v>1630</c:v>
                </c:pt>
                <c:pt idx="2">
                  <c:v>1648</c:v>
                </c:pt>
              </c:numCache>
            </c:numRef>
          </c:val>
          <c:smooth val="0"/>
        </c:ser>
        <c:dLbls>
          <c:showLegendKey val="0"/>
          <c:showVal val="0"/>
          <c:showCatName val="0"/>
          <c:showSerName val="0"/>
          <c:showPercent val="0"/>
          <c:showBubbleSize val="0"/>
        </c:dLbls>
        <c:marker val="1"/>
        <c:smooth val="0"/>
        <c:axId val="53279840"/>
        <c:axId val="53283104"/>
      </c:lineChart>
      <c:catAx>
        <c:axId val="53279840"/>
        <c:scaling>
          <c:orientation val="minMax"/>
        </c:scaling>
        <c:delete val="0"/>
        <c:axPos val="b"/>
        <c:numFmt formatCode="0" sourceLinked="1"/>
        <c:majorTickMark val="none"/>
        <c:minorTickMark val="none"/>
        <c:tickLblPos val="nextTo"/>
        <c:crossAx val="53283104"/>
        <c:crosses val="autoZero"/>
        <c:auto val="1"/>
        <c:lblAlgn val="ctr"/>
        <c:lblOffset val="100"/>
        <c:noMultiLvlLbl val="0"/>
      </c:catAx>
      <c:valAx>
        <c:axId val="53283104"/>
        <c:scaling>
          <c:orientation val="minMax"/>
        </c:scaling>
        <c:delete val="0"/>
        <c:axPos val="l"/>
        <c:majorGridlines/>
        <c:numFmt formatCode="0" sourceLinked="1"/>
        <c:majorTickMark val="none"/>
        <c:minorTickMark val="none"/>
        <c:tickLblPos val="nextTo"/>
        <c:spPr>
          <a:ln w="9525">
            <a:noFill/>
          </a:ln>
        </c:spPr>
        <c:crossAx val="53279840"/>
        <c:crosses val="autoZero"/>
        <c:crossBetween val="between"/>
      </c:valAx>
    </c:plotArea>
    <c:legend>
      <c:legendPos val="b"/>
      <c:layout>
        <c:manualLayout>
          <c:xMode val="edge"/>
          <c:yMode val="edge"/>
          <c:x val="0.26645118558901792"/>
          <c:y val="0.90409720466224863"/>
          <c:w val="0.39576726360532366"/>
          <c:h val="6.5451103690977924E-2"/>
        </c:manualLayout>
      </c:layout>
      <c:overlay val="0"/>
    </c:legend>
    <c:plotVisOnly val="1"/>
    <c:dispBlanksAs val="gap"/>
    <c:showDLblsOverMax val="0"/>
  </c:chart>
  <c:spPr>
    <a:ln w="38100">
      <a:solidFill>
        <a:srgbClr val="1A5FFA"/>
      </a:solidFill>
    </a:ln>
  </c:spPr>
  <c:txPr>
    <a:bodyPr/>
    <a:lstStyle/>
    <a:p>
      <a:pPr>
        <a:defRPr sz="1100" b="1" i="0" baseline="0"/>
      </a:pPr>
      <a:endParaRPr lang="tr-TR"/>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186</xdr:col>
      <xdr:colOff>166688</xdr:colOff>
      <xdr:row>26</xdr:row>
      <xdr:rowOff>342900</xdr:rowOff>
    </xdr:from>
    <xdr:to>
      <xdr:col>189</xdr:col>
      <xdr:colOff>538163</xdr:colOff>
      <xdr:row>35</xdr:row>
      <xdr:rowOff>171450</xdr:rowOff>
    </xdr:to>
    <xdr:graphicFrame macro="">
      <xdr:nvGraphicFramePr>
        <xdr:cNvPr id="2" name="Grafi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506839</xdr:colOff>
      <xdr:row>1072</xdr:row>
      <xdr:rowOff>292515</xdr:rowOff>
    </xdr:from>
    <xdr:to>
      <xdr:col>26</xdr:col>
      <xdr:colOff>697027</xdr:colOff>
      <xdr:row>1083</xdr:row>
      <xdr:rowOff>39119</xdr:rowOff>
    </xdr:to>
    <xdr:graphicFrame macro="">
      <xdr:nvGraphicFramePr>
        <xdr:cNvPr id="6" name="Grafik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553133</xdr:colOff>
      <xdr:row>1085</xdr:row>
      <xdr:rowOff>69737</xdr:rowOff>
    </xdr:from>
    <xdr:to>
      <xdr:col>26</xdr:col>
      <xdr:colOff>762003</xdr:colOff>
      <xdr:row>1097</xdr:row>
      <xdr:rowOff>284049</xdr:rowOff>
    </xdr:to>
    <xdr:graphicFrame macro="">
      <xdr:nvGraphicFramePr>
        <xdr:cNvPr id="4" name="Grafik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0.15694</cdr:x>
      <cdr:y>0.01852</cdr:y>
    </cdr:from>
    <cdr:to>
      <cdr:x>0.93099</cdr:x>
      <cdr:y>0.14193</cdr:y>
    </cdr:to>
    <cdr:sp macro="" textlink="'İL-İLÇE RAPOR'!$S$1088">
      <cdr:nvSpPr>
        <cdr:cNvPr id="3" name="Dikdörtgen 2"/>
        <cdr:cNvSpPr/>
      </cdr:nvSpPr>
      <cdr:spPr>
        <a:xfrm xmlns:a="http://schemas.openxmlformats.org/drawingml/2006/main">
          <a:off x="717549" y="50799"/>
          <a:ext cx="3538935" cy="33853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D3C52E65-C909-4C6B-96EB-FE77558488BE}" type="TxLink">
            <a:rPr lang="en-US" sz="1400" b="1" i="0" u="none" strike="noStrike">
              <a:solidFill>
                <a:srgbClr val="000000"/>
              </a:solidFill>
              <a:latin typeface="Calibri"/>
              <a:cs typeface="Calibri"/>
            </a:rPr>
            <a:pPr algn="ctr"/>
            <a:t>PALANDÖKEN  Okullaşma Durumu</a:t>
          </a:fld>
          <a:endParaRPr lang="tr-TR" sz="1800" b="1"/>
        </a:p>
      </cdr:txBody>
    </cdr:sp>
  </cdr:relSizeAnchor>
</c:userShapes>
</file>

<file path=xl/drawings/drawing3.xml><?xml version="1.0" encoding="utf-8"?>
<c:userShapes xmlns:c="http://schemas.openxmlformats.org/drawingml/2006/chart">
  <cdr:relSizeAnchor xmlns:cdr="http://schemas.openxmlformats.org/drawingml/2006/chartDrawing">
    <cdr:from>
      <cdr:x>0.0992</cdr:x>
      <cdr:y>0.02173</cdr:y>
    </cdr:from>
    <cdr:to>
      <cdr:x>0.87325</cdr:x>
      <cdr:y>0.14514</cdr:y>
    </cdr:to>
    <cdr:sp macro="" textlink="'İL-İLÇE RAPOR'!$X$1089">
      <cdr:nvSpPr>
        <cdr:cNvPr id="3" name="Dikdörtgen 2"/>
        <cdr:cNvSpPr/>
      </cdr:nvSpPr>
      <cdr:spPr>
        <a:xfrm xmlns:a="http://schemas.openxmlformats.org/drawingml/2006/main">
          <a:off x="572693" y="64452"/>
          <a:ext cx="4468855" cy="36601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5911FAF7-E10D-41AC-A442-282C58DC6D74}" type="TxLink">
            <a:rPr lang="en-US" sz="1600" b="1" i="0" u="none" strike="noStrike">
              <a:solidFill>
                <a:srgbClr val="1F497D"/>
              </a:solidFill>
              <a:latin typeface="Calibri"/>
              <a:cs typeface="Calibri"/>
            </a:rPr>
            <a:pPr algn="ctr"/>
            <a:t>PALANDÖKEN Öğrenci Sayısı</a:t>
          </a:fld>
          <a:endParaRPr lang="tr-TR" sz="2800" b="1"/>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t/AppData/Local/Temp/2010%20do&#287;.%20(Ocak...Mart)&#304;lkok.giden%20&#246;&#287;renci%20say.2015-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zet tablo"/>
      <sheetName val="Ocak...Mart-Ham veri"/>
    </sheetNames>
    <sheetDataSet>
      <sheetData sheetId="0">
        <row r="4">
          <cell r="P4" t="str">
            <v>ADANA</v>
          </cell>
        </row>
        <row r="5">
          <cell r="P5" t="str">
            <v>ADANA</v>
          </cell>
        </row>
        <row r="6">
          <cell r="P6" t="str">
            <v>ADANA</v>
          </cell>
        </row>
        <row r="7">
          <cell r="P7" t="str">
            <v>ADANA</v>
          </cell>
        </row>
        <row r="8">
          <cell r="P8" t="str">
            <v>ADANA</v>
          </cell>
        </row>
        <row r="9">
          <cell r="P9" t="str">
            <v>ADANA</v>
          </cell>
        </row>
        <row r="10">
          <cell r="P10" t="str">
            <v>ADANA</v>
          </cell>
        </row>
        <row r="11">
          <cell r="P11" t="str">
            <v>ADANA</v>
          </cell>
        </row>
        <row r="12">
          <cell r="P12" t="str">
            <v>ADANA</v>
          </cell>
        </row>
        <row r="13">
          <cell r="P13" t="str">
            <v>ADANA</v>
          </cell>
        </row>
        <row r="14">
          <cell r="P14" t="str">
            <v>ADANA</v>
          </cell>
        </row>
        <row r="15">
          <cell r="P15" t="str">
            <v>ADANA</v>
          </cell>
        </row>
        <row r="16">
          <cell r="P16" t="str">
            <v>ADANA</v>
          </cell>
        </row>
        <row r="17">
          <cell r="P17" t="str">
            <v>ADANA</v>
          </cell>
        </row>
        <row r="18">
          <cell r="P18" t="str">
            <v>ADANA</v>
          </cell>
        </row>
        <row r="19">
          <cell r="P19" t="str">
            <v>ADIYAMAN</v>
          </cell>
        </row>
        <row r="20">
          <cell r="P20" t="str">
            <v>ADIYAMAN</v>
          </cell>
        </row>
        <row r="21">
          <cell r="P21" t="str">
            <v>ADIYAMAN</v>
          </cell>
        </row>
        <row r="22">
          <cell r="P22" t="str">
            <v>ADIYAMAN</v>
          </cell>
        </row>
        <row r="23">
          <cell r="P23" t="str">
            <v>ADIYAMAN</v>
          </cell>
        </row>
        <row r="24">
          <cell r="P24" t="str">
            <v>ADIYAMAN</v>
          </cell>
        </row>
        <row r="25">
          <cell r="P25" t="str">
            <v>ADIYAMAN</v>
          </cell>
        </row>
        <row r="26">
          <cell r="P26" t="str">
            <v>ADIYAMAN</v>
          </cell>
        </row>
        <row r="27">
          <cell r="P27" t="str">
            <v>ADIYAMAN</v>
          </cell>
        </row>
        <row r="28">
          <cell r="P28" t="str">
            <v>AFYONKARAHİSAR</v>
          </cell>
        </row>
        <row r="29">
          <cell r="P29" t="str">
            <v>AFYONKARAHİSAR</v>
          </cell>
        </row>
        <row r="30">
          <cell r="P30" t="str">
            <v>AFYONKARAHİSAR</v>
          </cell>
        </row>
        <row r="31">
          <cell r="P31" t="str">
            <v>AFYONKARAHİSAR</v>
          </cell>
        </row>
        <row r="32">
          <cell r="P32" t="str">
            <v>AFYONKARAHİSAR</v>
          </cell>
        </row>
        <row r="33">
          <cell r="P33" t="str">
            <v>AFYONKARAHİSAR</v>
          </cell>
        </row>
        <row r="34">
          <cell r="P34" t="str">
            <v>AFYONKARAHİSAR</v>
          </cell>
        </row>
        <row r="35">
          <cell r="P35" t="str">
            <v>AFYONKARAHİSAR</v>
          </cell>
        </row>
        <row r="36">
          <cell r="P36" t="str">
            <v>AFYONKARAHİSAR</v>
          </cell>
        </row>
        <row r="37">
          <cell r="P37" t="str">
            <v>AFYONKARAHİSAR</v>
          </cell>
        </row>
        <row r="38">
          <cell r="P38" t="str">
            <v>AFYONKARAHİSAR</v>
          </cell>
        </row>
        <row r="39">
          <cell r="P39" t="str">
            <v>AFYONKARAHİSAR</v>
          </cell>
        </row>
        <row r="40">
          <cell r="P40" t="str">
            <v>AFYONKARAHİSAR</v>
          </cell>
        </row>
        <row r="41">
          <cell r="P41" t="str">
            <v>AFYONKARAHİSAR</v>
          </cell>
        </row>
        <row r="42">
          <cell r="P42" t="str">
            <v>AFYONKARAHİSAR</v>
          </cell>
        </row>
        <row r="43">
          <cell r="P43" t="str">
            <v>AFYONKARAHİSAR</v>
          </cell>
        </row>
        <row r="44">
          <cell r="P44" t="str">
            <v>AFYONKARAHİSAR</v>
          </cell>
        </row>
        <row r="45">
          <cell r="P45" t="str">
            <v>AFYONKARAHİSAR</v>
          </cell>
        </row>
        <row r="46">
          <cell r="P46" t="str">
            <v>AĞRI</v>
          </cell>
        </row>
        <row r="47">
          <cell r="P47" t="str">
            <v>AĞRI</v>
          </cell>
        </row>
        <row r="48">
          <cell r="P48" t="str">
            <v>AĞRI</v>
          </cell>
        </row>
        <row r="49">
          <cell r="P49" t="str">
            <v>AĞRI</v>
          </cell>
        </row>
        <row r="50">
          <cell r="P50" t="str">
            <v>AĞRI</v>
          </cell>
        </row>
        <row r="51">
          <cell r="P51" t="str">
            <v>AĞRI</v>
          </cell>
        </row>
        <row r="52">
          <cell r="P52" t="str">
            <v>AĞRI</v>
          </cell>
        </row>
        <row r="53">
          <cell r="P53" t="str">
            <v>AĞRI</v>
          </cell>
        </row>
        <row r="54">
          <cell r="P54" t="str">
            <v>AKSARAY</v>
          </cell>
        </row>
        <row r="55">
          <cell r="P55" t="str">
            <v>AKSARAY</v>
          </cell>
        </row>
        <row r="56">
          <cell r="P56" t="str">
            <v>AKSARAY</v>
          </cell>
        </row>
        <row r="57">
          <cell r="P57" t="str">
            <v>AKSARAY</v>
          </cell>
        </row>
        <row r="58">
          <cell r="P58" t="str">
            <v>AKSARAY</v>
          </cell>
        </row>
        <row r="59">
          <cell r="P59" t="str">
            <v>AKSARAY</v>
          </cell>
        </row>
        <row r="60">
          <cell r="P60" t="str">
            <v>AKSARAY</v>
          </cell>
        </row>
        <row r="61">
          <cell r="P61" t="str">
            <v>AMASYA</v>
          </cell>
        </row>
        <row r="62">
          <cell r="P62" t="str">
            <v>AMASYA</v>
          </cell>
        </row>
        <row r="63">
          <cell r="P63" t="str">
            <v>AMASYA</v>
          </cell>
        </row>
        <row r="64">
          <cell r="P64" t="str">
            <v>AMASYA</v>
          </cell>
        </row>
        <row r="65">
          <cell r="P65" t="str">
            <v>AMASYA</v>
          </cell>
        </row>
        <row r="66">
          <cell r="P66" t="str">
            <v>AMASYA</v>
          </cell>
        </row>
        <row r="67">
          <cell r="P67" t="str">
            <v>AMASYA</v>
          </cell>
        </row>
        <row r="68">
          <cell r="P68" t="str">
            <v>ANKARA</v>
          </cell>
        </row>
        <row r="69">
          <cell r="P69" t="str">
            <v>ANKARA</v>
          </cell>
        </row>
        <row r="70">
          <cell r="P70" t="str">
            <v>ANKARA</v>
          </cell>
        </row>
        <row r="71">
          <cell r="P71" t="str">
            <v>ANKARA</v>
          </cell>
        </row>
        <row r="72">
          <cell r="P72" t="str">
            <v>ANKARA</v>
          </cell>
        </row>
        <row r="73">
          <cell r="P73" t="str">
            <v>ANKARA</v>
          </cell>
        </row>
        <row r="74">
          <cell r="P74" t="str">
            <v>ANKARA</v>
          </cell>
        </row>
        <row r="75">
          <cell r="P75" t="str">
            <v>ANKARA</v>
          </cell>
        </row>
        <row r="76">
          <cell r="P76" t="str">
            <v>ANKARA</v>
          </cell>
        </row>
        <row r="77">
          <cell r="P77" t="str">
            <v>ANKARA</v>
          </cell>
        </row>
        <row r="78">
          <cell r="P78" t="str">
            <v>ANKARA</v>
          </cell>
        </row>
        <row r="79">
          <cell r="P79" t="str">
            <v>ANKARA</v>
          </cell>
        </row>
        <row r="80">
          <cell r="P80" t="str">
            <v>ANKARA</v>
          </cell>
        </row>
        <row r="81">
          <cell r="P81" t="str">
            <v>ANKARA</v>
          </cell>
        </row>
        <row r="82">
          <cell r="P82" t="str">
            <v>ANKARA</v>
          </cell>
        </row>
        <row r="83">
          <cell r="P83" t="str">
            <v>ANKARA</v>
          </cell>
        </row>
        <row r="84">
          <cell r="P84" t="str">
            <v>ANKARA</v>
          </cell>
        </row>
        <row r="85">
          <cell r="P85" t="str">
            <v>ANKARA</v>
          </cell>
        </row>
        <row r="86">
          <cell r="P86" t="str">
            <v>ANKARA</v>
          </cell>
        </row>
        <row r="87">
          <cell r="P87" t="str">
            <v>ANKARA</v>
          </cell>
        </row>
        <row r="88">
          <cell r="P88" t="str">
            <v>ANKARA</v>
          </cell>
        </row>
        <row r="89">
          <cell r="P89" t="str">
            <v>ANKARA</v>
          </cell>
        </row>
        <row r="90">
          <cell r="P90" t="str">
            <v>ANKARA</v>
          </cell>
        </row>
        <row r="91">
          <cell r="P91" t="str">
            <v>ANKARA</v>
          </cell>
        </row>
        <row r="92">
          <cell r="P92" t="str">
            <v>ANKARA</v>
          </cell>
        </row>
        <row r="93">
          <cell r="P93" t="str">
            <v>ANTALYA</v>
          </cell>
        </row>
        <row r="94">
          <cell r="P94" t="str">
            <v>ANTALYA</v>
          </cell>
        </row>
        <row r="95">
          <cell r="P95" t="str">
            <v>ANTALYA</v>
          </cell>
        </row>
        <row r="96">
          <cell r="P96" t="str">
            <v>ANTALYA</v>
          </cell>
        </row>
        <row r="97">
          <cell r="P97" t="str">
            <v>ANTALYA</v>
          </cell>
        </row>
        <row r="98">
          <cell r="P98" t="str">
            <v>ANTALYA</v>
          </cell>
        </row>
        <row r="99">
          <cell r="P99" t="str">
            <v>ANTALYA</v>
          </cell>
        </row>
        <row r="100">
          <cell r="P100" t="str">
            <v>ANTALYA</v>
          </cell>
        </row>
        <row r="101">
          <cell r="P101" t="str">
            <v>ANTALYA</v>
          </cell>
        </row>
        <row r="102">
          <cell r="P102" t="str">
            <v>ANTALYA</v>
          </cell>
        </row>
        <row r="103">
          <cell r="P103" t="str">
            <v>ANTALYA</v>
          </cell>
        </row>
        <row r="104">
          <cell r="P104" t="str">
            <v>ANTALYA</v>
          </cell>
        </row>
        <row r="105">
          <cell r="P105" t="str">
            <v>ANTALYA</v>
          </cell>
        </row>
        <row r="106">
          <cell r="P106" t="str">
            <v>ANTALYA</v>
          </cell>
        </row>
        <row r="107">
          <cell r="P107" t="str">
            <v>ANTALYA</v>
          </cell>
        </row>
        <row r="108">
          <cell r="P108" t="str">
            <v>ANTALYA</v>
          </cell>
        </row>
        <row r="109">
          <cell r="P109" t="str">
            <v>ANTALYA</v>
          </cell>
        </row>
        <row r="110">
          <cell r="P110" t="str">
            <v>ANTALYA</v>
          </cell>
        </row>
        <row r="111">
          <cell r="P111" t="str">
            <v>ANTALYA</v>
          </cell>
        </row>
        <row r="112">
          <cell r="P112" t="str">
            <v>ARDAHAN</v>
          </cell>
        </row>
        <row r="113">
          <cell r="P113" t="str">
            <v>ARDAHAN</v>
          </cell>
        </row>
        <row r="114">
          <cell r="P114" t="str">
            <v>ARDAHAN</v>
          </cell>
        </row>
        <row r="115">
          <cell r="P115" t="str">
            <v>ARDAHAN</v>
          </cell>
        </row>
        <row r="116">
          <cell r="P116" t="str">
            <v>ARDAHAN</v>
          </cell>
        </row>
        <row r="117">
          <cell r="P117" t="str">
            <v>ARDAHAN</v>
          </cell>
        </row>
        <row r="118">
          <cell r="P118" t="str">
            <v>ARTVİN</v>
          </cell>
        </row>
        <row r="119">
          <cell r="P119" t="str">
            <v>ARTVİN</v>
          </cell>
        </row>
        <row r="120">
          <cell r="P120" t="str">
            <v>ARTVİN</v>
          </cell>
        </row>
        <row r="121">
          <cell r="P121" t="str">
            <v>ARTVİN</v>
          </cell>
        </row>
        <row r="122">
          <cell r="P122" t="str">
            <v>ARTVİN</v>
          </cell>
        </row>
        <row r="123">
          <cell r="P123" t="str">
            <v>ARTVİN</v>
          </cell>
        </row>
        <row r="124">
          <cell r="P124" t="str">
            <v>ARTVİN</v>
          </cell>
        </row>
        <row r="125">
          <cell r="P125" t="str">
            <v>ARTVİN</v>
          </cell>
        </row>
        <row r="126">
          <cell r="P126" t="str">
            <v>AYDIN</v>
          </cell>
        </row>
        <row r="127">
          <cell r="P127" t="str">
            <v>AYDIN</v>
          </cell>
        </row>
        <row r="128">
          <cell r="P128" t="str">
            <v>AYDIN</v>
          </cell>
        </row>
        <row r="129">
          <cell r="P129" t="str">
            <v>AYDIN</v>
          </cell>
        </row>
        <row r="130">
          <cell r="P130" t="str">
            <v>AYDIN</v>
          </cell>
        </row>
        <row r="131">
          <cell r="P131" t="str">
            <v>AYDIN</v>
          </cell>
        </row>
        <row r="132">
          <cell r="P132" t="str">
            <v>AYDIN</v>
          </cell>
        </row>
        <row r="133">
          <cell r="P133" t="str">
            <v>AYDIN</v>
          </cell>
        </row>
        <row r="134">
          <cell r="P134" t="str">
            <v>AYDIN</v>
          </cell>
        </row>
        <row r="135">
          <cell r="P135" t="str">
            <v>AYDIN</v>
          </cell>
        </row>
        <row r="136">
          <cell r="P136" t="str">
            <v>AYDIN</v>
          </cell>
        </row>
        <row r="137">
          <cell r="P137" t="str">
            <v>AYDIN</v>
          </cell>
        </row>
        <row r="138">
          <cell r="P138" t="str">
            <v>AYDIN</v>
          </cell>
        </row>
        <row r="139">
          <cell r="P139" t="str">
            <v>AYDIN</v>
          </cell>
        </row>
        <row r="140">
          <cell r="P140" t="str">
            <v>AYDIN</v>
          </cell>
        </row>
        <row r="141">
          <cell r="P141" t="str">
            <v>AYDIN</v>
          </cell>
        </row>
        <row r="142">
          <cell r="P142" t="str">
            <v>AYDIN</v>
          </cell>
        </row>
        <row r="143">
          <cell r="P143" t="str">
            <v>BALIKESİR</v>
          </cell>
        </row>
        <row r="144">
          <cell r="P144" t="str">
            <v>BALIKESİR</v>
          </cell>
        </row>
        <row r="145">
          <cell r="P145" t="str">
            <v>BALIKESİR</v>
          </cell>
        </row>
        <row r="146">
          <cell r="P146" t="str">
            <v>BALIKESİR</v>
          </cell>
        </row>
        <row r="147">
          <cell r="P147" t="str">
            <v>BALIKESİR</v>
          </cell>
        </row>
        <row r="148">
          <cell r="P148" t="str">
            <v>BALIKESİR</v>
          </cell>
        </row>
        <row r="149">
          <cell r="P149" t="str">
            <v>BALIKESİR</v>
          </cell>
        </row>
        <row r="150">
          <cell r="P150" t="str">
            <v>BALIKESİR</v>
          </cell>
        </row>
        <row r="151">
          <cell r="P151" t="str">
            <v>BALIKESİR</v>
          </cell>
        </row>
        <row r="152">
          <cell r="P152" t="str">
            <v>BALIKESİR</v>
          </cell>
        </row>
        <row r="153">
          <cell r="P153" t="str">
            <v>BALIKESİR</v>
          </cell>
        </row>
        <row r="154">
          <cell r="P154" t="str">
            <v>BALIKESİR</v>
          </cell>
        </row>
        <row r="155">
          <cell r="P155" t="str">
            <v>BALIKESİR</v>
          </cell>
        </row>
        <row r="156">
          <cell r="P156" t="str">
            <v>BALIKESİR</v>
          </cell>
        </row>
        <row r="157">
          <cell r="P157" t="str">
            <v>BALIKESİR</v>
          </cell>
        </row>
        <row r="158">
          <cell r="P158" t="str">
            <v>BALIKESİR</v>
          </cell>
        </row>
        <row r="159">
          <cell r="P159" t="str">
            <v>BALIKESİR</v>
          </cell>
        </row>
        <row r="160">
          <cell r="P160" t="str">
            <v>BALIKESİR</v>
          </cell>
        </row>
        <row r="161">
          <cell r="P161" t="str">
            <v>BALIKESİR</v>
          </cell>
        </row>
        <row r="162">
          <cell r="P162" t="str">
            <v>BALIKESİR</v>
          </cell>
        </row>
        <row r="163">
          <cell r="P163" t="str">
            <v>BARTIN</v>
          </cell>
        </row>
        <row r="164">
          <cell r="P164" t="str">
            <v>BARTIN</v>
          </cell>
        </row>
        <row r="165">
          <cell r="P165" t="str">
            <v>BARTIN</v>
          </cell>
        </row>
        <row r="166">
          <cell r="P166" t="str">
            <v>BARTIN</v>
          </cell>
        </row>
        <row r="167">
          <cell r="P167" t="str">
            <v>BATMAN</v>
          </cell>
        </row>
        <row r="168">
          <cell r="P168" t="str">
            <v>BATMAN</v>
          </cell>
        </row>
        <row r="169">
          <cell r="P169" t="str">
            <v>BATMAN</v>
          </cell>
        </row>
        <row r="170">
          <cell r="P170" t="str">
            <v>BATMAN</v>
          </cell>
        </row>
        <row r="171">
          <cell r="P171" t="str">
            <v>BATMAN</v>
          </cell>
        </row>
        <row r="172">
          <cell r="P172" t="str">
            <v>BATMAN</v>
          </cell>
        </row>
        <row r="173">
          <cell r="P173" t="str">
            <v>BAYBURT</v>
          </cell>
        </row>
        <row r="174">
          <cell r="P174" t="str">
            <v>BAYBURT</v>
          </cell>
        </row>
        <row r="175">
          <cell r="P175" t="str">
            <v>BAYBURT</v>
          </cell>
        </row>
        <row r="176">
          <cell r="P176" t="str">
            <v>BİLECİK</v>
          </cell>
        </row>
        <row r="177">
          <cell r="P177" t="str">
            <v>BİLECİK</v>
          </cell>
        </row>
        <row r="178">
          <cell r="P178" t="str">
            <v>BİLECİK</v>
          </cell>
        </row>
        <row r="179">
          <cell r="P179" t="str">
            <v>BİLECİK</v>
          </cell>
        </row>
        <row r="180">
          <cell r="P180" t="str">
            <v>BİLECİK</v>
          </cell>
        </row>
        <row r="181">
          <cell r="P181" t="str">
            <v>BİLECİK</v>
          </cell>
        </row>
        <row r="182">
          <cell r="P182" t="str">
            <v>BİLECİK</v>
          </cell>
        </row>
        <row r="183">
          <cell r="P183" t="str">
            <v>BİLECİK</v>
          </cell>
        </row>
        <row r="184">
          <cell r="P184" t="str">
            <v>BİNGÖL</v>
          </cell>
        </row>
        <row r="185">
          <cell r="P185" t="str">
            <v>BİNGÖL</v>
          </cell>
        </row>
        <row r="186">
          <cell r="P186" t="str">
            <v>BİNGÖL</v>
          </cell>
        </row>
        <row r="187">
          <cell r="P187" t="str">
            <v>BİNGÖL</v>
          </cell>
        </row>
        <row r="188">
          <cell r="P188" t="str">
            <v>BİNGÖL</v>
          </cell>
        </row>
        <row r="189">
          <cell r="P189" t="str">
            <v>BİNGÖL</v>
          </cell>
        </row>
        <row r="190">
          <cell r="P190" t="str">
            <v>BİNGÖL</v>
          </cell>
        </row>
        <row r="191">
          <cell r="P191" t="str">
            <v>BİNGÖL</v>
          </cell>
        </row>
        <row r="192">
          <cell r="P192" t="str">
            <v>BİTLİS</v>
          </cell>
        </row>
        <row r="193">
          <cell r="P193" t="str">
            <v>BİTLİS</v>
          </cell>
        </row>
        <row r="194">
          <cell r="P194" t="str">
            <v>BİTLİS</v>
          </cell>
        </row>
        <row r="195">
          <cell r="P195" t="str">
            <v>BİTLİS</v>
          </cell>
        </row>
        <row r="196">
          <cell r="P196" t="str">
            <v>BİTLİS</v>
          </cell>
        </row>
        <row r="197">
          <cell r="P197" t="str">
            <v>BİTLİS</v>
          </cell>
        </row>
        <row r="198">
          <cell r="P198" t="str">
            <v>BİTLİS</v>
          </cell>
        </row>
        <row r="199">
          <cell r="P199" t="str">
            <v>BOLU</v>
          </cell>
        </row>
        <row r="200">
          <cell r="P200" t="str">
            <v>BOLU</v>
          </cell>
        </row>
        <row r="201">
          <cell r="P201" t="str">
            <v>BOLU</v>
          </cell>
        </row>
        <row r="202">
          <cell r="P202" t="str">
            <v>BOLU</v>
          </cell>
        </row>
        <row r="203">
          <cell r="P203" t="str">
            <v>BOLU</v>
          </cell>
        </row>
        <row r="204">
          <cell r="P204" t="str">
            <v>BOLU</v>
          </cell>
        </row>
        <row r="205">
          <cell r="P205" t="str">
            <v>BOLU</v>
          </cell>
        </row>
        <row r="206">
          <cell r="P206" t="str">
            <v>BOLU</v>
          </cell>
        </row>
        <row r="207">
          <cell r="P207" t="str">
            <v>BOLU</v>
          </cell>
        </row>
        <row r="208">
          <cell r="P208" t="str">
            <v>BURDUR</v>
          </cell>
        </row>
        <row r="209">
          <cell r="P209" t="str">
            <v>BURDUR</v>
          </cell>
        </row>
        <row r="210">
          <cell r="P210" t="str">
            <v>BURDUR</v>
          </cell>
        </row>
        <row r="211">
          <cell r="P211" t="str">
            <v>BURDUR</v>
          </cell>
        </row>
        <row r="212">
          <cell r="P212" t="str">
            <v>BURDUR</v>
          </cell>
        </row>
        <row r="213">
          <cell r="P213" t="str">
            <v>BURDUR</v>
          </cell>
        </row>
        <row r="214">
          <cell r="P214" t="str">
            <v>BURDUR</v>
          </cell>
        </row>
        <row r="215">
          <cell r="P215" t="str">
            <v>BURDUR</v>
          </cell>
        </row>
        <row r="216">
          <cell r="P216" t="str">
            <v>BURDUR</v>
          </cell>
        </row>
        <row r="217">
          <cell r="P217" t="str">
            <v>BURDUR</v>
          </cell>
        </row>
        <row r="218">
          <cell r="P218" t="str">
            <v>BURDUR</v>
          </cell>
        </row>
        <row r="219">
          <cell r="P219" t="str">
            <v>BURSA</v>
          </cell>
        </row>
        <row r="220">
          <cell r="P220" t="str">
            <v>BURSA</v>
          </cell>
        </row>
        <row r="221">
          <cell r="P221" t="str">
            <v>BURSA</v>
          </cell>
        </row>
        <row r="222">
          <cell r="P222" t="str">
            <v>BURSA</v>
          </cell>
        </row>
        <row r="223">
          <cell r="P223" t="str">
            <v>BURSA</v>
          </cell>
        </row>
        <row r="224">
          <cell r="P224" t="str">
            <v>BURSA</v>
          </cell>
        </row>
        <row r="225">
          <cell r="P225" t="str">
            <v>BURSA</v>
          </cell>
        </row>
        <row r="226">
          <cell r="P226" t="str">
            <v>BURSA</v>
          </cell>
        </row>
        <row r="227">
          <cell r="P227" t="str">
            <v>BURSA</v>
          </cell>
        </row>
        <row r="228">
          <cell r="P228" t="str">
            <v>BURSA</v>
          </cell>
        </row>
        <row r="229">
          <cell r="P229" t="str">
            <v>BURSA</v>
          </cell>
        </row>
        <row r="230">
          <cell r="P230" t="str">
            <v>BURSA</v>
          </cell>
        </row>
        <row r="231">
          <cell r="P231" t="str">
            <v>BURSA</v>
          </cell>
        </row>
        <row r="232">
          <cell r="P232" t="str">
            <v>BURSA</v>
          </cell>
        </row>
        <row r="233">
          <cell r="P233" t="str">
            <v>BURSA</v>
          </cell>
        </row>
        <row r="234">
          <cell r="P234" t="str">
            <v>BURSA</v>
          </cell>
        </row>
        <row r="235">
          <cell r="P235" t="str">
            <v>BURSA</v>
          </cell>
        </row>
        <row r="236">
          <cell r="P236" t="str">
            <v>ÇANAKKALE</v>
          </cell>
        </row>
        <row r="237">
          <cell r="P237" t="str">
            <v>ÇANAKKALE</v>
          </cell>
        </row>
        <row r="238">
          <cell r="P238" t="str">
            <v>ÇANAKKALE</v>
          </cell>
        </row>
        <row r="239">
          <cell r="P239" t="str">
            <v>ÇANAKKALE</v>
          </cell>
        </row>
        <row r="240">
          <cell r="P240" t="str">
            <v>ÇANAKKALE</v>
          </cell>
        </row>
        <row r="241">
          <cell r="P241" t="str">
            <v>ÇANAKKALE</v>
          </cell>
        </row>
        <row r="242">
          <cell r="P242" t="str">
            <v>ÇANAKKALE</v>
          </cell>
        </row>
        <row r="243">
          <cell r="P243" t="str">
            <v>ÇANAKKALE</v>
          </cell>
        </row>
        <row r="244">
          <cell r="P244" t="str">
            <v>ÇANAKKALE</v>
          </cell>
        </row>
        <row r="245">
          <cell r="P245" t="str">
            <v>ÇANAKKALE</v>
          </cell>
        </row>
        <row r="246">
          <cell r="P246" t="str">
            <v>ÇANAKKALE</v>
          </cell>
        </row>
        <row r="247">
          <cell r="P247" t="str">
            <v>ÇANAKKALE</v>
          </cell>
        </row>
        <row r="248">
          <cell r="P248" t="str">
            <v>ÇANKIRI</v>
          </cell>
        </row>
        <row r="249">
          <cell r="P249" t="str">
            <v>ÇANKIRI</v>
          </cell>
        </row>
        <row r="250">
          <cell r="P250" t="str">
            <v>ÇANKIRI</v>
          </cell>
        </row>
        <row r="251">
          <cell r="P251" t="str">
            <v>ÇANKIRI</v>
          </cell>
        </row>
        <row r="252">
          <cell r="P252" t="str">
            <v>ÇANKIRI</v>
          </cell>
        </row>
        <row r="253">
          <cell r="P253" t="str">
            <v>ÇANKIRI</v>
          </cell>
        </row>
        <row r="254">
          <cell r="P254" t="str">
            <v>ÇANKIRI</v>
          </cell>
        </row>
        <row r="255">
          <cell r="P255" t="str">
            <v>ÇANKIRI</v>
          </cell>
        </row>
        <row r="256">
          <cell r="P256" t="str">
            <v>ÇANKIRI</v>
          </cell>
        </row>
        <row r="257">
          <cell r="P257" t="str">
            <v>ÇANKIRI</v>
          </cell>
        </row>
        <row r="258">
          <cell r="P258" t="str">
            <v>ÇANKIRI</v>
          </cell>
        </row>
        <row r="259">
          <cell r="P259" t="str">
            <v>ÇANKIRI</v>
          </cell>
        </row>
        <row r="260">
          <cell r="P260" t="str">
            <v>ÇORUM</v>
          </cell>
        </row>
        <row r="261">
          <cell r="P261" t="str">
            <v>ÇORUM</v>
          </cell>
        </row>
        <row r="262">
          <cell r="P262" t="str">
            <v>ÇORUM</v>
          </cell>
        </row>
        <row r="263">
          <cell r="P263" t="str">
            <v>ÇORUM</v>
          </cell>
        </row>
        <row r="264">
          <cell r="P264" t="str">
            <v>ÇORUM</v>
          </cell>
        </row>
        <row r="265">
          <cell r="P265" t="str">
            <v>ÇORUM</v>
          </cell>
        </row>
        <row r="266">
          <cell r="P266" t="str">
            <v>ÇORUM</v>
          </cell>
        </row>
        <row r="267">
          <cell r="P267" t="str">
            <v>ÇORUM</v>
          </cell>
        </row>
        <row r="268">
          <cell r="P268" t="str">
            <v>ÇORUM</v>
          </cell>
        </row>
        <row r="269">
          <cell r="P269" t="str">
            <v>ÇORUM</v>
          </cell>
        </row>
        <row r="270">
          <cell r="P270" t="str">
            <v>ÇORUM</v>
          </cell>
        </row>
        <row r="271">
          <cell r="P271" t="str">
            <v>ÇORUM</v>
          </cell>
        </row>
        <row r="272">
          <cell r="P272" t="str">
            <v>ÇORUM</v>
          </cell>
        </row>
        <row r="273">
          <cell r="P273" t="str">
            <v>ÇORUM</v>
          </cell>
        </row>
        <row r="274">
          <cell r="P274" t="str">
            <v>DENİZLİ</v>
          </cell>
        </row>
        <row r="275">
          <cell r="P275" t="str">
            <v>DENİZLİ</v>
          </cell>
        </row>
        <row r="276">
          <cell r="P276" t="str">
            <v>DENİZLİ</v>
          </cell>
        </row>
        <row r="277">
          <cell r="P277" t="str">
            <v>DENİZLİ</v>
          </cell>
        </row>
        <row r="278">
          <cell r="P278" t="str">
            <v>DENİZLİ</v>
          </cell>
        </row>
        <row r="279">
          <cell r="P279" t="str">
            <v>DENİZLİ</v>
          </cell>
        </row>
        <row r="280">
          <cell r="P280" t="str">
            <v>DENİZLİ</v>
          </cell>
        </row>
        <row r="281">
          <cell r="P281" t="str">
            <v>DENİZLİ</v>
          </cell>
        </row>
        <row r="282">
          <cell r="P282" t="str">
            <v>DENİZLİ</v>
          </cell>
        </row>
        <row r="283">
          <cell r="P283" t="str">
            <v>DENİZLİ</v>
          </cell>
        </row>
        <row r="284">
          <cell r="P284" t="str">
            <v>DENİZLİ</v>
          </cell>
        </row>
        <row r="285">
          <cell r="P285" t="str">
            <v>DENİZLİ</v>
          </cell>
        </row>
        <row r="286">
          <cell r="P286" t="str">
            <v>DENİZLİ</v>
          </cell>
        </row>
        <row r="287">
          <cell r="P287" t="str">
            <v>DENİZLİ</v>
          </cell>
        </row>
        <row r="288">
          <cell r="P288" t="str">
            <v>DENİZLİ</v>
          </cell>
        </row>
        <row r="289">
          <cell r="P289" t="str">
            <v>DENİZLİ</v>
          </cell>
        </row>
        <row r="290">
          <cell r="P290" t="str">
            <v>DENİZLİ</v>
          </cell>
        </row>
        <row r="291">
          <cell r="P291" t="str">
            <v>DENİZLİ</v>
          </cell>
        </row>
        <row r="292">
          <cell r="P292" t="str">
            <v>DENİZLİ</v>
          </cell>
        </row>
        <row r="293">
          <cell r="P293" t="str">
            <v>DİYARBAKIR</v>
          </cell>
        </row>
        <row r="294">
          <cell r="P294" t="str">
            <v>DİYARBAKIR</v>
          </cell>
        </row>
        <row r="295">
          <cell r="P295" t="str">
            <v>DİYARBAKIR</v>
          </cell>
        </row>
        <row r="296">
          <cell r="P296" t="str">
            <v>DİYARBAKIR</v>
          </cell>
        </row>
        <row r="297">
          <cell r="P297" t="str">
            <v>DİYARBAKIR</v>
          </cell>
        </row>
        <row r="298">
          <cell r="P298" t="str">
            <v>DİYARBAKIR</v>
          </cell>
        </row>
        <row r="299">
          <cell r="P299" t="str">
            <v>DİYARBAKIR</v>
          </cell>
        </row>
        <row r="300">
          <cell r="P300" t="str">
            <v>DİYARBAKIR</v>
          </cell>
        </row>
        <row r="301">
          <cell r="P301" t="str">
            <v>DİYARBAKIR</v>
          </cell>
        </row>
        <row r="302">
          <cell r="P302" t="str">
            <v>DİYARBAKIR</v>
          </cell>
        </row>
        <row r="303">
          <cell r="P303" t="str">
            <v>DİYARBAKIR</v>
          </cell>
        </row>
        <row r="304">
          <cell r="P304" t="str">
            <v>DİYARBAKIR</v>
          </cell>
        </row>
        <row r="305">
          <cell r="P305" t="str">
            <v>DİYARBAKIR</v>
          </cell>
        </row>
        <row r="306">
          <cell r="P306" t="str">
            <v>DİYARBAKIR</v>
          </cell>
        </row>
        <row r="307">
          <cell r="P307" t="str">
            <v>DİYARBAKIR</v>
          </cell>
        </row>
        <row r="308">
          <cell r="P308" t="str">
            <v>DİYARBAKIR</v>
          </cell>
        </row>
        <row r="309">
          <cell r="P309" t="str">
            <v>DİYARBAKIR</v>
          </cell>
        </row>
        <row r="310">
          <cell r="P310" t="str">
            <v>DÜZCE</v>
          </cell>
        </row>
        <row r="311">
          <cell r="P311" t="str">
            <v>DÜZCE</v>
          </cell>
        </row>
        <row r="312">
          <cell r="P312" t="str">
            <v>DÜZCE</v>
          </cell>
        </row>
        <row r="313">
          <cell r="P313" t="str">
            <v>DÜZCE</v>
          </cell>
        </row>
        <row r="314">
          <cell r="P314" t="str">
            <v>DÜZCE</v>
          </cell>
        </row>
        <row r="315">
          <cell r="P315" t="str">
            <v>DÜZCE</v>
          </cell>
        </row>
        <row r="316">
          <cell r="P316" t="str">
            <v>DÜZCE</v>
          </cell>
        </row>
        <row r="317">
          <cell r="P317" t="str">
            <v>DÜZCE</v>
          </cell>
        </row>
        <row r="318">
          <cell r="P318" t="str">
            <v>EDİRNE</v>
          </cell>
        </row>
        <row r="319">
          <cell r="P319" t="str">
            <v>EDİRNE</v>
          </cell>
        </row>
        <row r="320">
          <cell r="P320" t="str">
            <v>EDİRNE</v>
          </cell>
        </row>
        <row r="321">
          <cell r="P321" t="str">
            <v>EDİRNE</v>
          </cell>
        </row>
        <row r="322">
          <cell r="P322" t="str">
            <v>EDİRNE</v>
          </cell>
        </row>
        <row r="323">
          <cell r="P323" t="str">
            <v>EDİRNE</v>
          </cell>
        </row>
        <row r="324">
          <cell r="P324" t="str">
            <v>EDİRNE</v>
          </cell>
        </row>
        <row r="325">
          <cell r="P325" t="str">
            <v>EDİRNE</v>
          </cell>
        </row>
        <row r="326">
          <cell r="P326" t="str">
            <v>EDİRNE</v>
          </cell>
        </row>
        <row r="327">
          <cell r="P327" t="str">
            <v>ELAZIĞ</v>
          </cell>
        </row>
        <row r="328">
          <cell r="P328" t="str">
            <v>ELAZIĞ</v>
          </cell>
        </row>
        <row r="329">
          <cell r="P329" t="str">
            <v>ELAZIĞ</v>
          </cell>
        </row>
        <row r="330">
          <cell r="P330" t="str">
            <v>ELAZIĞ</v>
          </cell>
        </row>
        <row r="331">
          <cell r="P331" t="str">
            <v>ELAZIĞ</v>
          </cell>
        </row>
        <row r="332">
          <cell r="P332" t="str">
            <v>ELAZIĞ</v>
          </cell>
        </row>
        <row r="333">
          <cell r="P333" t="str">
            <v>ELAZIĞ</v>
          </cell>
        </row>
        <row r="334">
          <cell r="P334" t="str">
            <v>ELAZIĞ</v>
          </cell>
        </row>
        <row r="335">
          <cell r="P335" t="str">
            <v>ELAZIĞ</v>
          </cell>
        </row>
        <row r="336">
          <cell r="P336" t="str">
            <v>ELAZIĞ</v>
          </cell>
        </row>
        <row r="337">
          <cell r="P337" t="str">
            <v>ELAZIĞ</v>
          </cell>
        </row>
        <row r="338">
          <cell r="P338" t="str">
            <v>ERZİNCAN</v>
          </cell>
        </row>
        <row r="339">
          <cell r="P339" t="str">
            <v>ERZİNCAN</v>
          </cell>
        </row>
        <row r="340">
          <cell r="P340" t="str">
            <v>ERZİNCAN</v>
          </cell>
        </row>
        <row r="341">
          <cell r="P341" t="str">
            <v>ERZİNCAN</v>
          </cell>
        </row>
        <row r="342">
          <cell r="P342" t="str">
            <v>ERZİNCAN</v>
          </cell>
        </row>
        <row r="343">
          <cell r="P343" t="str">
            <v>ERZİNCAN</v>
          </cell>
        </row>
        <row r="344">
          <cell r="P344" t="str">
            <v>ERZİNCAN</v>
          </cell>
        </row>
        <row r="345">
          <cell r="P345" t="str">
            <v>ERZİNCAN</v>
          </cell>
        </row>
        <row r="346">
          <cell r="P346" t="str">
            <v>ERZİNCAN</v>
          </cell>
        </row>
        <row r="347">
          <cell r="P347" t="str">
            <v>ERZURUM</v>
          </cell>
        </row>
        <row r="348">
          <cell r="P348" t="str">
            <v>ERZURUM</v>
          </cell>
        </row>
        <row r="349">
          <cell r="P349" t="str">
            <v>ERZURUM</v>
          </cell>
        </row>
        <row r="350">
          <cell r="P350" t="str">
            <v>ERZURUM</v>
          </cell>
        </row>
        <row r="351">
          <cell r="P351" t="str">
            <v>ERZURUM</v>
          </cell>
        </row>
        <row r="352">
          <cell r="P352" t="str">
            <v>ERZURUM</v>
          </cell>
        </row>
        <row r="353">
          <cell r="P353" t="str">
            <v>ERZURUM</v>
          </cell>
        </row>
        <row r="354">
          <cell r="P354" t="str">
            <v>ERZURUM</v>
          </cell>
        </row>
        <row r="355">
          <cell r="P355" t="str">
            <v>ERZURUM</v>
          </cell>
        </row>
        <row r="356">
          <cell r="P356" t="str">
            <v>ERZURUM</v>
          </cell>
        </row>
        <row r="357">
          <cell r="P357" t="str">
            <v>ERZURUM</v>
          </cell>
        </row>
        <row r="358">
          <cell r="P358" t="str">
            <v>ERZURUM</v>
          </cell>
        </row>
        <row r="359">
          <cell r="P359" t="str">
            <v>ERZURUM</v>
          </cell>
        </row>
        <row r="360">
          <cell r="P360" t="str">
            <v>ERZURUM</v>
          </cell>
        </row>
        <row r="361">
          <cell r="P361" t="str">
            <v>ERZURUM</v>
          </cell>
        </row>
        <row r="362">
          <cell r="P362" t="str">
            <v>ERZURUM</v>
          </cell>
        </row>
        <row r="363">
          <cell r="P363" t="str">
            <v>ERZURUM</v>
          </cell>
        </row>
        <row r="364">
          <cell r="P364" t="str">
            <v>ERZURUM</v>
          </cell>
        </row>
        <row r="365">
          <cell r="P365" t="str">
            <v>ERZURUM</v>
          </cell>
        </row>
        <row r="366">
          <cell r="P366" t="str">
            <v>ERZURUM</v>
          </cell>
        </row>
        <row r="367">
          <cell r="P367" t="str">
            <v>ESKİŞEHİR</v>
          </cell>
        </row>
        <row r="368">
          <cell r="P368" t="str">
            <v>ESKİŞEHİR</v>
          </cell>
        </row>
        <row r="369">
          <cell r="P369" t="str">
            <v>ESKİŞEHİR</v>
          </cell>
        </row>
        <row r="370">
          <cell r="P370" t="str">
            <v>ESKİŞEHİR</v>
          </cell>
        </row>
        <row r="371">
          <cell r="P371" t="str">
            <v>ESKİŞEHİR</v>
          </cell>
        </row>
        <row r="372">
          <cell r="P372" t="str">
            <v>ESKİŞEHİR</v>
          </cell>
        </row>
        <row r="373">
          <cell r="P373" t="str">
            <v>ESKİŞEHİR</v>
          </cell>
        </row>
        <row r="374">
          <cell r="P374" t="str">
            <v>ESKİŞEHİR</v>
          </cell>
        </row>
        <row r="375">
          <cell r="P375" t="str">
            <v>ESKİŞEHİR</v>
          </cell>
        </row>
        <row r="376">
          <cell r="P376" t="str">
            <v>ESKİŞEHİR</v>
          </cell>
        </row>
        <row r="377">
          <cell r="P377" t="str">
            <v>ESKİŞEHİR</v>
          </cell>
        </row>
        <row r="378">
          <cell r="P378" t="str">
            <v>ESKİŞEHİR</v>
          </cell>
        </row>
        <row r="379">
          <cell r="P379" t="str">
            <v>ESKİŞEHİR</v>
          </cell>
        </row>
        <row r="380">
          <cell r="P380" t="str">
            <v>ESKİŞEHİR</v>
          </cell>
        </row>
        <row r="381">
          <cell r="P381" t="str">
            <v>GAZİANTEP</v>
          </cell>
        </row>
        <row r="382">
          <cell r="P382" t="str">
            <v>GAZİANTEP</v>
          </cell>
        </row>
        <row r="383">
          <cell r="P383" t="str">
            <v>GAZİANTEP</v>
          </cell>
        </row>
        <row r="384">
          <cell r="P384" t="str">
            <v>GAZİANTEP</v>
          </cell>
        </row>
        <row r="385">
          <cell r="P385" t="str">
            <v>GAZİANTEP</v>
          </cell>
        </row>
        <row r="386">
          <cell r="P386" t="str">
            <v>GAZİANTEP</v>
          </cell>
        </row>
        <row r="387">
          <cell r="P387" t="str">
            <v>GAZİANTEP</v>
          </cell>
        </row>
        <row r="388">
          <cell r="P388" t="str">
            <v>GAZİANTEP</v>
          </cell>
        </row>
        <row r="389">
          <cell r="P389" t="str">
            <v>GAZİANTEP</v>
          </cell>
        </row>
        <row r="390">
          <cell r="P390" t="str">
            <v>GİRESUN</v>
          </cell>
        </row>
        <row r="391">
          <cell r="P391" t="str">
            <v>GİRESUN</v>
          </cell>
        </row>
        <row r="392">
          <cell r="P392" t="str">
            <v>GİRESUN</v>
          </cell>
        </row>
        <row r="393">
          <cell r="P393" t="str">
            <v>GİRESUN</v>
          </cell>
        </row>
        <row r="394">
          <cell r="P394" t="str">
            <v>GİRESUN</v>
          </cell>
        </row>
        <row r="395">
          <cell r="P395" t="str">
            <v>GİRESUN</v>
          </cell>
        </row>
        <row r="396">
          <cell r="P396" t="str">
            <v>GİRESUN</v>
          </cell>
        </row>
        <row r="397">
          <cell r="P397" t="str">
            <v>GİRESUN</v>
          </cell>
        </row>
        <row r="398">
          <cell r="P398" t="str">
            <v>GİRESUN</v>
          </cell>
        </row>
        <row r="399">
          <cell r="P399" t="str">
            <v>GİRESUN</v>
          </cell>
        </row>
        <row r="400">
          <cell r="P400" t="str">
            <v>GİRESUN</v>
          </cell>
        </row>
        <row r="401">
          <cell r="P401" t="str">
            <v>GİRESUN</v>
          </cell>
        </row>
        <row r="402">
          <cell r="P402" t="str">
            <v>GİRESUN</v>
          </cell>
        </row>
        <row r="403">
          <cell r="P403" t="str">
            <v>GİRESUN</v>
          </cell>
        </row>
        <row r="404">
          <cell r="P404" t="str">
            <v>GİRESUN</v>
          </cell>
        </row>
        <row r="405">
          <cell r="P405" t="str">
            <v>GİRESUN</v>
          </cell>
        </row>
        <row r="406">
          <cell r="P406" t="str">
            <v>GÜMÜŞHANE</v>
          </cell>
        </row>
        <row r="407">
          <cell r="P407" t="str">
            <v>GÜMÜŞHANE</v>
          </cell>
        </row>
        <row r="408">
          <cell r="P408" t="str">
            <v>GÜMÜŞHANE</v>
          </cell>
        </row>
        <row r="409">
          <cell r="P409" t="str">
            <v>GÜMÜŞHANE</v>
          </cell>
        </row>
        <row r="410">
          <cell r="P410" t="str">
            <v>GÜMÜŞHANE</v>
          </cell>
        </row>
        <row r="411">
          <cell r="P411" t="str">
            <v>GÜMÜŞHANE</v>
          </cell>
        </row>
        <row r="412">
          <cell r="P412" t="str">
            <v>HAKKARİ</v>
          </cell>
        </row>
        <row r="413">
          <cell r="P413" t="str">
            <v>HAKKARİ</v>
          </cell>
        </row>
        <row r="414">
          <cell r="P414" t="str">
            <v>HAKKARİ</v>
          </cell>
        </row>
        <row r="415">
          <cell r="P415" t="str">
            <v>HAKKARİ</v>
          </cell>
        </row>
        <row r="416">
          <cell r="P416" t="str">
            <v>HATAY</v>
          </cell>
        </row>
        <row r="417">
          <cell r="P417" t="str">
            <v>HATAY</v>
          </cell>
        </row>
        <row r="418">
          <cell r="P418" t="str">
            <v>HATAY</v>
          </cell>
        </row>
        <row r="419">
          <cell r="P419" t="str">
            <v>HATAY</v>
          </cell>
        </row>
        <row r="420">
          <cell r="P420" t="str">
            <v>HATAY</v>
          </cell>
        </row>
        <row r="421">
          <cell r="P421" t="str">
            <v>HATAY</v>
          </cell>
        </row>
        <row r="422">
          <cell r="P422" t="str">
            <v>HATAY</v>
          </cell>
        </row>
        <row r="423">
          <cell r="P423" t="str">
            <v>HATAY</v>
          </cell>
        </row>
        <row r="424">
          <cell r="P424" t="str">
            <v>HATAY</v>
          </cell>
        </row>
        <row r="425">
          <cell r="P425" t="str">
            <v>HATAY</v>
          </cell>
        </row>
        <row r="426">
          <cell r="P426" t="str">
            <v>HATAY</v>
          </cell>
        </row>
        <row r="427">
          <cell r="P427" t="str">
            <v>HATAY</v>
          </cell>
        </row>
        <row r="428">
          <cell r="P428" t="str">
            <v>HATAY</v>
          </cell>
        </row>
        <row r="429">
          <cell r="P429" t="str">
            <v>HATAY</v>
          </cell>
        </row>
        <row r="430">
          <cell r="P430" t="str">
            <v>HATAY</v>
          </cell>
        </row>
        <row r="431">
          <cell r="P431" t="str">
            <v>IĞDIR</v>
          </cell>
        </row>
        <row r="432">
          <cell r="P432" t="str">
            <v>IĞDIR</v>
          </cell>
        </row>
        <row r="433">
          <cell r="P433" t="str">
            <v>IĞDIR</v>
          </cell>
        </row>
        <row r="434">
          <cell r="P434" t="str">
            <v>IĞDIR</v>
          </cell>
        </row>
        <row r="435">
          <cell r="P435" t="str">
            <v>ISPARTA</v>
          </cell>
        </row>
        <row r="436">
          <cell r="P436" t="str">
            <v>ISPARTA</v>
          </cell>
        </row>
        <row r="437">
          <cell r="P437" t="str">
            <v>ISPARTA</v>
          </cell>
        </row>
        <row r="438">
          <cell r="P438" t="str">
            <v>ISPARTA</v>
          </cell>
        </row>
        <row r="439">
          <cell r="P439" t="str">
            <v>ISPARTA</v>
          </cell>
        </row>
        <row r="440">
          <cell r="P440" t="str">
            <v>ISPARTA</v>
          </cell>
        </row>
        <row r="441">
          <cell r="P441" t="str">
            <v>ISPARTA</v>
          </cell>
        </row>
        <row r="442">
          <cell r="P442" t="str">
            <v>ISPARTA</v>
          </cell>
        </row>
        <row r="443">
          <cell r="P443" t="str">
            <v>ISPARTA</v>
          </cell>
        </row>
        <row r="444">
          <cell r="P444" t="str">
            <v>ISPARTA</v>
          </cell>
        </row>
        <row r="445">
          <cell r="P445" t="str">
            <v>ISPARTA</v>
          </cell>
        </row>
        <row r="446">
          <cell r="P446" t="str">
            <v>ISPARTA</v>
          </cell>
        </row>
        <row r="447">
          <cell r="P447" t="str">
            <v>ISPARTA</v>
          </cell>
        </row>
        <row r="448">
          <cell r="P448" t="str">
            <v>İSTANBUL</v>
          </cell>
        </row>
        <row r="449">
          <cell r="P449" t="str">
            <v>İSTANBUL</v>
          </cell>
        </row>
        <row r="450">
          <cell r="P450" t="str">
            <v>İSTANBUL</v>
          </cell>
        </row>
        <row r="451">
          <cell r="P451" t="str">
            <v>İSTANBUL</v>
          </cell>
        </row>
        <row r="452">
          <cell r="P452" t="str">
            <v>İSTANBUL</v>
          </cell>
        </row>
        <row r="453">
          <cell r="P453" t="str">
            <v>İSTANBUL</v>
          </cell>
        </row>
        <row r="454">
          <cell r="P454" t="str">
            <v>İSTANBUL</v>
          </cell>
        </row>
        <row r="455">
          <cell r="P455" t="str">
            <v>İSTANBUL</v>
          </cell>
        </row>
        <row r="456">
          <cell r="P456" t="str">
            <v>İSTANBUL</v>
          </cell>
        </row>
        <row r="457">
          <cell r="P457" t="str">
            <v>İSTANBUL</v>
          </cell>
        </row>
        <row r="458">
          <cell r="P458" t="str">
            <v>İSTANBUL</v>
          </cell>
        </row>
        <row r="459">
          <cell r="P459" t="str">
            <v>İSTANBUL</v>
          </cell>
        </row>
        <row r="460">
          <cell r="P460" t="str">
            <v>İSTANBUL</v>
          </cell>
        </row>
        <row r="461">
          <cell r="P461" t="str">
            <v>İSTANBUL</v>
          </cell>
        </row>
        <row r="462">
          <cell r="P462" t="str">
            <v>İSTANBUL</v>
          </cell>
        </row>
        <row r="463">
          <cell r="P463" t="str">
            <v>İSTANBUL</v>
          </cell>
        </row>
        <row r="464">
          <cell r="P464" t="str">
            <v>İSTANBUL</v>
          </cell>
        </row>
        <row r="465">
          <cell r="P465" t="str">
            <v>İSTANBUL</v>
          </cell>
        </row>
        <row r="466">
          <cell r="P466" t="str">
            <v>İSTANBUL</v>
          </cell>
        </row>
        <row r="467">
          <cell r="P467" t="str">
            <v>İSTANBUL</v>
          </cell>
        </row>
        <row r="468">
          <cell r="P468" t="str">
            <v>İSTANBUL</v>
          </cell>
        </row>
        <row r="469">
          <cell r="P469" t="str">
            <v>İSTANBUL</v>
          </cell>
        </row>
        <row r="470">
          <cell r="P470" t="str">
            <v>İSTANBUL</v>
          </cell>
        </row>
        <row r="471">
          <cell r="P471" t="str">
            <v>İSTANBUL</v>
          </cell>
        </row>
        <row r="472">
          <cell r="P472" t="str">
            <v>İSTANBUL</v>
          </cell>
        </row>
        <row r="473">
          <cell r="P473" t="str">
            <v>İSTANBUL</v>
          </cell>
        </row>
        <row r="474">
          <cell r="P474" t="str">
            <v>İSTANBUL</v>
          </cell>
        </row>
        <row r="475">
          <cell r="P475" t="str">
            <v>İSTANBUL</v>
          </cell>
        </row>
        <row r="476">
          <cell r="P476" t="str">
            <v>İSTANBUL</v>
          </cell>
        </row>
        <row r="477">
          <cell r="P477" t="str">
            <v>İSTANBUL</v>
          </cell>
        </row>
        <row r="478">
          <cell r="P478" t="str">
            <v>İSTANBUL</v>
          </cell>
        </row>
        <row r="479">
          <cell r="P479" t="str">
            <v>İSTANBUL</v>
          </cell>
        </row>
        <row r="480">
          <cell r="P480" t="str">
            <v>İSTANBUL</v>
          </cell>
        </row>
        <row r="481">
          <cell r="P481" t="str">
            <v>İSTANBUL</v>
          </cell>
        </row>
        <row r="482">
          <cell r="P482" t="str">
            <v>İSTANBUL</v>
          </cell>
        </row>
        <row r="483">
          <cell r="P483" t="str">
            <v>İSTANBUL</v>
          </cell>
        </row>
        <row r="484">
          <cell r="P484" t="str">
            <v>İSTANBUL</v>
          </cell>
        </row>
        <row r="485">
          <cell r="P485" t="str">
            <v>İSTANBUL</v>
          </cell>
        </row>
        <row r="486">
          <cell r="P486" t="str">
            <v>İSTANBUL</v>
          </cell>
        </row>
        <row r="487">
          <cell r="P487" t="str">
            <v>İZMİR</v>
          </cell>
        </row>
        <row r="488">
          <cell r="P488" t="str">
            <v>İZMİR</v>
          </cell>
        </row>
        <row r="489">
          <cell r="P489" t="str">
            <v>İZMİR</v>
          </cell>
        </row>
        <row r="490">
          <cell r="P490" t="str">
            <v>İZMİR</v>
          </cell>
        </row>
        <row r="491">
          <cell r="P491" t="str">
            <v>İZMİR</v>
          </cell>
        </row>
        <row r="492">
          <cell r="P492" t="str">
            <v>İZMİR</v>
          </cell>
        </row>
        <row r="493">
          <cell r="P493" t="str">
            <v>İZMİR</v>
          </cell>
        </row>
        <row r="494">
          <cell r="P494" t="str">
            <v>İZMİR</v>
          </cell>
        </row>
        <row r="495">
          <cell r="P495" t="str">
            <v>İZMİR</v>
          </cell>
        </row>
        <row r="496">
          <cell r="P496" t="str">
            <v>İZMİR</v>
          </cell>
        </row>
        <row r="497">
          <cell r="P497" t="str">
            <v>İZMİR</v>
          </cell>
        </row>
        <row r="498">
          <cell r="P498" t="str">
            <v>İZMİR</v>
          </cell>
        </row>
        <row r="499">
          <cell r="P499" t="str">
            <v>İZMİR</v>
          </cell>
        </row>
        <row r="500">
          <cell r="P500" t="str">
            <v>İZMİR</v>
          </cell>
        </row>
        <row r="501">
          <cell r="P501" t="str">
            <v>İZMİR</v>
          </cell>
        </row>
        <row r="502">
          <cell r="P502" t="str">
            <v>İZMİR</v>
          </cell>
        </row>
        <row r="503">
          <cell r="P503" t="str">
            <v>İZMİR</v>
          </cell>
        </row>
        <row r="504">
          <cell r="P504" t="str">
            <v>İZMİR</v>
          </cell>
        </row>
        <row r="505">
          <cell r="P505" t="str">
            <v>İZMİR</v>
          </cell>
        </row>
        <row r="506">
          <cell r="P506" t="str">
            <v>İZMİR</v>
          </cell>
        </row>
        <row r="507">
          <cell r="P507" t="str">
            <v>İZMİR</v>
          </cell>
        </row>
        <row r="508">
          <cell r="P508" t="str">
            <v>İZMİR</v>
          </cell>
        </row>
        <row r="509">
          <cell r="P509" t="str">
            <v>İZMİR</v>
          </cell>
        </row>
        <row r="510">
          <cell r="P510" t="str">
            <v>İZMİR</v>
          </cell>
        </row>
        <row r="511">
          <cell r="P511" t="str">
            <v>İZMİR</v>
          </cell>
        </row>
        <row r="512">
          <cell r="P512" t="str">
            <v>İZMİR</v>
          </cell>
        </row>
        <row r="513">
          <cell r="P513" t="str">
            <v>İZMİR</v>
          </cell>
        </row>
        <row r="514">
          <cell r="P514" t="str">
            <v>İZMİR</v>
          </cell>
        </row>
        <row r="515">
          <cell r="P515" t="str">
            <v>İZMİR</v>
          </cell>
        </row>
        <row r="516">
          <cell r="P516" t="str">
            <v>İZMİR</v>
          </cell>
        </row>
        <row r="517">
          <cell r="P517" t="str">
            <v>KAHRAMANMARAŞ</v>
          </cell>
        </row>
        <row r="518">
          <cell r="P518" t="str">
            <v>KAHRAMANMARAŞ</v>
          </cell>
        </row>
        <row r="519">
          <cell r="P519" t="str">
            <v>KAHRAMANMARAŞ</v>
          </cell>
        </row>
        <row r="520">
          <cell r="P520" t="str">
            <v>KAHRAMANMARAŞ</v>
          </cell>
        </row>
        <row r="521">
          <cell r="P521" t="str">
            <v>KAHRAMANMARAŞ</v>
          </cell>
        </row>
        <row r="522">
          <cell r="P522" t="str">
            <v>KAHRAMANMARAŞ</v>
          </cell>
        </row>
        <row r="523">
          <cell r="P523" t="str">
            <v>KAHRAMANMARAŞ</v>
          </cell>
        </row>
        <row r="524">
          <cell r="P524" t="str">
            <v>KAHRAMANMARAŞ</v>
          </cell>
        </row>
        <row r="525">
          <cell r="P525" t="str">
            <v>KAHRAMANMARAŞ</v>
          </cell>
        </row>
        <row r="526">
          <cell r="P526" t="str">
            <v>KAHRAMANMARAŞ</v>
          </cell>
        </row>
        <row r="527">
          <cell r="P527" t="str">
            <v>KAHRAMANMARAŞ</v>
          </cell>
        </row>
        <row r="528">
          <cell r="P528" t="str">
            <v>KARABÜK</v>
          </cell>
        </row>
        <row r="529">
          <cell r="P529" t="str">
            <v>KARABÜK</v>
          </cell>
        </row>
        <row r="530">
          <cell r="P530" t="str">
            <v>KARABÜK</v>
          </cell>
        </row>
        <row r="531">
          <cell r="P531" t="str">
            <v>KARABÜK</v>
          </cell>
        </row>
        <row r="532">
          <cell r="P532" t="str">
            <v>KARABÜK</v>
          </cell>
        </row>
        <row r="533">
          <cell r="P533" t="str">
            <v>KARABÜK</v>
          </cell>
        </row>
        <row r="534">
          <cell r="P534" t="str">
            <v>KARAMAN</v>
          </cell>
        </row>
        <row r="535">
          <cell r="P535" t="str">
            <v>KARAMAN</v>
          </cell>
        </row>
        <row r="536">
          <cell r="P536" t="str">
            <v>KARAMAN</v>
          </cell>
        </row>
        <row r="537">
          <cell r="P537" t="str">
            <v>KARAMAN</v>
          </cell>
        </row>
        <row r="538">
          <cell r="P538" t="str">
            <v>KARAMAN</v>
          </cell>
        </row>
        <row r="539">
          <cell r="P539" t="str">
            <v>KARAMAN</v>
          </cell>
        </row>
        <row r="540">
          <cell r="P540" t="str">
            <v>KARS</v>
          </cell>
        </row>
        <row r="541">
          <cell r="P541" t="str">
            <v>KARS</v>
          </cell>
        </row>
        <row r="542">
          <cell r="P542" t="str">
            <v>KARS</v>
          </cell>
        </row>
        <row r="543">
          <cell r="P543" t="str">
            <v>KARS</v>
          </cell>
        </row>
        <row r="544">
          <cell r="P544" t="str">
            <v>KARS</v>
          </cell>
        </row>
        <row r="545">
          <cell r="P545" t="str">
            <v>KARS</v>
          </cell>
        </row>
        <row r="546">
          <cell r="P546" t="str">
            <v>KARS</v>
          </cell>
        </row>
        <row r="547">
          <cell r="P547" t="str">
            <v>KARS</v>
          </cell>
        </row>
        <row r="548">
          <cell r="P548" t="str">
            <v>KASTAMONU</v>
          </cell>
        </row>
        <row r="549">
          <cell r="P549" t="str">
            <v>KASTAMONU</v>
          </cell>
        </row>
        <row r="550">
          <cell r="P550" t="str">
            <v>KASTAMONU</v>
          </cell>
        </row>
        <row r="551">
          <cell r="P551" t="str">
            <v>KASTAMONU</v>
          </cell>
        </row>
        <row r="552">
          <cell r="P552" t="str">
            <v>KASTAMONU</v>
          </cell>
        </row>
        <row r="553">
          <cell r="P553" t="str">
            <v>KASTAMONU</v>
          </cell>
        </row>
        <row r="554">
          <cell r="P554" t="str">
            <v>KASTAMONU</v>
          </cell>
        </row>
        <row r="555">
          <cell r="P555" t="str">
            <v>KASTAMONU</v>
          </cell>
        </row>
        <row r="556">
          <cell r="P556" t="str">
            <v>KASTAMONU</v>
          </cell>
        </row>
        <row r="557">
          <cell r="P557" t="str">
            <v>KASTAMONU</v>
          </cell>
        </row>
        <row r="558">
          <cell r="P558" t="str">
            <v>KASTAMONU</v>
          </cell>
        </row>
        <row r="559">
          <cell r="P559" t="str">
            <v>KASTAMONU</v>
          </cell>
        </row>
        <row r="560">
          <cell r="P560" t="str">
            <v>KASTAMONU</v>
          </cell>
        </row>
        <row r="561">
          <cell r="P561" t="str">
            <v>KASTAMONU</v>
          </cell>
        </row>
        <row r="562">
          <cell r="P562" t="str">
            <v>KASTAMONU</v>
          </cell>
        </row>
        <row r="563">
          <cell r="P563" t="str">
            <v>KASTAMONU</v>
          </cell>
        </row>
        <row r="564">
          <cell r="P564" t="str">
            <v>KASTAMONU</v>
          </cell>
        </row>
        <row r="565">
          <cell r="P565" t="str">
            <v>KASTAMONU</v>
          </cell>
        </row>
        <row r="566">
          <cell r="P566" t="str">
            <v>KASTAMONU</v>
          </cell>
        </row>
        <row r="567">
          <cell r="P567" t="str">
            <v>KASTAMONU</v>
          </cell>
        </row>
        <row r="568">
          <cell r="P568" t="str">
            <v>KAYSERİ</v>
          </cell>
        </row>
        <row r="569">
          <cell r="P569" t="str">
            <v>KAYSERİ</v>
          </cell>
        </row>
        <row r="570">
          <cell r="P570" t="str">
            <v>KAYSERİ</v>
          </cell>
        </row>
        <row r="571">
          <cell r="P571" t="str">
            <v>KAYSERİ</v>
          </cell>
        </row>
        <row r="572">
          <cell r="P572" t="str">
            <v>KAYSERİ</v>
          </cell>
        </row>
        <row r="573">
          <cell r="P573" t="str">
            <v>KAYSERİ</v>
          </cell>
        </row>
        <row r="574">
          <cell r="P574" t="str">
            <v>KAYSERİ</v>
          </cell>
        </row>
        <row r="575">
          <cell r="P575" t="str">
            <v>KAYSERİ</v>
          </cell>
        </row>
        <row r="576">
          <cell r="P576" t="str">
            <v>KAYSERİ</v>
          </cell>
        </row>
        <row r="577">
          <cell r="P577" t="str">
            <v>KAYSERİ</v>
          </cell>
        </row>
        <row r="578">
          <cell r="P578" t="str">
            <v>KAYSERİ</v>
          </cell>
        </row>
        <row r="579">
          <cell r="P579" t="str">
            <v>KAYSERİ</v>
          </cell>
        </row>
        <row r="580">
          <cell r="P580" t="str">
            <v>KAYSERİ</v>
          </cell>
        </row>
        <row r="581">
          <cell r="P581" t="str">
            <v>KAYSERİ</v>
          </cell>
        </row>
        <row r="582">
          <cell r="P582" t="str">
            <v>KAYSERİ</v>
          </cell>
        </row>
        <row r="583">
          <cell r="P583" t="str">
            <v>KAYSERİ</v>
          </cell>
        </row>
        <row r="584">
          <cell r="P584" t="str">
            <v>KIRIKKALE</v>
          </cell>
        </row>
        <row r="585">
          <cell r="P585" t="str">
            <v>KIRIKKALE</v>
          </cell>
        </row>
        <row r="586">
          <cell r="P586" t="str">
            <v>KIRIKKALE</v>
          </cell>
        </row>
        <row r="587">
          <cell r="P587" t="str">
            <v>KIRIKKALE</v>
          </cell>
        </row>
        <row r="588">
          <cell r="P588" t="str">
            <v>KIRIKKALE</v>
          </cell>
        </row>
        <row r="589">
          <cell r="P589" t="str">
            <v>KIRIKKALE</v>
          </cell>
        </row>
        <row r="590">
          <cell r="P590" t="str">
            <v>KIRIKKALE</v>
          </cell>
        </row>
        <row r="591">
          <cell r="P591" t="str">
            <v>KIRIKKALE</v>
          </cell>
        </row>
        <row r="592">
          <cell r="P592" t="str">
            <v>KIRIKKALE</v>
          </cell>
        </row>
        <row r="593">
          <cell r="P593" t="str">
            <v>KIRKLARELİ</v>
          </cell>
        </row>
        <row r="594">
          <cell r="P594" t="str">
            <v>KIRKLARELİ</v>
          </cell>
        </row>
        <row r="595">
          <cell r="P595" t="str">
            <v>KIRKLARELİ</v>
          </cell>
        </row>
        <row r="596">
          <cell r="P596" t="str">
            <v>KIRKLARELİ</v>
          </cell>
        </row>
        <row r="597">
          <cell r="P597" t="str">
            <v>KIRKLARELİ</v>
          </cell>
        </row>
        <row r="598">
          <cell r="P598" t="str">
            <v>KIRKLARELİ</v>
          </cell>
        </row>
        <row r="599">
          <cell r="P599" t="str">
            <v>KIRKLARELİ</v>
          </cell>
        </row>
        <row r="600">
          <cell r="P600" t="str">
            <v>KIRKLARELİ</v>
          </cell>
        </row>
        <row r="601">
          <cell r="P601" t="str">
            <v>KIRŞEHİR</v>
          </cell>
        </row>
        <row r="602">
          <cell r="P602" t="str">
            <v>KIRŞEHİR</v>
          </cell>
        </row>
        <row r="603">
          <cell r="P603" t="str">
            <v>KIRŞEHİR</v>
          </cell>
        </row>
        <row r="604">
          <cell r="P604" t="str">
            <v>KIRŞEHİR</v>
          </cell>
        </row>
        <row r="605">
          <cell r="P605" t="str">
            <v>KIRŞEHİR</v>
          </cell>
        </row>
        <row r="606">
          <cell r="P606" t="str">
            <v>KIRŞEHİR</v>
          </cell>
        </row>
        <row r="607">
          <cell r="P607" t="str">
            <v>KIRŞEHİR</v>
          </cell>
        </row>
        <row r="608">
          <cell r="P608" t="str">
            <v>KİLİS</v>
          </cell>
        </row>
        <row r="609">
          <cell r="P609" t="str">
            <v>KİLİS</v>
          </cell>
        </row>
        <row r="610">
          <cell r="P610" t="str">
            <v>KİLİS</v>
          </cell>
        </row>
        <row r="611">
          <cell r="P611" t="str">
            <v>KİLİS</v>
          </cell>
        </row>
        <row r="612">
          <cell r="P612" t="str">
            <v>KOCAELİ</v>
          </cell>
        </row>
        <row r="613">
          <cell r="P613" t="str">
            <v>KOCAELİ</v>
          </cell>
        </row>
        <row r="614">
          <cell r="P614" t="str">
            <v>KOCAELİ</v>
          </cell>
        </row>
        <row r="615">
          <cell r="P615" t="str">
            <v>KOCAELİ</v>
          </cell>
        </row>
        <row r="616">
          <cell r="P616" t="str">
            <v>KOCAELİ</v>
          </cell>
        </row>
        <row r="617">
          <cell r="P617" t="str">
            <v>KOCAELİ</v>
          </cell>
        </row>
        <row r="618">
          <cell r="P618" t="str">
            <v>KOCAELİ</v>
          </cell>
        </row>
        <row r="619">
          <cell r="P619" t="str">
            <v>KOCAELİ</v>
          </cell>
        </row>
        <row r="620">
          <cell r="P620" t="str">
            <v>KOCAELİ</v>
          </cell>
        </row>
        <row r="621">
          <cell r="P621" t="str">
            <v>KOCAELİ</v>
          </cell>
        </row>
        <row r="622">
          <cell r="P622" t="str">
            <v>KOCAELİ</v>
          </cell>
        </row>
        <row r="623">
          <cell r="P623" t="str">
            <v>KOCAELİ</v>
          </cell>
        </row>
        <row r="624">
          <cell r="P624" t="str">
            <v>KONYA</v>
          </cell>
        </row>
        <row r="625">
          <cell r="P625" t="str">
            <v>KONYA</v>
          </cell>
        </row>
        <row r="626">
          <cell r="P626" t="str">
            <v>KONYA</v>
          </cell>
        </row>
        <row r="627">
          <cell r="P627" t="str">
            <v>KONYA</v>
          </cell>
        </row>
        <row r="628">
          <cell r="P628" t="str">
            <v>KONYA</v>
          </cell>
        </row>
        <row r="629">
          <cell r="P629" t="str">
            <v>KONYA</v>
          </cell>
        </row>
        <row r="630">
          <cell r="P630" t="str">
            <v>KONYA</v>
          </cell>
        </row>
        <row r="631">
          <cell r="P631" t="str">
            <v>KONYA</v>
          </cell>
        </row>
        <row r="632">
          <cell r="P632" t="str">
            <v>KONYA</v>
          </cell>
        </row>
        <row r="633">
          <cell r="P633" t="str">
            <v>KONYA</v>
          </cell>
        </row>
        <row r="634">
          <cell r="P634" t="str">
            <v>KONYA</v>
          </cell>
        </row>
        <row r="635">
          <cell r="P635" t="str">
            <v>KONYA</v>
          </cell>
        </row>
        <row r="636">
          <cell r="P636" t="str">
            <v>KONYA</v>
          </cell>
        </row>
        <row r="637">
          <cell r="P637" t="str">
            <v>KONYA</v>
          </cell>
        </row>
        <row r="638">
          <cell r="P638" t="str">
            <v>KONYA</v>
          </cell>
        </row>
        <row r="639">
          <cell r="P639" t="str">
            <v>KONYA</v>
          </cell>
        </row>
        <row r="640">
          <cell r="P640" t="str">
            <v>KONYA</v>
          </cell>
        </row>
        <row r="641">
          <cell r="P641" t="str">
            <v>KONYA</v>
          </cell>
        </row>
        <row r="642">
          <cell r="P642" t="str">
            <v>KONYA</v>
          </cell>
        </row>
        <row r="643">
          <cell r="P643" t="str">
            <v>KONYA</v>
          </cell>
        </row>
        <row r="644">
          <cell r="P644" t="str">
            <v>KONYA</v>
          </cell>
        </row>
        <row r="645">
          <cell r="P645" t="str">
            <v>KONYA</v>
          </cell>
        </row>
        <row r="646">
          <cell r="P646" t="str">
            <v>KONYA</v>
          </cell>
        </row>
        <row r="647">
          <cell r="P647" t="str">
            <v>KONYA</v>
          </cell>
        </row>
        <row r="648">
          <cell r="P648" t="str">
            <v>KONYA</v>
          </cell>
        </row>
        <row r="649">
          <cell r="P649" t="str">
            <v>KONYA</v>
          </cell>
        </row>
        <row r="650">
          <cell r="P650" t="str">
            <v>KONYA</v>
          </cell>
        </row>
        <row r="651">
          <cell r="P651" t="str">
            <v>KONYA</v>
          </cell>
        </row>
        <row r="652">
          <cell r="P652" t="str">
            <v>KONYA</v>
          </cell>
        </row>
        <row r="653">
          <cell r="P653" t="str">
            <v>KONYA</v>
          </cell>
        </row>
        <row r="654">
          <cell r="P654" t="str">
            <v>KONYA</v>
          </cell>
        </row>
        <row r="655">
          <cell r="P655" t="str">
            <v>KÜTAHYA</v>
          </cell>
        </row>
        <row r="656">
          <cell r="P656" t="str">
            <v>KÜTAHYA</v>
          </cell>
        </row>
        <row r="657">
          <cell r="P657" t="str">
            <v>KÜTAHYA</v>
          </cell>
        </row>
        <row r="658">
          <cell r="P658" t="str">
            <v>KÜTAHYA</v>
          </cell>
        </row>
        <row r="659">
          <cell r="P659" t="str">
            <v>KÜTAHYA</v>
          </cell>
        </row>
        <row r="660">
          <cell r="P660" t="str">
            <v>KÜTAHYA</v>
          </cell>
        </row>
        <row r="661">
          <cell r="P661" t="str">
            <v>KÜTAHYA</v>
          </cell>
        </row>
        <row r="662">
          <cell r="P662" t="str">
            <v>KÜTAHYA</v>
          </cell>
        </row>
        <row r="663">
          <cell r="P663" t="str">
            <v>KÜTAHYA</v>
          </cell>
        </row>
        <row r="664">
          <cell r="P664" t="str">
            <v>KÜTAHYA</v>
          </cell>
        </row>
        <row r="665">
          <cell r="P665" t="str">
            <v>KÜTAHYA</v>
          </cell>
        </row>
        <row r="666">
          <cell r="P666" t="str">
            <v>KÜTAHYA</v>
          </cell>
        </row>
        <row r="667">
          <cell r="P667" t="str">
            <v>KÜTAHYA</v>
          </cell>
        </row>
        <row r="668">
          <cell r="P668" t="str">
            <v>MALATYA</v>
          </cell>
        </row>
        <row r="669">
          <cell r="P669" t="str">
            <v>MALATYA</v>
          </cell>
        </row>
        <row r="670">
          <cell r="P670" t="str">
            <v>MALATYA</v>
          </cell>
        </row>
        <row r="671">
          <cell r="P671" t="str">
            <v>MALATYA</v>
          </cell>
        </row>
        <row r="672">
          <cell r="P672" t="str">
            <v>MALATYA</v>
          </cell>
        </row>
        <row r="673">
          <cell r="P673" t="str">
            <v>MALATYA</v>
          </cell>
        </row>
        <row r="674">
          <cell r="P674" t="str">
            <v>MALATYA</v>
          </cell>
        </row>
        <row r="675">
          <cell r="P675" t="str">
            <v>MALATYA</v>
          </cell>
        </row>
        <row r="676">
          <cell r="P676" t="str">
            <v>MALATYA</v>
          </cell>
        </row>
        <row r="677">
          <cell r="P677" t="str">
            <v>MALATYA</v>
          </cell>
        </row>
        <row r="678">
          <cell r="P678" t="str">
            <v>MALATYA</v>
          </cell>
        </row>
        <row r="679">
          <cell r="P679" t="str">
            <v>MALATYA</v>
          </cell>
        </row>
        <row r="680">
          <cell r="P680" t="str">
            <v>MALATYA</v>
          </cell>
        </row>
        <row r="681">
          <cell r="P681" t="str">
            <v>MANİSA</v>
          </cell>
        </row>
        <row r="682">
          <cell r="P682" t="str">
            <v>MANİSA</v>
          </cell>
        </row>
        <row r="683">
          <cell r="P683" t="str">
            <v>MANİSA</v>
          </cell>
        </row>
        <row r="684">
          <cell r="P684" t="str">
            <v>MANİSA</v>
          </cell>
        </row>
        <row r="685">
          <cell r="P685" t="str">
            <v>MANİSA</v>
          </cell>
        </row>
        <row r="686">
          <cell r="P686" t="str">
            <v>MANİSA</v>
          </cell>
        </row>
        <row r="687">
          <cell r="P687" t="str">
            <v>MANİSA</v>
          </cell>
        </row>
        <row r="688">
          <cell r="P688" t="str">
            <v>MANİSA</v>
          </cell>
        </row>
        <row r="689">
          <cell r="P689" t="str">
            <v>MANİSA</v>
          </cell>
        </row>
        <row r="690">
          <cell r="P690" t="str">
            <v>MANİSA</v>
          </cell>
        </row>
        <row r="691">
          <cell r="P691" t="str">
            <v>MANİSA</v>
          </cell>
        </row>
        <row r="692">
          <cell r="P692" t="str">
            <v>MANİSA</v>
          </cell>
        </row>
        <row r="693">
          <cell r="P693" t="str">
            <v>MANİSA</v>
          </cell>
        </row>
        <row r="694">
          <cell r="P694" t="str">
            <v>MANİSA</v>
          </cell>
        </row>
        <row r="695">
          <cell r="P695" t="str">
            <v>MANİSA</v>
          </cell>
        </row>
        <row r="696">
          <cell r="P696" t="str">
            <v>MANİSA</v>
          </cell>
        </row>
        <row r="697">
          <cell r="P697" t="str">
            <v>MANİSA</v>
          </cell>
        </row>
        <row r="698">
          <cell r="P698" t="str">
            <v>MARDİN</v>
          </cell>
        </row>
        <row r="699">
          <cell r="P699" t="str">
            <v>MARDİN</v>
          </cell>
        </row>
        <row r="700">
          <cell r="P700" t="str">
            <v>MARDİN</v>
          </cell>
        </row>
        <row r="701">
          <cell r="P701" t="str">
            <v>MARDİN</v>
          </cell>
        </row>
        <row r="702">
          <cell r="P702" t="str">
            <v>MARDİN</v>
          </cell>
        </row>
        <row r="703">
          <cell r="P703" t="str">
            <v>MARDİN</v>
          </cell>
        </row>
        <row r="704">
          <cell r="P704" t="str">
            <v>MARDİN</v>
          </cell>
        </row>
        <row r="705">
          <cell r="P705" t="str">
            <v>MARDİN</v>
          </cell>
        </row>
        <row r="706">
          <cell r="P706" t="str">
            <v>MARDİN</v>
          </cell>
        </row>
        <row r="707">
          <cell r="P707" t="str">
            <v>MARDİN</v>
          </cell>
        </row>
        <row r="708">
          <cell r="P708" t="str">
            <v>MERSİN</v>
          </cell>
        </row>
        <row r="709">
          <cell r="P709" t="str">
            <v>MERSİN</v>
          </cell>
        </row>
        <row r="710">
          <cell r="P710" t="str">
            <v>MERSİN</v>
          </cell>
        </row>
        <row r="711">
          <cell r="P711" t="str">
            <v>MERSİN</v>
          </cell>
        </row>
        <row r="712">
          <cell r="P712" t="str">
            <v>MERSİN</v>
          </cell>
        </row>
        <row r="713">
          <cell r="P713" t="str">
            <v>MERSİN</v>
          </cell>
        </row>
        <row r="714">
          <cell r="P714" t="str">
            <v>MERSİN</v>
          </cell>
        </row>
        <row r="715">
          <cell r="P715" t="str">
            <v>MERSİN</v>
          </cell>
        </row>
        <row r="716">
          <cell r="P716" t="str">
            <v>MERSİN</v>
          </cell>
        </row>
        <row r="717">
          <cell r="P717" t="str">
            <v>MERSİN</v>
          </cell>
        </row>
        <row r="718">
          <cell r="P718" t="str">
            <v>MERSİN</v>
          </cell>
        </row>
        <row r="719">
          <cell r="P719" t="str">
            <v>MERSİN</v>
          </cell>
        </row>
        <row r="720">
          <cell r="P720" t="str">
            <v>MERSİN</v>
          </cell>
        </row>
        <row r="721">
          <cell r="P721" t="str">
            <v>MUĞLA</v>
          </cell>
        </row>
        <row r="722">
          <cell r="P722" t="str">
            <v>MUĞLA</v>
          </cell>
        </row>
        <row r="723">
          <cell r="P723" t="str">
            <v>MUĞLA</v>
          </cell>
        </row>
        <row r="724">
          <cell r="P724" t="str">
            <v>MUĞLA</v>
          </cell>
        </row>
        <row r="725">
          <cell r="P725" t="str">
            <v>MUĞLA</v>
          </cell>
        </row>
        <row r="726">
          <cell r="P726" t="str">
            <v>MUĞLA</v>
          </cell>
        </row>
        <row r="727">
          <cell r="P727" t="str">
            <v>MUĞLA</v>
          </cell>
        </row>
        <row r="728">
          <cell r="P728" t="str">
            <v>MUĞLA</v>
          </cell>
        </row>
        <row r="729">
          <cell r="P729" t="str">
            <v>MUĞLA</v>
          </cell>
        </row>
        <row r="730">
          <cell r="P730" t="str">
            <v>MUĞLA</v>
          </cell>
        </row>
        <row r="731">
          <cell r="P731" t="str">
            <v>MUĞLA</v>
          </cell>
        </row>
        <row r="732">
          <cell r="P732" t="str">
            <v>MUĞLA</v>
          </cell>
        </row>
        <row r="733">
          <cell r="P733" t="str">
            <v>MUĞLA</v>
          </cell>
        </row>
        <row r="734">
          <cell r="P734" t="str">
            <v>MUŞ</v>
          </cell>
        </row>
        <row r="735">
          <cell r="P735" t="str">
            <v>MUŞ</v>
          </cell>
        </row>
        <row r="736">
          <cell r="P736" t="str">
            <v>MUŞ</v>
          </cell>
        </row>
        <row r="737">
          <cell r="P737" t="str">
            <v>MUŞ</v>
          </cell>
        </row>
        <row r="738">
          <cell r="P738" t="str">
            <v>MUŞ</v>
          </cell>
        </row>
        <row r="739">
          <cell r="P739" t="str">
            <v>MUŞ</v>
          </cell>
        </row>
        <row r="740">
          <cell r="P740" t="str">
            <v>NEVŞEHİR</v>
          </cell>
        </row>
        <row r="741">
          <cell r="P741" t="str">
            <v>NEVŞEHİR</v>
          </cell>
        </row>
        <row r="742">
          <cell r="P742" t="str">
            <v>NEVŞEHİR</v>
          </cell>
        </row>
        <row r="743">
          <cell r="P743" t="str">
            <v>NEVŞEHİR</v>
          </cell>
        </row>
        <row r="744">
          <cell r="P744" t="str">
            <v>NEVŞEHİR</v>
          </cell>
        </row>
        <row r="745">
          <cell r="P745" t="str">
            <v>NEVŞEHİR</v>
          </cell>
        </row>
        <row r="746">
          <cell r="P746" t="str">
            <v>NEVŞEHİR</v>
          </cell>
        </row>
        <row r="747">
          <cell r="P747" t="str">
            <v>NEVŞEHİR</v>
          </cell>
        </row>
        <row r="748">
          <cell r="P748" t="str">
            <v>NİĞDE</v>
          </cell>
        </row>
        <row r="749">
          <cell r="P749" t="str">
            <v>NİĞDE</v>
          </cell>
        </row>
        <row r="750">
          <cell r="P750" t="str">
            <v>NİĞDE</v>
          </cell>
        </row>
        <row r="751">
          <cell r="P751" t="str">
            <v>NİĞDE</v>
          </cell>
        </row>
        <row r="752">
          <cell r="P752" t="str">
            <v>NİĞDE</v>
          </cell>
        </row>
        <row r="753">
          <cell r="P753" t="str">
            <v>NİĞDE</v>
          </cell>
        </row>
        <row r="754">
          <cell r="P754" t="str">
            <v>ORDU</v>
          </cell>
        </row>
        <row r="755">
          <cell r="P755" t="str">
            <v>ORDU</v>
          </cell>
        </row>
        <row r="756">
          <cell r="P756" t="str">
            <v>ORDU</v>
          </cell>
        </row>
        <row r="757">
          <cell r="P757" t="str">
            <v>ORDU</v>
          </cell>
        </row>
        <row r="758">
          <cell r="P758" t="str">
            <v>ORDU</v>
          </cell>
        </row>
        <row r="759">
          <cell r="P759" t="str">
            <v>ORDU</v>
          </cell>
        </row>
        <row r="760">
          <cell r="P760" t="str">
            <v>ORDU</v>
          </cell>
        </row>
        <row r="761">
          <cell r="P761" t="str">
            <v>ORDU</v>
          </cell>
        </row>
        <row r="762">
          <cell r="P762" t="str">
            <v>ORDU</v>
          </cell>
        </row>
        <row r="763">
          <cell r="P763" t="str">
            <v>ORDU</v>
          </cell>
        </row>
        <row r="764">
          <cell r="P764" t="str">
            <v>ORDU</v>
          </cell>
        </row>
        <row r="765">
          <cell r="P765" t="str">
            <v>ORDU</v>
          </cell>
        </row>
        <row r="766">
          <cell r="P766" t="str">
            <v>ORDU</v>
          </cell>
        </row>
        <row r="767">
          <cell r="P767" t="str">
            <v>ORDU</v>
          </cell>
        </row>
        <row r="768">
          <cell r="P768" t="str">
            <v>ORDU</v>
          </cell>
        </row>
        <row r="769">
          <cell r="P769" t="str">
            <v>ORDU</v>
          </cell>
        </row>
        <row r="770">
          <cell r="P770" t="str">
            <v>ORDU</v>
          </cell>
        </row>
        <row r="771">
          <cell r="P771" t="str">
            <v>ORDU</v>
          </cell>
        </row>
        <row r="772">
          <cell r="P772" t="str">
            <v>ORDU</v>
          </cell>
        </row>
        <row r="773">
          <cell r="P773" t="str">
            <v>OSMANİYE</v>
          </cell>
        </row>
        <row r="774">
          <cell r="P774" t="str">
            <v>OSMANİYE</v>
          </cell>
        </row>
        <row r="775">
          <cell r="P775" t="str">
            <v>OSMANİYE</v>
          </cell>
        </row>
        <row r="776">
          <cell r="P776" t="str">
            <v>OSMANİYE</v>
          </cell>
        </row>
        <row r="777">
          <cell r="P777" t="str">
            <v>OSMANİYE</v>
          </cell>
        </row>
        <row r="778">
          <cell r="P778" t="str">
            <v>OSMANİYE</v>
          </cell>
        </row>
        <row r="779">
          <cell r="P779" t="str">
            <v>OSMANİYE</v>
          </cell>
        </row>
        <row r="780">
          <cell r="P780" t="str">
            <v>RİZE</v>
          </cell>
        </row>
        <row r="781">
          <cell r="P781" t="str">
            <v>RİZE</v>
          </cell>
        </row>
        <row r="782">
          <cell r="P782" t="str">
            <v>RİZE</v>
          </cell>
        </row>
        <row r="783">
          <cell r="P783" t="str">
            <v>RİZE</v>
          </cell>
        </row>
        <row r="784">
          <cell r="P784" t="str">
            <v>RİZE</v>
          </cell>
        </row>
        <row r="785">
          <cell r="P785" t="str">
            <v>RİZE</v>
          </cell>
        </row>
        <row r="786">
          <cell r="P786" t="str">
            <v>RİZE</v>
          </cell>
        </row>
        <row r="787">
          <cell r="P787" t="str">
            <v>RİZE</v>
          </cell>
        </row>
        <row r="788">
          <cell r="P788" t="str">
            <v>RİZE</v>
          </cell>
        </row>
        <row r="789">
          <cell r="P789" t="str">
            <v>RİZE</v>
          </cell>
        </row>
        <row r="790">
          <cell r="P790" t="str">
            <v>RİZE</v>
          </cell>
        </row>
        <row r="791">
          <cell r="P791" t="str">
            <v>RİZE</v>
          </cell>
        </row>
        <row r="792">
          <cell r="P792" t="str">
            <v>SAKARYA</v>
          </cell>
        </row>
        <row r="793">
          <cell r="P793" t="str">
            <v>SAKARYA</v>
          </cell>
        </row>
        <row r="794">
          <cell r="P794" t="str">
            <v>SAKARYA</v>
          </cell>
        </row>
        <row r="795">
          <cell r="P795" t="str">
            <v>SAKARYA</v>
          </cell>
        </row>
        <row r="796">
          <cell r="P796" t="str">
            <v>SAKARYA</v>
          </cell>
        </row>
        <row r="797">
          <cell r="P797" t="str">
            <v>SAKARYA</v>
          </cell>
        </row>
        <row r="798">
          <cell r="P798" t="str">
            <v>SAKARYA</v>
          </cell>
        </row>
        <row r="799">
          <cell r="P799" t="str">
            <v>SAKARYA</v>
          </cell>
        </row>
        <row r="800">
          <cell r="P800" t="str">
            <v>SAKARYA</v>
          </cell>
        </row>
        <row r="801">
          <cell r="P801" t="str">
            <v>SAKARYA</v>
          </cell>
        </row>
        <row r="802">
          <cell r="P802" t="str">
            <v>SAKARYA</v>
          </cell>
        </row>
        <row r="803">
          <cell r="P803" t="str">
            <v>SAKARYA</v>
          </cell>
        </row>
        <row r="804">
          <cell r="P804" t="str">
            <v>SAKARYA</v>
          </cell>
        </row>
        <row r="805">
          <cell r="P805" t="str">
            <v>SAKARYA</v>
          </cell>
        </row>
        <row r="806">
          <cell r="P806" t="str">
            <v>SAKARYA</v>
          </cell>
        </row>
        <row r="807">
          <cell r="P807" t="str">
            <v>SAKARYA</v>
          </cell>
        </row>
        <row r="808">
          <cell r="P808" t="str">
            <v>SAMSUN</v>
          </cell>
        </row>
        <row r="809">
          <cell r="P809" t="str">
            <v>SAMSUN</v>
          </cell>
        </row>
        <row r="810">
          <cell r="P810" t="str">
            <v>SAMSUN</v>
          </cell>
        </row>
        <row r="811">
          <cell r="P811" t="str">
            <v>SAMSUN</v>
          </cell>
        </row>
        <row r="812">
          <cell r="P812" t="str">
            <v>SAMSUN</v>
          </cell>
        </row>
        <row r="813">
          <cell r="P813" t="str">
            <v>SAMSUN</v>
          </cell>
        </row>
        <row r="814">
          <cell r="P814" t="str">
            <v>SAMSUN</v>
          </cell>
        </row>
        <row r="815">
          <cell r="P815" t="str">
            <v>SAMSUN</v>
          </cell>
        </row>
        <row r="816">
          <cell r="P816" t="str">
            <v>SAMSUN</v>
          </cell>
        </row>
        <row r="817">
          <cell r="P817" t="str">
            <v>SAMSUN</v>
          </cell>
        </row>
        <row r="818">
          <cell r="P818" t="str">
            <v>SAMSUN</v>
          </cell>
        </row>
        <row r="819">
          <cell r="P819" t="str">
            <v>SAMSUN</v>
          </cell>
        </row>
        <row r="820">
          <cell r="P820" t="str">
            <v>SAMSUN</v>
          </cell>
        </row>
        <row r="821">
          <cell r="P821" t="str">
            <v>SAMSUN</v>
          </cell>
        </row>
        <row r="822">
          <cell r="P822" t="str">
            <v>SAMSUN</v>
          </cell>
        </row>
        <row r="823">
          <cell r="P823" t="str">
            <v>SAMSUN</v>
          </cell>
        </row>
        <row r="824">
          <cell r="P824" t="str">
            <v>SAMSUN</v>
          </cell>
        </row>
        <row r="825">
          <cell r="P825" t="str">
            <v>SİİRT</v>
          </cell>
        </row>
        <row r="826">
          <cell r="P826" t="str">
            <v>SİİRT</v>
          </cell>
        </row>
        <row r="827">
          <cell r="P827" t="str">
            <v>SİİRT</v>
          </cell>
        </row>
        <row r="828">
          <cell r="P828" t="str">
            <v>SİİRT</v>
          </cell>
        </row>
        <row r="829">
          <cell r="P829" t="str">
            <v>SİİRT</v>
          </cell>
        </row>
        <row r="830">
          <cell r="P830" t="str">
            <v>SİİRT</v>
          </cell>
        </row>
        <row r="831">
          <cell r="P831" t="str">
            <v>SİİRT</v>
          </cell>
        </row>
        <row r="832">
          <cell r="P832" t="str">
            <v>SİNOP</v>
          </cell>
        </row>
        <row r="833">
          <cell r="P833" t="str">
            <v>SİNOP</v>
          </cell>
        </row>
        <row r="834">
          <cell r="P834" t="str">
            <v>SİNOP</v>
          </cell>
        </row>
        <row r="835">
          <cell r="P835" t="str">
            <v>SİNOP</v>
          </cell>
        </row>
        <row r="836">
          <cell r="P836" t="str">
            <v>SİNOP</v>
          </cell>
        </row>
        <row r="837">
          <cell r="P837" t="str">
            <v>SİNOP</v>
          </cell>
        </row>
        <row r="838">
          <cell r="P838" t="str">
            <v>SİNOP</v>
          </cell>
        </row>
        <row r="839">
          <cell r="P839" t="str">
            <v>SİNOP</v>
          </cell>
        </row>
        <row r="840">
          <cell r="P840" t="str">
            <v>SİNOP</v>
          </cell>
        </row>
        <row r="841">
          <cell r="P841" t="str">
            <v>SİVAS</v>
          </cell>
        </row>
        <row r="842">
          <cell r="P842" t="str">
            <v>SİVAS</v>
          </cell>
        </row>
        <row r="843">
          <cell r="P843" t="str">
            <v>SİVAS</v>
          </cell>
        </row>
        <row r="844">
          <cell r="P844" t="str">
            <v>SİVAS</v>
          </cell>
        </row>
        <row r="845">
          <cell r="P845" t="str">
            <v>SİVAS</v>
          </cell>
        </row>
        <row r="846">
          <cell r="P846" t="str">
            <v>SİVAS</v>
          </cell>
        </row>
        <row r="847">
          <cell r="P847" t="str">
            <v>SİVAS</v>
          </cell>
        </row>
        <row r="848">
          <cell r="P848" t="str">
            <v>SİVAS</v>
          </cell>
        </row>
        <row r="849">
          <cell r="P849" t="str">
            <v>SİVAS</v>
          </cell>
        </row>
        <row r="850">
          <cell r="P850" t="str">
            <v>SİVAS</v>
          </cell>
        </row>
        <row r="851">
          <cell r="P851" t="str">
            <v>SİVAS</v>
          </cell>
        </row>
        <row r="852">
          <cell r="P852" t="str">
            <v>SİVAS</v>
          </cell>
        </row>
        <row r="853">
          <cell r="P853" t="str">
            <v>SİVAS</v>
          </cell>
        </row>
        <row r="854">
          <cell r="P854" t="str">
            <v>SİVAS</v>
          </cell>
        </row>
        <row r="855">
          <cell r="P855" t="str">
            <v>SİVAS</v>
          </cell>
        </row>
        <row r="856">
          <cell r="P856" t="str">
            <v>SİVAS</v>
          </cell>
        </row>
        <row r="857">
          <cell r="P857" t="str">
            <v>SİVAS</v>
          </cell>
        </row>
        <row r="858">
          <cell r="P858" t="str">
            <v>ŞANLIURFA</v>
          </cell>
        </row>
        <row r="859">
          <cell r="P859" t="str">
            <v>ŞANLIURFA</v>
          </cell>
        </row>
        <row r="860">
          <cell r="P860" t="str">
            <v>ŞANLIURFA</v>
          </cell>
        </row>
        <row r="861">
          <cell r="P861" t="str">
            <v>ŞANLIURFA</v>
          </cell>
        </row>
        <row r="862">
          <cell r="P862" t="str">
            <v>ŞANLIURFA</v>
          </cell>
        </row>
        <row r="863">
          <cell r="P863" t="str">
            <v>ŞANLIURFA</v>
          </cell>
        </row>
        <row r="864">
          <cell r="P864" t="str">
            <v>ŞANLIURFA</v>
          </cell>
        </row>
        <row r="865">
          <cell r="P865" t="str">
            <v>ŞANLIURFA</v>
          </cell>
        </row>
        <row r="866">
          <cell r="P866" t="str">
            <v>ŞANLIURFA</v>
          </cell>
        </row>
        <row r="867">
          <cell r="P867" t="str">
            <v>ŞANLIURFA</v>
          </cell>
        </row>
        <row r="868">
          <cell r="P868" t="str">
            <v>ŞANLIURFA</v>
          </cell>
        </row>
        <row r="869">
          <cell r="P869" t="str">
            <v>ŞANLIURFA</v>
          </cell>
        </row>
        <row r="870">
          <cell r="P870" t="str">
            <v>ŞANLIURFA</v>
          </cell>
        </row>
        <row r="871">
          <cell r="P871" t="str">
            <v>ŞIRNAK</v>
          </cell>
        </row>
        <row r="872">
          <cell r="P872" t="str">
            <v>ŞIRNAK</v>
          </cell>
        </row>
        <row r="873">
          <cell r="P873" t="str">
            <v>ŞIRNAK</v>
          </cell>
        </row>
        <row r="874">
          <cell r="P874" t="str">
            <v>ŞIRNAK</v>
          </cell>
        </row>
        <row r="875">
          <cell r="P875" t="str">
            <v>ŞIRNAK</v>
          </cell>
        </row>
        <row r="876">
          <cell r="P876" t="str">
            <v>ŞIRNAK</v>
          </cell>
        </row>
        <row r="877">
          <cell r="P877" t="str">
            <v>ŞIRNAK</v>
          </cell>
        </row>
        <row r="878">
          <cell r="P878" t="str">
            <v>TEKİRDAĞ</v>
          </cell>
        </row>
        <row r="879">
          <cell r="P879" t="str">
            <v>TEKİRDAĞ</v>
          </cell>
        </row>
        <row r="880">
          <cell r="P880" t="str">
            <v>TEKİRDAĞ</v>
          </cell>
        </row>
        <row r="881">
          <cell r="P881" t="str">
            <v>TEKİRDAĞ</v>
          </cell>
        </row>
        <row r="882">
          <cell r="P882" t="str">
            <v>TEKİRDAĞ</v>
          </cell>
        </row>
        <row r="883">
          <cell r="P883" t="str">
            <v>TEKİRDAĞ</v>
          </cell>
        </row>
        <row r="884">
          <cell r="P884" t="str">
            <v>TEKİRDAĞ</v>
          </cell>
        </row>
        <row r="885">
          <cell r="P885" t="str">
            <v>TEKİRDAĞ</v>
          </cell>
        </row>
        <row r="886">
          <cell r="P886" t="str">
            <v>TEKİRDAĞ</v>
          </cell>
        </row>
        <row r="887">
          <cell r="P887" t="str">
            <v>TEKİRDAĞ</v>
          </cell>
        </row>
        <row r="888">
          <cell r="P888" t="str">
            <v>TEKİRDAĞ</v>
          </cell>
        </row>
        <row r="889">
          <cell r="P889" t="str">
            <v>TOKAT</v>
          </cell>
        </row>
        <row r="890">
          <cell r="P890" t="str">
            <v>TOKAT</v>
          </cell>
        </row>
        <row r="891">
          <cell r="P891" t="str">
            <v>TOKAT</v>
          </cell>
        </row>
        <row r="892">
          <cell r="P892" t="str">
            <v>TOKAT</v>
          </cell>
        </row>
        <row r="893">
          <cell r="P893" t="str">
            <v>TOKAT</v>
          </cell>
        </row>
        <row r="894">
          <cell r="P894" t="str">
            <v>TOKAT</v>
          </cell>
        </row>
        <row r="895">
          <cell r="P895" t="str">
            <v>TOKAT</v>
          </cell>
        </row>
        <row r="896">
          <cell r="P896" t="str">
            <v>TOKAT</v>
          </cell>
        </row>
        <row r="897">
          <cell r="P897" t="str">
            <v>TOKAT</v>
          </cell>
        </row>
        <row r="898">
          <cell r="P898" t="str">
            <v>TOKAT</v>
          </cell>
        </row>
        <row r="899">
          <cell r="P899" t="str">
            <v>TOKAT</v>
          </cell>
        </row>
        <row r="900">
          <cell r="P900" t="str">
            <v>TOKAT</v>
          </cell>
        </row>
        <row r="901">
          <cell r="P901" t="str">
            <v>TRABZON</v>
          </cell>
        </row>
        <row r="902">
          <cell r="P902" t="str">
            <v>TRABZON</v>
          </cell>
        </row>
        <row r="903">
          <cell r="P903" t="str">
            <v>TRABZON</v>
          </cell>
        </row>
        <row r="904">
          <cell r="P904" t="str">
            <v>TRABZON</v>
          </cell>
        </row>
        <row r="905">
          <cell r="P905" t="str">
            <v>TRABZON</v>
          </cell>
        </row>
        <row r="906">
          <cell r="P906" t="str">
            <v>TRABZON</v>
          </cell>
        </row>
        <row r="907">
          <cell r="P907" t="str">
            <v>TRABZON</v>
          </cell>
        </row>
        <row r="908">
          <cell r="P908" t="str">
            <v>TRABZON</v>
          </cell>
        </row>
        <row r="909">
          <cell r="P909" t="str">
            <v>TRABZON</v>
          </cell>
        </row>
        <row r="910">
          <cell r="P910" t="str">
            <v>TRABZON</v>
          </cell>
        </row>
        <row r="911">
          <cell r="P911" t="str">
            <v>TRABZON</v>
          </cell>
        </row>
        <row r="912">
          <cell r="P912" t="str">
            <v>TRABZON</v>
          </cell>
        </row>
        <row r="913">
          <cell r="P913" t="str">
            <v>TRABZON</v>
          </cell>
        </row>
        <row r="914">
          <cell r="P914" t="str">
            <v>TRABZON</v>
          </cell>
        </row>
        <row r="915">
          <cell r="P915" t="str">
            <v>TRABZON</v>
          </cell>
        </row>
        <row r="916">
          <cell r="P916" t="str">
            <v>TRABZON</v>
          </cell>
        </row>
        <row r="917">
          <cell r="P917" t="str">
            <v>TRABZON</v>
          </cell>
        </row>
        <row r="918">
          <cell r="P918" t="str">
            <v>TRABZON</v>
          </cell>
        </row>
        <row r="919">
          <cell r="P919" t="str">
            <v>TUNCELİ</v>
          </cell>
        </row>
        <row r="920">
          <cell r="P920" t="str">
            <v>TUNCELİ</v>
          </cell>
        </row>
        <row r="921">
          <cell r="P921" t="str">
            <v>TUNCELİ</v>
          </cell>
        </row>
        <row r="922">
          <cell r="P922" t="str">
            <v>TUNCELİ</v>
          </cell>
        </row>
        <row r="923">
          <cell r="P923" t="str">
            <v>TUNCELİ</v>
          </cell>
        </row>
        <row r="924">
          <cell r="P924" t="str">
            <v>TUNCELİ</v>
          </cell>
        </row>
        <row r="925">
          <cell r="P925" t="str">
            <v>TUNCELİ</v>
          </cell>
        </row>
        <row r="926">
          <cell r="P926" t="str">
            <v>TUNCELİ</v>
          </cell>
        </row>
        <row r="927">
          <cell r="P927" t="str">
            <v>UŞAK</v>
          </cell>
        </row>
        <row r="928">
          <cell r="P928" t="str">
            <v>UŞAK</v>
          </cell>
        </row>
        <row r="929">
          <cell r="P929" t="str">
            <v>UŞAK</v>
          </cell>
        </row>
        <row r="930">
          <cell r="P930" t="str">
            <v>UŞAK</v>
          </cell>
        </row>
        <row r="931">
          <cell r="P931" t="str">
            <v>UŞAK</v>
          </cell>
        </row>
        <row r="932">
          <cell r="P932" t="str">
            <v>UŞAK</v>
          </cell>
        </row>
        <row r="933">
          <cell r="P933" t="str">
            <v>VAN</v>
          </cell>
        </row>
        <row r="934">
          <cell r="P934" t="str">
            <v>VAN</v>
          </cell>
        </row>
        <row r="935">
          <cell r="P935" t="str">
            <v>VAN</v>
          </cell>
        </row>
        <row r="936">
          <cell r="P936" t="str">
            <v>VAN</v>
          </cell>
        </row>
        <row r="937">
          <cell r="P937" t="str">
            <v>VAN</v>
          </cell>
        </row>
        <row r="938">
          <cell r="P938" t="str">
            <v>VAN</v>
          </cell>
        </row>
        <row r="939">
          <cell r="P939" t="str">
            <v>VAN</v>
          </cell>
        </row>
        <row r="940">
          <cell r="P940" t="str">
            <v>VAN</v>
          </cell>
        </row>
        <row r="941">
          <cell r="P941" t="str">
            <v>VAN</v>
          </cell>
        </row>
        <row r="942">
          <cell r="P942" t="str">
            <v>VAN</v>
          </cell>
        </row>
        <row r="943">
          <cell r="P943" t="str">
            <v>VAN</v>
          </cell>
        </row>
        <row r="944">
          <cell r="P944" t="str">
            <v>VAN</v>
          </cell>
        </row>
        <row r="945">
          <cell r="P945" t="str">
            <v>VAN</v>
          </cell>
        </row>
        <row r="946">
          <cell r="P946" t="str">
            <v>YALOVA</v>
          </cell>
        </row>
        <row r="947">
          <cell r="P947" t="str">
            <v>YALOVA</v>
          </cell>
        </row>
        <row r="948">
          <cell r="P948" t="str">
            <v>YALOVA</v>
          </cell>
        </row>
        <row r="949">
          <cell r="P949" t="str">
            <v>YALOVA</v>
          </cell>
        </row>
        <row r="950">
          <cell r="P950" t="str">
            <v>YALOVA</v>
          </cell>
        </row>
        <row r="951">
          <cell r="P951" t="str">
            <v>YALOVA</v>
          </cell>
        </row>
        <row r="952">
          <cell r="P952" t="str">
            <v>YOZGAT</v>
          </cell>
        </row>
        <row r="953">
          <cell r="P953" t="str">
            <v>YOZGAT</v>
          </cell>
        </row>
        <row r="954">
          <cell r="P954" t="str">
            <v>YOZGAT</v>
          </cell>
        </row>
        <row r="955">
          <cell r="P955" t="str">
            <v>YOZGAT</v>
          </cell>
        </row>
        <row r="956">
          <cell r="P956" t="str">
            <v>YOZGAT</v>
          </cell>
        </row>
        <row r="957">
          <cell r="P957" t="str">
            <v>YOZGAT</v>
          </cell>
        </row>
        <row r="958">
          <cell r="P958" t="str">
            <v>YOZGAT</v>
          </cell>
        </row>
        <row r="959">
          <cell r="P959" t="str">
            <v>YOZGAT</v>
          </cell>
        </row>
        <row r="960">
          <cell r="P960" t="str">
            <v>YOZGAT</v>
          </cell>
        </row>
        <row r="961">
          <cell r="P961" t="str">
            <v>YOZGAT</v>
          </cell>
        </row>
        <row r="962">
          <cell r="P962" t="str">
            <v>YOZGAT</v>
          </cell>
        </row>
        <row r="963">
          <cell r="P963" t="str">
            <v>YOZGAT</v>
          </cell>
        </row>
        <row r="964">
          <cell r="P964" t="str">
            <v>YOZGAT</v>
          </cell>
        </row>
        <row r="965">
          <cell r="P965" t="str">
            <v>YOZGAT</v>
          </cell>
        </row>
        <row r="966">
          <cell r="P966" t="str">
            <v>ZONGULDAK</v>
          </cell>
        </row>
        <row r="967">
          <cell r="P967" t="str">
            <v>ZONGULDAK</v>
          </cell>
        </row>
        <row r="968">
          <cell r="P968" t="str">
            <v>ZONGULDAK</v>
          </cell>
        </row>
        <row r="969">
          <cell r="P969" t="str">
            <v>ZONGULDAK</v>
          </cell>
        </row>
        <row r="970">
          <cell r="P970" t="str">
            <v>ZONGULDAK</v>
          </cell>
        </row>
        <row r="971">
          <cell r="P971" t="str">
            <v>ZONGULDAK</v>
          </cell>
        </row>
        <row r="972">
          <cell r="P972" t="str">
            <v>ZONGULDAK</v>
          </cell>
        </row>
        <row r="973">
          <cell r="P973" t="str">
            <v>ZONGULDAK</v>
          </cell>
        </row>
      </sheetData>
      <sheetData sheetId="1"/>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yfa2">
    <pageSetUpPr fitToPage="1"/>
  </sheetPr>
  <dimension ref="A1:GU1140"/>
  <sheetViews>
    <sheetView showGridLines="0" tabSelected="1" topLeftCell="A1074" zoomScale="80" zoomScaleNormal="80" workbookViewId="0">
      <selection activeCell="C1075" sqref="C1075:J1075"/>
    </sheetView>
  </sheetViews>
  <sheetFormatPr defaultColWidth="9.140625" defaultRowHeight="15" x14ac:dyDescent="0.25"/>
  <cols>
    <col min="1" max="1" width="2.7109375" style="40" customWidth="1"/>
    <col min="2" max="2" width="1.7109375" style="40" customWidth="1"/>
    <col min="3" max="3" width="15.140625" style="40" customWidth="1"/>
    <col min="4" max="4" width="12.5703125" style="40" customWidth="1"/>
    <col min="5" max="5" width="13.140625" style="40" customWidth="1"/>
    <col min="6" max="6" width="13.5703125" style="40" customWidth="1"/>
    <col min="7" max="7" width="10.42578125" style="151" customWidth="1"/>
    <col min="8" max="8" width="8.7109375" style="151" customWidth="1"/>
    <col min="9" max="9" width="10.85546875" style="151" customWidth="1"/>
    <col min="10" max="10" width="12.28515625" style="151" customWidth="1"/>
    <col min="11" max="11" width="9.42578125" style="130" customWidth="1"/>
    <col min="12" max="13" width="10.5703125" style="130" customWidth="1"/>
    <col min="14" max="14" width="11.42578125" style="130" customWidth="1"/>
    <col min="15" max="15" width="13.42578125" style="130" customWidth="1"/>
    <col min="16" max="16" width="14.140625" style="130" customWidth="1"/>
    <col min="17" max="17" width="8.7109375" style="150" customWidth="1"/>
    <col min="18" max="18" width="12.7109375" style="150" customWidth="1"/>
    <col min="19" max="19" width="9.140625" style="96" customWidth="1"/>
    <col min="20" max="22" width="8" style="96" customWidth="1"/>
    <col min="23" max="24" width="10.42578125" style="96" customWidth="1"/>
    <col min="25" max="27" width="12.42578125" style="40" customWidth="1"/>
    <col min="28" max="28" width="14.28515625" style="40" customWidth="1"/>
    <col min="29" max="29" width="14.7109375" style="40" customWidth="1"/>
    <col min="30" max="30" width="10.7109375" style="159" customWidth="1"/>
    <col min="31" max="31" width="12.42578125" style="40" customWidth="1"/>
    <col min="32" max="32" width="9.85546875" style="126" customWidth="1"/>
    <col min="33" max="33" width="7.7109375" style="126" customWidth="1"/>
    <col min="34" max="34" width="9.140625" style="126" customWidth="1"/>
    <col min="35" max="35" width="8.140625" style="126" customWidth="1"/>
    <col min="36" max="36" width="8.42578125" style="126" customWidth="1"/>
    <col min="37" max="37" width="8.7109375" style="126" customWidth="1"/>
    <col min="38" max="38" width="10.42578125" style="76" customWidth="1"/>
    <col min="39" max="39" width="7.28515625" style="76" customWidth="1"/>
    <col min="40" max="41" width="7.28515625" style="57" customWidth="1"/>
    <col min="42" max="42" width="8" style="57" customWidth="1"/>
    <col min="43" max="43" width="7.28515625" style="57" customWidth="1"/>
    <col min="44" max="44" width="9.42578125" style="57" customWidth="1"/>
    <col min="45" max="46" width="12.7109375" style="57" customWidth="1"/>
    <col min="47" max="47" width="15.5703125" style="57" customWidth="1"/>
    <col min="48" max="49" width="10.28515625" style="57" customWidth="1"/>
    <col min="50" max="50" width="8.7109375" style="57" customWidth="1"/>
    <col min="51" max="56" width="9.42578125" style="57" customWidth="1"/>
    <col min="57" max="57" width="7.7109375" style="85" customWidth="1"/>
    <col min="58" max="63" width="13.42578125" style="85" customWidth="1"/>
    <col min="64" max="65" width="7.28515625" style="85" customWidth="1"/>
    <col min="66" max="71" width="13.28515625" style="85" customWidth="1"/>
    <col min="72" max="74" width="11.7109375" style="85" customWidth="1"/>
    <col min="75" max="79" width="9.140625" style="85" customWidth="1"/>
    <col min="80" max="80" width="7.7109375" style="85" customWidth="1"/>
    <col min="81" max="81" width="7.85546875" style="85" customWidth="1"/>
    <col min="82" max="82" width="12.28515625" style="85" customWidth="1"/>
    <col min="83" max="87" width="9.7109375" style="85" customWidth="1"/>
    <col min="88" max="94" width="7.85546875" style="85" customWidth="1"/>
    <col min="95" max="95" width="8.7109375" style="85" customWidth="1"/>
    <col min="96" max="96" width="7.28515625" style="85" customWidth="1"/>
    <col min="97" max="97" width="12.28515625" style="85" customWidth="1"/>
    <col min="98" max="102" width="13.28515625" style="85" customWidth="1"/>
    <col min="103" max="103" width="10.7109375" style="85" customWidth="1"/>
    <col min="104" max="104" width="18.28515625" style="85" customWidth="1"/>
    <col min="105" max="108" width="8.7109375" style="85" customWidth="1"/>
    <col min="109" max="110" width="11.85546875" style="85" customWidth="1"/>
    <col min="111" max="114" width="9.42578125" style="85" customWidth="1"/>
    <col min="115" max="115" width="12.28515625" style="85" customWidth="1"/>
    <col min="116" max="119" width="9.140625" style="85" customWidth="1"/>
    <col min="120" max="120" width="10.7109375" style="85" customWidth="1"/>
    <col min="121" max="121" width="12.28515625" style="85" customWidth="1"/>
    <col min="122" max="126" width="11.7109375" style="85" customWidth="1"/>
    <col min="127" max="127" width="15.7109375" style="85" customWidth="1"/>
    <col min="128" max="131" width="9.140625" style="85" customWidth="1"/>
    <col min="132" max="132" width="11.7109375" style="85" customWidth="1"/>
    <col min="133" max="133" width="14.140625" style="85" customWidth="1"/>
    <col min="134" max="137" width="9.140625" style="85" customWidth="1"/>
    <col min="138" max="143" width="11.7109375" style="85" customWidth="1"/>
    <col min="144" max="144" width="12.28515625" style="85" customWidth="1"/>
    <col min="145" max="145" width="11.7109375" style="85" customWidth="1"/>
    <col min="146" max="149" width="26.7109375" style="85" customWidth="1"/>
    <col min="150" max="150" width="13.28515625" style="85" customWidth="1"/>
    <col min="151" max="151" width="13.5703125" style="85" customWidth="1"/>
    <col min="152" max="155" width="8.7109375" style="85" customWidth="1"/>
    <col min="156" max="156" width="13.28515625" style="85" customWidth="1"/>
    <col min="157" max="157" width="14.140625" style="85" customWidth="1"/>
    <col min="158" max="161" width="9.140625" style="85" customWidth="1"/>
    <col min="162" max="162" width="10.7109375" style="85" customWidth="1"/>
    <col min="163" max="163" width="14.42578125" style="85" customWidth="1"/>
    <col min="164" max="167" width="8.7109375" style="85" customWidth="1"/>
    <col min="168" max="168" width="14.28515625" style="40" customWidth="1"/>
    <col min="169" max="169" width="14" style="40" customWidth="1"/>
    <col min="170" max="170" width="13.140625" style="40" customWidth="1"/>
    <col min="171" max="171" width="10.42578125" style="40" customWidth="1"/>
    <col min="172" max="184" width="15.140625" style="40" customWidth="1"/>
    <col min="185" max="186" width="9.28515625" style="32" customWidth="1"/>
    <col min="187" max="187" width="32.28515625" style="32" customWidth="1"/>
    <col min="188" max="192" width="14.42578125" style="32" customWidth="1"/>
    <col min="193" max="193" width="14.28515625" style="32" customWidth="1"/>
    <col min="194" max="194" width="22.42578125" style="32" customWidth="1"/>
    <col min="195" max="195" width="31.7109375" style="32" customWidth="1"/>
    <col min="196" max="196" width="14.42578125" style="32" customWidth="1"/>
    <col min="197" max="197" width="15.140625" style="32" customWidth="1"/>
    <col min="198" max="199" width="14.28515625" style="32" customWidth="1"/>
    <col min="200" max="200" width="22.42578125" style="32" customWidth="1"/>
    <col min="201" max="201" width="31.7109375" style="32" customWidth="1"/>
    <col min="202" max="202" width="10.42578125" style="32" customWidth="1"/>
    <col min="203" max="203" width="15.140625" style="32" customWidth="1"/>
    <col min="204" max="204" width="8" style="32" customWidth="1"/>
    <col min="205" max="16384" width="9.140625" style="32"/>
  </cols>
  <sheetData>
    <row r="1" spans="1:202" ht="20.25" hidden="1" customHeight="1" x14ac:dyDescent="0.25">
      <c r="C1" s="40">
        <v>2</v>
      </c>
      <c r="D1" s="40">
        <v>3</v>
      </c>
      <c r="E1" s="40">
        <v>4</v>
      </c>
      <c r="F1" s="40">
        <v>5</v>
      </c>
      <c r="G1" s="40">
        <v>6</v>
      </c>
      <c r="H1" s="40">
        <v>7</v>
      </c>
      <c r="I1" s="40">
        <v>8</v>
      </c>
      <c r="J1" s="40">
        <v>9</v>
      </c>
      <c r="K1" s="40">
        <v>10</v>
      </c>
      <c r="L1" s="40">
        <v>11</v>
      </c>
      <c r="M1" s="40">
        <v>12</v>
      </c>
      <c r="N1" s="40">
        <v>13</v>
      </c>
      <c r="O1" s="40">
        <v>14</v>
      </c>
      <c r="P1" s="40">
        <v>15</v>
      </c>
      <c r="Q1" s="40">
        <v>16</v>
      </c>
      <c r="R1" s="40">
        <v>17</v>
      </c>
      <c r="S1" s="40">
        <v>18</v>
      </c>
      <c r="T1" s="40">
        <v>19</v>
      </c>
      <c r="U1" s="40">
        <v>20</v>
      </c>
      <c r="V1" s="40">
        <v>21</v>
      </c>
      <c r="W1" s="40">
        <v>22</v>
      </c>
      <c r="X1" s="40">
        <v>23</v>
      </c>
      <c r="Y1" s="40">
        <v>24</v>
      </c>
      <c r="Z1" s="40">
        <v>25</v>
      </c>
      <c r="AA1" s="40">
        <v>26</v>
      </c>
      <c r="AB1" s="40">
        <v>27</v>
      </c>
      <c r="AC1" s="40">
        <v>28</v>
      </c>
      <c r="AD1" s="40">
        <v>29</v>
      </c>
      <c r="AE1" s="40">
        <v>30</v>
      </c>
      <c r="AF1" s="40">
        <v>31</v>
      </c>
      <c r="AG1" s="40">
        <v>32</v>
      </c>
      <c r="AH1" s="40">
        <v>33</v>
      </c>
      <c r="AI1" s="40">
        <v>34</v>
      </c>
      <c r="AJ1" s="40">
        <v>35</v>
      </c>
      <c r="AK1" s="40">
        <v>36</v>
      </c>
      <c r="AL1" s="40">
        <v>37</v>
      </c>
      <c r="AM1" s="40">
        <v>38</v>
      </c>
      <c r="AN1" s="40">
        <v>39</v>
      </c>
      <c r="AO1" s="40">
        <v>40</v>
      </c>
      <c r="AP1" s="40">
        <v>41</v>
      </c>
      <c r="AQ1" s="40">
        <v>42</v>
      </c>
      <c r="AR1" s="40">
        <v>43</v>
      </c>
      <c r="AS1" s="40">
        <v>44</v>
      </c>
      <c r="AT1" s="40">
        <v>45</v>
      </c>
      <c r="AU1" s="40">
        <v>46</v>
      </c>
      <c r="AV1" s="40">
        <v>47</v>
      </c>
      <c r="AW1" s="40">
        <v>48</v>
      </c>
      <c r="AX1" s="40">
        <v>49</v>
      </c>
      <c r="AY1" s="40">
        <v>50</v>
      </c>
      <c r="AZ1" s="40">
        <v>51</v>
      </c>
      <c r="BA1" s="40">
        <v>52</v>
      </c>
      <c r="BB1" s="40">
        <v>53</v>
      </c>
      <c r="BC1" s="40">
        <v>54</v>
      </c>
      <c r="BD1" s="40">
        <v>55</v>
      </c>
      <c r="BE1" s="40">
        <v>56</v>
      </c>
      <c r="BF1" s="40">
        <v>57</v>
      </c>
      <c r="BG1" s="40">
        <v>58</v>
      </c>
      <c r="BH1" s="40">
        <v>59</v>
      </c>
      <c r="BI1" s="40">
        <v>60</v>
      </c>
      <c r="BJ1" s="40">
        <v>61</v>
      </c>
      <c r="BK1" s="40">
        <v>62</v>
      </c>
      <c r="BL1" s="40">
        <v>63</v>
      </c>
      <c r="BM1" s="40">
        <v>64</v>
      </c>
      <c r="BN1" s="40">
        <v>65</v>
      </c>
      <c r="BO1" s="40">
        <v>66</v>
      </c>
      <c r="BP1" s="40">
        <v>67</v>
      </c>
      <c r="BQ1" s="40">
        <v>68</v>
      </c>
      <c r="BR1" s="40">
        <v>69</v>
      </c>
      <c r="BS1" s="40">
        <v>70</v>
      </c>
      <c r="BT1" s="40">
        <v>71</v>
      </c>
      <c r="BU1" s="40">
        <v>72</v>
      </c>
      <c r="BV1" s="40">
        <v>73</v>
      </c>
      <c r="BW1" s="40">
        <v>74</v>
      </c>
      <c r="BX1" s="40">
        <v>75</v>
      </c>
      <c r="BY1" s="40">
        <v>76</v>
      </c>
      <c r="BZ1" s="40">
        <v>77</v>
      </c>
      <c r="CA1" s="40">
        <v>78</v>
      </c>
      <c r="CB1" s="40">
        <v>79</v>
      </c>
      <c r="CC1" s="40">
        <v>80</v>
      </c>
      <c r="CD1" s="40">
        <v>81</v>
      </c>
      <c r="CE1" s="40">
        <v>82</v>
      </c>
      <c r="CF1" s="40">
        <v>83</v>
      </c>
      <c r="CG1" s="40">
        <v>84</v>
      </c>
      <c r="CH1" s="40">
        <v>85</v>
      </c>
      <c r="CI1" s="40">
        <v>86</v>
      </c>
      <c r="CJ1" s="40">
        <v>87</v>
      </c>
      <c r="CK1" s="40">
        <v>88</v>
      </c>
      <c r="CL1" s="40">
        <v>89</v>
      </c>
      <c r="CM1" s="40">
        <v>90</v>
      </c>
      <c r="CN1" s="40">
        <v>91</v>
      </c>
      <c r="CO1" s="40">
        <v>92</v>
      </c>
      <c r="CP1" s="40">
        <v>93</v>
      </c>
      <c r="CQ1" s="40">
        <v>94</v>
      </c>
      <c r="CR1" s="40">
        <v>95</v>
      </c>
      <c r="CS1" s="40">
        <v>96</v>
      </c>
      <c r="CT1" s="40">
        <v>97</v>
      </c>
      <c r="CU1" s="40">
        <v>98</v>
      </c>
      <c r="CV1" s="40">
        <v>99</v>
      </c>
      <c r="CW1" s="40">
        <v>100</v>
      </c>
      <c r="CX1" s="40">
        <v>101</v>
      </c>
      <c r="CY1" s="40">
        <v>102</v>
      </c>
      <c r="CZ1" s="40">
        <v>103</v>
      </c>
      <c r="DA1" s="40">
        <v>104</v>
      </c>
      <c r="DB1" s="40">
        <v>105</v>
      </c>
      <c r="DC1" s="40">
        <v>106</v>
      </c>
      <c r="DD1" s="40">
        <v>107</v>
      </c>
      <c r="DE1" s="40">
        <v>108</v>
      </c>
      <c r="DF1" s="40">
        <v>109</v>
      </c>
      <c r="DG1" s="40">
        <v>110</v>
      </c>
      <c r="DH1" s="40">
        <v>111</v>
      </c>
      <c r="DI1" s="40">
        <v>112</v>
      </c>
      <c r="DJ1" s="40">
        <v>113</v>
      </c>
      <c r="DK1" s="40">
        <v>114</v>
      </c>
      <c r="DL1" s="40">
        <v>115</v>
      </c>
      <c r="DM1" s="40">
        <v>116</v>
      </c>
      <c r="DN1" s="40">
        <v>117</v>
      </c>
      <c r="DO1" s="40">
        <v>118</v>
      </c>
      <c r="DP1" s="40">
        <v>119</v>
      </c>
      <c r="DQ1" s="40">
        <v>120</v>
      </c>
      <c r="DR1" s="40">
        <v>121</v>
      </c>
      <c r="DS1" s="40">
        <v>122</v>
      </c>
      <c r="DT1" s="40">
        <v>123</v>
      </c>
      <c r="DU1" s="40">
        <v>124</v>
      </c>
      <c r="DV1" s="40">
        <v>125</v>
      </c>
      <c r="DW1" s="40">
        <v>126</v>
      </c>
      <c r="DX1" s="40">
        <v>127</v>
      </c>
      <c r="DY1" s="40">
        <v>128</v>
      </c>
      <c r="DZ1" s="40">
        <v>129</v>
      </c>
      <c r="EA1" s="40">
        <v>130</v>
      </c>
      <c r="EB1" s="40">
        <v>131</v>
      </c>
      <c r="EC1" s="40">
        <v>132</v>
      </c>
      <c r="ED1" s="40">
        <v>133</v>
      </c>
      <c r="EE1" s="40">
        <v>134</v>
      </c>
      <c r="EF1" s="40">
        <v>135</v>
      </c>
      <c r="EG1" s="40">
        <v>136</v>
      </c>
      <c r="EH1" s="40">
        <v>137</v>
      </c>
      <c r="EI1" s="40">
        <v>138</v>
      </c>
      <c r="EJ1" s="40">
        <v>139</v>
      </c>
      <c r="EK1" s="40">
        <v>140</v>
      </c>
      <c r="EL1" s="40">
        <v>141</v>
      </c>
      <c r="EM1" s="40">
        <v>142</v>
      </c>
      <c r="EN1" s="40">
        <v>143</v>
      </c>
      <c r="EO1" s="40">
        <v>144</v>
      </c>
      <c r="EP1" s="40">
        <v>145</v>
      </c>
      <c r="EQ1" s="40">
        <v>146</v>
      </c>
      <c r="ER1" s="40">
        <v>147</v>
      </c>
      <c r="ES1" s="40">
        <v>148</v>
      </c>
      <c r="ET1" s="40">
        <v>149</v>
      </c>
      <c r="EU1" s="40">
        <v>150</v>
      </c>
      <c r="EV1" s="40">
        <v>151</v>
      </c>
      <c r="EW1" s="40">
        <v>152</v>
      </c>
      <c r="EX1" s="40">
        <v>153</v>
      </c>
      <c r="EY1" s="40">
        <v>154</v>
      </c>
      <c r="EZ1" s="40">
        <v>155</v>
      </c>
      <c r="FA1" s="40">
        <v>156</v>
      </c>
      <c r="FB1" s="40">
        <v>157</v>
      </c>
      <c r="FC1" s="40">
        <v>158</v>
      </c>
      <c r="FD1" s="40">
        <v>159</v>
      </c>
      <c r="FE1" s="40">
        <v>160</v>
      </c>
      <c r="FF1" s="40">
        <v>161</v>
      </c>
      <c r="FG1" s="40">
        <v>162</v>
      </c>
      <c r="FH1" s="40">
        <v>163</v>
      </c>
      <c r="FI1" s="40">
        <v>164</v>
      </c>
      <c r="FJ1" s="40">
        <v>165</v>
      </c>
      <c r="FK1" s="40">
        <v>166</v>
      </c>
      <c r="FL1" s="40">
        <v>167</v>
      </c>
      <c r="FM1" s="40">
        <v>168</v>
      </c>
      <c r="FN1" s="40">
        <v>169</v>
      </c>
      <c r="FO1" s="40">
        <v>170</v>
      </c>
      <c r="FP1" s="40">
        <v>171</v>
      </c>
      <c r="FQ1" s="40">
        <v>172</v>
      </c>
      <c r="FR1" s="40">
        <v>173</v>
      </c>
      <c r="FS1" s="40">
        <v>174</v>
      </c>
      <c r="FT1" s="40">
        <v>175</v>
      </c>
      <c r="FU1" s="40">
        <v>176</v>
      </c>
      <c r="FV1" s="40">
        <v>177</v>
      </c>
      <c r="FW1" s="40">
        <v>178</v>
      </c>
      <c r="FX1" s="40">
        <v>179</v>
      </c>
      <c r="FY1" s="40">
        <v>180</v>
      </c>
      <c r="FZ1" s="40">
        <v>181</v>
      </c>
      <c r="GA1" s="40">
        <v>182</v>
      </c>
      <c r="GB1" s="40">
        <v>183</v>
      </c>
      <c r="GC1" s="40">
        <v>184</v>
      </c>
      <c r="GE1" s="330" t="s">
        <v>1309</v>
      </c>
      <c r="GF1" s="330"/>
      <c r="GG1" s="330"/>
      <c r="GH1" s="330"/>
      <c r="GI1" s="330"/>
      <c r="GJ1" s="330"/>
      <c r="GK1" s="330"/>
      <c r="GL1" s="330"/>
      <c r="GM1" s="330"/>
      <c r="GN1" s="330"/>
      <c r="GO1" s="330"/>
      <c r="GP1" s="330"/>
      <c r="GQ1" s="330"/>
      <c r="GR1" s="330"/>
      <c r="GS1" s="330"/>
      <c r="GT1" s="330"/>
    </row>
    <row r="2" spans="1:202" s="41" customFormat="1" ht="24" hidden="1" customHeight="1" x14ac:dyDescent="0.25">
      <c r="D2" s="321" t="s">
        <v>2397</v>
      </c>
      <c r="E2" s="321"/>
      <c r="F2" s="321"/>
      <c r="G2" s="321" t="s">
        <v>966</v>
      </c>
      <c r="H2" s="321"/>
      <c r="I2" s="321"/>
      <c r="J2" s="321"/>
      <c r="K2" s="303" t="s">
        <v>967</v>
      </c>
      <c r="L2" s="304"/>
      <c r="M2" s="304"/>
      <c r="N2" s="304"/>
      <c r="O2" s="305"/>
      <c r="P2" s="42"/>
      <c r="Q2" s="352" t="s">
        <v>965</v>
      </c>
      <c r="R2" s="352"/>
      <c r="S2" s="353" t="s">
        <v>972</v>
      </c>
      <c r="T2" s="353"/>
      <c r="U2" s="353"/>
      <c r="V2" s="353"/>
      <c r="W2" s="353"/>
      <c r="X2" s="353"/>
      <c r="Y2" s="300" t="s">
        <v>1285</v>
      </c>
      <c r="Z2" s="301"/>
      <c r="AA2" s="301"/>
      <c r="AB2" s="301"/>
      <c r="AC2" s="301"/>
      <c r="AD2" s="301"/>
      <c r="AE2" s="302"/>
      <c r="AF2" s="297" t="s">
        <v>1282</v>
      </c>
      <c r="AG2" s="298"/>
      <c r="AH2" s="298"/>
      <c r="AI2" s="298"/>
      <c r="AJ2" s="298"/>
      <c r="AK2" s="299"/>
      <c r="AL2" s="303" t="s">
        <v>1287</v>
      </c>
      <c r="AM2" s="304"/>
      <c r="AN2" s="304"/>
      <c r="AO2" s="304"/>
      <c r="AP2" s="304"/>
      <c r="AQ2" s="304"/>
      <c r="AR2" s="304"/>
      <c r="AS2" s="304"/>
      <c r="AT2" s="305"/>
      <c r="AU2" s="42"/>
      <c r="AV2" s="303" t="s">
        <v>1289</v>
      </c>
      <c r="AW2" s="304"/>
      <c r="AX2" s="305"/>
      <c r="AY2" s="303" t="s">
        <v>1288</v>
      </c>
      <c r="AZ2" s="304"/>
      <c r="BA2" s="304"/>
      <c r="BB2" s="304"/>
      <c r="BC2" s="304"/>
      <c r="BD2" s="305"/>
      <c r="BE2" s="309" t="s">
        <v>1167</v>
      </c>
      <c r="BF2" s="310"/>
      <c r="BG2" s="310"/>
      <c r="BH2" s="310"/>
      <c r="BI2" s="310"/>
      <c r="BJ2" s="310"/>
      <c r="BK2" s="311"/>
      <c r="BL2" s="309" t="s">
        <v>1168</v>
      </c>
      <c r="BM2" s="310"/>
      <c r="BN2" s="310"/>
      <c r="BO2" s="310"/>
      <c r="BP2" s="310"/>
      <c r="BQ2" s="310"/>
      <c r="BR2" s="310"/>
      <c r="BS2" s="311"/>
      <c r="BT2" s="309" t="s">
        <v>1169</v>
      </c>
      <c r="BU2" s="310"/>
      <c r="BV2" s="310"/>
      <c r="BW2" s="310"/>
      <c r="BX2" s="310"/>
      <c r="BY2" s="310"/>
      <c r="BZ2" s="310"/>
      <c r="CA2" s="311"/>
      <c r="CB2" s="306" t="s">
        <v>1170</v>
      </c>
      <c r="CC2" s="307"/>
      <c r="CD2" s="307"/>
      <c r="CE2" s="307"/>
      <c r="CF2" s="307"/>
      <c r="CG2" s="307"/>
      <c r="CH2" s="307"/>
      <c r="CI2" s="308"/>
      <c r="CJ2" s="306" t="s">
        <v>1171</v>
      </c>
      <c r="CK2" s="307"/>
      <c r="CL2" s="307"/>
      <c r="CM2" s="307"/>
      <c r="CN2" s="307"/>
      <c r="CO2" s="307"/>
      <c r="CP2" s="308"/>
      <c r="CQ2" s="306" t="s">
        <v>1172</v>
      </c>
      <c r="CR2" s="307"/>
      <c r="CS2" s="307"/>
      <c r="CT2" s="307"/>
      <c r="CU2" s="307"/>
      <c r="CV2" s="307"/>
      <c r="CW2" s="307"/>
      <c r="CX2" s="308"/>
      <c r="CY2" s="312" t="s">
        <v>1173</v>
      </c>
      <c r="CZ2" s="312"/>
      <c r="DA2" s="312"/>
      <c r="DB2" s="312"/>
      <c r="DC2" s="312"/>
      <c r="DD2" s="312"/>
      <c r="DE2" s="312" t="s">
        <v>1174</v>
      </c>
      <c r="DF2" s="312"/>
      <c r="DG2" s="312"/>
      <c r="DH2" s="312"/>
      <c r="DI2" s="312"/>
      <c r="DJ2" s="312"/>
      <c r="DK2" s="312" t="s">
        <v>1175</v>
      </c>
      <c r="DL2" s="312"/>
      <c r="DM2" s="312"/>
      <c r="DN2" s="312"/>
      <c r="DO2" s="312"/>
      <c r="DP2" s="312" t="s">
        <v>1176</v>
      </c>
      <c r="DQ2" s="312"/>
      <c r="DR2" s="312"/>
      <c r="DS2" s="312"/>
      <c r="DT2" s="312"/>
      <c r="DU2" s="312"/>
      <c r="DV2" s="312" t="s">
        <v>1177</v>
      </c>
      <c r="DW2" s="312"/>
      <c r="DX2" s="312"/>
      <c r="DY2" s="312"/>
      <c r="DZ2" s="312"/>
      <c r="EA2" s="312"/>
      <c r="EB2" s="312" t="s">
        <v>1178</v>
      </c>
      <c r="EC2" s="312"/>
      <c r="ED2" s="312"/>
      <c r="EE2" s="312"/>
      <c r="EF2" s="312"/>
      <c r="EG2" s="312"/>
      <c r="EH2" s="312" t="s">
        <v>1179</v>
      </c>
      <c r="EI2" s="312"/>
      <c r="EJ2" s="312"/>
      <c r="EK2" s="312"/>
      <c r="EL2" s="312"/>
      <c r="EM2" s="312"/>
      <c r="EN2" s="312" t="s">
        <v>1180</v>
      </c>
      <c r="EO2" s="312"/>
      <c r="EP2" s="312"/>
      <c r="EQ2" s="312"/>
      <c r="ER2" s="312"/>
      <c r="ES2" s="312"/>
      <c r="ET2" s="312" t="s">
        <v>1181</v>
      </c>
      <c r="EU2" s="312"/>
      <c r="EV2" s="312"/>
      <c r="EW2" s="312"/>
      <c r="EX2" s="312"/>
      <c r="EY2" s="312"/>
      <c r="EZ2" s="312" t="s">
        <v>1182</v>
      </c>
      <c r="FA2" s="312"/>
      <c r="FB2" s="312"/>
      <c r="FC2" s="312"/>
      <c r="FD2" s="312"/>
      <c r="FE2" s="312"/>
      <c r="FF2" s="312" t="s">
        <v>1183</v>
      </c>
      <c r="FG2" s="312"/>
      <c r="FH2" s="312"/>
      <c r="FI2" s="312"/>
      <c r="FJ2" s="312"/>
      <c r="FK2" s="312"/>
      <c r="FL2" s="313" t="s">
        <v>988</v>
      </c>
      <c r="FM2" s="314"/>
      <c r="FN2" s="314"/>
      <c r="FO2" s="314"/>
      <c r="FP2" s="315"/>
      <c r="FQ2" s="349" t="s">
        <v>1411</v>
      </c>
      <c r="FR2" s="350"/>
      <c r="FS2" s="350"/>
      <c r="FT2" s="43"/>
      <c r="FU2" s="43"/>
      <c r="FV2" s="43"/>
      <c r="FW2" s="43"/>
      <c r="FX2" s="43"/>
      <c r="FY2" s="43"/>
      <c r="FZ2" s="43"/>
      <c r="GA2" s="43"/>
      <c r="GB2" s="43"/>
      <c r="GE2" s="319" t="s">
        <v>1280</v>
      </c>
      <c r="GF2" s="319"/>
      <c r="GG2" s="319"/>
      <c r="GH2" s="319"/>
      <c r="GI2" s="319"/>
      <c r="GJ2" s="319"/>
      <c r="GK2" s="319"/>
      <c r="GL2" s="319"/>
      <c r="GM2" s="319"/>
      <c r="GN2" s="319"/>
      <c r="GO2" s="319"/>
      <c r="GP2" s="319"/>
      <c r="GQ2" s="319"/>
      <c r="GR2" s="319"/>
      <c r="GS2" s="319"/>
      <c r="GT2" s="319"/>
    </row>
    <row r="3" spans="1:202" s="41" customFormat="1" ht="56.25" hidden="1" customHeight="1" x14ac:dyDescent="0.25">
      <c r="A3" s="41" t="s">
        <v>0</v>
      </c>
      <c r="B3" s="41" t="s">
        <v>1</v>
      </c>
      <c r="C3" s="41" t="s">
        <v>1148</v>
      </c>
      <c r="D3" s="44" t="s">
        <v>1284</v>
      </c>
      <c r="E3" s="44" t="s">
        <v>1283</v>
      </c>
      <c r="F3" s="45" t="s">
        <v>957</v>
      </c>
      <c r="G3" s="45" t="s">
        <v>955</v>
      </c>
      <c r="H3" s="45" t="s">
        <v>956</v>
      </c>
      <c r="I3" s="45" t="s">
        <v>957</v>
      </c>
      <c r="J3" s="45" t="s">
        <v>958</v>
      </c>
      <c r="K3" s="46" t="s">
        <v>955</v>
      </c>
      <c r="L3" s="46" t="s">
        <v>956</v>
      </c>
      <c r="M3" s="46" t="s">
        <v>957</v>
      </c>
      <c r="N3" s="46" t="s">
        <v>958</v>
      </c>
      <c r="O3" s="46" t="s">
        <v>980</v>
      </c>
      <c r="P3" s="46" t="s">
        <v>990</v>
      </c>
      <c r="Q3" s="5" t="s">
        <v>959</v>
      </c>
      <c r="R3" s="5" t="s">
        <v>960</v>
      </c>
      <c r="S3" s="47" t="s">
        <v>968</v>
      </c>
      <c r="T3" s="47" t="s">
        <v>969</v>
      </c>
      <c r="U3" s="47" t="s">
        <v>970</v>
      </c>
      <c r="V3" s="47" t="s">
        <v>971</v>
      </c>
      <c r="W3" s="47" t="s">
        <v>983</v>
      </c>
      <c r="X3" s="47" t="s">
        <v>984</v>
      </c>
      <c r="Y3" s="36" t="s">
        <v>961</v>
      </c>
      <c r="Z3" s="36" t="s">
        <v>962</v>
      </c>
      <c r="AA3" s="38" t="s">
        <v>991</v>
      </c>
      <c r="AB3" s="36" t="s">
        <v>992</v>
      </c>
      <c r="AC3" s="36" t="s">
        <v>993</v>
      </c>
      <c r="AD3" s="11" t="s">
        <v>979</v>
      </c>
      <c r="AE3" s="48" t="s">
        <v>963</v>
      </c>
      <c r="AF3" s="39" t="s">
        <v>1310</v>
      </c>
      <c r="AG3" s="39">
        <v>2012</v>
      </c>
      <c r="AH3" s="39">
        <v>2011</v>
      </c>
      <c r="AI3" s="39">
        <v>2010</v>
      </c>
      <c r="AJ3" s="39" t="s">
        <v>1279</v>
      </c>
      <c r="AK3" s="39">
        <v>2009</v>
      </c>
      <c r="AL3" s="49" t="s">
        <v>1163</v>
      </c>
      <c r="AM3" s="49" t="s">
        <v>1164</v>
      </c>
      <c r="AN3" s="38" t="s">
        <v>1290</v>
      </c>
      <c r="AO3" s="38" t="s">
        <v>1291</v>
      </c>
      <c r="AP3" s="38" t="s">
        <v>1292</v>
      </c>
      <c r="AQ3" s="38" t="s">
        <v>1293</v>
      </c>
      <c r="AR3" s="38" t="s">
        <v>2394</v>
      </c>
      <c r="AS3" s="38" t="s">
        <v>1166</v>
      </c>
      <c r="AT3" s="38" t="s">
        <v>1165</v>
      </c>
      <c r="AU3" s="38" t="s">
        <v>1286</v>
      </c>
      <c r="AV3" s="38" t="s">
        <v>1294</v>
      </c>
      <c r="AW3" s="38" t="s">
        <v>1295</v>
      </c>
      <c r="AX3" s="38" t="s">
        <v>1296</v>
      </c>
      <c r="AY3" s="38" t="s">
        <v>1299</v>
      </c>
      <c r="AZ3" s="38" t="s">
        <v>1298</v>
      </c>
      <c r="BA3" s="38" t="s">
        <v>1297</v>
      </c>
      <c r="BB3" s="38" t="s">
        <v>1300</v>
      </c>
      <c r="BC3" s="38" t="s">
        <v>1301</v>
      </c>
      <c r="BD3" s="38" t="s">
        <v>1302</v>
      </c>
      <c r="BE3" s="50" t="s">
        <v>1184</v>
      </c>
      <c r="BF3" s="50" t="s">
        <v>1185</v>
      </c>
      <c r="BG3" s="50" t="s">
        <v>1187</v>
      </c>
      <c r="BH3" s="50" t="s">
        <v>1192</v>
      </c>
      <c r="BI3" s="50" t="s">
        <v>1197</v>
      </c>
      <c r="BJ3" s="50" t="s">
        <v>1202</v>
      </c>
      <c r="BK3" s="50" t="s">
        <v>1308</v>
      </c>
      <c r="BL3" s="50" t="s">
        <v>1152</v>
      </c>
      <c r="BM3" s="50" t="s">
        <v>1153</v>
      </c>
      <c r="BN3" s="50" t="s">
        <v>1154</v>
      </c>
      <c r="BO3" s="50" t="s">
        <v>1188</v>
      </c>
      <c r="BP3" s="50" t="s">
        <v>1193</v>
      </c>
      <c r="BQ3" s="50" t="s">
        <v>1198</v>
      </c>
      <c r="BR3" s="50" t="s">
        <v>1203</v>
      </c>
      <c r="BS3" s="50" t="s">
        <v>1307</v>
      </c>
      <c r="BT3" s="50" t="s">
        <v>1155</v>
      </c>
      <c r="BU3" s="50" t="s">
        <v>1156</v>
      </c>
      <c r="BV3" s="50" t="s">
        <v>1157</v>
      </c>
      <c r="BW3" s="50" t="s">
        <v>1189</v>
      </c>
      <c r="BX3" s="50" t="s">
        <v>1194</v>
      </c>
      <c r="BY3" s="50" t="s">
        <v>1199</v>
      </c>
      <c r="BZ3" s="50" t="s">
        <v>1204</v>
      </c>
      <c r="CA3" s="50" t="s">
        <v>1306</v>
      </c>
      <c r="CB3" s="50" t="s">
        <v>1158</v>
      </c>
      <c r="CC3" s="50" t="s">
        <v>1186</v>
      </c>
      <c r="CD3" s="50" t="s">
        <v>1159</v>
      </c>
      <c r="CE3" s="50" t="s">
        <v>1190</v>
      </c>
      <c r="CF3" s="50" t="s">
        <v>1195</v>
      </c>
      <c r="CG3" s="50" t="s">
        <v>1200</v>
      </c>
      <c r="CH3" s="50" t="s">
        <v>1205</v>
      </c>
      <c r="CI3" s="50" t="s">
        <v>1305</v>
      </c>
      <c r="CJ3" s="50" t="s">
        <v>1227</v>
      </c>
      <c r="CK3" s="50" t="s">
        <v>1274</v>
      </c>
      <c r="CL3" s="50" t="s">
        <v>1275</v>
      </c>
      <c r="CM3" s="50" t="s">
        <v>1276</v>
      </c>
      <c r="CN3" s="50" t="s">
        <v>1277</v>
      </c>
      <c r="CO3" s="50" t="s">
        <v>1278</v>
      </c>
      <c r="CP3" s="50" t="s">
        <v>1304</v>
      </c>
      <c r="CQ3" s="50" t="s">
        <v>1160</v>
      </c>
      <c r="CR3" s="50" t="s">
        <v>1161</v>
      </c>
      <c r="CS3" s="50" t="s">
        <v>1162</v>
      </c>
      <c r="CT3" s="50" t="s">
        <v>1191</v>
      </c>
      <c r="CU3" s="50" t="s">
        <v>1196</v>
      </c>
      <c r="CV3" s="50" t="s">
        <v>1201</v>
      </c>
      <c r="CW3" s="50" t="s">
        <v>1206</v>
      </c>
      <c r="CX3" s="38" t="s">
        <v>1303</v>
      </c>
      <c r="CY3" s="50" t="s">
        <v>1207</v>
      </c>
      <c r="CZ3" s="50" t="s">
        <v>974</v>
      </c>
      <c r="DA3" s="50" t="s">
        <v>1228</v>
      </c>
      <c r="DB3" s="50" t="s">
        <v>1229</v>
      </c>
      <c r="DC3" s="50" t="s">
        <v>1230</v>
      </c>
      <c r="DD3" s="50" t="s">
        <v>1231</v>
      </c>
      <c r="DE3" s="50" t="s">
        <v>1226</v>
      </c>
      <c r="DF3" s="50" t="s">
        <v>1208</v>
      </c>
      <c r="DG3" s="50" t="s">
        <v>1232</v>
      </c>
      <c r="DH3" s="50" t="s">
        <v>1233</v>
      </c>
      <c r="DI3" s="50" t="s">
        <v>1234</v>
      </c>
      <c r="DJ3" s="50" t="s">
        <v>1235</v>
      </c>
      <c r="DK3" s="50" t="s">
        <v>1225</v>
      </c>
      <c r="DL3" s="50" t="s">
        <v>1236</v>
      </c>
      <c r="DM3" s="50" t="s">
        <v>1237</v>
      </c>
      <c r="DN3" s="50" t="s">
        <v>1238</v>
      </c>
      <c r="DO3" s="50" t="s">
        <v>1239</v>
      </c>
      <c r="DP3" s="50" t="s">
        <v>1224</v>
      </c>
      <c r="DQ3" s="50" t="s">
        <v>1209</v>
      </c>
      <c r="DR3" s="50" t="s">
        <v>1240</v>
      </c>
      <c r="DS3" s="50" t="s">
        <v>1241</v>
      </c>
      <c r="DT3" s="50" t="s">
        <v>1242</v>
      </c>
      <c r="DU3" s="50" t="s">
        <v>1243</v>
      </c>
      <c r="DV3" s="50" t="s">
        <v>1223</v>
      </c>
      <c r="DW3" s="50" t="s">
        <v>1210</v>
      </c>
      <c r="DX3" s="50" t="s">
        <v>1244</v>
      </c>
      <c r="DY3" s="50" t="s">
        <v>1245</v>
      </c>
      <c r="DZ3" s="50" t="s">
        <v>1246</v>
      </c>
      <c r="EA3" s="50" t="s">
        <v>1247</v>
      </c>
      <c r="EB3" s="50" t="s">
        <v>1222</v>
      </c>
      <c r="EC3" s="50" t="s">
        <v>1211</v>
      </c>
      <c r="ED3" s="50" t="s">
        <v>1248</v>
      </c>
      <c r="EE3" s="50" t="s">
        <v>1249</v>
      </c>
      <c r="EF3" s="50" t="s">
        <v>1250</v>
      </c>
      <c r="EG3" s="50" t="s">
        <v>1251</v>
      </c>
      <c r="EH3" s="50" t="s">
        <v>1221</v>
      </c>
      <c r="EI3" s="50" t="s">
        <v>1212</v>
      </c>
      <c r="EJ3" s="50" t="s">
        <v>1252</v>
      </c>
      <c r="EK3" s="50" t="s">
        <v>1253</v>
      </c>
      <c r="EL3" s="50" t="s">
        <v>1254</v>
      </c>
      <c r="EM3" s="50" t="s">
        <v>1255</v>
      </c>
      <c r="EN3" s="50" t="s">
        <v>1220</v>
      </c>
      <c r="EO3" s="50" t="s">
        <v>1213</v>
      </c>
      <c r="EP3" s="50" t="s">
        <v>1256</v>
      </c>
      <c r="EQ3" s="50" t="s">
        <v>1257</v>
      </c>
      <c r="ER3" s="50" t="s">
        <v>1258</v>
      </c>
      <c r="ES3" s="50" t="s">
        <v>1259</v>
      </c>
      <c r="ET3" s="50" t="s">
        <v>1219</v>
      </c>
      <c r="EU3" s="50" t="s">
        <v>1214</v>
      </c>
      <c r="EV3" s="50" t="s">
        <v>1260</v>
      </c>
      <c r="EW3" s="50" t="s">
        <v>1261</v>
      </c>
      <c r="EX3" s="50" t="s">
        <v>1262</v>
      </c>
      <c r="EY3" s="50" t="s">
        <v>1263</v>
      </c>
      <c r="EZ3" s="50" t="s">
        <v>1218</v>
      </c>
      <c r="FA3" s="50" t="s">
        <v>1215</v>
      </c>
      <c r="FB3" s="50" t="s">
        <v>1264</v>
      </c>
      <c r="FC3" s="50" t="s">
        <v>1265</v>
      </c>
      <c r="FD3" s="50" t="s">
        <v>1266</v>
      </c>
      <c r="FE3" s="50" t="s">
        <v>1267</v>
      </c>
      <c r="FF3" s="50" t="s">
        <v>1217</v>
      </c>
      <c r="FG3" s="50" t="s">
        <v>1216</v>
      </c>
      <c r="FH3" s="50" t="s">
        <v>1268</v>
      </c>
      <c r="FI3" s="50" t="s">
        <v>1269</v>
      </c>
      <c r="FJ3" s="50" t="s">
        <v>1270</v>
      </c>
      <c r="FK3" s="50" t="s">
        <v>1271</v>
      </c>
      <c r="FL3" s="51" t="s">
        <v>981</v>
      </c>
      <c r="FM3" s="18" t="s">
        <v>982</v>
      </c>
      <c r="FN3" s="18" t="s">
        <v>985</v>
      </c>
      <c r="FO3" s="18" t="s">
        <v>987</v>
      </c>
      <c r="FP3" s="18" t="s">
        <v>986</v>
      </c>
      <c r="FQ3" s="43" t="s">
        <v>1410</v>
      </c>
      <c r="FR3" s="43" t="s">
        <v>1408</v>
      </c>
      <c r="FS3" s="43" t="s">
        <v>1409</v>
      </c>
      <c r="FT3" s="43" t="s">
        <v>1400</v>
      </c>
      <c r="FU3" s="43" t="s">
        <v>1401</v>
      </c>
      <c r="FV3" s="43" t="s">
        <v>1402</v>
      </c>
      <c r="FW3" s="43" t="s">
        <v>1403</v>
      </c>
      <c r="FX3" s="43" t="s">
        <v>1404</v>
      </c>
      <c r="FY3" s="43" t="s">
        <v>1405</v>
      </c>
      <c r="FZ3" s="43" t="s">
        <v>1406</v>
      </c>
      <c r="GA3" s="43" t="s">
        <v>1407</v>
      </c>
      <c r="GB3" s="43"/>
      <c r="GE3" s="1" t="s">
        <v>1113</v>
      </c>
      <c r="GF3" s="331" t="s">
        <v>3</v>
      </c>
      <c r="GG3" s="331"/>
      <c r="GH3" s="331"/>
      <c r="GI3" s="346" t="s">
        <v>1134</v>
      </c>
      <c r="GJ3" s="346"/>
      <c r="GK3" s="347" t="str">
        <f>VLOOKUP(GF3,B4:FP974,2,FALSE)</f>
        <v>ADANA</v>
      </c>
      <c r="GL3" s="348"/>
      <c r="GM3" s="321" t="s">
        <v>1107</v>
      </c>
      <c r="GN3" s="321"/>
      <c r="GO3" s="345" t="s">
        <v>972</v>
      </c>
      <c r="GP3" s="345"/>
      <c r="GQ3" s="345"/>
      <c r="GR3" s="345"/>
      <c r="GS3" s="345"/>
      <c r="GT3" s="345"/>
    </row>
    <row r="4" spans="1:202" s="52" customFormat="1" ht="23.25" hidden="1" customHeight="1" x14ac:dyDescent="0.25">
      <c r="A4" s="52" t="s">
        <v>1103</v>
      </c>
      <c r="B4" s="52" t="s">
        <v>1103</v>
      </c>
      <c r="C4" s="52" t="str">
        <f>A4</f>
        <v>TÜRKİYE</v>
      </c>
      <c r="D4" s="53">
        <v>27.708180490777064</v>
      </c>
      <c r="E4" s="53">
        <v>37.459214243321568</v>
      </c>
      <c r="F4" s="53">
        <v>42.540820532208635</v>
      </c>
      <c r="G4" s="54">
        <f t="shared" ref="G4:Q4" si="0">SUM(G5:G985)</f>
        <v>96085</v>
      </c>
      <c r="H4" s="54">
        <f t="shared" si="0"/>
        <v>401982</v>
      </c>
      <c r="I4" s="54">
        <f t="shared" si="0"/>
        <v>561812</v>
      </c>
      <c r="J4" s="54">
        <f t="shared" si="0"/>
        <v>1059879</v>
      </c>
      <c r="K4" s="54">
        <f t="shared" si="0"/>
        <v>111969</v>
      </c>
      <c r="L4" s="54">
        <f t="shared" si="0"/>
        <v>402326</v>
      </c>
      <c r="M4" s="54">
        <f t="shared" si="0"/>
        <v>642365</v>
      </c>
      <c r="N4" s="54">
        <f t="shared" si="0"/>
        <v>1156660</v>
      </c>
      <c r="O4" s="54">
        <f t="shared" si="0"/>
        <v>74141</v>
      </c>
      <c r="P4" s="54">
        <f t="shared" si="0"/>
        <v>138439</v>
      </c>
      <c r="Q4" s="54">
        <f t="shared" si="0"/>
        <v>119509</v>
      </c>
      <c r="R4" s="55">
        <f t="shared" ref="R4:R36" si="1">(N4-J4)/J4</f>
        <v>9.1313253682731702E-2</v>
      </c>
      <c r="S4" s="54">
        <f>SUM(S5:S985)</f>
        <v>935621</v>
      </c>
      <c r="T4" s="54">
        <f t="shared" ref="T4:X4" si="2">SUM(T5:T985)</f>
        <v>1237960</v>
      </c>
      <c r="U4" s="54">
        <f t="shared" si="2"/>
        <v>937020</v>
      </c>
      <c r="V4" s="54">
        <f t="shared" si="2"/>
        <v>1249671</v>
      </c>
      <c r="W4" s="54">
        <f t="shared" si="2"/>
        <v>2174980</v>
      </c>
      <c r="X4" s="54">
        <f t="shared" si="2"/>
        <v>3110601</v>
      </c>
      <c r="Y4" s="56">
        <f t="shared" ref="Y4:Y67" si="3">K4/S4*100</f>
        <v>11.967345752179568</v>
      </c>
      <c r="Z4" s="56">
        <f t="shared" ref="Z4:Z67" si="4">L4/T4*100</f>
        <v>32.499111441403599</v>
      </c>
      <c r="AA4" s="56">
        <f>((M4+O4)-P4)/U4*100</f>
        <v>61.692066337965038</v>
      </c>
      <c r="AB4" s="56">
        <f t="shared" ref="AB4:AB67" si="5">((L4+M4+O4)-P4)/W4*100</f>
        <v>45.075954721422725</v>
      </c>
      <c r="AC4" s="56">
        <f t="shared" ref="AC4:AC67" si="6">((N4+O4)-P4)/X4*100</f>
        <v>35.117393712661958</v>
      </c>
      <c r="AD4" s="54">
        <f t="shared" ref="AD4:AE4" si="7">AD1069</f>
        <v>2389174</v>
      </c>
      <c r="AE4" s="54">
        <f t="shared" si="7"/>
        <v>717906</v>
      </c>
      <c r="AF4" s="52">
        <f>SUM(AF5:AF985)</f>
        <v>1242561</v>
      </c>
      <c r="AG4" s="52">
        <f t="shared" ref="AG4:AK4" si="8">SUM(AG5:AG985)</f>
        <v>973304</v>
      </c>
      <c r="AH4" s="52">
        <f t="shared" si="8"/>
        <v>1229886</v>
      </c>
      <c r="AI4" s="52">
        <f t="shared" si="8"/>
        <v>926196</v>
      </c>
      <c r="AJ4" s="52">
        <f t="shared" si="8"/>
        <v>313049</v>
      </c>
      <c r="AK4" s="52">
        <f t="shared" si="8"/>
        <v>283620</v>
      </c>
      <c r="AL4" s="57">
        <f t="shared" ref="AL4:AT4" si="9">SUM(AL5:AL974)</f>
        <v>27793</v>
      </c>
      <c r="AM4" s="57">
        <f t="shared" si="9"/>
        <v>58265</v>
      </c>
      <c r="AN4" s="57">
        <f t="shared" si="9"/>
        <v>114210</v>
      </c>
      <c r="AO4" s="57">
        <f t="shared" si="9"/>
        <v>413720</v>
      </c>
      <c r="AP4" s="57">
        <f t="shared" si="9"/>
        <v>649813</v>
      </c>
      <c r="AQ4" s="57">
        <f t="shared" si="9"/>
        <v>31363</v>
      </c>
      <c r="AR4" s="57">
        <f>AN4+AO4+AP4+AQ4</f>
        <v>1209106</v>
      </c>
      <c r="AS4" s="57">
        <f t="shared" si="9"/>
        <v>167543</v>
      </c>
      <c r="AT4" s="57">
        <f t="shared" si="9"/>
        <v>54211</v>
      </c>
      <c r="AU4" s="57">
        <f>63712+69237</f>
        <v>132949</v>
      </c>
      <c r="AV4" s="58">
        <v>33.262235546891965</v>
      </c>
      <c r="AW4" s="58">
        <v>42.962506202174922</v>
      </c>
      <c r="AX4" s="58">
        <v>55.48290575209289</v>
      </c>
      <c r="AY4" s="59">
        <v>11.739721704557018</v>
      </c>
      <c r="AZ4" s="59">
        <v>33.560275380505807</v>
      </c>
      <c r="BA4" s="59">
        <v>67.171445195722399</v>
      </c>
      <c r="BB4" s="59">
        <v>50.455746186045459</v>
      </c>
      <c r="BC4" s="59">
        <v>39.543573886407138</v>
      </c>
      <c r="BD4" s="60">
        <f>(AI4+AJ4)-(AP4+AT4+AU4)</f>
        <v>402272</v>
      </c>
      <c r="BE4" s="57">
        <f t="shared" ref="BE4:CN4" si="10">SUM(BE5:BE974)</f>
        <v>28437</v>
      </c>
      <c r="BF4" s="57">
        <f t="shared" si="10"/>
        <v>72546</v>
      </c>
      <c r="BG4" s="57">
        <f t="shared" si="10"/>
        <v>109182</v>
      </c>
      <c r="BH4" s="57">
        <f t="shared" si="10"/>
        <v>394701</v>
      </c>
      <c r="BI4" s="57">
        <f t="shared" si="10"/>
        <v>685717</v>
      </c>
      <c r="BJ4" s="57">
        <f t="shared" si="10"/>
        <v>48222</v>
      </c>
      <c r="BK4" s="57">
        <f>BG4+BH4+BI4+BJ4</f>
        <v>1237822</v>
      </c>
      <c r="BL4" s="57">
        <f t="shared" si="10"/>
        <v>22306</v>
      </c>
      <c r="BM4" s="57">
        <f t="shared" si="10"/>
        <v>39994</v>
      </c>
      <c r="BN4" s="57">
        <f t="shared" si="10"/>
        <v>53491</v>
      </c>
      <c r="BO4" s="57">
        <f t="shared" si="10"/>
        <v>62452</v>
      </c>
      <c r="BP4" s="57">
        <f t="shared" si="10"/>
        <v>300642</v>
      </c>
      <c r="BQ4" s="57">
        <f t="shared" si="10"/>
        <v>592485</v>
      </c>
      <c r="BR4" s="57">
        <f t="shared" si="10"/>
        <v>42298</v>
      </c>
      <c r="BS4" s="57">
        <f>BO4+BP4+BQ4+BR4</f>
        <v>997877</v>
      </c>
      <c r="BT4" s="57">
        <f t="shared" si="10"/>
        <v>3356</v>
      </c>
      <c r="BU4" s="57">
        <f t="shared" si="10"/>
        <v>12071</v>
      </c>
      <c r="BV4" s="57">
        <f t="shared" si="10"/>
        <v>11694</v>
      </c>
      <c r="BW4" s="57">
        <f t="shared" si="10"/>
        <v>23553</v>
      </c>
      <c r="BX4" s="57">
        <f t="shared" si="10"/>
        <v>54909</v>
      </c>
      <c r="BY4" s="57">
        <f t="shared" si="10"/>
        <v>65953</v>
      </c>
      <c r="BZ4" s="57">
        <f t="shared" si="10"/>
        <v>4789</v>
      </c>
      <c r="CA4" s="57">
        <f>BW4+BX4+BY4+BZ4</f>
        <v>149204</v>
      </c>
      <c r="CB4" s="57">
        <f t="shared" si="10"/>
        <v>1636</v>
      </c>
      <c r="CC4" s="57">
        <f t="shared" si="10"/>
        <v>4625</v>
      </c>
      <c r="CD4" s="57">
        <f t="shared" si="10"/>
        <v>4944</v>
      </c>
      <c r="CE4" s="57">
        <f t="shared" si="10"/>
        <v>18323</v>
      </c>
      <c r="CF4" s="57">
        <f t="shared" si="10"/>
        <v>20627</v>
      </c>
      <c r="CG4" s="57">
        <f t="shared" si="10"/>
        <v>14058</v>
      </c>
      <c r="CH4" s="57">
        <f t="shared" si="10"/>
        <v>843</v>
      </c>
      <c r="CI4" s="57">
        <f>CE4+CF4+CG4+CH4</f>
        <v>53851</v>
      </c>
      <c r="CJ4" s="57">
        <f t="shared" si="10"/>
        <v>80</v>
      </c>
      <c r="CK4" s="57">
        <f t="shared" si="10"/>
        <v>343</v>
      </c>
      <c r="CL4" s="57">
        <f t="shared" si="10"/>
        <v>2398</v>
      </c>
      <c r="CM4" s="57">
        <f t="shared" si="10"/>
        <v>3331</v>
      </c>
      <c r="CN4" s="57">
        <f t="shared" si="10"/>
        <v>2180</v>
      </c>
      <c r="CO4" s="57">
        <f t="shared" ref="CO4:DV4" si="11">SUM(CO5:CO974)</f>
        <v>17</v>
      </c>
      <c r="CP4" s="57">
        <f>CL4+CM4+CN4+CO4</f>
        <v>7926</v>
      </c>
      <c r="CQ4" s="57">
        <f t="shared" si="11"/>
        <v>1082</v>
      </c>
      <c r="CR4" s="57">
        <f t="shared" si="11"/>
        <v>1575</v>
      </c>
      <c r="CS4" s="57">
        <f t="shared" si="11"/>
        <v>2074</v>
      </c>
      <c r="CT4" s="57">
        <f t="shared" si="11"/>
        <v>2455</v>
      </c>
      <c r="CU4" s="57">
        <f t="shared" si="11"/>
        <v>15192</v>
      </c>
      <c r="CV4" s="57">
        <f t="shared" si="11"/>
        <v>11041</v>
      </c>
      <c r="CW4" s="57">
        <f t="shared" si="11"/>
        <v>275</v>
      </c>
      <c r="CX4" s="57">
        <f>CT4+CU4+CV4+CW4</f>
        <v>28963</v>
      </c>
      <c r="CY4" s="57">
        <f t="shared" si="11"/>
        <v>954</v>
      </c>
      <c r="CZ4" s="57">
        <f t="shared" si="11"/>
        <v>1643</v>
      </c>
      <c r="DA4" s="57">
        <f t="shared" si="11"/>
        <v>588</v>
      </c>
      <c r="DB4" s="57">
        <f t="shared" si="11"/>
        <v>12679</v>
      </c>
      <c r="DC4" s="57">
        <f t="shared" si="11"/>
        <v>9304</v>
      </c>
      <c r="DD4" s="57">
        <f t="shared" si="11"/>
        <v>201</v>
      </c>
      <c r="DE4" s="57">
        <f t="shared" si="11"/>
        <v>84</v>
      </c>
      <c r="DF4" s="57">
        <f t="shared" si="11"/>
        <v>357</v>
      </c>
      <c r="DG4" s="57">
        <f t="shared" si="11"/>
        <v>1689</v>
      </c>
      <c r="DH4" s="57">
        <f t="shared" si="11"/>
        <v>2066</v>
      </c>
      <c r="DI4" s="57">
        <f t="shared" si="11"/>
        <v>1333</v>
      </c>
      <c r="DJ4" s="57">
        <f t="shared" si="11"/>
        <v>58</v>
      </c>
      <c r="DK4" s="57">
        <f t="shared" si="11"/>
        <v>31</v>
      </c>
      <c r="DL4" s="57">
        <f t="shared" si="11"/>
        <v>120</v>
      </c>
      <c r="DM4" s="57">
        <f t="shared" si="11"/>
        <v>171</v>
      </c>
      <c r="DN4" s="57">
        <f t="shared" si="11"/>
        <v>94</v>
      </c>
      <c r="DO4" s="57">
        <f t="shared" si="11"/>
        <v>0</v>
      </c>
      <c r="DP4" s="57">
        <f t="shared" si="11"/>
        <v>351</v>
      </c>
      <c r="DQ4" s="57">
        <f t="shared" si="11"/>
        <v>891</v>
      </c>
      <c r="DR4" s="57">
        <f t="shared" si="11"/>
        <v>2934</v>
      </c>
      <c r="DS4" s="57">
        <f t="shared" si="11"/>
        <v>5636</v>
      </c>
      <c r="DT4" s="57">
        <f t="shared" si="11"/>
        <v>4975</v>
      </c>
      <c r="DU4" s="57">
        <f t="shared" si="11"/>
        <v>396</v>
      </c>
      <c r="DV4" s="57">
        <f t="shared" si="11"/>
        <v>935</v>
      </c>
      <c r="DW4" s="57">
        <f t="shared" ref="DW4:FB4" si="12">SUM(DW5:DW974)</f>
        <v>2609</v>
      </c>
      <c r="DX4" s="57">
        <f t="shared" si="12"/>
        <v>1857</v>
      </c>
      <c r="DY4" s="57">
        <f t="shared" si="12"/>
        <v>10968</v>
      </c>
      <c r="DZ4" s="57">
        <f t="shared" si="12"/>
        <v>23422</v>
      </c>
      <c r="EA4" s="57">
        <f t="shared" si="12"/>
        <v>2303</v>
      </c>
      <c r="EB4" s="57">
        <f t="shared" si="12"/>
        <v>2411</v>
      </c>
      <c r="EC4" s="57">
        <f t="shared" si="12"/>
        <v>9066</v>
      </c>
      <c r="ED4" s="57">
        <f t="shared" si="12"/>
        <v>21659</v>
      </c>
      <c r="EE4" s="57">
        <f t="shared" si="12"/>
        <v>43886</v>
      </c>
      <c r="EF4" s="57">
        <f t="shared" si="12"/>
        <v>42458</v>
      </c>
      <c r="EG4" s="57">
        <f t="shared" si="12"/>
        <v>2477</v>
      </c>
      <c r="EH4" s="57">
        <f t="shared" si="12"/>
        <v>167</v>
      </c>
      <c r="EI4" s="57">
        <f t="shared" si="12"/>
        <v>143</v>
      </c>
      <c r="EJ4" s="57">
        <f t="shared" si="12"/>
        <v>233</v>
      </c>
      <c r="EK4" s="57">
        <f t="shared" si="12"/>
        <v>734</v>
      </c>
      <c r="EL4" s="57">
        <f t="shared" si="12"/>
        <v>973</v>
      </c>
      <c r="EM4" s="57">
        <f t="shared" si="12"/>
        <v>338</v>
      </c>
      <c r="EN4" s="57">
        <f t="shared" si="12"/>
        <v>10</v>
      </c>
      <c r="EO4" s="57">
        <f t="shared" si="12"/>
        <v>19</v>
      </c>
      <c r="EP4" s="57">
        <f t="shared" si="12"/>
        <v>37</v>
      </c>
      <c r="EQ4" s="57">
        <f t="shared" si="12"/>
        <v>55</v>
      </c>
      <c r="ER4" s="57">
        <f t="shared" si="12"/>
        <v>73</v>
      </c>
      <c r="ES4" s="57">
        <f t="shared" si="12"/>
        <v>9</v>
      </c>
      <c r="ET4" s="57">
        <f t="shared" si="12"/>
        <v>19475</v>
      </c>
      <c r="EU4" s="57">
        <f t="shared" si="12"/>
        <v>37171</v>
      </c>
      <c r="EV4" s="57">
        <f t="shared" si="12"/>
        <v>18590</v>
      </c>
      <c r="EW4" s="57">
        <f t="shared" si="12"/>
        <v>181921</v>
      </c>
      <c r="EX4" s="57">
        <f t="shared" si="12"/>
        <v>443207</v>
      </c>
      <c r="EY4" s="57">
        <f t="shared" si="12"/>
        <v>31988</v>
      </c>
      <c r="EZ4" s="57">
        <f t="shared" si="12"/>
        <v>2313</v>
      </c>
      <c r="FA4" s="57">
        <f t="shared" si="12"/>
        <v>15286</v>
      </c>
      <c r="FB4" s="57">
        <f t="shared" si="12"/>
        <v>40695</v>
      </c>
      <c r="FC4" s="57">
        <f t="shared" ref="FC4:FK4" si="13">SUM(FC5:FC974)</f>
        <v>112351</v>
      </c>
      <c r="FD4" s="57">
        <f t="shared" si="13"/>
        <v>143330</v>
      </c>
      <c r="FE4" s="57">
        <f t="shared" si="13"/>
        <v>9576</v>
      </c>
      <c r="FF4" s="57">
        <f t="shared" si="13"/>
        <v>13</v>
      </c>
      <c r="FG4" s="57">
        <f t="shared" si="13"/>
        <v>43</v>
      </c>
      <c r="FH4" s="57">
        <f t="shared" si="13"/>
        <v>58</v>
      </c>
      <c r="FI4" s="57">
        <f t="shared" si="13"/>
        <v>276</v>
      </c>
      <c r="FJ4" s="57">
        <f t="shared" si="13"/>
        <v>310</v>
      </c>
      <c r="FK4" s="57">
        <f t="shared" si="13"/>
        <v>16</v>
      </c>
      <c r="FL4" s="61">
        <f>IF(((AH4+AI4)*0.7)-(AO4+AP4+AQ4+AT4)&gt;0,((AH4+AI4)*0.7)-(AO4+AP4+AQ4+AT4),0)</f>
        <v>360150.39999999991</v>
      </c>
      <c r="FM4" s="62">
        <f>FM1069</f>
        <v>45651</v>
      </c>
      <c r="FN4" s="62">
        <f>FN1069</f>
        <v>8550</v>
      </c>
      <c r="FO4" s="62">
        <f>FO1069</f>
        <v>7760.67</v>
      </c>
      <c r="FP4" s="62">
        <f>FP1069</f>
        <v>6096593370</v>
      </c>
      <c r="FQ4" s="63">
        <v>0.58691305992327225</v>
      </c>
      <c r="FR4" s="63">
        <v>0.36790058376774221</v>
      </c>
      <c r="FS4" s="63">
        <v>0.22143898881866811</v>
      </c>
      <c r="FT4" s="62" t="s">
        <v>1514</v>
      </c>
      <c r="FU4" s="62" t="s">
        <v>1442</v>
      </c>
      <c r="FV4" s="62" t="s">
        <v>1873</v>
      </c>
      <c r="FW4" s="62" t="s">
        <v>1939</v>
      </c>
      <c r="FX4" s="62" t="s">
        <v>2008</v>
      </c>
      <c r="FY4" s="62" t="s">
        <v>1945</v>
      </c>
      <c r="FZ4" s="62" t="s">
        <v>2260</v>
      </c>
      <c r="GA4" s="62" t="s">
        <v>1559</v>
      </c>
      <c r="GB4" s="62"/>
      <c r="GE4" s="321" t="s">
        <v>1104</v>
      </c>
      <c r="GF4" s="321"/>
      <c r="GG4" s="321"/>
      <c r="GH4" s="338" t="s">
        <v>1105</v>
      </c>
      <c r="GI4" s="339"/>
      <c r="GJ4" s="339"/>
      <c r="GK4" s="339"/>
      <c r="GL4" s="336" t="s">
        <v>1133</v>
      </c>
      <c r="GM4" s="321"/>
      <c r="GN4" s="321"/>
      <c r="GO4" s="345"/>
      <c r="GP4" s="345"/>
      <c r="GQ4" s="345"/>
      <c r="GR4" s="345"/>
      <c r="GS4" s="345"/>
      <c r="GT4" s="345"/>
    </row>
    <row r="5" spans="1:202" s="64" customFormat="1" ht="27.75" hidden="1" customHeight="1" x14ac:dyDescent="0.25">
      <c r="A5" s="64" t="s">
        <v>2</v>
      </c>
      <c r="B5" s="65" t="s">
        <v>3</v>
      </c>
      <c r="C5" s="41" t="str">
        <f>'[1]Özet tablo'!P4</f>
        <v>ADANA</v>
      </c>
      <c r="D5" s="41">
        <v>10</v>
      </c>
      <c r="E5" s="41">
        <v>30</v>
      </c>
      <c r="F5" s="41">
        <v>45</v>
      </c>
      <c r="G5" s="66">
        <v>9</v>
      </c>
      <c r="H5" s="66">
        <v>88</v>
      </c>
      <c r="I5" s="66">
        <v>114</v>
      </c>
      <c r="J5" s="66">
        <v>211</v>
      </c>
      <c r="K5" s="67">
        <v>10</v>
      </c>
      <c r="L5" s="67">
        <v>68</v>
      </c>
      <c r="M5" s="67">
        <v>138</v>
      </c>
      <c r="N5" s="67">
        <v>216</v>
      </c>
      <c r="O5" s="68">
        <v>14</v>
      </c>
      <c r="P5" s="69">
        <v>31</v>
      </c>
      <c r="Q5" s="70">
        <f t="shared" ref="Q5:Q36" si="14">N5-J5</f>
        <v>5</v>
      </c>
      <c r="R5" s="71">
        <f t="shared" si="1"/>
        <v>2.3696682464454975E-2</v>
      </c>
      <c r="S5" s="72">
        <v>208</v>
      </c>
      <c r="T5" s="72">
        <v>275</v>
      </c>
      <c r="U5" s="72">
        <v>200</v>
      </c>
      <c r="V5" s="72">
        <v>262</v>
      </c>
      <c r="W5" s="72">
        <v>475</v>
      </c>
      <c r="X5" s="72">
        <v>683</v>
      </c>
      <c r="Y5" s="73">
        <f t="shared" si="3"/>
        <v>4.8076923076923084</v>
      </c>
      <c r="Z5" s="73">
        <f t="shared" si="4"/>
        <v>24.727272727272727</v>
      </c>
      <c r="AA5" s="73">
        <f>((M5+O5)-P5)/U5*100</f>
        <v>60.5</v>
      </c>
      <c r="AB5" s="73">
        <f t="shared" si="5"/>
        <v>39.789473684210527</v>
      </c>
      <c r="AC5" s="73">
        <f t="shared" si="6"/>
        <v>29.136163982430453</v>
      </c>
      <c r="AD5" s="74">
        <f t="shared" ref="AD5:AD68" si="15">W5-((L5+M5+O5)-P5)</f>
        <v>286</v>
      </c>
      <c r="AE5" s="69">
        <f t="shared" ref="AE5:AE68" si="16">U5-((M5+O5)-P5)</f>
        <v>79</v>
      </c>
      <c r="AF5" s="75">
        <v>247</v>
      </c>
      <c r="AG5" s="75">
        <v>193</v>
      </c>
      <c r="AH5" s="75">
        <v>270</v>
      </c>
      <c r="AI5" s="75">
        <v>213</v>
      </c>
      <c r="AJ5" s="75">
        <v>59</v>
      </c>
      <c r="AK5" s="75">
        <v>49</v>
      </c>
      <c r="AL5" s="76">
        <v>16</v>
      </c>
      <c r="AM5" s="76">
        <v>17</v>
      </c>
      <c r="AN5" s="77">
        <v>14</v>
      </c>
      <c r="AO5" s="77">
        <v>94</v>
      </c>
      <c r="AP5" s="77">
        <v>163</v>
      </c>
      <c r="AQ5" s="77">
        <v>1</v>
      </c>
      <c r="AR5" s="77">
        <f>AN5+AO5+AP5+AQ5</f>
        <v>272</v>
      </c>
      <c r="AS5" s="77">
        <v>27</v>
      </c>
      <c r="AT5" s="78">
        <v>12</v>
      </c>
      <c r="AU5" s="79">
        <v>26</v>
      </c>
      <c r="AV5" s="80">
        <f t="shared" ref="AV5:AV68" si="17">((AN5+AP5+AQ5)-AS5)/(AG5+AI5)*100</f>
        <v>37.192118226600982</v>
      </c>
      <c r="AW5" s="80">
        <f t="shared" ref="AW5:AW68" si="18">((AO5+AP5+AQ5)-AS5)/(AI5+AH5)*100</f>
        <v>47.826086956521742</v>
      </c>
      <c r="AX5" s="80">
        <f t="shared" ref="AX5:AX68" si="19">((AP5+AQ5)-AS5)/AI5*100</f>
        <v>64.319248826291073</v>
      </c>
      <c r="AY5" s="81">
        <f t="shared" ref="AY5:AY68" si="20">AN5/AG5*100</f>
        <v>7.2538860103626934</v>
      </c>
      <c r="AZ5" s="81">
        <f t="shared" ref="AZ5:AZ68" si="21">AO5/AH5*100</f>
        <v>34.814814814814817</v>
      </c>
      <c r="BA5" s="81">
        <f>(AP5+AT5+AU5)/(AI5+AJ5)*100</f>
        <v>73.89705882352942</v>
      </c>
      <c r="BB5" s="81">
        <f t="shared" ref="BB5:BB68" si="22">(AP5+AT5+AU5+AO5)/(AI5+AJ5+AH5)*100</f>
        <v>54.428044280442798</v>
      </c>
      <c r="BC5" s="81">
        <f>(AP5+AT5+AU5+AN5)/(AI5+AJ5+AG5)*100</f>
        <v>46.236559139784944</v>
      </c>
      <c r="BD5" s="82">
        <f>(AI5+AJ5)-(AP5+AT5+AU5)</f>
        <v>71</v>
      </c>
      <c r="BE5" s="83">
        <v>16</v>
      </c>
      <c r="BF5" s="83">
        <v>18</v>
      </c>
      <c r="BG5" s="83">
        <v>17</v>
      </c>
      <c r="BH5" s="83">
        <v>111</v>
      </c>
      <c r="BI5" s="83">
        <v>172</v>
      </c>
      <c r="BJ5" s="83">
        <v>4</v>
      </c>
      <c r="BK5" s="77">
        <f>BG5+BH5+BI5+BJ5</f>
        <v>304</v>
      </c>
      <c r="BL5" s="83">
        <f t="shared" ref="BL5:BL68" si="23">DP5+EH5+ET5+EZ5</f>
        <v>16</v>
      </c>
      <c r="BM5" s="84">
        <v>17</v>
      </c>
      <c r="BN5" s="83">
        <f t="shared" ref="BN5:BN68" si="24">DQ5+EI5+EU5+FA5</f>
        <v>18</v>
      </c>
      <c r="BO5" s="83">
        <f t="shared" ref="BO5:BO68" si="25">DR5+EJ5+EV5+FB5</f>
        <v>17</v>
      </c>
      <c r="BP5" s="83">
        <f t="shared" ref="BP5:BP68" si="26">DS5+EK5+EW5+FC5</f>
        <v>111</v>
      </c>
      <c r="BQ5" s="83">
        <f t="shared" ref="BQ5:BQ68" si="27">DT5+EL5+EX5+FD5</f>
        <v>172</v>
      </c>
      <c r="BR5" s="83">
        <f t="shared" ref="BR5:BR68" si="28">DU5+EM5+EY5+FE5</f>
        <v>4</v>
      </c>
      <c r="BS5" s="77">
        <f>BO5+BP5+BQ5+BR5</f>
        <v>304</v>
      </c>
      <c r="BT5" s="83">
        <f t="shared" ref="BT5:BT68" si="29">DV5+EB5+EN5</f>
        <v>0</v>
      </c>
      <c r="BU5" s="77"/>
      <c r="BV5" s="83">
        <f t="shared" ref="BV5:BV68" si="30">DW5+EC5+EO5</f>
        <v>0</v>
      </c>
      <c r="BW5" s="83">
        <f t="shared" ref="BW5:BW68" si="31">DX5+ED5+EP5</f>
        <v>0</v>
      </c>
      <c r="BX5" s="83">
        <f t="shared" ref="BX5:BX68" si="32">DY5+EE5+EQ5</f>
        <v>0</v>
      </c>
      <c r="BY5" s="83">
        <f t="shared" ref="BY5:BY68" si="33">DZ5+EF5+ER5</f>
        <v>0</v>
      </c>
      <c r="BZ5" s="83">
        <f t="shared" ref="BZ5:BZ68" si="34">EA5+EG5+ES5</f>
        <v>0</v>
      </c>
      <c r="CA5" s="77">
        <f>BW5+BX5+BY5+BZ5</f>
        <v>0</v>
      </c>
      <c r="CB5" s="85"/>
      <c r="CC5" s="77"/>
      <c r="CD5" s="85"/>
      <c r="CE5" s="85"/>
      <c r="CF5" s="85"/>
      <c r="CG5" s="85"/>
      <c r="CH5" s="85"/>
      <c r="CI5" s="77">
        <f>CE5+CF5+CG5+CH5</f>
        <v>0</v>
      </c>
      <c r="CJ5" s="85"/>
      <c r="CK5" s="85"/>
      <c r="CL5" s="85"/>
      <c r="CM5" s="85"/>
      <c r="CN5" s="85"/>
      <c r="CO5" s="85"/>
      <c r="CP5" s="77">
        <f>CL5+CM5+CN5+CO5</f>
        <v>0</v>
      </c>
      <c r="CQ5" s="85">
        <f t="shared" ref="CQ5:CQ68" si="35">CY5+DE5+DK5+FF5</f>
        <v>0</v>
      </c>
      <c r="CR5" s="77"/>
      <c r="CS5" s="85">
        <f t="shared" ref="CS5:CS68" si="36">CZ5+DF5+DK5+FG5</f>
        <v>0</v>
      </c>
      <c r="CT5" s="85">
        <f t="shared" ref="CT5:CT68" si="37">DA5+DG5+DL5+FH5</f>
        <v>0</v>
      </c>
      <c r="CU5" s="85">
        <f t="shared" ref="CU5:CU68" si="38">DB5+DH5+DM5+FI5</f>
        <v>0</v>
      </c>
      <c r="CV5" s="85">
        <f t="shared" ref="CV5:CV68" si="39">DC5+DI5+DN5+FJ5</f>
        <v>0</v>
      </c>
      <c r="CW5" s="85">
        <f t="shared" ref="CW5:CW68" si="40">DD5+DJ5+DO5+FK5</f>
        <v>0</v>
      </c>
      <c r="CX5" s="77">
        <f>CT5+CU5+CV5+CW5</f>
        <v>0</v>
      </c>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5"/>
      <c r="EA5" s="85"/>
      <c r="EB5" s="85"/>
      <c r="EC5" s="85"/>
      <c r="ED5" s="85"/>
      <c r="EE5" s="85"/>
      <c r="EF5" s="85"/>
      <c r="EG5" s="85"/>
      <c r="EH5" s="85"/>
      <c r="EI5" s="85"/>
      <c r="EJ5" s="85"/>
      <c r="EK5" s="85"/>
      <c r="EL5" s="85"/>
      <c r="EM5" s="85"/>
      <c r="EN5" s="85"/>
      <c r="EO5" s="85"/>
      <c r="EP5" s="85"/>
      <c r="EQ5" s="85"/>
      <c r="ER5" s="85"/>
      <c r="ES5" s="85"/>
      <c r="ET5" s="85">
        <v>16</v>
      </c>
      <c r="EU5" s="85">
        <v>18</v>
      </c>
      <c r="EV5" s="85">
        <v>17</v>
      </c>
      <c r="EW5" s="85">
        <v>111</v>
      </c>
      <c r="EX5" s="85">
        <v>172</v>
      </c>
      <c r="EY5" s="85">
        <v>4</v>
      </c>
      <c r="EZ5" s="85"/>
      <c r="FA5" s="85"/>
      <c r="FB5" s="85"/>
      <c r="FC5" s="85"/>
      <c r="FD5" s="85"/>
      <c r="FE5" s="85"/>
      <c r="FF5" s="85"/>
      <c r="FG5" s="85"/>
      <c r="FH5" s="85"/>
      <c r="FI5" s="85"/>
      <c r="FJ5" s="85"/>
      <c r="FK5" s="85"/>
      <c r="FL5" s="86">
        <f>IF(((AH5+AI5)*0.7)-(AO5+AP5+AQ5+AT5)&gt;0,((AH5+AI5)*0.7)-(AO5+AP5+AQ5+AT5),0)</f>
        <v>68.099999999999966</v>
      </c>
      <c r="FM5" s="61">
        <f>IF(FL5/20&gt;0,INT(FL5/20),0)</f>
        <v>3</v>
      </c>
      <c r="FN5" s="61">
        <f t="shared" ref="FN5:FN68" si="41">IF(FM5/5&gt;0.49,INT(FM5/5),0)</f>
        <v>0</v>
      </c>
      <c r="FO5" s="87">
        <f t="shared" ref="FO5:FO68" si="42">IF(FM5&gt;0.49,(FM5*$FO$1)/1000,0)</f>
        <v>0.51</v>
      </c>
      <c r="FP5" s="88">
        <f t="shared" ref="FP5:FP68" si="43">IF(FN5&gt;0.49,(FN5*$FP$1),0)</f>
        <v>0</v>
      </c>
      <c r="FQ5" s="89">
        <v>0.23600298536071862</v>
      </c>
      <c r="FR5" s="89">
        <v>0.12512222756553654</v>
      </c>
      <c r="FS5" s="89">
        <v>0.11805555555555551</v>
      </c>
      <c r="FT5" s="88" t="s">
        <v>1977</v>
      </c>
      <c r="FU5" s="88" t="s">
        <v>1902</v>
      </c>
      <c r="FV5" s="88" t="s">
        <v>1510</v>
      </c>
      <c r="FW5" s="88" t="s">
        <v>2002</v>
      </c>
      <c r="FX5" s="88" t="s">
        <v>2182</v>
      </c>
      <c r="FY5" s="88" t="s">
        <v>2158</v>
      </c>
      <c r="FZ5" s="88" t="s">
        <v>1505</v>
      </c>
      <c r="GA5" s="88" t="s">
        <v>1413</v>
      </c>
      <c r="GB5" s="88"/>
      <c r="GC5" s="32"/>
      <c r="GD5" s="32"/>
      <c r="GE5" s="36" t="s">
        <v>955</v>
      </c>
      <c r="GF5" s="36" t="s">
        <v>956</v>
      </c>
      <c r="GG5" s="36" t="s">
        <v>957</v>
      </c>
      <c r="GH5" s="2" t="s">
        <v>955</v>
      </c>
      <c r="GI5" s="2" t="s">
        <v>956</v>
      </c>
      <c r="GJ5" s="2" t="s">
        <v>957</v>
      </c>
      <c r="GK5" s="3" t="s">
        <v>1131</v>
      </c>
      <c r="GL5" s="337"/>
      <c r="GM5" s="4" t="s">
        <v>1106</v>
      </c>
      <c r="GN5" s="5" t="s">
        <v>1135</v>
      </c>
      <c r="GO5" s="39" t="s">
        <v>1123</v>
      </c>
      <c r="GP5" s="39" t="s">
        <v>1124</v>
      </c>
      <c r="GQ5" s="39" t="s">
        <v>1125</v>
      </c>
      <c r="GR5" s="39" t="s">
        <v>1126</v>
      </c>
      <c r="GS5" s="39" t="s">
        <v>1127</v>
      </c>
      <c r="GT5" s="39" t="s">
        <v>1128</v>
      </c>
    </row>
    <row r="6" spans="1:202" ht="25.5" hidden="1" customHeight="1" x14ac:dyDescent="0.25">
      <c r="A6" s="32" t="s">
        <v>2</v>
      </c>
      <c r="B6" s="90" t="s">
        <v>4</v>
      </c>
      <c r="C6" s="41" t="str">
        <f>'[1]Özet tablo'!P5</f>
        <v>ADANA</v>
      </c>
      <c r="D6" s="41"/>
      <c r="E6" s="41"/>
      <c r="F6" s="41"/>
      <c r="G6" s="91">
        <v>185</v>
      </c>
      <c r="H6" s="91">
        <v>899</v>
      </c>
      <c r="I6" s="91">
        <v>1346</v>
      </c>
      <c r="J6" s="91">
        <v>2430</v>
      </c>
      <c r="K6" s="92">
        <v>230</v>
      </c>
      <c r="L6" s="92">
        <v>857</v>
      </c>
      <c r="M6" s="92">
        <v>1373</v>
      </c>
      <c r="N6" s="92">
        <v>2460</v>
      </c>
      <c r="O6" s="93">
        <v>120</v>
      </c>
      <c r="P6" s="40">
        <v>269</v>
      </c>
      <c r="Q6" s="94">
        <f t="shared" si="14"/>
        <v>30</v>
      </c>
      <c r="R6" s="95">
        <f t="shared" si="1"/>
        <v>1.2345679012345678E-2</v>
      </c>
      <c r="S6" s="96">
        <v>1982</v>
      </c>
      <c r="T6" s="96">
        <v>2654</v>
      </c>
      <c r="U6" s="96">
        <v>2057</v>
      </c>
      <c r="V6" s="96">
        <v>2769</v>
      </c>
      <c r="W6" s="96">
        <v>4711</v>
      </c>
      <c r="X6" s="96">
        <v>6693</v>
      </c>
      <c r="Y6" s="73">
        <f t="shared" si="3"/>
        <v>11.60443995963673</v>
      </c>
      <c r="Z6" s="73">
        <f t="shared" si="4"/>
        <v>32.290881688018089</v>
      </c>
      <c r="AA6" s="73">
        <f t="shared" ref="AA6:AA67" si="44">((M6+O6)-P6)/U6*100</f>
        <v>59.504132231404959</v>
      </c>
      <c r="AB6" s="73">
        <f t="shared" si="5"/>
        <v>44.173211632349819</v>
      </c>
      <c r="AC6" s="73">
        <f t="shared" si="6"/>
        <v>34.528611982668458</v>
      </c>
      <c r="AD6" s="97">
        <f t="shared" si="15"/>
        <v>2630</v>
      </c>
      <c r="AE6" s="40">
        <f t="shared" si="16"/>
        <v>833</v>
      </c>
      <c r="AF6" s="98">
        <v>2669</v>
      </c>
      <c r="AG6" s="98">
        <v>2029</v>
      </c>
      <c r="AH6" s="98">
        <v>2676</v>
      </c>
      <c r="AI6" s="98">
        <v>1960</v>
      </c>
      <c r="AJ6" s="98">
        <v>702</v>
      </c>
      <c r="AK6" s="98">
        <v>709</v>
      </c>
      <c r="AL6" s="76">
        <v>52</v>
      </c>
      <c r="AM6" s="76">
        <v>93</v>
      </c>
      <c r="AN6" s="77">
        <v>231</v>
      </c>
      <c r="AO6" s="77">
        <v>882</v>
      </c>
      <c r="AP6" s="77">
        <v>1404</v>
      </c>
      <c r="AQ6" s="77">
        <v>56</v>
      </c>
      <c r="AR6" s="77">
        <f t="shared" ref="AR6:AR69" si="45">AN6+AO6+AP6+AQ6</f>
        <v>2573</v>
      </c>
      <c r="AS6" s="77">
        <v>379</v>
      </c>
      <c r="AT6" s="78">
        <v>86</v>
      </c>
      <c r="AU6" s="79">
        <v>281</v>
      </c>
      <c r="AV6" s="80">
        <f t="shared" si="17"/>
        <v>32.890448734018548</v>
      </c>
      <c r="AW6" s="80">
        <f t="shared" si="18"/>
        <v>42.34253666954271</v>
      </c>
      <c r="AX6" s="80">
        <f t="shared" si="19"/>
        <v>55.153061224489797</v>
      </c>
      <c r="AY6" s="81">
        <f t="shared" si="20"/>
        <v>11.384918679152292</v>
      </c>
      <c r="AZ6" s="81">
        <f t="shared" si="21"/>
        <v>32.959641255605383</v>
      </c>
      <c r="BA6" s="81">
        <f t="shared" ref="BA6:BA68" si="46">(AP6+AT6+AU6)/(AI6+AJ6)*100</f>
        <v>66.528925619834709</v>
      </c>
      <c r="BB6" s="81">
        <f t="shared" si="22"/>
        <v>49.700262270513299</v>
      </c>
      <c r="BC6" s="81">
        <f t="shared" ref="BC6:BC68" si="47">(AP6+AT6+AU6+AN6)/(AI6+AJ6+AG6)*100</f>
        <v>42.677467490940096</v>
      </c>
      <c r="BD6" s="82">
        <f t="shared" ref="BD6:BD69" si="48">(AI6+AJ6)-(AP6+AT6+AU6)</f>
        <v>891</v>
      </c>
      <c r="BE6" s="83">
        <v>59</v>
      </c>
      <c r="BF6" s="83">
        <v>141</v>
      </c>
      <c r="BG6" s="83">
        <v>205</v>
      </c>
      <c r="BH6" s="83">
        <v>900</v>
      </c>
      <c r="BI6" s="83">
        <v>1522</v>
      </c>
      <c r="BJ6" s="83">
        <v>98</v>
      </c>
      <c r="BK6" s="77">
        <f t="shared" ref="BK6:BK69" si="49">BG6+BH6+BI6+BJ6</f>
        <v>2725</v>
      </c>
      <c r="BL6" s="83">
        <f t="shared" si="23"/>
        <v>49</v>
      </c>
      <c r="BM6" s="84">
        <v>87</v>
      </c>
      <c r="BN6" s="83">
        <f t="shared" si="24"/>
        <v>127</v>
      </c>
      <c r="BO6" s="83">
        <f t="shared" si="25"/>
        <v>193</v>
      </c>
      <c r="BP6" s="83">
        <f t="shared" si="26"/>
        <v>796</v>
      </c>
      <c r="BQ6" s="83">
        <f t="shared" si="27"/>
        <v>1447</v>
      </c>
      <c r="BR6" s="83">
        <f t="shared" si="28"/>
        <v>91</v>
      </c>
      <c r="BS6" s="77">
        <f t="shared" ref="BS6:BS69" si="50">BO6+BP6+BQ6+BR6</f>
        <v>2527</v>
      </c>
      <c r="BT6" s="83">
        <f t="shared" si="29"/>
        <v>2</v>
      </c>
      <c r="BU6" s="77">
        <v>6</v>
      </c>
      <c r="BV6" s="83">
        <f t="shared" si="30"/>
        <v>6</v>
      </c>
      <c r="BW6" s="83">
        <f t="shared" si="31"/>
        <v>10</v>
      </c>
      <c r="BX6" s="83">
        <f t="shared" si="32"/>
        <v>26</v>
      </c>
      <c r="BY6" s="83">
        <f t="shared" si="33"/>
        <v>43</v>
      </c>
      <c r="BZ6" s="83">
        <f t="shared" si="34"/>
        <v>7</v>
      </c>
      <c r="CA6" s="77">
        <f t="shared" ref="CA6:CA69" si="51">BW6+BX6+BY6+BZ6</f>
        <v>86</v>
      </c>
      <c r="CC6" s="77"/>
      <c r="CI6" s="77">
        <f t="shared" ref="CI6:CI69" si="52">CE6+CF6+CG6+CH6</f>
        <v>0</v>
      </c>
      <c r="CP6" s="77">
        <f t="shared" ref="CP6:CP69" si="53">CL6+CM6+CN6+CO6</f>
        <v>0</v>
      </c>
      <c r="CQ6" s="85">
        <f t="shared" si="35"/>
        <v>8</v>
      </c>
      <c r="CR6" s="77"/>
      <c r="CS6" s="85">
        <f t="shared" si="36"/>
        <v>8</v>
      </c>
      <c r="CT6" s="85">
        <f t="shared" si="37"/>
        <v>2</v>
      </c>
      <c r="CU6" s="85">
        <f t="shared" si="38"/>
        <v>78</v>
      </c>
      <c r="CV6" s="85">
        <f t="shared" si="39"/>
        <v>32</v>
      </c>
      <c r="CW6" s="85">
        <f t="shared" si="40"/>
        <v>0</v>
      </c>
      <c r="CX6" s="77">
        <f t="shared" ref="CX6:CX69" si="54">CT6+CU6+CV6+CW6</f>
        <v>112</v>
      </c>
      <c r="CY6" s="85">
        <v>8</v>
      </c>
      <c r="CZ6" s="85">
        <v>8</v>
      </c>
      <c r="DA6" s="85">
        <v>2</v>
      </c>
      <c r="DB6" s="85">
        <v>78</v>
      </c>
      <c r="DC6" s="85">
        <v>32</v>
      </c>
      <c r="DD6" s="85">
        <v>0</v>
      </c>
      <c r="DP6" s="85">
        <v>2</v>
      </c>
      <c r="DQ6" s="85">
        <v>8</v>
      </c>
      <c r="DR6" s="85">
        <v>29</v>
      </c>
      <c r="DS6" s="85">
        <v>47</v>
      </c>
      <c r="DT6" s="85">
        <v>66</v>
      </c>
      <c r="DU6" s="85">
        <v>4</v>
      </c>
      <c r="DV6" s="85">
        <v>2</v>
      </c>
      <c r="DW6" s="85">
        <v>6</v>
      </c>
      <c r="DX6" s="85">
        <v>10</v>
      </c>
      <c r="DY6" s="85">
        <v>26</v>
      </c>
      <c r="DZ6" s="85">
        <v>43</v>
      </c>
      <c r="EA6" s="85">
        <v>7</v>
      </c>
      <c r="EH6" s="85">
        <v>1</v>
      </c>
      <c r="EI6" s="85">
        <v>1</v>
      </c>
      <c r="EJ6" s="85">
        <v>0</v>
      </c>
      <c r="EK6" s="85">
        <v>4</v>
      </c>
      <c r="EL6" s="85">
        <v>1</v>
      </c>
      <c r="EM6" s="85">
        <v>0</v>
      </c>
      <c r="ET6" s="85">
        <v>34</v>
      </c>
      <c r="EU6" s="85">
        <v>55</v>
      </c>
      <c r="EV6" s="85">
        <v>10</v>
      </c>
      <c r="EW6" s="85">
        <v>276</v>
      </c>
      <c r="EX6" s="85">
        <v>735</v>
      </c>
      <c r="EY6" s="85">
        <v>59</v>
      </c>
      <c r="EZ6" s="85">
        <v>12</v>
      </c>
      <c r="FA6" s="85">
        <v>63</v>
      </c>
      <c r="FB6" s="85">
        <v>154</v>
      </c>
      <c r="FC6" s="85">
        <v>469</v>
      </c>
      <c r="FD6" s="85">
        <v>645</v>
      </c>
      <c r="FE6" s="85">
        <v>28</v>
      </c>
      <c r="FL6" s="86">
        <f t="shared" ref="FL6:FL69" si="55">IF(((AH6+AI6)*0.7)-(AO6+AP6+AQ6+AT6)&gt;0,((AH6+AI6)*0.7)-(AO6+AP6+AQ6+AT6),0)</f>
        <v>817.19999999999982</v>
      </c>
      <c r="FM6" s="99">
        <f t="shared" ref="FM6:FM68" si="56">IF(FL6/20&gt;0,INT(FL6/20),0)</f>
        <v>40</v>
      </c>
      <c r="FN6" s="99">
        <f t="shared" si="41"/>
        <v>8</v>
      </c>
      <c r="FO6" s="100">
        <f t="shared" si="42"/>
        <v>6.8</v>
      </c>
      <c r="FP6" s="100">
        <f t="shared" si="43"/>
        <v>1368</v>
      </c>
      <c r="FQ6" s="101">
        <v>0.27706047371231496</v>
      </c>
      <c r="FR6" s="101">
        <v>0.17312396192692622</v>
      </c>
      <c r="FS6" s="101">
        <v>9.3517642688697097E-2</v>
      </c>
      <c r="FT6" s="100" t="s">
        <v>1769</v>
      </c>
      <c r="FU6" s="100" t="s">
        <v>1770</v>
      </c>
      <c r="FV6" s="100" t="s">
        <v>1771</v>
      </c>
      <c r="FW6" s="100" t="s">
        <v>1738</v>
      </c>
      <c r="FX6" s="100" t="s">
        <v>1772</v>
      </c>
      <c r="FY6" s="100" t="s">
        <v>1636</v>
      </c>
      <c r="FZ6" s="100" t="s">
        <v>1541</v>
      </c>
      <c r="GA6" s="100" t="s">
        <v>1730</v>
      </c>
      <c r="GB6" s="100"/>
      <c r="GE6" s="37">
        <f>VLOOKUP(GF3,B4:FP974,3,FALSE)</f>
        <v>10</v>
      </c>
      <c r="GF6" s="37">
        <f>VLOOKUP(GF3,B4:FP974,4,FALSE)</f>
        <v>30</v>
      </c>
      <c r="GG6" s="37">
        <f>VLOOKUP(GF3,B4:FP974,5,FALSE)</f>
        <v>45</v>
      </c>
      <c r="GH6" s="6">
        <f>VLOOKUP(GF3,B4:FP974,7,FALSE)</f>
        <v>88</v>
      </c>
      <c r="GI6" s="6">
        <f>VLOOKUP(GF3,B4:FP974,8,FALSE)</f>
        <v>114</v>
      </c>
      <c r="GJ6" s="6">
        <f>VLOOKUP(GF3,B4:FP974,9,FALSE)</f>
        <v>211</v>
      </c>
      <c r="GK6" s="6">
        <f>VLOOKUP(GF3,B4:FP974,11,FALSE)</f>
        <v>68</v>
      </c>
      <c r="GL6" s="37">
        <f>VLOOKUP(GF3,B4:FP974,12,FALSE)</f>
        <v>138</v>
      </c>
      <c r="GM6" s="7">
        <f>VLOOKUP(GF3,B4:FP974,13,FALSE)</f>
        <v>216</v>
      </c>
      <c r="GN6" s="8">
        <f>VLOOKUP(GF3,B4:FP974,14,FALSE)</f>
        <v>14</v>
      </c>
      <c r="GO6" s="9">
        <f>VLOOKUP(GF3,B4:FP974,15,FALSE)</f>
        <v>31</v>
      </c>
      <c r="GP6" s="9">
        <f>VLOOKUP(GF3,B4:FP974,16,FALSE)</f>
        <v>5</v>
      </c>
      <c r="GQ6" s="9">
        <f>VLOOKUP(GF3,B4:FP974,17,FALSE)</f>
        <v>2.3696682464454975E-2</v>
      </c>
      <c r="GR6" s="9">
        <f>VLOOKUP(GF3,B4:FP974,18,FALSE)</f>
        <v>208</v>
      </c>
      <c r="GS6" s="9">
        <f>VLOOKUP(GF3,B4:FP974,19,FALSE)</f>
        <v>275</v>
      </c>
      <c r="GT6" s="9">
        <f>VLOOKUP(GF3,B4:FP974,20,FALSE)</f>
        <v>200</v>
      </c>
    </row>
    <row r="7" spans="1:202" ht="20.25" hidden="1" customHeight="1" x14ac:dyDescent="0.25">
      <c r="A7" s="32" t="s">
        <v>2</v>
      </c>
      <c r="B7" s="90" t="s">
        <v>5</v>
      </c>
      <c r="C7" s="41" t="str">
        <f>'[1]Özet tablo'!P6</f>
        <v>ADANA</v>
      </c>
      <c r="D7" s="41"/>
      <c r="E7" s="41"/>
      <c r="F7" s="41"/>
      <c r="G7" s="91">
        <v>766</v>
      </c>
      <c r="H7" s="91">
        <v>2480</v>
      </c>
      <c r="I7" s="91">
        <v>3469</v>
      </c>
      <c r="J7" s="91">
        <v>6715</v>
      </c>
      <c r="K7" s="92">
        <v>594</v>
      </c>
      <c r="L7" s="92">
        <v>2168</v>
      </c>
      <c r="M7" s="92">
        <v>3880</v>
      </c>
      <c r="N7" s="92">
        <v>6642</v>
      </c>
      <c r="O7" s="93">
        <v>77</v>
      </c>
      <c r="P7" s="40">
        <v>1154</v>
      </c>
      <c r="Q7" s="94">
        <f t="shared" si="14"/>
        <v>-73</v>
      </c>
      <c r="R7" s="95">
        <f t="shared" si="1"/>
        <v>-1.0871183916604616E-2</v>
      </c>
      <c r="S7" s="96">
        <v>3614</v>
      </c>
      <c r="T7" s="96">
        <v>4941</v>
      </c>
      <c r="U7" s="96">
        <v>3784</v>
      </c>
      <c r="V7" s="96">
        <v>5098</v>
      </c>
      <c r="W7" s="96">
        <v>8725</v>
      </c>
      <c r="X7" s="96">
        <v>12339</v>
      </c>
      <c r="Y7" s="73">
        <f t="shared" si="3"/>
        <v>16.436081903707802</v>
      </c>
      <c r="Z7" s="73">
        <f t="shared" si="4"/>
        <v>43.877757538959727</v>
      </c>
      <c r="AA7" s="73">
        <f t="shared" si="44"/>
        <v>74.075052854122632</v>
      </c>
      <c r="AB7" s="73">
        <f t="shared" si="5"/>
        <v>56.974212034383953</v>
      </c>
      <c r="AC7" s="73">
        <f t="shared" si="6"/>
        <v>45.100899586676391</v>
      </c>
      <c r="AD7" s="97">
        <f t="shared" si="15"/>
        <v>3754</v>
      </c>
      <c r="AE7" s="40">
        <f t="shared" si="16"/>
        <v>981</v>
      </c>
      <c r="AF7" s="98">
        <v>4953</v>
      </c>
      <c r="AG7" s="98">
        <v>3831</v>
      </c>
      <c r="AH7" s="98">
        <v>4885</v>
      </c>
      <c r="AI7" s="98">
        <v>3716</v>
      </c>
      <c r="AJ7" s="98">
        <v>1332</v>
      </c>
      <c r="AK7" s="98">
        <v>1236</v>
      </c>
      <c r="AL7" s="76">
        <v>111</v>
      </c>
      <c r="AM7" s="76">
        <v>374</v>
      </c>
      <c r="AN7" s="77">
        <v>1025</v>
      </c>
      <c r="AO7" s="77">
        <v>2550</v>
      </c>
      <c r="AP7" s="77">
        <v>3849</v>
      </c>
      <c r="AQ7" s="77">
        <v>261</v>
      </c>
      <c r="AR7" s="77">
        <f t="shared" si="45"/>
        <v>7685</v>
      </c>
      <c r="AS7" s="77">
        <v>1256</v>
      </c>
      <c r="AT7" s="78">
        <v>47</v>
      </c>
      <c r="AU7" s="79">
        <v>193</v>
      </c>
      <c r="AV7" s="80">
        <f t="shared" si="17"/>
        <v>51.397906452895192</v>
      </c>
      <c r="AW7" s="80">
        <f t="shared" si="18"/>
        <v>62.829903499593073</v>
      </c>
      <c r="AX7" s="80">
        <f t="shared" si="19"/>
        <v>76.803013993541441</v>
      </c>
      <c r="AY7" s="81">
        <f t="shared" si="20"/>
        <v>26.7554163403811</v>
      </c>
      <c r="AZ7" s="81">
        <f t="shared" si="21"/>
        <v>52.200614124872061</v>
      </c>
      <c r="BA7" s="81">
        <f t="shared" si="46"/>
        <v>81.002377179080824</v>
      </c>
      <c r="BB7" s="81">
        <f t="shared" si="22"/>
        <v>66.837813349441262</v>
      </c>
      <c r="BC7" s="81">
        <f t="shared" si="47"/>
        <v>57.596576191012502</v>
      </c>
      <c r="BD7" s="82">
        <f t="shared" si="48"/>
        <v>959</v>
      </c>
      <c r="BE7" s="83">
        <v>116</v>
      </c>
      <c r="BF7" s="83">
        <v>476</v>
      </c>
      <c r="BG7" s="83">
        <v>1049</v>
      </c>
      <c r="BH7" s="83">
        <v>2495</v>
      </c>
      <c r="BI7" s="83">
        <v>3923</v>
      </c>
      <c r="BJ7" s="83">
        <v>391</v>
      </c>
      <c r="BK7" s="77">
        <f t="shared" si="49"/>
        <v>7858</v>
      </c>
      <c r="BL7" s="83">
        <f t="shared" si="23"/>
        <v>50</v>
      </c>
      <c r="BM7" s="84">
        <v>126</v>
      </c>
      <c r="BN7" s="83">
        <f t="shared" si="24"/>
        <v>235</v>
      </c>
      <c r="BO7" s="83">
        <f t="shared" si="25"/>
        <v>337</v>
      </c>
      <c r="BP7" s="83">
        <f t="shared" si="26"/>
        <v>1396</v>
      </c>
      <c r="BQ7" s="83">
        <f t="shared" si="27"/>
        <v>2953</v>
      </c>
      <c r="BR7" s="83">
        <f t="shared" si="28"/>
        <v>323</v>
      </c>
      <c r="BS7" s="77">
        <f t="shared" si="50"/>
        <v>5009</v>
      </c>
      <c r="BT7" s="83">
        <f t="shared" si="29"/>
        <v>29</v>
      </c>
      <c r="BU7" s="77">
        <v>153</v>
      </c>
      <c r="BV7" s="83">
        <f t="shared" si="30"/>
        <v>132</v>
      </c>
      <c r="BW7" s="83">
        <f t="shared" si="31"/>
        <v>289</v>
      </c>
      <c r="BX7" s="83">
        <f t="shared" si="32"/>
        <v>670</v>
      </c>
      <c r="BY7" s="83">
        <f t="shared" si="33"/>
        <v>769</v>
      </c>
      <c r="BZ7" s="83">
        <f t="shared" si="34"/>
        <v>64</v>
      </c>
      <c r="CA7" s="77">
        <f t="shared" si="51"/>
        <v>1792</v>
      </c>
      <c r="CB7" s="85">
        <v>31</v>
      </c>
      <c r="CC7" s="77">
        <v>89</v>
      </c>
      <c r="CD7" s="85">
        <v>100</v>
      </c>
      <c r="CE7" s="85">
        <v>411</v>
      </c>
      <c r="CF7" s="85">
        <v>358</v>
      </c>
      <c r="CG7" s="85">
        <v>177</v>
      </c>
      <c r="CH7" s="85">
        <v>3</v>
      </c>
      <c r="CI7" s="77">
        <f t="shared" si="52"/>
        <v>949</v>
      </c>
      <c r="CJ7" s="85">
        <v>1</v>
      </c>
      <c r="CK7" s="85">
        <v>3</v>
      </c>
      <c r="CL7" s="85">
        <v>8</v>
      </c>
      <c r="CM7" s="85">
        <v>8</v>
      </c>
      <c r="CN7" s="85">
        <v>1</v>
      </c>
      <c r="CO7" s="85">
        <v>1</v>
      </c>
      <c r="CP7" s="77">
        <f t="shared" si="53"/>
        <v>18</v>
      </c>
      <c r="CQ7" s="85">
        <f t="shared" si="35"/>
        <v>5</v>
      </c>
      <c r="CR7" s="77">
        <v>6</v>
      </c>
      <c r="CS7" s="85">
        <f t="shared" si="36"/>
        <v>6</v>
      </c>
      <c r="CT7" s="85">
        <f t="shared" si="37"/>
        <v>4</v>
      </c>
      <c r="CU7" s="85">
        <f t="shared" si="38"/>
        <v>63</v>
      </c>
      <c r="CV7" s="85">
        <f t="shared" si="39"/>
        <v>23</v>
      </c>
      <c r="CW7" s="85">
        <f t="shared" si="40"/>
        <v>0</v>
      </c>
      <c r="CX7" s="77">
        <f t="shared" si="54"/>
        <v>90</v>
      </c>
      <c r="CY7" s="85">
        <v>5</v>
      </c>
      <c r="CZ7" s="85">
        <v>6</v>
      </c>
      <c r="DA7" s="85">
        <v>4</v>
      </c>
      <c r="DB7" s="85">
        <v>63</v>
      </c>
      <c r="DC7" s="85">
        <v>23</v>
      </c>
      <c r="DD7" s="85">
        <v>0</v>
      </c>
      <c r="DV7" s="85">
        <v>5</v>
      </c>
      <c r="DW7" s="85">
        <v>20</v>
      </c>
      <c r="DX7" s="85">
        <v>6</v>
      </c>
      <c r="DY7" s="85">
        <v>90</v>
      </c>
      <c r="DZ7" s="85">
        <v>217</v>
      </c>
      <c r="EA7" s="85">
        <v>21</v>
      </c>
      <c r="EB7" s="85">
        <v>24</v>
      </c>
      <c r="EC7" s="85">
        <v>112</v>
      </c>
      <c r="ED7" s="85">
        <v>283</v>
      </c>
      <c r="EE7" s="85">
        <v>580</v>
      </c>
      <c r="EF7" s="85">
        <v>552</v>
      </c>
      <c r="EG7" s="85">
        <v>43</v>
      </c>
      <c r="EH7" s="85">
        <v>1</v>
      </c>
      <c r="EI7" s="85">
        <v>0</v>
      </c>
      <c r="EJ7" s="85">
        <v>0</v>
      </c>
      <c r="EK7" s="85">
        <v>2</v>
      </c>
      <c r="EL7" s="85">
        <v>3</v>
      </c>
      <c r="EM7" s="85">
        <v>1</v>
      </c>
      <c r="ET7" s="85">
        <v>39</v>
      </c>
      <c r="EU7" s="85">
        <v>124</v>
      </c>
      <c r="EV7" s="85">
        <v>24</v>
      </c>
      <c r="EW7" s="85">
        <v>562</v>
      </c>
      <c r="EX7" s="85">
        <v>1768</v>
      </c>
      <c r="EY7" s="85">
        <v>225</v>
      </c>
      <c r="EZ7" s="85">
        <v>10</v>
      </c>
      <c r="FA7" s="85">
        <v>111</v>
      </c>
      <c r="FB7" s="85">
        <v>313</v>
      </c>
      <c r="FC7" s="85">
        <v>832</v>
      </c>
      <c r="FD7" s="85">
        <v>1182</v>
      </c>
      <c r="FE7" s="85">
        <v>97</v>
      </c>
      <c r="FL7" s="86">
        <f t="shared" si="55"/>
        <v>0</v>
      </c>
      <c r="FM7" s="99">
        <f t="shared" si="56"/>
        <v>0</v>
      </c>
      <c r="FN7" s="99">
        <f t="shared" si="41"/>
        <v>0</v>
      </c>
      <c r="FO7" s="100">
        <f t="shared" si="42"/>
        <v>0</v>
      </c>
      <c r="FP7" s="100">
        <f t="shared" si="43"/>
        <v>0</v>
      </c>
      <c r="FQ7" s="101">
        <v>0.27161654135338342</v>
      </c>
      <c r="FR7" s="101">
        <v>0.24980548653464846</v>
      </c>
      <c r="FS7" s="101">
        <v>0.12732560626149445</v>
      </c>
      <c r="FT7" s="100" t="s">
        <v>2089</v>
      </c>
      <c r="FU7" s="100" t="s">
        <v>1636</v>
      </c>
      <c r="FV7" s="100" t="s">
        <v>1687</v>
      </c>
      <c r="FW7" s="100" t="s">
        <v>2301</v>
      </c>
      <c r="FX7" s="100" t="s">
        <v>1698</v>
      </c>
      <c r="FY7" s="100" t="s">
        <v>2129</v>
      </c>
      <c r="FZ7" s="100" t="s">
        <v>1727</v>
      </c>
      <c r="GA7" s="100" t="s">
        <v>2218</v>
      </c>
      <c r="GB7" s="100"/>
      <c r="GE7" s="10"/>
      <c r="GF7" s="10"/>
      <c r="GG7" s="10"/>
      <c r="GH7" s="10"/>
      <c r="GI7" s="10"/>
      <c r="GJ7" s="10"/>
      <c r="GK7" s="10"/>
      <c r="GL7" s="10"/>
      <c r="GM7" s="10"/>
      <c r="GN7" s="10"/>
      <c r="GO7" s="10"/>
      <c r="GP7" s="10"/>
      <c r="GQ7" s="10"/>
      <c r="GR7" s="10"/>
      <c r="GS7" s="10"/>
      <c r="GT7" s="10"/>
    </row>
    <row r="8" spans="1:202" ht="12" hidden="1" customHeight="1" x14ac:dyDescent="0.25">
      <c r="A8" s="32" t="s">
        <v>2</v>
      </c>
      <c r="B8" s="90" t="s">
        <v>6</v>
      </c>
      <c r="C8" s="41" t="str">
        <f>'[1]Özet tablo'!P7</f>
        <v>ADANA</v>
      </c>
      <c r="D8" s="41"/>
      <c r="E8" s="41"/>
      <c r="F8" s="41"/>
      <c r="G8" s="91">
        <v>14</v>
      </c>
      <c r="H8" s="91">
        <v>93</v>
      </c>
      <c r="I8" s="91">
        <v>101</v>
      </c>
      <c r="J8" s="91">
        <v>208</v>
      </c>
      <c r="K8" s="92">
        <v>25</v>
      </c>
      <c r="L8" s="92">
        <v>68</v>
      </c>
      <c r="M8" s="92">
        <v>115</v>
      </c>
      <c r="N8" s="92">
        <v>208</v>
      </c>
      <c r="O8" s="93">
        <v>18</v>
      </c>
      <c r="P8" s="40">
        <v>30</v>
      </c>
      <c r="Q8" s="94">
        <f t="shared" si="14"/>
        <v>0</v>
      </c>
      <c r="R8" s="95">
        <f t="shared" si="1"/>
        <v>0</v>
      </c>
      <c r="S8" s="96">
        <v>193</v>
      </c>
      <c r="T8" s="96">
        <v>231</v>
      </c>
      <c r="U8" s="96">
        <v>191</v>
      </c>
      <c r="V8" s="96">
        <v>251</v>
      </c>
      <c r="W8" s="96">
        <v>422</v>
      </c>
      <c r="X8" s="96">
        <v>615</v>
      </c>
      <c r="Y8" s="73">
        <f t="shared" si="3"/>
        <v>12.953367875647666</v>
      </c>
      <c r="Z8" s="73">
        <f t="shared" si="4"/>
        <v>29.437229437229441</v>
      </c>
      <c r="AA8" s="73">
        <f t="shared" si="44"/>
        <v>53.926701570680621</v>
      </c>
      <c r="AB8" s="73">
        <f t="shared" si="5"/>
        <v>40.521327014218009</v>
      </c>
      <c r="AC8" s="73">
        <f t="shared" si="6"/>
        <v>31.869918699186993</v>
      </c>
      <c r="AD8" s="97">
        <f t="shared" si="15"/>
        <v>251</v>
      </c>
      <c r="AE8" s="40">
        <f t="shared" si="16"/>
        <v>88</v>
      </c>
      <c r="AF8" s="98">
        <v>230</v>
      </c>
      <c r="AG8" s="98">
        <v>153</v>
      </c>
      <c r="AH8" s="98">
        <v>239</v>
      </c>
      <c r="AI8" s="98">
        <v>166</v>
      </c>
      <c r="AJ8" s="98">
        <v>61</v>
      </c>
      <c r="AK8" s="98">
        <v>58</v>
      </c>
      <c r="AL8" s="76">
        <v>14</v>
      </c>
      <c r="AM8" s="76">
        <v>17</v>
      </c>
      <c r="AN8" s="77">
        <v>16</v>
      </c>
      <c r="AO8" s="77">
        <v>98</v>
      </c>
      <c r="AP8" s="77">
        <v>99</v>
      </c>
      <c r="AQ8" s="77">
        <v>3</v>
      </c>
      <c r="AR8" s="77">
        <f t="shared" si="45"/>
        <v>216</v>
      </c>
      <c r="AS8" s="77">
        <v>20</v>
      </c>
      <c r="AT8" s="78">
        <v>10</v>
      </c>
      <c r="AU8" s="79">
        <v>29</v>
      </c>
      <c r="AV8" s="80">
        <f t="shared" si="17"/>
        <v>30.721003134796238</v>
      </c>
      <c r="AW8" s="80">
        <f t="shared" si="18"/>
        <v>44.444444444444443</v>
      </c>
      <c r="AX8" s="80">
        <f t="shared" si="19"/>
        <v>49.397590361445779</v>
      </c>
      <c r="AY8" s="81">
        <f t="shared" si="20"/>
        <v>10.457516339869281</v>
      </c>
      <c r="AZ8" s="81">
        <f t="shared" si="21"/>
        <v>41.004184100418414</v>
      </c>
      <c r="BA8" s="81">
        <f t="shared" si="46"/>
        <v>60.792951541850215</v>
      </c>
      <c r="BB8" s="81">
        <f t="shared" si="22"/>
        <v>50.643776824034333</v>
      </c>
      <c r="BC8" s="81">
        <f t="shared" si="47"/>
        <v>40.526315789473685</v>
      </c>
      <c r="BD8" s="82">
        <f t="shared" si="48"/>
        <v>89</v>
      </c>
      <c r="BE8" s="83">
        <v>14</v>
      </c>
      <c r="BF8" s="83">
        <v>16</v>
      </c>
      <c r="BG8" s="83">
        <v>8</v>
      </c>
      <c r="BH8" s="83">
        <v>87</v>
      </c>
      <c r="BI8" s="83">
        <v>103</v>
      </c>
      <c r="BJ8" s="83">
        <v>4</v>
      </c>
      <c r="BK8" s="77">
        <f t="shared" si="49"/>
        <v>202</v>
      </c>
      <c r="BL8" s="83">
        <f t="shared" si="23"/>
        <v>13</v>
      </c>
      <c r="BM8" s="84">
        <v>15</v>
      </c>
      <c r="BN8" s="83">
        <f t="shared" si="24"/>
        <v>14</v>
      </c>
      <c r="BO8" s="83">
        <f t="shared" si="25"/>
        <v>8</v>
      </c>
      <c r="BP8" s="83">
        <f t="shared" si="26"/>
        <v>69</v>
      </c>
      <c r="BQ8" s="83">
        <f t="shared" si="27"/>
        <v>101</v>
      </c>
      <c r="BR8" s="83">
        <f t="shared" si="28"/>
        <v>4</v>
      </c>
      <c r="BS8" s="77">
        <f t="shared" si="50"/>
        <v>182</v>
      </c>
      <c r="BT8" s="83">
        <f t="shared" si="29"/>
        <v>0</v>
      </c>
      <c r="BU8" s="77"/>
      <c r="BV8" s="83">
        <f t="shared" si="30"/>
        <v>0</v>
      </c>
      <c r="BW8" s="83">
        <f t="shared" si="31"/>
        <v>0</v>
      </c>
      <c r="BX8" s="83">
        <f t="shared" si="32"/>
        <v>0</v>
      </c>
      <c r="BY8" s="83">
        <f t="shared" si="33"/>
        <v>0</v>
      </c>
      <c r="BZ8" s="83">
        <f t="shared" si="34"/>
        <v>0</v>
      </c>
      <c r="CA8" s="77">
        <f t="shared" si="51"/>
        <v>0</v>
      </c>
      <c r="CC8" s="77"/>
      <c r="CI8" s="77">
        <f t="shared" si="52"/>
        <v>0</v>
      </c>
      <c r="CP8" s="77">
        <f t="shared" si="53"/>
        <v>0</v>
      </c>
      <c r="CQ8" s="85">
        <f t="shared" si="35"/>
        <v>1</v>
      </c>
      <c r="CR8" s="77">
        <v>2</v>
      </c>
      <c r="CS8" s="85">
        <f t="shared" si="36"/>
        <v>2</v>
      </c>
      <c r="CT8" s="85">
        <f t="shared" si="37"/>
        <v>0</v>
      </c>
      <c r="CU8" s="85">
        <f t="shared" si="38"/>
        <v>18</v>
      </c>
      <c r="CV8" s="85">
        <f t="shared" si="39"/>
        <v>2</v>
      </c>
      <c r="CW8" s="85">
        <f t="shared" si="40"/>
        <v>0</v>
      </c>
      <c r="CX8" s="77">
        <f t="shared" si="54"/>
        <v>20</v>
      </c>
      <c r="CY8" s="85">
        <v>1</v>
      </c>
      <c r="CZ8" s="85">
        <v>2</v>
      </c>
      <c r="DA8" s="85">
        <v>0</v>
      </c>
      <c r="DB8" s="85">
        <v>18</v>
      </c>
      <c r="DC8" s="85">
        <v>2</v>
      </c>
      <c r="DD8" s="85">
        <v>0</v>
      </c>
      <c r="ET8" s="85">
        <v>13</v>
      </c>
      <c r="EU8" s="85">
        <v>14</v>
      </c>
      <c r="EV8" s="85">
        <v>8</v>
      </c>
      <c r="EW8" s="85">
        <v>69</v>
      </c>
      <c r="EX8" s="85">
        <v>101</v>
      </c>
      <c r="EY8" s="85">
        <v>4</v>
      </c>
      <c r="FL8" s="86">
        <f t="shared" si="55"/>
        <v>73.5</v>
      </c>
      <c r="FM8" s="99">
        <f t="shared" si="56"/>
        <v>3</v>
      </c>
      <c r="FN8" s="99">
        <f t="shared" si="41"/>
        <v>0</v>
      </c>
      <c r="FO8" s="100">
        <f t="shared" si="42"/>
        <v>0.51</v>
      </c>
      <c r="FP8" s="100">
        <f t="shared" si="43"/>
        <v>0</v>
      </c>
      <c r="FQ8" s="101">
        <v>0.19109611646925079</v>
      </c>
      <c r="FR8" s="101">
        <v>0.1669344539199934</v>
      </c>
      <c r="FS8" s="101">
        <v>0.10860028860028878</v>
      </c>
      <c r="FT8" s="100" t="s">
        <v>1692</v>
      </c>
      <c r="FU8" s="100" t="s">
        <v>1970</v>
      </c>
      <c r="FV8" s="100" t="s">
        <v>1897</v>
      </c>
      <c r="FW8" s="100" t="s">
        <v>1719</v>
      </c>
      <c r="FX8" s="100" t="s">
        <v>1919</v>
      </c>
      <c r="FY8" s="100" t="s">
        <v>1994</v>
      </c>
      <c r="FZ8" s="100" t="s">
        <v>2073</v>
      </c>
      <c r="GA8" s="100" t="s">
        <v>1823</v>
      </c>
      <c r="GB8" s="100"/>
      <c r="GE8" s="10"/>
      <c r="GF8" s="10"/>
      <c r="GG8" s="10"/>
      <c r="GH8" s="10"/>
      <c r="GI8" s="10"/>
      <c r="GJ8" s="10"/>
      <c r="GK8" s="10"/>
      <c r="GL8" s="10"/>
      <c r="GM8" s="10"/>
      <c r="GN8" s="10"/>
      <c r="GO8" s="10"/>
      <c r="GP8" s="10"/>
      <c r="GQ8" s="10"/>
      <c r="GR8" s="10"/>
      <c r="GS8" s="10"/>
      <c r="GT8" s="10"/>
    </row>
    <row r="9" spans="1:202" ht="21.75" hidden="1" customHeight="1" x14ac:dyDescent="0.25">
      <c r="A9" s="32" t="s">
        <v>2</v>
      </c>
      <c r="B9" s="90" t="s">
        <v>7</v>
      </c>
      <c r="C9" s="41" t="str">
        <f>'[1]Özet tablo'!P8</f>
        <v>ADANA</v>
      </c>
      <c r="D9" s="41"/>
      <c r="E9" s="41"/>
      <c r="F9" s="41"/>
      <c r="G9" s="91">
        <v>38</v>
      </c>
      <c r="H9" s="91">
        <v>201</v>
      </c>
      <c r="I9" s="91">
        <v>271</v>
      </c>
      <c r="J9" s="91">
        <v>510</v>
      </c>
      <c r="K9" s="92">
        <v>64</v>
      </c>
      <c r="L9" s="92">
        <v>174</v>
      </c>
      <c r="M9" s="92">
        <v>306</v>
      </c>
      <c r="N9" s="92">
        <v>544</v>
      </c>
      <c r="O9" s="93">
        <v>9</v>
      </c>
      <c r="P9" s="40">
        <v>84</v>
      </c>
      <c r="Q9" s="94">
        <f t="shared" si="14"/>
        <v>34</v>
      </c>
      <c r="R9" s="95">
        <f t="shared" si="1"/>
        <v>6.6666666666666666E-2</v>
      </c>
      <c r="S9" s="96">
        <v>335</v>
      </c>
      <c r="T9" s="96">
        <v>466</v>
      </c>
      <c r="U9" s="96">
        <v>359</v>
      </c>
      <c r="V9" s="96">
        <v>483</v>
      </c>
      <c r="W9" s="96">
        <v>825</v>
      </c>
      <c r="X9" s="96">
        <v>1160</v>
      </c>
      <c r="Y9" s="73">
        <f t="shared" si="3"/>
        <v>19.1044776119403</v>
      </c>
      <c r="Z9" s="73">
        <f t="shared" si="4"/>
        <v>37.339055793991413</v>
      </c>
      <c r="AA9" s="73">
        <f t="shared" si="44"/>
        <v>64.345403899721447</v>
      </c>
      <c r="AB9" s="73">
        <f t="shared" si="5"/>
        <v>49.090909090909093</v>
      </c>
      <c r="AC9" s="73">
        <f t="shared" si="6"/>
        <v>40.431034482758619</v>
      </c>
      <c r="AD9" s="97">
        <f t="shared" si="15"/>
        <v>420</v>
      </c>
      <c r="AE9" s="40">
        <f t="shared" si="16"/>
        <v>128</v>
      </c>
      <c r="AF9" s="98">
        <v>483</v>
      </c>
      <c r="AG9" s="98">
        <v>364</v>
      </c>
      <c r="AH9" s="98">
        <v>449</v>
      </c>
      <c r="AI9" s="98">
        <v>334</v>
      </c>
      <c r="AJ9" s="98">
        <v>116</v>
      </c>
      <c r="AK9" s="98">
        <v>130</v>
      </c>
      <c r="AL9" s="76">
        <v>20</v>
      </c>
      <c r="AM9" s="76">
        <v>31</v>
      </c>
      <c r="AN9" s="77">
        <v>71</v>
      </c>
      <c r="AO9" s="77">
        <v>194</v>
      </c>
      <c r="AP9" s="77">
        <v>265</v>
      </c>
      <c r="AQ9" s="77">
        <v>13</v>
      </c>
      <c r="AR9" s="77">
        <f t="shared" si="45"/>
        <v>543</v>
      </c>
      <c r="AS9" s="77">
        <v>64</v>
      </c>
      <c r="AT9" s="78">
        <v>9</v>
      </c>
      <c r="AU9" s="79">
        <v>47</v>
      </c>
      <c r="AV9" s="80">
        <f t="shared" si="17"/>
        <v>40.830945558739259</v>
      </c>
      <c r="AW9" s="80">
        <f t="shared" si="18"/>
        <v>52.107279693486589</v>
      </c>
      <c r="AX9" s="80">
        <f t="shared" si="19"/>
        <v>64.071856287425149</v>
      </c>
      <c r="AY9" s="81">
        <f t="shared" si="20"/>
        <v>19.505494505494507</v>
      </c>
      <c r="AZ9" s="81">
        <f t="shared" si="21"/>
        <v>43.207126948775056</v>
      </c>
      <c r="BA9" s="81">
        <f>(AP9+AT9+AU9)/(AI9+AJ9)*100</f>
        <v>71.333333333333343</v>
      </c>
      <c r="BB9" s="81">
        <f t="shared" si="22"/>
        <v>57.285873192436043</v>
      </c>
      <c r="BC9" s="81">
        <f t="shared" si="47"/>
        <v>48.157248157248155</v>
      </c>
      <c r="BD9" s="82">
        <f t="shared" si="48"/>
        <v>129</v>
      </c>
      <c r="BE9" s="83">
        <v>20</v>
      </c>
      <c r="BF9" s="83">
        <v>32</v>
      </c>
      <c r="BG9" s="83">
        <v>59</v>
      </c>
      <c r="BH9" s="83">
        <v>167</v>
      </c>
      <c r="BI9" s="83">
        <v>283</v>
      </c>
      <c r="BJ9" s="83">
        <v>25</v>
      </c>
      <c r="BK9" s="77">
        <f t="shared" si="49"/>
        <v>534</v>
      </c>
      <c r="BL9" s="83">
        <f t="shared" si="23"/>
        <v>19</v>
      </c>
      <c r="BM9" s="84">
        <v>30</v>
      </c>
      <c r="BN9" s="83">
        <f t="shared" si="24"/>
        <v>31</v>
      </c>
      <c r="BO9" s="83">
        <f t="shared" si="25"/>
        <v>57</v>
      </c>
      <c r="BP9" s="83">
        <f t="shared" si="26"/>
        <v>162</v>
      </c>
      <c r="BQ9" s="83">
        <f t="shared" si="27"/>
        <v>275</v>
      </c>
      <c r="BR9" s="83">
        <f t="shared" si="28"/>
        <v>25</v>
      </c>
      <c r="BS9" s="77">
        <f t="shared" si="50"/>
        <v>519</v>
      </c>
      <c r="BT9" s="83">
        <f t="shared" si="29"/>
        <v>0</v>
      </c>
      <c r="BU9" s="77"/>
      <c r="BV9" s="83">
        <f t="shared" si="30"/>
        <v>0</v>
      </c>
      <c r="BW9" s="83">
        <f t="shared" si="31"/>
        <v>0</v>
      </c>
      <c r="BX9" s="83">
        <f t="shared" si="32"/>
        <v>0</v>
      </c>
      <c r="BY9" s="83">
        <f t="shared" si="33"/>
        <v>0</v>
      </c>
      <c r="BZ9" s="83">
        <f t="shared" si="34"/>
        <v>0</v>
      </c>
      <c r="CA9" s="77">
        <f t="shared" si="51"/>
        <v>0</v>
      </c>
      <c r="CC9" s="77"/>
      <c r="CI9" s="77">
        <f t="shared" si="52"/>
        <v>0</v>
      </c>
      <c r="CP9" s="77">
        <f t="shared" si="53"/>
        <v>0</v>
      </c>
      <c r="CQ9" s="85">
        <f t="shared" si="35"/>
        <v>1</v>
      </c>
      <c r="CR9" s="77">
        <v>1</v>
      </c>
      <c r="CS9" s="85">
        <f t="shared" si="36"/>
        <v>1</v>
      </c>
      <c r="CT9" s="85">
        <f t="shared" si="37"/>
        <v>2</v>
      </c>
      <c r="CU9" s="85">
        <f t="shared" si="38"/>
        <v>5</v>
      </c>
      <c r="CV9" s="85">
        <f t="shared" si="39"/>
        <v>8</v>
      </c>
      <c r="CW9" s="85">
        <f t="shared" si="40"/>
        <v>0</v>
      </c>
      <c r="CX9" s="77">
        <f t="shared" si="54"/>
        <v>15</v>
      </c>
      <c r="DE9" s="85">
        <v>1</v>
      </c>
      <c r="DF9" s="85">
        <v>1</v>
      </c>
      <c r="DG9" s="85">
        <v>2</v>
      </c>
      <c r="DH9" s="85">
        <v>5</v>
      </c>
      <c r="DI9" s="85">
        <v>8</v>
      </c>
      <c r="DJ9" s="85">
        <v>0</v>
      </c>
      <c r="ET9" s="85">
        <v>16</v>
      </c>
      <c r="EU9" s="85">
        <v>17</v>
      </c>
      <c r="EV9" s="85">
        <v>13</v>
      </c>
      <c r="EW9" s="85">
        <v>88</v>
      </c>
      <c r="EX9" s="85">
        <v>155</v>
      </c>
      <c r="EY9" s="85">
        <v>9</v>
      </c>
      <c r="EZ9" s="85">
        <v>3</v>
      </c>
      <c r="FA9" s="85">
        <v>14</v>
      </c>
      <c r="FB9" s="85">
        <v>44</v>
      </c>
      <c r="FC9" s="85">
        <v>74</v>
      </c>
      <c r="FD9" s="85">
        <v>120</v>
      </c>
      <c r="FE9" s="85">
        <v>16</v>
      </c>
      <c r="FL9" s="86">
        <f t="shared" si="55"/>
        <v>67.099999999999909</v>
      </c>
      <c r="FM9" s="99">
        <f t="shared" si="56"/>
        <v>3</v>
      </c>
      <c r="FN9" s="99">
        <f t="shared" si="41"/>
        <v>0</v>
      </c>
      <c r="FO9" s="100">
        <f t="shared" si="42"/>
        <v>0.51</v>
      </c>
      <c r="FP9" s="100">
        <f t="shared" si="43"/>
        <v>0</v>
      </c>
      <c r="FQ9" s="101">
        <v>0.54168999033128085</v>
      </c>
      <c r="FR9" s="101">
        <v>0.36560509554140141</v>
      </c>
      <c r="FS9" s="101">
        <v>0.28365019011406845</v>
      </c>
      <c r="FT9" s="100" t="s">
        <v>1619</v>
      </c>
      <c r="FU9" s="100" t="s">
        <v>1652</v>
      </c>
      <c r="FV9" s="100" t="s">
        <v>1667</v>
      </c>
      <c r="FW9" s="100" t="s">
        <v>1413</v>
      </c>
      <c r="FX9" s="100" t="s">
        <v>2180</v>
      </c>
      <c r="FY9" s="100" t="s">
        <v>2077</v>
      </c>
      <c r="FZ9" s="100" t="s">
        <v>2199</v>
      </c>
      <c r="GA9" s="100" t="s">
        <v>1570</v>
      </c>
      <c r="GB9" s="100"/>
      <c r="GE9" s="300" t="s">
        <v>1114</v>
      </c>
      <c r="GF9" s="343"/>
      <c r="GG9" s="343"/>
      <c r="GH9" s="343"/>
      <c r="GI9" s="343"/>
      <c r="GJ9" s="343"/>
      <c r="GK9" s="343"/>
      <c r="GL9" s="320" t="s">
        <v>975</v>
      </c>
      <c r="GM9" s="320"/>
      <c r="GN9" s="320"/>
      <c r="GO9" s="320"/>
      <c r="GP9" s="301" t="s">
        <v>976</v>
      </c>
      <c r="GQ9" s="301"/>
      <c r="GR9" s="301"/>
      <c r="GS9" s="302"/>
      <c r="GT9" s="10"/>
    </row>
    <row r="10" spans="1:202" ht="35.450000000000003" hidden="1" customHeight="1" x14ac:dyDescent="0.25">
      <c r="A10" s="32" t="s">
        <v>2</v>
      </c>
      <c r="B10" s="90" t="s">
        <v>8</v>
      </c>
      <c r="C10" s="41" t="str">
        <f>'[1]Özet tablo'!P9</f>
        <v>ADANA</v>
      </c>
      <c r="D10" s="41"/>
      <c r="E10" s="41"/>
      <c r="F10" s="41"/>
      <c r="G10" s="91">
        <v>13</v>
      </c>
      <c r="H10" s="91">
        <v>61</v>
      </c>
      <c r="I10" s="91">
        <v>116</v>
      </c>
      <c r="J10" s="91">
        <v>190</v>
      </c>
      <c r="K10" s="92">
        <v>15</v>
      </c>
      <c r="L10" s="92">
        <v>57</v>
      </c>
      <c r="M10" s="92">
        <v>133</v>
      </c>
      <c r="N10" s="92">
        <v>205</v>
      </c>
      <c r="O10" s="93">
        <v>2</v>
      </c>
      <c r="P10" s="40">
        <v>35</v>
      </c>
      <c r="Q10" s="94">
        <f t="shared" si="14"/>
        <v>15</v>
      </c>
      <c r="R10" s="95">
        <f t="shared" si="1"/>
        <v>7.8947368421052627E-2</v>
      </c>
      <c r="S10" s="96">
        <v>208</v>
      </c>
      <c r="T10" s="96">
        <v>258</v>
      </c>
      <c r="U10" s="96">
        <v>211</v>
      </c>
      <c r="V10" s="96">
        <v>285</v>
      </c>
      <c r="W10" s="96">
        <v>469</v>
      </c>
      <c r="X10" s="96">
        <v>677</v>
      </c>
      <c r="Y10" s="73">
        <f t="shared" si="3"/>
        <v>7.2115384615384608</v>
      </c>
      <c r="Z10" s="73">
        <f t="shared" si="4"/>
        <v>22.093023255813954</v>
      </c>
      <c r="AA10" s="73">
        <f t="shared" si="44"/>
        <v>47.393364928909953</v>
      </c>
      <c r="AB10" s="73">
        <f t="shared" si="5"/>
        <v>33.475479744136457</v>
      </c>
      <c r="AC10" s="73">
        <f t="shared" si="6"/>
        <v>25.406203840472674</v>
      </c>
      <c r="AD10" s="97">
        <f t="shared" si="15"/>
        <v>312</v>
      </c>
      <c r="AE10" s="40">
        <f t="shared" si="16"/>
        <v>111</v>
      </c>
      <c r="AF10" s="98">
        <v>270</v>
      </c>
      <c r="AG10" s="98">
        <v>194</v>
      </c>
      <c r="AH10" s="98">
        <v>262</v>
      </c>
      <c r="AI10" s="98">
        <v>191</v>
      </c>
      <c r="AJ10" s="98">
        <v>72</v>
      </c>
      <c r="AK10" s="98">
        <v>67</v>
      </c>
      <c r="AL10" s="76">
        <v>11</v>
      </c>
      <c r="AM10" s="76">
        <v>16</v>
      </c>
      <c r="AN10" s="77">
        <v>19</v>
      </c>
      <c r="AO10" s="77">
        <v>80</v>
      </c>
      <c r="AP10" s="77">
        <v>134</v>
      </c>
      <c r="AQ10" s="77">
        <v>4</v>
      </c>
      <c r="AR10" s="77">
        <f t="shared" si="45"/>
        <v>237</v>
      </c>
      <c r="AS10" s="77">
        <v>44</v>
      </c>
      <c r="AT10" s="78">
        <v>6</v>
      </c>
      <c r="AU10" s="79">
        <v>20</v>
      </c>
      <c r="AV10" s="80">
        <f t="shared" si="17"/>
        <v>29.350649350649348</v>
      </c>
      <c r="AW10" s="80">
        <f t="shared" si="18"/>
        <v>38.410596026490069</v>
      </c>
      <c r="AX10" s="80">
        <f t="shared" si="19"/>
        <v>49.214659685863879</v>
      </c>
      <c r="AY10" s="81">
        <f t="shared" si="20"/>
        <v>9.7938144329896915</v>
      </c>
      <c r="AZ10" s="81">
        <f t="shared" si="21"/>
        <v>30.534351145038169</v>
      </c>
      <c r="BA10" s="81">
        <f t="shared" si="46"/>
        <v>60.836501901140686</v>
      </c>
      <c r="BB10" s="81">
        <f t="shared" si="22"/>
        <v>45.714285714285715</v>
      </c>
      <c r="BC10" s="81">
        <f t="shared" si="47"/>
        <v>39.168490153172868</v>
      </c>
      <c r="BD10" s="82">
        <f t="shared" si="48"/>
        <v>103</v>
      </c>
      <c r="BE10" s="83">
        <v>11</v>
      </c>
      <c r="BF10" s="83">
        <v>14</v>
      </c>
      <c r="BG10" s="83">
        <v>20</v>
      </c>
      <c r="BH10" s="83">
        <v>72</v>
      </c>
      <c r="BI10" s="83">
        <v>134</v>
      </c>
      <c r="BJ10" s="83">
        <v>7</v>
      </c>
      <c r="BK10" s="77">
        <f t="shared" si="49"/>
        <v>233</v>
      </c>
      <c r="BL10" s="83">
        <f t="shared" si="23"/>
        <v>10</v>
      </c>
      <c r="BM10" s="84">
        <v>14</v>
      </c>
      <c r="BN10" s="83">
        <f t="shared" si="24"/>
        <v>12</v>
      </c>
      <c r="BO10" s="83">
        <f t="shared" si="25"/>
        <v>19</v>
      </c>
      <c r="BP10" s="83">
        <f t="shared" si="26"/>
        <v>62</v>
      </c>
      <c r="BQ10" s="83">
        <f t="shared" si="27"/>
        <v>121</v>
      </c>
      <c r="BR10" s="83">
        <f t="shared" si="28"/>
        <v>6</v>
      </c>
      <c r="BS10" s="77">
        <f t="shared" si="50"/>
        <v>208</v>
      </c>
      <c r="BT10" s="83">
        <f t="shared" si="29"/>
        <v>0</v>
      </c>
      <c r="BU10" s="77"/>
      <c r="BV10" s="83">
        <f t="shared" si="30"/>
        <v>0</v>
      </c>
      <c r="BW10" s="83">
        <f t="shared" si="31"/>
        <v>0</v>
      </c>
      <c r="BX10" s="83">
        <f t="shared" si="32"/>
        <v>0</v>
      </c>
      <c r="BY10" s="83">
        <f t="shared" si="33"/>
        <v>0</v>
      </c>
      <c r="BZ10" s="83">
        <f t="shared" si="34"/>
        <v>0</v>
      </c>
      <c r="CA10" s="77">
        <f t="shared" si="51"/>
        <v>0</v>
      </c>
      <c r="CC10" s="77"/>
      <c r="CI10" s="77">
        <f t="shared" si="52"/>
        <v>0</v>
      </c>
      <c r="CP10" s="77">
        <f t="shared" si="53"/>
        <v>0</v>
      </c>
      <c r="CQ10" s="85">
        <f t="shared" si="35"/>
        <v>1</v>
      </c>
      <c r="CR10" s="77">
        <v>2</v>
      </c>
      <c r="CS10" s="85">
        <f t="shared" si="36"/>
        <v>2</v>
      </c>
      <c r="CT10" s="85">
        <f t="shared" si="37"/>
        <v>1</v>
      </c>
      <c r="CU10" s="85">
        <f t="shared" si="38"/>
        <v>10</v>
      </c>
      <c r="CV10" s="85">
        <f t="shared" si="39"/>
        <v>13</v>
      </c>
      <c r="CW10" s="85">
        <f t="shared" si="40"/>
        <v>1</v>
      </c>
      <c r="CX10" s="77">
        <f t="shared" si="54"/>
        <v>25</v>
      </c>
      <c r="CY10" s="85">
        <v>1</v>
      </c>
      <c r="CZ10" s="85">
        <v>2</v>
      </c>
      <c r="DA10" s="85">
        <v>1</v>
      </c>
      <c r="DB10" s="85">
        <v>10</v>
      </c>
      <c r="DC10" s="85">
        <v>13</v>
      </c>
      <c r="DD10" s="85">
        <v>1</v>
      </c>
      <c r="ET10" s="85">
        <v>9</v>
      </c>
      <c r="EU10" s="85">
        <v>8</v>
      </c>
      <c r="EV10" s="85">
        <v>14</v>
      </c>
      <c r="EW10" s="85">
        <v>42</v>
      </c>
      <c r="EX10" s="85">
        <v>66</v>
      </c>
      <c r="EY10" s="85">
        <v>1</v>
      </c>
      <c r="EZ10" s="85">
        <v>1</v>
      </c>
      <c r="FA10" s="85">
        <v>4</v>
      </c>
      <c r="FB10" s="85">
        <v>5</v>
      </c>
      <c r="FC10" s="85">
        <v>20</v>
      </c>
      <c r="FD10" s="85">
        <v>55</v>
      </c>
      <c r="FE10" s="85">
        <v>5</v>
      </c>
      <c r="FL10" s="86">
        <f t="shared" si="55"/>
        <v>93.099999999999966</v>
      </c>
      <c r="FM10" s="99">
        <f t="shared" si="56"/>
        <v>4</v>
      </c>
      <c r="FN10" s="99">
        <f t="shared" si="41"/>
        <v>0</v>
      </c>
      <c r="FO10" s="100">
        <f t="shared" si="42"/>
        <v>0.68</v>
      </c>
      <c r="FP10" s="100">
        <f t="shared" si="43"/>
        <v>0</v>
      </c>
      <c r="FQ10" s="101">
        <v>0.18407617171468435</v>
      </c>
      <c r="FR10" s="101">
        <v>-2.7296732989437512E-2</v>
      </c>
      <c r="FS10" s="101">
        <v>-4.7583845615127282E-2</v>
      </c>
      <c r="FT10" s="100" t="s">
        <v>1864</v>
      </c>
      <c r="FU10" s="100" t="s">
        <v>1853</v>
      </c>
      <c r="FV10" s="100" t="s">
        <v>1562</v>
      </c>
      <c r="FW10" s="100" t="s">
        <v>1972</v>
      </c>
      <c r="FX10" s="100" t="s">
        <v>2107</v>
      </c>
      <c r="FY10" s="100" t="s">
        <v>1880</v>
      </c>
      <c r="FZ10" s="100" t="s">
        <v>1701</v>
      </c>
      <c r="GA10" s="100" t="s">
        <v>2075</v>
      </c>
      <c r="GB10" s="100"/>
      <c r="GE10" s="36" t="s">
        <v>1146</v>
      </c>
      <c r="GF10" s="36" t="s">
        <v>1145</v>
      </c>
      <c r="GG10" s="36" t="s">
        <v>1144</v>
      </c>
      <c r="GH10" s="36" t="s">
        <v>1143</v>
      </c>
      <c r="GI10" s="36" t="s">
        <v>1142</v>
      </c>
      <c r="GJ10" s="11" t="s">
        <v>979</v>
      </c>
      <c r="GK10" s="36" t="s">
        <v>963</v>
      </c>
      <c r="GL10" s="12" t="s">
        <v>1138</v>
      </c>
      <c r="GM10" s="12" t="s">
        <v>1139</v>
      </c>
      <c r="GN10" s="12" t="s">
        <v>1141</v>
      </c>
      <c r="GO10" s="12" t="s">
        <v>1140</v>
      </c>
      <c r="GP10" s="36" t="s">
        <v>973</v>
      </c>
      <c r="GQ10" s="36" t="s">
        <v>974</v>
      </c>
      <c r="GR10" s="36" t="s">
        <v>1130</v>
      </c>
      <c r="GS10" s="36" t="s">
        <v>1129</v>
      </c>
      <c r="GT10" s="10"/>
    </row>
    <row r="11" spans="1:202" ht="24.75" hidden="1" customHeight="1" x14ac:dyDescent="0.25">
      <c r="A11" s="32" t="s">
        <v>2</v>
      </c>
      <c r="B11" s="90" t="s">
        <v>9</v>
      </c>
      <c r="C11" s="41" t="str">
        <f>'[1]Özet tablo'!P10</f>
        <v>ADANA</v>
      </c>
      <c r="D11" s="41"/>
      <c r="E11" s="41"/>
      <c r="F11" s="41"/>
      <c r="G11" s="91">
        <v>25</v>
      </c>
      <c r="H11" s="91">
        <v>128</v>
      </c>
      <c r="I11" s="91">
        <v>141</v>
      </c>
      <c r="J11" s="91">
        <v>294</v>
      </c>
      <c r="K11" s="92">
        <v>25</v>
      </c>
      <c r="L11" s="92">
        <v>155</v>
      </c>
      <c r="M11" s="92">
        <v>217</v>
      </c>
      <c r="N11" s="92">
        <v>397</v>
      </c>
      <c r="O11" s="93">
        <v>37</v>
      </c>
      <c r="P11" s="40">
        <v>41</v>
      </c>
      <c r="Q11" s="94">
        <f t="shared" si="14"/>
        <v>103</v>
      </c>
      <c r="R11" s="95">
        <f t="shared" si="1"/>
        <v>0.35034013605442177</v>
      </c>
      <c r="S11" s="96">
        <v>264</v>
      </c>
      <c r="T11" s="96">
        <v>363</v>
      </c>
      <c r="U11" s="96">
        <v>269</v>
      </c>
      <c r="V11" s="96">
        <v>371</v>
      </c>
      <c r="W11" s="96">
        <v>632</v>
      </c>
      <c r="X11" s="96">
        <v>896</v>
      </c>
      <c r="Y11" s="73">
        <f t="shared" si="3"/>
        <v>9.4696969696969688</v>
      </c>
      <c r="Z11" s="73">
        <f t="shared" si="4"/>
        <v>42.699724517906333</v>
      </c>
      <c r="AA11" s="73">
        <f t="shared" si="44"/>
        <v>79.182156133828997</v>
      </c>
      <c r="AB11" s="73">
        <f t="shared" si="5"/>
        <v>58.22784810126582</v>
      </c>
      <c r="AC11" s="73">
        <f t="shared" si="6"/>
        <v>43.861607142857146</v>
      </c>
      <c r="AD11" s="97">
        <f t="shared" si="15"/>
        <v>264</v>
      </c>
      <c r="AE11" s="40">
        <f t="shared" si="16"/>
        <v>56</v>
      </c>
      <c r="AF11" s="98">
        <v>353</v>
      </c>
      <c r="AG11" s="98">
        <v>258</v>
      </c>
      <c r="AH11" s="98">
        <v>346</v>
      </c>
      <c r="AI11" s="98">
        <v>260</v>
      </c>
      <c r="AJ11" s="98">
        <v>102</v>
      </c>
      <c r="AK11" s="98">
        <v>82</v>
      </c>
      <c r="AL11" s="76">
        <v>14</v>
      </c>
      <c r="AM11" s="76">
        <v>17</v>
      </c>
      <c r="AN11" s="77">
        <v>49</v>
      </c>
      <c r="AO11" s="77">
        <v>128</v>
      </c>
      <c r="AP11" s="77">
        <v>169</v>
      </c>
      <c r="AQ11" s="77">
        <v>1</v>
      </c>
      <c r="AR11" s="77">
        <f t="shared" si="45"/>
        <v>347</v>
      </c>
      <c r="AS11" s="77">
        <v>28</v>
      </c>
      <c r="AT11" s="78">
        <v>30</v>
      </c>
      <c r="AU11" s="79">
        <v>74</v>
      </c>
      <c r="AV11" s="80">
        <f t="shared" si="17"/>
        <v>36.872586872586872</v>
      </c>
      <c r="AW11" s="80">
        <f t="shared" si="18"/>
        <v>44.554455445544555</v>
      </c>
      <c r="AX11" s="80">
        <f t="shared" si="19"/>
        <v>54.615384615384613</v>
      </c>
      <c r="AY11" s="81">
        <f t="shared" si="20"/>
        <v>18.992248062015506</v>
      </c>
      <c r="AZ11" s="81">
        <f t="shared" si="21"/>
        <v>36.994219653179186</v>
      </c>
      <c r="BA11" s="81">
        <f>(AP11+AT11+AU11)/(AI11+AJ11)*100</f>
        <v>75.414364640883974</v>
      </c>
      <c r="BB11" s="81">
        <f t="shared" si="22"/>
        <v>56.638418079096041</v>
      </c>
      <c r="BC11" s="81">
        <f t="shared" si="47"/>
        <v>51.935483870967744</v>
      </c>
      <c r="BD11" s="82">
        <f t="shared" si="48"/>
        <v>89</v>
      </c>
      <c r="BE11" s="83">
        <v>14</v>
      </c>
      <c r="BF11" s="83">
        <v>21</v>
      </c>
      <c r="BG11" s="83">
        <v>43</v>
      </c>
      <c r="BH11" s="83">
        <v>132</v>
      </c>
      <c r="BI11" s="83">
        <v>196</v>
      </c>
      <c r="BJ11" s="83">
        <v>6</v>
      </c>
      <c r="BK11" s="77">
        <f t="shared" si="49"/>
        <v>377</v>
      </c>
      <c r="BL11" s="83">
        <f t="shared" si="23"/>
        <v>14</v>
      </c>
      <c r="BM11" s="84">
        <v>17</v>
      </c>
      <c r="BN11" s="83">
        <f t="shared" si="24"/>
        <v>21</v>
      </c>
      <c r="BO11" s="83">
        <f t="shared" si="25"/>
        <v>43</v>
      </c>
      <c r="BP11" s="83">
        <f t="shared" si="26"/>
        <v>132</v>
      </c>
      <c r="BQ11" s="83">
        <f t="shared" si="27"/>
        <v>196</v>
      </c>
      <c r="BR11" s="83">
        <f t="shared" si="28"/>
        <v>6</v>
      </c>
      <c r="BS11" s="77">
        <f t="shared" si="50"/>
        <v>377</v>
      </c>
      <c r="BT11" s="83">
        <f t="shared" si="29"/>
        <v>0</v>
      </c>
      <c r="BU11" s="77"/>
      <c r="BV11" s="83">
        <f t="shared" si="30"/>
        <v>0</v>
      </c>
      <c r="BW11" s="83">
        <f t="shared" si="31"/>
        <v>0</v>
      </c>
      <c r="BX11" s="83">
        <f t="shared" si="32"/>
        <v>0</v>
      </c>
      <c r="BY11" s="83">
        <f t="shared" si="33"/>
        <v>0</v>
      </c>
      <c r="BZ11" s="83">
        <f t="shared" si="34"/>
        <v>0</v>
      </c>
      <c r="CA11" s="77">
        <f t="shared" si="51"/>
        <v>0</v>
      </c>
      <c r="CC11" s="77"/>
      <c r="CI11" s="77">
        <f t="shared" si="52"/>
        <v>0</v>
      </c>
      <c r="CP11" s="77">
        <f t="shared" si="53"/>
        <v>0</v>
      </c>
      <c r="CQ11" s="85">
        <f t="shared" si="35"/>
        <v>0</v>
      </c>
      <c r="CR11" s="77"/>
      <c r="CS11" s="85">
        <f t="shared" si="36"/>
        <v>0</v>
      </c>
      <c r="CT11" s="85">
        <f t="shared" si="37"/>
        <v>0</v>
      </c>
      <c r="CU11" s="85">
        <f t="shared" si="38"/>
        <v>0</v>
      </c>
      <c r="CV11" s="85">
        <f t="shared" si="39"/>
        <v>0</v>
      </c>
      <c r="CW11" s="85">
        <f t="shared" si="40"/>
        <v>0</v>
      </c>
      <c r="CX11" s="77">
        <f t="shared" si="54"/>
        <v>0</v>
      </c>
      <c r="ET11" s="85">
        <v>13</v>
      </c>
      <c r="EU11" s="85">
        <v>17</v>
      </c>
      <c r="EV11" s="85">
        <v>22</v>
      </c>
      <c r="EW11" s="85">
        <v>89</v>
      </c>
      <c r="EX11" s="85">
        <v>170</v>
      </c>
      <c r="EY11" s="85">
        <v>6</v>
      </c>
      <c r="EZ11" s="85">
        <v>1</v>
      </c>
      <c r="FA11" s="85">
        <v>4</v>
      </c>
      <c r="FB11" s="85">
        <v>21</v>
      </c>
      <c r="FC11" s="85">
        <v>43</v>
      </c>
      <c r="FD11" s="85">
        <v>26</v>
      </c>
      <c r="FE11" s="85">
        <v>0</v>
      </c>
      <c r="FL11" s="86">
        <f t="shared" si="55"/>
        <v>96.199999999999989</v>
      </c>
      <c r="FM11" s="99">
        <f t="shared" si="56"/>
        <v>4</v>
      </c>
      <c r="FN11" s="99">
        <f t="shared" si="41"/>
        <v>0</v>
      </c>
      <c r="FO11" s="100">
        <f t="shared" si="42"/>
        <v>0.68</v>
      </c>
      <c r="FP11" s="100">
        <f t="shared" si="43"/>
        <v>0</v>
      </c>
      <c r="FQ11" s="101">
        <v>0.41709285146039332</v>
      </c>
      <c r="FR11" s="101">
        <v>0.20036257586505876</v>
      </c>
      <c r="FS11" s="101">
        <v>0.10811836336783351</v>
      </c>
      <c r="FT11" s="100" t="s">
        <v>1729</v>
      </c>
      <c r="FU11" s="100" t="s">
        <v>1437</v>
      </c>
      <c r="FV11" s="100" t="s">
        <v>2119</v>
      </c>
      <c r="FW11" s="100" t="s">
        <v>1811</v>
      </c>
      <c r="FX11" s="100" t="s">
        <v>2327</v>
      </c>
      <c r="FY11" s="100" t="s">
        <v>2260</v>
      </c>
      <c r="FZ11" s="100" t="s">
        <v>2156</v>
      </c>
      <c r="GA11" s="100" t="s">
        <v>1565</v>
      </c>
      <c r="GB11" s="100"/>
      <c r="GE11" s="13">
        <f>VLOOKUP(GF3,B4:FP974,21,FALSE)</f>
        <v>262</v>
      </c>
      <c r="GF11" s="13">
        <f>VLOOKUP(GF3,B4:FP974,22,FALSE)</f>
        <v>475</v>
      </c>
      <c r="GG11" s="13">
        <f>(GJ6-GL6)/GQ6</f>
        <v>3080.6000000000004</v>
      </c>
      <c r="GH11" s="13">
        <f>((GI6+GJ6)-GL6)/(GP6+GQ6)</f>
        <v>37.223584905660381</v>
      </c>
      <c r="GI11" s="13">
        <f>((GH6+GI6+GJ6)-GL6)/(GO6+GP6+GQ6)</f>
        <v>7.6338639652677278</v>
      </c>
      <c r="GJ11" s="14">
        <f>VLOOKUP(GF3,B4:FP974,26,FALSE)</f>
        <v>60.5</v>
      </c>
      <c r="GK11" s="14">
        <f>VLOOKUP(GF3,B4:FP974,27,FALSE)</f>
        <v>39.789473684210527</v>
      </c>
      <c r="GL11" s="340">
        <f>VLOOKUP(GF3,B4:FP974,28,FALSE)</f>
        <v>29.136163982430453</v>
      </c>
      <c r="GM11" s="341">
        <f>VLOOKUP(GF3,B4:FP974,29,FALSE)</f>
        <v>286</v>
      </c>
      <c r="GN11" s="342">
        <f>VLOOKUP(GF3,B4:FP974,30,FALSE)</f>
        <v>79</v>
      </c>
      <c r="GO11" s="324">
        <f>100%-GN11</f>
        <v>-78</v>
      </c>
      <c r="GP11" s="325">
        <f>VLOOKUP(GF3,B4:FP974,31,FALSE)</f>
        <v>247</v>
      </c>
      <c r="GQ11" s="325">
        <f>VLOOKUP(GF3,B4:FP974,32,FALSE)</f>
        <v>193</v>
      </c>
      <c r="GR11" s="344">
        <f>VLOOKUP(GF3,B4:FP974,33,FALSE)</f>
        <v>270</v>
      </c>
      <c r="GS11" s="344">
        <f>VLOOKUP(GF3,B4:FP974,34,FALSE)</f>
        <v>213</v>
      </c>
      <c r="GT11" s="10"/>
    </row>
    <row r="12" spans="1:202" ht="21.75" hidden="1" customHeight="1" x14ac:dyDescent="0.25">
      <c r="A12" s="32" t="s">
        <v>2</v>
      </c>
      <c r="B12" s="90" t="s">
        <v>10</v>
      </c>
      <c r="C12" s="41" t="str">
        <f>'[1]Özet tablo'!P11</f>
        <v>ADANA</v>
      </c>
      <c r="D12" s="41"/>
      <c r="E12" s="41"/>
      <c r="F12" s="41"/>
      <c r="G12" s="91">
        <v>113</v>
      </c>
      <c r="H12" s="91">
        <v>647</v>
      </c>
      <c r="I12" s="91">
        <v>1225</v>
      </c>
      <c r="J12" s="91">
        <v>1985</v>
      </c>
      <c r="K12" s="92">
        <v>92</v>
      </c>
      <c r="L12" s="92">
        <v>561</v>
      </c>
      <c r="M12" s="92">
        <v>1327</v>
      </c>
      <c r="N12" s="92">
        <v>1980</v>
      </c>
      <c r="O12" s="93">
        <v>26</v>
      </c>
      <c r="P12" s="40">
        <v>396</v>
      </c>
      <c r="Q12" s="94">
        <f t="shared" si="14"/>
        <v>-5</v>
      </c>
      <c r="R12" s="95">
        <f t="shared" si="1"/>
        <v>-2.5188916876574307E-3</v>
      </c>
      <c r="S12" s="96">
        <v>1495</v>
      </c>
      <c r="T12" s="96">
        <v>2128</v>
      </c>
      <c r="U12" s="96">
        <v>1483</v>
      </c>
      <c r="V12" s="96">
        <v>2023</v>
      </c>
      <c r="W12" s="96">
        <v>3611</v>
      </c>
      <c r="X12" s="96">
        <v>5106</v>
      </c>
      <c r="Y12" s="73">
        <f t="shared" si="3"/>
        <v>6.1538461538461542</v>
      </c>
      <c r="Z12" s="73">
        <f t="shared" si="4"/>
        <v>26.362781954887215</v>
      </c>
      <c r="AA12" s="73">
        <f t="shared" si="44"/>
        <v>64.531355360755228</v>
      </c>
      <c r="AB12" s="73">
        <f t="shared" si="5"/>
        <v>42.038216560509554</v>
      </c>
      <c r="AC12" s="73">
        <f t="shared" si="6"/>
        <v>31.531531531531531</v>
      </c>
      <c r="AD12" s="97">
        <f t="shared" si="15"/>
        <v>2093</v>
      </c>
      <c r="AE12" s="40">
        <f t="shared" si="16"/>
        <v>526</v>
      </c>
      <c r="AF12" s="98">
        <v>2136</v>
      </c>
      <c r="AG12" s="98">
        <v>1623</v>
      </c>
      <c r="AH12" s="98">
        <v>2081</v>
      </c>
      <c r="AI12" s="98">
        <v>1601</v>
      </c>
      <c r="AJ12" s="98">
        <v>547</v>
      </c>
      <c r="AK12" s="98">
        <v>500</v>
      </c>
      <c r="AL12" s="76">
        <v>53</v>
      </c>
      <c r="AM12" s="76">
        <v>92</v>
      </c>
      <c r="AN12" s="77">
        <v>149</v>
      </c>
      <c r="AO12" s="77">
        <v>598</v>
      </c>
      <c r="AP12" s="77">
        <v>1420</v>
      </c>
      <c r="AQ12" s="77">
        <v>120</v>
      </c>
      <c r="AR12" s="77">
        <f t="shared" si="45"/>
        <v>2287</v>
      </c>
      <c r="AS12" s="77">
        <v>495</v>
      </c>
      <c r="AT12" s="78">
        <v>16</v>
      </c>
      <c r="AU12" s="79">
        <v>100</v>
      </c>
      <c r="AV12" s="80">
        <f t="shared" si="17"/>
        <v>37.034739454094293</v>
      </c>
      <c r="AW12" s="80">
        <f t="shared" si="18"/>
        <v>44.622487778381313</v>
      </c>
      <c r="AX12" s="80">
        <f t="shared" si="19"/>
        <v>65.271705184259844</v>
      </c>
      <c r="AY12" s="81">
        <f t="shared" si="20"/>
        <v>9.1805298829328397</v>
      </c>
      <c r="AZ12" s="81">
        <f t="shared" si="21"/>
        <v>28.736184526669874</v>
      </c>
      <c r="BA12" s="81">
        <f t="shared" si="46"/>
        <v>71.508379888268152</v>
      </c>
      <c r="BB12" s="81">
        <f t="shared" si="22"/>
        <v>50.461101915346418</v>
      </c>
      <c r="BC12" s="81">
        <f t="shared" si="47"/>
        <v>44.683107928931321</v>
      </c>
      <c r="BD12" s="82">
        <f t="shared" si="48"/>
        <v>612</v>
      </c>
      <c r="BE12" s="83">
        <v>55</v>
      </c>
      <c r="BF12" s="83">
        <v>126</v>
      </c>
      <c r="BG12" s="83">
        <v>122</v>
      </c>
      <c r="BH12" s="83">
        <v>569</v>
      </c>
      <c r="BI12" s="83">
        <v>1448</v>
      </c>
      <c r="BJ12" s="83">
        <v>168</v>
      </c>
      <c r="BK12" s="77">
        <f t="shared" si="49"/>
        <v>2307</v>
      </c>
      <c r="BL12" s="83">
        <f t="shared" si="23"/>
        <v>49</v>
      </c>
      <c r="BM12" s="84">
        <v>83</v>
      </c>
      <c r="BN12" s="83">
        <f t="shared" si="24"/>
        <v>117</v>
      </c>
      <c r="BO12" s="83">
        <f t="shared" si="25"/>
        <v>116</v>
      </c>
      <c r="BP12" s="83">
        <f t="shared" si="26"/>
        <v>522</v>
      </c>
      <c r="BQ12" s="83">
        <f t="shared" si="27"/>
        <v>1396</v>
      </c>
      <c r="BR12" s="83">
        <f t="shared" si="28"/>
        <v>162</v>
      </c>
      <c r="BS12" s="77">
        <f t="shared" si="50"/>
        <v>2196</v>
      </c>
      <c r="BT12" s="83">
        <f t="shared" si="29"/>
        <v>2</v>
      </c>
      <c r="BU12" s="77">
        <v>6</v>
      </c>
      <c r="BV12" s="83">
        <f t="shared" si="30"/>
        <v>5</v>
      </c>
      <c r="BW12" s="83">
        <f t="shared" si="31"/>
        <v>4</v>
      </c>
      <c r="BX12" s="83">
        <f t="shared" si="32"/>
        <v>16</v>
      </c>
      <c r="BY12" s="83">
        <f t="shared" si="33"/>
        <v>39</v>
      </c>
      <c r="BZ12" s="83">
        <f t="shared" si="34"/>
        <v>6</v>
      </c>
      <c r="CA12" s="77">
        <f t="shared" si="51"/>
        <v>65</v>
      </c>
      <c r="CC12" s="77"/>
      <c r="CI12" s="77">
        <f t="shared" si="52"/>
        <v>0</v>
      </c>
      <c r="CP12" s="77">
        <f t="shared" si="53"/>
        <v>0</v>
      </c>
      <c r="CQ12" s="85">
        <f t="shared" si="35"/>
        <v>4</v>
      </c>
      <c r="CR12" s="77">
        <v>3</v>
      </c>
      <c r="CS12" s="85">
        <f t="shared" si="36"/>
        <v>4</v>
      </c>
      <c r="CT12" s="85">
        <f t="shared" si="37"/>
        <v>2</v>
      </c>
      <c r="CU12" s="85">
        <f t="shared" si="38"/>
        <v>31</v>
      </c>
      <c r="CV12" s="85">
        <f t="shared" si="39"/>
        <v>13</v>
      </c>
      <c r="CW12" s="85">
        <f t="shared" si="40"/>
        <v>0</v>
      </c>
      <c r="CX12" s="77">
        <f t="shared" si="54"/>
        <v>46</v>
      </c>
      <c r="CY12" s="85">
        <v>4</v>
      </c>
      <c r="CZ12" s="85">
        <v>4</v>
      </c>
      <c r="DA12" s="85">
        <v>2</v>
      </c>
      <c r="DB12" s="85">
        <v>31</v>
      </c>
      <c r="DC12" s="85">
        <v>13</v>
      </c>
      <c r="DD12" s="85">
        <v>0</v>
      </c>
      <c r="DV12" s="85">
        <v>2</v>
      </c>
      <c r="DW12" s="85">
        <v>5</v>
      </c>
      <c r="DX12" s="85">
        <v>4</v>
      </c>
      <c r="DY12" s="85">
        <v>16</v>
      </c>
      <c r="DZ12" s="85">
        <v>39</v>
      </c>
      <c r="EA12" s="85">
        <v>6</v>
      </c>
      <c r="ET12" s="85">
        <v>43</v>
      </c>
      <c r="EU12" s="85">
        <v>71</v>
      </c>
      <c r="EV12" s="85">
        <v>33</v>
      </c>
      <c r="EW12" s="85">
        <v>275</v>
      </c>
      <c r="EX12" s="85">
        <v>886</v>
      </c>
      <c r="EY12" s="85">
        <v>110</v>
      </c>
      <c r="EZ12" s="85">
        <v>6</v>
      </c>
      <c r="FA12" s="85">
        <v>46</v>
      </c>
      <c r="FB12" s="85">
        <v>83</v>
      </c>
      <c r="FC12" s="85">
        <v>247</v>
      </c>
      <c r="FD12" s="85">
        <v>510</v>
      </c>
      <c r="FE12" s="85">
        <v>52</v>
      </c>
      <c r="FL12" s="86">
        <f t="shared" si="55"/>
        <v>423.39999999999964</v>
      </c>
      <c r="FM12" s="99">
        <f t="shared" si="56"/>
        <v>21</v>
      </c>
      <c r="FN12" s="99">
        <f t="shared" si="41"/>
        <v>4</v>
      </c>
      <c r="FO12" s="100">
        <f t="shared" si="42"/>
        <v>3.57</v>
      </c>
      <c r="FP12" s="100">
        <f t="shared" si="43"/>
        <v>684</v>
      </c>
      <c r="FQ12" s="101">
        <v>0.40327616440699715</v>
      </c>
      <c r="FR12" s="101">
        <v>0.31064051343080562</v>
      </c>
      <c r="FS12" s="101">
        <v>0.19995216455393436</v>
      </c>
      <c r="FT12" s="100" t="s">
        <v>1576</v>
      </c>
      <c r="FU12" s="100" t="s">
        <v>1795</v>
      </c>
      <c r="FV12" s="100" t="s">
        <v>1796</v>
      </c>
      <c r="FW12" s="100" t="s">
        <v>1870</v>
      </c>
      <c r="FX12" s="100" t="s">
        <v>2105</v>
      </c>
      <c r="FY12" s="100" t="s">
        <v>1518</v>
      </c>
      <c r="FZ12" s="100" t="s">
        <v>2180</v>
      </c>
      <c r="GA12" s="100" t="s">
        <v>1763</v>
      </c>
      <c r="GB12" s="100"/>
      <c r="GE12" s="329" t="s">
        <v>1122</v>
      </c>
      <c r="GF12" s="329"/>
      <c r="GG12" s="329"/>
      <c r="GH12" s="329"/>
      <c r="GI12" s="329"/>
      <c r="GJ12" s="329"/>
      <c r="GK12" s="329"/>
      <c r="GL12" s="340"/>
      <c r="GM12" s="341"/>
      <c r="GN12" s="342"/>
      <c r="GO12" s="324"/>
      <c r="GP12" s="325"/>
      <c r="GQ12" s="325"/>
      <c r="GR12" s="344"/>
      <c r="GS12" s="344"/>
      <c r="GT12" s="10"/>
    </row>
    <row r="13" spans="1:202" ht="21.75" hidden="1" customHeight="1" x14ac:dyDescent="0.25">
      <c r="A13" s="32" t="s">
        <v>2</v>
      </c>
      <c r="B13" s="90" t="s">
        <v>11</v>
      </c>
      <c r="C13" s="41" t="str">
        <f>'[1]Özet tablo'!P12</f>
        <v>ADANA</v>
      </c>
      <c r="D13" s="41"/>
      <c r="E13" s="41"/>
      <c r="F13" s="41"/>
      <c r="G13" s="91">
        <v>18</v>
      </c>
      <c r="H13" s="91">
        <v>66</v>
      </c>
      <c r="I13" s="91">
        <v>121</v>
      </c>
      <c r="J13" s="91">
        <v>205</v>
      </c>
      <c r="K13" s="92">
        <v>33</v>
      </c>
      <c r="L13" s="92">
        <v>60</v>
      </c>
      <c r="M13" s="92">
        <v>150</v>
      </c>
      <c r="N13" s="92">
        <v>243</v>
      </c>
      <c r="O13" s="93">
        <v>12</v>
      </c>
      <c r="P13" s="40">
        <v>49</v>
      </c>
      <c r="Q13" s="94">
        <f t="shared" si="14"/>
        <v>38</v>
      </c>
      <c r="R13" s="95">
        <f t="shared" si="1"/>
        <v>0.18536585365853658</v>
      </c>
      <c r="S13" s="96">
        <v>211</v>
      </c>
      <c r="T13" s="96">
        <v>266</v>
      </c>
      <c r="U13" s="96">
        <v>203</v>
      </c>
      <c r="V13" s="96">
        <v>276</v>
      </c>
      <c r="W13" s="96">
        <v>469</v>
      </c>
      <c r="X13" s="96">
        <v>680</v>
      </c>
      <c r="Y13" s="73">
        <f t="shared" si="3"/>
        <v>15.639810426540285</v>
      </c>
      <c r="Z13" s="73">
        <f t="shared" si="4"/>
        <v>22.556390977443609</v>
      </c>
      <c r="AA13" s="73">
        <f t="shared" si="44"/>
        <v>55.665024630541872</v>
      </c>
      <c r="AB13" s="73">
        <f t="shared" si="5"/>
        <v>36.886993603411518</v>
      </c>
      <c r="AC13" s="73">
        <f t="shared" si="6"/>
        <v>30.294117647058822</v>
      </c>
      <c r="AD13" s="97">
        <f t="shared" si="15"/>
        <v>296</v>
      </c>
      <c r="AE13" s="40">
        <f t="shared" si="16"/>
        <v>90</v>
      </c>
      <c r="AF13" s="98">
        <v>288</v>
      </c>
      <c r="AG13" s="98">
        <v>195</v>
      </c>
      <c r="AH13" s="98">
        <v>285</v>
      </c>
      <c r="AI13" s="98">
        <v>184</v>
      </c>
      <c r="AJ13" s="98">
        <v>75</v>
      </c>
      <c r="AK13" s="98">
        <v>60</v>
      </c>
      <c r="AL13" s="76">
        <v>9</v>
      </c>
      <c r="AM13" s="76">
        <v>15</v>
      </c>
      <c r="AN13" s="77">
        <v>20</v>
      </c>
      <c r="AO13" s="77">
        <v>90</v>
      </c>
      <c r="AP13" s="77">
        <v>151</v>
      </c>
      <c r="AQ13" s="77">
        <v>8</v>
      </c>
      <c r="AR13" s="77">
        <f t="shared" si="45"/>
        <v>269</v>
      </c>
      <c r="AS13" s="77">
        <v>54</v>
      </c>
      <c r="AT13" s="78">
        <v>3</v>
      </c>
      <c r="AU13" s="79">
        <v>19</v>
      </c>
      <c r="AV13" s="80">
        <f t="shared" si="17"/>
        <v>32.981530343007911</v>
      </c>
      <c r="AW13" s="80">
        <f t="shared" si="18"/>
        <v>41.57782515991471</v>
      </c>
      <c r="AX13" s="80">
        <f t="shared" si="19"/>
        <v>57.065217391304344</v>
      </c>
      <c r="AY13" s="81">
        <f t="shared" si="20"/>
        <v>10.256410256410255</v>
      </c>
      <c r="AZ13" s="81">
        <f t="shared" si="21"/>
        <v>31.578947368421051</v>
      </c>
      <c r="BA13" s="81">
        <f t="shared" si="46"/>
        <v>66.795366795366789</v>
      </c>
      <c r="BB13" s="81">
        <f t="shared" si="22"/>
        <v>48.345588235294116</v>
      </c>
      <c r="BC13" s="81">
        <f t="shared" si="47"/>
        <v>42.51101321585903</v>
      </c>
      <c r="BD13" s="82">
        <f t="shared" si="48"/>
        <v>86</v>
      </c>
      <c r="BE13" s="83">
        <v>9</v>
      </c>
      <c r="BF13" s="83">
        <v>16</v>
      </c>
      <c r="BG13" s="83">
        <v>15</v>
      </c>
      <c r="BH13" s="83">
        <v>90</v>
      </c>
      <c r="BI13" s="83">
        <v>154</v>
      </c>
      <c r="BJ13" s="83">
        <v>18</v>
      </c>
      <c r="BK13" s="77">
        <f t="shared" si="49"/>
        <v>277</v>
      </c>
      <c r="BL13" s="83">
        <f t="shared" si="23"/>
        <v>7</v>
      </c>
      <c r="BM13" s="84">
        <v>13</v>
      </c>
      <c r="BN13" s="83">
        <f t="shared" si="24"/>
        <v>13</v>
      </c>
      <c r="BO13" s="83">
        <f t="shared" si="25"/>
        <v>15</v>
      </c>
      <c r="BP13" s="83">
        <f t="shared" si="26"/>
        <v>61</v>
      </c>
      <c r="BQ13" s="83">
        <f t="shared" si="27"/>
        <v>151</v>
      </c>
      <c r="BR13" s="83">
        <f t="shared" si="28"/>
        <v>18</v>
      </c>
      <c r="BS13" s="77">
        <f t="shared" si="50"/>
        <v>245</v>
      </c>
      <c r="BT13" s="83">
        <f t="shared" si="29"/>
        <v>0</v>
      </c>
      <c r="BU13" s="77"/>
      <c r="BV13" s="83">
        <f t="shared" si="30"/>
        <v>0</v>
      </c>
      <c r="BW13" s="83">
        <f t="shared" si="31"/>
        <v>0</v>
      </c>
      <c r="BX13" s="83">
        <f t="shared" si="32"/>
        <v>0</v>
      </c>
      <c r="BY13" s="83">
        <f t="shared" si="33"/>
        <v>0</v>
      </c>
      <c r="BZ13" s="83">
        <f t="shared" si="34"/>
        <v>0</v>
      </c>
      <c r="CA13" s="77">
        <f t="shared" si="51"/>
        <v>0</v>
      </c>
      <c r="CC13" s="77"/>
      <c r="CI13" s="77">
        <f t="shared" si="52"/>
        <v>0</v>
      </c>
      <c r="CP13" s="77">
        <f t="shared" si="53"/>
        <v>0</v>
      </c>
      <c r="CQ13" s="85">
        <f t="shared" si="35"/>
        <v>2</v>
      </c>
      <c r="CR13" s="77">
        <v>2</v>
      </c>
      <c r="CS13" s="85">
        <f t="shared" si="36"/>
        <v>3</v>
      </c>
      <c r="CT13" s="85">
        <f t="shared" si="37"/>
        <v>0</v>
      </c>
      <c r="CU13" s="85">
        <f t="shared" si="38"/>
        <v>29</v>
      </c>
      <c r="CV13" s="85">
        <f t="shared" si="39"/>
        <v>3</v>
      </c>
      <c r="CW13" s="85">
        <f t="shared" si="40"/>
        <v>0</v>
      </c>
      <c r="CX13" s="77">
        <f t="shared" si="54"/>
        <v>32</v>
      </c>
      <c r="CY13" s="85">
        <v>2</v>
      </c>
      <c r="CZ13" s="85">
        <v>3</v>
      </c>
      <c r="DA13" s="85">
        <v>0</v>
      </c>
      <c r="DB13" s="85">
        <v>29</v>
      </c>
      <c r="DC13" s="85">
        <v>3</v>
      </c>
      <c r="DD13" s="85">
        <v>0</v>
      </c>
      <c r="ET13" s="85">
        <v>6</v>
      </c>
      <c r="EU13" s="85">
        <v>9</v>
      </c>
      <c r="EV13" s="85">
        <v>0</v>
      </c>
      <c r="EW13" s="85">
        <v>23</v>
      </c>
      <c r="EX13" s="85">
        <v>137</v>
      </c>
      <c r="EY13" s="85">
        <v>17</v>
      </c>
      <c r="EZ13" s="85">
        <v>1</v>
      </c>
      <c r="FA13" s="85">
        <v>4</v>
      </c>
      <c r="FB13" s="85">
        <v>15</v>
      </c>
      <c r="FC13" s="85">
        <v>38</v>
      </c>
      <c r="FD13" s="85">
        <v>14</v>
      </c>
      <c r="FE13" s="85">
        <v>1</v>
      </c>
      <c r="FL13" s="86">
        <f t="shared" si="55"/>
        <v>76.299999999999955</v>
      </c>
      <c r="FM13" s="99">
        <f t="shared" si="56"/>
        <v>3</v>
      </c>
      <c r="FN13" s="99">
        <f t="shared" si="41"/>
        <v>0</v>
      </c>
      <c r="FO13" s="100">
        <f t="shared" si="42"/>
        <v>0.51</v>
      </c>
      <c r="FP13" s="100">
        <f t="shared" si="43"/>
        <v>0</v>
      </c>
      <c r="FQ13" s="101">
        <v>-1.5807347946897036E-2</v>
      </c>
      <c r="FR13" s="101">
        <v>-4.3979619200857981E-2</v>
      </c>
      <c r="FS13" s="101">
        <v>-1.649831649831806E-3</v>
      </c>
      <c r="FT13" s="100" t="s">
        <v>2282</v>
      </c>
      <c r="FU13" s="100" t="s">
        <v>2314</v>
      </c>
      <c r="FV13" s="100" t="s">
        <v>2215</v>
      </c>
      <c r="FW13" s="100" t="s">
        <v>1537</v>
      </c>
      <c r="FX13" s="100" t="s">
        <v>1571</v>
      </c>
      <c r="FY13" s="100" t="s">
        <v>2322</v>
      </c>
      <c r="FZ13" s="100" t="s">
        <v>1413</v>
      </c>
      <c r="GA13" s="100" t="s">
        <v>2320</v>
      </c>
      <c r="GB13" s="100"/>
      <c r="GE13" s="15"/>
      <c r="GF13" s="16"/>
      <c r="GG13" s="17">
        <f>((GJ6+GK6)-GL6)/GQ6</f>
        <v>5950.2000000000007</v>
      </c>
      <c r="GH13" s="17">
        <f>((GI6+GJ6+GK6)-GL6)/(GP6+GQ6)</f>
        <v>50.759433962264154</v>
      </c>
      <c r="GI13" s="17">
        <f>((GH6+GI6+GJ6+GK6)-GL6)/(GO6+GP6+GQ6)</f>
        <v>9.5215103275884747</v>
      </c>
      <c r="GJ13" s="15"/>
      <c r="GK13" s="16"/>
      <c r="GL13" s="340"/>
      <c r="GM13" s="341"/>
      <c r="GN13" s="342"/>
      <c r="GO13" s="324"/>
      <c r="GP13" s="325"/>
      <c r="GQ13" s="325"/>
      <c r="GR13" s="344"/>
      <c r="GS13" s="344"/>
      <c r="GT13" s="10"/>
    </row>
    <row r="14" spans="1:202" ht="20.25" hidden="1" customHeight="1" x14ac:dyDescent="0.25">
      <c r="A14" s="32" t="s">
        <v>2</v>
      </c>
      <c r="B14" s="90" t="s">
        <v>12</v>
      </c>
      <c r="C14" s="41" t="str">
        <f>'[1]Özet tablo'!P13</f>
        <v>ADANA</v>
      </c>
      <c r="D14" s="41"/>
      <c r="E14" s="41"/>
      <c r="F14" s="41"/>
      <c r="G14" s="91">
        <v>7</v>
      </c>
      <c r="H14" s="91">
        <v>100</v>
      </c>
      <c r="I14" s="91">
        <v>88</v>
      </c>
      <c r="J14" s="91">
        <v>195</v>
      </c>
      <c r="K14" s="92">
        <v>6</v>
      </c>
      <c r="L14" s="92">
        <v>96</v>
      </c>
      <c r="M14" s="92">
        <v>132</v>
      </c>
      <c r="N14" s="92">
        <v>234</v>
      </c>
      <c r="O14" s="93">
        <v>28</v>
      </c>
      <c r="P14" s="40">
        <v>25</v>
      </c>
      <c r="Q14" s="94">
        <f t="shared" si="14"/>
        <v>39</v>
      </c>
      <c r="R14" s="95">
        <f t="shared" si="1"/>
        <v>0.2</v>
      </c>
      <c r="S14" s="96">
        <v>187</v>
      </c>
      <c r="T14" s="96">
        <v>235</v>
      </c>
      <c r="U14" s="96">
        <v>199</v>
      </c>
      <c r="V14" s="96">
        <v>265</v>
      </c>
      <c r="W14" s="96">
        <v>434</v>
      </c>
      <c r="X14" s="96">
        <v>621</v>
      </c>
      <c r="Y14" s="73">
        <f t="shared" si="3"/>
        <v>3.2085561497326207</v>
      </c>
      <c r="Z14" s="73">
        <f t="shared" si="4"/>
        <v>40.851063829787229</v>
      </c>
      <c r="AA14" s="73">
        <f t="shared" si="44"/>
        <v>67.8391959798995</v>
      </c>
      <c r="AB14" s="73">
        <f t="shared" si="5"/>
        <v>53.225806451612897</v>
      </c>
      <c r="AC14" s="73">
        <f t="shared" si="6"/>
        <v>38.164251207729464</v>
      </c>
      <c r="AD14" s="97">
        <f t="shared" si="15"/>
        <v>203</v>
      </c>
      <c r="AE14" s="40">
        <f t="shared" si="16"/>
        <v>64</v>
      </c>
      <c r="AF14" s="98">
        <v>243</v>
      </c>
      <c r="AG14" s="98">
        <v>190</v>
      </c>
      <c r="AH14" s="98">
        <v>232</v>
      </c>
      <c r="AI14" s="98">
        <v>160</v>
      </c>
      <c r="AJ14" s="98">
        <v>60</v>
      </c>
      <c r="AK14" s="98">
        <v>57</v>
      </c>
      <c r="AL14" s="76">
        <v>12</v>
      </c>
      <c r="AM14" s="76">
        <v>13</v>
      </c>
      <c r="AN14" s="77">
        <v>5</v>
      </c>
      <c r="AO14" s="77">
        <v>81</v>
      </c>
      <c r="AP14" s="77">
        <v>116</v>
      </c>
      <c r="AQ14" s="77">
        <v>3</v>
      </c>
      <c r="AR14" s="77">
        <f t="shared" si="45"/>
        <v>205</v>
      </c>
      <c r="AS14" s="77">
        <v>34</v>
      </c>
      <c r="AT14" s="78">
        <v>7</v>
      </c>
      <c r="AU14" s="79">
        <v>26</v>
      </c>
      <c r="AV14" s="80">
        <f t="shared" si="17"/>
        <v>25.714285714285712</v>
      </c>
      <c r="AW14" s="80">
        <f t="shared" si="18"/>
        <v>42.346938775510203</v>
      </c>
      <c r="AX14" s="80">
        <f t="shared" si="19"/>
        <v>53.125</v>
      </c>
      <c r="AY14" s="81">
        <f t="shared" si="20"/>
        <v>2.6315789473684208</v>
      </c>
      <c r="AZ14" s="81">
        <f t="shared" si="21"/>
        <v>34.913793103448278</v>
      </c>
      <c r="BA14" s="81">
        <f t="shared" si="46"/>
        <v>67.72727272727272</v>
      </c>
      <c r="BB14" s="81">
        <f t="shared" si="22"/>
        <v>50.884955752212392</v>
      </c>
      <c r="BC14" s="81">
        <f t="shared" si="47"/>
        <v>37.560975609756099</v>
      </c>
      <c r="BD14" s="82">
        <f t="shared" si="48"/>
        <v>71</v>
      </c>
      <c r="BE14" s="83">
        <v>13</v>
      </c>
      <c r="BF14" s="83">
        <v>17</v>
      </c>
      <c r="BG14" s="83">
        <v>9</v>
      </c>
      <c r="BH14" s="83">
        <v>80</v>
      </c>
      <c r="BI14" s="83">
        <v>120</v>
      </c>
      <c r="BJ14" s="83">
        <v>8</v>
      </c>
      <c r="BK14" s="77">
        <f t="shared" si="49"/>
        <v>217</v>
      </c>
      <c r="BL14" s="83">
        <f t="shared" si="23"/>
        <v>13</v>
      </c>
      <c r="BM14" s="84">
        <v>13</v>
      </c>
      <c r="BN14" s="83">
        <f t="shared" si="24"/>
        <v>17</v>
      </c>
      <c r="BO14" s="83">
        <f t="shared" si="25"/>
        <v>9</v>
      </c>
      <c r="BP14" s="83">
        <f t="shared" si="26"/>
        <v>80</v>
      </c>
      <c r="BQ14" s="83">
        <f t="shared" si="27"/>
        <v>120</v>
      </c>
      <c r="BR14" s="83">
        <f t="shared" si="28"/>
        <v>8</v>
      </c>
      <c r="BS14" s="77">
        <f t="shared" si="50"/>
        <v>217</v>
      </c>
      <c r="BT14" s="83">
        <f t="shared" si="29"/>
        <v>0</v>
      </c>
      <c r="BU14" s="77"/>
      <c r="BV14" s="83">
        <f t="shared" si="30"/>
        <v>0</v>
      </c>
      <c r="BW14" s="83">
        <f t="shared" si="31"/>
        <v>0</v>
      </c>
      <c r="BX14" s="83">
        <f t="shared" si="32"/>
        <v>0</v>
      </c>
      <c r="BY14" s="83">
        <f t="shared" si="33"/>
        <v>0</v>
      </c>
      <c r="BZ14" s="83">
        <f t="shared" si="34"/>
        <v>0</v>
      </c>
      <c r="CA14" s="77">
        <f t="shared" si="51"/>
        <v>0</v>
      </c>
      <c r="CC14" s="77"/>
      <c r="CI14" s="77">
        <f t="shared" si="52"/>
        <v>0</v>
      </c>
      <c r="CP14" s="77">
        <f t="shared" si="53"/>
        <v>0</v>
      </c>
      <c r="CQ14" s="85">
        <f t="shared" si="35"/>
        <v>0</v>
      </c>
      <c r="CR14" s="77"/>
      <c r="CS14" s="85">
        <f t="shared" si="36"/>
        <v>0</v>
      </c>
      <c r="CT14" s="85">
        <f t="shared" si="37"/>
        <v>0</v>
      </c>
      <c r="CU14" s="85">
        <f t="shared" si="38"/>
        <v>0</v>
      </c>
      <c r="CV14" s="85">
        <f t="shared" si="39"/>
        <v>0</v>
      </c>
      <c r="CW14" s="85">
        <f t="shared" si="40"/>
        <v>0</v>
      </c>
      <c r="CX14" s="77">
        <f t="shared" si="54"/>
        <v>0</v>
      </c>
      <c r="ET14" s="85">
        <v>13</v>
      </c>
      <c r="EU14" s="85">
        <v>17</v>
      </c>
      <c r="EV14" s="85">
        <v>9</v>
      </c>
      <c r="EW14" s="85">
        <v>80</v>
      </c>
      <c r="EX14" s="85">
        <v>120</v>
      </c>
      <c r="EY14" s="85">
        <v>8</v>
      </c>
      <c r="FL14" s="86">
        <f t="shared" si="55"/>
        <v>67.399999999999977</v>
      </c>
      <c r="FM14" s="99">
        <f t="shared" si="56"/>
        <v>3</v>
      </c>
      <c r="FN14" s="99">
        <f t="shared" si="41"/>
        <v>0</v>
      </c>
      <c r="FO14" s="100">
        <f t="shared" si="42"/>
        <v>0.51</v>
      </c>
      <c r="FP14" s="100">
        <f t="shared" si="43"/>
        <v>0</v>
      </c>
      <c r="FQ14" s="101">
        <v>0.44733846671123151</v>
      </c>
      <c r="FR14" s="101">
        <v>0.27644042965182891</v>
      </c>
      <c r="FS14" s="101">
        <v>0.16709141703173705</v>
      </c>
      <c r="FT14" s="100" t="s">
        <v>1458</v>
      </c>
      <c r="FU14" s="100" t="s">
        <v>1850</v>
      </c>
      <c r="FV14" s="100" t="s">
        <v>2068</v>
      </c>
      <c r="FW14" s="100" t="s">
        <v>2324</v>
      </c>
      <c r="FX14" s="100" t="s">
        <v>2284</v>
      </c>
      <c r="FY14" s="100" t="s">
        <v>1616</v>
      </c>
      <c r="FZ14" s="100" t="s">
        <v>2109</v>
      </c>
      <c r="GA14" s="100" t="s">
        <v>1556</v>
      </c>
      <c r="GB14" s="100"/>
      <c r="GE14" s="10"/>
      <c r="GF14" s="10"/>
      <c r="GG14" s="10"/>
      <c r="GH14" s="10"/>
      <c r="GI14" s="10"/>
      <c r="GJ14" s="10"/>
      <c r="GK14" s="10"/>
      <c r="GL14" s="10"/>
      <c r="GM14" s="10"/>
      <c r="GN14" s="10"/>
      <c r="GO14" s="10"/>
      <c r="GP14" s="10"/>
      <c r="GQ14" s="10"/>
      <c r="GR14" s="10"/>
      <c r="GS14" s="10"/>
      <c r="GT14" s="10"/>
    </row>
    <row r="15" spans="1:202" ht="28.5" hidden="1" customHeight="1" x14ac:dyDescent="0.25">
      <c r="A15" s="32" t="s">
        <v>2</v>
      </c>
      <c r="B15" s="90" t="s">
        <v>13</v>
      </c>
      <c r="C15" s="41" t="str">
        <f>'[1]Özet tablo'!P14</f>
        <v>ADANA</v>
      </c>
      <c r="G15" s="91">
        <v>173</v>
      </c>
      <c r="H15" s="91">
        <v>810</v>
      </c>
      <c r="I15" s="91">
        <v>1367</v>
      </c>
      <c r="J15" s="91">
        <v>2350</v>
      </c>
      <c r="K15" s="92">
        <v>119</v>
      </c>
      <c r="L15" s="92">
        <v>642</v>
      </c>
      <c r="M15" s="92">
        <v>1513</v>
      </c>
      <c r="N15" s="92">
        <v>2274</v>
      </c>
      <c r="O15" s="93">
        <v>47</v>
      </c>
      <c r="P15" s="40">
        <v>380</v>
      </c>
      <c r="Q15" s="94">
        <f t="shared" si="14"/>
        <v>-76</v>
      </c>
      <c r="R15" s="95">
        <f t="shared" si="1"/>
        <v>-3.2340425531914893E-2</v>
      </c>
      <c r="S15" s="96">
        <v>1879</v>
      </c>
      <c r="T15" s="96">
        <v>2572</v>
      </c>
      <c r="U15" s="96">
        <v>1990</v>
      </c>
      <c r="V15" s="96">
        <v>2664</v>
      </c>
      <c r="W15" s="96">
        <v>4562</v>
      </c>
      <c r="X15" s="96">
        <v>6441</v>
      </c>
      <c r="Y15" s="73">
        <f t="shared" si="3"/>
        <v>6.3331559340074506</v>
      </c>
      <c r="Z15" s="73">
        <f t="shared" si="4"/>
        <v>24.961119751166407</v>
      </c>
      <c r="AA15" s="73">
        <f t="shared" si="44"/>
        <v>59.2964824120603</v>
      </c>
      <c r="AB15" s="73">
        <f t="shared" si="5"/>
        <v>39.938623410784743</v>
      </c>
      <c r="AC15" s="73">
        <f t="shared" si="6"/>
        <v>30.135072193758734</v>
      </c>
      <c r="AD15" s="97">
        <f t="shared" si="15"/>
        <v>2740</v>
      </c>
      <c r="AE15" s="40">
        <f t="shared" si="16"/>
        <v>810</v>
      </c>
      <c r="AF15" s="98">
        <v>2605</v>
      </c>
      <c r="AG15" s="98">
        <v>2025</v>
      </c>
      <c r="AH15" s="98">
        <v>2632</v>
      </c>
      <c r="AI15" s="98">
        <v>1937</v>
      </c>
      <c r="AJ15" s="98">
        <v>690</v>
      </c>
      <c r="AK15" s="98">
        <v>660</v>
      </c>
      <c r="AL15" s="76">
        <v>66</v>
      </c>
      <c r="AM15" s="76">
        <v>122</v>
      </c>
      <c r="AN15" s="77">
        <v>211</v>
      </c>
      <c r="AO15" s="77">
        <v>863</v>
      </c>
      <c r="AP15" s="77">
        <v>1595</v>
      </c>
      <c r="AQ15" s="77">
        <v>85</v>
      </c>
      <c r="AR15" s="77">
        <f t="shared" si="45"/>
        <v>2754</v>
      </c>
      <c r="AS15" s="77">
        <v>449</v>
      </c>
      <c r="AT15" s="78">
        <v>40</v>
      </c>
      <c r="AU15" s="79">
        <v>183</v>
      </c>
      <c r="AV15" s="80">
        <f t="shared" si="17"/>
        <v>36.395759717314483</v>
      </c>
      <c r="AW15" s="80">
        <f t="shared" si="18"/>
        <v>45.830597504924491</v>
      </c>
      <c r="AX15" s="80">
        <f t="shared" si="19"/>
        <v>63.551884357253485</v>
      </c>
      <c r="AY15" s="81">
        <f t="shared" si="20"/>
        <v>10.419753086419753</v>
      </c>
      <c r="AZ15" s="81">
        <f t="shared" si="21"/>
        <v>32.788753799392097</v>
      </c>
      <c r="BA15" s="81">
        <f t="shared" si="46"/>
        <v>69.204415683288929</v>
      </c>
      <c r="BB15" s="81">
        <f t="shared" si="22"/>
        <v>50.97927362616467</v>
      </c>
      <c r="BC15" s="81">
        <f t="shared" si="47"/>
        <v>43.615649183147035</v>
      </c>
      <c r="BD15" s="82">
        <f t="shared" si="48"/>
        <v>809</v>
      </c>
      <c r="BE15" s="83">
        <v>65</v>
      </c>
      <c r="BF15" s="83">
        <v>151</v>
      </c>
      <c r="BG15" s="83">
        <v>212</v>
      </c>
      <c r="BH15" s="83">
        <v>813</v>
      </c>
      <c r="BI15" s="83">
        <v>1673</v>
      </c>
      <c r="BJ15" s="83">
        <v>137</v>
      </c>
      <c r="BK15" s="77">
        <f t="shared" si="49"/>
        <v>2835</v>
      </c>
      <c r="BL15" s="83">
        <f t="shared" si="23"/>
        <v>49</v>
      </c>
      <c r="BM15" s="84">
        <v>84</v>
      </c>
      <c r="BN15" s="83">
        <f t="shared" si="24"/>
        <v>125</v>
      </c>
      <c r="BO15" s="83">
        <f t="shared" si="25"/>
        <v>153</v>
      </c>
      <c r="BP15" s="83">
        <f t="shared" si="26"/>
        <v>586</v>
      </c>
      <c r="BQ15" s="83">
        <f t="shared" si="27"/>
        <v>1544</v>
      </c>
      <c r="BR15" s="83">
        <f t="shared" si="28"/>
        <v>132</v>
      </c>
      <c r="BS15" s="77">
        <f t="shared" si="50"/>
        <v>2415</v>
      </c>
      <c r="BT15" s="83">
        <f t="shared" si="29"/>
        <v>1</v>
      </c>
      <c r="BU15" s="77">
        <v>15</v>
      </c>
      <c r="BV15" s="83">
        <f t="shared" si="30"/>
        <v>4</v>
      </c>
      <c r="BW15" s="83">
        <f t="shared" si="31"/>
        <v>11</v>
      </c>
      <c r="BX15" s="83">
        <f t="shared" si="32"/>
        <v>22</v>
      </c>
      <c r="BY15" s="83">
        <f t="shared" si="33"/>
        <v>35</v>
      </c>
      <c r="BZ15" s="83">
        <f t="shared" si="34"/>
        <v>2</v>
      </c>
      <c r="CA15" s="77">
        <f t="shared" si="51"/>
        <v>70</v>
      </c>
      <c r="CB15" s="85">
        <v>1</v>
      </c>
      <c r="CC15" s="77">
        <v>8</v>
      </c>
      <c r="CD15" s="85">
        <v>8</v>
      </c>
      <c r="CE15" s="85">
        <v>36</v>
      </c>
      <c r="CF15" s="85">
        <v>47</v>
      </c>
      <c r="CG15" s="85">
        <v>35</v>
      </c>
      <c r="CH15" s="85">
        <v>2</v>
      </c>
      <c r="CI15" s="77">
        <f t="shared" si="52"/>
        <v>120</v>
      </c>
      <c r="CP15" s="77">
        <f t="shared" si="53"/>
        <v>0</v>
      </c>
      <c r="CQ15" s="85">
        <f t="shared" si="35"/>
        <v>14</v>
      </c>
      <c r="CR15" s="77">
        <v>15</v>
      </c>
      <c r="CS15" s="85">
        <f t="shared" si="36"/>
        <v>14</v>
      </c>
      <c r="CT15" s="85">
        <f t="shared" si="37"/>
        <v>12</v>
      </c>
      <c r="CU15" s="85">
        <f t="shared" si="38"/>
        <v>158</v>
      </c>
      <c r="CV15" s="85">
        <f t="shared" si="39"/>
        <v>59</v>
      </c>
      <c r="CW15" s="85">
        <f t="shared" si="40"/>
        <v>1</v>
      </c>
      <c r="CX15" s="77">
        <f t="shared" si="54"/>
        <v>230</v>
      </c>
      <c r="CY15" s="85">
        <v>14</v>
      </c>
      <c r="CZ15" s="85">
        <v>14</v>
      </c>
      <c r="DA15" s="85">
        <v>12</v>
      </c>
      <c r="DB15" s="85">
        <v>158</v>
      </c>
      <c r="DC15" s="85">
        <v>59</v>
      </c>
      <c r="DD15" s="85">
        <v>1</v>
      </c>
      <c r="EB15" s="85">
        <v>1</v>
      </c>
      <c r="EC15" s="85">
        <v>4</v>
      </c>
      <c r="ED15" s="85">
        <v>11</v>
      </c>
      <c r="EE15" s="85">
        <v>22</v>
      </c>
      <c r="EF15" s="85">
        <v>35</v>
      </c>
      <c r="EG15" s="85">
        <v>2</v>
      </c>
      <c r="ET15" s="85">
        <v>45</v>
      </c>
      <c r="EU15" s="85">
        <v>87</v>
      </c>
      <c r="EV15" s="85">
        <v>64</v>
      </c>
      <c r="EW15" s="85">
        <v>374</v>
      </c>
      <c r="EX15" s="85">
        <v>1125</v>
      </c>
      <c r="EY15" s="85">
        <v>89</v>
      </c>
      <c r="EZ15" s="85">
        <v>4</v>
      </c>
      <c r="FA15" s="85">
        <v>38</v>
      </c>
      <c r="FB15" s="85">
        <v>89</v>
      </c>
      <c r="FC15" s="85">
        <v>212</v>
      </c>
      <c r="FD15" s="85">
        <v>419</v>
      </c>
      <c r="FE15" s="85">
        <v>43</v>
      </c>
      <c r="FL15" s="86">
        <f t="shared" si="55"/>
        <v>615.29999999999973</v>
      </c>
      <c r="FM15" s="99">
        <f t="shared" si="56"/>
        <v>30</v>
      </c>
      <c r="FN15" s="99">
        <f t="shared" si="41"/>
        <v>6</v>
      </c>
      <c r="FO15" s="100">
        <f t="shared" si="42"/>
        <v>5.0999999999999996</v>
      </c>
      <c r="FP15" s="100">
        <f t="shared" si="43"/>
        <v>1026</v>
      </c>
      <c r="FQ15" s="101">
        <v>0.50721943894741817</v>
      </c>
      <c r="FR15" s="101">
        <v>0.31327955405537034</v>
      </c>
      <c r="FS15" s="101">
        <v>0.2372013214180749</v>
      </c>
      <c r="FT15" s="100" t="s">
        <v>1478</v>
      </c>
      <c r="FU15" s="100" t="s">
        <v>1721</v>
      </c>
      <c r="FV15" s="100" t="s">
        <v>1590</v>
      </c>
      <c r="FW15" s="100" t="s">
        <v>2302</v>
      </c>
      <c r="FX15" s="100" t="s">
        <v>1429</v>
      </c>
      <c r="FY15" s="100" t="s">
        <v>2251</v>
      </c>
      <c r="FZ15" s="100" t="s">
        <v>2341</v>
      </c>
      <c r="GA15" s="100" t="s">
        <v>2045</v>
      </c>
      <c r="GB15" s="100"/>
      <c r="GE15" s="313" t="s">
        <v>1281</v>
      </c>
      <c r="GF15" s="314"/>
      <c r="GG15" s="314"/>
      <c r="GH15" s="314"/>
      <c r="GI15" s="314"/>
      <c r="GJ15" s="332" t="str">
        <f>GK3</f>
        <v>ADANA</v>
      </c>
      <c r="GK15" s="333"/>
      <c r="GL15" s="334" t="s">
        <v>1119</v>
      </c>
      <c r="GM15" s="334"/>
      <c r="GN15" s="335"/>
      <c r="GO15" s="320" t="s">
        <v>1120</v>
      </c>
      <c r="GP15" s="320"/>
      <c r="GQ15" s="320"/>
      <c r="GR15" s="320"/>
      <c r="GS15" s="320"/>
      <c r="GT15" s="10"/>
    </row>
    <row r="16" spans="1:202" ht="54" hidden="1" customHeight="1" x14ac:dyDescent="0.25">
      <c r="A16" s="32" t="s">
        <v>2</v>
      </c>
      <c r="B16" s="90" t="s">
        <v>14</v>
      </c>
      <c r="C16" s="41" t="str">
        <f>'[1]Özet tablo'!P15</f>
        <v>ADANA</v>
      </c>
      <c r="D16" s="41"/>
      <c r="E16" s="41"/>
      <c r="F16" s="41"/>
      <c r="G16" s="91">
        <v>524</v>
      </c>
      <c r="H16" s="91">
        <v>2756</v>
      </c>
      <c r="I16" s="91">
        <v>4435</v>
      </c>
      <c r="J16" s="91">
        <v>7715</v>
      </c>
      <c r="K16" s="92">
        <v>474</v>
      </c>
      <c r="L16" s="92">
        <v>2654</v>
      </c>
      <c r="M16" s="92">
        <v>5216</v>
      </c>
      <c r="N16" s="92">
        <v>8344</v>
      </c>
      <c r="O16" s="93">
        <v>572</v>
      </c>
      <c r="P16" s="40">
        <v>1153</v>
      </c>
      <c r="Q16" s="94">
        <f t="shared" si="14"/>
        <v>629</v>
      </c>
      <c r="R16" s="95">
        <f t="shared" si="1"/>
        <v>8.1529488010369411E-2</v>
      </c>
      <c r="S16" s="96">
        <v>9889</v>
      </c>
      <c r="T16" s="96">
        <v>13715</v>
      </c>
      <c r="U16" s="96">
        <v>10229</v>
      </c>
      <c r="V16" s="96">
        <v>13804</v>
      </c>
      <c r="W16" s="96">
        <v>23944</v>
      </c>
      <c r="X16" s="96">
        <v>33833</v>
      </c>
      <c r="Y16" s="73">
        <f t="shared" si="3"/>
        <v>4.7932045707351598</v>
      </c>
      <c r="Z16" s="73">
        <f t="shared" si="4"/>
        <v>19.351075464819541</v>
      </c>
      <c r="AA16" s="73">
        <f t="shared" si="44"/>
        <v>45.312347248020338</v>
      </c>
      <c r="AB16" s="73">
        <f t="shared" si="5"/>
        <v>30.44186435015035</v>
      </c>
      <c r="AC16" s="73">
        <f t="shared" si="6"/>
        <v>22.945053645848727</v>
      </c>
      <c r="AD16" s="97">
        <f t="shared" si="15"/>
        <v>16655</v>
      </c>
      <c r="AE16" s="40">
        <f t="shared" si="16"/>
        <v>5594</v>
      </c>
      <c r="AF16" s="98">
        <v>13635</v>
      </c>
      <c r="AG16" s="98">
        <v>10649</v>
      </c>
      <c r="AH16" s="98">
        <v>13449</v>
      </c>
      <c r="AI16" s="98">
        <v>10152</v>
      </c>
      <c r="AJ16" s="98">
        <v>3601</v>
      </c>
      <c r="AK16" s="98">
        <v>3282</v>
      </c>
      <c r="AL16" s="76">
        <v>141</v>
      </c>
      <c r="AM16" s="76">
        <v>330</v>
      </c>
      <c r="AN16" s="77">
        <v>729</v>
      </c>
      <c r="AO16" s="77">
        <v>3165</v>
      </c>
      <c r="AP16" s="77">
        <v>5808</v>
      </c>
      <c r="AQ16" s="77">
        <v>294</v>
      </c>
      <c r="AR16" s="77">
        <f t="shared" si="45"/>
        <v>9996</v>
      </c>
      <c r="AS16" s="77">
        <v>1474</v>
      </c>
      <c r="AT16" s="78">
        <v>431</v>
      </c>
      <c r="AU16" s="79">
        <v>1471</v>
      </c>
      <c r="AV16" s="80">
        <f t="shared" si="17"/>
        <v>25.753569539925962</v>
      </c>
      <c r="AW16" s="80">
        <f t="shared" si="18"/>
        <v>33.019787297148426</v>
      </c>
      <c r="AX16" s="80">
        <f t="shared" si="19"/>
        <v>45.587076438140265</v>
      </c>
      <c r="AY16" s="81">
        <f t="shared" si="20"/>
        <v>6.8457132125082172</v>
      </c>
      <c r="AZ16" s="81">
        <f t="shared" si="21"/>
        <v>23.53334820432746</v>
      </c>
      <c r="BA16" s="81">
        <f t="shared" si="46"/>
        <v>56.060495891805431</v>
      </c>
      <c r="BB16" s="81">
        <f t="shared" si="22"/>
        <v>39.978678038379527</v>
      </c>
      <c r="BC16" s="81">
        <f t="shared" si="47"/>
        <v>34.583230882714531</v>
      </c>
      <c r="BD16" s="82">
        <f t="shared" si="48"/>
        <v>6043</v>
      </c>
      <c r="BE16" s="83">
        <v>143</v>
      </c>
      <c r="BF16" s="83">
        <v>497</v>
      </c>
      <c r="BG16" s="83">
        <v>637</v>
      </c>
      <c r="BH16" s="83">
        <v>2733</v>
      </c>
      <c r="BI16" s="83">
        <v>5824</v>
      </c>
      <c r="BJ16" s="83">
        <v>436</v>
      </c>
      <c r="BK16" s="77">
        <f t="shared" si="49"/>
        <v>9630</v>
      </c>
      <c r="BL16" s="83">
        <f t="shared" si="23"/>
        <v>120</v>
      </c>
      <c r="BM16" s="84">
        <v>247</v>
      </c>
      <c r="BN16" s="83">
        <f t="shared" si="24"/>
        <v>423</v>
      </c>
      <c r="BO16" s="83">
        <f t="shared" si="25"/>
        <v>464</v>
      </c>
      <c r="BP16" s="83">
        <f t="shared" si="26"/>
        <v>2420</v>
      </c>
      <c r="BQ16" s="83">
        <f t="shared" si="27"/>
        <v>5489</v>
      </c>
      <c r="BR16" s="83">
        <f t="shared" si="28"/>
        <v>393</v>
      </c>
      <c r="BS16" s="77">
        <f t="shared" si="50"/>
        <v>8766</v>
      </c>
      <c r="BT16" s="83">
        <f t="shared" si="29"/>
        <v>15</v>
      </c>
      <c r="BU16" s="77">
        <v>67</v>
      </c>
      <c r="BV16" s="83">
        <f t="shared" si="30"/>
        <v>54</v>
      </c>
      <c r="BW16" s="83">
        <f t="shared" si="31"/>
        <v>120</v>
      </c>
      <c r="BX16" s="83">
        <f t="shared" si="32"/>
        <v>241</v>
      </c>
      <c r="BY16" s="83">
        <f t="shared" si="33"/>
        <v>299</v>
      </c>
      <c r="BZ16" s="83">
        <f t="shared" si="34"/>
        <v>43</v>
      </c>
      <c r="CA16" s="77">
        <f t="shared" si="51"/>
        <v>703</v>
      </c>
      <c r="CB16" s="85">
        <v>7</v>
      </c>
      <c r="CC16" s="77">
        <v>15</v>
      </c>
      <c r="CD16" s="85">
        <v>19</v>
      </c>
      <c r="CE16" s="85">
        <v>53</v>
      </c>
      <c r="CF16" s="85">
        <v>65</v>
      </c>
      <c r="CG16" s="85">
        <v>26</v>
      </c>
      <c r="CH16" s="85">
        <v>0</v>
      </c>
      <c r="CI16" s="77">
        <f t="shared" si="52"/>
        <v>144</v>
      </c>
      <c r="CP16" s="77">
        <f t="shared" si="53"/>
        <v>0</v>
      </c>
      <c r="CQ16" s="85">
        <f t="shared" si="35"/>
        <v>1</v>
      </c>
      <c r="CR16" s="77">
        <v>1</v>
      </c>
      <c r="CS16" s="85">
        <f t="shared" si="36"/>
        <v>1</v>
      </c>
      <c r="CT16" s="85">
        <f t="shared" si="37"/>
        <v>0</v>
      </c>
      <c r="CU16" s="85">
        <f t="shared" si="38"/>
        <v>7</v>
      </c>
      <c r="CV16" s="85">
        <f t="shared" si="39"/>
        <v>10</v>
      </c>
      <c r="CW16" s="85">
        <f t="shared" si="40"/>
        <v>0</v>
      </c>
      <c r="CX16" s="77">
        <f t="shared" si="54"/>
        <v>17</v>
      </c>
      <c r="CY16" s="85">
        <v>1</v>
      </c>
      <c r="CZ16" s="85">
        <v>1</v>
      </c>
      <c r="DA16" s="85">
        <v>0</v>
      </c>
      <c r="DB16" s="85">
        <v>7</v>
      </c>
      <c r="DC16" s="85">
        <v>10</v>
      </c>
      <c r="DD16" s="85">
        <v>0</v>
      </c>
      <c r="DP16" s="85">
        <v>3</v>
      </c>
      <c r="DQ16" s="85">
        <v>5</v>
      </c>
      <c r="DR16" s="85">
        <v>30</v>
      </c>
      <c r="DS16" s="85">
        <v>28</v>
      </c>
      <c r="DT16" s="85">
        <v>14</v>
      </c>
      <c r="DU16" s="85">
        <v>3</v>
      </c>
      <c r="DV16" s="85">
        <v>7</v>
      </c>
      <c r="DW16" s="85">
        <v>29</v>
      </c>
      <c r="DX16" s="85">
        <v>43</v>
      </c>
      <c r="DY16" s="85">
        <v>138</v>
      </c>
      <c r="DZ16" s="85">
        <v>243</v>
      </c>
      <c r="EA16" s="85">
        <v>36</v>
      </c>
      <c r="EB16" s="85">
        <v>8</v>
      </c>
      <c r="EC16" s="85">
        <v>25</v>
      </c>
      <c r="ED16" s="85">
        <v>77</v>
      </c>
      <c r="EE16" s="85">
        <v>103</v>
      </c>
      <c r="EF16" s="85">
        <v>56</v>
      </c>
      <c r="EG16" s="85">
        <v>7</v>
      </c>
      <c r="EH16" s="85">
        <v>1</v>
      </c>
      <c r="EI16" s="85">
        <v>1</v>
      </c>
      <c r="EJ16" s="85">
        <v>0</v>
      </c>
      <c r="EK16" s="85">
        <v>2</v>
      </c>
      <c r="EL16" s="85">
        <v>4</v>
      </c>
      <c r="EM16" s="85">
        <v>0</v>
      </c>
      <c r="ET16" s="85">
        <v>102</v>
      </c>
      <c r="EU16" s="85">
        <v>277</v>
      </c>
      <c r="EV16" s="85">
        <v>87</v>
      </c>
      <c r="EW16" s="85">
        <v>1338</v>
      </c>
      <c r="EX16" s="85">
        <v>3929</v>
      </c>
      <c r="EY16" s="85">
        <v>296</v>
      </c>
      <c r="EZ16" s="85">
        <v>14</v>
      </c>
      <c r="FA16" s="85">
        <v>140</v>
      </c>
      <c r="FB16" s="85">
        <v>347</v>
      </c>
      <c r="FC16" s="85">
        <v>1052</v>
      </c>
      <c r="FD16" s="85">
        <v>1542</v>
      </c>
      <c r="FE16" s="85">
        <v>94</v>
      </c>
      <c r="FL16" s="86">
        <f t="shared" si="55"/>
        <v>6822.7000000000007</v>
      </c>
      <c r="FM16" s="99">
        <f t="shared" si="56"/>
        <v>341</v>
      </c>
      <c r="FN16" s="99">
        <f t="shared" si="41"/>
        <v>68</v>
      </c>
      <c r="FO16" s="100">
        <f t="shared" si="42"/>
        <v>57.97</v>
      </c>
      <c r="FP16" s="100">
        <f t="shared" si="43"/>
        <v>11628</v>
      </c>
      <c r="FQ16" s="101">
        <v>0.47911501765457148</v>
      </c>
      <c r="FR16" s="101">
        <v>0.31943351003341558</v>
      </c>
      <c r="FS16" s="101">
        <v>0.11233127430793861</v>
      </c>
      <c r="FT16" s="100" t="s">
        <v>1667</v>
      </c>
      <c r="FU16" s="100" t="s">
        <v>1520</v>
      </c>
      <c r="FV16" s="100" t="s">
        <v>1823</v>
      </c>
      <c r="FW16" s="100" t="s">
        <v>2086</v>
      </c>
      <c r="FX16" s="100" t="s">
        <v>2088</v>
      </c>
      <c r="FY16" s="100" t="s">
        <v>1908</v>
      </c>
      <c r="FZ16" s="100" t="s">
        <v>1830</v>
      </c>
      <c r="GA16" s="100" t="s">
        <v>1720</v>
      </c>
      <c r="GB16" s="100"/>
      <c r="GE16" s="18" t="s">
        <v>1132</v>
      </c>
      <c r="GF16" s="18" t="s">
        <v>1121</v>
      </c>
      <c r="GG16" s="18" t="s">
        <v>1115</v>
      </c>
      <c r="GH16" s="18" t="s">
        <v>1116</v>
      </c>
      <c r="GI16" s="18" t="s">
        <v>1117</v>
      </c>
      <c r="GJ16" s="19" t="s">
        <v>1109</v>
      </c>
      <c r="GK16" s="20" t="s">
        <v>1110</v>
      </c>
      <c r="GL16" s="19" t="s">
        <v>1111</v>
      </c>
      <c r="GM16" s="19" t="s">
        <v>1112</v>
      </c>
      <c r="GN16" s="20" t="s">
        <v>1108</v>
      </c>
      <c r="GO16" s="12" t="s">
        <v>1109</v>
      </c>
      <c r="GP16" s="21" t="s">
        <v>1110</v>
      </c>
      <c r="GQ16" s="12" t="s">
        <v>1111</v>
      </c>
      <c r="GR16" s="12" t="s">
        <v>1112</v>
      </c>
      <c r="GS16" s="21" t="s">
        <v>1108</v>
      </c>
      <c r="GT16" s="10"/>
    </row>
    <row r="17" spans="1:203" ht="24.75" hidden="1" customHeight="1" x14ac:dyDescent="0.25">
      <c r="A17" s="32" t="s">
        <v>2</v>
      </c>
      <c r="B17" s="90" t="s">
        <v>15</v>
      </c>
      <c r="C17" s="41" t="str">
        <f>'[1]Özet tablo'!P16</f>
        <v>ADANA</v>
      </c>
      <c r="D17" s="41"/>
      <c r="E17" s="41"/>
      <c r="F17" s="41"/>
      <c r="G17" s="91">
        <v>8</v>
      </c>
      <c r="H17" s="91">
        <v>76</v>
      </c>
      <c r="I17" s="91">
        <v>149</v>
      </c>
      <c r="J17" s="91">
        <v>233</v>
      </c>
      <c r="K17" s="92">
        <v>13</v>
      </c>
      <c r="L17" s="92">
        <v>78</v>
      </c>
      <c r="M17" s="92">
        <v>157</v>
      </c>
      <c r="N17" s="92">
        <v>248</v>
      </c>
      <c r="O17" s="93">
        <v>13</v>
      </c>
      <c r="P17" s="40">
        <v>29</v>
      </c>
      <c r="Q17" s="94">
        <f t="shared" si="14"/>
        <v>15</v>
      </c>
      <c r="R17" s="95">
        <f t="shared" si="1"/>
        <v>6.4377682403433473E-2</v>
      </c>
      <c r="S17" s="96">
        <v>191</v>
      </c>
      <c r="T17" s="96">
        <v>287</v>
      </c>
      <c r="U17" s="96">
        <v>198</v>
      </c>
      <c r="V17" s="96">
        <v>271</v>
      </c>
      <c r="W17" s="96">
        <v>485</v>
      </c>
      <c r="X17" s="96">
        <v>676</v>
      </c>
      <c r="Y17" s="73">
        <f t="shared" si="3"/>
        <v>6.8062827225130889</v>
      </c>
      <c r="Z17" s="73">
        <f t="shared" si="4"/>
        <v>27.177700348432055</v>
      </c>
      <c r="AA17" s="73">
        <f t="shared" si="44"/>
        <v>71.212121212121218</v>
      </c>
      <c r="AB17" s="73">
        <f t="shared" si="5"/>
        <v>45.154639175257735</v>
      </c>
      <c r="AC17" s="73">
        <f t="shared" si="6"/>
        <v>34.319526627218934</v>
      </c>
      <c r="AD17" s="97">
        <f t="shared" si="15"/>
        <v>266</v>
      </c>
      <c r="AE17" s="40">
        <f t="shared" si="16"/>
        <v>57</v>
      </c>
      <c r="AF17" s="98">
        <v>259</v>
      </c>
      <c r="AG17" s="98">
        <v>180</v>
      </c>
      <c r="AH17" s="98">
        <v>243</v>
      </c>
      <c r="AI17" s="98">
        <v>209</v>
      </c>
      <c r="AJ17" s="98">
        <v>70</v>
      </c>
      <c r="AK17" s="98">
        <v>49</v>
      </c>
      <c r="AL17" s="76">
        <v>15</v>
      </c>
      <c r="AM17" s="76">
        <v>15</v>
      </c>
      <c r="AN17" s="77">
        <v>12</v>
      </c>
      <c r="AO17" s="77">
        <v>90</v>
      </c>
      <c r="AP17" s="77">
        <v>187</v>
      </c>
      <c r="AQ17" s="77">
        <v>4</v>
      </c>
      <c r="AR17" s="77">
        <f t="shared" si="45"/>
        <v>293</v>
      </c>
      <c r="AS17" s="77">
        <v>45</v>
      </c>
      <c r="AT17" s="78">
        <v>10</v>
      </c>
      <c r="AU17" s="79">
        <v>24</v>
      </c>
      <c r="AV17" s="80">
        <f t="shared" si="17"/>
        <v>40.616966580976865</v>
      </c>
      <c r="AW17" s="80">
        <f t="shared" si="18"/>
        <v>52.212389380530979</v>
      </c>
      <c r="AX17" s="80">
        <f t="shared" si="19"/>
        <v>69.856459330143537</v>
      </c>
      <c r="AY17" s="81">
        <f t="shared" si="20"/>
        <v>6.666666666666667</v>
      </c>
      <c r="AZ17" s="81">
        <f t="shared" si="21"/>
        <v>37.037037037037038</v>
      </c>
      <c r="BA17" s="81">
        <f t="shared" si="46"/>
        <v>79.211469534050181</v>
      </c>
      <c r="BB17" s="81">
        <f t="shared" si="22"/>
        <v>59.578544061302686</v>
      </c>
      <c r="BC17" s="81">
        <f t="shared" si="47"/>
        <v>50.76252723311547</v>
      </c>
      <c r="BD17" s="82">
        <f t="shared" si="48"/>
        <v>58</v>
      </c>
      <c r="BE17" s="83">
        <v>15</v>
      </c>
      <c r="BF17" s="83">
        <v>17</v>
      </c>
      <c r="BG17" s="83">
        <v>10</v>
      </c>
      <c r="BH17" s="83">
        <v>81</v>
      </c>
      <c r="BI17" s="83">
        <v>198</v>
      </c>
      <c r="BJ17" s="83">
        <v>5</v>
      </c>
      <c r="BK17" s="77">
        <f t="shared" si="49"/>
        <v>294</v>
      </c>
      <c r="BL17" s="83">
        <f t="shared" si="23"/>
        <v>14</v>
      </c>
      <c r="BM17" s="84">
        <v>14</v>
      </c>
      <c r="BN17" s="83">
        <f t="shared" si="24"/>
        <v>16</v>
      </c>
      <c r="BO17" s="83">
        <f t="shared" si="25"/>
        <v>10</v>
      </c>
      <c r="BP17" s="83">
        <f t="shared" si="26"/>
        <v>62</v>
      </c>
      <c r="BQ17" s="83">
        <f t="shared" si="27"/>
        <v>196</v>
      </c>
      <c r="BR17" s="83">
        <f t="shared" si="28"/>
        <v>5</v>
      </c>
      <c r="BS17" s="77">
        <f t="shared" si="50"/>
        <v>273</v>
      </c>
      <c r="BT17" s="83">
        <f t="shared" si="29"/>
        <v>0</v>
      </c>
      <c r="BU17" s="77"/>
      <c r="BV17" s="83">
        <f t="shared" si="30"/>
        <v>0</v>
      </c>
      <c r="BW17" s="83">
        <f t="shared" si="31"/>
        <v>0</v>
      </c>
      <c r="BX17" s="83">
        <f t="shared" si="32"/>
        <v>0</v>
      </c>
      <c r="BY17" s="83">
        <f t="shared" si="33"/>
        <v>0</v>
      </c>
      <c r="BZ17" s="83">
        <f t="shared" si="34"/>
        <v>0</v>
      </c>
      <c r="CA17" s="77">
        <f t="shared" si="51"/>
        <v>0</v>
      </c>
      <c r="CC17" s="77"/>
      <c r="CI17" s="77">
        <f t="shared" si="52"/>
        <v>0</v>
      </c>
      <c r="CP17" s="77">
        <f t="shared" si="53"/>
        <v>0</v>
      </c>
      <c r="CQ17" s="85">
        <f t="shared" si="35"/>
        <v>1</v>
      </c>
      <c r="CR17" s="77">
        <v>1</v>
      </c>
      <c r="CS17" s="85">
        <f t="shared" si="36"/>
        <v>1</v>
      </c>
      <c r="CT17" s="85">
        <f t="shared" si="37"/>
        <v>0</v>
      </c>
      <c r="CU17" s="85">
        <f t="shared" si="38"/>
        <v>19</v>
      </c>
      <c r="CV17" s="85">
        <f t="shared" si="39"/>
        <v>2</v>
      </c>
      <c r="CW17" s="85">
        <f t="shared" si="40"/>
        <v>0</v>
      </c>
      <c r="CX17" s="77">
        <f t="shared" si="54"/>
        <v>21</v>
      </c>
      <c r="CY17" s="85">
        <v>1</v>
      </c>
      <c r="CZ17" s="85">
        <v>1</v>
      </c>
      <c r="DA17" s="85">
        <v>0</v>
      </c>
      <c r="DB17" s="85">
        <v>19</v>
      </c>
      <c r="DC17" s="85">
        <v>2</v>
      </c>
      <c r="DD17" s="85">
        <v>0</v>
      </c>
      <c r="ET17" s="85">
        <v>14</v>
      </c>
      <c r="EU17" s="85">
        <v>16</v>
      </c>
      <c r="EV17" s="85">
        <v>10</v>
      </c>
      <c r="EW17" s="85">
        <v>62</v>
      </c>
      <c r="EX17" s="85">
        <v>196</v>
      </c>
      <c r="EY17" s="85">
        <v>5</v>
      </c>
      <c r="FL17" s="86">
        <f t="shared" si="55"/>
        <v>25.399999999999977</v>
      </c>
      <c r="FM17" s="99">
        <f t="shared" si="56"/>
        <v>1</v>
      </c>
      <c r="FN17" s="99">
        <f t="shared" si="41"/>
        <v>0</v>
      </c>
      <c r="FO17" s="100">
        <f t="shared" si="42"/>
        <v>0.17</v>
      </c>
      <c r="FP17" s="100">
        <f t="shared" si="43"/>
        <v>0</v>
      </c>
      <c r="FQ17" s="101">
        <v>0.15020263424518751</v>
      </c>
      <c r="FR17" s="101">
        <v>9.4223673005960754E-2</v>
      </c>
      <c r="FS17" s="101">
        <v>0.10056093829678732</v>
      </c>
      <c r="FT17" s="100" t="s">
        <v>2156</v>
      </c>
      <c r="FU17" s="100" t="s">
        <v>2136</v>
      </c>
      <c r="FV17" s="100" t="s">
        <v>1969</v>
      </c>
      <c r="FW17" s="100" t="s">
        <v>2113</v>
      </c>
      <c r="FX17" s="100" t="s">
        <v>1769</v>
      </c>
      <c r="FY17" s="100" t="s">
        <v>1768</v>
      </c>
      <c r="FZ17" s="100" t="s">
        <v>1908</v>
      </c>
      <c r="GA17" s="100" t="s">
        <v>1492</v>
      </c>
      <c r="GB17" s="100"/>
      <c r="GE17" s="326">
        <f>VLOOKUP(GF3,B4:FP974,35,FALSE)</f>
        <v>59</v>
      </c>
      <c r="GF17" s="326">
        <f>VLOOKUP(GF3,B4:FP974,36,FALSE)</f>
        <v>49</v>
      </c>
      <c r="GG17" s="326">
        <f>VLOOKUP(GF3,B4:FP974,37,FALSE)</f>
        <v>16</v>
      </c>
      <c r="GH17" s="326">
        <f>VLOOKUP(GF3,B4:FP974,38,FALSE)</f>
        <v>17</v>
      </c>
      <c r="GI17" s="326">
        <f>VLOOKUP(GF3,B4:FP974,39,FALSE)</f>
        <v>14</v>
      </c>
      <c r="GJ17" s="22" t="e">
        <f>VLOOKUP(GK3,#REF!,11,FALSE)</f>
        <v>#REF!</v>
      </c>
      <c r="GK17" s="22" t="e">
        <f>VLOOKUP(GK3,#REF!,12,FALSE)</f>
        <v>#REF!</v>
      </c>
      <c r="GL17" s="22" t="e">
        <f>VLOOKUP(GK3,#REF!,13,FALSE)</f>
        <v>#REF!</v>
      </c>
      <c r="GM17" s="22" t="e">
        <f>VLOOKUP(GK3,#REF!,14,FALSE)</f>
        <v>#REF!</v>
      </c>
      <c r="GN17" s="22" t="e">
        <f>VLOOKUP(GK3,#REF!,15,FALSE)</f>
        <v>#REF!</v>
      </c>
      <c r="GO17" s="23" t="e">
        <f>#REF!</f>
        <v>#REF!</v>
      </c>
      <c r="GP17" s="23" t="e">
        <f>#REF!</f>
        <v>#REF!</v>
      </c>
      <c r="GQ17" s="23" t="e">
        <f>#REF!</f>
        <v>#REF!</v>
      </c>
      <c r="GR17" s="23" t="e">
        <f>#REF!</f>
        <v>#REF!</v>
      </c>
      <c r="GS17" s="23" t="e">
        <f>#REF!</f>
        <v>#REF!</v>
      </c>
      <c r="GT17" s="10"/>
    </row>
    <row r="18" spans="1:203" ht="23.25" hidden="1" customHeight="1" x14ac:dyDescent="0.25">
      <c r="A18" s="32" t="s">
        <v>2</v>
      </c>
      <c r="B18" s="90" t="s">
        <v>16</v>
      </c>
      <c r="C18" s="41" t="str">
        <f>'[1]Özet tablo'!P17</f>
        <v>ADANA</v>
      </c>
      <c r="D18" s="41"/>
      <c r="E18" s="41"/>
      <c r="F18" s="41"/>
      <c r="G18" s="91">
        <v>21</v>
      </c>
      <c r="H18" s="91">
        <v>94</v>
      </c>
      <c r="I18" s="91">
        <v>135</v>
      </c>
      <c r="J18" s="91">
        <v>250</v>
      </c>
      <c r="K18" s="92">
        <v>23</v>
      </c>
      <c r="L18" s="92">
        <v>123</v>
      </c>
      <c r="M18" s="92">
        <v>140</v>
      </c>
      <c r="N18" s="92">
        <v>286</v>
      </c>
      <c r="O18" s="93">
        <v>29</v>
      </c>
      <c r="P18" s="40">
        <v>21</v>
      </c>
      <c r="Q18" s="94">
        <f t="shared" si="14"/>
        <v>36</v>
      </c>
      <c r="R18" s="95">
        <f t="shared" si="1"/>
        <v>0.14399999999999999</v>
      </c>
      <c r="S18" s="96">
        <v>192</v>
      </c>
      <c r="T18" s="96">
        <v>275</v>
      </c>
      <c r="U18" s="96">
        <v>198</v>
      </c>
      <c r="V18" s="96">
        <v>271</v>
      </c>
      <c r="W18" s="96">
        <v>473</v>
      </c>
      <c r="X18" s="96">
        <v>665</v>
      </c>
      <c r="Y18" s="73">
        <f t="shared" si="3"/>
        <v>11.979166666666668</v>
      </c>
      <c r="Z18" s="73">
        <f t="shared" si="4"/>
        <v>44.727272727272727</v>
      </c>
      <c r="AA18" s="73">
        <f t="shared" si="44"/>
        <v>74.747474747474755</v>
      </c>
      <c r="AB18" s="73">
        <f t="shared" si="5"/>
        <v>57.293868921775903</v>
      </c>
      <c r="AC18" s="73">
        <f t="shared" si="6"/>
        <v>44.210526315789473</v>
      </c>
      <c r="AD18" s="97">
        <f t="shared" si="15"/>
        <v>202</v>
      </c>
      <c r="AE18" s="40">
        <f t="shared" si="16"/>
        <v>50</v>
      </c>
      <c r="AF18" s="98">
        <v>269</v>
      </c>
      <c r="AG18" s="98">
        <v>205</v>
      </c>
      <c r="AH18" s="98">
        <v>255</v>
      </c>
      <c r="AI18" s="98">
        <v>193</v>
      </c>
      <c r="AJ18" s="98">
        <v>72</v>
      </c>
      <c r="AK18" s="98">
        <v>65</v>
      </c>
      <c r="AL18" s="76">
        <v>14</v>
      </c>
      <c r="AM18" s="76">
        <v>17</v>
      </c>
      <c r="AN18" s="77">
        <v>21</v>
      </c>
      <c r="AO18" s="77">
        <v>108</v>
      </c>
      <c r="AP18" s="77">
        <v>159</v>
      </c>
      <c r="AQ18" s="77">
        <v>6</v>
      </c>
      <c r="AR18" s="77">
        <f t="shared" si="45"/>
        <v>294</v>
      </c>
      <c r="AS18" s="77">
        <v>39</v>
      </c>
      <c r="AT18" s="78">
        <v>24</v>
      </c>
      <c r="AU18" s="79">
        <v>35</v>
      </c>
      <c r="AV18" s="80">
        <f t="shared" si="17"/>
        <v>36.934673366834168</v>
      </c>
      <c r="AW18" s="80">
        <f t="shared" si="18"/>
        <v>52.232142857142861</v>
      </c>
      <c r="AX18" s="80">
        <f t="shared" si="19"/>
        <v>65.284974093264253</v>
      </c>
      <c r="AY18" s="81">
        <f t="shared" si="20"/>
        <v>10.24390243902439</v>
      </c>
      <c r="AZ18" s="81">
        <f t="shared" si="21"/>
        <v>42.352941176470587</v>
      </c>
      <c r="BA18" s="81">
        <f t="shared" si="46"/>
        <v>82.264150943396231</v>
      </c>
      <c r="BB18" s="81">
        <f t="shared" si="22"/>
        <v>62.692307692307693</v>
      </c>
      <c r="BC18" s="81">
        <f t="shared" si="47"/>
        <v>50.851063829787236</v>
      </c>
      <c r="BD18" s="82">
        <f t="shared" si="48"/>
        <v>47</v>
      </c>
      <c r="BE18" s="83">
        <v>14</v>
      </c>
      <c r="BF18" s="83">
        <v>20</v>
      </c>
      <c r="BG18" s="83">
        <v>19</v>
      </c>
      <c r="BH18" s="83">
        <v>107</v>
      </c>
      <c r="BI18" s="83">
        <v>165</v>
      </c>
      <c r="BJ18" s="83">
        <v>8</v>
      </c>
      <c r="BK18" s="77">
        <f t="shared" si="49"/>
        <v>299</v>
      </c>
      <c r="BL18" s="83">
        <f t="shared" si="23"/>
        <v>13</v>
      </c>
      <c r="BM18" s="84">
        <v>14</v>
      </c>
      <c r="BN18" s="83">
        <f t="shared" si="24"/>
        <v>17</v>
      </c>
      <c r="BO18" s="83">
        <f t="shared" si="25"/>
        <v>17</v>
      </c>
      <c r="BP18" s="83">
        <f t="shared" si="26"/>
        <v>102</v>
      </c>
      <c r="BQ18" s="83">
        <f t="shared" si="27"/>
        <v>151</v>
      </c>
      <c r="BR18" s="83">
        <f t="shared" si="28"/>
        <v>6</v>
      </c>
      <c r="BS18" s="77">
        <f t="shared" si="50"/>
        <v>276</v>
      </c>
      <c r="BT18" s="83">
        <f t="shared" si="29"/>
        <v>1</v>
      </c>
      <c r="BU18" s="77">
        <v>3</v>
      </c>
      <c r="BV18" s="83">
        <f t="shared" si="30"/>
        <v>3</v>
      </c>
      <c r="BW18" s="83">
        <f t="shared" si="31"/>
        <v>2</v>
      </c>
      <c r="BX18" s="83">
        <f t="shared" si="32"/>
        <v>5</v>
      </c>
      <c r="BY18" s="83">
        <f t="shared" si="33"/>
        <v>14</v>
      </c>
      <c r="BZ18" s="83">
        <f t="shared" si="34"/>
        <v>2</v>
      </c>
      <c r="CA18" s="77">
        <f t="shared" si="51"/>
        <v>23</v>
      </c>
      <c r="CC18" s="77"/>
      <c r="CI18" s="77">
        <f t="shared" si="52"/>
        <v>0</v>
      </c>
      <c r="CP18" s="77">
        <f t="shared" si="53"/>
        <v>0</v>
      </c>
      <c r="CQ18" s="85">
        <f t="shared" si="35"/>
        <v>0</v>
      </c>
      <c r="CR18" s="77"/>
      <c r="CS18" s="85">
        <f t="shared" si="36"/>
        <v>0</v>
      </c>
      <c r="CT18" s="85">
        <f t="shared" si="37"/>
        <v>0</v>
      </c>
      <c r="CU18" s="85">
        <f t="shared" si="38"/>
        <v>0</v>
      </c>
      <c r="CV18" s="85">
        <f t="shared" si="39"/>
        <v>0</v>
      </c>
      <c r="CW18" s="85">
        <f t="shared" si="40"/>
        <v>0</v>
      </c>
      <c r="CX18" s="77">
        <f t="shared" si="54"/>
        <v>0</v>
      </c>
      <c r="EB18" s="85">
        <v>1</v>
      </c>
      <c r="EC18" s="85">
        <v>3</v>
      </c>
      <c r="ED18" s="85">
        <v>2</v>
      </c>
      <c r="EE18" s="85">
        <v>5</v>
      </c>
      <c r="EF18" s="85">
        <v>14</v>
      </c>
      <c r="EG18" s="85">
        <v>2</v>
      </c>
      <c r="ET18" s="85">
        <v>13</v>
      </c>
      <c r="EU18" s="85">
        <v>17</v>
      </c>
      <c r="EV18" s="85">
        <v>17</v>
      </c>
      <c r="EW18" s="85">
        <v>102</v>
      </c>
      <c r="EX18" s="85">
        <v>151</v>
      </c>
      <c r="EY18" s="85">
        <v>6</v>
      </c>
      <c r="FL18" s="86">
        <f t="shared" si="55"/>
        <v>16.599999999999966</v>
      </c>
      <c r="FM18" s="99">
        <f t="shared" si="56"/>
        <v>0</v>
      </c>
      <c r="FN18" s="99">
        <f t="shared" si="41"/>
        <v>0</v>
      </c>
      <c r="FO18" s="100">
        <f t="shared" si="42"/>
        <v>0</v>
      </c>
      <c r="FP18" s="100">
        <f t="shared" si="43"/>
        <v>0</v>
      </c>
      <c r="FQ18" s="101">
        <v>0.45529437455688088</v>
      </c>
      <c r="FR18" s="101">
        <v>0.13630769346384231</v>
      </c>
      <c r="FS18" s="101">
        <v>0.10210928872762617</v>
      </c>
      <c r="FT18" s="100" t="s">
        <v>1684</v>
      </c>
      <c r="FU18" s="100" t="s">
        <v>2152</v>
      </c>
      <c r="FV18" s="100" t="s">
        <v>2222</v>
      </c>
      <c r="FW18" s="100" t="s">
        <v>2007</v>
      </c>
      <c r="FX18" s="100" t="s">
        <v>1644</v>
      </c>
      <c r="FY18" s="100" t="s">
        <v>1469</v>
      </c>
      <c r="FZ18" s="100" t="s">
        <v>1575</v>
      </c>
      <c r="GA18" s="100" t="s">
        <v>2283</v>
      </c>
      <c r="GB18" s="100"/>
      <c r="GE18" s="327"/>
      <c r="GF18" s="327"/>
      <c r="GG18" s="327"/>
      <c r="GH18" s="327"/>
      <c r="GI18" s="327"/>
      <c r="GJ18" s="329" t="s">
        <v>1118</v>
      </c>
      <c r="GK18" s="329"/>
      <c r="GL18" s="329"/>
      <c r="GM18" s="329"/>
      <c r="GN18" s="329"/>
      <c r="GO18" s="329"/>
      <c r="GP18" s="329"/>
      <c r="GQ18" s="329"/>
      <c r="GR18" s="329"/>
      <c r="GS18" s="329"/>
      <c r="GT18" s="10"/>
    </row>
    <row r="19" spans="1:203" ht="23.25" hidden="1" customHeight="1" x14ac:dyDescent="0.25">
      <c r="A19" s="32" t="s">
        <v>2</v>
      </c>
      <c r="B19" s="90" t="s">
        <v>17</v>
      </c>
      <c r="C19" s="41" t="str">
        <f>'[1]Özet tablo'!P18</f>
        <v>ADANA</v>
      </c>
      <c r="D19" s="41"/>
      <c r="E19" s="41"/>
      <c r="F19" s="41"/>
      <c r="G19" s="91">
        <v>342</v>
      </c>
      <c r="H19" s="91">
        <v>2186</v>
      </c>
      <c r="I19" s="91">
        <v>3092</v>
      </c>
      <c r="J19" s="91">
        <v>5620</v>
      </c>
      <c r="K19" s="92">
        <v>465</v>
      </c>
      <c r="L19" s="92">
        <v>2071</v>
      </c>
      <c r="M19" s="92">
        <v>3669</v>
      </c>
      <c r="N19" s="92">
        <v>6205</v>
      </c>
      <c r="O19" s="93">
        <v>496</v>
      </c>
      <c r="P19" s="40">
        <v>698</v>
      </c>
      <c r="Q19" s="94">
        <f t="shared" si="14"/>
        <v>585</v>
      </c>
      <c r="R19" s="95">
        <f t="shared" si="1"/>
        <v>0.10409252669039146</v>
      </c>
      <c r="S19" s="96">
        <v>6034</v>
      </c>
      <c r="T19" s="96">
        <v>8291</v>
      </c>
      <c r="U19" s="96">
        <v>6353</v>
      </c>
      <c r="V19" s="96">
        <v>8468</v>
      </c>
      <c r="W19" s="96">
        <v>14644</v>
      </c>
      <c r="X19" s="96">
        <v>20678</v>
      </c>
      <c r="Y19" s="73">
        <f t="shared" si="3"/>
        <v>7.7063307921776598</v>
      </c>
      <c r="Z19" s="73">
        <f t="shared" si="4"/>
        <v>24.978892775298515</v>
      </c>
      <c r="AA19" s="73">
        <f t="shared" si="44"/>
        <v>54.57264284589958</v>
      </c>
      <c r="AB19" s="73">
        <f t="shared" si="5"/>
        <v>37.817536192297183</v>
      </c>
      <c r="AC19" s="73">
        <f t="shared" si="6"/>
        <v>29.030854047780245</v>
      </c>
      <c r="AD19" s="97">
        <f t="shared" si="15"/>
        <v>9106</v>
      </c>
      <c r="AE19" s="40">
        <f t="shared" si="16"/>
        <v>2886</v>
      </c>
      <c r="AF19" s="98">
        <v>8143</v>
      </c>
      <c r="AG19" s="98">
        <v>6273</v>
      </c>
      <c r="AH19" s="98">
        <v>8106</v>
      </c>
      <c r="AI19" s="98">
        <v>6063</v>
      </c>
      <c r="AJ19" s="98">
        <v>2074</v>
      </c>
      <c r="AK19" s="98">
        <v>2075</v>
      </c>
      <c r="AL19" s="76">
        <v>90</v>
      </c>
      <c r="AM19" s="76">
        <v>196</v>
      </c>
      <c r="AN19" s="77">
        <v>1194</v>
      </c>
      <c r="AO19" s="77">
        <v>2086</v>
      </c>
      <c r="AP19" s="77">
        <v>3544</v>
      </c>
      <c r="AQ19" s="77">
        <v>160</v>
      </c>
      <c r="AR19" s="77">
        <f t="shared" si="45"/>
        <v>6984</v>
      </c>
      <c r="AS19" s="77">
        <v>827</v>
      </c>
      <c r="AT19" s="78">
        <v>300</v>
      </c>
      <c r="AU19" s="79">
        <v>1050</v>
      </c>
      <c r="AV19" s="80">
        <f t="shared" si="17"/>
        <v>33.000972762645915</v>
      </c>
      <c r="AW19" s="80">
        <f t="shared" si="18"/>
        <v>35.027171995200789</v>
      </c>
      <c r="AX19" s="80">
        <f t="shared" si="19"/>
        <v>47.451756556160319</v>
      </c>
      <c r="AY19" s="81">
        <f t="shared" si="20"/>
        <v>19.033955045432808</v>
      </c>
      <c r="AZ19" s="81">
        <f t="shared" si="21"/>
        <v>25.734024179620036</v>
      </c>
      <c r="BA19" s="81">
        <f t="shared" si="46"/>
        <v>60.145016590881163</v>
      </c>
      <c r="BB19" s="81">
        <f t="shared" si="22"/>
        <v>42.97235732315459</v>
      </c>
      <c r="BC19" s="81">
        <f t="shared" si="47"/>
        <v>42.248438584316446</v>
      </c>
      <c r="BD19" s="82">
        <f t="shared" si="48"/>
        <v>3243</v>
      </c>
      <c r="BE19" s="83">
        <v>91</v>
      </c>
      <c r="BF19" s="83">
        <v>317</v>
      </c>
      <c r="BG19" s="83">
        <v>451</v>
      </c>
      <c r="BH19" s="83">
        <v>1926</v>
      </c>
      <c r="BI19" s="83">
        <v>3686</v>
      </c>
      <c r="BJ19" s="83">
        <v>241</v>
      </c>
      <c r="BK19" s="77">
        <f t="shared" si="49"/>
        <v>6304</v>
      </c>
      <c r="BL19" s="83">
        <f t="shared" si="23"/>
        <v>90</v>
      </c>
      <c r="BM19" s="84">
        <v>196</v>
      </c>
      <c r="BN19" s="83">
        <f t="shared" si="24"/>
        <v>315</v>
      </c>
      <c r="BO19" s="83">
        <f t="shared" si="25"/>
        <v>450</v>
      </c>
      <c r="BP19" s="83">
        <f t="shared" si="26"/>
        <v>1898</v>
      </c>
      <c r="BQ19" s="83">
        <f t="shared" si="27"/>
        <v>3673</v>
      </c>
      <c r="BR19" s="83">
        <f t="shared" si="28"/>
        <v>241</v>
      </c>
      <c r="BS19" s="77">
        <f t="shared" si="50"/>
        <v>6262</v>
      </c>
      <c r="BT19" s="83">
        <f t="shared" si="29"/>
        <v>0</v>
      </c>
      <c r="BU19" s="77"/>
      <c r="BV19" s="83">
        <f t="shared" si="30"/>
        <v>0</v>
      </c>
      <c r="BW19" s="83">
        <f t="shared" si="31"/>
        <v>0</v>
      </c>
      <c r="BX19" s="83">
        <f t="shared" si="32"/>
        <v>0</v>
      </c>
      <c r="BY19" s="83">
        <f t="shared" si="33"/>
        <v>0</v>
      </c>
      <c r="BZ19" s="83">
        <f t="shared" si="34"/>
        <v>0</v>
      </c>
      <c r="CA19" s="77">
        <f t="shared" si="51"/>
        <v>0</v>
      </c>
      <c r="CC19" s="77"/>
      <c r="CI19" s="77">
        <f t="shared" si="52"/>
        <v>0</v>
      </c>
      <c r="CP19" s="77">
        <f t="shared" si="53"/>
        <v>0</v>
      </c>
      <c r="CQ19" s="85">
        <f t="shared" si="35"/>
        <v>1</v>
      </c>
      <c r="CR19" s="77"/>
      <c r="CS19" s="85">
        <f t="shared" si="36"/>
        <v>2</v>
      </c>
      <c r="CT19" s="85">
        <f t="shared" si="37"/>
        <v>1</v>
      </c>
      <c r="CU19" s="85">
        <f t="shared" si="38"/>
        <v>28</v>
      </c>
      <c r="CV19" s="85">
        <f t="shared" si="39"/>
        <v>13</v>
      </c>
      <c r="CW19" s="85">
        <f t="shared" si="40"/>
        <v>0</v>
      </c>
      <c r="CX19" s="77">
        <f t="shared" si="54"/>
        <v>42</v>
      </c>
      <c r="CY19" s="85">
        <v>1</v>
      </c>
      <c r="CZ19" s="85">
        <v>2</v>
      </c>
      <c r="DA19" s="85">
        <v>1</v>
      </c>
      <c r="DB19" s="85">
        <v>28</v>
      </c>
      <c r="DC19" s="85">
        <v>13</v>
      </c>
      <c r="DD19" s="85">
        <v>0</v>
      </c>
      <c r="DP19" s="85">
        <v>1</v>
      </c>
      <c r="DQ19" s="85">
        <v>1</v>
      </c>
      <c r="DR19" s="85">
        <v>2</v>
      </c>
      <c r="DS19" s="85">
        <v>6</v>
      </c>
      <c r="DT19" s="85">
        <v>7</v>
      </c>
      <c r="DU19" s="85">
        <v>1</v>
      </c>
      <c r="ET19" s="85">
        <v>72</v>
      </c>
      <c r="EU19" s="85">
        <v>182</v>
      </c>
      <c r="EV19" s="85">
        <v>50</v>
      </c>
      <c r="EW19" s="85">
        <v>938</v>
      </c>
      <c r="EX19" s="85">
        <v>2306</v>
      </c>
      <c r="EY19" s="85">
        <v>180</v>
      </c>
      <c r="EZ19" s="85">
        <v>17</v>
      </c>
      <c r="FA19" s="85">
        <v>132</v>
      </c>
      <c r="FB19" s="85">
        <v>398</v>
      </c>
      <c r="FC19" s="85">
        <v>954</v>
      </c>
      <c r="FD19" s="85">
        <v>1360</v>
      </c>
      <c r="FE19" s="85">
        <v>60</v>
      </c>
      <c r="FL19" s="86">
        <f t="shared" si="55"/>
        <v>3828.2999999999993</v>
      </c>
      <c r="FM19" s="99">
        <f t="shared" si="56"/>
        <v>191</v>
      </c>
      <c r="FN19" s="99">
        <f t="shared" si="41"/>
        <v>38</v>
      </c>
      <c r="FO19" s="100">
        <f t="shared" si="42"/>
        <v>32.47</v>
      </c>
      <c r="FP19" s="100">
        <f t="shared" si="43"/>
        <v>6498</v>
      </c>
      <c r="FQ19" s="101">
        <v>0.27626486234377207</v>
      </c>
      <c r="FR19" s="101">
        <v>0.1346668712065219</v>
      </c>
      <c r="FS19" s="101">
        <v>0.11275194613928036</v>
      </c>
      <c r="FT19" s="100" t="s">
        <v>1833</v>
      </c>
      <c r="FU19" s="100" t="s">
        <v>2094</v>
      </c>
      <c r="FV19" s="100" t="s">
        <v>2244</v>
      </c>
      <c r="FW19" s="100" t="s">
        <v>2316</v>
      </c>
      <c r="FX19" s="100" t="s">
        <v>2181</v>
      </c>
      <c r="FY19" s="100" t="s">
        <v>1510</v>
      </c>
      <c r="FZ19" s="100" t="s">
        <v>1867</v>
      </c>
      <c r="GA19" s="100" t="s">
        <v>2181</v>
      </c>
      <c r="GB19" s="100"/>
      <c r="GE19" s="328"/>
      <c r="GF19" s="328"/>
      <c r="GG19" s="328"/>
      <c r="GH19" s="328"/>
      <c r="GI19" s="328"/>
      <c r="GJ19" s="24"/>
      <c r="GK19" s="25"/>
      <c r="GL19" s="26" t="e">
        <f>VLOOKUP(GK3,#REF!,16,FALSE)</f>
        <v>#REF!</v>
      </c>
      <c r="GM19" s="17" t="e">
        <f>VLOOKUP(GK3,#REF!,17,FALSE)</f>
        <v>#REF!</v>
      </c>
      <c r="GN19" s="17" t="e">
        <f>VLOOKUP(GK3,#REF!,18,FALSE)</f>
        <v>#REF!</v>
      </c>
      <c r="GO19" s="27"/>
      <c r="GP19" s="28"/>
      <c r="GQ19" s="17" t="e">
        <f>#REF!</f>
        <v>#REF!</v>
      </c>
      <c r="GR19" s="17" t="e">
        <f>#REF!</f>
        <v>#REF!</v>
      </c>
      <c r="GS19" s="17" t="e">
        <f>#REF!</f>
        <v>#REF!</v>
      </c>
      <c r="GT19" s="10"/>
    </row>
    <row r="20" spans="1:203" ht="24.75" hidden="1" customHeight="1" x14ac:dyDescent="0.25">
      <c r="A20" s="32" t="s">
        <v>18</v>
      </c>
      <c r="B20" s="90" t="s">
        <v>19</v>
      </c>
      <c r="C20" s="41" t="str">
        <f>'[1]Özet tablo'!P19</f>
        <v>ADIYAMAN</v>
      </c>
      <c r="D20" s="41"/>
      <c r="E20" s="41"/>
      <c r="F20" s="41"/>
      <c r="G20" s="91">
        <v>73</v>
      </c>
      <c r="H20" s="91">
        <v>524</v>
      </c>
      <c r="I20" s="91">
        <v>624</v>
      </c>
      <c r="J20" s="91">
        <v>1221</v>
      </c>
      <c r="K20" s="92">
        <v>53</v>
      </c>
      <c r="L20" s="92">
        <v>485</v>
      </c>
      <c r="M20" s="92">
        <v>637</v>
      </c>
      <c r="N20" s="92">
        <v>1175</v>
      </c>
      <c r="O20" s="93">
        <v>127</v>
      </c>
      <c r="P20" s="40">
        <v>64</v>
      </c>
      <c r="Q20" s="94">
        <f t="shared" si="14"/>
        <v>-46</v>
      </c>
      <c r="R20" s="95">
        <f t="shared" si="1"/>
        <v>-3.7674037674037673E-2</v>
      </c>
      <c r="S20" s="96">
        <v>1070</v>
      </c>
      <c r="T20" s="96">
        <v>1370</v>
      </c>
      <c r="U20" s="96">
        <v>1034</v>
      </c>
      <c r="V20" s="96">
        <v>1354</v>
      </c>
      <c r="W20" s="96">
        <v>2404</v>
      </c>
      <c r="X20" s="96">
        <v>3474</v>
      </c>
      <c r="Y20" s="73">
        <f t="shared" si="3"/>
        <v>4.9532710280373831</v>
      </c>
      <c r="Z20" s="73">
        <f t="shared" si="4"/>
        <v>35.401459854014597</v>
      </c>
      <c r="AA20" s="73">
        <f t="shared" si="44"/>
        <v>67.698259187620891</v>
      </c>
      <c r="AB20" s="73">
        <f t="shared" si="5"/>
        <v>49.292845257903494</v>
      </c>
      <c r="AC20" s="73">
        <f t="shared" si="6"/>
        <v>35.636154289004033</v>
      </c>
      <c r="AD20" s="97">
        <f t="shared" si="15"/>
        <v>1219</v>
      </c>
      <c r="AE20" s="40">
        <f t="shared" si="16"/>
        <v>334</v>
      </c>
      <c r="AF20" s="98">
        <v>1342</v>
      </c>
      <c r="AG20" s="98">
        <v>1032</v>
      </c>
      <c r="AH20" s="98">
        <v>1365</v>
      </c>
      <c r="AI20" s="98">
        <v>1050</v>
      </c>
      <c r="AJ20" s="98">
        <v>308</v>
      </c>
      <c r="AK20" s="98">
        <v>300</v>
      </c>
      <c r="AL20" s="76">
        <v>61</v>
      </c>
      <c r="AM20" s="76">
        <v>78</v>
      </c>
      <c r="AN20" s="77">
        <v>64</v>
      </c>
      <c r="AO20" s="77">
        <v>500</v>
      </c>
      <c r="AP20" s="77">
        <v>703</v>
      </c>
      <c r="AQ20" s="77">
        <v>13</v>
      </c>
      <c r="AR20" s="77">
        <f t="shared" si="45"/>
        <v>1280</v>
      </c>
      <c r="AS20" s="77">
        <v>98</v>
      </c>
      <c r="AT20" s="78">
        <v>123</v>
      </c>
      <c r="AU20" s="79">
        <v>197</v>
      </c>
      <c r="AV20" s="80">
        <f t="shared" si="17"/>
        <v>32.756964457252643</v>
      </c>
      <c r="AW20" s="80">
        <f t="shared" si="18"/>
        <v>46.293995859213247</v>
      </c>
      <c r="AX20" s="80">
        <f t="shared" si="19"/>
        <v>58.857142857142854</v>
      </c>
      <c r="AY20" s="81">
        <f t="shared" si="20"/>
        <v>6.2015503875968996</v>
      </c>
      <c r="AZ20" s="81">
        <f t="shared" si="21"/>
        <v>36.630036630036628</v>
      </c>
      <c r="BA20" s="81">
        <f t="shared" si="46"/>
        <v>75.331369661266564</v>
      </c>
      <c r="BB20" s="81">
        <f t="shared" si="22"/>
        <v>55.930958501652597</v>
      </c>
      <c r="BC20" s="81">
        <f t="shared" si="47"/>
        <v>45.481171548117153</v>
      </c>
      <c r="BD20" s="82">
        <f t="shared" si="48"/>
        <v>335</v>
      </c>
      <c r="BE20" s="83">
        <v>61</v>
      </c>
      <c r="BF20" s="83">
        <v>84</v>
      </c>
      <c r="BG20" s="83">
        <v>60</v>
      </c>
      <c r="BH20" s="83">
        <v>463</v>
      </c>
      <c r="BI20" s="83">
        <v>752</v>
      </c>
      <c r="BJ20" s="83">
        <v>20</v>
      </c>
      <c r="BK20" s="77">
        <f t="shared" si="49"/>
        <v>1295</v>
      </c>
      <c r="BL20" s="83">
        <f t="shared" si="23"/>
        <v>60</v>
      </c>
      <c r="BM20" s="84">
        <v>77</v>
      </c>
      <c r="BN20" s="83">
        <f t="shared" si="24"/>
        <v>83</v>
      </c>
      <c r="BO20" s="83">
        <f t="shared" si="25"/>
        <v>54</v>
      </c>
      <c r="BP20" s="83">
        <f t="shared" si="26"/>
        <v>461</v>
      </c>
      <c r="BQ20" s="83">
        <f t="shared" si="27"/>
        <v>752</v>
      </c>
      <c r="BR20" s="83">
        <f t="shared" si="28"/>
        <v>20</v>
      </c>
      <c r="BS20" s="77">
        <f t="shared" si="50"/>
        <v>1287</v>
      </c>
      <c r="BT20" s="83">
        <f t="shared" si="29"/>
        <v>0</v>
      </c>
      <c r="BU20" s="77"/>
      <c r="BV20" s="83">
        <f t="shared" si="30"/>
        <v>0</v>
      </c>
      <c r="BW20" s="83">
        <f t="shared" si="31"/>
        <v>0</v>
      </c>
      <c r="BX20" s="83">
        <f t="shared" si="32"/>
        <v>0</v>
      </c>
      <c r="BY20" s="83">
        <f t="shared" si="33"/>
        <v>0</v>
      </c>
      <c r="BZ20" s="83">
        <f t="shared" si="34"/>
        <v>0</v>
      </c>
      <c r="CA20" s="77">
        <f t="shared" si="51"/>
        <v>0</v>
      </c>
      <c r="CB20" s="85">
        <v>1</v>
      </c>
      <c r="CC20" s="77">
        <v>1</v>
      </c>
      <c r="CD20" s="85">
        <v>1</v>
      </c>
      <c r="CE20" s="85">
        <v>6</v>
      </c>
      <c r="CF20" s="85">
        <v>2</v>
      </c>
      <c r="CG20" s="85">
        <v>0</v>
      </c>
      <c r="CH20" s="85">
        <v>0</v>
      </c>
      <c r="CI20" s="77">
        <f t="shared" si="52"/>
        <v>8</v>
      </c>
      <c r="CP20" s="77">
        <f t="shared" si="53"/>
        <v>0</v>
      </c>
      <c r="CQ20" s="85">
        <f t="shared" si="35"/>
        <v>0</v>
      </c>
      <c r="CR20" s="77"/>
      <c r="CS20" s="85">
        <f t="shared" si="36"/>
        <v>0</v>
      </c>
      <c r="CT20" s="85">
        <f t="shared" si="37"/>
        <v>0</v>
      </c>
      <c r="CU20" s="85">
        <f t="shared" si="38"/>
        <v>0</v>
      </c>
      <c r="CV20" s="85">
        <f t="shared" si="39"/>
        <v>0</v>
      </c>
      <c r="CW20" s="85">
        <f t="shared" si="40"/>
        <v>0</v>
      </c>
      <c r="CX20" s="77">
        <f t="shared" si="54"/>
        <v>0</v>
      </c>
      <c r="ET20" s="85">
        <v>56</v>
      </c>
      <c r="EU20" s="85">
        <v>65</v>
      </c>
      <c r="EV20" s="85">
        <v>30</v>
      </c>
      <c r="EW20" s="85">
        <v>336</v>
      </c>
      <c r="EX20" s="85">
        <v>586</v>
      </c>
      <c r="EY20" s="85">
        <v>8</v>
      </c>
      <c r="EZ20" s="85">
        <v>4</v>
      </c>
      <c r="FA20" s="85">
        <v>18</v>
      </c>
      <c r="FB20" s="85">
        <v>24</v>
      </c>
      <c r="FC20" s="85">
        <v>125</v>
      </c>
      <c r="FD20" s="85">
        <v>166</v>
      </c>
      <c r="FE20" s="85">
        <v>12</v>
      </c>
      <c r="FL20" s="86">
        <f t="shared" si="55"/>
        <v>351.5</v>
      </c>
      <c r="FM20" s="99">
        <f t="shared" si="56"/>
        <v>17</v>
      </c>
      <c r="FN20" s="99">
        <f t="shared" si="41"/>
        <v>3</v>
      </c>
      <c r="FO20" s="100">
        <f t="shared" si="42"/>
        <v>2.89</v>
      </c>
      <c r="FP20" s="100">
        <f t="shared" si="43"/>
        <v>513</v>
      </c>
      <c r="FQ20" s="101">
        <v>0.16083424464927357</v>
      </c>
      <c r="FR20" s="101">
        <v>0.11392988929889289</v>
      </c>
      <c r="FS20" s="101">
        <v>2.8479119301184533E-2</v>
      </c>
      <c r="FT20" s="100" t="s">
        <v>2109</v>
      </c>
      <c r="FU20" s="100" t="s">
        <v>1587</v>
      </c>
      <c r="FV20" s="100" t="s">
        <v>2180</v>
      </c>
      <c r="FW20" s="100" t="s">
        <v>2344</v>
      </c>
      <c r="FX20" s="100" t="s">
        <v>2106</v>
      </c>
      <c r="FY20" s="100" t="s">
        <v>1722</v>
      </c>
      <c r="FZ20" s="100" t="s">
        <v>1518</v>
      </c>
      <c r="GA20" s="100" t="s">
        <v>2161</v>
      </c>
      <c r="GB20" s="100"/>
      <c r="GE20" s="357" t="str">
        <f>GF3</f>
        <v>ALADAĞ</v>
      </c>
      <c r="GF20" s="355"/>
      <c r="GG20" s="29" t="s">
        <v>1147</v>
      </c>
      <c r="GH20" s="356" t="s">
        <v>1272</v>
      </c>
      <c r="GI20" s="356"/>
      <c r="GJ20" s="355" t="s">
        <v>1136</v>
      </c>
      <c r="GK20" s="355"/>
      <c r="GL20" s="30" t="e">
        <f>GH13-GM19</f>
        <v>#REF!</v>
      </c>
      <c r="GM20" s="354" t="e">
        <f>IF(GL20&gt;0,"ÜZERİNDE",IF(GL20&lt;0,"ALTINDA","EŞİT"))</f>
        <v>#REF!</v>
      </c>
      <c r="GN20" s="354"/>
      <c r="GO20" s="354" t="s">
        <v>1137</v>
      </c>
      <c r="GP20" s="354"/>
      <c r="GQ20" s="30" t="e">
        <f>GH13-GR19</f>
        <v>#REF!</v>
      </c>
      <c r="GR20" s="322" t="e">
        <f>IF(GQ20&gt;0,"ÜZERİNDEDİR",IF(GQ20&lt;0,"ALTINDADIR","EŞİTTİR"))</f>
        <v>#REF!</v>
      </c>
      <c r="GS20" s="323"/>
      <c r="GT20" s="10"/>
      <c r="GU20" s="32" t="s">
        <v>1151</v>
      </c>
    </row>
    <row r="21" spans="1:203" ht="25.5" hidden="1" customHeight="1" x14ac:dyDescent="0.25">
      <c r="A21" s="32" t="s">
        <v>18</v>
      </c>
      <c r="B21" s="90" t="s">
        <v>20</v>
      </c>
      <c r="C21" s="41" t="str">
        <f>'[1]Özet tablo'!P20</f>
        <v>ADIYAMAN</v>
      </c>
      <c r="D21" s="41"/>
      <c r="E21" s="41"/>
      <c r="F21" s="41"/>
      <c r="G21" s="91">
        <v>6</v>
      </c>
      <c r="H21" s="91">
        <v>82</v>
      </c>
      <c r="I21" s="91">
        <v>139</v>
      </c>
      <c r="J21" s="91">
        <v>227</v>
      </c>
      <c r="K21" s="92">
        <v>14</v>
      </c>
      <c r="L21" s="92">
        <v>86</v>
      </c>
      <c r="M21" s="92">
        <v>128</v>
      </c>
      <c r="N21" s="92">
        <v>228</v>
      </c>
      <c r="O21" s="93">
        <v>12</v>
      </c>
      <c r="P21" s="40">
        <v>18</v>
      </c>
      <c r="Q21" s="94">
        <f t="shared" si="14"/>
        <v>1</v>
      </c>
      <c r="R21" s="95">
        <f t="shared" si="1"/>
        <v>4.4052863436123352E-3</v>
      </c>
      <c r="S21" s="96">
        <v>233</v>
      </c>
      <c r="T21" s="96">
        <v>280</v>
      </c>
      <c r="U21" s="96">
        <v>180</v>
      </c>
      <c r="V21" s="96">
        <v>266</v>
      </c>
      <c r="W21" s="96">
        <v>460</v>
      </c>
      <c r="X21" s="96">
        <v>693</v>
      </c>
      <c r="Y21" s="73">
        <f t="shared" si="3"/>
        <v>6.0085836909871242</v>
      </c>
      <c r="Z21" s="73">
        <f t="shared" si="4"/>
        <v>30.714285714285715</v>
      </c>
      <c r="AA21" s="73">
        <f t="shared" si="44"/>
        <v>67.777777777777786</v>
      </c>
      <c r="AB21" s="73">
        <f t="shared" si="5"/>
        <v>45.217391304347828</v>
      </c>
      <c r="AC21" s="73">
        <f t="shared" si="6"/>
        <v>32.034632034632033</v>
      </c>
      <c r="AD21" s="97">
        <f t="shared" si="15"/>
        <v>252</v>
      </c>
      <c r="AE21" s="40">
        <f t="shared" si="16"/>
        <v>58</v>
      </c>
      <c r="AF21" s="98">
        <v>268</v>
      </c>
      <c r="AG21" s="98">
        <v>245</v>
      </c>
      <c r="AH21" s="98">
        <v>268</v>
      </c>
      <c r="AI21" s="98">
        <v>191</v>
      </c>
      <c r="AJ21" s="98">
        <v>83</v>
      </c>
      <c r="AK21" s="98">
        <v>41</v>
      </c>
      <c r="AL21" s="76">
        <v>6</v>
      </c>
      <c r="AM21" s="76">
        <v>12</v>
      </c>
      <c r="AN21" s="77">
        <v>2</v>
      </c>
      <c r="AO21" s="77">
        <v>82</v>
      </c>
      <c r="AP21" s="77">
        <v>125</v>
      </c>
      <c r="AQ21" s="77">
        <v>0</v>
      </c>
      <c r="AR21" s="77">
        <f t="shared" si="45"/>
        <v>209</v>
      </c>
      <c r="AS21" s="77">
        <v>16</v>
      </c>
      <c r="AT21" s="78">
        <v>15</v>
      </c>
      <c r="AU21" s="79">
        <v>51</v>
      </c>
      <c r="AV21" s="80">
        <f t="shared" si="17"/>
        <v>25.458715596330272</v>
      </c>
      <c r="AW21" s="80">
        <f t="shared" si="18"/>
        <v>41.612200435729847</v>
      </c>
      <c r="AX21" s="80">
        <f t="shared" si="19"/>
        <v>57.068062827225127</v>
      </c>
      <c r="AY21" s="81">
        <f t="shared" si="20"/>
        <v>0.81632653061224492</v>
      </c>
      <c r="AZ21" s="81">
        <f t="shared" si="21"/>
        <v>30.597014925373134</v>
      </c>
      <c r="BA21" s="81">
        <f t="shared" si="46"/>
        <v>69.708029197080293</v>
      </c>
      <c r="BB21" s="81">
        <f t="shared" si="22"/>
        <v>50.369003690036898</v>
      </c>
      <c r="BC21" s="81">
        <f t="shared" si="47"/>
        <v>37.186897880539497</v>
      </c>
      <c r="BD21" s="82">
        <f t="shared" si="48"/>
        <v>83</v>
      </c>
      <c r="BE21" s="83">
        <v>6</v>
      </c>
      <c r="BF21" s="83">
        <v>13</v>
      </c>
      <c r="BG21" s="83">
        <v>3</v>
      </c>
      <c r="BH21" s="83">
        <v>82</v>
      </c>
      <c r="BI21" s="83">
        <v>124</v>
      </c>
      <c r="BJ21" s="83">
        <v>1</v>
      </c>
      <c r="BK21" s="77">
        <f t="shared" si="49"/>
        <v>210</v>
      </c>
      <c r="BL21" s="83">
        <f t="shared" si="23"/>
        <v>6</v>
      </c>
      <c r="BM21" s="84">
        <v>12</v>
      </c>
      <c r="BN21" s="83">
        <f t="shared" si="24"/>
        <v>13</v>
      </c>
      <c r="BO21" s="83">
        <f t="shared" si="25"/>
        <v>3</v>
      </c>
      <c r="BP21" s="83">
        <f t="shared" si="26"/>
        <v>82</v>
      </c>
      <c r="BQ21" s="83">
        <f t="shared" si="27"/>
        <v>124</v>
      </c>
      <c r="BR21" s="83">
        <f t="shared" si="28"/>
        <v>1</v>
      </c>
      <c r="BS21" s="77">
        <f t="shared" si="50"/>
        <v>210</v>
      </c>
      <c r="BT21" s="83">
        <f t="shared" si="29"/>
        <v>0</v>
      </c>
      <c r="BU21" s="77"/>
      <c r="BV21" s="83">
        <f t="shared" si="30"/>
        <v>0</v>
      </c>
      <c r="BW21" s="83">
        <f t="shared" si="31"/>
        <v>0</v>
      </c>
      <c r="BX21" s="83">
        <f t="shared" si="32"/>
        <v>0</v>
      </c>
      <c r="BY21" s="83">
        <f t="shared" si="33"/>
        <v>0</v>
      </c>
      <c r="BZ21" s="83">
        <f t="shared" si="34"/>
        <v>0</v>
      </c>
      <c r="CA21" s="77">
        <f t="shared" si="51"/>
        <v>0</v>
      </c>
      <c r="CC21" s="77"/>
      <c r="CI21" s="77">
        <f t="shared" si="52"/>
        <v>0</v>
      </c>
      <c r="CP21" s="77">
        <f t="shared" si="53"/>
        <v>0</v>
      </c>
      <c r="CQ21" s="85">
        <f t="shared" si="35"/>
        <v>0</v>
      </c>
      <c r="CR21" s="77"/>
      <c r="CS21" s="85">
        <f t="shared" si="36"/>
        <v>0</v>
      </c>
      <c r="CT21" s="85">
        <f t="shared" si="37"/>
        <v>0</v>
      </c>
      <c r="CU21" s="85">
        <f t="shared" si="38"/>
        <v>0</v>
      </c>
      <c r="CV21" s="85">
        <f t="shared" si="39"/>
        <v>0</v>
      </c>
      <c r="CW21" s="85">
        <f t="shared" si="40"/>
        <v>0</v>
      </c>
      <c r="CX21" s="77">
        <f t="shared" si="54"/>
        <v>0</v>
      </c>
      <c r="ET21" s="85">
        <v>4</v>
      </c>
      <c r="EU21" s="85">
        <v>5</v>
      </c>
      <c r="EV21" s="85">
        <v>2</v>
      </c>
      <c r="EW21" s="85">
        <v>34</v>
      </c>
      <c r="EX21" s="85">
        <v>42</v>
      </c>
      <c r="EY21" s="85">
        <v>0</v>
      </c>
      <c r="EZ21" s="85">
        <v>2</v>
      </c>
      <c r="FA21" s="85">
        <v>8</v>
      </c>
      <c r="FB21" s="85">
        <v>1</v>
      </c>
      <c r="FC21" s="85">
        <v>48</v>
      </c>
      <c r="FD21" s="85">
        <v>82</v>
      </c>
      <c r="FE21" s="85">
        <v>1</v>
      </c>
      <c r="FL21" s="86">
        <f t="shared" si="55"/>
        <v>99.299999999999955</v>
      </c>
      <c r="FM21" s="99">
        <f t="shared" si="56"/>
        <v>4</v>
      </c>
      <c r="FN21" s="99">
        <f t="shared" si="41"/>
        <v>0</v>
      </c>
      <c r="FO21" s="100">
        <f t="shared" si="42"/>
        <v>0.68</v>
      </c>
      <c r="FP21" s="100">
        <f t="shared" si="43"/>
        <v>0</v>
      </c>
      <c r="FQ21" s="101">
        <v>0.49098474341192805</v>
      </c>
      <c r="FR21" s="101">
        <v>0.36637168141592935</v>
      </c>
      <c r="FS21" s="101">
        <v>0.55296493842654304</v>
      </c>
      <c r="FT21" s="100" t="s">
        <v>1708</v>
      </c>
      <c r="FU21" s="100" t="s">
        <v>1461</v>
      </c>
      <c r="FV21" s="100" t="s">
        <v>1452</v>
      </c>
      <c r="FW21" s="100" t="s">
        <v>2045</v>
      </c>
      <c r="FX21" s="100" t="s">
        <v>2288</v>
      </c>
      <c r="FY21" s="100" t="s">
        <v>1787</v>
      </c>
      <c r="FZ21" s="100" t="s">
        <v>2076</v>
      </c>
      <c r="GA21" s="100" t="s">
        <v>1842</v>
      </c>
      <c r="GB21" s="100"/>
      <c r="GE21" s="358" t="str">
        <f>GF3</f>
        <v>ALADAĞ</v>
      </c>
      <c r="GF21" s="359"/>
      <c r="GG21" s="31" t="s">
        <v>1147</v>
      </c>
      <c r="GH21" s="359" t="s">
        <v>1273</v>
      </c>
      <c r="GI21" s="359"/>
      <c r="GJ21" s="359" t="s">
        <v>1136</v>
      </c>
      <c r="GK21" s="359"/>
      <c r="GL21" s="30" t="e">
        <f>GG13-GL19</f>
        <v>#REF!</v>
      </c>
      <c r="GM21" s="316" t="e">
        <f>IF(GL21&gt;0,"ÜZERİNDE",IF(GL21&lt;0,"ALTINDA","EŞİT"))</f>
        <v>#REF!</v>
      </c>
      <c r="GN21" s="316"/>
      <c r="GO21" s="316" t="s">
        <v>1137</v>
      </c>
      <c r="GP21" s="316"/>
      <c r="GQ21" s="30" t="e">
        <f>GG13-GQ19</f>
        <v>#REF!</v>
      </c>
      <c r="GR21" s="317" t="e">
        <f>IF(GQ21&gt;0,"ÜZERİNDEDİR",IF(GQ21&lt;0,"ALTINDADIR","EŞİTTİR"))</f>
        <v>#REF!</v>
      </c>
      <c r="GS21" s="318"/>
      <c r="GT21" s="10"/>
      <c r="GU21" s="32" t="s">
        <v>1149</v>
      </c>
    </row>
    <row r="22" spans="1:203" hidden="1" x14ac:dyDescent="0.25">
      <c r="A22" s="32" t="s">
        <v>18</v>
      </c>
      <c r="B22" s="90" t="s">
        <v>21</v>
      </c>
      <c r="C22" s="41" t="str">
        <f>'[1]Özet tablo'!P21</f>
        <v>ADIYAMAN</v>
      </c>
      <c r="D22" s="41"/>
      <c r="E22" s="41"/>
      <c r="F22" s="41"/>
      <c r="G22" s="91">
        <v>14</v>
      </c>
      <c r="H22" s="91">
        <v>90</v>
      </c>
      <c r="I22" s="91">
        <v>75</v>
      </c>
      <c r="J22" s="91">
        <v>179</v>
      </c>
      <c r="K22" s="92">
        <v>24</v>
      </c>
      <c r="L22" s="92">
        <v>104</v>
      </c>
      <c r="M22" s="92">
        <v>71</v>
      </c>
      <c r="N22" s="92">
        <v>199</v>
      </c>
      <c r="O22" s="93">
        <v>57</v>
      </c>
      <c r="P22" s="40">
        <v>6</v>
      </c>
      <c r="Q22" s="94">
        <f t="shared" si="14"/>
        <v>20</v>
      </c>
      <c r="R22" s="95">
        <f t="shared" si="1"/>
        <v>0.11173184357541899</v>
      </c>
      <c r="S22" s="96">
        <v>303</v>
      </c>
      <c r="T22" s="96">
        <v>435</v>
      </c>
      <c r="U22" s="96">
        <v>337</v>
      </c>
      <c r="V22" s="96">
        <v>459</v>
      </c>
      <c r="W22" s="96">
        <v>772</v>
      </c>
      <c r="X22" s="96">
        <v>1075</v>
      </c>
      <c r="Y22" s="73">
        <f t="shared" si="3"/>
        <v>7.9207920792079207</v>
      </c>
      <c r="Z22" s="73">
        <f t="shared" si="4"/>
        <v>23.908045977011493</v>
      </c>
      <c r="AA22" s="73">
        <f t="shared" si="44"/>
        <v>36.201780415430271</v>
      </c>
      <c r="AB22" s="73">
        <f t="shared" si="5"/>
        <v>29.274611398963728</v>
      </c>
      <c r="AC22" s="73">
        <f t="shared" si="6"/>
        <v>23.255813953488371</v>
      </c>
      <c r="AD22" s="97">
        <f t="shared" si="15"/>
        <v>546</v>
      </c>
      <c r="AE22" s="40">
        <f t="shared" si="16"/>
        <v>215</v>
      </c>
      <c r="AF22" s="98">
        <v>362</v>
      </c>
      <c r="AG22" s="98">
        <v>303</v>
      </c>
      <c r="AH22" s="98">
        <v>387</v>
      </c>
      <c r="AI22" s="98">
        <v>306</v>
      </c>
      <c r="AJ22" s="98">
        <v>112</v>
      </c>
      <c r="AK22" s="98">
        <v>98</v>
      </c>
      <c r="AL22" s="76">
        <v>9</v>
      </c>
      <c r="AM22" s="76">
        <v>11</v>
      </c>
      <c r="AN22" s="77">
        <v>15</v>
      </c>
      <c r="AO22" s="77">
        <v>87</v>
      </c>
      <c r="AP22" s="77">
        <v>70</v>
      </c>
      <c r="AQ22" s="77">
        <v>0</v>
      </c>
      <c r="AR22" s="77">
        <f t="shared" si="45"/>
        <v>172</v>
      </c>
      <c r="AS22" s="77">
        <v>5</v>
      </c>
      <c r="AT22" s="78">
        <v>66</v>
      </c>
      <c r="AU22" s="79">
        <v>99</v>
      </c>
      <c r="AV22" s="80">
        <f t="shared" si="17"/>
        <v>13.136288998357964</v>
      </c>
      <c r="AW22" s="80">
        <f t="shared" si="18"/>
        <v>21.933621933621932</v>
      </c>
      <c r="AX22" s="80">
        <f t="shared" si="19"/>
        <v>21.241830065359476</v>
      </c>
      <c r="AY22" s="81">
        <f t="shared" si="20"/>
        <v>4.9504950495049505</v>
      </c>
      <c r="AZ22" s="81">
        <f t="shared" si="21"/>
        <v>22.480620155038761</v>
      </c>
      <c r="BA22" s="81">
        <f t="shared" si="46"/>
        <v>56.220095693779903</v>
      </c>
      <c r="BB22" s="81">
        <f t="shared" si="22"/>
        <v>40</v>
      </c>
      <c r="BC22" s="81">
        <f t="shared" si="47"/>
        <v>34.674063800277395</v>
      </c>
      <c r="BD22" s="82">
        <f t="shared" si="48"/>
        <v>183</v>
      </c>
      <c r="BE22" s="83">
        <v>9</v>
      </c>
      <c r="BF22" s="83">
        <v>13</v>
      </c>
      <c r="BG22" s="83">
        <v>11</v>
      </c>
      <c r="BH22" s="83">
        <v>87</v>
      </c>
      <c r="BI22" s="83">
        <v>71</v>
      </c>
      <c r="BJ22" s="83">
        <v>0</v>
      </c>
      <c r="BK22" s="77">
        <f t="shared" si="49"/>
        <v>169</v>
      </c>
      <c r="BL22" s="83">
        <f t="shared" si="23"/>
        <v>9</v>
      </c>
      <c r="BM22" s="84">
        <v>11</v>
      </c>
      <c r="BN22" s="83">
        <f t="shared" si="24"/>
        <v>13</v>
      </c>
      <c r="BO22" s="83">
        <f t="shared" si="25"/>
        <v>11</v>
      </c>
      <c r="BP22" s="83">
        <f t="shared" si="26"/>
        <v>87</v>
      </c>
      <c r="BQ22" s="83">
        <f t="shared" si="27"/>
        <v>71</v>
      </c>
      <c r="BR22" s="83">
        <f t="shared" si="28"/>
        <v>0</v>
      </c>
      <c r="BS22" s="77">
        <f t="shared" si="50"/>
        <v>169</v>
      </c>
      <c r="BT22" s="83">
        <f t="shared" si="29"/>
        <v>0</v>
      </c>
      <c r="BU22" s="77"/>
      <c r="BV22" s="83">
        <f t="shared" si="30"/>
        <v>0</v>
      </c>
      <c r="BW22" s="83">
        <f t="shared" si="31"/>
        <v>0</v>
      </c>
      <c r="BX22" s="83">
        <f t="shared" si="32"/>
        <v>0</v>
      </c>
      <c r="BY22" s="83">
        <f t="shared" si="33"/>
        <v>0</v>
      </c>
      <c r="BZ22" s="83">
        <f t="shared" si="34"/>
        <v>0</v>
      </c>
      <c r="CA22" s="77">
        <f t="shared" si="51"/>
        <v>0</v>
      </c>
      <c r="CC22" s="77"/>
      <c r="CI22" s="77">
        <f t="shared" si="52"/>
        <v>0</v>
      </c>
      <c r="CP22" s="77">
        <f t="shared" si="53"/>
        <v>0</v>
      </c>
      <c r="CQ22" s="85">
        <f t="shared" si="35"/>
        <v>0</v>
      </c>
      <c r="CR22" s="77"/>
      <c r="CS22" s="85">
        <f t="shared" si="36"/>
        <v>0</v>
      </c>
      <c r="CT22" s="85">
        <f t="shared" si="37"/>
        <v>0</v>
      </c>
      <c r="CU22" s="85">
        <f t="shared" si="38"/>
        <v>0</v>
      </c>
      <c r="CV22" s="85">
        <f t="shared" si="39"/>
        <v>0</v>
      </c>
      <c r="CW22" s="85">
        <f t="shared" si="40"/>
        <v>0</v>
      </c>
      <c r="CX22" s="77">
        <f t="shared" si="54"/>
        <v>0</v>
      </c>
      <c r="ET22" s="85">
        <v>8</v>
      </c>
      <c r="EU22" s="85">
        <v>9</v>
      </c>
      <c r="EV22" s="85">
        <v>4</v>
      </c>
      <c r="EW22" s="85">
        <v>62</v>
      </c>
      <c r="EX22" s="85">
        <v>49</v>
      </c>
      <c r="EY22" s="85">
        <v>0</v>
      </c>
      <c r="EZ22" s="85">
        <v>1</v>
      </c>
      <c r="FA22" s="85">
        <v>4</v>
      </c>
      <c r="FB22" s="85">
        <v>7</v>
      </c>
      <c r="FC22" s="85">
        <v>25</v>
      </c>
      <c r="FD22" s="85">
        <v>22</v>
      </c>
      <c r="FE22" s="85">
        <v>0</v>
      </c>
      <c r="FL22" s="86">
        <f t="shared" si="55"/>
        <v>262.09999999999997</v>
      </c>
      <c r="FM22" s="99">
        <f t="shared" si="56"/>
        <v>13</v>
      </c>
      <c r="FN22" s="99">
        <f t="shared" si="41"/>
        <v>2</v>
      </c>
      <c r="FO22" s="100">
        <f t="shared" si="42"/>
        <v>2.21</v>
      </c>
      <c r="FP22" s="100">
        <f t="shared" si="43"/>
        <v>342</v>
      </c>
      <c r="FQ22" s="101">
        <v>0.24757685583157304</v>
      </c>
      <c r="FR22" s="101">
        <v>7.5851066523731872E-2</v>
      </c>
      <c r="FS22" s="101">
        <v>4.8297164494347657E-2</v>
      </c>
      <c r="FT22" s="100" t="s">
        <v>2080</v>
      </c>
      <c r="FU22" s="100" t="s">
        <v>1821</v>
      </c>
      <c r="FV22" s="100" t="s">
        <v>2165</v>
      </c>
      <c r="FW22" s="100" t="s">
        <v>2314</v>
      </c>
      <c r="FX22" s="100" t="s">
        <v>1786</v>
      </c>
      <c r="FY22" s="100" t="s">
        <v>1807</v>
      </c>
      <c r="FZ22" s="100" t="s">
        <v>1555</v>
      </c>
      <c r="GA22" s="100" t="s">
        <v>2008</v>
      </c>
      <c r="GB22" s="100"/>
      <c r="GE22" s="32" t="str">
        <f>GF3</f>
        <v>ALADAĞ</v>
      </c>
      <c r="GU22" s="32" t="s">
        <v>1150</v>
      </c>
    </row>
    <row r="23" spans="1:203" hidden="1" x14ac:dyDescent="0.25">
      <c r="A23" s="32" t="s">
        <v>18</v>
      </c>
      <c r="B23" s="90" t="s">
        <v>1010</v>
      </c>
      <c r="C23" s="41" t="str">
        <f>'[1]Özet tablo'!P22</f>
        <v>ADIYAMAN</v>
      </c>
      <c r="D23" s="41"/>
      <c r="E23" s="41"/>
      <c r="F23" s="41"/>
      <c r="G23" s="91">
        <v>49</v>
      </c>
      <c r="H23" s="91">
        <v>269</v>
      </c>
      <c r="I23" s="91">
        <v>433</v>
      </c>
      <c r="J23" s="91">
        <v>751</v>
      </c>
      <c r="K23" s="92">
        <v>41</v>
      </c>
      <c r="L23" s="92">
        <v>272</v>
      </c>
      <c r="M23" s="92">
        <v>491</v>
      </c>
      <c r="N23" s="92">
        <v>804</v>
      </c>
      <c r="O23" s="93">
        <v>37</v>
      </c>
      <c r="P23" s="40">
        <v>99</v>
      </c>
      <c r="Q23" s="94">
        <f t="shared" si="14"/>
        <v>53</v>
      </c>
      <c r="R23" s="95">
        <f t="shared" si="1"/>
        <v>7.057256990679095E-2</v>
      </c>
      <c r="S23" s="96">
        <v>646</v>
      </c>
      <c r="T23" s="96">
        <v>846</v>
      </c>
      <c r="U23" s="96">
        <v>619</v>
      </c>
      <c r="V23" s="96">
        <v>825</v>
      </c>
      <c r="W23" s="96">
        <v>1465</v>
      </c>
      <c r="X23" s="96">
        <v>2111</v>
      </c>
      <c r="Y23" s="73">
        <f t="shared" si="3"/>
        <v>6.3467492260061915</v>
      </c>
      <c r="Z23" s="73">
        <f t="shared" si="4"/>
        <v>32.15130023640662</v>
      </c>
      <c r="AA23" s="73">
        <f t="shared" si="44"/>
        <v>69.305331179321485</v>
      </c>
      <c r="AB23" s="73">
        <f t="shared" si="5"/>
        <v>47.849829351535838</v>
      </c>
      <c r="AC23" s="73">
        <f t="shared" si="6"/>
        <v>35.149218379914728</v>
      </c>
      <c r="AD23" s="97">
        <f t="shared" si="15"/>
        <v>764</v>
      </c>
      <c r="AE23" s="40">
        <f t="shared" si="16"/>
        <v>190</v>
      </c>
      <c r="AF23" s="98">
        <v>825</v>
      </c>
      <c r="AG23" s="98">
        <v>628</v>
      </c>
      <c r="AH23" s="98">
        <v>838</v>
      </c>
      <c r="AI23" s="98">
        <v>633</v>
      </c>
      <c r="AJ23" s="98">
        <v>219</v>
      </c>
      <c r="AK23" s="98">
        <v>195</v>
      </c>
      <c r="AL23" s="76">
        <v>24</v>
      </c>
      <c r="AM23" s="76">
        <v>32</v>
      </c>
      <c r="AN23" s="77">
        <v>30</v>
      </c>
      <c r="AO23" s="77">
        <v>251</v>
      </c>
      <c r="AP23" s="77">
        <v>522</v>
      </c>
      <c r="AQ23" s="77">
        <v>15</v>
      </c>
      <c r="AR23" s="77">
        <f t="shared" si="45"/>
        <v>818</v>
      </c>
      <c r="AS23" s="77">
        <v>124</v>
      </c>
      <c r="AT23" s="78">
        <v>19</v>
      </c>
      <c r="AU23" s="79">
        <v>78</v>
      </c>
      <c r="AV23" s="80">
        <f t="shared" si="17"/>
        <v>35.130848532910385</v>
      </c>
      <c r="AW23" s="80">
        <f t="shared" si="18"/>
        <v>45.1393609789259</v>
      </c>
      <c r="AX23" s="80">
        <f t="shared" si="19"/>
        <v>65.244865718799375</v>
      </c>
      <c r="AY23" s="81">
        <f t="shared" si="20"/>
        <v>4.7770700636942678</v>
      </c>
      <c r="AZ23" s="81">
        <f t="shared" si="21"/>
        <v>29.952267303102627</v>
      </c>
      <c r="BA23" s="81">
        <f t="shared" si="46"/>
        <v>72.652582159624416</v>
      </c>
      <c r="BB23" s="81">
        <f t="shared" si="22"/>
        <v>51.479289940828401</v>
      </c>
      <c r="BC23" s="81">
        <f t="shared" si="47"/>
        <v>43.851351351351354</v>
      </c>
      <c r="BD23" s="82">
        <f t="shared" si="48"/>
        <v>233</v>
      </c>
      <c r="BE23" s="83">
        <v>24</v>
      </c>
      <c r="BF23" s="83">
        <v>43</v>
      </c>
      <c r="BG23" s="83">
        <v>29</v>
      </c>
      <c r="BH23" s="83">
        <v>212</v>
      </c>
      <c r="BI23" s="83">
        <v>553</v>
      </c>
      <c r="BJ23" s="83">
        <v>29</v>
      </c>
      <c r="BK23" s="77">
        <f t="shared" si="49"/>
        <v>823</v>
      </c>
      <c r="BL23" s="83">
        <f t="shared" si="23"/>
        <v>23</v>
      </c>
      <c r="BM23" s="84">
        <v>31</v>
      </c>
      <c r="BN23" s="83">
        <f t="shared" si="24"/>
        <v>42</v>
      </c>
      <c r="BO23" s="83">
        <f t="shared" si="25"/>
        <v>22</v>
      </c>
      <c r="BP23" s="83">
        <f t="shared" si="26"/>
        <v>210</v>
      </c>
      <c r="BQ23" s="83">
        <f t="shared" si="27"/>
        <v>550</v>
      </c>
      <c r="BR23" s="83">
        <f t="shared" si="28"/>
        <v>29</v>
      </c>
      <c r="BS23" s="77">
        <f t="shared" si="50"/>
        <v>811</v>
      </c>
      <c r="BT23" s="83">
        <f t="shared" si="29"/>
        <v>0</v>
      </c>
      <c r="BU23" s="77"/>
      <c r="BV23" s="83">
        <f t="shared" si="30"/>
        <v>0</v>
      </c>
      <c r="BW23" s="83">
        <f t="shared" si="31"/>
        <v>0</v>
      </c>
      <c r="BX23" s="83">
        <f t="shared" si="32"/>
        <v>0</v>
      </c>
      <c r="BY23" s="83">
        <f t="shared" si="33"/>
        <v>0</v>
      </c>
      <c r="BZ23" s="83">
        <f t="shared" si="34"/>
        <v>0</v>
      </c>
      <c r="CA23" s="77">
        <f t="shared" si="51"/>
        <v>0</v>
      </c>
      <c r="CB23" s="85">
        <v>1</v>
      </c>
      <c r="CC23" s="77">
        <v>1</v>
      </c>
      <c r="CD23" s="85">
        <v>1</v>
      </c>
      <c r="CE23" s="85">
        <v>7</v>
      </c>
      <c r="CF23" s="85">
        <v>2</v>
      </c>
      <c r="CG23" s="85">
        <v>3</v>
      </c>
      <c r="CH23" s="85">
        <v>0</v>
      </c>
      <c r="CI23" s="77">
        <f t="shared" si="52"/>
        <v>12</v>
      </c>
      <c r="CP23" s="77">
        <f t="shared" si="53"/>
        <v>0</v>
      </c>
      <c r="CQ23" s="85">
        <f t="shared" si="35"/>
        <v>0</v>
      </c>
      <c r="CR23" s="77"/>
      <c r="CS23" s="85">
        <f t="shared" si="36"/>
        <v>0</v>
      </c>
      <c r="CT23" s="85">
        <f t="shared" si="37"/>
        <v>0</v>
      </c>
      <c r="CU23" s="85">
        <f t="shared" si="38"/>
        <v>0</v>
      </c>
      <c r="CV23" s="85">
        <f t="shared" si="39"/>
        <v>0</v>
      </c>
      <c r="CW23" s="85">
        <f t="shared" si="40"/>
        <v>0</v>
      </c>
      <c r="CX23" s="77">
        <f t="shared" si="54"/>
        <v>0</v>
      </c>
      <c r="ET23" s="85">
        <v>19</v>
      </c>
      <c r="EU23" s="85">
        <v>23</v>
      </c>
      <c r="EV23" s="85">
        <v>4</v>
      </c>
      <c r="EW23" s="85">
        <v>74</v>
      </c>
      <c r="EX23" s="85">
        <v>335</v>
      </c>
      <c r="EY23" s="85">
        <v>13</v>
      </c>
      <c r="EZ23" s="85">
        <v>4</v>
      </c>
      <c r="FA23" s="85">
        <v>19</v>
      </c>
      <c r="FB23" s="85">
        <v>18</v>
      </c>
      <c r="FC23" s="85">
        <v>136</v>
      </c>
      <c r="FD23" s="85">
        <v>215</v>
      </c>
      <c r="FE23" s="85">
        <v>16</v>
      </c>
      <c r="FL23" s="86">
        <f t="shared" si="55"/>
        <v>222.70000000000005</v>
      </c>
      <c r="FM23" s="99">
        <f t="shared" si="56"/>
        <v>11</v>
      </c>
      <c r="FN23" s="99">
        <f t="shared" si="41"/>
        <v>2</v>
      </c>
      <c r="FO23" s="100">
        <f t="shared" si="42"/>
        <v>1.87</v>
      </c>
      <c r="FP23" s="100">
        <f t="shared" si="43"/>
        <v>342</v>
      </c>
      <c r="FQ23" s="101">
        <v>0.19765973794113828</v>
      </c>
      <c r="FR23" s="101">
        <v>4.6660955366464363E-2</v>
      </c>
      <c r="FS23" s="101">
        <v>0.14305805236575297</v>
      </c>
      <c r="FT23" s="100" t="s">
        <v>2145</v>
      </c>
      <c r="FU23" s="100" t="s">
        <v>1781</v>
      </c>
      <c r="FV23" s="100" t="s">
        <v>1747</v>
      </c>
      <c r="FW23" s="100" t="s">
        <v>2311</v>
      </c>
      <c r="FX23" s="100" t="s">
        <v>1596</v>
      </c>
      <c r="FY23" s="100" t="s">
        <v>2216</v>
      </c>
      <c r="FZ23" s="100" t="s">
        <v>1973</v>
      </c>
      <c r="GA23" s="100" t="s">
        <v>2030</v>
      </c>
      <c r="GB23" s="100"/>
      <c r="GF23" s="32">
        <v>2013</v>
      </c>
      <c r="GG23" s="32">
        <v>2014</v>
      </c>
      <c r="GH23" s="32">
        <v>2015</v>
      </c>
      <c r="GI23" s="32">
        <v>2013</v>
      </c>
      <c r="GJ23" s="32">
        <v>2014</v>
      </c>
      <c r="GK23" s="32">
        <v>2015</v>
      </c>
    </row>
    <row r="24" spans="1:203" hidden="1" x14ac:dyDescent="0.25">
      <c r="A24" s="32" t="s">
        <v>18</v>
      </c>
      <c r="B24" s="90" t="s">
        <v>22</v>
      </c>
      <c r="C24" s="41" t="str">
        <f>'[1]Özet tablo'!P23</f>
        <v>ADIYAMAN</v>
      </c>
      <c r="D24" s="41"/>
      <c r="E24" s="41"/>
      <c r="F24" s="41"/>
      <c r="G24" s="91">
        <v>138</v>
      </c>
      <c r="H24" s="91">
        <v>745</v>
      </c>
      <c r="I24" s="91">
        <v>790</v>
      </c>
      <c r="J24" s="91">
        <v>1673</v>
      </c>
      <c r="K24" s="92">
        <v>131</v>
      </c>
      <c r="L24" s="92">
        <v>921</v>
      </c>
      <c r="M24" s="92">
        <v>875</v>
      </c>
      <c r="N24" s="92">
        <v>1927</v>
      </c>
      <c r="O24" s="93">
        <v>275</v>
      </c>
      <c r="P24" s="40">
        <v>83</v>
      </c>
      <c r="Q24" s="94">
        <f t="shared" si="14"/>
        <v>254</v>
      </c>
      <c r="R24" s="95">
        <f t="shared" si="1"/>
        <v>0.15182307232516437</v>
      </c>
      <c r="S24" s="96">
        <v>1986</v>
      </c>
      <c r="T24" s="96">
        <v>2532</v>
      </c>
      <c r="U24" s="96">
        <v>1857</v>
      </c>
      <c r="V24" s="96">
        <v>2540</v>
      </c>
      <c r="W24" s="96">
        <v>4389</v>
      </c>
      <c r="X24" s="96">
        <v>6375</v>
      </c>
      <c r="Y24" s="73">
        <f t="shared" si="3"/>
        <v>6.596173212487412</v>
      </c>
      <c r="Z24" s="73">
        <f t="shared" si="4"/>
        <v>36.374407582938389</v>
      </c>
      <c r="AA24" s="73">
        <f t="shared" si="44"/>
        <v>57.458266020463114</v>
      </c>
      <c r="AB24" s="73">
        <f t="shared" si="5"/>
        <v>45.295055821371612</v>
      </c>
      <c r="AC24" s="73">
        <f t="shared" si="6"/>
        <v>33.239215686274513</v>
      </c>
      <c r="AD24" s="97">
        <f t="shared" si="15"/>
        <v>2401</v>
      </c>
      <c r="AE24" s="40">
        <f t="shared" si="16"/>
        <v>790</v>
      </c>
      <c r="AF24" s="98">
        <v>2584</v>
      </c>
      <c r="AG24" s="98">
        <v>1980</v>
      </c>
      <c r="AH24" s="98">
        <v>2584</v>
      </c>
      <c r="AI24" s="98">
        <v>1855</v>
      </c>
      <c r="AJ24" s="98">
        <v>674</v>
      </c>
      <c r="AK24" s="98">
        <v>613</v>
      </c>
      <c r="AL24" s="76">
        <v>60</v>
      </c>
      <c r="AM24" s="76">
        <v>80</v>
      </c>
      <c r="AN24" s="77">
        <v>134</v>
      </c>
      <c r="AO24" s="77">
        <v>763</v>
      </c>
      <c r="AP24" s="77">
        <v>863</v>
      </c>
      <c r="AQ24" s="77">
        <v>19</v>
      </c>
      <c r="AR24" s="77">
        <f t="shared" si="45"/>
        <v>1779</v>
      </c>
      <c r="AS24" s="77">
        <v>137</v>
      </c>
      <c r="AT24" s="78">
        <v>290</v>
      </c>
      <c r="AU24" s="79">
        <v>508</v>
      </c>
      <c r="AV24" s="80">
        <f t="shared" si="17"/>
        <v>22.920469361147326</v>
      </c>
      <c r="AW24" s="80">
        <f t="shared" si="18"/>
        <v>33.971615228655097</v>
      </c>
      <c r="AX24" s="80">
        <f t="shared" si="19"/>
        <v>40.161725067385447</v>
      </c>
      <c r="AY24" s="81">
        <f t="shared" si="20"/>
        <v>6.7676767676767682</v>
      </c>
      <c r="AZ24" s="81">
        <f t="shared" si="21"/>
        <v>29.527863777089784</v>
      </c>
      <c r="BA24" s="81">
        <f t="shared" si="46"/>
        <v>65.678133649663891</v>
      </c>
      <c r="BB24" s="81">
        <f t="shared" si="22"/>
        <v>47.408566399374145</v>
      </c>
      <c r="BC24" s="81">
        <f t="shared" si="47"/>
        <v>39.809270348192506</v>
      </c>
      <c r="BD24" s="82">
        <f t="shared" si="48"/>
        <v>868</v>
      </c>
      <c r="BE24" s="83">
        <v>60</v>
      </c>
      <c r="BF24" s="83">
        <v>107</v>
      </c>
      <c r="BG24" s="83">
        <v>138</v>
      </c>
      <c r="BH24" s="83">
        <v>722</v>
      </c>
      <c r="BI24" s="83">
        <v>996</v>
      </c>
      <c r="BJ24" s="83">
        <v>26</v>
      </c>
      <c r="BK24" s="77">
        <f t="shared" si="49"/>
        <v>1882</v>
      </c>
      <c r="BL24" s="83">
        <f t="shared" si="23"/>
        <v>60</v>
      </c>
      <c r="BM24" s="84">
        <v>80</v>
      </c>
      <c r="BN24" s="83">
        <f t="shared" si="24"/>
        <v>107</v>
      </c>
      <c r="BO24" s="83">
        <f t="shared" si="25"/>
        <v>138</v>
      </c>
      <c r="BP24" s="83">
        <f t="shared" si="26"/>
        <v>722</v>
      </c>
      <c r="BQ24" s="83">
        <f t="shared" si="27"/>
        <v>996</v>
      </c>
      <c r="BR24" s="83">
        <f t="shared" si="28"/>
        <v>26</v>
      </c>
      <c r="BS24" s="77">
        <f t="shared" si="50"/>
        <v>1882</v>
      </c>
      <c r="BT24" s="83">
        <f t="shared" si="29"/>
        <v>0</v>
      </c>
      <c r="BU24" s="77"/>
      <c r="BV24" s="83">
        <f t="shared" si="30"/>
        <v>0</v>
      </c>
      <c r="BW24" s="83">
        <f t="shared" si="31"/>
        <v>0</v>
      </c>
      <c r="BX24" s="83">
        <f t="shared" si="32"/>
        <v>0</v>
      </c>
      <c r="BY24" s="83">
        <f t="shared" si="33"/>
        <v>0</v>
      </c>
      <c r="BZ24" s="83">
        <f t="shared" si="34"/>
        <v>0</v>
      </c>
      <c r="CA24" s="77">
        <f t="shared" si="51"/>
        <v>0</v>
      </c>
      <c r="CC24" s="77"/>
      <c r="CI24" s="77">
        <f t="shared" si="52"/>
        <v>0</v>
      </c>
      <c r="CP24" s="77">
        <f t="shared" si="53"/>
        <v>0</v>
      </c>
      <c r="CQ24" s="85">
        <f t="shared" si="35"/>
        <v>0</v>
      </c>
      <c r="CR24" s="77"/>
      <c r="CS24" s="85">
        <f t="shared" si="36"/>
        <v>0</v>
      </c>
      <c r="CT24" s="85">
        <f t="shared" si="37"/>
        <v>0</v>
      </c>
      <c r="CU24" s="85">
        <f t="shared" si="38"/>
        <v>0</v>
      </c>
      <c r="CV24" s="85">
        <f t="shared" si="39"/>
        <v>0</v>
      </c>
      <c r="CW24" s="85">
        <f t="shared" si="40"/>
        <v>0</v>
      </c>
      <c r="CX24" s="77">
        <f t="shared" si="54"/>
        <v>0</v>
      </c>
      <c r="DP24" s="85">
        <v>1</v>
      </c>
      <c r="DQ24" s="85">
        <v>1</v>
      </c>
      <c r="DR24" s="85">
        <v>1</v>
      </c>
      <c r="DS24" s="85">
        <v>7</v>
      </c>
      <c r="DT24" s="85">
        <v>5</v>
      </c>
      <c r="DU24" s="85">
        <v>0</v>
      </c>
      <c r="ET24" s="85">
        <v>54</v>
      </c>
      <c r="EU24" s="85">
        <v>80</v>
      </c>
      <c r="EV24" s="85">
        <v>54</v>
      </c>
      <c r="EW24" s="85">
        <v>506</v>
      </c>
      <c r="EX24" s="85">
        <v>720</v>
      </c>
      <c r="EY24" s="85">
        <v>19</v>
      </c>
      <c r="EZ24" s="85">
        <v>5</v>
      </c>
      <c r="FA24" s="85">
        <v>26</v>
      </c>
      <c r="FB24" s="85">
        <v>83</v>
      </c>
      <c r="FC24" s="85">
        <v>209</v>
      </c>
      <c r="FD24" s="85">
        <v>271</v>
      </c>
      <c r="FE24" s="85">
        <v>7</v>
      </c>
      <c r="FL24" s="86">
        <f t="shared" si="55"/>
        <v>1172.2999999999997</v>
      </c>
      <c r="FM24" s="99">
        <f t="shared" si="56"/>
        <v>58</v>
      </c>
      <c r="FN24" s="99">
        <f t="shared" si="41"/>
        <v>11</v>
      </c>
      <c r="FO24" s="100">
        <f t="shared" si="42"/>
        <v>9.86</v>
      </c>
      <c r="FP24" s="100">
        <f t="shared" si="43"/>
        <v>1881</v>
      </c>
      <c r="FQ24" s="101">
        <v>0.29164848055336301</v>
      </c>
      <c r="FR24" s="101">
        <v>0.12773288739480604</v>
      </c>
      <c r="FS24" s="101">
        <v>6.9942747316389178E-2</v>
      </c>
      <c r="FT24" s="100" t="s">
        <v>1704</v>
      </c>
      <c r="FU24" s="100" t="s">
        <v>1519</v>
      </c>
      <c r="FV24" s="100" t="s">
        <v>2276</v>
      </c>
      <c r="FW24" s="100" t="s">
        <v>1711</v>
      </c>
      <c r="FX24" s="100" t="s">
        <v>2108</v>
      </c>
      <c r="FY24" s="100" t="s">
        <v>2286</v>
      </c>
      <c r="FZ24" s="100" t="s">
        <v>2277</v>
      </c>
      <c r="GA24" s="100" t="s">
        <v>2056</v>
      </c>
      <c r="GB24" s="100"/>
      <c r="GE24" s="32">
        <v>2013</v>
      </c>
      <c r="GF24" s="32">
        <f>VLOOKUP(GE22,B4:FP974,3,FALSE)</f>
        <v>10</v>
      </c>
      <c r="GG24" s="32">
        <f>VLOOKUP(GF3,B4:FP974,4,FALSE)</f>
        <v>30</v>
      </c>
      <c r="GH24" s="32">
        <f>VLOOKUP(GF3,B4:FP974,5,FALSE)</f>
        <v>45</v>
      </c>
    </row>
    <row r="25" spans="1:203" hidden="1" x14ac:dyDescent="0.25">
      <c r="A25" s="32" t="s">
        <v>18</v>
      </c>
      <c r="B25" s="90" t="s">
        <v>1020</v>
      </c>
      <c r="C25" s="41" t="str">
        <f>'[1]Özet tablo'!P24</f>
        <v>ADIYAMAN</v>
      </c>
      <c r="D25" s="41"/>
      <c r="E25" s="41"/>
      <c r="F25" s="41"/>
      <c r="G25" s="91">
        <v>270</v>
      </c>
      <c r="H25" s="91">
        <v>1537</v>
      </c>
      <c r="I25" s="91">
        <v>2793</v>
      </c>
      <c r="J25" s="91">
        <v>4600</v>
      </c>
      <c r="K25" s="92">
        <v>379</v>
      </c>
      <c r="L25" s="92">
        <v>1497</v>
      </c>
      <c r="M25" s="92">
        <v>3259</v>
      </c>
      <c r="N25" s="92">
        <v>5135</v>
      </c>
      <c r="O25" s="93">
        <v>187</v>
      </c>
      <c r="P25" s="40">
        <v>745</v>
      </c>
      <c r="Q25" s="94">
        <f t="shared" si="14"/>
        <v>535</v>
      </c>
      <c r="R25" s="95">
        <f t="shared" si="1"/>
        <v>0.11630434782608695</v>
      </c>
      <c r="S25" s="96">
        <v>4585</v>
      </c>
      <c r="T25" s="96">
        <v>5711</v>
      </c>
      <c r="U25" s="96">
        <v>4162</v>
      </c>
      <c r="V25" s="96">
        <v>5563</v>
      </c>
      <c r="W25" s="96">
        <v>9873</v>
      </c>
      <c r="X25" s="96">
        <v>14458</v>
      </c>
      <c r="Y25" s="73">
        <f t="shared" si="3"/>
        <v>8.2660850599781899</v>
      </c>
      <c r="Z25" s="73">
        <f t="shared" si="4"/>
        <v>26.212572229031693</v>
      </c>
      <c r="AA25" s="73">
        <f t="shared" si="44"/>
        <v>64.89668428640077</v>
      </c>
      <c r="AB25" s="73">
        <f t="shared" si="5"/>
        <v>42.520004051453455</v>
      </c>
      <c r="AC25" s="73">
        <f t="shared" si="6"/>
        <v>31.657213999170008</v>
      </c>
      <c r="AD25" s="97">
        <f t="shared" si="15"/>
        <v>5675</v>
      </c>
      <c r="AE25" s="40">
        <f t="shared" si="16"/>
        <v>1461</v>
      </c>
      <c r="AF25" s="98">
        <v>6025</v>
      </c>
      <c r="AG25" s="98">
        <v>4730</v>
      </c>
      <c r="AH25" s="98">
        <v>5899</v>
      </c>
      <c r="AI25" s="98">
        <v>4329</v>
      </c>
      <c r="AJ25" s="98">
        <v>1413</v>
      </c>
      <c r="AK25" s="98">
        <v>1251</v>
      </c>
      <c r="AL25" s="76">
        <v>113</v>
      </c>
      <c r="AM25" s="76">
        <v>221</v>
      </c>
      <c r="AN25" s="77">
        <v>295</v>
      </c>
      <c r="AO25" s="77">
        <v>1595</v>
      </c>
      <c r="AP25" s="77">
        <v>3434</v>
      </c>
      <c r="AQ25" s="77">
        <v>170</v>
      </c>
      <c r="AR25" s="77">
        <f t="shared" si="45"/>
        <v>5494</v>
      </c>
      <c r="AS25" s="77">
        <v>901</v>
      </c>
      <c r="AT25" s="78">
        <v>100</v>
      </c>
      <c r="AU25" s="79">
        <v>453</v>
      </c>
      <c r="AV25" s="80">
        <f t="shared" si="17"/>
        <v>33.094160503366815</v>
      </c>
      <c r="AW25" s="80">
        <f t="shared" si="18"/>
        <v>42.02190066484161</v>
      </c>
      <c r="AX25" s="80">
        <f t="shared" si="19"/>
        <v>62.439362439362448</v>
      </c>
      <c r="AY25" s="81">
        <f t="shared" si="20"/>
        <v>6.2367864693446089</v>
      </c>
      <c r="AZ25" s="81">
        <f t="shared" si="21"/>
        <v>27.038481098491268</v>
      </c>
      <c r="BA25" s="81">
        <f t="shared" si="46"/>
        <v>69.435736677115983</v>
      </c>
      <c r="BB25" s="81">
        <f t="shared" si="22"/>
        <v>47.951206940984456</v>
      </c>
      <c r="BC25" s="81">
        <f t="shared" si="47"/>
        <v>40.889992360580592</v>
      </c>
      <c r="BD25" s="82">
        <f t="shared" si="48"/>
        <v>1755</v>
      </c>
      <c r="BE25" s="83">
        <v>118</v>
      </c>
      <c r="BF25" s="83">
        <v>302</v>
      </c>
      <c r="BG25" s="83">
        <v>303</v>
      </c>
      <c r="BH25" s="83">
        <v>1516</v>
      </c>
      <c r="BI25" s="83">
        <v>3584</v>
      </c>
      <c r="BJ25" s="83">
        <v>252</v>
      </c>
      <c r="BK25" s="77">
        <f t="shared" si="49"/>
        <v>5655</v>
      </c>
      <c r="BL25" s="83">
        <f t="shared" si="23"/>
        <v>99</v>
      </c>
      <c r="BM25" s="84">
        <v>167</v>
      </c>
      <c r="BN25" s="83">
        <f t="shared" si="24"/>
        <v>247</v>
      </c>
      <c r="BO25" s="83">
        <f t="shared" si="25"/>
        <v>178</v>
      </c>
      <c r="BP25" s="83">
        <f t="shared" si="26"/>
        <v>1250</v>
      </c>
      <c r="BQ25" s="83">
        <f t="shared" si="27"/>
        <v>3356</v>
      </c>
      <c r="BR25" s="83">
        <f t="shared" si="28"/>
        <v>242</v>
      </c>
      <c r="BS25" s="77">
        <f t="shared" si="50"/>
        <v>5026</v>
      </c>
      <c r="BT25" s="83">
        <f t="shared" si="29"/>
        <v>4</v>
      </c>
      <c r="BU25" s="77">
        <v>21</v>
      </c>
      <c r="BV25" s="83">
        <f t="shared" si="30"/>
        <v>18</v>
      </c>
      <c r="BW25" s="83">
        <f t="shared" si="31"/>
        <v>16</v>
      </c>
      <c r="BX25" s="83">
        <f t="shared" si="32"/>
        <v>96</v>
      </c>
      <c r="BY25" s="83">
        <f t="shared" si="33"/>
        <v>153</v>
      </c>
      <c r="BZ25" s="83">
        <f t="shared" si="34"/>
        <v>9</v>
      </c>
      <c r="CA25" s="77">
        <f t="shared" si="51"/>
        <v>274</v>
      </c>
      <c r="CB25" s="85">
        <v>11</v>
      </c>
      <c r="CC25" s="77">
        <v>29</v>
      </c>
      <c r="CD25" s="85">
        <v>31</v>
      </c>
      <c r="CE25" s="85">
        <v>95</v>
      </c>
      <c r="CF25" s="85">
        <v>138</v>
      </c>
      <c r="CG25" s="85">
        <v>52</v>
      </c>
      <c r="CH25" s="85">
        <v>0</v>
      </c>
      <c r="CI25" s="77">
        <f t="shared" si="52"/>
        <v>285</v>
      </c>
      <c r="CP25" s="77">
        <f t="shared" si="53"/>
        <v>0</v>
      </c>
      <c r="CQ25" s="85">
        <f t="shared" si="35"/>
        <v>4</v>
      </c>
      <c r="CR25" s="77">
        <v>4</v>
      </c>
      <c r="CS25" s="85">
        <f t="shared" si="36"/>
        <v>6</v>
      </c>
      <c r="CT25" s="85">
        <f t="shared" si="37"/>
        <v>14</v>
      </c>
      <c r="CU25" s="85">
        <f t="shared" si="38"/>
        <v>32</v>
      </c>
      <c r="CV25" s="85">
        <f t="shared" si="39"/>
        <v>23</v>
      </c>
      <c r="CW25" s="85">
        <f t="shared" si="40"/>
        <v>1</v>
      </c>
      <c r="CX25" s="77">
        <f t="shared" si="54"/>
        <v>70</v>
      </c>
      <c r="CY25" s="85">
        <v>3</v>
      </c>
      <c r="CZ25" s="85">
        <v>4</v>
      </c>
      <c r="DA25" s="85">
        <v>0</v>
      </c>
      <c r="DB25" s="85">
        <v>12</v>
      </c>
      <c r="DC25" s="85">
        <v>15</v>
      </c>
      <c r="DD25" s="85">
        <v>1</v>
      </c>
      <c r="DP25" s="85">
        <v>3</v>
      </c>
      <c r="DQ25" s="85">
        <v>6</v>
      </c>
      <c r="DR25" s="85">
        <v>5</v>
      </c>
      <c r="DS25" s="85">
        <v>40</v>
      </c>
      <c r="DT25" s="85">
        <v>44</v>
      </c>
      <c r="DU25" s="85">
        <v>2</v>
      </c>
      <c r="DV25" s="85">
        <v>1</v>
      </c>
      <c r="DW25" s="85">
        <v>1</v>
      </c>
      <c r="DX25" s="85">
        <v>0</v>
      </c>
      <c r="DY25" s="85">
        <v>4</v>
      </c>
      <c r="DZ25" s="85">
        <v>6</v>
      </c>
      <c r="EA25" s="85">
        <v>0</v>
      </c>
      <c r="EB25" s="85">
        <v>3</v>
      </c>
      <c r="EC25" s="85">
        <v>17</v>
      </c>
      <c r="ED25" s="85">
        <v>16</v>
      </c>
      <c r="EE25" s="85">
        <v>92</v>
      </c>
      <c r="EF25" s="85">
        <v>147</v>
      </c>
      <c r="EG25" s="85">
        <v>9</v>
      </c>
      <c r="EH25" s="85">
        <v>1</v>
      </c>
      <c r="EI25" s="85">
        <v>0</v>
      </c>
      <c r="EJ25" s="85">
        <v>5</v>
      </c>
      <c r="EK25" s="85">
        <v>17</v>
      </c>
      <c r="EL25" s="85">
        <v>15</v>
      </c>
      <c r="EM25" s="85">
        <v>17</v>
      </c>
      <c r="ET25" s="85">
        <v>77</v>
      </c>
      <c r="EU25" s="85">
        <v>134</v>
      </c>
      <c r="EV25" s="85">
        <v>33</v>
      </c>
      <c r="EW25" s="85">
        <v>540</v>
      </c>
      <c r="EX25" s="85">
        <v>1830</v>
      </c>
      <c r="EY25" s="85">
        <v>117</v>
      </c>
      <c r="EZ25" s="85">
        <v>18</v>
      </c>
      <c r="FA25" s="85">
        <v>107</v>
      </c>
      <c r="FB25" s="85">
        <v>135</v>
      </c>
      <c r="FC25" s="85">
        <v>653</v>
      </c>
      <c r="FD25" s="85">
        <v>1467</v>
      </c>
      <c r="FE25" s="85">
        <v>106</v>
      </c>
      <c r="FF25" s="85">
        <v>1</v>
      </c>
      <c r="FG25" s="85">
        <v>2</v>
      </c>
      <c r="FH25" s="85">
        <v>14</v>
      </c>
      <c r="FI25" s="85">
        <v>20</v>
      </c>
      <c r="FJ25" s="85">
        <v>8</v>
      </c>
      <c r="FK25" s="85">
        <v>0</v>
      </c>
      <c r="FL25" s="86">
        <f t="shared" si="55"/>
        <v>1860.5999999999995</v>
      </c>
      <c r="FM25" s="99">
        <f t="shared" si="56"/>
        <v>93</v>
      </c>
      <c r="FN25" s="99">
        <f t="shared" si="41"/>
        <v>18</v>
      </c>
      <c r="FO25" s="100">
        <f t="shared" si="42"/>
        <v>15.81</v>
      </c>
      <c r="FP25" s="100">
        <f t="shared" si="43"/>
        <v>3078</v>
      </c>
      <c r="FQ25" s="101">
        <v>0.52132163138874554</v>
      </c>
      <c r="FR25" s="101">
        <v>0.31944444444444442</v>
      </c>
      <c r="FS25" s="101">
        <v>0.4005362828892241</v>
      </c>
      <c r="FT25" s="100" t="s">
        <v>1637</v>
      </c>
      <c r="FU25" s="100" t="s">
        <v>1642</v>
      </c>
      <c r="FV25" s="100" t="s">
        <v>1578</v>
      </c>
      <c r="FW25" s="100" t="s">
        <v>1984</v>
      </c>
      <c r="FX25" s="100" t="s">
        <v>1437</v>
      </c>
      <c r="FY25" s="100" t="s">
        <v>1634</v>
      </c>
      <c r="FZ25" s="100" t="s">
        <v>1985</v>
      </c>
      <c r="GA25" s="100" t="s">
        <v>1599</v>
      </c>
      <c r="GB25" s="100"/>
      <c r="GE25" s="32">
        <v>2014</v>
      </c>
      <c r="GF25" s="32">
        <v>12</v>
      </c>
      <c r="GG25" s="32">
        <v>32</v>
      </c>
      <c r="GH25" s="32">
        <v>47</v>
      </c>
    </row>
    <row r="26" spans="1:203" hidden="1" x14ac:dyDescent="0.25">
      <c r="A26" s="32" t="s">
        <v>18</v>
      </c>
      <c r="B26" s="90" t="s">
        <v>23</v>
      </c>
      <c r="C26" s="41" t="str">
        <f>'[1]Özet tablo'!P25</f>
        <v>ADIYAMAN</v>
      </c>
      <c r="D26" s="41"/>
      <c r="E26" s="41"/>
      <c r="F26" s="41"/>
      <c r="G26" s="91">
        <v>5</v>
      </c>
      <c r="H26" s="91">
        <v>76</v>
      </c>
      <c r="I26" s="91">
        <v>93</v>
      </c>
      <c r="J26" s="91">
        <v>174</v>
      </c>
      <c r="K26" s="92">
        <v>5</v>
      </c>
      <c r="L26" s="92">
        <v>66</v>
      </c>
      <c r="M26" s="92">
        <v>74</v>
      </c>
      <c r="N26" s="92">
        <v>145</v>
      </c>
      <c r="O26" s="93">
        <v>12</v>
      </c>
      <c r="P26" s="40">
        <v>8</v>
      </c>
      <c r="Q26" s="94">
        <f t="shared" si="14"/>
        <v>-29</v>
      </c>
      <c r="R26" s="95">
        <f t="shared" si="1"/>
        <v>-0.16666666666666666</v>
      </c>
      <c r="S26" s="96">
        <v>122</v>
      </c>
      <c r="T26" s="96">
        <v>165</v>
      </c>
      <c r="U26" s="96">
        <v>137</v>
      </c>
      <c r="V26" s="96">
        <v>183</v>
      </c>
      <c r="W26" s="96">
        <v>302</v>
      </c>
      <c r="X26" s="96">
        <v>424</v>
      </c>
      <c r="Y26" s="73">
        <f t="shared" si="3"/>
        <v>4.0983606557377046</v>
      </c>
      <c r="Z26" s="73">
        <f t="shared" si="4"/>
        <v>40</v>
      </c>
      <c r="AA26" s="73">
        <f t="shared" si="44"/>
        <v>56.934306569343065</v>
      </c>
      <c r="AB26" s="73">
        <f t="shared" si="5"/>
        <v>47.682119205298015</v>
      </c>
      <c r="AC26" s="73">
        <f t="shared" si="6"/>
        <v>35.141509433962263</v>
      </c>
      <c r="AD26" s="97">
        <f t="shared" si="15"/>
        <v>158</v>
      </c>
      <c r="AE26" s="40">
        <f t="shared" si="16"/>
        <v>59</v>
      </c>
      <c r="AF26" s="98">
        <v>135</v>
      </c>
      <c r="AG26" s="98">
        <v>107</v>
      </c>
      <c r="AH26" s="98">
        <v>149</v>
      </c>
      <c r="AI26" s="98">
        <v>114</v>
      </c>
      <c r="AJ26" s="98">
        <v>39</v>
      </c>
      <c r="AK26" s="98">
        <v>52</v>
      </c>
      <c r="AL26" s="76">
        <v>8</v>
      </c>
      <c r="AM26" s="76">
        <v>10</v>
      </c>
      <c r="AN26" s="77">
        <v>17</v>
      </c>
      <c r="AO26" s="77">
        <v>68</v>
      </c>
      <c r="AP26" s="77">
        <v>81</v>
      </c>
      <c r="AQ26" s="77">
        <v>1</v>
      </c>
      <c r="AR26" s="77">
        <f t="shared" si="45"/>
        <v>167</v>
      </c>
      <c r="AS26" s="77">
        <v>10</v>
      </c>
      <c r="AT26" s="78">
        <v>9</v>
      </c>
      <c r="AU26" s="79">
        <v>32</v>
      </c>
      <c r="AV26" s="80">
        <f t="shared" si="17"/>
        <v>40.271493212669682</v>
      </c>
      <c r="AW26" s="80">
        <f t="shared" si="18"/>
        <v>53.231939163498097</v>
      </c>
      <c r="AX26" s="80">
        <f t="shared" si="19"/>
        <v>63.157894736842103</v>
      </c>
      <c r="AY26" s="81">
        <f t="shared" si="20"/>
        <v>15.887850467289718</v>
      </c>
      <c r="AZ26" s="81">
        <f t="shared" si="21"/>
        <v>45.63758389261745</v>
      </c>
      <c r="BA26" s="81">
        <f t="shared" si="46"/>
        <v>79.738562091503269</v>
      </c>
      <c r="BB26" s="81">
        <f t="shared" si="22"/>
        <v>62.913907284768214</v>
      </c>
      <c r="BC26" s="81">
        <f t="shared" si="47"/>
        <v>53.46153846153846</v>
      </c>
      <c r="BD26" s="82">
        <f t="shared" si="48"/>
        <v>31</v>
      </c>
      <c r="BE26" s="83">
        <v>8</v>
      </c>
      <c r="BF26" s="83">
        <v>10</v>
      </c>
      <c r="BG26" s="83">
        <v>13</v>
      </c>
      <c r="BH26" s="83">
        <v>66</v>
      </c>
      <c r="BI26" s="83">
        <v>88</v>
      </c>
      <c r="BJ26" s="83">
        <v>2</v>
      </c>
      <c r="BK26" s="77">
        <f t="shared" si="49"/>
        <v>169</v>
      </c>
      <c r="BL26" s="83">
        <f t="shared" si="23"/>
        <v>7</v>
      </c>
      <c r="BM26" s="84">
        <v>9</v>
      </c>
      <c r="BN26" s="83">
        <f t="shared" si="24"/>
        <v>9</v>
      </c>
      <c r="BO26" s="83">
        <f t="shared" si="25"/>
        <v>10</v>
      </c>
      <c r="BP26" s="83">
        <f t="shared" si="26"/>
        <v>60</v>
      </c>
      <c r="BQ26" s="83">
        <f t="shared" si="27"/>
        <v>80</v>
      </c>
      <c r="BR26" s="83">
        <f t="shared" si="28"/>
        <v>2</v>
      </c>
      <c r="BS26" s="77">
        <f t="shared" si="50"/>
        <v>152</v>
      </c>
      <c r="BT26" s="83">
        <f t="shared" si="29"/>
        <v>0</v>
      </c>
      <c r="BU26" s="77"/>
      <c r="BV26" s="83">
        <f t="shared" si="30"/>
        <v>0</v>
      </c>
      <c r="BW26" s="83">
        <f t="shared" si="31"/>
        <v>0</v>
      </c>
      <c r="BX26" s="83">
        <f t="shared" si="32"/>
        <v>0</v>
      </c>
      <c r="BY26" s="83">
        <f t="shared" si="33"/>
        <v>0</v>
      </c>
      <c r="BZ26" s="83">
        <f t="shared" si="34"/>
        <v>0</v>
      </c>
      <c r="CA26" s="77">
        <f t="shared" si="51"/>
        <v>0</v>
      </c>
      <c r="CC26" s="77"/>
      <c r="CI26" s="77">
        <f t="shared" si="52"/>
        <v>0</v>
      </c>
      <c r="CP26" s="77">
        <f t="shared" si="53"/>
        <v>0</v>
      </c>
      <c r="CQ26" s="85">
        <f t="shared" si="35"/>
        <v>1</v>
      </c>
      <c r="CR26" s="77">
        <v>1</v>
      </c>
      <c r="CS26" s="85">
        <f t="shared" si="36"/>
        <v>1</v>
      </c>
      <c r="CT26" s="85">
        <f t="shared" si="37"/>
        <v>3</v>
      </c>
      <c r="CU26" s="85">
        <f t="shared" si="38"/>
        <v>6</v>
      </c>
      <c r="CV26" s="85">
        <f t="shared" si="39"/>
        <v>8</v>
      </c>
      <c r="CW26" s="85">
        <f t="shared" si="40"/>
        <v>0</v>
      </c>
      <c r="CX26" s="77">
        <f t="shared" si="54"/>
        <v>17</v>
      </c>
      <c r="CY26" s="85">
        <v>1</v>
      </c>
      <c r="CZ26" s="85">
        <v>1</v>
      </c>
      <c r="DA26" s="85">
        <v>3</v>
      </c>
      <c r="DB26" s="85">
        <v>6</v>
      </c>
      <c r="DC26" s="85">
        <v>8</v>
      </c>
      <c r="DD26" s="85">
        <v>0</v>
      </c>
      <c r="ET26" s="85">
        <v>6</v>
      </c>
      <c r="EU26" s="85">
        <v>6</v>
      </c>
      <c r="EV26" s="85">
        <v>4</v>
      </c>
      <c r="EW26" s="85">
        <v>37</v>
      </c>
      <c r="EX26" s="85">
        <v>49</v>
      </c>
      <c r="EY26" s="85">
        <v>2</v>
      </c>
      <c r="EZ26" s="85">
        <v>1</v>
      </c>
      <c r="FA26" s="85">
        <v>3</v>
      </c>
      <c r="FB26" s="85">
        <v>6</v>
      </c>
      <c r="FC26" s="85">
        <v>23</v>
      </c>
      <c r="FD26" s="85">
        <v>31</v>
      </c>
      <c r="FE26" s="85">
        <v>0</v>
      </c>
      <c r="FL26" s="86">
        <f t="shared" si="55"/>
        <v>25.099999999999994</v>
      </c>
      <c r="FM26" s="99">
        <f t="shared" si="56"/>
        <v>1</v>
      </c>
      <c r="FN26" s="99">
        <f t="shared" si="41"/>
        <v>0</v>
      </c>
      <c r="FO26" s="100">
        <f t="shared" si="42"/>
        <v>0.17</v>
      </c>
      <c r="FP26" s="100">
        <f t="shared" si="43"/>
        <v>0</v>
      </c>
      <c r="FQ26" s="101">
        <v>0.44637707417976469</v>
      </c>
      <c r="FR26" s="101">
        <v>0.2252318414837855</v>
      </c>
      <c r="FS26" s="101">
        <v>0.39488816054280951</v>
      </c>
      <c r="FT26" s="100" t="s">
        <v>1438</v>
      </c>
      <c r="FU26" s="100" t="s">
        <v>1568</v>
      </c>
      <c r="FV26" s="100" t="s">
        <v>1513</v>
      </c>
      <c r="FW26" s="100" t="s">
        <v>2238</v>
      </c>
      <c r="FX26" s="100" t="s">
        <v>2161</v>
      </c>
      <c r="FY26" s="100" t="s">
        <v>2161</v>
      </c>
      <c r="FZ26" s="100" t="s">
        <v>2224</v>
      </c>
      <c r="GA26" s="100" t="s">
        <v>2060</v>
      </c>
      <c r="GB26" s="100"/>
      <c r="GE26" s="32">
        <v>2015</v>
      </c>
      <c r="GF26" s="32">
        <v>14</v>
      </c>
      <c r="GG26" s="32">
        <v>35</v>
      </c>
      <c r="GH26" s="32">
        <v>56</v>
      </c>
    </row>
    <row r="27" spans="1:203" hidden="1" x14ac:dyDescent="0.25">
      <c r="A27" s="32" t="s">
        <v>18</v>
      </c>
      <c r="B27" s="90" t="s">
        <v>24</v>
      </c>
      <c r="C27" s="41" t="str">
        <f>'[1]Özet tablo'!P26</f>
        <v>ADIYAMAN</v>
      </c>
      <c r="D27" s="41"/>
      <c r="E27" s="41"/>
      <c r="F27" s="41"/>
      <c r="G27" s="91">
        <v>11</v>
      </c>
      <c r="H27" s="91">
        <v>69</v>
      </c>
      <c r="I27" s="91">
        <v>66</v>
      </c>
      <c r="J27" s="91">
        <v>146</v>
      </c>
      <c r="K27" s="92">
        <v>7</v>
      </c>
      <c r="L27" s="92">
        <v>114</v>
      </c>
      <c r="M27" s="92">
        <v>67</v>
      </c>
      <c r="N27" s="92">
        <v>188</v>
      </c>
      <c r="O27" s="93">
        <v>38</v>
      </c>
      <c r="P27" s="40">
        <v>3</v>
      </c>
      <c r="Q27" s="94">
        <f t="shared" si="14"/>
        <v>42</v>
      </c>
      <c r="R27" s="95">
        <f t="shared" si="1"/>
        <v>0.28767123287671231</v>
      </c>
      <c r="S27" s="96">
        <v>238</v>
      </c>
      <c r="T27" s="96">
        <v>356</v>
      </c>
      <c r="U27" s="96">
        <v>239</v>
      </c>
      <c r="V27" s="96">
        <v>354</v>
      </c>
      <c r="W27" s="96">
        <v>595</v>
      </c>
      <c r="X27" s="96">
        <v>833</v>
      </c>
      <c r="Y27" s="73">
        <f t="shared" si="3"/>
        <v>2.9411764705882351</v>
      </c>
      <c r="Z27" s="73">
        <f t="shared" si="4"/>
        <v>32.022471910112358</v>
      </c>
      <c r="AA27" s="73">
        <f t="shared" si="44"/>
        <v>42.677824267782427</v>
      </c>
      <c r="AB27" s="73">
        <f t="shared" si="5"/>
        <v>36.30252100840336</v>
      </c>
      <c r="AC27" s="73">
        <f t="shared" si="6"/>
        <v>26.770708283313326</v>
      </c>
      <c r="AD27" s="97">
        <f t="shared" si="15"/>
        <v>379</v>
      </c>
      <c r="AE27" s="40">
        <f t="shared" si="16"/>
        <v>137</v>
      </c>
      <c r="AF27" s="98">
        <v>315</v>
      </c>
      <c r="AG27" s="98">
        <v>253</v>
      </c>
      <c r="AH27" s="98">
        <v>302</v>
      </c>
      <c r="AI27" s="98">
        <v>236</v>
      </c>
      <c r="AJ27" s="98">
        <v>105</v>
      </c>
      <c r="AK27" s="98">
        <v>76</v>
      </c>
      <c r="AL27" s="76">
        <v>9</v>
      </c>
      <c r="AM27" s="76">
        <v>9</v>
      </c>
      <c r="AN27" s="77">
        <v>27</v>
      </c>
      <c r="AO27" s="77">
        <v>83</v>
      </c>
      <c r="AP27" s="77">
        <v>60</v>
      </c>
      <c r="AQ27" s="77">
        <v>0</v>
      </c>
      <c r="AR27" s="77">
        <f t="shared" si="45"/>
        <v>170</v>
      </c>
      <c r="AS27" s="77">
        <v>6</v>
      </c>
      <c r="AT27" s="78">
        <v>61</v>
      </c>
      <c r="AU27" s="79">
        <v>82</v>
      </c>
      <c r="AV27" s="80">
        <f t="shared" si="17"/>
        <v>16.564417177914109</v>
      </c>
      <c r="AW27" s="80">
        <f t="shared" si="18"/>
        <v>25.464684014869889</v>
      </c>
      <c r="AX27" s="80">
        <f t="shared" si="19"/>
        <v>22.881355932203391</v>
      </c>
      <c r="AY27" s="81">
        <f t="shared" si="20"/>
        <v>10.671936758893279</v>
      </c>
      <c r="AZ27" s="81">
        <f t="shared" si="21"/>
        <v>27.483443708609272</v>
      </c>
      <c r="BA27" s="81">
        <f t="shared" si="46"/>
        <v>59.530791788856305</v>
      </c>
      <c r="BB27" s="81">
        <f t="shared" si="22"/>
        <v>44.479004665629859</v>
      </c>
      <c r="BC27" s="81">
        <f t="shared" si="47"/>
        <v>38.72053872053872</v>
      </c>
      <c r="BD27" s="82">
        <f t="shared" si="48"/>
        <v>138</v>
      </c>
      <c r="BE27" s="83">
        <v>9</v>
      </c>
      <c r="BF27" s="83">
        <v>10</v>
      </c>
      <c r="BG27" s="83">
        <v>10</v>
      </c>
      <c r="BH27" s="83">
        <v>83</v>
      </c>
      <c r="BI27" s="83">
        <v>69</v>
      </c>
      <c r="BJ27" s="83">
        <v>0</v>
      </c>
      <c r="BK27" s="77">
        <f t="shared" si="49"/>
        <v>162</v>
      </c>
      <c r="BL27" s="83">
        <f t="shared" si="23"/>
        <v>9</v>
      </c>
      <c r="BM27" s="84">
        <v>9</v>
      </c>
      <c r="BN27" s="83">
        <f t="shared" si="24"/>
        <v>10</v>
      </c>
      <c r="BO27" s="83">
        <f t="shared" si="25"/>
        <v>10</v>
      </c>
      <c r="BP27" s="83">
        <f t="shared" si="26"/>
        <v>83</v>
      </c>
      <c r="BQ27" s="83">
        <f t="shared" si="27"/>
        <v>69</v>
      </c>
      <c r="BR27" s="83">
        <f t="shared" si="28"/>
        <v>0</v>
      </c>
      <c r="BS27" s="77">
        <f t="shared" si="50"/>
        <v>162</v>
      </c>
      <c r="BT27" s="83">
        <f t="shared" si="29"/>
        <v>0</v>
      </c>
      <c r="BU27" s="77"/>
      <c r="BV27" s="83">
        <f t="shared" si="30"/>
        <v>0</v>
      </c>
      <c r="BW27" s="83">
        <f t="shared" si="31"/>
        <v>0</v>
      </c>
      <c r="BX27" s="83">
        <f t="shared" si="32"/>
        <v>0</v>
      </c>
      <c r="BY27" s="83">
        <f t="shared" si="33"/>
        <v>0</v>
      </c>
      <c r="BZ27" s="83">
        <f t="shared" si="34"/>
        <v>0</v>
      </c>
      <c r="CA27" s="77">
        <f t="shared" si="51"/>
        <v>0</v>
      </c>
      <c r="CC27" s="77"/>
      <c r="CI27" s="77">
        <f t="shared" si="52"/>
        <v>0</v>
      </c>
      <c r="CP27" s="77">
        <f t="shared" si="53"/>
        <v>0</v>
      </c>
      <c r="CQ27" s="85">
        <f t="shared" si="35"/>
        <v>0</v>
      </c>
      <c r="CR27" s="77"/>
      <c r="CS27" s="85">
        <f t="shared" si="36"/>
        <v>0</v>
      </c>
      <c r="CT27" s="85">
        <f t="shared" si="37"/>
        <v>0</v>
      </c>
      <c r="CU27" s="85">
        <f t="shared" si="38"/>
        <v>0</v>
      </c>
      <c r="CV27" s="85">
        <f t="shared" si="39"/>
        <v>0</v>
      </c>
      <c r="CW27" s="85">
        <f t="shared" si="40"/>
        <v>0</v>
      </c>
      <c r="CX27" s="77">
        <f t="shared" si="54"/>
        <v>0</v>
      </c>
      <c r="ET27" s="85">
        <v>8</v>
      </c>
      <c r="EU27" s="85">
        <v>8</v>
      </c>
      <c r="EV27" s="85">
        <v>7</v>
      </c>
      <c r="EW27" s="85">
        <v>68</v>
      </c>
      <c r="EX27" s="85">
        <v>59</v>
      </c>
      <c r="EY27" s="85">
        <v>0</v>
      </c>
      <c r="EZ27" s="85">
        <v>1</v>
      </c>
      <c r="FA27" s="85">
        <v>2</v>
      </c>
      <c r="FB27" s="85">
        <v>3</v>
      </c>
      <c r="FC27" s="85">
        <v>15</v>
      </c>
      <c r="FD27" s="85">
        <v>10</v>
      </c>
      <c r="FE27" s="85">
        <v>0</v>
      </c>
      <c r="FL27" s="86">
        <f t="shared" si="55"/>
        <v>172.59999999999997</v>
      </c>
      <c r="FM27" s="99">
        <f t="shared" si="56"/>
        <v>8</v>
      </c>
      <c r="FN27" s="99">
        <f t="shared" si="41"/>
        <v>1</v>
      </c>
      <c r="FO27" s="100">
        <f t="shared" si="42"/>
        <v>1.36</v>
      </c>
      <c r="FP27" s="100">
        <f t="shared" si="43"/>
        <v>171</v>
      </c>
      <c r="FQ27" s="101">
        <v>0.29909774436090225</v>
      </c>
      <c r="FR27" s="101">
        <v>8.8135057016723792E-2</v>
      </c>
      <c r="FS27" s="101">
        <v>0.25938281901584637</v>
      </c>
      <c r="FT27" s="100" t="s">
        <v>1700</v>
      </c>
      <c r="FU27" s="100" t="s">
        <v>1794</v>
      </c>
      <c r="FV27" s="100" t="s">
        <v>1795</v>
      </c>
      <c r="FW27" s="100" t="s">
        <v>1734</v>
      </c>
      <c r="FX27" s="100" t="s">
        <v>1544</v>
      </c>
      <c r="FY27" s="100" t="s">
        <v>1525</v>
      </c>
      <c r="FZ27" s="100" t="s">
        <v>1796</v>
      </c>
      <c r="GA27" s="100" t="s">
        <v>1795</v>
      </c>
      <c r="GB27" s="100"/>
    </row>
    <row r="28" spans="1:203" hidden="1" x14ac:dyDescent="0.25">
      <c r="A28" s="32" t="s">
        <v>18</v>
      </c>
      <c r="B28" s="90" t="s">
        <v>25</v>
      </c>
      <c r="C28" s="41" t="str">
        <f>'[1]Özet tablo'!P27</f>
        <v>ADIYAMAN</v>
      </c>
      <c r="D28" s="41"/>
      <c r="E28" s="41"/>
      <c r="F28" s="41"/>
      <c r="G28" s="91">
        <v>23</v>
      </c>
      <c r="H28" s="91">
        <v>95</v>
      </c>
      <c r="I28" s="91">
        <v>107</v>
      </c>
      <c r="J28" s="91">
        <v>225</v>
      </c>
      <c r="K28" s="92">
        <v>13</v>
      </c>
      <c r="L28" s="92">
        <v>88</v>
      </c>
      <c r="M28" s="92">
        <v>122</v>
      </c>
      <c r="N28" s="92">
        <v>223</v>
      </c>
      <c r="O28" s="93">
        <v>8</v>
      </c>
      <c r="P28" s="40">
        <v>21</v>
      </c>
      <c r="Q28" s="94">
        <f t="shared" si="14"/>
        <v>-2</v>
      </c>
      <c r="R28" s="95">
        <f t="shared" si="1"/>
        <v>-8.8888888888888889E-3</v>
      </c>
      <c r="S28" s="96">
        <v>148</v>
      </c>
      <c r="T28" s="96">
        <v>178</v>
      </c>
      <c r="U28" s="96">
        <v>151</v>
      </c>
      <c r="V28" s="96">
        <v>200</v>
      </c>
      <c r="W28" s="96">
        <v>329</v>
      </c>
      <c r="X28" s="96">
        <v>477</v>
      </c>
      <c r="Y28" s="73">
        <f t="shared" si="3"/>
        <v>8.7837837837837842</v>
      </c>
      <c r="Z28" s="73">
        <f t="shared" si="4"/>
        <v>49.438202247191008</v>
      </c>
      <c r="AA28" s="73">
        <f t="shared" si="44"/>
        <v>72.185430463576168</v>
      </c>
      <c r="AB28" s="73">
        <f t="shared" si="5"/>
        <v>59.878419452887542</v>
      </c>
      <c r="AC28" s="73">
        <f t="shared" si="6"/>
        <v>44.025157232704402</v>
      </c>
      <c r="AD28" s="97">
        <f t="shared" si="15"/>
        <v>132</v>
      </c>
      <c r="AE28" s="40">
        <f t="shared" si="16"/>
        <v>42</v>
      </c>
      <c r="AF28" s="98">
        <v>175</v>
      </c>
      <c r="AG28" s="98">
        <v>120</v>
      </c>
      <c r="AH28" s="98">
        <v>188</v>
      </c>
      <c r="AI28" s="98">
        <v>121</v>
      </c>
      <c r="AJ28" s="98">
        <v>44</v>
      </c>
      <c r="AK28" s="98">
        <v>42</v>
      </c>
      <c r="AL28" s="76">
        <v>11</v>
      </c>
      <c r="AM28" s="76">
        <v>14</v>
      </c>
      <c r="AN28" s="77">
        <v>13</v>
      </c>
      <c r="AO28" s="77">
        <v>80</v>
      </c>
      <c r="AP28" s="77">
        <v>128</v>
      </c>
      <c r="AQ28" s="77">
        <v>6</v>
      </c>
      <c r="AR28" s="77">
        <f t="shared" si="45"/>
        <v>227</v>
      </c>
      <c r="AS28" s="77">
        <v>31</v>
      </c>
      <c r="AT28" s="78">
        <v>4</v>
      </c>
      <c r="AU28" s="79">
        <v>18</v>
      </c>
      <c r="AV28" s="80">
        <f t="shared" si="17"/>
        <v>48.132780082987551</v>
      </c>
      <c r="AW28" s="80">
        <f t="shared" si="18"/>
        <v>59.22330097087378</v>
      </c>
      <c r="AX28" s="80">
        <f t="shared" si="19"/>
        <v>85.123966942148769</v>
      </c>
      <c r="AY28" s="81">
        <f t="shared" si="20"/>
        <v>10.833333333333334</v>
      </c>
      <c r="AZ28" s="81">
        <f t="shared" si="21"/>
        <v>42.553191489361701</v>
      </c>
      <c r="BA28" s="81">
        <f t="shared" si="46"/>
        <v>90.909090909090907</v>
      </c>
      <c r="BB28" s="81">
        <f t="shared" si="22"/>
        <v>65.155807365439088</v>
      </c>
      <c r="BC28" s="81">
        <f t="shared" si="47"/>
        <v>57.192982456140349</v>
      </c>
      <c r="BD28" s="82">
        <f t="shared" si="48"/>
        <v>15</v>
      </c>
      <c r="BE28" s="83">
        <v>11</v>
      </c>
      <c r="BF28" s="83">
        <v>16</v>
      </c>
      <c r="BG28" s="83">
        <v>10</v>
      </c>
      <c r="BH28" s="83">
        <v>80</v>
      </c>
      <c r="BI28" s="83">
        <v>127</v>
      </c>
      <c r="BJ28" s="83">
        <v>9</v>
      </c>
      <c r="BK28" s="77">
        <f t="shared" si="49"/>
        <v>226</v>
      </c>
      <c r="BL28" s="83">
        <f t="shared" si="23"/>
        <v>11</v>
      </c>
      <c r="BM28" s="84">
        <v>14</v>
      </c>
      <c r="BN28" s="83">
        <f t="shared" si="24"/>
        <v>16</v>
      </c>
      <c r="BO28" s="83">
        <f t="shared" si="25"/>
        <v>10</v>
      </c>
      <c r="BP28" s="83">
        <f t="shared" si="26"/>
        <v>80</v>
      </c>
      <c r="BQ28" s="83">
        <f t="shared" si="27"/>
        <v>127</v>
      </c>
      <c r="BR28" s="83">
        <f t="shared" si="28"/>
        <v>9</v>
      </c>
      <c r="BS28" s="77">
        <f t="shared" si="50"/>
        <v>226</v>
      </c>
      <c r="BT28" s="83">
        <f t="shared" si="29"/>
        <v>0</v>
      </c>
      <c r="BU28" s="77"/>
      <c r="BV28" s="83">
        <f t="shared" si="30"/>
        <v>0</v>
      </c>
      <c r="BW28" s="83">
        <f t="shared" si="31"/>
        <v>0</v>
      </c>
      <c r="BX28" s="83">
        <f t="shared" si="32"/>
        <v>0</v>
      </c>
      <c r="BY28" s="83">
        <f t="shared" si="33"/>
        <v>0</v>
      </c>
      <c r="BZ28" s="83">
        <f t="shared" si="34"/>
        <v>0</v>
      </c>
      <c r="CA28" s="77">
        <f t="shared" si="51"/>
        <v>0</v>
      </c>
      <c r="CC28" s="77"/>
      <c r="CI28" s="77">
        <f t="shared" si="52"/>
        <v>0</v>
      </c>
      <c r="CP28" s="77">
        <f t="shared" si="53"/>
        <v>0</v>
      </c>
      <c r="CQ28" s="85">
        <f t="shared" si="35"/>
        <v>0</v>
      </c>
      <c r="CR28" s="77"/>
      <c r="CS28" s="85">
        <f t="shared" si="36"/>
        <v>0</v>
      </c>
      <c r="CT28" s="85">
        <f t="shared" si="37"/>
        <v>0</v>
      </c>
      <c r="CU28" s="85">
        <f t="shared" si="38"/>
        <v>0</v>
      </c>
      <c r="CV28" s="85">
        <f t="shared" si="39"/>
        <v>0</v>
      </c>
      <c r="CW28" s="85">
        <f t="shared" si="40"/>
        <v>0</v>
      </c>
      <c r="CX28" s="77">
        <f t="shared" si="54"/>
        <v>0</v>
      </c>
      <c r="ET28" s="85">
        <v>10</v>
      </c>
      <c r="EU28" s="85">
        <v>13</v>
      </c>
      <c r="EV28" s="85">
        <v>5</v>
      </c>
      <c r="EW28" s="85">
        <v>61</v>
      </c>
      <c r="EX28" s="85">
        <v>91</v>
      </c>
      <c r="EY28" s="85">
        <v>9</v>
      </c>
      <c r="EZ28" s="85">
        <v>1</v>
      </c>
      <c r="FA28" s="85">
        <v>3</v>
      </c>
      <c r="FB28" s="85">
        <v>5</v>
      </c>
      <c r="FC28" s="85">
        <v>19</v>
      </c>
      <c r="FD28" s="85">
        <v>36</v>
      </c>
      <c r="FE28" s="85">
        <v>0</v>
      </c>
      <c r="FL28" s="86">
        <f t="shared" si="55"/>
        <v>0</v>
      </c>
      <c r="FM28" s="99">
        <f t="shared" si="56"/>
        <v>0</v>
      </c>
      <c r="FN28" s="99">
        <f t="shared" si="41"/>
        <v>0</v>
      </c>
      <c r="FO28" s="100">
        <f t="shared" si="42"/>
        <v>0</v>
      </c>
      <c r="FP28" s="100">
        <f t="shared" si="43"/>
        <v>0</v>
      </c>
      <c r="FQ28" s="101">
        <v>2.4509260286126166E-2</v>
      </c>
      <c r="FR28" s="101">
        <v>-8.6991251426397742E-2</v>
      </c>
      <c r="FS28" s="101">
        <v>-0.23364485981308414</v>
      </c>
      <c r="FT28" s="100" t="s">
        <v>1943</v>
      </c>
      <c r="FU28" s="100" t="s">
        <v>1428</v>
      </c>
      <c r="FV28" s="100" t="s">
        <v>2346</v>
      </c>
      <c r="FW28" s="100" t="s">
        <v>1747</v>
      </c>
      <c r="FX28" s="100" t="s">
        <v>1622</v>
      </c>
      <c r="FY28" s="100" t="s">
        <v>1571</v>
      </c>
      <c r="FZ28" s="100" t="s">
        <v>2125</v>
      </c>
      <c r="GA28" s="100" t="s">
        <v>1851</v>
      </c>
      <c r="GB28" s="100"/>
    </row>
    <row r="29" spans="1:203" ht="30" hidden="1" x14ac:dyDescent="0.25">
      <c r="A29" s="32" t="s">
        <v>26</v>
      </c>
      <c r="B29" s="90" t="s">
        <v>27</v>
      </c>
      <c r="C29" s="41" t="str">
        <f>'[1]Özet tablo'!P28</f>
        <v>AFYONKARAHİSAR</v>
      </c>
      <c r="D29" s="41"/>
      <c r="E29" s="41"/>
      <c r="F29" s="41"/>
      <c r="G29" s="91">
        <v>10</v>
      </c>
      <c r="H29" s="91">
        <v>65</v>
      </c>
      <c r="I29" s="91">
        <v>81</v>
      </c>
      <c r="J29" s="91">
        <v>156</v>
      </c>
      <c r="K29" s="92">
        <v>17</v>
      </c>
      <c r="L29" s="92">
        <v>36</v>
      </c>
      <c r="M29" s="92">
        <v>97</v>
      </c>
      <c r="N29" s="92">
        <v>150</v>
      </c>
      <c r="O29" s="93">
        <v>7</v>
      </c>
      <c r="P29" s="40">
        <v>30</v>
      </c>
      <c r="Q29" s="94">
        <f t="shared" si="14"/>
        <v>-6</v>
      </c>
      <c r="R29" s="95">
        <f t="shared" si="1"/>
        <v>-3.8461538461538464E-2</v>
      </c>
      <c r="S29" s="96">
        <v>109</v>
      </c>
      <c r="T29" s="96">
        <v>107</v>
      </c>
      <c r="U29" s="96">
        <v>82</v>
      </c>
      <c r="V29" s="96">
        <v>107</v>
      </c>
      <c r="W29" s="96">
        <v>189</v>
      </c>
      <c r="X29" s="96">
        <v>298</v>
      </c>
      <c r="Y29" s="73">
        <f t="shared" si="3"/>
        <v>15.596330275229359</v>
      </c>
      <c r="Z29" s="73">
        <f t="shared" si="4"/>
        <v>33.644859813084111</v>
      </c>
      <c r="AA29" s="73">
        <f t="shared" si="44"/>
        <v>90.243902439024396</v>
      </c>
      <c r="AB29" s="73">
        <f t="shared" si="5"/>
        <v>58.201058201058196</v>
      </c>
      <c r="AC29" s="73">
        <f t="shared" si="6"/>
        <v>42.617449664429529</v>
      </c>
      <c r="AD29" s="97">
        <f t="shared" si="15"/>
        <v>79</v>
      </c>
      <c r="AE29" s="40">
        <f t="shared" si="16"/>
        <v>8</v>
      </c>
      <c r="AF29" s="98">
        <v>134</v>
      </c>
      <c r="AG29" s="98">
        <v>106</v>
      </c>
      <c r="AH29" s="98">
        <v>132</v>
      </c>
      <c r="AI29" s="98">
        <v>81</v>
      </c>
      <c r="AJ29" s="98">
        <v>26</v>
      </c>
      <c r="AK29" s="98">
        <v>29</v>
      </c>
      <c r="AL29" s="76">
        <v>7</v>
      </c>
      <c r="AM29" s="76">
        <v>9</v>
      </c>
      <c r="AN29" s="77">
        <v>19</v>
      </c>
      <c r="AO29" s="77">
        <v>53</v>
      </c>
      <c r="AP29" s="77">
        <v>61</v>
      </c>
      <c r="AQ29" s="77">
        <v>3</v>
      </c>
      <c r="AR29" s="77">
        <f t="shared" si="45"/>
        <v>136</v>
      </c>
      <c r="AS29" s="77">
        <v>15</v>
      </c>
      <c r="AT29" s="78">
        <v>4</v>
      </c>
      <c r="AU29" s="79">
        <v>9</v>
      </c>
      <c r="AV29" s="80">
        <f t="shared" si="17"/>
        <v>36.363636363636367</v>
      </c>
      <c r="AW29" s="80">
        <f t="shared" si="18"/>
        <v>47.887323943661968</v>
      </c>
      <c r="AX29" s="80">
        <f t="shared" si="19"/>
        <v>60.493827160493829</v>
      </c>
      <c r="AY29" s="81">
        <f t="shared" si="20"/>
        <v>17.924528301886792</v>
      </c>
      <c r="AZ29" s="81">
        <f t="shared" si="21"/>
        <v>40.151515151515149</v>
      </c>
      <c r="BA29" s="81">
        <f t="shared" si="46"/>
        <v>69.158878504672899</v>
      </c>
      <c r="BB29" s="81">
        <f t="shared" si="22"/>
        <v>53.138075313807533</v>
      </c>
      <c r="BC29" s="81">
        <f t="shared" si="47"/>
        <v>43.661971830985912</v>
      </c>
      <c r="BD29" s="82">
        <f t="shared" si="48"/>
        <v>33</v>
      </c>
      <c r="BE29" s="83">
        <v>7</v>
      </c>
      <c r="BF29" s="83">
        <v>10</v>
      </c>
      <c r="BG29" s="83">
        <v>21</v>
      </c>
      <c r="BH29" s="83">
        <v>47</v>
      </c>
      <c r="BI29" s="83">
        <v>72</v>
      </c>
      <c r="BJ29" s="83">
        <v>4</v>
      </c>
      <c r="BK29" s="77">
        <f t="shared" si="49"/>
        <v>144</v>
      </c>
      <c r="BL29" s="83">
        <f t="shared" si="23"/>
        <v>7</v>
      </c>
      <c r="BM29" s="84">
        <v>9</v>
      </c>
      <c r="BN29" s="83">
        <f t="shared" si="24"/>
        <v>10</v>
      </c>
      <c r="BO29" s="83">
        <f t="shared" si="25"/>
        <v>21</v>
      </c>
      <c r="BP29" s="83">
        <f t="shared" si="26"/>
        <v>47</v>
      </c>
      <c r="BQ29" s="83">
        <f t="shared" si="27"/>
        <v>72</v>
      </c>
      <c r="BR29" s="83">
        <f t="shared" si="28"/>
        <v>4</v>
      </c>
      <c r="BS29" s="77">
        <f t="shared" si="50"/>
        <v>144</v>
      </c>
      <c r="BT29" s="83">
        <f t="shared" si="29"/>
        <v>0</v>
      </c>
      <c r="BU29" s="77"/>
      <c r="BV29" s="83">
        <f t="shared" si="30"/>
        <v>0</v>
      </c>
      <c r="BW29" s="83">
        <f t="shared" si="31"/>
        <v>0</v>
      </c>
      <c r="BX29" s="83">
        <f t="shared" si="32"/>
        <v>0</v>
      </c>
      <c r="BY29" s="83">
        <f t="shared" si="33"/>
        <v>0</v>
      </c>
      <c r="BZ29" s="83">
        <f t="shared" si="34"/>
        <v>0</v>
      </c>
      <c r="CA29" s="77">
        <f t="shared" si="51"/>
        <v>0</v>
      </c>
      <c r="CC29" s="77"/>
      <c r="CI29" s="77">
        <f t="shared" si="52"/>
        <v>0</v>
      </c>
      <c r="CP29" s="77">
        <f t="shared" si="53"/>
        <v>0</v>
      </c>
      <c r="CQ29" s="85">
        <f t="shared" si="35"/>
        <v>0</v>
      </c>
      <c r="CR29" s="77"/>
      <c r="CS29" s="85">
        <f t="shared" si="36"/>
        <v>0</v>
      </c>
      <c r="CT29" s="85">
        <f t="shared" si="37"/>
        <v>0</v>
      </c>
      <c r="CU29" s="85">
        <f t="shared" si="38"/>
        <v>0</v>
      </c>
      <c r="CV29" s="85">
        <f t="shared" si="39"/>
        <v>0</v>
      </c>
      <c r="CW29" s="85">
        <f t="shared" si="40"/>
        <v>0</v>
      </c>
      <c r="CX29" s="77">
        <f t="shared" si="54"/>
        <v>0</v>
      </c>
      <c r="ET29" s="85">
        <v>6</v>
      </c>
      <c r="EU29" s="85">
        <v>7</v>
      </c>
      <c r="EV29" s="85">
        <v>8</v>
      </c>
      <c r="EW29" s="85">
        <v>36</v>
      </c>
      <c r="EX29" s="85">
        <v>51</v>
      </c>
      <c r="EY29" s="85">
        <v>3</v>
      </c>
      <c r="EZ29" s="85">
        <v>1</v>
      </c>
      <c r="FA29" s="85">
        <v>3</v>
      </c>
      <c r="FB29" s="85">
        <v>13</v>
      </c>
      <c r="FC29" s="85">
        <v>11</v>
      </c>
      <c r="FD29" s="85">
        <v>21</v>
      </c>
      <c r="FE29" s="85">
        <v>1</v>
      </c>
      <c r="FL29" s="86">
        <f t="shared" si="55"/>
        <v>28.099999999999994</v>
      </c>
      <c r="FM29" s="99">
        <f t="shared" si="56"/>
        <v>1</v>
      </c>
      <c r="FN29" s="99">
        <f t="shared" si="41"/>
        <v>0</v>
      </c>
      <c r="FO29" s="100">
        <f t="shared" si="42"/>
        <v>0.17</v>
      </c>
      <c r="FP29" s="100">
        <f t="shared" si="43"/>
        <v>0</v>
      </c>
      <c r="FQ29" s="101">
        <v>0.1384240791586803</v>
      </c>
      <c r="FR29" s="101">
        <v>0.12960182260653441</v>
      </c>
      <c r="FS29" s="101">
        <v>0.10695187165775417</v>
      </c>
      <c r="FT29" s="100" t="s">
        <v>2082</v>
      </c>
      <c r="FU29" s="100" t="s">
        <v>1859</v>
      </c>
      <c r="FV29" s="100" t="s">
        <v>2021</v>
      </c>
      <c r="FW29" s="100" t="s">
        <v>2224</v>
      </c>
      <c r="FX29" s="100" t="s">
        <v>2334</v>
      </c>
      <c r="FY29" s="100" t="s">
        <v>1978</v>
      </c>
      <c r="FZ29" s="100" t="s">
        <v>2154</v>
      </c>
      <c r="GA29" s="100" t="s">
        <v>1789</v>
      </c>
      <c r="GB29" s="100"/>
    </row>
    <row r="30" spans="1:203" ht="30" hidden="1" x14ac:dyDescent="0.25">
      <c r="A30" s="32" t="s">
        <v>26</v>
      </c>
      <c r="B30" s="90" t="s">
        <v>1002</v>
      </c>
      <c r="C30" s="41" t="str">
        <f>'[1]Özet tablo'!P29</f>
        <v>AFYONKARAHİSAR</v>
      </c>
      <c r="D30" s="41"/>
      <c r="E30" s="41"/>
      <c r="F30" s="41"/>
      <c r="G30" s="91">
        <v>4</v>
      </c>
      <c r="H30" s="91">
        <v>26</v>
      </c>
      <c r="I30" s="91">
        <v>47</v>
      </c>
      <c r="J30" s="91">
        <v>77</v>
      </c>
      <c r="K30" s="92">
        <v>8</v>
      </c>
      <c r="L30" s="92">
        <v>38</v>
      </c>
      <c r="M30" s="92">
        <v>42</v>
      </c>
      <c r="N30" s="92">
        <v>88</v>
      </c>
      <c r="O30" s="93">
        <v>16</v>
      </c>
      <c r="P30" s="40">
        <v>7</v>
      </c>
      <c r="Q30" s="94">
        <f t="shared" si="14"/>
        <v>11</v>
      </c>
      <c r="R30" s="95">
        <f t="shared" si="1"/>
        <v>0.14285714285714285</v>
      </c>
      <c r="S30" s="96">
        <v>91</v>
      </c>
      <c r="T30" s="96">
        <v>112</v>
      </c>
      <c r="U30" s="96">
        <v>90</v>
      </c>
      <c r="V30" s="96">
        <v>119</v>
      </c>
      <c r="W30" s="96">
        <v>202</v>
      </c>
      <c r="X30" s="96">
        <v>293</v>
      </c>
      <c r="Y30" s="73">
        <f t="shared" si="3"/>
        <v>8.791208791208792</v>
      </c>
      <c r="Z30" s="73">
        <f t="shared" si="4"/>
        <v>33.928571428571431</v>
      </c>
      <c r="AA30" s="73">
        <f t="shared" si="44"/>
        <v>56.666666666666664</v>
      </c>
      <c r="AB30" s="73">
        <f t="shared" si="5"/>
        <v>44.059405940594061</v>
      </c>
      <c r="AC30" s="73">
        <f t="shared" si="6"/>
        <v>33.105802047781566</v>
      </c>
      <c r="AD30" s="97">
        <f t="shared" si="15"/>
        <v>113</v>
      </c>
      <c r="AE30" s="40">
        <f t="shared" si="16"/>
        <v>39</v>
      </c>
      <c r="AF30" s="98">
        <v>113</v>
      </c>
      <c r="AG30" s="98">
        <v>89</v>
      </c>
      <c r="AH30" s="98">
        <v>107</v>
      </c>
      <c r="AI30" s="98">
        <v>80</v>
      </c>
      <c r="AJ30" s="98">
        <v>30</v>
      </c>
      <c r="AK30" s="98">
        <v>24</v>
      </c>
      <c r="AL30" s="76">
        <v>4</v>
      </c>
      <c r="AM30" s="76">
        <v>7</v>
      </c>
      <c r="AN30" s="77">
        <v>6</v>
      </c>
      <c r="AO30" s="77">
        <v>39</v>
      </c>
      <c r="AP30" s="77">
        <v>46</v>
      </c>
      <c r="AQ30" s="77">
        <v>2</v>
      </c>
      <c r="AR30" s="77">
        <f t="shared" si="45"/>
        <v>93</v>
      </c>
      <c r="AS30" s="77">
        <v>12</v>
      </c>
      <c r="AT30" s="78">
        <v>11</v>
      </c>
      <c r="AU30" s="79">
        <v>12</v>
      </c>
      <c r="AV30" s="80">
        <f t="shared" si="17"/>
        <v>24.852071005917161</v>
      </c>
      <c r="AW30" s="80">
        <f t="shared" si="18"/>
        <v>40.106951871657756</v>
      </c>
      <c r="AX30" s="80">
        <f t="shared" si="19"/>
        <v>45</v>
      </c>
      <c r="AY30" s="81">
        <f t="shared" si="20"/>
        <v>6.7415730337078648</v>
      </c>
      <c r="AZ30" s="81">
        <f t="shared" si="21"/>
        <v>36.44859813084112</v>
      </c>
      <c r="BA30" s="81">
        <f t="shared" si="46"/>
        <v>62.727272727272734</v>
      </c>
      <c r="BB30" s="81">
        <f t="shared" si="22"/>
        <v>49.769585253456221</v>
      </c>
      <c r="BC30" s="81">
        <f t="shared" si="47"/>
        <v>37.688442211055282</v>
      </c>
      <c r="BD30" s="82">
        <f t="shared" si="48"/>
        <v>41</v>
      </c>
      <c r="BE30" s="83">
        <v>4</v>
      </c>
      <c r="BF30" s="83">
        <v>6</v>
      </c>
      <c r="BG30" s="83">
        <v>6</v>
      </c>
      <c r="BH30" s="83">
        <v>35</v>
      </c>
      <c r="BI30" s="83">
        <v>51</v>
      </c>
      <c r="BJ30" s="83">
        <v>2</v>
      </c>
      <c r="BK30" s="77">
        <f t="shared" si="49"/>
        <v>94</v>
      </c>
      <c r="BL30" s="83">
        <f t="shared" si="23"/>
        <v>4</v>
      </c>
      <c r="BM30" s="84">
        <v>7</v>
      </c>
      <c r="BN30" s="83">
        <f t="shared" si="24"/>
        <v>6</v>
      </c>
      <c r="BO30" s="83">
        <f t="shared" si="25"/>
        <v>6</v>
      </c>
      <c r="BP30" s="83">
        <f t="shared" si="26"/>
        <v>35</v>
      </c>
      <c r="BQ30" s="83">
        <f t="shared" si="27"/>
        <v>51</v>
      </c>
      <c r="BR30" s="83">
        <f t="shared" si="28"/>
        <v>2</v>
      </c>
      <c r="BS30" s="77">
        <f t="shared" si="50"/>
        <v>94</v>
      </c>
      <c r="BT30" s="83">
        <f t="shared" si="29"/>
        <v>0</v>
      </c>
      <c r="BU30" s="77"/>
      <c r="BV30" s="83">
        <f t="shared" si="30"/>
        <v>0</v>
      </c>
      <c r="BW30" s="83">
        <f t="shared" si="31"/>
        <v>0</v>
      </c>
      <c r="BX30" s="83">
        <f t="shared" si="32"/>
        <v>0</v>
      </c>
      <c r="BY30" s="83">
        <f t="shared" si="33"/>
        <v>0</v>
      </c>
      <c r="BZ30" s="83">
        <f t="shared" si="34"/>
        <v>0</v>
      </c>
      <c r="CA30" s="77">
        <f t="shared" si="51"/>
        <v>0</v>
      </c>
      <c r="CC30" s="77"/>
      <c r="CI30" s="77">
        <f t="shared" si="52"/>
        <v>0</v>
      </c>
      <c r="CP30" s="77">
        <f t="shared" si="53"/>
        <v>0</v>
      </c>
      <c r="CQ30" s="85">
        <f t="shared" si="35"/>
        <v>0</v>
      </c>
      <c r="CR30" s="77"/>
      <c r="CS30" s="85">
        <f t="shared" si="36"/>
        <v>0</v>
      </c>
      <c r="CT30" s="85">
        <f t="shared" si="37"/>
        <v>0</v>
      </c>
      <c r="CU30" s="85">
        <f t="shared" si="38"/>
        <v>0</v>
      </c>
      <c r="CV30" s="85">
        <f t="shared" si="39"/>
        <v>0</v>
      </c>
      <c r="CW30" s="85">
        <f t="shared" si="40"/>
        <v>0</v>
      </c>
      <c r="CX30" s="77">
        <f t="shared" si="54"/>
        <v>0</v>
      </c>
      <c r="ET30" s="85">
        <v>3</v>
      </c>
      <c r="EU30" s="85">
        <v>3</v>
      </c>
      <c r="EV30" s="85">
        <v>4</v>
      </c>
      <c r="EW30" s="85">
        <v>20</v>
      </c>
      <c r="EX30" s="85">
        <v>21</v>
      </c>
      <c r="EY30" s="85">
        <v>0</v>
      </c>
      <c r="EZ30" s="85">
        <v>1</v>
      </c>
      <c r="FA30" s="85">
        <v>3</v>
      </c>
      <c r="FB30" s="85">
        <v>2</v>
      </c>
      <c r="FC30" s="85">
        <v>15</v>
      </c>
      <c r="FD30" s="85">
        <v>30</v>
      </c>
      <c r="FE30" s="85">
        <v>2</v>
      </c>
      <c r="FL30" s="86">
        <f t="shared" si="55"/>
        <v>32.900000000000006</v>
      </c>
      <c r="FM30" s="99">
        <f t="shared" si="56"/>
        <v>1</v>
      </c>
      <c r="FN30" s="99">
        <f t="shared" si="41"/>
        <v>0</v>
      </c>
      <c r="FO30" s="100">
        <f t="shared" si="42"/>
        <v>0.17</v>
      </c>
      <c r="FP30" s="100">
        <f t="shared" si="43"/>
        <v>0</v>
      </c>
      <c r="FQ30" s="101">
        <v>0.27412405055061734</v>
      </c>
      <c r="FR30" s="101">
        <v>0.10022161214566874</v>
      </c>
      <c r="FS30" s="101">
        <v>6.5399889902485145E-2</v>
      </c>
      <c r="FT30" s="100" t="s">
        <v>2102</v>
      </c>
      <c r="FU30" s="100" t="s">
        <v>1550</v>
      </c>
      <c r="FV30" s="100" t="s">
        <v>2126</v>
      </c>
      <c r="FW30" s="100" t="s">
        <v>2221</v>
      </c>
      <c r="FX30" s="100" t="s">
        <v>1789</v>
      </c>
      <c r="FY30" s="100" t="s">
        <v>1558</v>
      </c>
      <c r="FZ30" s="100" t="s">
        <v>2046</v>
      </c>
      <c r="GA30" s="100" t="s">
        <v>1654</v>
      </c>
      <c r="GB30" s="100"/>
    </row>
    <row r="31" spans="1:203" ht="30" hidden="1" x14ac:dyDescent="0.25">
      <c r="A31" s="32" t="s">
        <v>26</v>
      </c>
      <c r="B31" s="90" t="s">
        <v>28</v>
      </c>
      <c r="C31" s="41" t="str">
        <f>'[1]Özet tablo'!P30</f>
        <v>AFYONKARAHİSAR</v>
      </c>
      <c r="D31" s="41"/>
      <c r="E31" s="41"/>
      <c r="F31" s="41"/>
      <c r="G31" s="91">
        <v>22</v>
      </c>
      <c r="H31" s="91">
        <v>210</v>
      </c>
      <c r="I31" s="91">
        <v>325</v>
      </c>
      <c r="J31" s="91">
        <v>557</v>
      </c>
      <c r="K31" s="92">
        <v>28</v>
      </c>
      <c r="L31" s="92">
        <v>138</v>
      </c>
      <c r="M31" s="92">
        <v>376</v>
      </c>
      <c r="N31" s="92">
        <v>542</v>
      </c>
      <c r="O31" s="93">
        <v>44</v>
      </c>
      <c r="P31" s="40">
        <v>68</v>
      </c>
      <c r="Q31" s="94">
        <f t="shared" si="14"/>
        <v>-15</v>
      </c>
      <c r="R31" s="95">
        <f t="shared" si="1"/>
        <v>-2.6929982046678635E-2</v>
      </c>
      <c r="S31" s="96">
        <v>517</v>
      </c>
      <c r="T31" s="96">
        <v>601</v>
      </c>
      <c r="U31" s="96">
        <v>546</v>
      </c>
      <c r="V31" s="96">
        <v>687</v>
      </c>
      <c r="W31" s="96">
        <v>1147</v>
      </c>
      <c r="X31" s="96">
        <v>1664</v>
      </c>
      <c r="Y31" s="73">
        <f t="shared" si="3"/>
        <v>5.4158607350096712</v>
      </c>
      <c r="Z31" s="73">
        <f t="shared" si="4"/>
        <v>22.961730449251245</v>
      </c>
      <c r="AA31" s="73">
        <f t="shared" si="44"/>
        <v>64.468864468864467</v>
      </c>
      <c r="AB31" s="73">
        <f t="shared" si="5"/>
        <v>42.72013949433304</v>
      </c>
      <c r="AC31" s="73">
        <f t="shared" si="6"/>
        <v>31.129807692307693</v>
      </c>
      <c r="AD31" s="97">
        <f t="shared" si="15"/>
        <v>657</v>
      </c>
      <c r="AE31" s="40">
        <f t="shared" si="16"/>
        <v>194</v>
      </c>
      <c r="AF31" s="98">
        <v>654</v>
      </c>
      <c r="AG31" s="98">
        <v>491</v>
      </c>
      <c r="AH31" s="98">
        <v>656</v>
      </c>
      <c r="AI31" s="98">
        <v>447</v>
      </c>
      <c r="AJ31" s="98">
        <v>131</v>
      </c>
      <c r="AK31" s="98">
        <v>156</v>
      </c>
      <c r="AL31" s="76">
        <v>26</v>
      </c>
      <c r="AM31" s="76">
        <v>35</v>
      </c>
      <c r="AN31" s="77">
        <v>27</v>
      </c>
      <c r="AO31" s="77">
        <v>183</v>
      </c>
      <c r="AP31" s="77">
        <v>315</v>
      </c>
      <c r="AQ31" s="77">
        <v>24</v>
      </c>
      <c r="AR31" s="77">
        <f t="shared" si="45"/>
        <v>549</v>
      </c>
      <c r="AS31" s="77">
        <v>85</v>
      </c>
      <c r="AT31" s="78">
        <v>33</v>
      </c>
      <c r="AU31" s="79">
        <v>49</v>
      </c>
      <c r="AV31" s="80">
        <f t="shared" si="17"/>
        <v>29.957356076759062</v>
      </c>
      <c r="AW31" s="80">
        <f t="shared" si="18"/>
        <v>39.619220308250227</v>
      </c>
      <c r="AX31" s="80">
        <f t="shared" si="19"/>
        <v>56.823266219239379</v>
      </c>
      <c r="AY31" s="81">
        <f t="shared" si="20"/>
        <v>5.4989816700610996</v>
      </c>
      <c r="AZ31" s="81">
        <f t="shared" si="21"/>
        <v>27.896341463414636</v>
      </c>
      <c r="BA31" s="81">
        <f t="shared" si="46"/>
        <v>68.68512110726644</v>
      </c>
      <c r="BB31" s="81">
        <f t="shared" si="22"/>
        <v>47.001620745542951</v>
      </c>
      <c r="BC31" s="81">
        <f t="shared" si="47"/>
        <v>39.663236669784844</v>
      </c>
      <c r="BD31" s="82">
        <f t="shared" si="48"/>
        <v>181</v>
      </c>
      <c r="BE31" s="83">
        <v>26</v>
      </c>
      <c r="BF31" s="83">
        <v>32</v>
      </c>
      <c r="BG31" s="83">
        <v>32</v>
      </c>
      <c r="BH31" s="83">
        <v>168</v>
      </c>
      <c r="BI31" s="83">
        <v>326</v>
      </c>
      <c r="BJ31" s="83">
        <v>38</v>
      </c>
      <c r="BK31" s="77">
        <f t="shared" si="49"/>
        <v>564</v>
      </c>
      <c r="BL31" s="83">
        <f t="shared" si="23"/>
        <v>24</v>
      </c>
      <c r="BM31" s="84">
        <v>32</v>
      </c>
      <c r="BN31" s="83">
        <f t="shared" si="24"/>
        <v>30</v>
      </c>
      <c r="BO31" s="83">
        <f t="shared" si="25"/>
        <v>32</v>
      </c>
      <c r="BP31" s="83">
        <f t="shared" si="26"/>
        <v>155</v>
      </c>
      <c r="BQ31" s="83">
        <f t="shared" si="27"/>
        <v>309</v>
      </c>
      <c r="BR31" s="83">
        <f t="shared" si="28"/>
        <v>34</v>
      </c>
      <c r="BS31" s="77">
        <f t="shared" si="50"/>
        <v>530</v>
      </c>
      <c r="BT31" s="83">
        <f t="shared" si="29"/>
        <v>2</v>
      </c>
      <c r="BU31" s="77">
        <v>3</v>
      </c>
      <c r="BV31" s="83">
        <f t="shared" si="30"/>
        <v>2</v>
      </c>
      <c r="BW31" s="83">
        <f t="shared" si="31"/>
        <v>0</v>
      </c>
      <c r="BX31" s="83">
        <f t="shared" si="32"/>
        <v>13</v>
      </c>
      <c r="BY31" s="83">
        <f t="shared" si="33"/>
        <v>17</v>
      </c>
      <c r="BZ31" s="83">
        <f t="shared" si="34"/>
        <v>4</v>
      </c>
      <c r="CA31" s="77">
        <f t="shared" si="51"/>
        <v>34</v>
      </c>
      <c r="CC31" s="77"/>
      <c r="CI31" s="77">
        <f t="shared" si="52"/>
        <v>0</v>
      </c>
      <c r="CP31" s="77">
        <f t="shared" si="53"/>
        <v>0</v>
      </c>
      <c r="CQ31" s="85">
        <f t="shared" si="35"/>
        <v>0</v>
      </c>
      <c r="CR31" s="77"/>
      <c r="CS31" s="85">
        <f t="shared" si="36"/>
        <v>0</v>
      </c>
      <c r="CT31" s="85">
        <f t="shared" si="37"/>
        <v>0</v>
      </c>
      <c r="CU31" s="85">
        <f t="shared" si="38"/>
        <v>0</v>
      </c>
      <c r="CV31" s="85">
        <f t="shared" si="39"/>
        <v>0</v>
      </c>
      <c r="CW31" s="85">
        <f t="shared" si="40"/>
        <v>0</v>
      </c>
      <c r="CX31" s="77">
        <f t="shared" si="54"/>
        <v>0</v>
      </c>
      <c r="DV31" s="85">
        <v>2</v>
      </c>
      <c r="DW31" s="85">
        <v>2</v>
      </c>
      <c r="DX31" s="85">
        <v>0</v>
      </c>
      <c r="DY31" s="85">
        <v>13</v>
      </c>
      <c r="DZ31" s="85">
        <v>17</v>
      </c>
      <c r="EA31" s="85">
        <v>4</v>
      </c>
      <c r="EH31" s="85">
        <v>1</v>
      </c>
      <c r="EI31" s="85">
        <v>0</v>
      </c>
      <c r="EJ31" s="85">
        <v>1</v>
      </c>
      <c r="EK31" s="85">
        <v>0</v>
      </c>
      <c r="EL31" s="85">
        <v>1</v>
      </c>
      <c r="EM31" s="85">
        <v>2</v>
      </c>
      <c r="ET31" s="85">
        <v>21</v>
      </c>
      <c r="EU31" s="85">
        <v>23</v>
      </c>
      <c r="EV31" s="85">
        <v>7</v>
      </c>
      <c r="EW31" s="85">
        <v>120</v>
      </c>
      <c r="EX31" s="85">
        <v>264</v>
      </c>
      <c r="EY31" s="85">
        <v>24</v>
      </c>
      <c r="EZ31" s="85">
        <v>2</v>
      </c>
      <c r="FA31" s="85">
        <v>7</v>
      </c>
      <c r="FB31" s="85">
        <v>24</v>
      </c>
      <c r="FC31" s="85">
        <v>35</v>
      </c>
      <c r="FD31" s="85">
        <v>44</v>
      </c>
      <c r="FE31" s="85">
        <v>8</v>
      </c>
      <c r="FL31" s="86">
        <f t="shared" si="55"/>
        <v>217.09999999999991</v>
      </c>
      <c r="FM31" s="99">
        <f t="shared" si="56"/>
        <v>10</v>
      </c>
      <c r="FN31" s="99">
        <f t="shared" si="41"/>
        <v>2</v>
      </c>
      <c r="FO31" s="100">
        <f t="shared" si="42"/>
        <v>1.7</v>
      </c>
      <c r="FP31" s="100">
        <f t="shared" si="43"/>
        <v>342</v>
      </c>
      <c r="FQ31" s="101">
        <v>0.58993071055645041</v>
      </c>
      <c r="FR31" s="101">
        <v>0.26287554755702669</v>
      </c>
      <c r="FS31" s="101">
        <v>3.8765880217785799E-2</v>
      </c>
      <c r="FT31" s="100" t="s">
        <v>1578</v>
      </c>
      <c r="FU31" s="100" t="s">
        <v>1666</v>
      </c>
      <c r="FV31" s="100" t="s">
        <v>2279</v>
      </c>
      <c r="FW31" s="100" t="s">
        <v>1601</v>
      </c>
      <c r="FX31" s="100" t="s">
        <v>2111</v>
      </c>
      <c r="FY31" s="100" t="s">
        <v>2228</v>
      </c>
      <c r="FZ31" s="100" t="s">
        <v>2126</v>
      </c>
      <c r="GA31" s="100" t="s">
        <v>1819</v>
      </c>
      <c r="GB31" s="100"/>
    </row>
    <row r="32" spans="1:203" ht="15" hidden="1" customHeight="1" x14ac:dyDescent="0.25">
      <c r="A32" s="32" t="s">
        <v>26</v>
      </c>
      <c r="B32" s="90" t="s">
        <v>29</v>
      </c>
      <c r="C32" s="41" t="str">
        <f>'[1]Özet tablo'!P31</f>
        <v>AFYONKARAHİSAR</v>
      </c>
      <c r="D32" s="41"/>
      <c r="E32" s="41"/>
      <c r="F32" s="41"/>
      <c r="G32" s="91">
        <v>31</v>
      </c>
      <c r="H32" s="91">
        <v>151</v>
      </c>
      <c r="I32" s="91">
        <v>243</v>
      </c>
      <c r="J32" s="91">
        <v>425</v>
      </c>
      <c r="K32" s="92">
        <v>16</v>
      </c>
      <c r="L32" s="92">
        <v>116</v>
      </c>
      <c r="M32" s="92">
        <v>254</v>
      </c>
      <c r="N32" s="92">
        <v>386</v>
      </c>
      <c r="O32" s="93">
        <v>23</v>
      </c>
      <c r="P32" s="40">
        <v>74</v>
      </c>
      <c r="Q32" s="94">
        <f t="shared" si="14"/>
        <v>-39</v>
      </c>
      <c r="R32" s="95">
        <f t="shared" si="1"/>
        <v>-9.1764705882352943E-2</v>
      </c>
      <c r="S32" s="96">
        <v>347</v>
      </c>
      <c r="T32" s="96">
        <v>476</v>
      </c>
      <c r="U32" s="96">
        <v>287</v>
      </c>
      <c r="V32" s="96">
        <v>418</v>
      </c>
      <c r="W32" s="96">
        <v>763</v>
      </c>
      <c r="X32" s="96">
        <v>1110</v>
      </c>
      <c r="Y32" s="73">
        <f t="shared" si="3"/>
        <v>4.6109510086455332</v>
      </c>
      <c r="Z32" s="73">
        <f t="shared" si="4"/>
        <v>24.369747899159663</v>
      </c>
      <c r="AA32" s="73">
        <f t="shared" si="44"/>
        <v>70.731707317073173</v>
      </c>
      <c r="AB32" s="73">
        <f t="shared" si="5"/>
        <v>41.808650065530799</v>
      </c>
      <c r="AC32" s="73">
        <f t="shared" si="6"/>
        <v>30.180180180180184</v>
      </c>
      <c r="AD32" s="97">
        <f t="shared" si="15"/>
        <v>444</v>
      </c>
      <c r="AE32" s="40">
        <f t="shared" si="16"/>
        <v>84</v>
      </c>
      <c r="AF32" s="98">
        <v>407</v>
      </c>
      <c r="AG32" s="98">
        <v>294</v>
      </c>
      <c r="AH32" s="98">
        <v>436</v>
      </c>
      <c r="AI32" s="98">
        <v>347</v>
      </c>
      <c r="AJ32" s="98">
        <v>128</v>
      </c>
      <c r="AK32" s="98">
        <v>64</v>
      </c>
      <c r="AL32" s="76">
        <v>18</v>
      </c>
      <c r="AM32" s="76">
        <v>27</v>
      </c>
      <c r="AN32" s="77">
        <v>20</v>
      </c>
      <c r="AO32" s="77">
        <v>132</v>
      </c>
      <c r="AP32" s="77">
        <v>280</v>
      </c>
      <c r="AQ32" s="77">
        <v>4</v>
      </c>
      <c r="AR32" s="77">
        <f t="shared" si="45"/>
        <v>436</v>
      </c>
      <c r="AS32" s="77">
        <v>64</v>
      </c>
      <c r="AT32" s="78">
        <v>15</v>
      </c>
      <c r="AU32" s="79">
        <v>54</v>
      </c>
      <c r="AV32" s="80">
        <f t="shared" si="17"/>
        <v>37.441497659906396</v>
      </c>
      <c r="AW32" s="80">
        <f t="shared" si="18"/>
        <v>44.955300127713919</v>
      </c>
      <c r="AX32" s="80">
        <f t="shared" si="19"/>
        <v>63.400576368876081</v>
      </c>
      <c r="AY32" s="81">
        <f t="shared" si="20"/>
        <v>6.8027210884353746</v>
      </c>
      <c r="AZ32" s="81">
        <f t="shared" si="21"/>
        <v>30.275229357798167</v>
      </c>
      <c r="BA32" s="81">
        <f t="shared" si="46"/>
        <v>73.473684210526315</v>
      </c>
      <c r="BB32" s="81">
        <f t="shared" si="22"/>
        <v>52.799121844127328</v>
      </c>
      <c r="BC32" s="81">
        <f t="shared" si="47"/>
        <v>47.984395318595581</v>
      </c>
      <c r="BD32" s="82">
        <f t="shared" si="48"/>
        <v>126</v>
      </c>
      <c r="BE32" s="83">
        <v>18</v>
      </c>
      <c r="BF32" s="83">
        <v>26</v>
      </c>
      <c r="BG32" s="83">
        <v>16</v>
      </c>
      <c r="BH32" s="83">
        <v>119</v>
      </c>
      <c r="BI32" s="83">
        <v>305</v>
      </c>
      <c r="BJ32" s="83">
        <v>6</v>
      </c>
      <c r="BK32" s="77">
        <f t="shared" si="49"/>
        <v>446</v>
      </c>
      <c r="BL32" s="83">
        <f t="shared" si="23"/>
        <v>18</v>
      </c>
      <c r="BM32" s="84">
        <v>27</v>
      </c>
      <c r="BN32" s="83">
        <f t="shared" si="24"/>
        <v>26</v>
      </c>
      <c r="BO32" s="83">
        <f t="shared" si="25"/>
        <v>16</v>
      </c>
      <c r="BP32" s="83">
        <f t="shared" si="26"/>
        <v>119</v>
      </c>
      <c r="BQ32" s="83">
        <f t="shared" si="27"/>
        <v>305</v>
      </c>
      <c r="BR32" s="83">
        <f t="shared" si="28"/>
        <v>6</v>
      </c>
      <c r="BS32" s="77">
        <f t="shared" si="50"/>
        <v>446</v>
      </c>
      <c r="BT32" s="83">
        <f t="shared" si="29"/>
        <v>0</v>
      </c>
      <c r="BU32" s="77"/>
      <c r="BV32" s="83">
        <f t="shared" si="30"/>
        <v>0</v>
      </c>
      <c r="BW32" s="83">
        <f t="shared" si="31"/>
        <v>0</v>
      </c>
      <c r="BX32" s="83">
        <f t="shared" si="32"/>
        <v>0</v>
      </c>
      <c r="BY32" s="83">
        <f t="shared" si="33"/>
        <v>0</v>
      </c>
      <c r="BZ32" s="83">
        <f t="shared" si="34"/>
        <v>0</v>
      </c>
      <c r="CA32" s="77">
        <f t="shared" si="51"/>
        <v>0</v>
      </c>
      <c r="CC32" s="77"/>
      <c r="CI32" s="77">
        <f t="shared" si="52"/>
        <v>0</v>
      </c>
      <c r="CP32" s="77">
        <f t="shared" si="53"/>
        <v>0</v>
      </c>
      <c r="CQ32" s="85">
        <f t="shared" si="35"/>
        <v>0</v>
      </c>
      <c r="CR32" s="77"/>
      <c r="CS32" s="85">
        <f t="shared" si="36"/>
        <v>0</v>
      </c>
      <c r="CT32" s="85">
        <f t="shared" si="37"/>
        <v>0</v>
      </c>
      <c r="CU32" s="85">
        <f t="shared" si="38"/>
        <v>0</v>
      </c>
      <c r="CV32" s="85">
        <f t="shared" si="39"/>
        <v>0</v>
      </c>
      <c r="CW32" s="85">
        <f t="shared" si="40"/>
        <v>0</v>
      </c>
      <c r="CX32" s="77">
        <f t="shared" si="54"/>
        <v>0</v>
      </c>
      <c r="ET32" s="85">
        <v>17</v>
      </c>
      <c r="EU32" s="85">
        <v>22</v>
      </c>
      <c r="EV32" s="85">
        <v>12</v>
      </c>
      <c r="EW32" s="85">
        <v>94</v>
      </c>
      <c r="EX32" s="85">
        <v>275</v>
      </c>
      <c r="EY32" s="85">
        <v>5</v>
      </c>
      <c r="EZ32" s="85">
        <v>1</v>
      </c>
      <c r="FA32" s="85">
        <v>4</v>
      </c>
      <c r="FB32" s="85">
        <v>4</v>
      </c>
      <c r="FC32" s="85">
        <v>25</v>
      </c>
      <c r="FD32" s="85">
        <v>30</v>
      </c>
      <c r="FE32" s="85">
        <v>1</v>
      </c>
      <c r="FL32" s="86">
        <f t="shared" si="55"/>
        <v>117.09999999999991</v>
      </c>
      <c r="FM32" s="99">
        <f t="shared" si="56"/>
        <v>5</v>
      </c>
      <c r="FN32" s="99">
        <f t="shared" si="41"/>
        <v>1</v>
      </c>
      <c r="FO32" s="100">
        <f t="shared" si="42"/>
        <v>0.85</v>
      </c>
      <c r="FP32" s="100">
        <f t="shared" si="43"/>
        <v>171</v>
      </c>
      <c r="FQ32" s="101">
        <v>0.40384758919241703</v>
      </c>
      <c r="FR32" s="101">
        <v>0.22658509941009389</v>
      </c>
      <c r="FS32" s="101">
        <v>0.17651704978755842</v>
      </c>
      <c r="FT32" s="100" t="s">
        <v>1772</v>
      </c>
      <c r="FU32" s="100" t="s">
        <v>1754</v>
      </c>
      <c r="FV32" s="100" t="s">
        <v>1900</v>
      </c>
      <c r="FW32" s="100" t="s">
        <v>2172</v>
      </c>
      <c r="FX32" s="100" t="s">
        <v>2355</v>
      </c>
      <c r="FY32" s="100" t="s">
        <v>2324</v>
      </c>
      <c r="FZ32" s="100" t="s">
        <v>2030</v>
      </c>
      <c r="GA32" s="100" t="s">
        <v>2062</v>
      </c>
      <c r="GB32" s="100"/>
    </row>
    <row r="33" spans="1:184" ht="30" hidden="1" x14ac:dyDescent="0.25">
      <c r="A33" s="32" t="s">
        <v>26</v>
      </c>
      <c r="B33" s="90" t="s">
        <v>30</v>
      </c>
      <c r="C33" s="41" t="str">
        <f>'[1]Özet tablo'!P32</f>
        <v>AFYONKARAHİSAR</v>
      </c>
      <c r="D33" s="41"/>
      <c r="E33" s="41"/>
      <c r="F33" s="41"/>
      <c r="G33" s="91">
        <v>6</v>
      </c>
      <c r="H33" s="91">
        <v>66</v>
      </c>
      <c r="I33" s="91">
        <v>62</v>
      </c>
      <c r="J33" s="91">
        <v>134</v>
      </c>
      <c r="K33" s="92">
        <v>4</v>
      </c>
      <c r="L33" s="92">
        <v>65</v>
      </c>
      <c r="M33" s="92">
        <v>115</v>
      </c>
      <c r="N33" s="92">
        <v>184</v>
      </c>
      <c r="O33" s="93">
        <v>31</v>
      </c>
      <c r="P33" s="40">
        <v>12</v>
      </c>
      <c r="Q33" s="94">
        <f t="shared" si="14"/>
        <v>50</v>
      </c>
      <c r="R33" s="95">
        <f t="shared" si="1"/>
        <v>0.37313432835820898</v>
      </c>
      <c r="S33" s="96">
        <v>218</v>
      </c>
      <c r="T33" s="96">
        <v>285</v>
      </c>
      <c r="U33" s="96">
        <v>231</v>
      </c>
      <c r="V33" s="96">
        <v>303</v>
      </c>
      <c r="W33" s="96">
        <v>516</v>
      </c>
      <c r="X33" s="96">
        <v>734</v>
      </c>
      <c r="Y33" s="73">
        <f t="shared" si="3"/>
        <v>1.834862385321101</v>
      </c>
      <c r="Z33" s="73">
        <f t="shared" si="4"/>
        <v>22.807017543859647</v>
      </c>
      <c r="AA33" s="73">
        <f t="shared" si="44"/>
        <v>58.00865800865801</v>
      </c>
      <c r="AB33" s="73">
        <f t="shared" si="5"/>
        <v>38.565891472868216</v>
      </c>
      <c r="AC33" s="73">
        <f t="shared" si="6"/>
        <v>27.656675749318797</v>
      </c>
      <c r="AD33" s="97">
        <f t="shared" si="15"/>
        <v>317</v>
      </c>
      <c r="AE33" s="40">
        <f t="shared" si="16"/>
        <v>97</v>
      </c>
      <c r="AF33" s="98">
        <v>325</v>
      </c>
      <c r="AG33" s="98">
        <v>254</v>
      </c>
      <c r="AH33" s="98">
        <v>301</v>
      </c>
      <c r="AI33" s="98">
        <v>205</v>
      </c>
      <c r="AJ33" s="98">
        <v>69</v>
      </c>
      <c r="AK33" s="98">
        <v>70</v>
      </c>
      <c r="AL33" s="76">
        <v>10</v>
      </c>
      <c r="AM33" s="76">
        <v>13</v>
      </c>
      <c r="AN33" s="77">
        <v>18</v>
      </c>
      <c r="AO33" s="77">
        <v>85</v>
      </c>
      <c r="AP33" s="77">
        <v>129</v>
      </c>
      <c r="AQ33" s="77">
        <v>2</v>
      </c>
      <c r="AR33" s="77">
        <f t="shared" si="45"/>
        <v>234</v>
      </c>
      <c r="AS33" s="77">
        <v>19</v>
      </c>
      <c r="AT33" s="78">
        <v>17</v>
      </c>
      <c r="AU33" s="79">
        <v>41</v>
      </c>
      <c r="AV33" s="80">
        <f t="shared" si="17"/>
        <v>28.322440087145967</v>
      </c>
      <c r="AW33" s="80">
        <f t="shared" si="18"/>
        <v>38.932806324110672</v>
      </c>
      <c r="AX33" s="80">
        <f t="shared" si="19"/>
        <v>54.634146341463421</v>
      </c>
      <c r="AY33" s="81">
        <f t="shared" si="20"/>
        <v>7.0866141732283463</v>
      </c>
      <c r="AZ33" s="81">
        <f t="shared" si="21"/>
        <v>28.239202657807311</v>
      </c>
      <c r="BA33" s="81">
        <f t="shared" si="46"/>
        <v>68.248175182481745</v>
      </c>
      <c r="BB33" s="81">
        <f t="shared" si="22"/>
        <v>47.304347826086953</v>
      </c>
      <c r="BC33" s="81">
        <f t="shared" si="47"/>
        <v>38.825757575757578</v>
      </c>
      <c r="BD33" s="82">
        <f t="shared" si="48"/>
        <v>87</v>
      </c>
      <c r="BE33" s="83">
        <v>9</v>
      </c>
      <c r="BF33" s="83">
        <v>13</v>
      </c>
      <c r="BG33" s="83">
        <v>18</v>
      </c>
      <c r="BH33" s="83">
        <v>80</v>
      </c>
      <c r="BI33" s="83">
        <v>139</v>
      </c>
      <c r="BJ33" s="83">
        <v>3</v>
      </c>
      <c r="BK33" s="77">
        <f t="shared" si="49"/>
        <v>240</v>
      </c>
      <c r="BL33" s="83">
        <f t="shared" si="23"/>
        <v>9</v>
      </c>
      <c r="BM33" s="84">
        <v>13</v>
      </c>
      <c r="BN33" s="83">
        <f t="shared" si="24"/>
        <v>13</v>
      </c>
      <c r="BO33" s="83">
        <f t="shared" si="25"/>
        <v>18</v>
      </c>
      <c r="BP33" s="83">
        <f t="shared" si="26"/>
        <v>80</v>
      </c>
      <c r="BQ33" s="83">
        <f t="shared" si="27"/>
        <v>139</v>
      </c>
      <c r="BR33" s="83">
        <f t="shared" si="28"/>
        <v>3</v>
      </c>
      <c r="BS33" s="77">
        <f t="shared" si="50"/>
        <v>240</v>
      </c>
      <c r="BT33" s="83">
        <f t="shared" si="29"/>
        <v>0</v>
      </c>
      <c r="BU33" s="77"/>
      <c r="BV33" s="83">
        <f t="shared" si="30"/>
        <v>0</v>
      </c>
      <c r="BW33" s="83">
        <f t="shared" si="31"/>
        <v>0</v>
      </c>
      <c r="BX33" s="83">
        <f t="shared" si="32"/>
        <v>0</v>
      </c>
      <c r="BY33" s="83">
        <f t="shared" si="33"/>
        <v>0</v>
      </c>
      <c r="BZ33" s="83">
        <f t="shared" si="34"/>
        <v>0</v>
      </c>
      <c r="CA33" s="77">
        <f t="shared" si="51"/>
        <v>0</v>
      </c>
      <c r="CC33" s="77"/>
      <c r="CI33" s="77">
        <f t="shared" si="52"/>
        <v>0</v>
      </c>
      <c r="CP33" s="77">
        <f t="shared" si="53"/>
        <v>0</v>
      </c>
      <c r="CQ33" s="85">
        <f t="shared" si="35"/>
        <v>0</v>
      </c>
      <c r="CR33" s="77"/>
      <c r="CS33" s="85">
        <f t="shared" si="36"/>
        <v>0</v>
      </c>
      <c r="CT33" s="85">
        <f t="shared" si="37"/>
        <v>0</v>
      </c>
      <c r="CU33" s="85">
        <f t="shared" si="38"/>
        <v>0</v>
      </c>
      <c r="CV33" s="85">
        <f t="shared" si="39"/>
        <v>0</v>
      </c>
      <c r="CW33" s="85">
        <f t="shared" si="40"/>
        <v>0</v>
      </c>
      <c r="CX33" s="77">
        <f t="shared" si="54"/>
        <v>0</v>
      </c>
      <c r="ET33" s="85">
        <v>7</v>
      </c>
      <c r="EU33" s="85">
        <v>7</v>
      </c>
      <c r="EV33" s="85">
        <v>1</v>
      </c>
      <c r="EW33" s="85">
        <v>50</v>
      </c>
      <c r="EX33" s="85">
        <v>81</v>
      </c>
      <c r="EY33" s="85">
        <v>1</v>
      </c>
      <c r="EZ33" s="85">
        <v>2</v>
      </c>
      <c r="FA33" s="85">
        <v>6</v>
      </c>
      <c r="FB33" s="85">
        <v>17</v>
      </c>
      <c r="FC33" s="85">
        <v>30</v>
      </c>
      <c r="FD33" s="85">
        <v>58</v>
      </c>
      <c r="FE33" s="85">
        <v>2</v>
      </c>
      <c r="FL33" s="86">
        <f t="shared" si="55"/>
        <v>121.19999999999999</v>
      </c>
      <c r="FM33" s="99">
        <f t="shared" si="56"/>
        <v>6</v>
      </c>
      <c r="FN33" s="99">
        <f t="shared" si="41"/>
        <v>1</v>
      </c>
      <c r="FO33" s="100">
        <f t="shared" si="42"/>
        <v>1.02</v>
      </c>
      <c r="FP33" s="100">
        <f t="shared" si="43"/>
        <v>171</v>
      </c>
      <c r="FQ33" s="101">
        <v>0.18652257951150952</v>
      </c>
      <c r="FR33" s="101">
        <v>7.6358553206360424E-2</v>
      </c>
      <c r="FS33" s="101">
        <v>-0.12698412698412706</v>
      </c>
      <c r="FT33" s="100" t="s">
        <v>2126</v>
      </c>
      <c r="FU33" s="100" t="s">
        <v>2202</v>
      </c>
      <c r="FV33" s="100" t="s">
        <v>2261</v>
      </c>
      <c r="FW33" s="100" t="s">
        <v>1828</v>
      </c>
      <c r="FX33" s="100" t="s">
        <v>2063</v>
      </c>
      <c r="FY33" s="100" t="s">
        <v>1764</v>
      </c>
      <c r="FZ33" s="100" t="s">
        <v>2278</v>
      </c>
      <c r="GA33" s="100" t="s">
        <v>2013</v>
      </c>
      <c r="GB33" s="100"/>
    </row>
    <row r="34" spans="1:184" ht="30" hidden="1" x14ac:dyDescent="0.25">
      <c r="A34" s="32" t="s">
        <v>26</v>
      </c>
      <c r="B34" s="90" t="s">
        <v>31</v>
      </c>
      <c r="C34" s="41" t="str">
        <f>'[1]Özet tablo'!P33</f>
        <v>AFYONKARAHİSAR</v>
      </c>
      <c r="D34" s="41"/>
      <c r="E34" s="41"/>
      <c r="F34" s="41"/>
      <c r="G34" s="91">
        <v>15</v>
      </c>
      <c r="H34" s="91">
        <v>36</v>
      </c>
      <c r="I34" s="91">
        <v>92</v>
      </c>
      <c r="J34" s="91">
        <v>143</v>
      </c>
      <c r="K34" s="92">
        <v>8</v>
      </c>
      <c r="L34" s="92">
        <v>37</v>
      </c>
      <c r="M34" s="92">
        <v>108</v>
      </c>
      <c r="N34" s="92">
        <v>153</v>
      </c>
      <c r="O34" s="93">
        <v>1</v>
      </c>
      <c r="P34" s="40">
        <v>28</v>
      </c>
      <c r="Q34" s="94">
        <f t="shared" si="14"/>
        <v>10</v>
      </c>
      <c r="R34" s="95">
        <f t="shared" si="1"/>
        <v>6.9930069930069935E-2</v>
      </c>
      <c r="S34" s="96">
        <v>125</v>
      </c>
      <c r="T34" s="96">
        <v>141</v>
      </c>
      <c r="U34" s="96">
        <v>99</v>
      </c>
      <c r="V34" s="96">
        <v>129</v>
      </c>
      <c r="W34" s="96">
        <v>240</v>
      </c>
      <c r="X34" s="96">
        <v>365</v>
      </c>
      <c r="Y34" s="73">
        <f t="shared" si="3"/>
        <v>6.4</v>
      </c>
      <c r="Z34" s="73">
        <f t="shared" si="4"/>
        <v>26.24113475177305</v>
      </c>
      <c r="AA34" s="73">
        <f t="shared" si="44"/>
        <v>81.818181818181827</v>
      </c>
      <c r="AB34" s="73">
        <f t="shared" si="5"/>
        <v>49.166666666666664</v>
      </c>
      <c r="AC34" s="73">
        <f t="shared" si="6"/>
        <v>34.520547945205479</v>
      </c>
      <c r="AD34" s="97">
        <f t="shared" si="15"/>
        <v>122</v>
      </c>
      <c r="AE34" s="40">
        <f t="shared" si="16"/>
        <v>18</v>
      </c>
      <c r="AF34" s="98">
        <v>154</v>
      </c>
      <c r="AG34" s="98">
        <v>131</v>
      </c>
      <c r="AH34" s="98">
        <v>151</v>
      </c>
      <c r="AI34" s="98">
        <v>110</v>
      </c>
      <c r="AJ34" s="98">
        <v>30</v>
      </c>
      <c r="AK34" s="98">
        <v>35</v>
      </c>
      <c r="AL34" s="76">
        <v>7</v>
      </c>
      <c r="AM34" s="76">
        <v>11</v>
      </c>
      <c r="AN34" s="77">
        <v>11</v>
      </c>
      <c r="AO34" s="77">
        <v>54</v>
      </c>
      <c r="AP34" s="77">
        <v>95</v>
      </c>
      <c r="AQ34" s="77">
        <v>1</v>
      </c>
      <c r="AR34" s="77">
        <f t="shared" si="45"/>
        <v>161</v>
      </c>
      <c r="AS34" s="77">
        <v>22</v>
      </c>
      <c r="AT34" s="78">
        <v>1</v>
      </c>
      <c r="AU34" s="79">
        <v>4</v>
      </c>
      <c r="AV34" s="80">
        <f t="shared" si="17"/>
        <v>35.269709543568467</v>
      </c>
      <c r="AW34" s="80">
        <f t="shared" si="18"/>
        <v>49.042145593869726</v>
      </c>
      <c r="AX34" s="80">
        <f t="shared" si="19"/>
        <v>67.272727272727266</v>
      </c>
      <c r="AY34" s="81">
        <f t="shared" si="20"/>
        <v>8.3969465648854964</v>
      </c>
      <c r="AZ34" s="81">
        <f t="shared" si="21"/>
        <v>35.76158940397351</v>
      </c>
      <c r="BA34" s="81">
        <f t="shared" si="46"/>
        <v>71.428571428571431</v>
      </c>
      <c r="BB34" s="81">
        <f t="shared" si="22"/>
        <v>52.920962199312719</v>
      </c>
      <c r="BC34" s="81">
        <f t="shared" si="47"/>
        <v>40.959409594095945</v>
      </c>
      <c r="BD34" s="82">
        <f t="shared" si="48"/>
        <v>40</v>
      </c>
      <c r="BE34" s="83">
        <v>8</v>
      </c>
      <c r="BF34" s="83">
        <v>14</v>
      </c>
      <c r="BG34" s="83">
        <v>20</v>
      </c>
      <c r="BH34" s="83">
        <v>54</v>
      </c>
      <c r="BI34" s="83">
        <v>108</v>
      </c>
      <c r="BJ34" s="83">
        <v>4</v>
      </c>
      <c r="BK34" s="77">
        <f t="shared" si="49"/>
        <v>186</v>
      </c>
      <c r="BL34" s="83">
        <f t="shared" si="23"/>
        <v>7</v>
      </c>
      <c r="BM34" s="84">
        <v>11</v>
      </c>
      <c r="BN34" s="83">
        <f t="shared" si="24"/>
        <v>12</v>
      </c>
      <c r="BO34" s="83">
        <f t="shared" si="25"/>
        <v>13</v>
      </c>
      <c r="BP34" s="83">
        <f t="shared" si="26"/>
        <v>47</v>
      </c>
      <c r="BQ34" s="83">
        <f t="shared" si="27"/>
        <v>100</v>
      </c>
      <c r="BR34" s="83">
        <f t="shared" si="28"/>
        <v>4</v>
      </c>
      <c r="BS34" s="77">
        <f t="shared" si="50"/>
        <v>164</v>
      </c>
      <c r="BT34" s="83">
        <f t="shared" si="29"/>
        <v>0</v>
      </c>
      <c r="BU34" s="77"/>
      <c r="BV34" s="83">
        <f t="shared" si="30"/>
        <v>0</v>
      </c>
      <c r="BW34" s="83">
        <f t="shared" si="31"/>
        <v>0</v>
      </c>
      <c r="BX34" s="83">
        <f t="shared" si="32"/>
        <v>0</v>
      </c>
      <c r="BY34" s="83">
        <f t="shared" si="33"/>
        <v>0</v>
      </c>
      <c r="BZ34" s="83">
        <f t="shared" si="34"/>
        <v>0</v>
      </c>
      <c r="CA34" s="77">
        <f t="shared" si="51"/>
        <v>0</v>
      </c>
      <c r="CC34" s="77"/>
      <c r="CI34" s="77">
        <f t="shared" si="52"/>
        <v>0</v>
      </c>
      <c r="CJ34" s="85">
        <v>1</v>
      </c>
      <c r="CK34" s="85">
        <v>2</v>
      </c>
      <c r="CL34" s="85">
        <v>7</v>
      </c>
      <c r="CM34" s="85">
        <v>7</v>
      </c>
      <c r="CN34" s="85">
        <v>8</v>
      </c>
      <c r="CO34" s="85">
        <v>0</v>
      </c>
      <c r="CP34" s="77">
        <f t="shared" si="53"/>
        <v>22</v>
      </c>
      <c r="CQ34" s="85">
        <f t="shared" si="35"/>
        <v>0</v>
      </c>
      <c r="CR34" s="77"/>
      <c r="CS34" s="85">
        <f t="shared" si="36"/>
        <v>0</v>
      </c>
      <c r="CT34" s="85">
        <f t="shared" si="37"/>
        <v>0</v>
      </c>
      <c r="CU34" s="85">
        <f t="shared" si="38"/>
        <v>0</v>
      </c>
      <c r="CV34" s="85">
        <f t="shared" si="39"/>
        <v>0</v>
      </c>
      <c r="CW34" s="85">
        <f t="shared" si="40"/>
        <v>0</v>
      </c>
      <c r="CX34" s="77">
        <f t="shared" si="54"/>
        <v>0</v>
      </c>
      <c r="ET34" s="85">
        <v>5</v>
      </c>
      <c r="EU34" s="85">
        <v>7</v>
      </c>
      <c r="EV34" s="85">
        <v>4</v>
      </c>
      <c r="EW34" s="85">
        <v>29</v>
      </c>
      <c r="EX34" s="85">
        <v>53</v>
      </c>
      <c r="EY34" s="85">
        <v>2</v>
      </c>
      <c r="EZ34" s="85">
        <v>2</v>
      </c>
      <c r="FA34" s="85">
        <v>5</v>
      </c>
      <c r="FB34" s="85">
        <v>9</v>
      </c>
      <c r="FC34" s="85">
        <v>18</v>
      </c>
      <c r="FD34" s="85">
        <v>47</v>
      </c>
      <c r="FE34" s="85">
        <v>2</v>
      </c>
      <c r="FL34" s="86">
        <f t="shared" si="55"/>
        <v>31.699999999999989</v>
      </c>
      <c r="FM34" s="99">
        <f t="shared" si="56"/>
        <v>1</v>
      </c>
      <c r="FN34" s="99">
        <f t="shared" si="41"/>
        <v>0</v>
      </c>
      <c r="FO34" s="100">
        <f t="shared" si="42"/>
        <v>0.17</v>
      </c>
      <c r="FP34" s="100">
        <f t="shared" si="43"/>
        <v>0</v>
      </c>
      <c r="FQ34" s="101">
        <v>0.16607437836897943</v>
      </c>
      <c r="FR34" s="101">
        <v>8.8562556604995044E-3</v>
      </c>
      <c r="FS34" s="101">
        <v>2.1454735740450048E-2</v>
      </c>
      <c r="FT34" s="100" t="s">
        <v>2324</v>
      </c>
      <c r="FU34" s="100" t="s">
        <v>2320</v>
      </c>
      <c r="FV34" s="100" t="s">
        <v>2223</v>
      </c>
      <c r="FW34" s="100" t="s">
        <v>2328</v>
      </c>
      <c r="FX34" s="100" t="s">
        <v>2196</v>
      </c>
      <c r="FY34" s="100" t="s">
        <v>2137</v>
      </c>
      <c r="FZ34" s="100" t="s">
        <v>2149</v>
      </c>
      <c r="GA34" s="100" t="s">
        <v>1929</v>
      </c>
      <c r="GB34" s="100"/>
    </row>
    <row r="35" spans="1:184" ht="15" hidden="1" customHeight="1" x14ac:dyDescent="0.25">
      <c r="A35" s="32" t="s">
        <v>26</v>
      </c>
      <c r="B35" s="90" t="s">
        <v>32</v>
      </c>
      <c r="C35" s="41" t="str">
        <f>'[1]Özet tablo'!P34</f>
        <v>AFYONKARAHİSAR</v>
      </c>
      <c r="D35" s="41"/>
      <c r="E35" s="41"/>
      <c r="F35" s="41"/>
      <c r="G35" s="91">
        <v>53</v>
      </c>
      <c r="H35" s="91">
        <v>239</v>
      </c>
      <c r="I35" s="91">
        <v>356</v>
      </c>
      <c r="J35" s="91">
        <v>648</v>
      </c>
      <c r="K35" s="92">
        <v>49</v>
      </c>
      <c r="L35" s="92">
        <v>239</v>
      </c>
      <c r="M35" s="92">
        <v>389</v>
      </c>
      <c r="N35" s="92">
        <v>677</v>
      </c>
      <c r="O35" s="93">
        <v>60</v>
      </c>
      <c r="P35" s="40">
        <v>98</v>
      </c>
      <c r="Q35" s="94">
        <f t="shared" si="14"/>
        <v>29</v>
      </c>
      <c r="R35" s="95">
        <f t="shared" si="1"/>
        <v>4.4753086419753084E-2</v>
      </c>
      <c r="S35" s="96">
        <v>525</v>
      </c>
      <c r="T35" s="96">
        <v>657</v>
      </c>
      <c r="U35" s="96">
        <v>488</v>
      </c>
      <c r="V35" s="96">
        <v>647</v>
      </c>
      <c r="W35" s="96">
        <v>1145</v>
      </c>
      <c r="X35" s="96">
        <v>1670</v>
      </c>
      <c r="Y35" s="73">
        <f t="shared" si="3"/>
        <v>9.3333333333333339</v>
      </c>
      <c r="Z35" s="73">
        <f t="shared" si="4"/>
        <v>36.377473363774733</v>
      </c>
      <c r="AA35" s="73">
        <f t="shared" si="44"/>
        <v>71.926229508196727</v>
      </c>
      <c r="AB35" s="73">
        <f t="shared" si="5"/>
        <v>51.528384279475979</v>
      </c>
      <c r="AC35" s="73">
        <f t="shared" si="6"/>
        <v>38.263473053892213</v>
      </c>
      <c r="AD35" s="97">
        <f t="shared" si="15"/>
        <v>555</v>
      </c>
      <c r="AE35" s="40">
        <f t="shared" si="16"/>
        <v>137</v>
      </c>
      <c r="AF35" s="98">
        <v>676</v>
      </c>
      <c r="AG35" s="98">
        <v>515</v>
      </c>
      <c r="AH35" s="98">
        <v>673</v>
      </c>
      <c r="AI35" s="98">
        <v>480</v>
      </c>
      <c r="AJ35" s="98">
        <v>157</v>
      </c>
      <c r="AK35" s="98">
        <v>124</v>
      </c>
      <c r="AL35" s="76">
        <v>28</v>
      </c>
      <c r="AM35" s="76">
        <v>44</v>
      </c>
      <c r="AN35" s="77">
        <v>46</v>
      </c>
      <c r="AO35" s="77">
        <v>213</v>
      </c>
      <c r="AP35" s="77">
        <v>365</v>
      </c>
      <c r="AQ35" s="77">
        <v>21</v>
      </c>
      <c r="AR35" s="77">
        <f t="shared" si="45"/>
        <v>645</v>
      </c>
      <c r="AS35" s="77">
        <v>107</v>
      </c>
      <c r="AT35" s="78">
        <v>45</v>
      </c>
      <c r="AU35" s="79">
        <v>58</v>
      </c>
      <c r="AV35" s="80">
        <f t="shared" si="17"/>
        <v>32.663316582914575</v>
      </c>
      <c r="AW35" s="80">
        <f t="shared" si="18"/>
        <v>42.671292281006075</v>
      </c>
      <c r="AX35" s="80">
        <f t="shared" si="19"/>
        <v>58.125000000000007</v>
      </c>
      <c r="AY35" s="81">
        <f t="shared" si="20"/>
        <v>8.9320388349514559</v>
      </c>
      <c r="AZ35" s="81">
        <f t="shared" si="21"/>
        <v>31.64933135215453</v>
      </c>
      <c r="BA35" s="81">
        <f t="shared" si="46"/>
        <v>73.469387755102048</v>
      </c>
      <c r="BB35" s="81">
        <f t="shared" si="22"/>
        <v>51.984732824427482</v>
      </c>
      <c r="BC35" s="81">
        <f t="shared" si="47"/>
        <v>44.618055555555557</v>
      </c>
      <c r="BD35" s="82">
        <f t="shared" si="48"/>
        <v>169</v>
      </c>
      <c r="BE35" s="83">
        <v>29</v>
      </c>
      <c r="BF35" s="83">
        <v>46</v>
      </c>
      <c r="BG35" s="83">
        <v>60</v>
      </c>
      <c r="BH35" s="83">
        <v>215</v>
      </c>
      <c r="BI35" s="83">
        <v>389</v>
      </c>
      <c r="BJ35" s="83">
        <v>28</v>
      </c>
      <c r="BK35" s="77">
        <f t="shared" si="49"/>
        <v>692</v>
      </c>
      <c r="BL35" s="83">
        <f t="shared" si="23"/>
        <v>29</v>
      </c>
      <c r="BM35" s="84">
        <v>44</v>
      </c>
      <c r="BN35" s="83">
        <f t="shared" si="24"/>
        <v>46</v>
      </c>
      <c r="BO35" s="83">
        <f t="shared" si="25"/>
        <v>60</v>
      </c>
      <c r="BP35" s="83">
        <f t="shared" si="26"/>
        <v>215</v>
      </c>
      <c r="BQ35" s="83">
        <f t="shared" si="27"/>
        <v>389</v>
      </c>
      <c r="BR35" s="83">
        <f t="shared" si="28"/>
        <v>28</v>
      </c>
      <c r="BS35" s="77">
        <f t="shared" si="50"/>
        <v>692</v>
      </c>
      <c r="BT35" s="83">
        <f t="shared" si="29"/>
        <v>0</v>
      </c>
      <c r="BU35" s="77"/>
      <c r="BV35" s="83">
        <f t="shared" si="30"/>
        <v>0</v>
      </c>
      <c r="BW35" s="83">
        <f t="shared" si="31"/>
        <v>0</v>
      </c>
      <c r="BX35" s="83">
        <f t="shared" si="32"/>
        <v>0</v>
      </c>
      <c r="BY35" s="83">
        <f t="shared" si="33"/>
        <v>0</v>
      </c>
      <c r="BZ35" s="83">
        <f t="shared" si="34"/>
        <v>0</v>
      </c>
      <c r="CA35" s="77">
        <f t="shared" si="51"/>
        <v>0</v>
      </c>
      <c r="CC35" s="77"/>
      <c r="CI35" s="77">
        <f t="shared" si="52"/>
        <v>0</v>
      </c>
      <c r="CP35" s="77">
        <f t="shared" si="53"/>
        <v>0</v>
      </c>
      <c r="CQ35" s="85">
        <f t="shared" si="35"/>
        <v>0</v>
      </c>
      <c r="CR35" s="77"/>
      <c r="CS35" s="85">
        <f t="shared" si="36"/>
        <v>0</v>
      </c>
      <c r="CT35" s="85">
        <f t="shared" si="37"/>
        <v>0</v>
      </c>
      <c r="CU35" s="85">
        <f t="shared" si="38"/>
        <v>0</v>
      </c>
      <c r="CV35" s="85">
        <f t="shared" si="39"/>
        <v>0</v>
      </c>
      <c r="CW35" s="85">
        <f t="shared" si="40"/>
        <v>0</v>
      </c>
      <c r="CX35" s="77">
        <f t="shared" si="54"/>
        <v>0</v>
      </c>
      <c r="DP35" s="85">
        <v>1</v>
      </c>
      <c r="DQ35" s="85">
        <v>1</v>
      </c>
      <c r="DR35" s="85">
        <v>2</v>
      </c>
      <c r="DS35" s="85">
        <v>4</v>
      </c>
      <c r="DT35" s="85">
        <v>4</v>
      </c>
      <c r="DU35" s="85">
        <v>0</v>
      </c>
      <c r="ET35" s="85">
        <v>26</v>
      </c>
      <c r="EU35" s="85">
        <v>40</v>
      </c>
      <c r="EV35" s="85">
        <v>32</v>
      </c>
      <c r="EW35" s="85">
        <v>179</v>
      </c>
      <c r="EX35" s="85">
        <v>367</v>
      </c>
      <c r="EY35" s="85">
        <v>28</v>
      </c>
      <c r="EZ35" s="85">
        <v>2</v>
      </c>
      <c r="FA35" s="85">
        <v>5</v>
      </c>
      <c r="FB35" s="85">
        <v>26</v>
      </c>
      <c r="FC35" s="85">
        <v>32</v>
      </c>
      <c r="FD35" s="85">
        <v>18</v>
      </c>
      <c r="FE35" s="85">
        <v>0</v>
      </c>
      <c r="FL35" s="86">
        <f t="shared" si="55"/>
        <v>163.09999999999991</v>
      </c>
      <c r="FM35" s="99">
        <f t="shared" si="56"/>
        <v>8</v>
      </c>
      <c r="FN35" s="99">
        <f t="shared" si="41"/>
        <v>1</v>
      </c>
      <c r="FO35" s="100">
        <f t="shared" si="42"/>
        <v>1.36</v>
      </c>
      <c r="FP35" s="100">
        <f t="shared" si="43"/>
        <v>171</v>
      </c>
      <c r="FQ35" s="101">
        <v>0.15144423995456385</v>
      </c>
      <c r="FR35" s="101">
        <v>0.10613308558514055</v>
      </c>
      <c r="FS35" s="101">
        <v>2.3455673300594466E-2</v>
      </c>
      <c r="FT35" s="100" t="s">
        <v>1663</v>
      </c>
      <c r="FU35" s="100" t="s">
        <v>1922</v>
      </c>
      <c r="FV35" s="100" t="s">
        <v>2087</v>
      </c>
      <c r="FW35" s="100" t="s">
        <v>1963</v>
      </c>
      <c r="FX35" s="100" t="s">
        <v>1867</v>
      </c>
      <c r="FY35" s="100" t="s">
        <v>2151</v>
      </c>
      <c r="FZ35" s="100" t="s">
        <v>1983</v>
      </c>
      <c r="GA35" s="100" t="s">
        <v>2188</v>
      </c>
      <c r="GB35" s="100"/>
    </row>
    <row r="36" spans="1:184" ht="30" hidden="1" x14ac:dyDescent="0.25">
      <c r="A36" s="32" t="s">
        <v>26</v>
      </c>
      <c r="B36" s="90" t="s">
        <v>33</v>
      </c>
      <c r="C36" s="41" t="str">
        <f>'[1]Özet tablo'!P35</f>
        <v>AFYONKARAHİSAR</v>
      </c>
      <c r="D36" s="41"/>
      <c r="E36" s="41"/>
      <c r="F36" s="41"/>
      <c r="G36" s="91">
        <v>52</v>
      </c>
      <c r="H36" s="91">
        <v>166</v>
      </c>
      <c r="I36" s="91">
        <v>224</v>
      </c>
      <c r="J36" s="91">
        <v>442</v>
      </c>
      <c r="K36" s="92">
        <v>41</v>
      </c>
      <c r="L36" s="92">
        <v>159</v>
      </c>
      <c r="M36" s="92">
        <v>253</v>
      </c>
      <c r="N36" s="92">
        <v>453</v>
      </c>
      <c r="O36" s="93">
        <v>21</v>
      </c>
      <c r="P36" s="40">
        <v>55</v>
      </c>
      <c r="Q36" s="94">
        <f t="shared" si="14"/>
        <v>11</v>
      </c>
      <c r="R36" s="95">
        <f t="shared" si="1"/>
        <v>2.4886877828054297E-2</v>
      </c>
      <c r="S36" s="96">
        <v>309</v>
      </c>
      <c r="T36" s="96">
        <v>442</v>
      </c>
      <c r="U36" s="96">
        <v>337</v>
      </c>
      <c r="V36" s="96">
        <v>467</v>
      </c>
      <c r="W36" s="96">
        <v>779</v>
      </c>
      <c r="X36" s="96">
        <v>1088</v>
      </c>
      <c r="Y36" s="73">
        <f t="shared" si="3"/>
        <v>13.268608414239482</v>
      </c>
      <c r="Z36" s="73">
        <f t="shared" si="4"/>
        <v>35.972850678733032</v>
      </c>
      <c r="AA36" s="73">
        <f t="shared" si="44"/>
        <v>64.985163204747778</v>
      </c>
      <c r="AB36" s="73">
        <f t="shared" si="5"/>
        <v>48.523748395378689</v>
      </c>
      <c r="AC36" s="73">
        <f t="shared" si="6"/>
        <v>38.51102941176471</v>
      </c>
      <c r="AD36" s="97">
        <f t="shared" si="15"/>
        <v>401</v>
      </c>
      <c r="AE36" s="40">
        <f t="shared" si="16"/>
        <v>118</v>
      </c>
      <c r="AF36" s="98">
        <v>396</v>
      </c>
      <c r="AG36" s="98">
        <v>345</v>
      </c>
      <c r="AH36" s="98">
        <v>379</v>
      </c>
      <c r="AI36" s="98">
        <v>300</v>
      </c>
      <c r="AJ36" s="98">
        <v>124</v>
      </c>
      <c r="AK36" s="98">
        <v>95</v>
      </c>
      <c r="AL36" s="76">
        <v>22</v>
      </c>
      <c r="AM36" s="76">
        <v>29</v>
      </c>
      <c r="AN36" s="77">
        <v>59</v>
      </c>
      <c r="AO36" s="77">
        <v>149</v>
      </c>
      <c r="AP36" s="77">
        <v>233</v>
      </c>
      <c r="AQ36" s="77">
        <v>10</v>
      </c>
      <c r="AR36" s="77">
        <f t="shared" si="45"/>
        <v>451</v>
      </c>
      <c r="AS36" s="77">
        <v>74</v>
      </c>
      <c r="AT36" s="78">
        <v>16</v>
      </c>
      <c r="AU36" s="79">
        <v>33</v>
      </c>
      <c r="AV36" s="80">
        <f t="shared" si="17"/>
        <v>35.348837209302324</v>
      </c>
      <c r="AW36" s="80">
        <f t="shared" si="18"/>
        <v>46.833578792341676</v>
      </c>
      <c r="AX36" s="80">
        <f t="shared" si="19"/>
        <v>56.333333333333336</v>
      </c>
      <c r="AY36" s="81">
        <f t="shared" si="20"/>
        <v>17.101449275362317</v>
      </c>
      <c r="AZ36" s="81">
        <f t="shared" si="21"/>
        <v>39.313984168865431</v>
      </c>
      <c r="BA36" s="81">
        <f t="shared" si="46"/>
        <v>66.509433962264154</v>
      </c>
      <c r="BB36" s="81">
        <f t="shared" si="22"/>
        <v>53.673723536737242</v>
      </c>
      <c r="BC36" s="81">
        <f t="shared" si="47"/>
        <v>44.343302990897271</v>
      </c>
      <c r="BD36" s="82">
        <f t="shared" si="48"/>
        <v>142</v>
      </c>
      <c r="BE36" s="83">
        <v>22</v>
      </c>
      <c r="BF36" s="83">
        <v>31</v>
      </c>
      <c r="BG36" s="83">
        <v>68</v>
      </c>
      <c r="BH36" s="83">
        <v>144</v>
      </c>
      <c r="BI36" s="83">
        <v>239</v>
      </c>
      <c r="BJ36" s="83">
        <v>19</v>
      </c>
      <c r="BK36" s="77">
        <f t="shared" si="49"/>
        <v>470</v>
      </c>
      <c r="BL36" s="83">
        <f t="shared" si="23"/>
        <v>22</v>
      </c>
      <c r="BM36" s="84">
        <v>29</v>
      </c>
      <c r="BN36" s="83">
        <f t="shared" si="24"/>
        <v>31</v>
      </c>
      <c r="BO36" s="83">
        <f t="shared" si="25"/>
        <v>68</v>
      </c>
      <c r="BP36" s="83">
        <f t="shared" si="26"/>
        <v>144</v>
      </c>
      <c r="BQ36" s="83">
        <f t="shared" si="27"/>
        <v>239</v>
      </c>
      <c r="BR36" s="83">
        <f t="shared" si="28"/>
        <v>19</v>
      </c>
      <c r="BS36" s="77">
        <f t="shared" si="50"/>
        <v>470</v>
      </c>
      <c r="BT36" s="83">
        <f t="shared" si="29"/>
        <v>0</v>
      </c>
      <c r="BU36" s="77"/>
      <c r="BV36" s="83">
        <f t="shared" si="30"/>
        <v>0</v>
      </c>
      <c r="BW36" s="83">
        <f t="shared" si="31"/>
        <v>0</v>
      </c>
      <c r="BX36" s="83">
        <f t="shared" si="32"/>
        <v>0</v>
      </c>
      <c r="BY36" s="83">
        <f t="shared" si="33"/>
        <v>0</v>
      </c>
      <c r="BZ36" s="83">
        <f t="shared" si="34"/>
        <v>0</v>
      </c>
      <c r="CA36" s="77">
        <f t="shared" si="51"/>
        <v>0</v>
      </c>
      <c r="CC36" s="77"/>
      <c r="CI36" s="77">
        <f t="shared" si="52"/>
        <v>0</v>
      </c>
      <c r="CP36" s="77">
        <f t="shared" si="53"/>
        <v>0</v>
      </c>
      <c r="CQ36" s="85">
        <f t="shared" si="35"/>
        <v>0</v>
      </c>
      <c r="CR36" s="77"/>
      <c r="CS36" s="85">
        <f t="shared" si="36"/>
        <v>0</v>
      </c>
      <c r="CT36" s="85">
        <f t="shared" si="37"/>
        <v>0</v>
      </c>
      <c r="CU36" s="85">
        <f t="shared" si="38"/>
        <v>0</v>
      </c>
      <c r="CV36" s="85">
        <f t="shared" si="39"/>
        <v>0</v>
      </c>
      <c r="CW36" s="85">
        <f t="shared" si="40"/>
        <v>0</v>
      </c>
      <c r="CX36" s="77">
        <f t="shared" si="54"/>
        <v>0</v>
      </c>
      <c r="DP36" s="85">
        <v>1</v>
      </c>
      <c r="DQ36" s="85">
        <v>2</v>
      </c>
      <c r="DR36" s="85">
        <v>4</v>
      </c>
      <c r="DS36" s="85">
        <v>5</v>
      </c>
      <c r="DT36" s="85">
        <v>13</v>
      </c>
      <c r="DU36" s="85">
        <v>2</v>
      </c>
      <c r="ET36" s="85">
        <v>19</v>
      </c>
      <c r="EU36" s="85">
        <v>22</v>
      </c>
      <c r="EV36" s="85">
        <v>32</v>
      </c>
      <c r="EW36" s="85">
        <v>97</v>
      </c>
      <c r="EX36" s="85">
        <v>181</v>
      </c>
      <c r="EY36" s="85">
        <v>15</v>
      </c>
      <c r="EZ36" s="85">
        <v>2</v>
      </c>
      <c r="FA36" s="85">
        <v>7</v>
      </c>
      <c r="FB36" s="85">
        <v>32</v>
      </c>
      <c r="FC36" s="85">
        <v>42</v>
      </c>
      <c r="FD36" s="85">
        <v>45</v>
      </c>
      <c r="FE36" s="85">
        <v>2</v>
      </c>
      <c r="FL36" s="86">
        <f t="shared" si="55"/>
        <v>67.299999999999955</v>
      </c>
      <c r="FM36" s="99">
        <f t="shared" si="56"/>
        <v>3</v>
      </c>
      <c r="FN36" s="99">
        <f t="shared" si="41"/>
        <v>0</v>
      </c>
      <c r="FO36" s="100">
        <f t="shared" si="42"/>
        <v>0.51</v>
      </c>
      <c r="FP36" s="100">
        <f t="shared" si="43"/>
        <v>0</v>
      </c>
      <c r="FQ36" s="101">
        <v>0.26737967914438504</v>
      </c>
      <c r="FR36" s="101">
        <v>8.1632653061224539E-2</v>
      </c>
      <c r="FS36" s="101">
        <v>-3.4653465346534594E-2</v>
      </c>
      <c r="FT36" s="100" t="s">
        <v>1745</v>
      </c>
      <c r="FU36" s="100" t="s">
        <v>1838</v>
      </c>
      <c r="FV36" s="100" t="s">
        <v>1553</v>
      </c>
      <c r="FW36" s="100" t="s">
        <v>2321</v>
      </c>
      <c r="FX36" s="100" t="s">
        <v>2061</v>
      </c>
      <c r="FY36" s="100" t="s">
        <v>1927</v>
      </c>
      <c r="FZ36" s="100" t="s">
        <v>1587</v>
      </c>
      <c r="GA36" s="100" t="s">
        <v>1793</v>
      </c>
      <c r="GB36" s="100"/>
    </row>
    <row r="37" spans="1:184" ht="30" hidden="1" x14ac:dyDescent="0.25">
      <c r="A37" s="32" t="s">
        <v>26</v>
      </c>
      <c r="B37" s="90" t="s">
        <v>34</v>
      </c>
      <c r="C37" s="41" t="str">
        <f>'[1]Özet tablo'!P36</f>
        <v>AFYONKARAHİSAR</v>
      </c>
      <c r="D37" s="41"/>
      <c r="E37" s="41"/>
      <c r="F37" s="41"/>
      <c r="G37" s="91">
        <v>0</v>
      </c>
      <c r="H37" s="91">
        <v>38</v>
      </c>
      <c r="I37" s="91">
        <v>49</v>
      </c>
      <c r="J37" s="91">
        <v>87</v>
      </c>
      <c r="K37" s="92">
        <v>4</v>
      </c>
      <c r="L37" s="92">
        <v>28</v>
      </c>
      <c r="M37" s="92">
        <v>65</v>
      </c>
      <c r="N37" s="92">
        <v>97</v>
      </c>
      <c r="O37" s="93">
        <v>7</v>
      </c>
      <c r="P37" s="40">
        <v>16</v>
      </c>
      <c r="Q37" s="94">
        <f t="shared" ref="Q37:Q68" si="57">N37-J37</f>
        <v>10</v>
      </c>
      <c r="R37" s="95">
        <f t="shared" ref="R37:R68" si="58">(N37-J37)/J37</f>
        <v>0.11494252873563218</v>
      </c>
      <c r="S37" s="96">
        <v>72</v>
      </c>
      <c r="T37" s="96">
        <v>98</v>
      </c>
      <c r="U37" s="96">
        <v>70</v>
      </c>
      <c r="V37" s="96">
        <v>88</v>
      </c>
      <c r="W37" s="96">
        <v>168</v>
      </c>
      <c r="X37" s="96">
        <v>240</v>
      </c>
      <c r="Y37" s="73">
        <f t="shared" si="3"/>
        <v>5.5555555555555554</v>
      </c>
      <c r="Z37" s="73">
        <f t="shared" si="4"/>
        <v>28.571428571428569</v>
      </c>
      <c r="AA37" s="73">
        <f t="shared" si="44"/>
        <v>80</v>
      </c>
      <c r="AB37" s="73">
        <f t="shared" si="5"/>
        <v>50</v>
      </c>
      <c r="AC37" s="73">
        <f t="shared" si="6"/>
        <v>36.666666666666664</v>
      </c>
      <c r="AD37" s="97">
        <f t="shared" si="15"/>
        <v>84</v>
      </c>
      <c r="AE37" s="40">
        <f t="shared" si="16"/>
        <v>14</v>
      </c>
      <c r="AF37" s="98">
        <v>99</v>
      </c>
      <c r="AG37" s="98">
        <v>69</v>
      </c>
      <c r="AH37" s="98">
        <v>95</v>
      </c>
      <c r="AI37" s="98">
        <v>82</v>
      </c>
      <c r="AJ37" s="98">
        <v>19</v>
      </c>
      <c r="AK37" s="98">
        <v>18</v>
      </c>
      <c r="AL37" s="76">
        <v>4</v>
      </c>
      <c r="AM37" s="76">
        <v>6</v>
      </c>
      <c r="AN37" s="77">
        <v>1</v>
      </c>
      <c r="AO37" s="77">
        <v>28</v>
      </c>
      <c r="AP37" s="77">
        <v>70</v>
      </c>
      <c r="AQ37" s="77">
        <v>4</v>
      </c>
      <c r="AR37" s="77">
        <f t="shared" si="45"/>
        <v>103</v>
      </c>
      <c r="AS37" s="77">
        <v>12</v>
      </c>
      <c r="AT37" s="77"/>
      <c r="AU37" s="79">
        <v>8</v>
      </c>
      <c r="AV37" s="80">
        <f t="shared" si="17"/>
        <v>41.721854304635762</v>
      </c>
      <c r="AW37" s="80">
        <f t="shared" si="18"/>
        <v>50.847457627118644</v>
      </c>
      <c r="AX37" s="80">
        <f t="shared" si="19"/>
        <v>75.609756097560975</v>
      </c>
      <c r="AY37" s="81">
        <f t="shared" si="20"/>
        <v>1.4492753623188406</v>
      </c>
      <c r="AZ37" s="81">
        <f t="shared" si="21"/>
        <v>29.473684210526311</v>
      </c>
      <c r="BA37" s="81">
        <f t="shared" si="46"/>
        <v>77.227722772277232</v>
      </c>
      <c r="BB37" s="81">
        <f t="shared" si="22"/>
        <v>54.081632653061227</v>
      </c>
      <c r="BC37" s="81">
        <f t="shared" si="47"/>
        <v>46.470588235294116</v>
      </c>
      <c r="BD37" s="82">
        <f t="shared" si="48"/>
        <v>23</v>
      </c>
      <c r="BE37" s="83">
        <v>4</v>
      </c>
      <c r="BF37" s="83">
        <v>7</v>
      </c>
      <c r="BG37" s="83">
        <v>0</v>
      </c>
      <c r="BH37" s="83">
        <v>21</v>
      </c>
      <c r="BI37" s="83">
        <v>67</v>
      </c>
      <c r="BJ37" s="83">
        <v>6</v>
      </c>
      <c r="BK37" s="77">
        <f t="shared" si="49"/>
        <v>94</v>
      </c>
      <c r="BL37" s="83">
        <f t="shared" si="23"/>
        <v>4</v>
      </c>
      <c r="BM37" s="84">
        <v>6</v>
      </c>
      <c r="BN37" s="83">
        <f t="shared" si="24"/>
        <v>7</v>
      </c>
      <c r="BO37" s="83">
        <f t="shared" si="25"/>
        <v>0</v>
      </c>
      <c r="BP37" s="83">
        <f t="shared" si="26"/>
        <v>21</v>
      </c>
      <c r="BQ37" s="83">
        <f t="shared" si="27"/>
        <v>67</v>
      </c>
      <c r="BR37" s="83">
        <f t="shared" si="28"/>
        <v>6</v>
      </c>
      <c r="BS37" s="77">
        <f t="shared" si="50"/>
        <v>94</v>
      </c>
      <c r="BT37" s="83">
        <f t="shared" si="29"/>
        <v>0</v>
      </c>
      <c r="BU37" s="77"/>
      <c r="BV37" s="83">
        <f t="shared" si="30"/>
        <v>0</v>
      </c>
      <c r="BW37" s="83">
        <f t="shared" si="31"/>
        <v>0</v>
      </c>
      <c r="BX37" s="83">
        <f t="shared" si="32"/>
        <v>0</v>
      </c>
      <c r="BY37" s="83">
        <f t="shared" si="33"/>
        <v>0</v>
      </c>
      <c r="BZ37" s="83">
        <f t="shared" si="34"/>
        <v>0</v>
      </c>
      <c r="CA37" s="77">
        <f t="shared" si="51"/>
        <v>0</v>
      </c>
      <c r="CC37" s="77"/>
      <c r="CI37" s="77">
        <f t="shared" si="52"/>
        <v>0</v>
      </c>
      <c r="CP37" s="77">
        <f t="shared" si="53"/>
        <v>0</v>
      </c>
      <c r="CQ37" s="85">
        <f t="shared" si="35"/>
        <v>0</v>
      </c>
      <c r="CR37" s="77"/>
      <c r="CS37" s="85">
        <f t="shared" si="36"/>
        <v>0</v>
      </c>
      <c r="CT37" s="85">
        <f t="shared" si="37"/>
        <v>0</v>
      </c>
      <c r="CU37" s="85">
        <f t="shared" si="38"/>
        <v>0</v>
      </c>
      <c r="CV37" s="85">
        <f t="shared" si="39"/>
        <v>0</v>
      </c>
      <c r="CW37" s="85">
        <f t="shared" si="40"/>
        <v>0</v>
      </c>
      <c r="CX37" s="77">
        <f t="shared" si="54"/>
        <v>0</v>
      </c>
      <c r="ET37" s="85">
        <v>3</v>
      </c>
      <c r="EU37" s="85">
        <v>4</v>
      </c>
      <c r="EV37" s="85">
        <v>0</v>
      </c>
      <c r="EW37" s="85">
        <v>13</v>
      </c>
      <c r="EX37" s="85">
        <v>30</v>
      </c>
      <c r="EY37" s="85">
        <v>3</v>
      </c>
      <c r="EZ37" s="85">
        <v>1</v>
      </c>
      <c r="FA37" s="85">
        <v>3</v>
      </c>
      <c r="FB37" s="85">
        <v>0</v>
      </c>
      <c r="FC37" s="85">
        <v>8</v>
      </c>
      <c r="FD37" s="85">
        <v>37</v>
      </c>
      <c r="FE37" s="85">
        <v>3</v>
      </c>
      <c r="FL37" s="86">
        <f t="shared" si="55"/>
        <v>21.899999999999991</v>
      </c>
      <c r="FM37" s="99">
        <f t="shared" si="56"/>
        <v>1</v>
      </c>
      <c r="FN37" s="99">
        <f t="shared" si="41"/>
        <v>0</v>
      </c>
      <c r="FO37" s="100">
        <f t="shared" si="42"/>
        <v>0.17</v>
      </c>
      <c r="FP37" s="100">
        <f t="shared" si="43"/>
        <v>0</v>
      </c>
      <c r="FQ37" s="101">
        <v>9.6133190118152564E-2</v>
      </c>
      <c r="FR37" s="101">
        <v>4.1235567551357127E-2</v>
      </c>
      <c r="FS37" s="101">
        <v>3.1780751415337101E-2</v>
      </c>
      <c r="FT37" s="100" t="s">
        <v>2146</v>
      </c>
      <c r="FU37" s="100" t="s">
        <v>2146</v>
      </c>
      <c r="FV37" s="100" t="s">
        <v>2147</v>
      </c>
      <c r="FW37" s="100" t="s">
        <v>2097</v>
      </c>
      <c r="FX37" s="100" t="s">
        <v>1678</v>
      </c>
      <c r="FY37" s="100" t="s">
        <v>1701</v>
      </c>
      <c r="FZ37" s="100" t="s">
        <v>1658</v>
      </c>
      <c r="GA37" s="100" t="s">
        <v>2007</v>
      </c>
      <c r="GB37" s="100"/>
    </row>
    <row r="38" spans="1:184" ht="30" hidden="1" x14ac:dyDescent="0.25">
      <c r="A38" s="32" t="s">
        <v>26</v>
      </c>
      <c r="B38" s="90" t="s">
        <v>35</v>
      </c>
      <c r="C38" s="41" t="str">
        <f>'[1]Özet tablo'!P37</f>
        <v>AFYONKARAHİSAR</v>
      </c>
      <c r="D38" s="41"/>
      <c r="E38" s="41"/>
      <c r="F38" s="41"/>
      <c r="G38" s="91">
        <v>19</v>
      </c>
      <c r="H38" s="91">
        <v>64</v>
      </c>
      <c r="I38" s="91">
        <v>52</v>
      </c>
      <c r="J38" s="91">
        <v>135</v>
      </c>
      <c r="K38" s="92">
        <v>12</v>
      </c>
      <c r="L38" s="92">
        <v>77</v>
      </c>
      <c r="M38" s="92">
        <v>53</v>
      </c>
      <c r="N38" s="92">
        <v>142</v>
      </c>
      <c r="O38" s="93">
        <v>11</v>
      </c>
      <c r="P38" s="40">
        <v>6</v>
      </c>
      <c r="Q38" s="94">
        <f t="shared" si="57"/>
        <v>7</v>
      </c>
      <c r="R38" s="95">
        <f t="shared" si="58"/>
        <v>5.185185185185185E-2</v>
      </c>
      <c r="S38" s="96">
        <v>97</v>
      </c>
      <c r="T38" s="96">
        <v>136</v>
      </c>
      <c r="U38" s="96">
        <v>81</v>
      </c>
      <c r="V38" s="96">
        <v>113</v>
      </c>
      <c r="W38" s="96">
        <v>217</v>
      </c>
      <c r="X38" s="96">
        <v>314</v>
      </c>
      <c r="Y38" s="73">
        <f t="shared" si="3"/>
        <v>12.371134020618557</v>
      </c>
      <c r="Z38" s="73">
        <f t="shared" si="4"/>
        <v>56.617647058823529</v>
      </c>
      <c r="AA38" s="73">
        <f t="shared" si="44"/>
        <v>71.604938271604937</v>
      </c>
      <c r="AB38" s="73">
        <f t="shared" si="5"/>
        <v>62.21198156682027</v>
      </c>
      <c r="AC38" s="73">
        <f t="shared" si="6"/>
        <v>46.815286624203821</v>
      </c>
      <c r="AD38" s="97">
        <f t="shared" si="15"/>
        <v>82</v>
      </c>
      <c r="AE38" s="40">
        <f t="shared" si="16"/>
        <v>23</v>
      </c>
      <c r="AF38" s="98">
        <v>120</v>
      </c>
      <c r="AG38" s="98">
        <v>94</v>
      </c>
      <c r="AH38" s="98">
        <v>113</v>
      </c>
      <c r="AI38" s="98">
        <v>104</v>
      </c>
      <c r="AJ38" s="98">
        <v>30</v>
      </c>
      <c r="AK38" s="98">
        <v>28</v>
      </c>
      <c r="AL38" s="76">
        <v>9</v>
      </c>
      <c r="AM38" s="76">
        <v>11</v>
      </c>
      <c r="AN38" s="77">
        <v>18</v>
      </c>
      <c r="AO38" s="77">
        <v>61</v>
      </c>
      <c r="AP38" s="77">
        <v>68</v>
      </c>
      <c r="AQ38" s="77">
        <v>2</v>
      </c>
      <c r="AR38" s="77">
        <f t="shared" si="45"/>
        <v>149</v>
      </c>
      <c r="AS38" s="77">
        <v>12</v>
      </c>
      <c r="AT38" s="78">
        <v>12</v>
      </c>
      <c r="AU38" s="79">
        <v>19</v>
      </c>
      <c r="AV38" s="80">
        <f t="shared" si="17"/>
        <v>38.383838383838381</v>
      </c>
      <c r="AW38" s="80">
        <f t="shared" si="18"/>
        <v>54.838709677419352</v>
      </c>
      <c r="AX38" s="80">
        <f t="shared" si="19"/>
        <v>55.769230769230774</v>
      </c>
      <c r="AY38" s="81">
        <f t="shared" si="20"/>
        <v>19.148936170212767</v>
      </c>
      <c r="AZ38" s="81">
        <f t="shared" si="21"/>
        <v>53.982300884955748</v>
      </c>
      <c r="BA38" s="81">
        <f t="shared" si="46"/>
        <v>73.880597014925371</v>
      </c>
      <c r="BB38" s="81">
        <f t="shared" si="22"/>
        <v>64.777327935222672</v>
      </c>
      <c r="BC38" s="81">
        <f t="shared" si="47"/>
        <v>51.315789473684212</v>
      </c>
      <c r="BD38" s="82">
        <f t="shared" si="48"/>
        <v>35</v>
      </c>
      <c r="BE38" s="83">
        <v>9</v>
      </c>
      <c r="BF38" s="83">
        <v>11</v>
      </c>
      <c r="BG38" s="83">
        <v>17</v>
      </c>
      <c r="BH38" s="83">
        <v>55</v>
      </c>
      <c r="BI38" s="83">
        <v>77</v>
      </c>
      <c r="BJ38" s="83">
        <v>2</v>
      </c>
      <c r="BK38" s="77">
        <f t="shared" si="49"/>
        <v>151</v>
      </c>
      <c r="BL38" s="83">
        <f t="shared" si="23"/>
        <v>9</v>
      </c>
      <c r="BM38" s="84">
        <v>11</v>
      </c>
      <c r="BN38" s="83">
        <f t="shared" si="24"/>
        <v>11</v>
      </c>
      <c r="BO38" s="83">
        <f t="shared" si="25"/>
        <v>17</v>
      </c>
      <c r="BP38" s="83">
        <f t="shared" si="26"/>
        <v>55</v>
      </c>
      <c r="BQ38" s="83">
        <f t="shared" si="27"/>
        <v>77</v>
      </c>
      <c r="BR38" s="83">
        <f t="shared" si="28"/>
        <v>2</v>
      </c>
      <c r="BS38" s="77">
        <f t="shared" si="50"/>
        <v>151</v>
      </c>
      <c r="BT38" s="83">
        <f t="shared" si="29"/>
        <v>0</v>
      </c>
      <c r="BU38" s="77"/>
      <c r="BV38" s="83">
        <f t="shared" si="30"/>
        <v>0</v>
      </c>
      <c r="BW38" s="83">
        <f t="shared" si="31"/>
        <v>0</v>
      </c>
      <c r="BX38" s="83">
        <f t="shared" si="32"/>
        <v>0</v>
      </c>
      <c r="BY38" s="83">
        <f t="shared" si="33"/>
        <v>0</v>
      </c>
      <c r="BZ38" s="83">
        <f t="shared" si="34"/>
        <v>0</v>
      </c>
      <c r="CA38" s="77">
        <f t="shared" si="51"/>
        <v>0</v>
      </c>
      <c r="CC38" s="77"/>
      <c r="CI38" s="77">
        <f t="shared" si="52"/>
        <v>0</v>
      </c>
      <c r="CP38" s="77">
        <f t="shared" si="53"/>
        <v>0</v>
      </c>
      <c r="CQ38" s="85">
        <f t="shared" si="35"/>
        <v>0</v>
      </c>
      <c r="CR38" s="77"/>
      <c r="CS38" s="85">
        <f t="shared" si="36"/>
        <v>0</v>
      </c>
      <c r="CT38" s="85">
        <f t="shared" si="37"/>
        <v>0</v>
      </c>
      <c r="CU38" s="85">
        <f t="shared" si="38"/>
        <v>0</v>
      </c>
      <c r="CV38" s="85">
        <f t="shared" si="39"/>
        <v>0</v>
      </c>
      <c r="CW38" s="85">
        <f t="shared" si="40"/>
        <v>0</v>
      </c>
      <c r="CX38" s="77">
        <f t="shared" si="54"/>
        <v>0</v>
      </c>
      <c r="ET38" s="85">
        <v>8</v>
      </c>
      <c r="EU38" s="85">
        <v>8</v>
      </c>
      <c r="EV38" s="85">
        <v>11</v>
      </c>
      <c r="EW38" s="85">
        <v>46</v>
      </c>
      <c r="EX38" s="85">
        <v>50</v>
      </c>
      <c r="EY38" s="85">
        <v>0</v>
      </c>
      <c r="EZ38" s="85">
        <v>1</v>
      </c>
      <c r="FA38" s="85">
        <v>3</v>
      </c>
      <c r="FB38" s="85">
        <v>6</v>
      </c>
      <c r="FC38" s="85">
        <v>9</v>
      </c>
      <c r="FD38" s="85">
        <v>27</v>
      </c>
      <c r="FE38" s="85">
        <v>2</v>
      </c>
      <c r="FL38" s="86">
        <f t="shared" si="55"/>
        <v>8.8999999999999773</v>
      </c>
      <c r="FM38" s="99">
        <f t="shared" si="56"/>
        <v>0</v>
      </c>
      <c r="FN38" s="99">
        <f t="shared" si="41"/>
        <v>0</v>
      </c>
      <c r="FO38" s="100">
        <f t="shared" si="42"/>
        <v>0</v>
      </c>
      <c r="FP38" s="100">
        <f t="shared" si="43"/>
        <v>0</v>
      </c>
      <c r="FQ38" s="101">
        <v>0.27360546329349705</v>
      </c>
      <c r="FR38" s="101">
        <v>0.16570875319133188</v>
      </c>
      <c r="FS38" s="101">
        <v>8.5540920526860964E-2</v>
      </c>
      <c r="FT38" s="100" t="s">
        <v>1984</v>
      </c>
      <c r="FU38" s="100" t="s">
        <v>1998</v>
      </c>
      <c r="FV38" s="100" t="s">
        <v>1885</v>
      </c>
      <c r="FW38" s="100" t="s">
        <v>1591</v>
      </c>
      <c r="FX38" s="100" t="s">
        <v>1891</v>
      </c>
      <c r="FY38" s="100" t="s">
        <v>2266</v>
      </c>
      <c r="FZ38" s="100" t="s">
        <v>2105</v>
      </c>
      <c r="GA38" s="100" t="s">
        <v>2009</v>
      </c>
      <c r="GB38" s="100"/>
    </row>
    <row r="39" spans="1:184" ht="14.45" hidden="1" customHeight="1" x14ac:dyDescent="0.25">
      <c r="A39" s="32" t="s">
        <v>26</v>
      </c>
      <c r="B39" s="90" t="s">
        <v>36</v>
      </c>
      <c r="C39" s="41" t="str">
        <f>'[1]Özet tablo'!P38</f>
        <v>AFYONKARAHİSAR</v>
      </c>
      <c r="D39" s="41"/>
      <c r="E39" s="41"/>
      <c r="F39" s="41"/>
      <c r="G39" s="91">
        <v>12</v>
      </c>
      <c r="H39" s="91">
        <v>166</v>
      </c>
      <c r="I39" s="91">
        <v>195</v>
      </c>
      <c r="J39" s="91">
        <v>373</v>
      </c>
      <c r="K39" s="92">
        <v>23</v>
      </c>
      <c r="L39" s="92">
        <v>123</v>
      </c>
      <c r="M39" s="92">
        <v>234</v>
      </c>
      <c r="N39" s="92">
        <v>380</v>
      </c>
      <c r="O39" s="93">
        <v>35</v>
      </c>
      <c r="P39" s="40">
        <v>36</v>
      </c>
      <c r="Q39" s="94">
        <f t="shared" si="57"/>
        <v>7</v>
      </c>
      <c r="R39" s="95">
        <f t="shared" si="58"/>
        <v>1.876675603217158E-2</v>
      </c>
      <c r="S39" s="96">
        <v>337</v>
      </c>
      <c r="T39" s="96">
        <v>482</v>
      </c>
      <c r="U39" s="96">
        <v>360</v>
      </c>
      <c r="V39" s="96">
        <v>479</v>
      </c>
      <c r="W39" s="96">
        <v>842</v>
      </c>
      <c r="X39" s="96">
        <v>1179</v>
      </c>
      <c r="Y39" s="73">
        <f t="shared" si="3"/>
        <v>6.8249258160237387</v>
      </c>
      <c r="Z39" s="73">
        <f t="shared" si="4"/>
        <v>25.518672199170123</v>
      </c>
      <c r="AA39" s="73">
        <f t="shared" si="44"/>
        <v>64.722222222222229</v>
      </c>
      <c r="AB39" s="73">
        <f t="shared" si="5"/>
        <v>42.280285035629454</v>
      </c>
      <c r="AC39" s="73">
        <f t="shared" si="6"/>
        <v>32.145886344359624</v>
      </c>
      <c r="AD39" s="97">
        <f t="shared" si="15"/>
        <v>486</v>
      </c>
      <c r="AE39" s="40">
        <f t="shared" si="16"/>
        <v>127</v>
      </c>
      <c r="AF39" s="98">
        <v>472</v>
      </c>
      <c r="AG39" s="98">
        <v>386</v>
      </c>
      <c r="AH39" s="98">
        <v>447</v>
      </c>
      <c r="AI39" s="98">
        <v>354</v>
      </c>
      <c r="AJ39" s="98">
        <v>110</v>
      </c>
      <c r="AK39" s="98">
        <v>98</v>
      </c>
      <c r="AL39" s="76">
        <v>20</v>
      </c>
      <c r="AM39" s="76">
        <v>24</v>
      </c>
      <c r="AN39" s="77">
        <v>22</v>
      </c>
      <c r="AO39" s="77">
        <v>123</v>
      </c>
      <c r="AP39" s="77">
        <v>237</v>
      </c>
      <c r="AQ39" s="77">
        <v>3</v>
      </c>
      <c r="AR39" s="77">
        <f t="shared" si="45"/>
        <v>385</v>
      </c>
      <c r="AS39" s="77">
        <v>49</v>
      </c>
      <c r="AT39" s="78">
        <v>31</v>
      </c>
      <c r="AU39" s="79">
        <v>58</v>
      </c>
      <c r="AV39" s="80">
        <f t="shared" si="17"/>
        <v>28.783783783783782</v>
      </c>
      <c r="AW39" s="80">
        <f t="shared" si="18"/>
        <v>39.200998751560547</v>
      </c>
      <c r="AX39" s="80">
        <f t="shared" si="19"/>
        <v>53.954802259887003</v>
      </c>
      <c r="AY39" s="81">
        <f t="shared" si="20"/>
        <v>5.6994818652849739</v>
      </c>
      <c r="AZ39" s="81">
        <f t="shared" si="21"/>
        <v>27.516778523489933</v>
      </c>
      <c r="BA39" s="81">
        <f t="shared" si="46"/>
        <v>70.258620689655174</v>
      </c>
      <c r="BB39" s="81">
        <f t="shared" si="22"/>
        <v>49.286498353457738</v>
      </c>
      <c r="BC39" s="81">
        <f t="shared" si="47"/>
        <v>40.941176470588239</v>
      </c>
      <c r="BD39" s="82">
        <f t="shared" si="48"/>
        <v>138</v>
      </c>
      <c r="BE39" s="83">
        <v>20</v>
      </c>
      <c r="BF39" s="83">
        <v>28</v>
      </c>
      <c r="BG39" s="83">
        <v>16</v>
      </c>
      <c r="BH39" s="83">
        <v>118</v>
      </c>
      <c r="BI39" s="83">
        <v>247</v>
      </c>
      <c r="BJ39" s="83">
        <v>5</v>
      </c>
      <c r="BK39" s="77">
        <f t="shared" si="49"/>
        <v>386</v>
      </c>
      <c r="BL39" s="83">
        <f t="shared" si="23"/>
        <v>20</v>
      </c>
      <c r="BM39" s="84">
        <v>24</v>
      </c>
      <c r="BN39" s="83">
        <f t="shared" si="24"/>
        <v>28</v>
      </c>
      <c r="BO39" s="83">
        <f t="shared" si="25"/>
        <v>16</v>
      </c>
      <c r="BP39" s="83">
        <f t="shared" si="26"/>
        <v>118</v>
      </c>
      <c r="BQ39" s="83">
        <f t="shared" si="27"/>
        <v>247</v>
      </c>
      <c r="BR39" s="83">
        <f t="shared" si="28"/>
        <v>5</v>
      </c>
      <c r="BS39" s="77">
        <f t="shared" si="50"/>
        <v>386</v>
      </c>
      <c r="BT39" s="83">
        <f t="shared" si="29"/>
        <v>0</v>
      </c>
      <c r="BU39" s="77"/>
      <c r="BV39" s="83">
        <f t="shared" si="30"/>
        <v>0</v>
      </c>
      <c r="BW39" s="83">
        <f t="shared" si="31"/>
        <v>0</v>
      </c>
      <c r="BX39" s="83">
        <f t="shared" si="32"/>
        <v>0</v>
      </c>
      <c r="BY39" s="83">
        <f t="shared" si="33"/>
        <v>0</v>
      </c>
      <c r="BZ39" s="83">
        <f t="shared" si="34"/>
        <v>0</v>
      </c>
      <c r="CA39" s="77">
        <f t="shared" si="51"/>
        <v>0</v>
      </c>
      <c r="CC39" s="77"/>
      <c r="CI39" s="77">
        <f t="shared" si="52"/>
        <v>0</v>
      </c>
      <c r="CP39" s="77">
        <f t="shared" si="53"/>
        <v>0</v>
      </c>
      <c r="CQ39" s="85">
        <f t="shared" si="35"/>
        <v>0</v>
      </c>
      <c r="CR39" s="77"/>
      <c r="CS39" s="85">
        <f t="shared" si="36"/>
        <v>0</v>
      </c>
      <c r="CT39" s="85">
        <f t="shared" si="37"/>
        <v>0</v>
      </c>
      <c r="CU39" s="85">
        <f t="shared" si="38"/>
        <v>0</v>
      </c>
      <c r="CV39" s="85">
        <f t="shared" si="39"/>
        <v>0</v>
      </c>
      <c r="CW39" s="85">
        <f t="shared" si="40"/>
        <v>0</v>
      </c>
      <c r="CX39" s="77">
        <f t="shared" si="54"/>
        <v>0</v>
      </c>
      <c r="ET39" s="85">
        <v>19</v>
      </c>
      <c r="EU39" s="85">
        <v>25</v>
      </c>
      <c r="EV39" s="85">
        <v>6</v>
      </c>
      <c r="EW39" s="85">
        <v>97</v>
      </c>
      <c r="EX39" s="85">
        <v>225</v>
      </c>
      <c r="EY39" s="85">
        <v>4</v>
      </c>
      <c r="EZ39" s="85">
        <v>1</v>
      </c>
      <c r="FA39" s="85">
        <v>3</v>
      </c>
      <c r="FB39" s="85">
        <v>10</v>
      </c>
      <c r="FC39" s="85">
        <v>21</v>
      </c>
      <c r="FD39" s="85">
        <v>22</v>
      </c>
      <c r="FE39" s="85">
        <v>1</v>
      </c>
      <c r="FL39" s="86">
        <f t="shared" si="55"/>
        <v>166.69999999999993</v>
      </c>
      <c r="FM39" s="99">
        <f t="shared" si="56"/>
        <v>8</v>
      </c>
      <c r="FN39" s="99">
        <f t="shared" si="41"/>
        <v>1</v>
      </c>
      <c r="FO39" s="100">
        <f t="shared" si="42"/>
        <v>1.36</v>
      </c>
      <c r="FP39" s="100">
        <f t="shared" si="43"/>
        <v>171</v>
      </c>
      <c r="FQ39" s="101">
        <v>0.2678537956888471</v>
      </c>
      <c r="FR39" s="101">
        <v>0.15634941675503713</v>
      </c>
      <c r="FS39" s="101">
        <v>7.3365617433413993E-2</v>
      </c>
      <c r="FT39" s="100" t="s">
        <v>2028</v>
      </c>
      <c r="FU39" s="100" t="s">
        <v>1765</v>
      </c>
      <c r="FV39" s="100" t="s">
        <v>2334</v>
      </c>
      <c r="FW39" s="100" t="s">
        <v>1812</v>
      </c>
      <c r="FX39" s="100" t="s">
        <v>1925</v>
      </c>
      <c r="FY39" s="100" t="s">
        <v>1745</v>
      </c>
      <c r="FZ39" s="100" t="s">
        <v>1826</v>
      </c>
      <c r="GA39" s="100" t="s">
        <v>1889</v>
      </c>
      <c r="GB39" s="100"/>
    </row>
    <row r="40" spans="1:184" ht="24" hidden="1" customHeight="1" x14ac:dyDescent="0.25">
      <c r="A40" s="32" t="s">
        <v>26</v>
      </c>
      <c r="B40" s="90" t="s">
        <v>37</v>
      </c>
      <c r="C40" s="41" t="str">
        <f>'[1]Özet tablo'!P39</f>
        <v>AFYONKARAHİSAR</v>
      </c>
      <c r="D40" s="41"/>
      <c r="E40" s="41"/>
      <c r="F40" s="41"/>
      <c r="G40" s="91">
        <v>3</v>
      </c>
      <c r="H40" s="91">
        <v>148</v>
      </c>
      <c r="I40" s="91">
        <v>212</v>
      </c>
      <c r="J40" s="91">
        <v>363</v>
      </c>
      <c r="K40" s="92">
        <v>20</v>
      </c>
      <c r="L40" s="92">
        <v>132</v>
      </c>
      <c r="M40" s="92">
        <v>218</v>
      </c>
      <c r="N40" s="92">
        <v>370</v>
      </c>
      <c r="O40" s="93">
        <v>50</v>
      </c>
      <c r="P40" s="40">
        <v>32</v>
      </c>
      <c r="Q40" s="94">
        <f t="shared" si="57"/>
        <v>7</v>
      </c>
      <c r="R40" s="95">
        <f t="shared" si="58"/>
        <v>1.928374655647383E-2</v>
      </c>
      <c r="S40" s="96">
        <v>337</v>
      </c>
      <c r="T40" s="96">
        <v>465</v>
      </c>
      <c r="U40" s="96">
        <v>338</v>
      </c>
      <c r="V40" s="96">
        <v>440</v>
      </c>
      <c r="W40" s="96">
        <v>803</v>
      </c>
      <c r="X40" s="96">
        <v>1140</v>
      </c>
      <c r="Y40" s="73">
        <f t="shared" si="3"/>
        <v>5.9347181008902083</v>
      </c>
      <c r="Z40" s="73">
        <f t="shared" si="4"/>
        <v>28.387096774193548</v>
      </c>
      <c r="AA40" s="73">
        <f t="shared" si="44"/>
        <v>69.822485207100598</v>
      </c>
      <c r="AB40" s="73">
        <f t="shared" si="5"/>
        <v>45.828144458281443</v>
      </c>
      <c r="AC40" s="73">
        <f t="shared" si="6"/>
        <v>34.035087719298247</v>
      </c>
      <c r="AD40" s="97">
        <f t="shared" si="15"/>
        <v>435</v>
      </c>
      <c r="AE40" s="40">
        <f t="shared" si="16"/>
        <v>102</v>
      </c>
      <c r="AF40" s="98">
        <v>457</v>
      </c>
      <c r="AG40" s="98">
        <v>370</v>
      </c>
      <c r="AH40" s="98">
        <v>447</v>
      </c>
      <c r="AI40" s="98">
        <v>354</v>
      </c>
      <c r="AJ40" s="98">
        <v>101</v>
      </c>
      <c r="AK40" s="98">
        <v>100</v>
      </c>
      <c r="AL40" s="76">
        <v>15</v>
      </c>
      <c r="AM40" s="76">
        <v>19</v>
      </c>
      <c r="AN40" s="77">
        <v>15</v>
      </c>
      <c r="AO40" s="77">
        <v>137</v>
      </c>
      <c r="AP40" s="77">
        <v>250</v>
      </c>
      <c r="AQ40" s="77">
        <v>10</v>
      </c>
      <c r="AR40" s="77">
        <f t="shared" si="45"/>
        <v>412</v>
      </c>
      <c r="AS40" s="77">
        <v>62</v>
      </c>
      <c r="AT40" s="78">
        <v>51</v>
      </c>
      <c r="AU40" s="79">
        <v>40</v>
      </c>
      <c r="AV40" s="80">
        <f t="shared" si="17"/>
        <v>29.41988950276243</v>
      </c>
      <c r="AW40" s="80">
        <f t="shared" si="18"/>
        <v>41.822721598002502</v>
      </c>
      <c r="AX40" s="80">
        <f t="shared" si="19"/>
        <v>55.932203389830505</v>
      </c>
      <c r="AY40" s="81">
        <f t="shared" si="20"/>
        <v>4.0540540540540544</v>
      </c>
      <c r="AZ40" s="81">
        <f t="shared" si="21"/>
        <v>30.648769574944073</v>
      </c>
      <c r="BA40" s="81">
        <f t="shared" si="46"/>
        <v>74.945054945054949</v>
      </c>
      <c r="BB40" s="81">
        <f t="shared" si="22"/>
        <v>52.993348115299334</v>
      </c>
      <c r="BC40" s="81">
        <f t="shared" si="47"/>
        <v>43.151515151515149</v>
      </c>
      <c r="BD40" s="82">
        <f t="shared" si="48"/>
        <v>114</v>
      </c>
      <c r="BE40" s="83">
        <v>15</v>
      </c>
      <c r="BF40" s="83">
        <v>25</v>
      </c>
      <c r="BG40" s="83">
        <v>10</v>
      </c>
      <c r="BH40" s="83">
        <v>121</v>
      </c>
      <c r="BI40" s="83">
        <v>279</v>
      </c>
      <c r="BJ40" s="83">
        <v>26</v>
      </c>
      <c r="BK40" s="77">
        <f t="shared" si="49"/>
        <v>436</v>
      </c>
      <c r="BL40" s="83">
        <f t="shared" si="23"/>
        <v>15</v>
      </c>
      <c r="BM40" s="84">
        <v>19</v>
      </c>
      <c r="BN40" s="83">
        <f t="shared" si="24"/>
        <v>25</v>
      </c>
      <c r="BO40" s="83">
        <f t="shared" si="25"/>
        <v>10</v>
      </c>
      <c r="BP40" s="83">
        <f t="shared" si="26"/>
        <v>121</v>
      </c>
      <c r="BQ40" s="83">
        <f t="shared" si="27"/>
        <v>279</v>
      </c>
      <c r="BR40" s="83">
        <f t="shared" si="28"/>
        <v>26</v>
      </c>
      <c r="BS40" s="77">
        <f t="shared" si="50"/>
        <v>436</v>
      </c>
      <c r="BT40" s="83">
        <f t="shared" si="29"/>
        <v>0</v>
      </c>
      <c r="BU40" s="77"/>
      <c r="BV40" s="83">
        <f t="shared" si="30"/>
        <v>0</v>
      </c>
      <c r="BW40" s="83">
        <f t="shared" si="31"/>
        <v>0</v>
      </c>
      <c r="BX40" s="83">
        <f t="shared" si="32"/>
        <v>0</v>
      </c>
      <c r="BY40" s="83">
        <f t="shared" si="33"/>
        <v>0</v>
      </c>
      <c r="BZ40" s="83">
        <f t="shared" si="34"/>
        <v>0</v>
      </c>
      <c r="CA40" s="77">
        <f t="shared" si="51"/>
        <v>0</v>
      </c>
      <c r="CC40" s="77"/>
      <c r="CI40" s="77">
        <f t="shared" si="52"/>
        <v>0</v>
      </c>
      <c r="CP40" s="77">
        <f t="shared" si="53"/>
        <v>0</v>
      </c>
      <c r="CQ40" s="85">
        <f t="shared" si="35"/>
        <v>0</v>
      </c>
      <c r="CR40" s="77"/>
      <c r="CS40" s="85">
        <f t="shared" si="36"/>
        <v>0</v>
      </c>
      <c r="CT40" s="85">
        <f t="shared" si="37"/>
        <v>0</v>
      </c>
      <c r="CU40" s="85">
        <f t="shared" si="38"/>
        <v>0</v>
      </c>
      <c r="CV40" s="85">
        <f t="shared" si="39"/>
        <v>0</v>
      </c>
      <c r="CW40" s="85">
        <f t="shared" si="40"/>
        <v>0</v>
      </c>
      <c r="CX40" s="77">
        <f t="shared" si="54"/>
        <v>0</v>
      </c>
      <c r="ET40" s="85">
        <v>14</v>
      </c>
      <c r="EU40" s="85">
        <v>20</v>
      </c>
      <c r="EV40" s="85">
        <v>1</v>
      </c>
      <c r="EW40" s="85">
        <v>99</v>
      </c>
      <c r="EX40" s="85">
        <v>246</v>
      </c>
      <c r="EY40" s="85">
        <v>19</v>
      </c>
      <c r="EZ40" s="85">
        <v>1</v>
      </c>
      <c r="FA40" s="85">
        <v>5</v>
      </c>
      <c r="FB40" s="85">
        <v>9</v>
      </c>
      <c r="FC40" s="85">
        <v>22</v>
      </c>
      <c r="FD40" s="85">
        <v>33</v>
      </c>
      <c r="FE40" s="85">
        <v>7</v>
      </c>
      <c r="FL40" s="86">
        <f t="shared" si="55"/>
        <v>112.69999999999993</v>
      </c>
      <c r="FM40" s="99">
        <f t="shared" si="56"/>
        <v>5</v>
      </c>
      <c r="FN40" s="99">
        <f t="shared" si="41"/>
        <v>1</v>
      </c>
      <c r="FO40" s="100">
        <f t="shared" si="42"/>
        <v>0.85</v>
      </c>
      <c r="FP40" s="100">
        <f t="shared" si="43"/>
        <v>171</v>
      </c>
      <c r="FQ40" s="101">
        <v>-0.2754716981132076</v>
      </c>
      <c r="FR40" s="101">
        <v>-0.56266666666666676</v>
      </c>
      <c r="FS40" s="101">
        <v>-0.20879120879120877</v>
      </c>
      <c r="FT40" s="100" t="s">
        <v>2368</v>
      </c>
      <c r="FU40" s="100" t="s">
        <v>2376</v>
      </c>
      <c r="FV40" s="100" t="s">
        <v>1561</v>
      </c>
      <c r="FW40" s="100" t="s">
        <v>2091</v>
      </c>
      <c r="FX40" s="100" t="s">
        <v>2377</v>
      </c>
      <c r="FY40" s="100" t="s">
        <v>2090</v>
      </c>
      <c r="FZ40" s="100" t="s">
        <v>1759</v>
      </c>
      <c r="GA40" s="100" t="s">
        <v>2235</v>
      </c>
      <c r="GB40" s="100"/>
    </row>
    <row r="41" spans="1:184" ht="12.75" hidden="1" customHeight="1" x14ac:dyDescent="0.25">
      <c r="A41" s="32" t="s">
        <v>26</v>
      </c>
      <c r="B41" s="90" t="s">
        <v>38</v>
      </c>
      <c r="C41" s="41" t="str">
        <f>'[1]Özet tablo'!P40</f>
        <v>AFYONKARAHİSAR</v>
      </c>
      <c r="D41" s="41"/>
      <c r="E41" s="41"/>
      <c r="F41" s="41"/>
      <c r="G41" s="91">
        <v>0</v>
      </c>
      <c r="H41" s="91">
        <v>0</v>
      </c>
      <c r="I41" s="91">
        <v>14</v>
      </c>
      <c r="J41" s="91">
        <v>14</v>
      </c>
      <c r="K41" s="92">
        <v>0</v>
      </c>
      <c r="L41" s="92">
        <v>12</v>
      </c>
      <c r="M41" s="92">
        <v>17</v>
      </c>
      <c r="N41" s="92">
        <v>29</v>
      </c>
      <c r="O41" s="93"/>
      <c r="P41" s="40">
        <v>4</v>
      </c>
      <c r="Q41" s="94">
        <f t="shared" si="57"/>
        <v>15</v>
      </c>
      <c r="R41" s="95">
        <f t="shared" si="58"/>
        <v>1.0714285714285714</v>
      </c>
      <c r="S41" s="96">
        <v>19</v>
      </c>
      <c r="T41" s="96">
        <v>23</v>
      </c>
      <c r="U41" s="96">
        <v>18</v>
      </c>
      <c r="V41" s="96">
        <v>27</v>
      </c>
      <c r="W41" s="96">
        <v>41</v>
      </c>
      <c r="X41" s="96">
        <v>60</v>
      </c>
      <c r="Y41" s="73">
        <f t="shared" si="3"/>
        <v>0</v>
      </c>
      <c r="Z41" s="73">
        <f t="shared" si="4"/>
        <v>52.173913043478258</v>
      </c>
      <c r="AA41" s="73">
        <f t="shared" si="44"/>
        <v>72.222222222222214</v>
      </c>
      <c r="AB41" s="73">
        <f t="shared" si="5"/>
        <v>60.975609756097562</v>
      </c>
      <c r="AC41" s="73">
        <f t="shared" si="6"/>
        <v>41.666666666666671</v>
      </c>
      <c r="AD41" s="97">
        <f t="shared" si="15"/>
        <v>16</v>
      </c>
      <c r="AE41" s="40">
        <f t="shared" si="16"/>
        <v>5</v>
      </c>
      <c r="AF41" s="98">
        <v>28</v>
      </c>
      <c r="AG41" s="98">
        <v>25</v>
      </c>
      <c r="AH41" s="98">
        <v>32</v>
      </c>
      <c r="AI41" s="98">
        <v>18</v>
      </c>
      <c r="AJ41" s="98">
        <v>10</v>
      </c>
      <c r="AK41" s="98">
        <v>10</v>
      </c>
      <c r="AL41" s="76">
        <v>1</v>
      </c>
      <c r="AM41" s="76">
        <v>1</v>
      </c>
      <c r="AN41" s="77">
        <v>0</v>
      </c>
      <c r="AO41" s="77">
        <v>0</v>
      </c>
      <c r="AP41" s="77">
        <v>16</v>
      </c>
      <c r="AQ41" s="77">
        <v>0</v>
      </c>
      <c r="AR41" s="77">
        <f t="shared" si="45"/>
        <v>16</v>
      </c>
      <c r="AS41" s="77">
        <v>6</v>
      </c>
      <c r="AT41" s="77"/>
      <c r="AU41" s="79">
        <v>0</v>
      </c>
      <c r="AV41" s="80">
        <f t="shared" si="17"/>
        <v>23.255813953488371</v>
      </c>
      <c r="AW41" s="80">
        <f t="shared" si="18"/>
        <v>20</v>
      </c>
      <c r="AX41" s="80">
        <f t="shared" si="19"/>
        <v>55.555555555555557</v>
      </c>
      <c r="AY41" s="81">
        <f t="shared" si="20"/>
        <v>0</v>
      </c>
      <c r="AZ41" s="81">
        <f t="shared" si="21"/>
        <v>0</v>
      </c>
      <c r="BA41" s="81">
        <f t="shared" si="46"/>
        <v>57.142857142857139</v>
      </c>
      <c r="BB41" s="81">
        <f t="shared" si="22"/>
        <v>26.666666666666668</v>
      </c>
      <c r="BC41" s="81">
        <f t="shared" si="47"/>
        <v>30.188679245283019</v>
      </c>
      <c r="BD41" s="82">
        <f t="shared" si="48"/>
        <v>12</v>
      </c>
      <c r="BE41" s="83">
        <v>1</v>
      </c>
      <c r="BF41" s="83">
        <v>1</v>
      </c>
      <c r="BG41" s="83">
        <v>0</v>
      </c>
      <c r="BH41" s="83">
        <v>0</v>
      </c>
      <c r="BI41" s="83">
        <v>14</v>
      </c>
      <c r="BJ41" s="83">
        <v>2</v>
      </c>
      <c r="BK41" s="77">
        <f t="shared" si="49"/>
        <v>16</v>
      </c>
      <c r="BL41" s="83">
        <f t="shared" si="23"/>
        <v>1</v>
      </c>
      <c r="BM41" s="84">
        <v>1</v>
      </c>
      <c r="BN41" s="83">
        <f t="shared" si="24"/>
        <v>1</v>
      </c>
      <c r="BO41" s="83">
        <f t="shared" si="25"/>
        <v>0</v>
      </c>
      <c r="BP41" s="83">
        <f t="shared" si="26"/>
        <v>0</v>
      </c>
      <c r="BQ41" s="83">
        <f t="shared" si="27"/>
        <v>14</v>
      </c>
      <c r="BR41" s="83">
        <f t="shared" si="28"/>
        <v>2</v>
      </c>
      <c r="BS41" s="77">
        <f t="shared" si="50"/>
        <v>16</v>
      </c>
      <c r="BT41" s="83">
        <f t="shared" si="29"/>
        <v>0</v>
      </c>
      <c r="BU41" s="77"/>
      <c r="BV41" s="83">
        <f t="shared" si="30"/>
        <v>0</v>
      </c>
      <c r="BW41" s="83">
        <f t="shared" si="31"/>
        <v>0</v>
      </c>
      <c r="BX41" s="83">
        <f t="shared" si="32"/>
        <v>0</v>
      </c>
      <c r="BY41" s="83">
        <f t="shared" si="33"/>
        <v>0</v>
      </c>
      <c r="BZ41" s="83">
        <f t="shared" si="34"/>
        <v>0</v>
      </c>
      <c r="CA41" s="77">
        <f t="shared" si="51"/>
        <v>0</v>
      </c>
      <c r="CC41" s="77"/>
      <c r="CI41" s="77">
        <f t="shared" si="52"/>
        <v>0</v>
      </c>
      <c r="CP41" s="77">
        <f t="shared" si="53"/>
        <v>0</v>
      </c>
      <c r="CQ41" s="85">
        <f t="shared" si="35"/>
        <v>0</v>
      </c>
      <c r="CR41" s="77"/>
      <c r="CS41" s="85">
        <f t="shared" si="36"/>
        <v>0</v>
      </c>
      <c r="CT41" s="85">
        <f t="shared" si="37"/>
        <v>0</v>
      </c>
      <c r="CU41" s="85">
        <f t="shared" si="38"/>
        <v>0</v>
      </c>
      <c r="CV41" s="85">
        <f t="shared" si="39"/>
        <v>0</v>
      </c>
      <c r="CW41" s="85">
        <f t="shared" si="40"/>
        <v>0</v>
      </c>
      <c r="CX41" s="77">
        <f t="shared" si="54"/>
        <v>0</v>
      </c>
      <c r="ET41" s="85">
        <v>1</v>
      </c>
      <c r="EU41" s="85">
        <v>1</v>
      </c>
      <c r="EV41" s="85">
        <v>0</v>
      </c>
      <c r="EW41" s="85">
        <v>0</v>
      </c>
      <c r="EX41" s="85">
        <v>14</v>
      </c>
      <c r="EY41" s="85">
        <v>2</v>
      </c>
      <c r="FL41" s="86">
        <f t="shared" si="55"/>
        <v>19</v>
      </c>
      <c r="FM41" s="99">
        <f t="shared" si="56"/>
        <v>0</v>
      </c>
      <c r="FN41" s="99">
        <f t="shared" si="41"/>
        <v>0</v>
      </c>
      <c r="FO41" s="100">
        <f t="shared" si="42"/>
        <v>0</v>
      </c>
      <c r="FP41" s="100">
        <f t="shared" si="43"/>
        <v>0</v>
      </c>
      <c r="FQ41" s="101">
        <v>0.4089579464119768</v>
      </c>
      <c r="FR41" s="101">
        <v>0.22313176536138776</v>
      </c>
      <c r="FS41" s="101">
        <v>0.11015499194847032</v>
      </c>
      <c r="FT41" s="100" t="s">
        <v>1666</v>
      </c>
      <c r="FU41" s="100" t="s">
        <v>1858</v>
      </c>
      <c r="FV41" s="100" t="s">
        <v>2117</v>
      </c>
      <c r="FW41" s="100" t="s">
        <v>1983</v>
      </c>
      <c r="FX41" s="100" t="s">
        <v>2151</v>
      </c>
      <c r="FY41" s="100" t="s">
        <v>2064</v>
      </c>
      <c r="FZ41" s="100" t="s">
        <v>1915</v>
      </c>
      <c r="GA41" s="100" t="s">
        <v>1945</v>
      </c>
      <c r="GB41" s="100"/>
    </row>
    <row r="42" spans="1:184" ht="15" hidden="1" customHeight="1" x14ac:dyDescent="0.25">
      <c r="A42" s="32" t="s">
        <v>26</v>
      </c>
      <c r="B42" s="90" t="s">
        <v>1021</v>
      </c>
      <c r="C42" s="41" t="str">
        <f>'[1]Özet tablo'!P41</f>
        <v>AFYONKARAHİSAR</v>
      </c>
      <c r="D42" s="41"/>
      <c r="E42" s="41"/>
      <c r="F42" s="41"/>
      <c r="G42" s="91">
        <v>345</v>
      </c>
      <c r="H42" s="91">
        <v>1369</v>
      </c>
      <c r="I42" s="91">
        <v>2252</v>
      </c>
      <c r="J42" s="91">
        <v>3966</v>
      </c>
      <c r="K42" s="92">
        <v>357</v>
      </c>
      <c r="L42" s="92">
        <v>1153</v>
      </c>
      <c r="M42" s="92">
        <v>2758</v>
      </c>
      <c r="N42" s="92">
        <v>4268</v>
      </c>
      <c r="O42" s="93">
        <v>212</v>
      </c>
      <c r="P42" s="40">
        <v>666</v>
      </c>
      <c r="Q42" s="94">
        <f t="shared" si="57"/>
        <v>302</v>
      </c>
      <c r="R42" s="95">
        <f t="shared" si="58"/>
        <v>7.6147251638930907E-2</v>
      </c>
      <c r="S42" s="96">
        <v>3422</v>
      </c>
      <c r="T42" s="96">
        <v>4454</v>
      </c>
      <c r="U42" s="96">
        <v>3394</v>
      </c>
      <c r="V42" s="96">
        <v>4450</v>
      </c>
      <c r="W42" s="96">
        <v>7848</v>
      </c>
      <c r="X42" s="96">
        <v>11270</v>
      </c>
      <c r="Y42" s="73">
        <f t="shared" si="3"/>
        <v>10.43249561659848</v>
      </c>
      <c r="Z42" s="73">
        <f t="shared" si="4"/>
        <v>25.886843286933093</v>
      </c>
      <c r="AA42" s="73">
        <f t="shared" si="44"/>
        <v>67.88450206246317</v>
      </c>
      <c r="AB42" s="73">
        <f t="shared" si="5"/>
        <v>44.049439347604483</v>
      </c>
      <c r="AC42" s="73">
        <f t="shared" si="6"/>
        <v>33.842058562555458</v>
      </c>
      <c r="AD42" s="97">
        <f t="shared" si="15"/>
        <v>4391</v>
      </c>
      <c r="AE42" s="40">
        <f t="shared" si="16"/>
        <v>1090</v>
      </c>
      <c r="AF42" s="98">
        <v>4561</v>
      </c>
      <c r="AG42" s="98">
        <v>3535</v>
      </c>
      <c r="AH42" s="98">
        <v>4548</v>
      </c>
      <c r="AI42" s="98">
        <v>3476</v>
      </c>
      <c r="AJ42" s="98">
        <v>1078</v>
      </c>
      <c r="AK42" s="98">
        <v>963</v>
      </c>
      <c r="AL42" s="76">
        <v>115</v>
      </c>
      <c r="AM42" s="76">
        <v>234</v>
      </c>
      <c r="AN42" s="77">
        <v>425</v>
      </c>
      <c r="AO42" s="77">
        <v>1472</v>
      </c>
      <c r="AP42" s="77">
        <v>3022</v>
      </c>
      <c r="AQ42" s="77">
        <v>128</v>
      </c>
      <c r="AR42" s="77">
        <f t="shared" si="45"/>
        <v>5047</v>
      </c>
      <c r="AS42" s="77">
        <v>794</v>
      </c>
      <c r="AT42" s="78">
        <v>103</v>
      </c>
      <c r="AU42" s="79">
        <v>307</v>
      </c>
      <c r="AV42" s="80">
        <f t="shared" si="17"/>
        <v>39.666238767650839</v>
      </c>
      <c r="AW42" s="80">
        <f t="shared" si="18"/>
        <v>47.706879361914254</v>
      </c>
      <c r="AX42" s="80">
        <f t="shared" si="19"/>
        <v>67.77905638665132</v>
      </c>
      <c r="AY42" s="81">
        <f t="shared" si="20"/>
        <v>12.022630834512023</v>
      </c>
      <c r="AZ42" s="81">
        <f t="shared" si="21"/>
        <v>32.365875109938436</v>
      </c>
      <c r="BA42" s="81">
        <f t="shared" si="46"/>
        <v>75.362318840579718</v>
      </c>
      <c r="BB42" s="81">
        <f t="shared" si="22"/>
        <v>53.878268512414849</v>
      </c>
      <c r="BC42" s="81">
        <f t="shared" si="47"/>
        <v>47.682037334651994</v>
      </c>
      <c r="BD42" s="82">
        <f t="shared" si="48"/>
        <v>1122</v>
      </c>
      <c r="BE42" s="83">
        <v>117</v>
      </c>
      <c r="BF42" s="83">
        <v>309</v>
      </c>
      <c r="BG42" s="83">
        <v>404</v>
      </c>
      <c r="BH42" s="83">
        <v>1406</v>
      </c>
      <c r="BI42" s="83">
        <v>3132</v>
      </c>
      <c r="BJ42" s="83">
        <v>220</v>
      </c>
      <c r="BK42" s="77">
        <f t="shared" si="49"/>
        <v>5162</v>
      </c>
      <c r="BL42" s="83">
        <f t="shared" si="23"/>
        <v>90</v>
      </c>
      <c r="BM42" s="84">
        <v>159</v>
      </c>
      <c r="BN42" s="83">
        <f t="shared" si="24"/>
        <v>220</v>
      </c>
      <c r="BO42" s="83">
        <f t="shared" si="25"/>
        <v>221</v>
      </c>
      <c r="BP42" s="83">
        <f t="shared" si="26"/>
        <v>892</v>
      </c>
      <c r="BQ42" s="83">
        <f t="shared" si="27"/>
        <v>2736</v>
      </c>
      <c r="BR42" s="83">
        <f t="shared" si="28"/>
        <v>200</v>
      </c>
      <c r="BS42" s="77">
        <f t="shared" si="50"/>
        <v>4049</v>
      </c>
      <c r="BT42" s="83">
        <f t="shared" si="29"/>
        <v>12</v>
      </c>
      <c r="BU42" s="77">
        <v>47</v>
      </c>
      <c r="BV42" s="83">
        <f t="shared" si="30"/>
        <v>58</v>
      </c>
      <c r="BW42" s="83">
        <f t="shared" si="31"/>
        <v>103</v>
      </c>
      <c r="BX42" s="83">
        <f t="shared" si="32"/>
        <v>302</v>
      </c>
      <c r="BY42" s="83">
        <f t="shared" si="33"/>
        <v>300</v>
      </c>
      <c r="BZ42" s="83">
        <f t="shared" si="34"/>
        <v>16</v>
      </c>
      <c r="CA42" s="77">
        <f t="shared" si="51"/>
        <v>721</v>
      </c>
      <c r="CB42" s="85">
        <v>7</v>
      </c>
      <c r="CC42" s="77">
        <v>12</v>
      </c>
      <c r="CD42" s="85">
        <v>15</v>
      </c>
      <c r="CE42" s="85">
        <v>68</v>
      </c>
      <c r="CF42" s="85">
        <v>72</v>
      </c>
      <c r="CG42" s="85">
        <v>31</v>
      </c>
      <c r="CH42" s="85">
        <v>1</v>
      </c>
      <c r="CI42" s="77">
        <f t="shared" si="52"/>
        <v>172</v>
      </c>
      <c r="CP42" s="77">
        <f t="shared" si="53"/>
        <v>0</v>
      </c>
      <c r="CQ42" s="85">
        <f t="shared" si="35"/>
        <v>8</v>
      </c>
      <c r="CR42" s="77">
        <v>16</v>
      </c>
      <c r="CS42" s="85">
        <f t="shared" si="36"/>
        <v>16</v>
      </c>
      <c r="CT42" s="85">
        <f t="shared" si="37"/>
        <v>12</v>
      </c>
      <c r="CU42" s="85">
        <f t="shared" si="38"/>
        <v>140</v>
      </c>
      <c r="CV42" s="85">
        <f t="shared" si="39"/>
        <v>65</v>
      </c>
      <c r="CW42" s="85">
        <f t="shared" si="40"/>
        <v>3</v>
      </c>
      <c r="CX42" s="77">
        <f t="shared" si="54"/>
        <v>220</v>
      </c>
      <c r="CY42" s="85">
        <v>8</v>
      </c>
      <c r="CZ42" s="85">
        <v>16</v>
      </c>
      <c r="DA42" s="85">
        <v>12</v>
      </c>
      <c r="DB42" s="85">
        <v>140</v>
      </c>
      <c r="DC42" s="85">
        <v>65</v>
      </c>
      <c r="DD42" s="85">
        <v>3</v>
      </c>
      <c r="DP42" s="85">
        <v>3</v>
      </c>
      <c r="DQ42" s="85">
        <v>12</v>
      </c>
      <c r="DR42" s="85">
        <v>35</v>
      </c>
      <c r="DS42" s="85">
        <v>66</v>
      </c>
      <c r="DT42" s="85">
        <v>24</v>
      </c>
      <c r="DU42" s="85">
        <v>2</v>
      </c>
      <c r="DV42" s="85">
        <v>1</v>
      </c>
      <c r="DW42" s="85">
        <v>5</v>
      </c>
      <c r="DX42" s="85">
        <v>8</v>
      </c>
      <c r="DY42" s="85">
        <v>26</v>
      </c>
      <c r="DZ42" s="85">
        <v>24</v>
      </c>
      <c r="EA42" s="85">
        <v>0</v>
      </c>
      <c r="EB42" s="85">
        <v>11</v>
      </c>
      <c r="EC42" s="85">
        <v>53</v>
      </c>
      <c r="ED42" s="85">
        <v>95</v>
      </c>
      <c r="EE42" s="85">
        <v>276</v>
      </c>
      <c r="EF42" s="85">
        <v>276</v>
      </c>
      <c r="EG42" s="85">
        <v>16</v>
      </c>
      <c r="EH42" s="85">
        <v>2</v>
      </c>
      <c r="EI42" s="85">
        <v>1</v>
      </c>
      <c r="EJ42" s="85">
        <v>1</v>
      </c>
      <c r="EK42" s="85">
        <v>2</v>
      </c>
      <c r="EL42" s="85">
        <v>1</v>
      </c>
      <c r="EM42" s="85">
        <v>1</v>
      </c>
      <c r="ET42" s="85">
        <v>76</v>
      </c>
      <c r="EU42" s="85">
        <v>150</v>
      </c>
      <c r="EV42" s="85">
        <v>6</v>
      </c>
      <c r="EW42" s="85">
        <v>392</v>
      </c>
      <c r="EX42" s="85">
        <v>2190</v>
      </c>
      <c r="EY42" s="85">
        <v>155</v>
      </c>
      <c r="EZ42" s="85">
        <v>9</v>
      </c>
      <c r="FA42" s="85">
        <v>57</v>
      </c>
      <c r="FB42" s="85">
        <v>179</v>
      </c>
      <c r="FC42" s="85">
        <v>432</v>
      </c>
      <c r="FD42" s="85">
        <v>521</v>
      </c>
      <c r="FE42" s="85">
        <v>42</v>
      </c>
      <c r="FL42" s="86">
        <f t="shared" si="55"/>
        <v>891.79999999999927</v>
      </c>
      <c r="FM42" s="99">
        <f t="shared" si="56"/>
        <v>44</v>
      </c>
      <c r="FN42" s="99">
        <f t="shared" si="41"/>
        <v>8</v>
      </c>
      <c r="FO42" s="100">
        <f t="shared" si="42"/>
        <v>7.48</v>
      </c>
      <c r="FP42" s="100">
        <f t="shared" si="43"/>
        <v>1368</v>
      </c>
      <c r="FQ42" s="101">
        <v>0.26296587262486504</v>
      </c>
      <c r="FR42" s="101">
        <v>9.2083721090545398E-2</v>
      </c>
      <c r="FS42" s="101">
        <v>3.6353248655337081E-2</v>
      </c>
      <c r="FT42" s="100" t="s">
        <v>2244</v>
      </c>
      <c r="FU42" s="100" t="s">
        <v>1851</v>
      </c>
      <c r="FV42" s="100" t="s">
        <v>2105</v>
      </c>
      <c r="FW42" s="100" t="s">
        <v>1517</v>
      </c>
      <c r="FX42" s="100" t="s">
        <v>2234</v>
      </c>
      <c r="FY42" s="100" t="s">
        <v>2053</v>
      </c>
      <c r="FZ42" s="100" t="s">
        <v>2052</v>
      </c>
      <c r="GA42" s="100" t="s">
        <v>2295</v>
      </c>
      <c r="GB42" s="100"/>
    </row>
    <row r="43" spans="1:184" ht="30" hidden="1" x14ac:dyDescent="0.25">
      <c r="A43" s="32" t="s">
        <v>26</v>
      </c>
      <c r="B43" s="90" t="s">
        <v>39</v>
      </c>
      <c r="C43" s="41" t="str">
        <f>'[1]Özet tablo'!P42</f>
        <v>AFYONKARAHİSAR</v>
      </c>
      <c r="D43" s="41"/>
      <c r="E43" s="41"/>
      <c r="F43" s="41"/>
      <c r="G43" s="91">
        <v>47</v>
      </c>
      <c r="H43" s="91">
        <v>243</v>
      </c>
      <c r="I43" s="91">
        <v>443</v>
      </c>
      <c r="J43" s="91">
        <v>733</v>
      </c>
      <c r="K43" s="92">
        <v>46</v>
      </c>
      <c r="L43" s="92">
        <v>210</v>
      </c>
      <c r="M43" s="92">
        <v>508</v>
      </c>
      <c r="N43" s="92">
        <v>764</v>
      </c>
      <c r="O43" s="93">
        <v>19</v>
      </c>
      <c r="P43" s="40">
        <v>129</v>
      </c>
      <c r="Q43" s="94">
        <f t="shared" si="57"/>
        <v>31</v>
      </c>
      <c r="R43" s="95">
        <f t="shared" si="58"/>
        <v>4.229195088676671E-2</v>
      </c>
      <c r="S43" s="96">
        <v>525</v>
      </c>
      <c r="T43" s="96">
        <v>797</v>
      </c>
      <c r="U43" s="96">
        <v>575</v>
      </c>
      <c r="V43" s="96">
        <v>773</v>
      </c>
      <c r="W43" s="96">
        <v>1372</v>
      </c>
      <c r="X43" s="96">
        <v>1897</v>
      </c>
      <c r="Y43" s="73">
        <f t="shared" si="3"/>
        <v>8.7619047619047628</v>
      </c>
      <c r="Z43" s="73">
        <f t="shared" si="4"/>
        <v>26.348808030112924</v>
      </c>
      <c r="AA43" s="73">
        <f t="shared" si="44"/>
        <v>69.217391304347828</v>
      </c>
      <c r="AB43" s="73">
        <f t="shared" si="5"/>
        <v>44.314868804664727</v>
      </c>
      <c r="AC43" s="73">
        <f t="shared" si="6"/>
        <v>34.475487612018981</v>
      </c>
      <c r="AD43" s="97">
        <f t="shared" si="15"/>
        <v>764</v>
      </c>
      <c r="AE43" s="40">
        <f t="shared" si="16"/>
        <v>177</v>
      </c>
      <c r="AF43" s="98">
        <v>741</v>
      </c>
      <c r="AG43" s="98">
        <v>582</v>
      </c>
      <c r="AH43" s="98">
        <v>731</v>
      </c>
      <c r="AI43" s="98">
        <v>598</v>
      </c>
      <c r="AJ43" s="98">
        <v>198</v>
      </c>
      <c r="AK43" s="98">
        <v>152</v>
      </c>
      <c r="AL43" s="76">
        <v>31</v>
      </c>
      <c r="AM43" s="76">
        <v>57</v>
      </c>
      <c r="AN43" s="77">
        <v>29</v>
      </c>
      <c r="AO43" s="77">
        <v>168</v>
      </c>
      <c r="AP43" s="77">
        <v>503</v>
      </c>
      <c r="AQ43" s="77">
        <v>30</v>
      </c>
      <c r="AR43" s="77">
        <f t="shared" si="45"/>
        <v>730</v>
      </c>
      <c r="AS43" s="77">
        <v>146</v>
      </c>
      <c r="AT43" s="78">
        <v>22</v>
      </c>
      <c r="AU43" s="79">
        <v>46</v>
      </c>
      <c r="AV43" s="80">
        <f t="shared" si="17"/>
        <v>35.254237288135592</v>
      </c>
      <c r="AW43" s="80">
        <f t="shared" si="18"/>
        <v>41.760722347629795</v>
      </c>
      <c r="AX43" s="80">
        <f t="shared" si="19"/>
        <v>64.715719063545151</v>
      </c>
      <c r="AY43" s="81">
        <f t="shared" si="20"/>
        <v>4.9828178694158076</v>
      </c>
      <c r="AZ43" s="81">
        <f t="shared" si="21"/>
        <v>22.982216142270861</v>
      </c>
      <c r="BA43" s="81">
        <f t="shared" si="46"/>
        <v>71.733668341708551</v>
      </c>
      <c r="BB43" s="81">
        <f t="shared" si="22"/>
        <v>48.395546823837584</v>
      </c>
      <c r="BC43" s="81">
        <f t="shared" si="47"/>
        <v>43.541364296081277</v>
      </c>
      <c r="BD43" s="82">
        <f t="shared" si="48"/>
        <v>225</v>
      </c>
      <c r="BE43" s="83">
        <v>31</v>
      </c>
      <c r="BF43" s="83">
        <v>48</v>
      </c>
      <c r="BG43" s="83">
        <v>20</v>
      </c>
      <c r="BH43" s="83">
        <v>152</v>
      </c>
      <c r="BI43" s="83">
        <v>504</v>
      </c>
      <c r="BJ43" s="83">
        <v>54</v>
      </c>
      <c r="BK43" s="77">
        <f t="shared" si="49"/>
        <v>730</v>
      </c>
      <c r="BL43" s="83">
        <f t="shared" si="23"/>
        <v>28</v>
      </c>
      <c r="BM43" s="84">
        <v>43</v>
      </c>
      <c r="BN43" s="83">
        <f t="shared" si="24"/>
        <v>42</v>
      </c>
      <c r="BO43" s="83">
        <f t="shared" si="25"/>
        <v>20</v>
      </c>
      <c r="BP43" s="83">
        <f t="shared" si="26"/>
        <v>135</v>
      </c>
      <c r="BQ43" s="83">
        <f t="shared" si="27"/>
        <v>458</v>
      </c>
      <c r="BR43" s="83">
        <f t="shared" si="28"/>
        <v>51</v>
      </c>
      <c r="BS43" s="77">
        <f t="shared" si="50"/>
        <v>664</v>
      </c>
      <c r="BT43" s="83">
        <f t="shared" si="29"/>
        <v>2</v>
      </c>
      <c r="BU43" s="77">
        <v>13</v>
      </c>
      <c r="BV43" s="83">
        <f t="shared" si="30"/>
        <v>5</v>
      </c>
      <c r="BW43" s="83">
        <f t="shared" si="31"/>
        <v>0</v>
      </c>
      <c r="BX43" s="83">
        <f t="shared" si="32"/>
        <v>17</v>
      </c>
      <c r="BY43" s="83">
        <f t="shared" si="33"/>
        <v>34</v>
      </c>
      <c r="BZ43" s="83">
        <f t="shared" si="34"/>
        <v>3</v>
      </c>
      <c r="CA43" s="77">
        <f t="shared" si="51"/>
        <v>54</v>
      </c>
      <c r="CB43" s="85">
        <v>1</v>
      </c>
      <c r="CC43" s="77">
        <v>1</v>
      </c>
      <c r="CD43" s="85">
        <v>1</v>
      </c>
      <c r="CE43" s="85">
        <v>0</v>
      </c>
      <c r="CF43" s="85">
        <v>0</v>
      </c>
      <c r="CG43" s="85">
        <v>12</v>
      </c>
      <c r="CH43" s="85">
        <v>0</v>
      </c>
      <c r="CI43" s="77">
        <f t="shared" si="52"/>
        <v>12</v>
      </c>
      <c r="CP43" s="77">
        <f t="shared" si="53"/>
        <v>0</v>
      </c>
      <c r="CQ43" s="85">
        <f t="shared" si="35"/>
        <v>0</v>
      </c>
      <c r="CR43" s="77"/>
      <c r="CS43" s="85">
        <f t="shared" si="36"/>
        <v>0</v>
      </c>
      <c r="CT43" s="85">
        <f t="shared" si="37"/>
        <v>0</v>
      </c>
      <c r="CU43" s="85">
        <f t="shared" si="38"/>
        <v>0</v>
      </c>
      <c r="CV43" s="85">
        <f t="shared" si="39"/>
        <v>0</v>
      </c>
      <c r="CW43" s="85">
        <f t="shared" si="40"/>
        <v>0</v>
      </c>
      <c r="CX43" s="77">
        <f t="shared" si="54"/>
        <v>0</v>
      </c>
      <c r="DV43" s="85">
        <v>1</v>
      </c>
      <c r="DW43" s="85">
        <v>2</v>
      </c>
      <c r="DX43" s="85">
        <v>0</v>
      </c>
      <c r="DY43" s="85">
        <v>7</v>
      </c>
      <c r="DZ43" s="85">
        <v>11</v>
      </c>
      <c r="EA43" s="85">
        <v>2</v>
      </c>
      <c r="EB43" s="85">
        <v>1</v>
      </c>
      <c r="EC43" s="85">
        <v>3</v>
      </c>
      <c r="ED43" s="85">
        <v>0</v>
      </c>
      <c r="EE43" s="85">
        <v>10</v>
      </c>
      <c r="EF43" s="85">
        <v>23</v>
      </c>
      <c r="EG43" s="85">
        <v>1</v>
      </c>
      <c r="EH43" s="85">
        <v>1</v>
      </c>
      <c r="EI43" s="85">
        <v>1</v>
      </c>
      <c r="EJ43" s="85">
        <v>0</v>
      </c>
      <c r="EK43" s="85">
        <v>0</v>
      </c>
      <c r="EL43" s="85">
        <v>0</v>
      </c>
      <c r="EM43" s="85">
        <v>2</v>
      </c>
      <c r="ET43" s="85">
        <v>25</v>
      </c>
      <c r="EU43" s="85">
        <v>34</v>
      </c>
      <c r="EV43" s="85">
        <v>8</v>
      </c>
      <c r="EW43" s="85">
        <v>99</v>
      </c>
      <c r="EX43" s="85">
        <v>393</v>
      </c>
      <c r="EY43" s="85">
        <v>44</v>
      </c>
      <c r="EZ43" s="85">
        <v>2</v>
      </c>
      <c r="FA43" s="85">
        <v>7</v>
      </c>
      <c r="FB43" s="85">
        <v>12</v>
      </c>
      <c r="FC43" s="85">
        <v>36</v>
      </c>
      <c r="FD43" s="85">
        <v>65</v>
      </c>
      <c r="FE43" s="85">
        <v>5</v>
      </c>
      <c r="FL43" s="86">
        <f t="shared" si="55"/>
        <v>207.29999999999995</v>
      </c>
      <c r="FM43" s="99">
        <f t="shared" si="56"/>
        <v>10</v>
      </c>
      <c r="FN43" s="99">
        <f t="shared" si="41"/>
        <v>2</v>
      </c>
      <c r="FO43" s="100">
        <f t="shared" si="42"/>
        <v>1.7</v>
      </c>
      <c r="FP43" s="100">
        <f t="shared" si="43"/>
        <v>342</v>
      </c>
      <c r="FQ43" s="101">
        <v>7.2756743116149547E-2</v>
      </c>
      <c r="FR43" s="101">
        <v>-8.9284214651624991E-2</v>
      </c>
      <c r="FS43" s="101">
        <v>-0.13034392984379278</v>
      </c>
      <c r="FT43" s="100" t="s">
        <v>1944</v>
      </c>
      <c r="FU43" s="100" t="s">
        <v>2236</v>
      </c>
      <c r="FV43" s="100" t="s">
        <v>2293</v>
      </c>
      <c r="FW43" s="100" t="s">
        <v>2258</v>
      </c>
      <c r="FX43" s="100" t="s">
        <v>2220</v>
      </c>
      <c r="FY43" s="100" t="s">
        <v>1967</v>
      </c>
      <c r="FZ43" s="100" t="s">
        <v>1753</v>
      </c>
      <c r="GA43" s="100" t="s">
        <v>2199</v>
      </c>
      <c r="GB43" s="100"/>
    </row>
    <row r="44" spans="1:184" ht="30" hidden="1" x14ac:dyDescent="0.25">
      <c r="A44" s="32" t="s">
        <v>26</v>
      </c>
      <c r="B44" s="90" t="s">
        <v>40</v>
      </c>
      <c r="C44" s="41" t="str">
        <f>'[1]Özet tablo'!P43</f>
        <v>AFYONKARAHİSAR</v>
      </c>
      <c r="D44" s="41"/>
      <c r="E44" s="41"/>
      <c r="F44" s="41"/>
      <c r="G44" s="91">
        <v>3</v>
      </c>
      <c r="H44" s="91">
        <v>264</v>
      </c>
      <c r="I44" s="91">
        <v>218</v>
      </c>
      <c r="J44" s="91">
        <v>485</v>
      </c>
      <c r="K44" s="92">
        <v>9</v>
      </c>
      <c r="L44" s="92">
        <v>158</v>
      </c>
      <c r="M44" s="92">
        <v>303</v>
      </c>
      <c r="N44" s="92">
        <v>470</v>
      </c>
      <c r="O44" s="93">
        <v>98</v>
      </c>
      <c r="P44" s="40">
        <v>45</v>
      </c>
      <c r="Q44" s="94">
        <f t="shared" si="57"/>
        <v>-15</v>
      </c>
      <c r="R44" s="95">
        <f t="shared" si="58"/>
        <v>-3.0927835051546393E-2</v>
      </c>
      <c r="S44" s="96">
        <v>404</v>
      </c>
      <c r="T44" s="96">
        <v>579</v>
      </c>
      <c r="U44" s="96">
        <v>479</v>
      </c>
      <c r="V44" s="96">
        <v>622</v>
      </c>
      <c r="W44" s="96">
        <v>1058</v>
      </c>
      <c r="X44" s="96">
        <v>1462</v>
      </c>
      <c r="Y44" s="73">
        <f t="shared" si="3"/>
        <v>2.2277227722772275</v>
      </c>
      <c r="Z44" s="73">
        <f t="shared" si="4"/>
        <v>27.288428324697755</v>
      </c>
      <c r="AA44" s="73">
        <f t="shared" si="44"/>
        <v>74.321503131524011</v>
      </c>
      <c r="AB44" s="73">
        <f t="shared" si="5"/>
        <v>48.582230623818525</v>
      </c>
      <c r="AC44" s="73">
        <f t="shared" si="6"/>
        <v>35.772913816689467</v>
      </c>
      <c r="AD44" s="97">
        <f t="shared" si="15"/>
        <v>544</v>
      </c>
      <c r="AE44" s="40">
        <f t="shared" si="16"/>
        <v>123</v>
      </c>
      <c r="AF44" s="98">
        <v>542</v>
      </c>
      <c r="AG44" s="98">
        <v>411</v>
      </c>
      <c r="AH44" s="98">
        <v>538</v>
      </c>
      <c r="AI44" s="98">
        <v>434</v>
      </c>
      <c r="AJ44" s="98">
        <v>140</v>
      </c>
      <c r="AK44" s="98">
        <v>144</v>
      </c>
      <c r="AL44" s="76">
        <v>23</v>
      </c>
      <c r="AM44" s="76">
        <v>31</v>
      </c>
      <c r="AN44" s="77">
        <v>7</v>
      </c>
      <c r="AO44" s="77">
        <v>121</v>
      </c>
      <c r="AP44" s="77">
        <v>262</v>
      </c>
      <c r="AQ44" s="77">
        <v>5</v>
      </c>
      <c r="AR44" s="77">
        <f t="shared" si="45"/>
        <v>395</v>
      </c>
      <c r="AS44" s="77">
        <v>54</v>
      </c>
      <c r="AT44" s="78">
        <v>45</v>
      </c>
      <c r="AU44" s="79">
        <v>64</v>
      </c>
      <c r="AV44" s="80">
        <f t="shared" si="17"/>
        <v>26.035502958579883</v>
      </c>
      <c r="AW44" s="80">
        <f t="shared" si="18"/>
        <v>34.362139917695472</v>
      </c>
      <c r="AX44" s="80">
        <f t="shared" si="19"/>
        <v>49.078341013824883</v>
      </c>
      <c r="AY44" s="81">
        <f t="shared" si="20"/>
        <v>1.7031630170316301</v>
      </c>
      <c r="AZ44" s="81">
        <f t="shared" si="21"/>
        <v>22.490706319702603</v>
      </c>
      <c r="BA44" s="81">
        <f t="shared" si="46"/>
        <v>64.634146341463421</v>
      </c>
      <c r="BB44" s="81">
        <f t="shared" si="22"/>
        <v>44.244604316546763</v>
      </c>
      <c r="BC44" s="81">
        <f t="shared" si="47"/>
        <v>38.3756345177665</v>
      </c>
      <c r="BD44" s="82">
        <f t="shared" si="48"/>
        <v>203</v>
      </c>
      <c r="BE44" s="83">
        <v>22</v>
      </c>
      <c r="BF44" s="83">
        <v>28</v>
      </c>
      <c r="BG44" s="83">
        <v>6</v>
      </c>
      <c r="BH44" s="83">
        <v>98</v>
      </c>
      <c r="BI44" s="83">
        <v>289</v>
      </c>
      <c r="BJ44" s="83">
        <v>6</v>
      </c>
      <c r="BK44" s="77">
        <f t="shared" si="49"/>
        <v>399</v>
      </c>
      <c r="BL44" s="83">
        <f t="shared" si="23"/>
        <v>22</v>
      </c>
      <c r="BM44" s="84">
        <v>31</v>
      </c>
      <c r="BN44" s="83">
        <f t="shared" si="24"/>
        <v>28</v>
      </c>
      <c r="BO44" s="83">
        <f t="shared" si="25"/>
        <v>6</v>
      </c>
      <c r="BP44" s="83">
        <f t="shared" si="26"/>
        <v>98</v>
      </c>
      <c r="BQ44" s="83">
        <f t="shared" si="27"/>
        <v>289</v>
      </c>
      <c r="BR44" s="83">
        <f t="shared" si="28"/>
        <v>6</v>
      </c>
      <c r="BS44" s="77">
        <f t="shared" si="50"/>
        <v>399</v>
      </c>
      <c r="BT44" s="83">
        <f t="shared" si="29"/>
        <v>0</v>
      </c>
      <c r="BU44" s="77"/>
      <c r="BV44" s="83">
        <f t="shared" si="30"/>
        <v>0</v>
      </c>
      <c r="BW44" s="83">
        <f t="shared" si="31"/>
        <v>0</v>
      </c>
      <c r="BX44" s="83">
        <f t="shared" si="32"/>
        <v>0</v>
      </c>
      <c r="BY44" s="83">
        <f t="shared" si="33"/>
        <v>0</v>
      </c>
      <c r="BZ44" s="83">
        <f t="shared" si="34"/>
        <v>0</v>
      </c>
      <c r="CA44" s="77">
        <f t="shared" si="51"/>
        <v>0</v>
      </c>
      <c r="CC44" s="77"/>
      <c r="CI44" s="77">
        <f t="shared" si="52"/>
        <v>0</v>
      </c>
      <c r="CP44" s="77">
        <f t="shared" si="53"/>
        <v>0</v>
      </c>
      <c r="CQ44" s="85">
        <f t="shared" si="35"/>
        <v>0</v>
      </c>
      <c r="CR44" s="77"/>
      <c r="CS44" s="85">
        <f t="shared" si="36"/>
        <v>0</v>
      </c>
      <c r="CT44" s="85">
        <f t="shared" si="37"/>
        <v>0</v>
      </c>
      <c r="CU44" s="85">
        <f t="shared" si="38"/>
        <v>0</v>
      </c>
      <c r="CV44" s="85">
        <f t="shared" si="39"/>
        <v>0</v>
      </c>
      <c r="CW44" s="85">
        <f t="shared" si="40"/>
        <v>0</v>
      </c>
      <c r="CX44" s="77">
        <f t="shared" si="54"/>
        <v>0</v>
      </c>
      <c r="ET44" s="85">
        <v>21</v>
      </c>
      <c r="EU44" s="85">
        <v>25</v>
      </c>
      <c r="EV44" s="85">
        <v>2</v>
      </c>
      <c r="EW44" s="85">
        <v>85</v>
      </c>
      <c r="EX44" s="85">
        <v>259</v>
      </c>
      <c r="EY44" s="85">
        <v>4</v>
      </c>
      <c r="EZ44" s="85">
        <v>1</v>
      </c>
      <c r="FA44" s="85">
        <v>3</v>
      </c>
      <c r="FB44" s="85">
        <v>4</v>
      </c>
      <c r="FC44" s="85">
        <v>13</v>
      </c>
      <c r="FD44" s="85">
        <v>30</v>
      </c>
      <c r="FE44" s="85">
        <v>2</v>
      </c>
      <c r="FL44" s="86">
        <f t="shared" si="55"/>
        <v>247.39999999999998</v>
      </c>
      <c r="FM44" s="99">
        <f t="shared" si="56"/>
        <v>12</v>
      </c>
      <c r="FN44" s="99">
        <f t="shared" si="41"/>
        <v>2</v>
      </c>
      <c r="FO44" s="100">
        <f t="shared" si="42"/>
        <v>2.04</v>
      </c>
      <c r="FP44" s="100">
        <f t="shared" si="43"/>
        <v>342</v>
      </c>
      <c r="FQ44" s="101">
        <v>0.20757918552036181</v>
      </c>
      <c r="FR44" s="101">
        <v>2.9120997206103498E-2</v>
      </c>
      <c r="FS44" s="101">
        <v>-1.2065046336772198E-2</v>
      </c>
      <c r="FT44" s="100" t="s">
        <v>1898</v>
      </c>
      <c r="FU44" s="100" t="s">
        <v>1978</v>
      </c>
      <c r="FV44" s="100" t="s">
        <v>1469</v>
      </c>
      <c r="FW44" s="100" t="s">
        <v>2090</v>
      </c>
      <c r="FX44" s="100" t="s">
        <v>2040</v>
      </c>
      <c r="FY44" s="100" t="s">
        <v>1981</v>
      </c>
      <c r="FZ44" s="100" t="s">
        <v>2033</v>
      </c>
      <c r="GA44" s="100" t="s">
        <v>1975</v>
      </c>
      <c r="GB44" s="100"/>
    </row>
    <row r="45" spans="1:184" ht="30" hidden="1" x14ac:dyDescent="0.25">
      <c r="A45" s="32" t="s">
        <v>26</v>
      </c>
      <c r="B45" s="90" t="s">
        <v>41</v>
      </c>
      <c r="C45" s="41" t="str">
        <f>'[1]Özet tablo'!P44</f>
        <v>AFYONKARAHİSAR</v>
      </c>
      <c r="D45" s="41"/>
      <c r="E45" s="41"/>
      <c r="F45" s="41"/>
      <c r="G45" s="91">
        <v>5</v>
      </c>
      <c r="H45" s="91">
        <v>55</v>
      </c>
      <c r="I45" s="91">
        <v>112</v>
      </c>
      <c r="J45" s="91">
        <v>172</v>
      </c>
      <c r="K45" s="92">
        <v>12</v>
      </c>
      <c r="L45" s="92">
        <v>46</v>
      </c>
      <c r="M45" s="92">
        <v>95</v>
      </c>
      <c r="N45" s="92">
        <v>153</v>
      </c>
      <c r="O45" s="93">
        <v>12</v>
      </c>
      <c r="P45" s="40">
        <v>21</v>
      </c>
      <c r="Q45" s="94">
        <f t="shared" si="57"/>
        <v>-19</v>
      </c>
      <c r="R45" s="95">
        <f t="shared" si="58"/>
        <v>-0.11046511627906977</v>
      </c>
      <c r="S45" s="96">
        <v>122</v>
      </c>
      <c r="T45" s="96">
        <v>131</v>
      </c>
      <c r="U45" s="96">
        <v>113</v>
      </c>
      <c r="V45" s="96">
        <v>153</v>
      </c>
      <c r="W45" s="96">
        <v>244</v>
      </c>
      <c r="X45" s="96">
        <v>366</v>
      </c>
      <c r="Y45" s="73">
        <f t="shared" si="3"/>
        <v>9.8360655737704921</v>
      </c>
      <c r="Z45" s="73">
        <f t="shared" si="4"/>
        <v>35.114503816793892</v>
      </c>
      <c r="AA45" s="73">
        <f t="shared" si="44"/>
        <v>76.106194690265482</v>
      </c>
      <c r="AB45" s="73">
        <f t="shared" si="5"/>
        <v>54.098360655737707</v>
      </c>
      <c r="AC45" s="73">
        <f t="shared" si="6"/>
        <v>39.344262295081968</v>
      </c>
      <c r="AD45" s="97">
        <f t="shared" si="15"/>
        <v>112</v>
      </c>
      <c r="AE45" s="40">
        <f t="shared" si="16"/>
        <v>27</v>
      </c>
      <c r="AF45" s="98">
        <v>131</v>
      </c>
      <c r="AG45" s="98">
        <v>88</v>
      </c>
      <c r="AH45" s="98">
        <v>149</v>
      </c>
      <c r="AI45" s="98">
        <v>92</v>
      </c>
      <c r="AJ45" s="98">
        <v>41</v>
      </c>
      <c r="AK45" s="98">
        <v>33</v>
      </c>
      <c r="AL45" s="76">
        <v>8</v>
      </c>
      <c r="AM45" s="76">
        <v>13</v>
      </c>
      <c r="AN45" s="77">
        <v>5</v>
      </c>
      <c r="AO45" s="77">
        <v>57</v>
      </c>
      <c r="AP45" s="77">
        <v>89</v>
      </c>
      <c r="AQ45" s="77">
        <v>3</v>
      </c>
      <c r="AR45" s="77">
        <f t="shared" si="45"/>
        <v>154</v>
      </c>
      <c r="AS45" s="77">
        <v>30</v>
      </c>
      <c r="AT45" s="78">
        <v>1</v>
      </c>
      <c r="AU45" s="79">
        <v>10</v>
      </c>
      <c r="AV45" s="80">
        <f t="shared" si="17"/>
        <v>37.222222222222221</v>
      </c>
      <c r="AW45" s="80">
        <f t="shared" si="18"/>
        <v>49.377593360995853</v>
      </c>
      <c r="AX45" s="80">
        <f t="shared" si="19"/>
        <v>67.391304347826093</v>
      </c>
      <c r="AY45" s="81">
        <f t="shared" si="20"/>
        <v>5.6818181818181817</v>
      </c>
      <c r="AZ45" s="81">
        <f t="shared" si="21"/>
        <v>38.255033557046978</v>
      </c>
      <c r="BA45" s="81">
        <f t="shared" si="46"/>
        <v>75.187969924812023</v>
      </c>
      <c r="BB45" s="81">
        <f t="shared" si="22"/>
        <v>55.673758865248224</v>
      </c>
      <c r="BC45" s="81">
        <f t="shared" si="47"/>
        <v>47.511312217194565</v>
      </c>
      <c r="BD45" s="82">
        <f t="shared" si="48"/>
        <v>33</v>
      </c>
      <c r="BE45" s="83">
        <v>8</v>
      </c>
      <c r="BF45" s="83">
        <v>12</v>
      </c>
      <c r="BG45" s="83">
        <v>4</v>
      </c>
      <c r="BH45" s="83">
        <v>55</v>
      </c>
      <c r="BI45" s="83">
        <v>91</v>
      </c>
      <c r="BJ45" s="83">
        <v>5</v>
      </c>
      <c r="BK45" s="77">
        <f t="shared" si="49"/>
        <v>155</v>
      </c>
      <c r="BL45" s="83">
        <f t="shared" si="23"/>
        <v>8</v>
      </c>
      <c r="BM45" s="84">
        <v>13</v>
      </c>
      <c r="BN45" s="83">
        <f t="shared" si="24"/>
        <v>12</v>
      </c>
      <c r="BO45" s="83">
        <f t="shared" si="25"/>
        <v>4</v>
      </c>
      <c r="BP45" s="83">
        <f t="shared" si="26"/>
        <v>55</v>
      </c>
      <c r="BQ45" s="83">
        <f t="shared" si="27"/>
        <v>91</v>
      </c>
      <c r="BR45" s="83">
        <f t="shared" si="28"/>
        <v>5</v>
      </c>
      <c r="BS45" s="77">
        <f t="shared" si="50"/>
        <v>155</v>
      </c>
      <c r="BT45" s="83">
        <f t="shared" si="29"/>
        <v>0</v>
      </c>
      <c r="BU45" s="77"/>
      <c r="BV45" s="83">
        <f t="shared" si="30"/>
        <v>0</v>
      </c>
      <c r="BW45" s="83">
        <f t="shared" si="31"/>
        <v>0</v>
      </c>
      <c r="BX45" s="83">
        <f t="shared" si="32"/>
        <v>0</v>
      </c>
      <c r="BY45" s="83">
        <f t="shared" si="33"/>
        <v>0</v>
      </c>
      <c r="BZ45" s="83">
        <f t="shared" si="34"/>
        <v>0</v>
      </c>
      <c r="CA45" s="77">
        <f t="shared" si="51"/>
        <v>0</v>
      </c>
      <c r="CC45" s="77"/>
      <c r="CI45" s="77">
        <f t="shared" si="52"/>
        <v>0</v>
      </c>
      <c r="CP45" s="77">
        <f t="shared" si="53"/>
        <v>0</v>
      </c>
      <c r="CQ45" s="85">
        <f t="shared" si="35"/>
        <v>0</v>
      </c>
      <c r="CR45" s="77"/>
      <c r="CS45" s="85">
        <f t="shared" si="36"/>
        <v>0</v>
      </c>
      <c r="CT45" s="85">
        <f t="shared" si="37"/>
        <v>0</v>
      </c>
      <c r="CU45" s="85">
        <f t="shared" si="38"/>
        <v>0</v>
      </c>
      <c r="CV45" s="85">
        <f t="shared" si="39"/>
        <v>0</v>
      </c>
      <c r="CW45" s="85">
        <f t="shared" si="40"/>
        <v>0</v>
      </c>
      <c r="CX45" s="77">
        <f t="shared" si="54"/>
        <v>0</v>
      </c>
      <c r="ET45" s="85">
        <v>7</v>
      </c>
      <c r="EU45" s="85">
        <v>9</v>
      </c>
      <c r="EV45" s="85">
        <v>2</v>
      </c>
      <c r="EW45" s="85">
        <v>43</v>
      </c>
      <c r="EX45" s="85">
        <v>55</v>
      </c>
      <c r="EY45" s="85">
        <v>5</v>
      </c>
      <c r="EZ45" s="85">
        <v>1</v>
      </c>
      <c r="FA45" s="85">
        <v>3</v>
      </c>
      <c r="FB45" s="85">
        <v>2</v>
      </c>
      <c r="FC45" s="85">
        <v>12</v>
      </c>
      <c r="FD45" s="85">
        <v>36</v>
      </c>
      <c r="FE45" s="85">
        <v>0</v>
      </c>
      <c r="FL45" s="86">
        <f t="shared" si="55"/>
        <v>18.699999999999989</v>
      </c>
      <c r="FM45" s="99">
        <f t="shared" si="56"/>
        <v>0</v>
      </c>
      <c r="FN45" s="99">
        <f t="shared" si="41"/>
        <v>0</v>
      </c>
      <c r="FO45" s="100">
        <f t="shared" si="42"/>
        <v>0</v>
      </c>
      <c r="FP45" s="100">
        <f t="shared" si="43"/>
        <v>0</v>
      </c>
      <c r="FQ45" s="101">
        <v>0.31288485764676238</v>
      </c>
      <c r="FR45" s="101">
        <v>0.23134165762139813</v>
      </c>
      <c r="FS45" s="101">
        <v>0.12394771821001327</v>
      </c>
      <c r="FT45" s="100" t="s">
        <v>1780</v>
      </c>
      <c r="FU45" s="100" t="s">
        <v>1733</v>
      </c>
      <c r="FV45" s="100" t="s">
        <v>2103</v>
      </c>
      <c r="FW45" s="100" t="s">
        <v>2145</v>
      </c>
      <c r="FX45" s="100" t="s">
        <v>1947</v>
      </c>
      <c r="FY45" s="100" t="s">
        <v>1568</v>
      </c>
      <c r="FZ45" s="100" t="s">
        <v>1650</v>
      </c>
      <c r="GA45" s="100" t="s">
        <v>2097</v>
      </c>
      <c r="GB45" s="100"/>
    </row>
    <row r="46" spans="1:184" ht="30" hidden="1" x14ac:dyDescent="0.25">
      <c r="A46" s="32" t="s">
        <v>26</v>
      </c>
      <c r="B46" s="90" t="s">
        <v>42</v>
      </c>
      <c r="C46" s="41" t="str">
        <f>'[1]Özet tablo'!P45</f>
        <v>AFYONKARAHİSAR</v>
      </c>
      <c r="D46" s="41"/>
      <c r="E46" s="41"/>
      <c r="F46" s="41"/>
      <c r="G46" s="91">
        <v>16</v>
      </c>
      <c r="H46" s="91">
        <v>252</v>
      </c>
      <c r="I46" s="91">
        <v>276</v>
      </c>
      <c r="J46" s="91">
        <v>544</v>
      </c>
      <c r="K46" s="92">
        <v>31</v>
      </c>
      <c r="L46" s="92">
        <v>198</v>
      </c>
      <c r="M46" s="92">
        <v>305</v>
      </c>
      <c r="N46" s="92">
        <v>534</v>
      </c>
      <c r="O46" s="93">
        <v>59</v>
      </c>
      <c r="P46" s="40">
        <v>68</v>
      </c>
      <c r="Q46" s="94">
        <f t="shared" si="57"/>
        <v>-10</v>
      </c>
      <c r="R46" s="95">
        <f t="shared" si="58"/>
        <v>-1.8382352941176471E-2</v>
      </c>
      <c r="S46" s="96">
        <v>364</v>
      </c>
      <c r="T46" s="96">
        <v>562</v>
      </c>
      <c r="U46" s="96">
        <v>417</v>
      </c>
      <c r="V46" s="96">
        <v>550</v>
      </c>
      <c r="W46" s="96">
        <v>979</v>
      </c>
      <c r="X46" s="96">
        <v>1343</v>
      </c>
      <c r="Y46" s="73">
        <f t="shared" si="3"/>
        <v>8.5164835164835164</v>
      </c>
      <c r="Z46" s="73">
        <f t="shared" si="4"/>
        <v>35.231316725978644</v>
      </c>
      <c r="AA46" s="73">
        <f t="shared" si="44"/>
        <v>70.983213429256594</v>
      </c>
      <c r="AB46" s="73">
        <f t="shared" si="5"/>
        <v>50.459652706843713</v>
      </c>
      <c r="AC46" s="73">
        <f t="shared" si="6"/>
        <v>39.091586001489205</v>
      </c>
      <c r="AD46" s="97">
        <f t="shared" si="15"/>
        <v>485</v>
      </c>
      <c r="AE46" s="40">
        <f t="shared" si="16"/>
        <v>121</v>
      </c>
      <c r="AF46" s="98">
        <v>503</v>
      </c>
      <c r="AG46" s="98">
        <v>396</v>
      </c>
      <c r="AH46" s="98">
        <v>473</v>
      </c>
      <c r="AI46" s="98">
        <v>417</v>
      </c>
      <c r="AJ46" s="98">
        <v>132</v>
      </c>
      <c r="AK46" s="98">
        <v>126</v>
      </c>
      <c r="AL46" s="76">
        <v>28</v>
      </c>
      <c r="AM46" s="76">
        <v>46</v>
      </c>
      <c r="AN46" s="77">
        <v>47</v>
      </c>
      <c r="AO46" s="77">
        <v>197</v>
      </c>
      <c r="AP46" s="77">
        <v>323</v>
      </c>
      <c r="AQ46" s="77">
        <v>9</v>
      </c>
      <c r="AR46" s="77">
        <f t="shared" si="45"/>
        <v>576</v>
      </c>
      <c r="AS46" s="77">
        <v>67</v>
      </c>
      <c r="AT46" s="78">
        <v>50</v>
      </c>
      <c r="AU46" s="79">
        <v>65</v>
      </c>
      <c r="AV46" s="80">
        <f t="shared" si="17"/>
        <v>38.376383763837637</v>
      </c>
      <c r="AW46" s="80">
        <f t="shared" si="18"/>
        <v>51.910112359550567</v>
      </c>
      <c r="AX46" s="80">
        <f t="shared" si="19"/>
        <v>63.549160671462836</v>
      </c>
      <c r="AY46" s="81">
        <f t="shared" si="20"/>
        <v>11.868686868686869</v>
      </c>
      <c r="AZ46" s="81">
        <f t="shared" si="21"/>
        <v>41.649048625792808</v>
      </c>
      <c r="BA46" s="81">
        <f t="shared" si="46"/>
        <v>79.78142076502732</v>
      </c>
      <c r="BB46" s="81">
        <f t="shared" si="22"/>
        <v>62.133072407045006</v>
      </c>
      <c r="BC46" s="81">
        <f t="shared" si="47"/>
        <v>51.322751322751323</v>
      </c>
      <c r="BD46" s="82">
        <f t="shared" si="48"/>
        <v>111</v>
      </c>
      <c r="BE46" s="83">
        <v>28</v>
      </c>
      <c r="BF46" s="83">
        <v>38</v>
      </c>
      <c r="BG46" s="83">
        <v>35</v>
      </c>
      <c r="BH46" s="83">
        <v>172</v>
      </c>
      <c r="BI46" s="83">
        <v>350</v>
      </c>
      <c r="BJ46" s="83">
        <v>16</v>
      </c>
      <c r="BK46" s="77">
        <f t="shared" si="49"/>
        <v>573</v>
      </c>
      <c r="BL46" s="83">
        <f t="shared" si="23"/>
        <v>27</v>
      </c>
      <c r="BM46" s="84">
        <v>37</v>
      </c>
      <c r="BN46" s="83">
        <f t="shared" si="24"/>
        <v>36</v>
      </c>
      <c r="BO46" s="83">
        <f t="shared" si="25"/>
        <v>35</v>
      </c>
      <c r="BP46" s="83">
        <f t="shared" si="26"/>
        <v>158</v>
      </c>
      <c r="BQ46" s="83">
        <f t="shared" si="27"/>
        <v>335</v>
      </c>
      <c r="BR46" s="83">
        <f t="shared" si="28"/>
        <v>16</v>
      </c>
      <c r="BS46" s="77">
        <f t="shared" si="50"/>
        <v>544</v>
      </c>
      <c r="BT46" s="83">
        <f t="shared" si="29"/>
        <v>1</v>
      </c>
      <c r="BU46" s="77">
        <v>9</v>
      </c>
      <c r="BV46" s="83">
        <f t="shared" si="30"/>
        <v>2</v>
      </c>
      <c r="BW46" s="83">
        <f t="shared" si="31"/>
        <v>0</v>
      </c>
      <c r="BX46" s="83">
        <f t="shared" si="32"/>
        <v>14</v>
      </c>
      <c r="BY46" s="83">
        <f t="shared" si="33"/>
        <v>15</v>
      </c>
      <c r="BZ46" s="83">
        <f t="shared" si="34"/>
        <v>0</v>
      </c>
      <c r="CA46" s="77">
        <f t="shared" si="51"/>
        <v>29</v>
      </c>
      <c r="CC46" s="77"/>
      <c r="CI46" s="77">
        <f t="shared" si="52"/>
        <v>0</v>
      </c>
      <c r="CP46" s="77">
        <f t="shared" si="53"/>
        <v>0</v>
      </c>
      <c r="CQ46" s="85">
        <f t="shared" si="35"/>
        <v>0</v>
      </c>
      <c r="CR46" s="77"/>
      <c r="CS46" s="85">
        <f t="shared" si="36"/>
        <v>0</v>
      </c>
      <c r="CT46" s="85">
        <f t="shared" si="37"/>
        <v>0</v>
      </c>
      <c r="CU46" s="85">
        <f t="shared" si="38"/>
        <v>0</v>
      </c>
      <c r="CV46" s="85">
        <f t="shared" si="39"/>
        <v>0</v>
      </c>
      <c r="CW46" s="85">
        <f t="shared" si="40"/>
        <v>0</v>
      </c>
      <c r="CX46" s="77">
        <f t="shared" si="54"/>
        <v>0</v>
      </c>
      <c r="DP46" s="85">
        <v>1</v>
      </c>
      <c r="DQ46" s="85">
        <v>1</v>
      </c>
      <c r="DR46" s="85">
        <v>1</v>
      </c>
      <c r="DS46" s="85">
        <v>7</v>
      </c>
      <c r="DT46" s="85">
        <v>1</v>
      </c>
      <c r="DU46" s="85">
        <v>0</v>
      </c>
      <c r="EB46" s="85">
        <v>1</v>
      </c>
      <c r="EC46" s="85">
        <v>2</v>
      </c>
      <c r="ED46" s="85">
        <v>0</v>
      </c>
      <c r="EE46" s="85">
        <v>14</v>
      </c>
      <c r="EF46" s="85">
        <v>15</v>
      </c>
      <c r="EG46" s="85">
        <v>0</v>
      </c>
      <c r="ET46" s="85">
        <v>25</v>
      </c>
      <c r="EU46" s="85">
        <v>32</v>
      </c>
      <c r="EV46" s="85">
        <v>27</v>
      </c>
      <c r="EW46" s="85">
        <v>130</v>
      </c>
      <c r="EX46" s="85">
        <v>301</v>
      </c>
      <c r="EY46" s="85">
        <v>14</v>
      </c>
      <c r="EZ46" s="85">
        <v>1</v>
      </c>
      <c r="FA46" s="85">
        <v>3</v>
      </c>
      <c r="FB46" s="85">
        <v>7</v>
      </c>
      <c r="FC46" s="85">
        <v>21</v>
      </c>
      <c r="FD46" s="85">
        <v>33</v>
      </c>
      <c r="FE46" s="85">
        <v>2</v>
      </c>
      <c r="FL46" s="86">
        <f t="shared" si="55"/>
        <v>44</v>
      </c>
      <c r="FM46" s="99">
        <f t="shared" si="56"/>
        <v>2</v>
      </c>
      <c r="FN46" s="99">
        <f t="shared" si="41"/>
        <v>0</v>
      </c>
      <c r="FO46" s="100">
        <f t="shared" si="42"/>
        <v>0.34</v>
      </c>
      <c r="FP46" s="100">
        <f t="shared" si="43"/>
        <v>0</v>
      </c>
      <c r="FQ46" s="101">
        <v>-3.798662605932247E-3</v>
      </c>
      <c r="FR46" s="101">
        <v>-5.5621743378202235E-2</v>
      </c>
      <c r="FS46" s="101">
        <v>-1.2661854545790687E-2</v>
      </c>
      <c r="FT46" s="100" t="s">
        <v>2364</v>
      </c>
      <c r="FU46" s="100" t="s">
        <v>1481</v>
      </c>
      <c r="FV46" s="100" t="s">
        <v>2226</v>
      </c>
      <c r="FW46" s="100" t="s">
        <v>2364</v>
      </c>
      <c r="FX46" s="100" t="s">
        <v>1849</v>
      </c>
      <c r="FY46" s="100" t="s">
        <v>2297</v>
      </c>
      <c r="FZ46" s="100" t="s">
        <v>1429</v>
      </c>
      <c r="GA46" s="100" t="s">
        <v>2018</v>
      </c>
      <c r="GB46" s="100"/>
    </row>
    <row r="47" spans="1:184" hidden="1" x14ac:dyDescent="0.25">
      <c r="A47" s="32" t="s">
        <v>43</v>
      </c>
      <c r="B47" s="90" t="s">
        <v>44</v>
      </c>
      <c r="C47" s="41" t="str">
        <f>'[1]Özet tablo'!P46</f>
        <v>AĞRI</v>
      </c>
      <c r="D47" s="41"/>
      <c r="E47" s="41"/>
      <c r="F47" s="41"/>
      <c r="G47" s="91">
        <v>43</v>
      </c>
      <c r="H47" s="91">
        <v>247</v>
      </c>
      <c r="I47" s="91">
        <v>270</v>
      </c>
      <c r="J47" s="91">
        <v>560</v>
      </c>
      <c r="K47" s="92">
        <v>84</v>
      </c>
      <c r="L47" s="92">
        <v>407</v>
      </c>
      <c r="M47" s="92">
        <v>430</v>
      </c>
      <c r="N47" s="92">
        <v>921</v>
      </c>
      <c r="O47" s="93">
        <v>141</v>
      </c>
      <c r="P47" s="40">
        <v>38</v>
      </c>
      <c r="Q47" s="94">
        <f t="shared" si="57"/>
        <v>361</v>
      </c>
      <c r="R47" s="95">
        <f t="shared" si="58"/>
        <v>0.64464285714285718</v>
      </c>
      <c r="S47" s="96">
        <v>910</v>
      </c>
      <c r="T47" s="96">
        <v>1256</v>
      </c>
      <c r="U47" s="96">
        <v>1011</v>
      </c>
      <c r="V47" s="96">
        <v>1300</v>
      </c>
      <c r="W47" s="96">
        <v>2267</v>
      </c>
      <c r="X47" s="96">
        <v>3177</v>
      </c>
      <c r="Y47" s="73">
        <f t="shared" si="3"/>
        <v>9.2307692307692317</v>
      </c>
      <c r="Z47" s="73">
        <f t="shared" si="4"/>
        <v>32.404458598726116</v>
      </c>
      <c r="AA47" s="73">
        <f t="shared" si="44"/>
        <v>52.720079129574685</v>
      </c>
      <c r="AB47" s="73">
        <f t="shared" si="5"/>
        <v>41.464490516100568</v>
      </c>
      <c r="AC47" s="73">
        <f t="shared" si="6"/>
        <v>32.231665092854897</v>
      </c>
      <c r="AD47" s="97">
        <f t="shared" si="15"/>
        <v>1327</v>
      </c>
      <c r="AE47" s="40">
        <f t="shared" si="16"/>
        <v>478</v>
      </c>
      <c r="AF47" s="98">
        <v>1131</v>
      </c>
      <c r="AG47" s="98">
        <v>906</v>
      </c>
      <c r="AH47" s="98">
        <v>1134</v>
      </c>
      <c r="AI47" s="98">
        <v>936</v>
      </c>
      <c r="AJ47" s="98">
        <v>282</v>
      </c>
      <c r="AK47" s="98">
        <v>310</v>
      </c>
      <c r="AL47" s="76">
        <v>29</v>
      </c>
      <c r="AM47" s="76">
        <v>33</v>
      </c>
      <c r="AN47" s="77">
        <v>48</v>
      </c>
      <c r="AO47" s="77">
        <v>287</v>
      </c>
      <c r="AP47" s="77">
        <v>315</v>
      </c>
      <c r="AQ47" s="77">
        <v>9</v>
      </c>
      <c r="AR47" s="77">
        <f t="shared" si="45"/>
        <v>659</v>
      </c>
      <c r="AS47" s="77">
        <v>46</v>
      </c>
      <c r="AT47" s="78">
        <v>119</v>
      </c>
      <c r="AU47" s="79">
        <v>200</v>
      </c>
      <c r="AV47" s="80">
        <f t="shared" si="17"/>
        <v>17.69815418023887</v>
      </c>
      <c r="AW47" s="80">
        <f t="shared" si="18"/>
        <v>27.294685990338163</v>
      </c>
      <c r="AX47" s="80">
        <f t="shared" si="19"/>
        <v>29.700854700854702</v>
      </c>
      <c r="AY47" s="81">
        <f t="shared" si="20"/>
        <v>5.298013245033113</v>
      </c>
      <c r="AZ47" s="81">
        <f t="shared" si="21"/>
        <v>25.308641975308642</v>
      </c>
      <c r="BA47" s="81">
        <f t="shared" si="46"/>
        <v>52.052545155993435</v>
      </c>
      <c r="BB47" s="81">
        <f t="shared" si="22"/>
        <v>39.158163265306122</v>
      </c>
      <c r="BC47" s="81">
        <f t="shared" si="47"/>
        <v>32.109227871939737</v>
      </c>
      <c r="BD47" s="82">
        <f t="shared" si="48"/>
        <v>584</v>
      </c>
      <c r="BE47" s="83">
        <v>30</v>
      </c>
      <c r="BF47" s="83">
        <v>41</v>
      </c>
      <c r="BG47" s="83">
        <v>40</v>
      </c>
      <c r="BH47" s="83">
        <v>272</v>
      </c>
      <c r="BI47" s="83">
        <v>357</v>
      </c>
      <c r="BJ47" s="83">
        <v>12</v>
      </c>
      <c r="BK47" s="77">
        <f t="shared" si="49"/>
        <v>681</v>
      </c>
      <c r="BL47" s="83">
        <f t="shared" si="23"/>
        <v>30</v>
      </c>
      <c r="BM47" s="84">
        <v>33</v>
      </c>
      <c r="BN47" s="83">
        <f t="shared" si="24"/>
        <v>41</v>
      </c>
      <c r="BO47" s="83">
        <f t="shared" si="25"/>
        <v>40</v>
      </c>
      <c r="BP47" s="83">
        <f t="shared" si="26"/>
        <v>272</v>
      </c>
      <c r="BQ47" s="83">
        <f t="shared" si="27"/>
        <v>357</v>
      </c>
      <c r="BR47" s="83">
        <f t="shared" si="28"/>
        <v>12</v>
      </c>
      <c r="BS47" s="77">
        <f t="shared" si="50"/>
        <v>681</v>
      </c>
      <c r="BT47" s="83">
        <f t="shared" si="29"/>
        <v>0</v>
      </c>
      <c r="BU47" s="77"/>
      <c r="BV47" s="83">
        <f t="shared" si="30"/>
        <v>0</v>
      </c>
      <c r="BW47" s="83">
        <f t="shared" si="31"/>
        <v>0</v>
      </c>
      <c r="BX47" s="83">
        <f t="shared" si="32"/>
        <v>0</v>
      </c>
      <c r="BY47" s="83">
        <f t="shared" si="33"/>
        <v>0</v>
      </c>
      <c r="BZ47" s="83">
        <f t="shared" si="34"/>
        <v>0</v>
      </c>
      <c r="CA47" s="77">
        <f t="shared" si="51"/>
        <v>0</v>
      </c>
      <c r="CC47" s="77"/>
      <c r="CI47" s="77">
        <f t="shared" si="52"/>
        <v>0</v>
      </c>
      <c r="CP47" s="77">
        <f t="shared" si="53"/>
        <v>0</v>
      </c>
      <c r="CQ47" s="85">
        <f t="shared" si="35"/>
        <v>0</v>
      </c>
      <c r="CR47" s="77"/>
      <c r="CS47" s="85">
        <f t="shared" si="36"/>
        <v>0</v>
      </c>
      <c r="CT47" s="85">
        <f t="shared" si="37"/>
        <v>0</v>
      </c>
      <c r="CU47" s="85">
        <f t="shared" si="38"/>
        <v>0</v>
      </c>
      <c r="CV47" s="85">
        <f t="shared" si="39"/>
        <v>0</v>
      </c>
      <c r="CW47" s="85">
        <f t="shared" si="40"/>
        <v>0</v>
      </c>
      <c r="CX47" s="77">
        <f t="shared" si="54"/>
        <v>0</v>
      </c>
      <c r="ET47" s="85">
        <v>28</v>
      </c>
      <c r="EU47" s="85">
        <v>32</v>
      </c>
      <c r="EV47" s="85">
        <v>19</v>
      </c>
      <c r="EW47" s="85">
        <v>212</v>
      </c>
      <c r="EX47" s="85">
        <v>297</v>
      </c>
      <c r="EY47" s="85">
        <v>7</v>
      </c>
      <c r="EZ47" s="85">
        <v>2</v>
      </c>
      <c r="FA47" s="85">
        <v>9</v>
      </c>
      <c r="FB47" s="85">
        <v>21</v>
      </c>
      <c r="FC47" s="85">
        <v>60</v>
      </c>
      <c r="FD47" s="85">
        <v>60</v>
      </c>
      <c r="FE47" s="85">
        <v>5</v>
      </c>
      <c r="FL47" s="86">
        <f t="shared" si="55"/>
        <v>719</v>
      </c>
      <c r="FM47" s="99">
        <f t="shared" si="56"/>
        <v>35</v>
      </c>
      <c r="FN47" s="99">
        <f t="shared" si="41"/>
        <v>7</v>
      </c>
      <c r="FO47" s="100">
        <f t="shared" si="42"/>
        <v>5.95</v>
      </c>
      <c r="FP47" s="100">
        <f t="shared" si="43"/>
        <v>1197</v>
      </c>
      <c r="FQ47" s="101">
        <v>0.23634902820147333</v>
      </c>
      <c r="FR47" s="101">
        <v>0.13971240330657189</v>
      </c>
      <c r="FS47" s="101">
        <v>0.19594417788096699</v>
      </c>
      <c r="FT47" s="100" t="s">
        <v>2306</v>
      </c>
      <c r="FU47" s="100" t="s">
        <v>2137</v>
      </c>
      <c r="FV47" s="100" t="s">
        <v>1655</v>
      </c>
      <c r="FW47" s="100" t="s">
        <v>2259</v>
      </c>
      <c r="FX47" s="100" t="s">
        <v>1412</v>
      </c>
      <c r="FY47" s="100" t="s">
        <v>1412</v>
      </c>
      <c r="FZ47" s="100" t="s">
        <v>1607</v>
      </c>
      <c r="GA47" s="100" t="s">
        <v>2221</v>
      </c>
      <c r="GB47" s="100"/>
    </row>
    <row r="48" spans="1:184" hidden="1" x14ac:dyDescent="0.25">
      <c r="A48" s="32" t="s">
        <v>43</v>
      </c>
      <c r="B48" s="90" t="s">
        <v>45</v>
      </c>
      <c r="C48" s="41" t="str">
        <f>'[1]Özet tablo'!P47</f>
        <v>AĞRI</v>
      </c>
      <c r="D48" s="41"/>
      <c r="E48" s="41"/>
      <c r="F48" s="41"/>
      <c r="G48" s="91">
        <v>159</v>
      </c>
      <c r="H48" s="91">
        <v>891</v>
      </c>
      <c r="I48" s="91">
        <v>598</v>
      </c>
      <c r="J48" s="91">
        <v>1648</v>
      </c>
      <c r="K48" s="92">
        <v>190</v>
      </c>
      <c r="L48" s="92">
        <v>899</v>
      </c>
      <c r="M48" s="92">
        <v>659</v>
      </c>
      <c r="N48" s="92">
        <v>1748</v>
      </c>
      <c r="O48" s="93">
        <v>530</v>
      </c>
      <c r="P48" s="40">
        <v>62</v>
      </c>
      <c r="Q48" s="94">
        <f t="shared" si="57"/>
        <v>100</v>
      </c>
      <c r="R48" s="95">
        <f t="shared" si="58"/>
        <v>6.0679611650485438E-2</v>
      </c>
      <c r="S48" s="96">
        <v>2312</v>
      </c>
      <c r="T48" s="96">
        <v>3093</v>
      </c>
      <c r="U48" s="96">
        <v>2293</v>
      </c>
      <c r="V48" s="96">
        <v>3027</v>
      </c>
      <c r="W48" s="96">
        <v>5386</v>
      </c>
      <c r="X48" s="96">
        <v>7698</v>
      </c>
      <c r="Y48" s="73">
        <f t="shared" si="3"/>
        <v>8.2179930795847742</v>
      </c>
      <c r="Z48" s="73">
        <f t="shared" si="4"/>
        <v>29.0656320724216</v>
      </c>
      <c r="AA48" s="73">
        <f t="shared" si="44"/>
        <v>49.149585695595292</v>
      </c>
      <c r="AB48" s="73">
        <f t="shared" si="5"/>
        <v>37.616041589305603</v>
      </c>
      <c r="AC48" s="73">
        <f t="shared" si="6"/>
        <v>28.786697843595739</v>
      </c>
      <c r="AD48" s="97">
        <f t="shared" si="15"/>
        <v>3360</v>
      </c>
      <c r="AE48" s="40">
        <f t="shared" si="16"/>
        <v>1166</v>
      </c>
      <c r="AF48" s="98">
        <v>3057</v>
      </c>
      <c r="AG48" s="98">
        <v>2436</v>
      </c>
      <c r="AH48" s="98">
        <v>2999</v>
      </c>
      <c r="AI48" s="98">
        <v>2281</v>
      </c>
      <c r="AJ48" s="98">
        <v>703</v>
      </c>
      <c r="AK48" s="98">
        <v>703</v>
      </c>
      <c r="AL48" s="76">
        <v>73</v>
      </c>
      <c r="AM48" s="76">
        <v>99</v>
      </c>
      <c r="AN48" s="77">
        <v>175</v>
      </c>
      <c r="AO48" s="77">
        <v>811</v>
      </c>
      <c r="AP48" s="77">
        <v>708</v>
      </c>
      <c r="AQ48" s="77">
        <v>13</v>
      </c>
      <c r="AR48" s="77">
        <f t="shared" si="45"/>
        <v>1707</v>
      </c>
      <c r="AS48" s="77">
        <v>78</v>
      </c>
      <c r="AT48" s="78">
        <v>451</v>
      </c>
      <c r="AU48" s="79">
        <v>595</v>
      </c>
      <c r="AV48" s="80">
        <f t="shared" si="17"/>
        <v>17.341530633877465</v>
      </c>
      <c r="AW48" s="80">
        <f t="shared" si="18"/>
        <v>27.537878787878789</v>
      </c>
      <c r="AX48" s="80">
        <f t="shared" si="19"/>
        <v>28.189390618149936</v>
      </c>
      <c r="AY48" s="81">
        <f t="shared" si="20"/>
        <v>7.1839080459770113</v>
      </c>
      <c r="AZ48" s="81">
        <f t="shared" si="21"/>
        <v>27.042347449149716</v>
      </c>
      <c r="BA48" s="81">
        <f t="shared" si="46"/>
        <v>58.780160857908847</v>
      </c>
      <c r="BB48" s="81">
        <f t="shared" si="22"/>
        <v>42.871469162627449</v>
      </c>
      <c r="BC48" s="81">
        <f t="shared" si="47"/>
        <v>35.59040590405904</v>
      </c>
      <c r="BD48" s="82">
        <f t="shared" si="48"/>
        <v>1230</v>
      </c>
      <c r="BE48" s="83">
        <v>73</v>
      </c>
      <c r="BF48" s="83">
        <v>107</v>
      </c>
      <c r="BG48" s="83">
        <v>169</v>
      </c>
      <c r="BH48" s="83">
        <v>808</v>
      </c>
      <c r="BI48" s="83">
        <v>814</v>
      </c>
      <c r="BJ48" s="83">
        <v>18</v>
      </c>
      <c r="BK48" s="77">
        <f t="shared" si="49"/>
        <v>1809</v>
      </c>
      <c r="BL48" s="83">
        <f t="shared" si="23"/>
        <v>72</v>
      </c>
      <c r="BM48" s="84">
        <v>95</v>
      </c>
      <c r="BN48" s="83">
        <f t="shared" si="24"/>
        <v>105</v>
      </c>
      <c r="BO48" s="83">
        <f t="shared" si="25"/>
        <v>164</v>
      </c>
      <c r="BP48" s="83">
        <f t="shared" si="26"/>
        <v>797</v>
      </c>
      <c r="BQ48" s="83">
        <f t="shared" si="27"/>
        <v>805</v>
      </c>
      <c r="BR48" s="83">
        <f t="shared" si="28"/>
        <v>17</v>
      </c>
      <c r="BS48" s="77">
        <f t="shared" si="50"/>
        <v>1783</v>
      </c>
      <c r="BT48" s="83">
        <f t="shared" si="29"/>
        <v>1</v>
      </c>
      <c r="BU48" s="77">
        <v>4</v>
      </c>
      <c r="BV48" s="83">
        <f t="shared" si="30"/>
        <v>2</v>
      </c>
      <c r="BW48" s="83">
        <f t="shared" si="31"/>
        <v>5</v>
      </c>
      <c r="BX48" s="83">
        <f t="shared" si="32"/>
        <v>11</v>
      </c>
      <c r="BY48" s="83">
        <f t="shared" si="33"/>
        <v>9</v>
      </c>
      <c r="BZ48" s="83">
        <f t="shared" si="34"/>
        <v>1</v>
      </c>
      <c r="CA48" s="77">
        <f t="shared" si="51"/>
        <v>26</v>
      </c>
      <c r="CC48" s="77"/>
      <c r="CI48" s="77">
        <f t="shared" si="52"/>
        <v>0</v>
      </c>
      <c r="CP48" s="77">
        <f t="shared" si="53"/>
        <v>0</v>
      </c>
      <c r="CQ48" s="85">
        <f t="shared" si="35"/>
        <v>0</v>
      </c>
      <c r="CR48" s="77"/>
      <c r="CS48" s="85">
        <f t="shared" si="36"/>
        <v>0</v>
      </c>
      <c r="CT48" s="85">
        <f t="shared" si="37"/>
        <v>0</v>
      </c>
      <c r="CU48" s="85">
        <f t="shared" si="38"/>
        <v>0</v>
      </c>
      <c r="CV48" s="85">
        <f t="shared" si="39"/>
        <v>0</v>
      </c>
      <c r="CW48" s="85">
        <f t="shared" si="40"/>
        <v>0</v>
      </c>
      <c r="CX48" s="77">
        <f t="shared" si="54"/>
        <v>0</v>
      </c>
      <c r="DV48" s="85">
        <v>1</v>
      </c>
      <c r="DW48" s="85">
        <v>2</v>
      </c>
      <c r="DX48" s="85">
        <v>5</v>
      </c>
      <c r="DY48" s="85">
        <v>11</v>
      </c>
      <c r="DZ48" s="85">
        <v>9</v>
      </c>
      <c r="EA48" s="85">
        <v>1</v>
      </c>
      <c r="ET48" s="85">
        <v>66</v>
      </c>
      <c r="EU48" s="85">
        <v>81</v>
      </c>
      <c r="EV48" s="85">
        <v>88</v>
      </c>
      <c r="EW48" s="85">
        <v>583</v>
      </c>
      <c r="EX48" s="85">
        <v>599</v>
      </c>
      <c r="EY48" s="85">
        <v>13</v>
      </c>
      <c r="EZ48" s="85">
        <v>6</v>
      </c>
      <c r="FA48" s="85">
        <v>24</v>
      </c>
      <c r="FB48" s="85">
        <v>76</v>
      </c>
      <c r="FC48" s="85">
        <v>214</v>
      </c>
      <c r="FD48" s="85">
        <v>206</v>
      </c>
      <c r="FE48" s="85">
        <v>4</v>
      </c>
      <c r="FL48" s="86">
        <f t="shared" si="55"/>
        <v>1712.9999999999995</v>
      </c>
      <c r="FM48" s="99">
        <f t="shared" si="56"/>
        <v>85</v>
      </c>
      <c r="FN48" s="99">
        <f t="shared" si="41"/>
        <v>17</v>
      </c>
      <c r="FO48" s="100">
        <f t="shared" si="42"/>
        <v>14.45</v>
      </c>
      <c r="FP48" s="100">
        <f t="shared" si="43"/>
        <v>2907</v>
      </c>
      <c r="FQ48" s="101">
        <v>0.12639604687986009</v>
      </c>
      <c r="FR48" s="101">
        <v>0.18408830566358425</v>
      </c>
      <c r="FS48" s="101">
        <v>0.13538961038961042</v>
      </c>
      <c r="FT48" s="100" t="s">
        <v>1918</v>
      </c>
      <c r="FU48" s="100" t="s">
        <v>2037</v>
      </c>
      <c r="FV48" s="100" t="s">
        <v>1441</v>
      </c>
      <c r="FW48" s="100" t="s">
        <v>2334</v>
      </c>
      <c r="FX48" s="100" t="s">
        <v>1916</v>
      </c>
      <c r="FY48" s="100" t="s">
        <v>1902</v>
      </c>
      <c r="FZ48" s="100" t="s">
        <v>2027</v>
      </c>
      <c r="GA48" s="100" t="s">
        <v>2031</v>
      </c>
      <c r="GB48" s="100"/>
    </row>
    <row r="49" spans="1:184" ht="14.45" hidden="1" customHeight="1" x14ac:dyDescent="0.25">
      <c r="A49" s="32" t="s">
        <v>43</v>
      </c>
      <c r="B49" s="90" t="s">
        <v>46</v>
      </c>
      <c r="C49" s="41" t="str">
        <f>'[1]Özet tablo'!P48</f>
        <v>AĞRI</v>
      </c>
      <c r="D49" s="41"/>
      <c r="E49" s="41"/>
      <c r="F49" s="41"/>
      <c r="G49" s="91">
        <v>50</v>
      </c>
      <c r="H49" s="91">
        <v>356</v>
      </c>
      <c r="I49" s="91">
        <v>270</v>
      </c>
      <c r="J49" s="91">
        <v>676</v>
      </c>
      <c r="K49" s="92">
        <v>87</v>
      </c>
      <c r="L49" s="92">
        <v>322</v>
      </c>
      <c r="M49" s="92">
        <v>267</v>
      </c>
      <c r="N49" s="92">
        <v>676</v>
      </c>
      <c r="O49" s="93">
        <v>178</v>
      </c>
      <c r="P49" s="40">
        <v>25</v>
      </c>
      <c r="Q49" s="94">
        <f t="shared" si="57"/>
        <v>0</v>
      </c>
      <c r="R49" s="95">
        <f t="shared" si="58"/>
        <v>0</v>
      </c>
      <c r="S49" s="96">
        <v>618</v>
      </c>
      <c r="T49" s="96">
        <v>801</v>
      </c>
      <c r="U49" s="96">
        <v>663</v>
      </c>
      <c r="V49" s="96">
        <v>846</v>
      </c>
      <c r="W49" s="96">
        <v>1464</v>
      </c>
      <c r="X49" s="96">
        <v>2082</v>
      </c>
      <c r="Y49" s="73">
        <f t="shared" si="3"/>
        <v>14.077669902912621</v>
      </c>
      <c r="Z49" s="73">
        <f t="shared" si="4"/>
        <v>40.199750312109863</v>
      </c>
      <c r="AA49" s="73">
        <f t="shared" si="44"/>
        <v>63.348416289592755</v>
      </c>
      <c r="AB49" s="73">
        <f t="shared" si="5"/>
        <v>50.683060109289613</v>
      </c>
      <c r="AC49" s="73">
        <f t="shared" si="6"/>
        <v>39.817483189241116</v>
      </c>
      <c r="AD49" s="97">
        <f t="shared" si="15"/>
        <v>722</v>
      </c>
      <c r="AE49" s="40">
        <f t="shared" si="16"/>
        <v>243</v>
      </c>
      <c r="AF49" s="98">
        <v>762</v>
      </c>
      <c r="AG49" s="98">
        <v>621</v>
      </c>
      <c r="AH49" s="98">
        <v>765</v>
      </c>
      <c r="AI49" s="98">
        <v>572</v>
      </c>
      <c r="AJ49" s="98">
        <v>176</v>
      </c>
      <c r="AK49" s="98">
        <v>174</v>
      </c>
      <c r="AL49" s="76">
        <v>34</v>
      </c>
      <c r="AM49" s="76">
        <v>50</v>
      </c>
      <c r="AN49" s="77">
        <v>76</v>
      </c>
      <c r="AO49" s="77">
        <v>370</v>
      </c>
      <c r="AP49" s="77">
        <v>238</v>
      </c>
      <c r="AQ49" s="77">
        <v>6</v>
      </c>
      <c r="AR49" s="77">
        <f t="shared" si="45"/>
        <v>690</v>
      </c>
      <c r="AS49" s="77">
        <v>28</v>
      </c>
      <c r="AT49" s="78">
        <v>151</v>
      </c>
      <c r="AU49" s="79">
        <v>149</v>
      </c>
      <c r="AV49" s="80">
        <f t="shared" si="17"/>
        <v>24.476110645431685</v>
      </c>
      <c r="AW49" s="80">
        <f t="shared" si="18"/>
        <v>43.829468960359016</v>
      </c>
      <c r="AX49" s="80">
        <f t="shared" si="19"/>
        <v>37.76223776223776</v>
      </c>
      <c r="AY49" s="81">
        <f t="shared" si="20"/>
        <v>12.238325281803544</v>
      </c>
      <c r="AZ49" s="81">
        <f t="shared" si="21"/>
        <v>48.366013071895424</v>
      </c>
      <c r="BA49" s="81">
        <f t="shared" si="46"/>
        <v>71.925133689839569</v>
      </c>
      <c r="BB49" s="81">
        <f t="shared" si="22"/>
        <v>60.013218770654333</v>
      </c>
      <c r="BC49" s="81">
        <f t="shared" si="47"/>
        <v>44.850255661066477</v>
      </c>
      <c r="BD49" s="82">
        <f t="shared" si="48"/>
        <v>210</v>
      </c>
      <c r="BE49" s="83">
        <v>34</v>
      </c>
      <c r="BF49" s="83">
        <v>42</v>
      </c>
      <c r="BG49" s="83">
        <v>65</v>
      </c>
      <c r="BH49" s="83">
        <v>343</v>
      </c>
      <c r="BI49" s="83">
        <v>285</v>
      </c>
      <c r="BJ49" s="83">
        <v>6</v>
      </c>
      <c r="BK49" s="77">
        <f t="shared" si="49"/>
        <v>699</v>
      </c>
      <c r="BL49" s="83">
        <f t="shared" si="23"/>
        <v>34</v>
      </c>
      <c r="BM49" s="84">
        <v>50</v>
      </c>
      <c r="BN49" s="83">
        <f t="shared" si="24"/>
        <v>42</v>
      </c>
      <c r="BO49" s="83">
        <f t="shared" si="25"/>
        <v>65</v>
      </c>
      <c r="BP49" s="83">
        <f t="shared" si="26"/>
        <v>343</v>
      </c>
      <c r="BQ49" s="83">
        <f t="shared" si="27"/>
        <v>285</v>
      </c>
      <c r="BR49" s="83">
        <f t="shared" si="28"/>
        <v>6</v>
      </c>
      <c r="BS49" s="77">
        <f t="shared" si="50"/>
        <v>699</v>
      </c>
      <c r="BT49" s="83">
        <f t="shared" si="29"/>
        <v>0</v>
      </c>
      <c r="BU49" s="77"/>
      <c r="BV49" s="83">
        <f t="shared" si="30"/>
        <v>0</v>
      </c>
      <c r="BW49" s="83">
        <f t="shared" si="31"/>
        <v>0</v>
      </c>
      <c r="BX49" s="83">
        <f t="shared" si="32"/>
        <v>0</v>
      </c>
      <c r="BY49" s="83">
        <f t="shared" si="33"/>
        <v>0</v>
      </c>
      <c r="BZ49" s="83">
        <f t="shared" si="34"/>
        <v>0</v>
      </c>
      <c r="CA49" s="77">
        <f t="shared" si="51"/>
        <v>0</v>
      </c>
      <c r="CC49" s="77"/>
      <c r="CI49" s="77">
        <f t="shared" si="52"/>
        <v>0</v>
      </c>
      <c r="CP49" s="77">
        <f t="shared" si="53"/>
        <v>0</v>
      </c>
      <c r="CQ49" s="85">
        <f t="shared" si="35"/>
        <v>0</v>
      </c>
      <c r="CR49" s="77"/>
      <c r="CS49" s="85">
        <f t="shared" si="36"/>
        <v>0</v>
      </c>
      <c r="CT49" s="85">
        <f t="shared" si="37"/>
        <v>0</v>
      </c>
      <c r="CU49" s="85">
        <f t="shared" si="38"/>
        <v>0</v>
      </c>
      <c r="CV49" s="85">
        <f t="shared" si="39"/>
        <v>0</v>
      </c>
      <c r="CW49" s="85">
        <f t="shared" si="40"/>
        <v>0</v>
      </c>
      <c r="CX49" s="77">
        <f t="shared" si="54"/>
        <v>0</v>
      </c>
      <c r="ET49" s="85">
        <v>32</v>
      </c>
      <c r="EU49" s="85">
        <v>37</v>
      </c>
      <c r="EV49" s="85">
        <v>48</v>
      </c>
      <c r="EW49" s="85">
        <v>301</v>
      </c>
      <c r="EX49" s="85">
        <v>258</v>
      </c>
      <c r="EY49" s="85">
        <v>5</v>
      </c>
      <c r="EZ49" s="85">
        <v>2</v>
      </c>
      <c r="FA49" s="85">
        <v>5</v>
      </c>
      <c r="FB49" s="85">
        <v>17</v>
      </c>
      <c r="FC49" s="85">
        <v>42</v>
      </c>
      <c r="FD49" s="85">
        <v>27</v>
      </c>
      <c r="FE49" s="85">
        <v>1</v>
      </c>
      <c r="FL49" s="86">
        <f t="shared" si="55"/>
        <v>170.89999999999998</v>
      </c>
      <c r="FM49" s="99">
        <f t="shared" si="56"/>
        <v>8</v>
      </c>
      <c r="FN49" s="99">
        <f t="shared" si="41"/>
        <v>1</v>
      </c>
      <c r="FO49" s="100">
        <f t="shared" si="42"/>
        <v>1.36</v>
      </c>
      <c r="FP49" s="100">
        <f t="shared" si="43"/>
        <v>171</v>
      </c>
      <c r="FQ49" s="101">
        <v>3.8524846338160224E-2</v>
      </c>
      <c r="FR49" s="101">
        <v>7.1187087933687637E-2</v>
      </c>
      <c r="FS49" s="101">
        <v>0.21985672485117563</v>
      </c>
      <c r="FT49" s="100" t="s">
        <v>2161</v>
      </c>
      <c r="FU49" s="100" t="s">
        <v>2010</v>
      </c>
      <c r="FV49" s="100" t="s">
        <v>1729</v>
      </c>
      <c r="FW49" s="100" t="s">
        <v>2237</v>
      </c>
      <c r="FX49" s="100" t="s">
        <v>1846</v>
      </c>
      <c r="FY49" s="100" t="s">
        <v>2218</v>
      </c>
      <c r="FZ49" s="100" t="s">
        <v>2067</v>
      </c>
      <c r="GA49" s="100" t="s">
        <v>2231</v>
      </c>
      <c r="GB49" s="100"/>
    </row>
    <row r="50" spans="1:184" ht="14.45" hidden="1" customHeight="1" x14ac:dyDescent="0.25">
      <c r="A50" s="32" t="s">
        <v>43</v>
      </c>
      <c r="B50" s="90" t="s">
        <v>47</v>
      </c>
      <c r="C50" s="41" t="str">
        <f>'[1]Özet tablo'!P49</f>
        <v>AĞRI</v>
      </c>
      <c r="D50" s="41"/>
      <c r="E50" s="41"/>
      <c r="F50" s="41"/>
      <c r="G50" s="91">
        <v>50</v>
      </c>
      <c r="H50" s="91">
        <v>197</v>
      </c>
      <c r="I50" s="91">
        <v>133</v>
      </c>
      <c r="J50" s="91">
        <v>380</v>
      </c>
      <c r="K50" s="92">
        <v>97</v>
      </c>
      <c r="L50" s="92">
        <v>271</v>
      </c>
      <c r="M50" s="92">
        <v>129</v>
      </c>
      <c r="N50" s="92">
        <v>497</v>
      </c>
      <c r="O50" s="93">
        <v>86</v>
      </c>
      <c r="P50" s="40">
        <v>3</v>
      </c>
      <c r="Q50" s="94">
        <f t="shared" si="57"/>
        <v>117</v>
      </c>
      <c r="R50" s="95">
        <f t="shared" si="58"/>
        <v>0.30789473684210528</v>
      </c>
      <c r="S50" s="96">
        <v>455</v>
      </c>
      <c r="T50" s="96">
        <v>608</v>
      </c>
      <c r="U50" s="96">
        <v>403</v>
      </c>
      <c r="V50" s="96">
        <v>561</v>
      </c>
      <c r="W50" s="96">
        <v>1011</v>
      </c>
      <c r="X50" s="96">
        <v>1466</v>
      </c>
      <c r="Y50" s="73">
        <f t="shared" si="3"/>
        <v>21.318681318681318</v>
      </c>
      <c r="Z50" s="73">
        <f t="shared" si="4"/>
        <v>44.57236842105263</v>
      </c>
      <c r="AA50" s="73">
        <f t="shared" si="44"/>
        <v>52.605459057071954</v>
      </c>
      <c r="AB50" s="73">
        <f t="shared" si="5"/>
        <v>47.774480712166174</v>
      </c>
      <c r="AC50" s="73">
        <f t="shared" si="6"/>
        <v>39.563437926330153</v>
      </c>
      <c r="AD50" s="97">
        <f t="shared" si="15"/>
        <v>528</v>
      </c>
      <c r="AE50" s="40">
        <f t="shared" si="16"/>
        <v>191</v>
      </c>
      <c r="AF50" s="98">
        <v>563</v>
      </c>
      <c r="AG50" s="98">
        <v>432</v>
      </c>
      <c r="AH50" s="98">
        <v>545</v>
      </c>
      <c r="AI50" s="98">
        <v>419</v>
      </c>
      <c r="AJ50" s="98">
        <v>142</v>
      </c>
      <c r="AK50" s="98">
        <v>120</v>
      </c>
      <c r="AL50" s="76">
        <v>23</v>
      </c>
      <c r="AM50" s="76">
        <v>27</v>
      </c>
      <c r="AN50" s="77">
        <v>48</v>
      </c>
      <c r="AO50" s="77">
        <v>206</v>
      </c>
      <c r="AP50" s="77">
        <v>141</v>
      </c>
      <c r="AQ50" s="77">
        <v>1</v>
      </c>
      <c r="AR50" s="77">
        <f t="shared" si="45"/>
        <v>396</v>
      </c>
      <c r="AS50" s="77">
        <v>6</v>
      </c>
      <c r="AT50" s="78">
        <v>83</v>
      </c>
      <c r="AU50" s="79">
        <v>136</v>
      </c>
      <c r="AV50" s="80">
        <f t="shared" si="17"/>
        <v>21.621621621621621</v>
      </c>
      <c r="AW50" s="80">
        <f t="shared" si="18"/>
        <v>35.477178423236516</v>
      </c>
      <c r="AX50" s="80">
        <f t="shared" si="19"/>
        <v>32.4582338902148</v>
      </c>
      <c r="AY50" s="81">
        <f t="shared" si="20"/>
        <v>11.111111111111111</v>
      </c>
      <c r="AZ50" s="81">
        <f t="shared" si="21"/>
        <v>37.798165137614681</v>
      </c>
      <c r="BA50" s="81">
        <f t="shared" si="46"/>
        <v>64.171122994652407</v>
      </c>
      <c r="BB50" s="81">
        <f t="shared" si="22"/>
        <v>51.175406871609411</v>
      </c>
      <c r="BC50" s="81">
        <f t="shared" si="47"/>
        <v>41.087613293051362</v>
      </c>
      <c r="BD50" s="82">
        <f t="shared" si="48"/>
        <v>201</v>
      </c>
      <c r="BE50" s="83">
        <v>22</v>
      </c>
      <c r="BF50" s="83">
        <v>26</v>
      </c>
      <c r="BG50" s="83">
        <v>45</v>
      </c>
      <c r="BH50" s="83">
        <v>185</v>
      </c>
      <c r="BI50" s="83">
        <v>158</v>
      </c>
      <c r="BJ50" s="83">
        <v>3</v>
      </c>
      <c r="BK50" s="77">
        <f t="shared" si="49"/>
        <v>391</v>
      </c>
      <c r="BL50" s="83">
        <f t="shared" si="23"/>
        <v>22</v>
      </c>
      <c r="BM50" s="84">
        <v>27</v>
      </c>
      <c r="BN50" s="83">
        <f t="shared" si="24"/>
        <v>26</v>
      </c>
      <c r="BO50" s="83">
        <f t="shared" si="25"/>
        <v>45</v>
      </c>
      <c r="BP50" s="83">
        <f t="shared" si="26"/>
        <v>185</v>
      </c>
      <c r="BQ50" s="83">
        <f t="shared" si="27"/>
        <v>158</v>
      </c>
      <c r="BR50" s="83">
        <f t="shared" si="28"/>
        <v>3</v>
      </c>
      <c r="BS50" s="77">
        <f t="shared" si="50"/>
        <v>391</v>
      </c>
      <c r="BT50" s="83">
        <f t="shared" si="29"/>
        <v>0</v>
      </c>
      <c r="BU50" s="77"/>
      <c r="BV50" s="83">
        <f t="shared" si="30"/>
        <v>0</v>
      </c>
      <c r="BW50" s="83">
        <f t="shared" si="31"/>
        <v>0</v>
      </c>
      <c r="BX50" s="83">
        <f t="shared" si="32"/>
        <v>0</v>
      </c>
      <c r="BY50" s="83">
        <f t="shared" si="33"/>
        <v>0</v>
      </c>
      <c r="BZ50" s="83">
        <f t="shared" si="34"/>
        <v>0</v>
      </c>
      <c r="CA50" s="77">
        <f t="shared" si="51"/>
        <v>0</v>
      </c>
      <c r="CC50" s="77"/>
      <c r="CI50" s="77">
        <f t="shared" si="52"/>
        <v>0</v>
      </c>
      <c r="CP50" s="77">
        <f t="shared" si="53"/>
        <v>0</v>
      </c>
      <c r="CQ50" s="85">
        <f t="shared" si="35"/>
        <v>0</v>
      </c>
      <c r="CR50" s="77"/>
      <c r="CS50" s="85">
        <f t="shared" si="36"/>
        <v>0</v>
      </c>
      <c r="CT50" s="85">
        <f t="shared" si="37"/>
        <v>0</v>
      </c>
      <c r="CU50" s="85">
        <f t="shared" si="38"/>
        <v>0</v>
      </c>
      <c r="CV50" s="85">
        <f t="shared" si="39"/>
        <v>0</v>
      </c>
      <c r="CW50" s="85">
        <f t="shared" si="40"/>
        <v>0</v>
      </c>
      <c r="CX50" s="77">
        <f t="shared" si="54"/>
        <v>0</v>
      </c>
      <c r="DP50" s="85">
        <v>1</v>
      </c>
      <c r="DQ50" s="85">
        <v>1</v>
      </c>
      <c r="DR50" s="85">
        <v>3</v>
      </c>
      <c r="DS50" s="85">
        <v>4</v>
      </c>
      <c r="DT50" s="85">
        <v>4</v>
      </c>
      <c r="DU50" s="85">
        <v>0</v>
      </c>
      <c r="ET50" s="85">
        <v>20</v>
      </c>
      <c r="EU50" s="85">
        <v>21</v>
      </c>
      <c r="EV50" s="85">
        <v>21</v>
      </c>
      <c r="EW50" s="85">
        <v>147</v>
      </c>
      <c r="EX50" s="85">
        <v>133</v>
      </c>
      <c r="EY50" s="85">
        <v>2</v>
      </c>
      <c r="EZ50" s="85">
        <v>1</v>
      </c>
      <c r="FA50" s="85">
        <v>4</v>
      </c>
      <c r="FB50" s="85">
        <v>21</v>
      </c>
      <c r="FC50" s="85">
        <v>34</v>
      </c>
      <c r="FD50" s="85">
        <v>21</v>
      </c>
      <c r="FE50" s="85">
        <v>1</v>
      </c>
      <c r="FL50" s="86">
        <f t="shared" si="55"/>
        <v>243.79999999999995</v>
      </c>
      <c r="FM50" s="99">
        <f t="shared" si="56"/>
        <v>12</v>
      </c>
      <c r="FN50" s="99">
        <f t="shared" si="41"/>
        <v>2</v>
      </c>
      <c r="FO50" s="100">
        <f t="shared" si="42"/>
        <v>2.04</v>
      </c>
      <c r="FP50" s="100">
        <f t="shared" si="43"/>
        <v>342</v>
      </c>
      <c r="FQ50" s="101">
        <v>0.21178074012273346</v>
      </c>
      <c r="FR50" s="101">
        <v>0.15602966467260759</v>
      </c>
      <c r="FS50" s="101">
        <v>0.20798623047190812</v>
      </c>
      <c r="FT50" s="100" t="s">
        <v>1626</v>
      </c>
      <c r="FU50" s="100" t="s">
        <v>1997</v>
      </c>
      <c r="FV50" s="100" t="s">
        <v>1433</v>
      </c>
      <c r="FW50" s="100" t="s">
        <v>2292</v>
      </c>
      <c r="FX50" s="100" t="s">
        <v>1631</v>
      </c>
      <c r="FY50" s="100" t="s">
        <v>1996</v>
      </c>
      <c r="FZ50" s="100" t="s">
        <v>2096</v>
      </c>
      <c r="GA50" s="100" t="s">
        <v>1922</v>
      </c>
      <c r="GB50" s="100"/>
    </row>
    <row r="51" spans="1:184" hidden="1" x14ac:dyDescent="0.25">
      <c r="A51" s="32" t="s">
        <v>43</v>
      </c>
      <c r="B51" s="90" t="s">
        <v>1022</v>
      </c>
      <c r="C51" s="41" t="str">
        <f>'[1]Özet tablo'!P50</f>
        <v>AĞRI</v>
      </c>
      <c r="D51" s="41"/>
      <c r="E51" s="41"/>
      <c r="F51" s="41"/>
      <c r="G51" s="91">
        <v>369</v>
      </c>
      <c r="H51" s="91">
        <v>1239</v>
      </c>
      <c r="I51" s="91">
        <v>1247</v>
      </c>
      <c r="J51" s="91">
        <v>2855</v>
      </c>
      <c r="K51" s="92">
        <v>365</v>
      </c>
      <c r="L51" s="92">
        <v>1381</v>
      </c>
      <c r="M51" s="92">
        <v>1229</v>
      </c>
      <c r="N51" s="92">
        <v>2975</v>
      </c>
      <c r="O51" s="93">
        <v>402</v>
      </c>
      <c r="P51" s="40">
        <v>165</v>
      </c>
      <c r="Q51" s="94">
        <f t="shared" si="57"/>
        <v>120</v>
      </c>
      <c r="R51" s="95">
        <f t="shared" si="58"/>
        <v>4.2031523642732049E-2</v>
      </c>
      <c r="S51" s="96">
        <v>2686</v>
      </c>
      <c r="T51" s="96">
        <v>3431</v>
      </c>
      <c r="U51" s="96">
        <v>2534</v>
      </c>
      <c r="V51" s="96">
        <v>3363</v>
      </c>
      <c r="W51" s="96">
        <v>5965</v>
      </c>
      <c r="X51" s="96">
        <v>8651</v>
      </c>
      <c r="Y51" s="73">
        <f t="shared" si="3"/>
        <v>13.58897989575577</v>
      </c>
      <c r="Z51" s="73">
        <f t="shared" si="4"/>
        <v>40.250655785485279</v>
      </c>
      <c r="AA51" s="73">
        <f t="shared" si="44"/>
        <v>57.853196527229677</v>
      </c>
      <c r="AB51" s="73">
        <f t="shared" si="5"/>
        <v>47.728415758591787</v>
      </c>
      <c r="AC51" s="73">
        <f t="shared" si="6"/>
        <v>37.12865564674604</v>
      </c>
      <c r="AD51" s="97">
        <f t="shared" si="15"/>
        <v>3118</v>
      </c>
      <c r="AE51" s="40">
        <f t="shared" si="16"/>
        <v>1068</v>
      </c>
      <c r="AF51" s="98">
        <v>3405</v>
      </c>
      <c r="AG51" s="98">
        <v>2673</v>
      </c>
      <c r="AH51" s="98">
        <v>3365</v>
      </c>
      <c r="AI51" s="98">
        <v>2587</v>
      </c>
      <c r="AJ51" s="98">
        <v>830</v>
      </c>
      <c r="AK51" s="98">
        <v>792</v>
      </c>
      <c r="AL51" s="76">
        <v>92</v>
      </c>
      <c r="AM51" s="76">
        <v>163</v>
      </c>
      <c r="AN51" s="77">
        <v>352</v>
      </c>
      <c r="AO51" s="77">
        <v>1354</v>
      </c>
      <c r="AP51" s="77">
        <v>1387</v>
      </c>
      <c r="AQ51" s="77">
        <v>31</v>
      </c>
      <c r="AR51" s="77">
        <f t="shared" si="45"/>
        <v>3124</v>
      </c>
      <c r="AS51" s="77">
        <v>199</v>
      </c>
      <c r="AT51" s="78">
        <v>411</v>
      </c>
      <c r="AU51" s="79">
        <v>590</v>
      </c>
      <c r="AV51" s="80">
        <f t="shared" si="17"/>
        <v>29.866920152091254</v>
      </c>
      <c r="AW51" s="80">
        <f t="shared" si="18"/>
        <v>43.229166666666671</v>
      </c>
      <c r="AX51" s="80">
        <f t="shared" si="19"/>
        <v>47.12021646695014</v>
      </c>
      <c r="AY51" s="81">
        <f t="shared" si="20"/>
        <v>13.168724279835391</v>
      </c>
      <c r="AZ51" s="81">
        <f t="shared" si="21"/>
        <v>40.237741456166418</v>
      </c>
      <c r="BA51" s="81">
        <f t="shared" si="46"/>
        <v>69.885864793678664</v>
      </c>
      <c r="BB51" s="81">
        <f t="shared" si="22"/>
        <v>55.175464464759663</v>
      </c>
      <c r="BC51" s="81">
        <f t="shared" si="47"/>
        <v>44.991789819376024</v>
      </c>
      <c r="BD51" s="82">
        <f t="shared" si="48"/>
        <v>1029</v>
      </c>
      <c r="BE51" s="83">
        <v>94</v>
      </c>
      <c r="BF51" s="83">
        <v>173</v>
      </c>
      <c r="BG51" s="83">
        <v>346</v>
      </c>
      <c r="BH51" s="83">
        <v>1327</v>
      </c>
      <c r="BI51" s="83">
        <v>1536</v>
      </c>
      <c r="BJ51" s="83">
        <v>47</v>
      </c>
      <c r="BK51" s="77">
        <f t="shared" si="49"/>
        <v>3256</v>
      </c>
      <c r="BL51" s="83">
        <f t="shared" si="23"/>
        <v>87</v>
      </c>
      <c r="BM51" s="84">
        <v>149</v>
      </c>
      <c r="BN51" s="83">
        <f t="shared" si="24"/>
        <v>159</v>
      </c>
      <c r="BO51" s="83">
        <f t="shared" si="25"/>
        <v>327</v>
      </c>
      <c r="BP51" s="83">
        <f t="shared" si="26"/>
        <v>1275</v>
      </c>
      <c r="BQ51" s="83">
        <f t="shared" si="27"/>
        <v>1469</v>
      </c>
      <c r="BR51" s="83">
        <f t="shared" si="28"/>
        <v>46</v>
      </c>
      <c r="BS51" s="77">
        <f t="shared" si="50"/>
        <v>3117</v>
      </c>
      <c r="BT51" s="83">
        <f t="shared" si="29"/>
        <v>2</v>
      </c>
      <c r="BU51" s="77">
        <v>7</v>
      </c>
      <c r="BV51" s="83">
        <f t="shared" si="30"/>
        <v>7</v>
      </c>
      <c r="BW51" s="83">
        <f t="shared" si="31"/>
        <v>7</v>
      </c>
      <c r="BX51" s="83">
        <f t="shared" si="32"/>
        <v>32</v>
      </c>
      <c r="BY51" s="83">
        <f t="shared" si="33"/>
        <v>55</v>
      </c>
      <c r="BZ51" s="83">
        <f t="shared" si="34"/>
        <v>1</v>
      </c>
      <c r="CA51" s="77">
        <f t="shared" si="51"/>
        <v>95</v>
      </c>
      <c r="CB51" s="85">
        <v>3</v>
      </c>
      <c r="CC51" s="77">
        <v>6</v>
      </c>
      <c r="CD51" s="85">
        <v>5</v>
      </c>
      <c r="CE51" s="85">
        <v>11</v>
      </c>
      <c r="CF51" s="85">
        <v>2</v>
      </c>
      <c r="CG51" s="85">
        <v>3</v>
      </c>
      <c r="CH51" s="85">
        <v>0</v>
      </c>
      <c r="CI51" s="77">
        <f t="shared" si="52"/>
        <v>16</v>
      </c>
      <c r="CP51" s="77">
        <f t="shared" si="53"/>
        <v>0</v>
      </c>
      <c r="CQ51" s="85">
        <f t="shared" si="35"/>
        <v>2</v>
      </c>
      <c r="CR51" s="77">
        <v>1</v>
      </c>
      <c r="CS51" s="85">
        <f t="shared" si="36"/>
        <v>2</v>
      </c>
      <c r="CT51" s="85">
        <f t="shared" si="37"/>
        <v>1</v>
      </c>
      <c r="CU51" s="85">
        <f t="shared" si="38"/>
        <v>18</v>
      </c>
      <c r="CV51" s="85">
        <f t="shared" si="39"/>
        <v>9</v>
      </c>
      <c r="CW51" s="85">
        <f t="shared" si="40"/>
        <v>0</v>
      </c>
      <c r="CX51" s="77">
        <f t="shared" si="54"/>
        <v>28</v>
      </c>
      <c r="CY51" s="85">
        <v>2</v>
      </c>
      <c r="CZ51" s="85">
        <v>2</v>
      </c>
      <c r="DA51" s="85">
        <v>1</v>
      </c>
      <c r="DB51" s="85">
        <v>18</v>
      </c>
      <c r="DC51" s="85">
        <v>9</v>
      </c>
      <c r="DD51" s="85">
        <v>0</v>
      </c>
      <c r="DP51" s="85">
        <v>2</v>
      </c>
      <c r="DQ51" s="85">
        <v>4</v>
      </c>
      <c r="DR51" s="85">
        <v>10</v>
      </c>
      <c r="DS51" s="85">
        <v>24</v>
      </c>
      <c r="DT51" s="85">
        <v>23</v>
      </c>
      <c r="DU51" s="85">
        <v>0</v>
      </c>
      <c r="DV51" s="85">
        <v>2</v>
      </c>
      <c r="DW51" s="85">
        <v>7</v>
      </c>
      <c r="DX51" s="85">
        <v>7</v>
      </c>
      <c r="DY51" s="85">
        <v>32</v>
      </c>
      <c r="DZ51" s="85">
        <v>55</v>
      </c>
      <c r="EA51" s="85">
        <v>1</v>
      </c>
      <c r="EH51" s="85">
        <v>1</v>
      </c>
      <c r="EI51" s="85">
        <v>0</v>
      </c>
      <c r="EJ51" s="85">
        <v>0</v>
      </c>
      <c r="EK51" s="85">
        <v>4</v>
      </c>
      <c r="EL51" s="85">
        <v>5</v>
      </c>
      <c r="EM51" s="85">
        <v>1</v>
      </c>
      <c r="ET51" s="85">
        <v>74</v>
      </c>
      <c r="EU51" s="85">
        <v>96</v>
      </c>
      <c r="EV51" s="85">
        <v>110</v>
      </c>
      <c r="EW51" s="85">
        <v>695</v>
      </c>
      <c r="EX51" s="85">
        <v>830</v>
      </c>
      <c r="EY51" s="85">
        <v>25</v>
      </c>
      <c r="EZ51" s="85">
        <v>10</v>
      </c>
      <c r="FA51" s="85">
        <v>59</v>
      </c>
      <c r="FB51" s="85">
        <v>207</v>
      </c>
      <c r="FC51" s="85">
        <v>552</v>
      </c>
      <c r="FD51" s="85">
        <v>611</v>
      </c>
      <c r="FE51" s="85">
        <v>20</v>
      </c>
      <c r="FL51" s="86">
        <f t="shared" si="55"/>
        <v>983.39999999999964</v>
      </c>
      <c r="FM51" s="99">
        <f t="shared" si="56"/>
        <v>49</v>
      </c>
      <c r="FN51" s="99">
        <f t="shared" si="41"/>
        <v>9</v>
      </c>
      <c r="FO51" s="100">
        <f t="shared" si="42"/>
        <v>8.33</v>
      </c>
      <c r="FP51" s="100">
        <f t="shared" si="43"/>
        <v>1539</v>
      </c>
      <c r="FQ51" s="101">
        <v>0.36686343922166192</v>
      </c>
      <c r="FR51" s="101">
        <v>0.2340417849494498</v>
      </c>
      <c r="FS51" s="101">
        <v>0.21282750640548814</v>
      </c>
      <c r="FT51" s="100" t="s">
        <v>1754</v>
      </c>
      <c r="FU51" s="100" t="s">
        <v>1598</v>
      </c>
      <c r="FV51" s="100" t="s">
        <v>1768</v>
      </c>
      <c r="FW51" s="100" t="s">
        <v>2325</v>
      </c>
      <c r="FX51" s="100" t="s">
        <v>2121</v>
      </c>
      <c r="FY51" s="100" t="s">
        <v>1430</v>
      </c>
      <c r="FZ51" s="100" t="s">
        <v>2116</v>
      </c>
      <c r="GA51" s="100" t="s">
        <v>1553</v>
      </c>
      <c r="GB51" s="100"/>
    </row>
    <row r="52" spans="1:184" ht="14.45" hidden="1" customHeight="1" x14ac:dyDescent="0.25">
      <c r="A52" s="32" t="s">
        <v>43</v>
      </c>
      <c r="B52" s="90" t="s">
        <v>48</v>
      </c>
      <c r="C52" s="41" t="str">
        <f>'[1]Özet tablo'!P51</f>
        <v>AĞRI</v>
      </c>
      <c r="D52" s="41"/>
      <c r="E52" s="41"/>
      <c r="F52" s="41"/>
      <c r="G52" s="91">
        <v>117</v>
      </c>
      <c r="H52" s="91">
        <v>733</v>
      </c>
      <c r="I52" s="91">
        <v>729</v>
      </c>
      <c r="J52" s="91">
        <v>1579</v>
      </c>
      <c r="K52" s="92">
        <v>144</v>
      </c>
      <c r="L52" s="92">
        <v>923</v>
      </c>
      <c r="M52" s="92">
        <v>763</v>
      </c>
      <c r="N52" s="92">
        <v>1830</v>
      </c>
      <c r="O52" s="93">
        <v>606</v>
      </c>
      <c r="P52" s="40">
        <v>61</v>
      </c>
      <c r="Q52" s="94">
        <f t="shared" si="57"/>
        <v>251</v>
      </c>
      <c r="R52" s="95">
        <f t="shared" si="58"/>
        <v>0.15896136795440152</v>
      </c>
      <c r="S52" s="96">
        <v>2734</v>
      </c>
      <c r="T52" s="96">
        <v>3712</v>
      </c>
      <c r="U52" s="96">
        <v>2668</v>
      </c>
      <c r="V52" s="96">
        <v>3682</v>
      </c>
      <c r="W52" s="96">
        <v>6380</v>
      </c>
      <c r="X52" s="96">
        <v>9114</v>
      </c>
      <c r="Y52" s="73">
        <f t="shared" si="3"/>
        <v>5.2670080468178488</v>
      </c>
      <c r="Z52" s="73">
        <f t="shared" si="4"/>
        <v>24.865301724137932</v>
      </c>
      <c r="AA52" s="73">
        <f t="shared" si="44"/>
        <v>49.025487256371811</v>
      </c>
      <c r="AB52" s="73">
        <f t="shared" si="5"/>
        <v>34.968652037617552</v>
      </c>
      <c r="AC52" s="73">
        <f t="shared" si="6"/>
        <v>26.058810621022605</v>
      </c>
      <c r="AD52" s="97">
        <f t="shared" si="15"/>
        <v>4149</v>
      </c>
      <c r="AE52" s="40">
        <f t="shared" si="16"/>
        <v>1360</v>
      </c>
      <c r="AF52" s="98">
        <v>3640</v>
      </c>
      <c r="AG52" s="98">
        <v>2734</v>
      </c>
      <c r="AH52" s="98">
        <v>3648</v>
      </c>
      <c r="AI52" s="98">
        <v>2579</v>
      </c>
      <c r="AJ52" s="98">
        <v>973</v>
      </c>
      <c r="AK52" s="98">
        <v>920</v>
      </c>
      <c r="AL52" s="76">
        <v>68</v>
      </c>
      <c r="AM52" s="76">
        <v>98</v>
      </c>
      <c r="AN52" s="77">
        <v>127</v>
      </c>
      <c r="AO52" s="77">
        <v>995</v>
      </c>
      <c r="AP52" s="77">
        <v>744</v>
      </c>
      <c r="AQ52" s="77">
        <v>29</v>
      </c>
      <c r="AR52" s="77">
        <f t="shared" si="45"/>
        <v>1895</v>
      </c>
      <c r="AS52" s="77">
        <v>103</v>
      </c>
      <c r="AT52" s="78">
        <v>583</v>
      </c>
      <c r="AU52" s="79">
        <v>785</v>
      </c>
      <c r="AV52" s="80">
        <f t="shared" si="17"/>
        <v>15.00094108789761</v>
      </c>
      <c r="AW52" s="80">
        <f t="shared" si="18"/>
        <v>26.738397302071625</v>
      </c>
      <c r="AX52" s="80">
        <f t="shared" si="19"/>
        <v>25.979061651803026</v>
      </c>
      <c r="AY52" s="81">
        <f t="shared" si="20"/>
        <v>4.6452084857351865</v>
      </c>
      <c r="AZ52" s="81">
        <f t="shared" si="21"/>
        <v>27.275219298245613</v>
      </c>
      <c r="BA52" s="81">
        <f t="shared" si="46"/>
        <v>59.45945945945946</v>
      </c>
      <c r="BB52" s="81">
        <f t="shared" si="22"/>
        <v>43.152777777777779</v>
      </c>
      <c r="BC52" s="81">
        <f t="shared" si="47"/>
        <v>35.618835507476931</v>
      </c>
      <c r="BD52" s="82">
        <f t="shared" si="48"/>
        <v>1440</v>
      </c>
      <c r="BE52" s="83">
        <v>68</v>
      </c>
      <c r="BF52" s="83">
        <v>105</v>
      </c>
      <c r="BG52" s="83">
        <v>91</v>
      </c>
      <c r="BH52" s="83">
        <v>939</v>
      </c>
      <c r="BI52" s="83">
        <v>875</v>
      </c>
      <c r="BJ52" s="83">
        <v>33</v>
      </c>
      <c r="BK52" s="77">
        <f t="shared" si="49"/>
        <v>1938</v>
      </c>
      <c r="BL52" s="83">
        <f t="shared" si="23"/>
        <v>68</v>
      </c>
      <c r="BM52" s="84">
        <v>98</v>
      </c>
      <c r="BN52" s="83">
        <f t="shared" si="24"/>
        <v>105</v>
      </c>
      <c r="BO52" s="83">
        <f t="shared" si="25"/>
        <v>91</v>
      </c>
      <c r="BP52" s="83">
        <f t="shared" si="26"/>
        <v>939</v>
      </c>
      <c r="BQ52" s="83">
        <f t="shared" si="27"/>
        <v>875</v>
      </c>
      <c r="BR52" s="83">
        <f t="shared" si="28"/>
        <v>33</v>
      </c>
      <c r="BS52" s="77">
        <f t="shared" si="50"/>
        <v>1938</v>
      </c>
      <c r="BT52" s="83">
        <f t="shared" si="29"/>
        <v>0</v>
      </c>
      <c r="BU52" s="77"/>
      <c r="BV52" s="83">
        <f t="shared" si="30"/>
        <v>0</v>
      </c>
      <c r="BW52" s="83">
        <f t="shared" si="31"/>
        <v>0</v>
      </c>
      <c r="BX52" s="83">
        <f t="shared" si="32"/>
        <v>0</v>
      </c>
      <c r="BY52" s="83">
        <f t="shared" si="33"/>
        <v>0</v>
      </c>
      <c r="BZ52" s="83">
        <f t="shared" si="34"/>
        <v>0</v>
      </c>
      <c r="CA52" s="77">
        <f t="shared" si="51"/>
        <v>0</v>
      </c>
      <c r="CC52" s="77"/>
      <c r="CI52" s="77">
        <f t="shared" si="52"/>
        <v>0</v>
      </c>
      <c r="CP52" s="77">
        <f t="shared" si="53"/>
        <v>0</v>
      </c>
      <c r="CQ52" s="85">
        <f t="shared" si="35"/>
        <v>0</v>
      </c>
      <c r="CR52" s="77"/>
      <c r="CS52" s="85">
        <f t="shared" si="36"/>
        <v>0</v>
      </c>
      <c r="CT52" s="85">
        <f t="shared" si="37"/>
        <v>0</v>
      </c>
      <c r="CU52" s="85">
        <f t="shared" si="38"/>
        <v>0</v>
      </c>
      <c r="CV52" s="85">
        <f t="shared" si="39"/>
        <v>0</v>
      </c>
      <c r="CW52" s="85">
        <f t="shared" si="40"/>
        <v>0</v>
      </c>
      <c r="CX52" s="77">
        <f t="shared" si="54"/>
        <v>0</v>
      </c>
      <c r="DP52" s="85">
        <v>1</v>
      </c>
      <c r="DQ52" s="85">
        <v>1</v>
      </c>
      <c r="DR52" s="85">
        <v>4</v>
      </c>
      <c r="DS52" s="85">
        <v>6</v>
      </c>
      <c r="DT52" s="85">
        <v>4</v>
      </c>
      <c r="DU52" s="85">
        <v>0</v>
      </c>
      <c r="ET52" s="85">
        <v>63</v>
      </c>
      <c r="EU52" s="85">
        <v>90</v>
      </c>
      <c r="EV52" s="85">
        <v>57</v>
      </c>
      <c r="EW52" s="85">
        <v>779</v>
      </c>
      <c r="EX52" s="85">
        <v>742</v>
      </c>
      <c r="EY52" s="85">
        <v>29</v>
      </c>
      <c r="EZ52" s="85">
        <v>4</v>
      </c>
      <c r="FA52" s="85">
        <v>14</v>
      </c>
      <c r="FB52" s="85">
        <v>30</v>
      </c>
      <c r="FC52" s="85">
        <v>154</v>
      </c>
      <c r="FD52" s="85">
        <v>129</v>
      </c>
      <c r="FE52" s="85">
        <v>4</v>
      </c>
      <c r="FL52" s="86">
        <f t="shared" si="55"/>
        <v>2007.8999999999996</v>
      </c>
      <c r="FM52" s="99">
        <f t="shared" si="56"/>
        <v>100</v>
      </c>
      <c r="FN52" s="99">
        <f t="shared" si="41"/>
        <v>20</v>
      </c>
      <c r="FO52" s="100">
        <f t="shared" si="42"/>
        <v>17</v>
      </c>
      <c r="FP52" s="100">
        <f t="shared" si="43"/>
        <v>3420</v>
      </c>
      <c r="FQ52" s="101">
        <v>0.22971475626222321</v>
      </c>
      <c r="FR52" s="101">
        <v>0.25400350886487622</v>
      </c>
      <c r="FS52" s="101">
        <v>0.19629236484949578</v>
      </c>
      <c r="FT52" s="100" t="s">
        <v>1993</v>
      </c>
      <c r="FU52" s="100" t="s">
        <v>1697</v>
      </c>
      <c r="FV52" s="100" t="s">
        <v>1475</v>
      </c>
      <c r="FW52" s="100" t="s">
        <v>2153</v>
      </c>
      <c r="FX52" s="100" t="s">
        <v>2036</v>
      </c>
      <c r="FY52" s="100" t="s">
        <v>2162</v>
      </c>
      <c r="FZ52" s="100" t="s">
        <v>1748</v>
      </c>
      <c r="GA52" s="100" t="s">
        <v>2179</v>
      </c>
      <c r="GB52" s="100"/>
    </row>
    <row r="53" spans="1:184" hidden="1" x14ac:dyDescent="0.25">
      <c r="A53" s="32" t="s">
        <v>43</v>
      </c>
      <c r="B53" s="90" t="s">
        <v>49</v>
      </c>
      <c r="C53" s="41" t="str">
        <f>'[1]Özet tablo'!P52</f>
        <v>AĞRI</v>
      </c>
      <c r="D53" s="41"/>
      <c r="E53" s="41"/>
      <c r="F53" s="41"/>
      <c r="G53" s="91">
        <v>73</v>
      </c>
      <c r="H53" s="91">
        <v>258</v>
      </c>
      <c r="I53" s="91">
        <v>175</v>
      </c>
      <c r="J53" s="91">
        <v>506</v>
      </c>
      <c r="K53" s="92">
        <v>72</v>
      </c>
      <c r="L53" s="92">
        <v>207</v>
      </c>
      <c r="M53" s="92">
        <v>165</v>
      </c>
      <c r="N53" s="92">
        <v>444</v>
      </c>
      <c r="O53" s="93">
        <v>95</v>
      </c>
      <c r="P53" s="40">
        <v>18</v>
      </c>
      <c r="Q53" s="94">
        <f t="shared" si="57"/>
        <v>-62</v>
      </c>
      <c r="R53" s="95">
        <f t="shared" si="58"/>
        <v>-0.1225296442687747</v>
      </c>
      <c r="S53" s="96">
        <v>446</v>
      </c>
      <c r="T53" s="96">
        <v>568</v>
      </c>
      <c r="U53" s="96">
        <v>423</v>
      </c>
      <c r="V53" s="96">
        <v>577</v>
      </c>
      <c r="W53" s="96">
        <v>991</v>
      </c>
      <c r="X53" s="96">
        <v>1437</v>
      </c>
      <c r="Y53" s="73">
        <f t="shared" si="3"/>
        <v>16.143497757847534</v>
      </c>
      <c r="Z53" s="73">
        <f t="shared" si="4"/>
        <v>36.443661971830984</v>
      </c>
      <c r="AA53" s="73">
        <f t="shared" si="44"/>
        <v>57.210401891252957</v>
      </c>
      <c r="AB53" s="73">
        <f t="shared" si="5"/>
        <v>45.307769929364277</v>
      </c>
      <c r="AC53" s="73">
        <f t="shared" si="6"/>
        <v>36.256089074460682</v>
      </c>
      <c r="AD53" s="97">
        <f t="shared" si="15"/>
        <v>542</v>
      </c>
      <c r="AE53" s="40">
        <f t="shared" si="16"/>
        <v>181</v>
      </c>
      <c r="AF53" s="98">
        <v>524</v>
      </c>
      <c r="AG53" s="98">
        <v>406</v>
      </c>
      <c r="AH53" s="98">
        <v>548</v>
      </c>
      <c r="AI53" s="98">
        <v>395</v>
      </c>
      <c r="AJ53" s="98">
        <v>150</v>
      </c>
      <c r="AK53" s="98">
        <v>122</v>
      </c>
      <c r="AL53" s="76">
        <v>23</v>
      </c>
      <c r="AM53" s="76">
        <v>28</v>
      </c>
      <c r="AN53" s="77">
        <v>51</v>
      </c>
      <c r="AO53" s="77">
        <v>248</v>
      </c>
      <c r="AP53" s="77">
        <v>168</v>
      </c>
      <c r="AQ53" s="77">
        <v>0</v>
      </c>
      <c r="AR53" s="77">
        <f t="shared" si="45"/>
        <v>467</v>
      </c>
      <c r="AS53" s="77">
        <v>16</v>
      </c>
      <c r="AT53" s="78">
        <v>76</v>
      </c>
      <c r="AU53" s="79">
        <v>129</v>
      </c>
      <c r="AV53" s="80">
        <f t="shared" si="17"/>
        <v>25.343320848938827</v>
      </c>
      <c r="AW53" s="80">
        <f t="shared" si="18"/>
        <v>42.417815482502654</v>
      </c>
      <c r="AX53" s="80">
        <f t="shared" si="19"/>
        <v>38.481012658227847</v>
      </c>
      <c r="AY53" s="81">
        <f t="shared" si="20"/>
        <v>12.561576354679804</v>
      </c>
      <c r="AZ53" s="81">
        <f t="shared" si="21"/>
        <v>45.255474452554743</v>
      </c>
      <c r="BA53" s="81">
        <f t="shared" si="46"/>
        <v>68.440366972477065</v>
      </c>
      <c r="BB53" s="81">
        <f t="shared" si="22"/>
        <v>56.816102470265328</v>
      </c>
      <c r="BC53" s="81">
        <f t="shared" si="47"/>
        <v>44.584647739221872</v>
      </c>
      <c r="BD53" s="82">
        <f t="shared" si="48"/>
        <v>172</v>
      </c>
      <c r="BE53" s="83">
        <v>23</v>
      </c>
      <c r="BF53" s="83">
        <v>30</v>
      </c>
      <c r="BG53" s="83">
        <v>44</v>
      </c>
      <c r="BH53" s="83">
        <v>233</v>
      </c>
      <c r="BI53" s="83">
        <v>196</v>
      </c>
      <c r="BJ53" s="83">
        <v>0</v>
      </c>
      <c r="BK53" s="77">
        <f t="shared" si="49"/>
        <v>473</v>
      </c>
      <c r="BL53" s="83">
        <f t="shared" si="23"/>
        <v>23</v>
      </c>
      <c r="BM53" s="84">
        <v>28</v>
      </c>
      <c r="BN53" s="83">
        <f t="shared" si="24"/>
        <v>30</v>
      </c>
      <c r="BO53" s="83">
        <f t="shared" si="25"/>
        <v>44</v>
      </c>
      <c r="BP53" s="83">
        <f t="shared" si="26"/>
        <v>233</v>
      </c>
      <c r="BQ53" s="83">
        <f t="shared" si="27"/>
        <v>196</v>
      </c>
      <c r="BR53" s="83">
        <f t="shared" si="28"/>
        <v>0</v>
      </c>
      <c r="BS53" s="77">
        <f t="shared" si="50"/>
        <v>473</v>
      </c>
      <c r="BT53" s="83">
        <f t="shared" si="29"/>
        <v>0</v>
      </c>
      <c r="BU53" s="77"/>
      <c r="BV53" s="83">
        <f t="shared" si="30"/>
        <v>0</v>
      </c>
      <c r="BW53" s="83">
        <f t="shared" si="31"/>
        <v>0</v>
      </c>
      <c r="BX53" s="83">
        <f t="shared" si="32"/>
        <v>0</v>
      </c>
      <c r="BY53" s="83">
        <f t="shared" si="33"/>
        <v>0</v>
      </c>
      <c r="BZ53" s="83">
        <f t="shared" si="34"/>
        <v>0</v>
      </c>
      <c r="CA53" s="77">
        <f t="shared" si="51"/>
        <v>0</v>
      </c>
      <c r="CC53" s="77"/>
      <c r="CI53" s="77">
        <f t="shared" si="52"/>
        <v>0</v>
      </c>
      <c r="CP53" s="77">
        <f t="shared" si="53"/>
        <v>0</v>
      </c>
      <c r="CQ53" s="85">
        <f t="shared" si="35"/>
        <v>0</v>
      </c>
      <c r="CR53" s="77"/>
      <c r="CS53" s="85">
        <f t="shared" si="36"/>
        <v>0</v>
      </c>
      <c r="CT53" s="85">
        <f t="shared" si="37"/>
        <v>0</v>
      </c>
      <c r="CU53" s="85">
        <f t="shared" si="38"/>
        <v>0</v>
      </c>
      <c r="CV53" s="85">
        <f t="shared" si="39"/>
        <v>0</v>
      </c>
      <c r="CW53" s="85">
        <f t="shared" si="40"/>
        <v>0</v>
      </c>
      <c r="CX53" s="77">
        <f t="shared" si="54"/>
        <v>0</v>
      </c>
      <c r="ET53" s="85">
        <v>21</v>
      </c>
      <c r="EU53" s="85">
        <v>24</v>
      </c>
      <c r="EV53" s="85">
        <v>35</v>
      </c>
      <c r="EW53" s="85">
        <v>188</v>
      </c>
      <c r="EX53" s="85">
        <v>161</v>
      </c>
      <c r="EY53" s="85">
        <v>0</v>
      </c>
      <c r="EZ53" s="85">
        <v>2</v>
      </c>
      <c r="FA53" s="85">
        <v>6</v>
      </c>
      <c r="FB53" s="85">
        <v>9</v>
      </c>
      <c r="FC53" s="85">
        <v>45</v>
      </c>
      <c r="FD53" s="85">
        <v>35</v>
      </c>
      <c r="FE53" s="85">
        <v>0</v>
      </c>
      <c r="FL53" s="86">
        <f t="shared" si="55"/>
        <v>168.09999999999991</v>
      </c>
      <c r="FM53" s="99">
        <f t="shared" si="56"/>
        <v>8</v>
      </c>
      <c r="FN53" s="99">
        <f t="shared" si="41"/>
        <v>1</v>
      </c>
      <c r="FO53" s="100">
        <f t="shared" si="42"/>
        <v>1.36</v>
      </c>
      <c r="FP53" s="100">
        <f t="shared" si="43"/>
        <v>171</v>
      </c>
      <c r="FQ53" s="101">
        <v>0.50465817130444091</v>
      </c>
      <c r="FR53" s="101">
        <v>0.32803065341656806</v>
      </c>
      <c r="FS53" s="101">
        <v>0.34101159393904301</v>
      </c>
      <c r="FT53" s="100" t="s">
        <v>1612</v>
      </c>
      <c r="FU53" s="100" t="s">
        <v>1560</v>
      </c>
      <c r="FV53" s="100" t="s">
        <v>1661</v>
      </c>
      <c r="FW53" s="100" t="s">
        <v>2234</v>
      </c>
      <c r="FX53" s="100" t="s">
        <v>1480</v>
      </c>
      <c r="FY53" s="100" t="s">
        <v>1891</v>
      </c>
      <c r="FZ53" s="100" t="s">
        <v>2208</v>
      </c>
      <c r="GA53" s="100" t="s">
        <v>2038</v>
      </c>
      <c r="GB53" s="100"/>
    </row>
    <row r="54" spans="1:184" hidden="1" x14ac:dyDescent="0.25">
      <c r="A54" s="32" t="s">
        <v>43</v>
      </c>
      <c r="B54" s="90" t="s">
        <v>50</v>
      </c>
      <c r="C54" s="41" t="str">
        <f>'[1]Özet tablo'!P53</f>
        <v>AĞRI</v>
      </c>
      <c r="D54" s="41"/>
      <c r="E54" s="41"/>
      <c r="F54" s="41"/>
      <c r="G54" s="91">
        <v>14</v>
      </c>
      <c r="H54" s="91">
        <v>180</v>
      </c>
      <c r="I54" s="91">
        <v>158</v>
      </c>
      <c r="J54" s="91">
        <v>352</v>
      </c>
      <c r="K54" s="92">
        <v>20</v>
      </c>
      <c r="L54" s="92">
        <v>181</v>
      </c>
      <c r="M54" s="92">
        <v>179</v>
      </c>
      <c r="N54" s="92">
        <v>380</v>
      </c>
      <c r="O54" s="93">
        <v>131</v>
      </c>
      <c r="P54" s="40">
        <v>12</v>
      </c>
      <c r="Q54" s="94">
        <f t="shared" si="57"/>
        <v>28</v>
      </c>
      <c r="R54" s="95">
        <f t="shared" si="58"/>
        <v>7.9545454545454544E-2</v>
      </c>
      <c r="S54" s="96">
        <v>621</v>
      </c>
      <c r="T54" s="96">
        <v>842</v>
      </c>
      <c r="U54" s="96">
        <v>671</v>
      </c>
      <c r="V54" s="96">
        <v>877</v>
      </c>
      <c r="W54" s="96">
        <v>1513</v>
      </c>
      <c r="X54" s="96">
        <v>2134</v>
      </c>
      <c r="Y54" s="73">
        <f t="shared" si="3"/>
        <v>3.2206119162640898</v>
      </c>
      <c r="Z54" s="73">
        <f t="shared" si="4"/>
        <v>21.49643705463183</v>
      </c>
      <c r="AA54" s="73">
        <f t="shared" si="44"/>
        <v>44.411326378539492</v>
      </c>
      <c r="AB54" s="73">
        <f t="shared" si="5"/>
        <v>31.65895571711831</v>
      </c>
      <c r="AC54" s="73">
        <f t="shared" si="6"/>
        <v>23.38331771321462</v>
      </c>
      <c r="AD54" s="97">
        <f t="shared" si="15"/>
        <v>1034</v>
      </c>
      <c r="AE54" s="40">
        <f t="shared" si="16"/>
        <v>373</v>
      </c>
      <c r="AF54" s="98">
        <v>851</v>
      </c>
      <c r="AG54" s="98">
        <v>630</v>
      </c>
      <c r="AH54" s="98">
        <v>823</v>
      </c>
      <c r="AI54" s="98">
        <v>611</v>
      </c>
      <c r="AJ54" s="98">
        <v>200</v>
      </c>
      <c r="AK54" s="98">
        <v>210</v>
      </c>
      <c r="AL54" s="76">
        <v>27</v>
      </c>
      <c r="AM54" s="76">
        <v>29</v>
      </c>
      <c r="AN54" s="77">
        <v>24</v>
      </c>
      <c r="AO54" s="77">
        <v>204</v>
      </c>
      <c r="AP54" s="77">
        <v>186</v>
      </c>
      <c r="AQ54" s="77">
        <v>2</v>
      </c>
      <c r="AR54" s="77">
        <f t="shared" si="45"/>
        <v>416</v>
      </c>
      <c r="AS54" s="77">
        <v>20</v>
      </c>
      <c r="AT54" s="78">
        <v>124</v>
      </c>
      <c r="AU54" s="79">
        <v>173</v>
      </c>
      <c r="AV54" s="80">
        <f t="shared" si="17"/>
        <v>15.471394037066883</v>
      </c>
      <c r="AW54" s="80">
        <f t="shared" si="18"/>
        <v>25.94142259414226</v>
      </c>
      <c r="AX54" s="80">
        <f t="shared" si="19"/>
        <v>27.495908346972175</v>
      </c>
      <c r="AY54" s="81">
        <f t="shared" si="20"/>
        <v>3.8095238095238098</v>
      </c>
      <c r="AZ54" s="81">
        <f t="shared" si="21"/>
        <v>24.787363304981774</v>
      </c>
      <c r="BA54" s="81">
        <f t="shared" si="46"/>
        <v>59.55610357583231</v>
      </c>
      <c r="BB54" s="81">
        <f t="shared" si="22"/>
        <v>42.044063647490823</v>
      </c>
      <c r="BC54" s="81">
        <f t="shared" si="47"/>
        <v>35.183900069396252</v>
      </c>
      <c r="BD54" s="82">
        <f t="shared" si="48"/>
        <v>328</v>
      </c>
      <c r="BE54" s="83">
        <v>27</v>
      </c>
      <c r="BF54" s="83">
        <v>29</v>
      </c>
      <c r="BG54" s="83">
        <v>18</v>
      </c>
      <c r="BH54" s="83">
        <v>195</v>
      </c>
      <c r="BI54" s="83">
        <v>210</v>
      </c>
      <c r="BJ54" s="83">
        <v>2</v>
      </c>
      <c r="BK54" s="77">
        <f t="shared" si="49"/>
        <v>425</v>
      </c>
      <c r="BL54" s="83">
        <f t="shared" si="23"/>
        <v>27</v>
      </c>
      <c r="BM54" s="84">
        <v>29</v>
      </c>
      <c r="BN54" s="83">
        <f t="shared" si="24"/>
        <v>29</v>
      </c>
      <c r="BO54" s="83">
        <f t="shared" si="25"/>
        <v>18</v>
      </c>
      <c r="BP54" s="83">
        <f t="shared" si="26"/>
        <v>195</v>
      </c>
      <c r="BQ54" s="83">
        <f t="shared" si="27"/>
        <v>210</v>
      </c>
      <c r="BR54" s="83">
        <f t="shared" si="28"/>
        <v>2</v>
      </c>
      <c r="BS54" s="77">
        <f t="shared" si="50"/>
        <v>425</v>
      </c>
      <c r="BT54" s="83">
        <f t="shared" si="29"/>
        <v>0</v>
      </c>
      <c r="BU54" s="77"/>
      <c r="BV54" s="83">
        <f t="shared" si="30"/>
        <v>0</v>
      </c>
      <c r="BW54" s="83">
        <f t="shared" si="31"/>
        <v>0</v>
      </c>
      <c r="BX54" s="83">
        <f t="shared" si="32"/>
        <v>0</v>
      </c>
      <c r="BY54" s="83">
        <f t="shared" si="33"/>
        <v>0</v>
      </c>
      <c r="BZ54" s="83">
        <f t="shared" si="34"/>
        <v>0</v>
      </c>
      <c r="CA54" s="77">
        <f t="shared" si="51"/>
        <v>0</v>
      </c>
      <c r="CC54" s="77"/>
      <c r="CI54" s="77">
        <f t="shared" si="52"/>
        <v>0</v>
      </c>
      <c r="CP54" s="77">
        <f t="shared" si="53"/>
        <v>0</v>
      </c>
      <c r="CQ54" s="85">
        <f t="shared" si="35"/>
        <v>0</v>
      </c>
      <c r="CR54" s="77"/>
      <c r="CS54" s="85">
        <f t="shared" si="36"/>
        <v>0</v>
      </c>
      <c r="CT54" s="85">
        <f t="shared" si="37"/>
        <v>0</v>
      </c>
      <c r="CU54" s="85">
        <f t="shared" si="38"/>
        <v>0</v>
      </c>
      <c r="CV54" s="85">
        <f t="shared" si="39"/>
        <v>0</v>
      </c>
      <c r="CW54" s="85">
        <f t="shared" si="40"/>
        <v>0</v>
      </c>
      <c r="CX54" s="77">
        <f t="shared" si="54"/>
        <v>0</v>
      </c>
      <c r="ET54" s="85">
        <v>27</v>
      </c>
      <c r="EU54" s="85">
        <v>29</v>
      </c>
      <c r="EV54" s="85">
        <v>18</v>
      </c>
      <c r="EW54" s="85">
        <v>195</v>
      </c>
      <c r="EX54" s="85">
        <v>210</v>
      </c>
      <c r="EY54" s="85">
        <v>2</v>
      </c>
      <c r="FL54" s="86">
        <f t="shared" si="55"/>
        <v>487.79999999999995</v>
      </c>
      <c r="FM54" s="99">
        <f t="shared" si="56"/>
        <v>24</v>
      </c>
      <c r="FN54" s="99">
        <f t="shared" si="41"/>
        <v>4</v>
      </c>
      <c r="FO54" s="100">
        <f t="shared" si="42"/>
        <v>4.08</v>
      </c>
      <c r="FP54" s="100">
        <f t="shared" si="43"/>
        <v>684</v>
      </c>
      <c r="FQ54" s="101">
        <v>0.14394829612220902</v>
      </c>
      <c r="FR54" s="101">
        <v>-3.097744360902243E-2</v>
      </c>
      <c r="FS54" s="101">
        <v>0.14492753623188395</v>
      </c>
      <c r="FT54" s="100" t="s">
        <v>1509</v>
      </c>
      <c r="FU54" s="100" t="s">
        <v>2364</v>
      </c>
      <c r="FV54" s="100" t="s">
        <v>1815</v>
      </c>
      <c r="FW54" s="100" t="s">
        <v>1810</v>
      </c>
      <c r="FX54" s="100" t="s">
        <v>1479</v>
      </c>
      <c r="FY54" s="100" t="s">
        <v>1542</v>
      </c>
      <c r="FZ54" s="100" t="s">
        <v>2018</v>
      </c>
      <c r="GA54" s="100" t="s">
        <v>1973</v>
      </c>
      <c r="GB54" s="100"/>
    </row>
    <row r="55" spans="1:184" hidden="1" x14ac:dyDescent="0.25">
      <c r="A55" s="32" t="s">
        <v>51</v>
      </c>
      <c r="B55" s="90" t="s">
        <v>52</v>
      </c>
      <c r="C55" s="41" t="str">
        <f>'[1]Özet tablo'!P54</f>
        <v>AKSARAY</v>
      </c>
      <c r="D55" s="41"/>
      <c r="E55" s="41"/>
      <c r="F55" s="41"/>
      <c r="G55" s="91">
        <v>8</v>
      </c>
      <c r="H55" s="91">
        <v>26</v>
      </c>
      <c r="I55" s="91">
        <v>27</v>
      </c>
      <c r="J55" s="91">
        <v>61</v>
      </c>
      <c r="K55" s="92">
        <v>22</v>
      </c>
      <c r="L55" s="92">
        <v>34</v>
      </c>
      <c r="M55" s="92">
        <v>34</v>
      </c>
      <c r="N55" s="92">
        <v>90</v>
      </c>
      <c r="O55" s="93">
        <v>10</v>
      </c>
      <c r="P55" s="40">
        <v>8</v>
      </c>
      <c r="Q55" s="94">
        <f t="shared" si="57"/>
        <v>29</v>
      </c>
      <c r="R55" s="95">
        <f t="shared" si="58"/>
        <v>0.47540983606557374</v>
      </c>
      <c r="S55" s="96">
        <v>85</v>
      </c>
      <c r="T55" s="96">
        <v>100</v>
      </c>
      <c r="U55" s="96">
        <v>79</v>
      </c>
      <c r="V55" s="96">
        <v>104</v>
      </c>
      <c r="W55" s="96">
        <v>179</v>
      </c>
      <c r="X55" s="96">
        <v>264</v>
      </c>
      <c r="Y55" s="73">
        <f t="shared" si="3"/>
        <v>25.882352941176475</v>
      </c>
      <c r="Z55" s="73">
        <f t="shared" si="4"/>
        <v>34</v>
      </c>
      <c r="AA55" s="73">
        <f t="shared" si="44"/>
        <v>45.569620253164558</v>
      </c>
      <c r="AB55" s="73">
        <f t="shared" si="5"/>
        <v>39.106145251396647</v>
      </c>
      <c r="AC55" s="73">
        <f t="shared" si="6"/>
        <v>34.848484848484851</v>
      </c>
      <c r="AD55" s="97">
        <f t="shared" si="15"/>
        <v>109</v>
      </c>
      <c r="AE55" s="40">
        <f t="shared" si="16"/>
        <v>43</v>
      </c>
      <c r="AF55" s="98">
        <v>92</v>
      </c>
      <c r="AG55" s="98">
        <v>56</v>
      </c>
      <c r="AH55" s="98">
        <v>98</v>
      </c>
      <c r="AI55" s="98">
        <v>67</v>
      </c>
      <c r="AJ55" s="98">
        <v>25</v>
      </c>
      <c r="AK55" s="98">
        <v>21</v>
      </c>
      <c r="AL55" s="76">
        <v>3</v>
      </c>
      <c r="AM55" s="76">
        <v>5</v>
      </c>
      <c r="AN55" s="77">
        <v>11</v>
      </c>
      <c r="AO55" s="77">
        <v>24</v>
      </c>
      <c r="AP55" s="77">
        <v>23</v>
      </c>
      <c r="AQ55" s="77">
        <v>0</v>
      </c>
      <c r="AR55" s="77">
        <f t="shared" si="45"/>
        <v>58</v>
      </c>
      <c r="AS55" s="77">
        <v>1</v>
      </c>
      <c r="AT55" s="78">
        <v>10</v>
      </c>
      <c r="AU55" s="79">
        <v>15</v>
      </c>
      <c r="AV55" s="80">
        <f t="shared" si="17"/>
        <v>26.829268292682929</v>
      </c>
      <c r="AW55" s="80">
        <f t="shared" si="18"/>
        <v>27.878787878787882</v>
      </c>
      <c r="AX55" s="80">
        <f t="shared" si="19"/>
        <v>32.835820895522389</v>
      </c>
      <c r="AY55" s="81">
        <f t="shared" si="20"/>
        <v>19.642857142857142</v>
      </c>
      <c r="AZ55" s="81">
        <f t="shared" si="21"/>
        <v>24.489795918367346</v>
      </c>
      <c r="BA55" s="81">
        <f t="shared" si="46"/>
        <v>52.173913043478258</v>
      </c>
      <c r="BB55" s="81">
        <f t="shared" si="22"/>
        <v>37.894736842105267</v>
      </c>
      <c r="BC55" s="81">
        <f t="shared" si="47"/>
        <v>39.864864864864863</v>
      </c>
      <c r="BD55" s="82">
        <f t="shared" si="48"/>
        <v>44</v>
      </c>
      <c r="BE55" s="83">
        <v>3</v>
      </c>
      <c r="BF55" s="83">
        <v>5</v>
      </c>
      <c r="BG55" s="83">
        <v>11</v>
      </c>
      <c r="BH55" s="83">
        <v>31</v>
      </c>
      <c r="BI55" s="83">
        <v>30</v>
      </c>
      <c r="BJ55" s="83">
        <v>1</v>
      </c>
      <c r="BK55" s="77">
        <f t="shared" si="49"/>
        <v>73</v>
      </c>
      <c r="BL55" s="83">
        <f t="shared" si="23"/>
        <v>3</v>
      </c>
      <c r="BM55" s="84">
        <v>5</v>
      </c>
      <c r="BN55" s="83">
        <f t="shared" si="24"/>
        <v>5</v>
      </c>
      <c r="BO55" s="83">
        <f t="shared" si="25"/>
        <v>11</v>
      </c>
      <c r="BP55" s="83">
        <f t="shared" si="26"/>
        <v>31</v>
      </c>
      <c r="BQ55" s="83">
        <f t="shared" si="27"/>
        <v>30</v>
      </c>
      <c r="BR55" s="83">
        <f t="shared" si="28"/>
        <v>1</v>
      </c>
      <c r="BS55" s="77">
        <f t="shared" si="50"/>
        <v>73</v>
      </c>
      <c r="BT55" s="83">
        <f t="shared" si="29"/>
        <v>0</v>
      </c>
      <c r="BU55" s="77"/>
      <c r="BV55" s="83">
        <f t="shared" si="30"/>
        <v>0</v>
      </c>
      <c r="BW55" s="83">
        <f t="shared" si="31"/>
        <v>0</v>
      </c>
      <c r="BX55" s="83">
        <f t="shared" si="32"/>
        <v>0</v>
      </c>
      <c r="BY55" s="83">
        <f t="shared" si="33"/>
        <v>0</v>
      </c>
      <c r="BZ55" s="83">
        <f t="shared" si="34"/>
        <v>0</v>
      </c>
      <c r="CA55" s="77">
        <f t="shared" si="51"/>
        <v>0</v>
      </c>
      <c r="CC55" s="77"/>
      <c r="CI55" s="77">
        <f t="shared" si="52"/>
        <v>0</v>
      </c>
      <c r="CP55" s="77">
        <f t="shared" si="53"/>
        <v>0</v>
      </c>
      <c r="CQ55" s="85">
        <f t="shared" si="35"/>
        <v>0</v>
      </c>
      <c r="CR55" s="77"/>
      <c r="CS55" s="85">
        <f t="shared" si="36"/>
        <v>0</v>
      </c>
      <c r="CT55" s="85">
        <f t="shared" si="37"/>
        <v>0</v>
      </c>
      <c r="CU55" s="85">
        <f t="shared" si="38"/>
        <v>0</v>
      </c>
      <c r="CV55" s="85">
        <f t="shared" si="39"/>
        <v>0</v>
      </c>
      <c r="CW55" s="85">
        <f t="shared" si="40"/>
        <v>0</v>
      </c>
      <c r="CX55" s="77">
        <f t="shared" si="54"/>
        <v>0</v>
      </c>
      <c r="ET55" s="85">
        <v>2</v>
      </c>
      <c r="EU55" s="85">
        <v>2</v>
      </c>
      <c r="EV55" s="85">
        <v>3</v>
      </c>
      <c r="EW55" s="85">
        <v>14</v>
      </c>
      <c r="EX55" s="85">
        <v>8</v>
      </c>
      <c r="EY55" s="85">
        <v>0</v>
      </c>
      <c r="EZ55" s="85">
        <v>1</v>
      </c>
      <c r="FA55" s="85">
        <v>3</v>
      </c>
      <c r="FB55" s="85">
        <v>8</v>
      </c>
      <c r="FC55" s="85">
        <v>17</v>
      </c>
      <c r="FD55" s="85">
        <v>22</v>
      </c>
      <c r="FE55" s="85">
        <v>1</v>
      </c>
      <c r="FL55" s="86">
        <f t="shared" si="55"/>
        <v>58.499999999999986</v>
      </c>
      <c r="FM55" s="99">
        <f t="shared" si="56"/>
        <v>2</v>
      </c>
      <c r="FN55" s="99">
        <f t="shared" si="41"/>
        <v>0</v>
      </c>
      <c r="FO55" s="100">
        <f t="shared" si="42"/>
        <v>0.34</v>
      </c>
      <c r="FP55" s="100">
        <f t="shared" si="43"/>
        <v>0</v>
      </c>
      <c r="FQ55" s="101">
        <v>0.28998951485813662</v>
      </c>
      <c r="FR55" s="101">
        <v>0.21455561725861355</v>
      </c>
      <c r="FS55" s="101">
        <v>0.19354734426017525</v>
      </c>
      <c r="FT55" s="100" t="s">
        <v>1919</v>
      </c>
      <c r="FU55" s="100" t="s">
        <v>1985</v>
      </c>
      <c r="FV55" s="100" t="s">
        <v>1457</v>
      </c>
      <c r="FW55" s="100" t="s">
        <v>2211</v>
      </c>
      <c r="FX55" s="100" t="s">
        <v>2216</v>
      </c>
      <c r="FY55" s="100" t="s">
        <v>2160</v>
      </c>
      <c r="FZ55" s="100" t="s">
        <v>2171</v>
      </c>
      <c r="GA55" s="100" t="s">
        <v>2163</v>
      </c>
      <c r="GB55" s="100"/>
    </row>
    <row r="56" spans="1:184" ht="14.45" hidden="1" customHeight="1" x14ac:dyDescent="0.25">
      <c r="A56" s="32" t="s">
        <v>51</v>
      </c>
      <c r="B56" s="90" t="s">
        <v>53</v>
      </c>
      <c r="C56" s="41" t="str">
        <f>'[1]Özet tablo'!P55</f>
        <v>AKSARAY</v>
      </c>
      <c r="D56" s="41"/>
      <c r="E56" s="41"/>
      <c r="F56" s="41"/>
      <c r="G56" s="91">
        <v>31</v>
      </c>
      <c r="H56" s="91">
        <v>126</v>
      </c>
      <c r="I56" s="91">
        <v>198</v>
      </c>
      <c r="J56" s="91">
        <v>355</v>
      </c>
      <c r="K56" s="92">
        <v>15</v>
      </c>
      <c r="L56" s="92">
        <v>143</v>
      </c>
      <c r="M56" s="92">
        <v>164</v>
      </c>
      <c r="N56" s="92">
        <v>322</v>
      </c>
      <c r="O56" s="93">
        <v>57</v>
      </c>
      <c r="P56" s="40">
        <v>32</v>
      </c>
      <c r="Q56" s="94">
        <f t="shared" si="57"/>
        <v>-33</v>
      </c>
      <c r="R56" s="95">
        <f t="shared" si="58"/>
        <v>-9.295774647887324E-2</v>
      </c>
      <c r="S56" s="96">
        <v>400</v>
      </c>
      <c r="T56" s="96">
        <v>494</v>
      </c>
      <c r="U56" s="96">
        <v>355</v>
      </c>
      <c r="V56" s="96">
        <v>481</v>
      </c>
      <c r="W56" s="96">
        <v>849</v>
      </c>
      <c r="X56" s="96">
        <v>1249</v>
      </c>
      <c r="Y56" s="73">
        <f t="shared" si="3"/>
        <v>3.75</v>
      </c>
      <c r="Z56" s="73">
        <f t="shared" si="4"/>
        <v>28.947368421052634</v>
      </c>
      <c r="AA56" s="73">
        <f t="shared" si="44"/>
        <v>53.239436619718305</v>
      </c>
      <c r="AB56" s="73">
        <f t="shared" si="5"/>
        <v>39.104829210836279</v>
      </c>
      <c r="AC56" s="73">
        <f t="shared" si="6"/>
        <v>27.782225780624497</v>
      </c>
      <c r="AD56" s="97">
        <f t="shared" si="15"/>
        <v>517</v>
      </c>
      <c r="AE56" s="40">
        <f t="shared" si="16"/>
        <v>166</v>
      </c>
      <c r="AF56" s="98">
        <v>541</v>
      </c>
      <c r="AG56" s="98">
        <v>427</v>
      </c>
      <c r="AH56" s="98">
        <v>507</v>
      </c>
      <c r="AI56" s="98">
        <v>366</v>
      </c>
      <c r="AJ56" s="98">
        <v>125</v>
      </c>
      <c r="AK56" s="98">
        <v>100</v>
      </c>
      <c r="AL56" s="76">
        <v>18</v>
      </c>
      <c r="AM56" s="76">
        <v>22</v>
      </c>
      <c r="AN56" s="77">
        <v>17</v>
      </c>
      <c r="AO56" s="77">
        <v>162</v>
      </c>
      <c r="AP56" s="77">
        <v>182</v>
      </c>
      <c r="AQ56" s="77">
        <v>6</v>
      </c>
      <c r="AR56" s="77">
        <f t="shared" si="45"/>
        <v>367</v>
      </c>
      <c r="AS56" s="77">
        <v>42</v>
      </c>
      <c r="AT56" s="78">
        <v>51</v>
      </c>
      <c r="AU56" s="79">
        <v>79</v>
      </c>
      <c r="AV56" s="80">
        <f t="shared" si="17"/>
        <v>20.554854981084489</v>
      </c>
      <c r="AW56" s="80">
        <f t="shared" si="18"/>
        <v>35.280641466208479</v>
      </c>
      <c r="AX56" s="80">
        <f t="shared" si="19"/>
        <v>39.89071038251366</v>
      </c>
      <c r="AY56" s="81">
        <f t="shared" si="20"/>
        <v>3.9812646370023423</v>
      </c>
      <c r="AZ56" s="81">
        <f t="shared" si="21"/>
        <v>31.952662721893493</v>
      </c>
      <c r="BA56" s="81">
        <f t="shared" si="46"/>
        <v>63.543788187372705</v>
      </c>
      <c r="BB56" s="81">
        <f t="shared" si="22"/>
        <v>47.494989979959918</v>
      </c>
      <c r="BC56" s="81">
        <f t="shared" si="47"/>
        <v>35.838779956427011</v>
      </c>
      <c r="BD56" s="82">
        <f t="shared" si="48"/>
        <v>179</v>
      </c>
      <c r="BE56" s="83">
        <v>18</v>
      </c>
      <c r="BF56" s="83">
        <v>23</v>
      </c>
      <c r="BG56" s="83">
        <v>17</v>
      </c>
      <c r="BH56" s="83">
        <v>151</v>
      </c>
      <c r="BI56" s="83">
        <v>195</v>
      </c>
      <c r="BJ56" s="83">
        <v>12</v>
      </c>
      <c r="BK56" s="77">
        <f t="shared" si="49"/>
        <v>375</v>
      </c>
      <c r="BL56" s="83">
        <f t="shared" si="23"/>
        <v>16</v>
      </c>
      <c r="BM56" s="84">
        <v>20</v>
      </c>
      <c r="BN56" s="83">
        <f t="shared" si="24"/>
        <v>21</v>
      </c>
      <c r="BO56" s="83">
        <f t="shared" si="25"/>
        <v>17</v>
      </c>
      <c r="BP56" s="83">
        <f t="shared" si="26"/>
        <v>135</v>
      </c>
      <c r="BQ56" s="83">
        <f t="shared" si="27"/>
        <v>189</v>
      </c>
      <c r="BR56" s="83">
        <f t="shared" si="28"/>
        <v>12</v>
      </c>
      <c r="BS56" s="77">
        <f t="shared" si="50"/>
        <v>353</v>
      </c>
      <c r="BT56" s="83">
        <f t="shared" si="29"/>
        <v>0</v>
      </c>
      <c r="BU56" s="77"/>
      <c r="BV56" s="83">
        <f t="shared" si="30"/>
        <v>0</v>
      </c>
      <c r="BW56" s="83">
        <f t="shared" si="31"/>
        <v>0</v>
      </c>
      <c r="BX56" s="83">
        <f t="shared" si="32"/>
        <v>0</v>
      </c>
      <c r="BY56" s="83">
        <f t="shared" si="33"/>
        <v>0</v>
      </c>
      <c r="BZ56" s="83">
        <f t="shared" si="34"/>
        <v>0</v>
      </c>
      <c r="CA56" s="77">
        <f t="shared" si="51"/>
        <v>0</v>
      </c>
      <c r="CC56" s="77"/>
      <c r="CI56" s="77">
        <f t="shared" si="52"/>
        <v>0</v>
      </c>
      <c r="CP56" s="77">
        <f t="shared" si="53"/>
        <v>0</v>
      </c>
      <c r="CQ56" s="85">
        <f t="shared" si="35"/>
        <v>2</v>
      </c>
      <c r="CR56" s="77">
        <v>2</v>
      </c>
      <c r="CS56" s="85">
        <f t="shared" si="36"/>
        <v>2</v>
      </c>
      <c r="CT56" s="85">
        <f t="shared" si="37"/>
        <v>0</v>
      </c>
      <c r="CU56" s="85">
        <f t="shared" si="38"/>
        <v>16</v>
      </c>
      <c r="CV56" s="85">
        <f t="shared" si="39"/>
        <v>6</v>
      </c>
      <c r="CW56" s="85">
        <f t="shared" si="40"/>
        <v>0</v>
      </c>
      <c r="CX56" s="77">
        <f t="shared" si="54"/>
        <v>22</v>
      </c>
      <c r="CY56" s="85">
        <v>2</v>
      </c>
      <c r="CZ56" s="85">
        <v>2</v>
      </c>
      <c r="DA56" s="85">
        <v>0</v>
      </c>
      <c r="DB56" s="85">
        <v>16</v>
      </c>
      <c r="DC56" s="85">
        <v>6</v>
      </c>
      <c r="DD56" s="85">
        <v>0</v>
      </c>
      <c r="ET56" s="85">
        <v>15</v>
      </c>
      <c r="EU56" s="85">
        <v>16</v>
      </c>
      <c r="EV56" s="85">
        <v>3</v>
      </c>
      <c r="EW56" s="85">
        <v>105</v>
      </c>
      <c r="EX56" s="85">
        <v>131</v>
      </c>
      <c r="EY56" s="85">
        <v>5</v>
      </c>
      <c r="EZ56" s="85">
        <v>1</v>
      </c>
      <c r="FA56" s="85">
        <v>5</v>
      </c>
      <c r="FB56" s="85">
        <v>14</v>
      </c>
      <c r="FC56" s="85">
        <v>30</v>
      </c>
      <c r="FD56" s="85">
        <v>58</v>
      </c>
      <c r="FE56" s="85">
        <v>7</v>
      </c>
      <c r="FL56" s="86">
        <f t="shared" si="55"/>
        <v>210.09999999999991</v>
      </c>
      <c r="FM56" s="99">
        <f t="shared" si="56"/>
        <v>10</v>
      </c>
      <c r="FN56" s="99">
        <f t="shared" si="41"/>
        <v>2</v>
      </c>
      <c r="FO56" s="100">
        <f t="shared" si="42"/>
        <v>1.7</v>
      </c>
      <c r="FP56" s="100">
        <f t="shared" si="43"/>
        <v>342</v>
      </c>
      <c r="FQ56" s="101">
        <v>0.29876599824905137</v>
      </c>
      <c r="FR56" s="101">
        <v>3.3884438690652795E-2</v>
      </c>
      <c r="FS56" s="101">
        <v>8.6369509043927692E-2</v>
      </c>
      <c r="FT56" s="100" t="s">
        <v>1959</v>
      </c>
      <c r="FU56" s="100" t="s">
        <v>2287</v>
      </c>
      <c r="FV56" s="100" t="s">
        <v>1902</v>
      </c>
      <c r="FW56" s="100" t="s">
        <v>2288</v>
      </c>
      <c r="FX56" s="100" t="s">
        <v>1471</v>
      </c>
      <c r="FY56" s="100" t="s">
        <v>1982</v>
      </c>
      <c r="FZ56" s="100" t="s">
        <v>1663</v>
      </c>
      <c r="GA56" s="100" t="s">
        <v>2043</v>
      </c>
      <c r="GB56" s="100"/>
    </row>
    <row r="57" spans="1:184" hidden="1" x14ac:dyDescent="0.25">
      <c r="A57" s="32" t="s">
        <v>51</v>
      </c>
      <c r="B57" s="90" t="s">
        <v>54</v>
      </c>
      <c r="C57" s="41" t="str">
        <f>'[1]Özet tablo'!P56</f>
        <v>AKSARAY</v>
      </c>
      <c r="D57" s="41"/>
      <c r="E57" s="41"/>
      <c r="F57" s="41"/>
      <c r="G57" s="91">
        <v>18</v>
      </c>
      <c r="H57" s="91">
        <v>116</v>
      </c>
      <c r="I57" s="91">
        <v>122</v>
      </c>
      <c r="J57" s="91">
        <v>256</v>
      </c>
      <c r="K57" s="92">
        <v>26</v>
      </c>
      <c r="L57" s="92">
        <v>134</v>
      </c>
      <c r="M57" s="92">
        <v>153</v>
      </c>
      <c r="N57" s="92">
        <v>313</v>
      </c>
      <c r="O57" s="93">
        <v>34</v>
      </c>
      <c r="P57" s="40">
        <v>15</v>
      </c>
      <c r="Q57" s="94">
        <f t="shared" si="57"/>
        <v>57</v>
      </c>
      <c r="R57" s="95">
        <f t="shared" si="58"/>
        <v>0.22265625</v>
      </c>
      <c r="S57" s="96">
        <v>278</v>
      </c>
      <c r="T57" s="96">
        <v>374</v>
      </c>
      <c r="U57" s="96">
        <v>251</v>
      </c>
      <c r="V57" s="96">
        <v>337</v>
      </c>
      <c r="W57" s="96">
        <v>625</v>
      </c>
      <c r="X57" s="96">
        <v>903</v>
      </c>
      <c r="Y57" s="73">
        <f t="shared" si="3"/>
        <v>9.3525179856115113</v>
      </c>
      <c r="Z57" s="73">
        <f t="shared" si="4"/>
        <v>35.828877005347593</v>
      </c>
      <c r="AA57" s="73">
        <f t="shared" si="44"/>
        <v>68.525896414342625</v>
      </c>
      <c r="AB57" s="73">
        <f t="shared" si="5"/>
        <v>48.96</v>
      </c>
      <c r="AC57" s="73">
        <f t="shared" si="6"/>
        <v>36.766334440753049</v>
      </c>
      <c r="AD57" s="97">
        <f t="shared" si="15"/>
        <v>319</v>
      </c>
      <c r="AE57" s="40">
        <f t="shared" si="16"/>
        <v>79</v>
      </c>
      <c r="AF57" s="98">
        <v>345</v>
      </c>
      <c r="AG57" s="98">
        <v>218</v>
      </c>
      <c r="AH57" s="98">
        <v>367</v>
      </c>
      <c r="AI57" s="98">
        <v>276</v>
      </c>
      <c r="AJ57" s="98">
        <v>84</v>
      </c>
      <c r="AK57" s="98">
        <v>77</v>
      </c>
      <c r="AL57" s="76">
        <v>15</v>
      </c>
      <c r="AM57" s="76">
        <v>18</v>
      </c>
      <c r="AN57" s="77">
        <v>8</v>
      </c>
      <c r="AO57" s="77">
        <v>100</v>
      </c>
      <c r="AP57" s="77">
        <v>181</v>
      </c>
      <c r="AQ57" s="77">
        <v>6</v>
      </c>
      <c r="AR57" s="77">
        <f t="shared" si="45"/>
        <v>295</v>
      </c>
      <c r="AS57" s="77">
        <v>24</v>
      </c>
      <c r="AT57" s="78">
        <v>33</v>
      </c>
      <c r="AU57" s="79">
        <v>54</v>
      </c>
      <c r="AV57" s="80">
        <f t="shared" si="17"/>
        <v>34.615384615384613</v>
      </c>
      <c r="AW57" s="80">
        <f t="shared" si="18"/>
        <v>40.902021772939342</v>
      </c>
      <c r="AX57" s="80">
        <f t="shared" si="19"/>
        <v>59.05797101449275</v>
      </c>
      <c r="AY57" s="81">
        <f t="shared" si="20"/>
        <v>3.669724770642202</v>
      </c>
      <c r="AZ57" s="81">
        <f t="shared" si="21"/>
        <v>27.247956403269757</v>
      </c>
      <c r="BA57" s="81">
        <f t="shared" si="46"/>
        <v>74.444444444444443</v>
      </c>
      <c r="BB57" s="81">
        <f t="shared" si="22"/>
        <v>50.618982118294362</v>
      </c>
      <c r="BC57" s="81">
        <f t="shared" si="47"/>
        <v>47.750865051903112</v>
      </c>
      <c r="BD57" s="82">
        <f t="shared" si="48"/>
        <v>92</v>
      </c>
      <c r="BE57" s="83">
        <v>15</v>
      </c>
      <c r="BF57" s="83">
        <v>16</v>
      </c>
      <c r="BG57" s="83">
        <v>3</v>
      </c>
      <c r="BH57" s="83">
        <v>94</v>
      </c>
      <c r="BI57" s="83">
        <v>192</v>
      </c>
      <c r="BJ57" s="83">
        <v>7</v>
      </c>
      <c r="BK57" s="77">
        <f t="shared" si="49"/>
        <v>296</v>
      </c>
      <c r="BL57" s="83">
        <f t="shared" si="23"/>
        <v>15</v>
      </c>
      <c r="BM57" s="84">
        <v>18</v>
      </c>
      <c r="BN57" s="83">
        <f t="shared" si="24"/>
        <v>16</v>
      </c>
      <c r="BO57" s="83">
        <f t="shared" si="25"/>
        <v>3</v>
      </c>
      <c r="BP57" s="83">
        <f t="shared" si="26"/>
        <v>94</v>
      </c>
      <c r="BQ57" s="83">
        <f t="shared" si="27"/>
        <v>192</v>
      </c>
      <c r="BR57" s="83">
        <f t="shared" si="28"/>
        <v>7</v>
      </c>
      <c r="BS57" s="77">
        <f t="shared" si="50"/>
        <v>296</v>
      </c>
      <c r="BT57" s="83">
        <f t="shared" si="29"/>
        <v>0</v>
      </c>
      <c r="BU57" s="77"/>
      <c r="BV57" s="83">
        <f t="shared" si="30"/>
        <v>0</v>
      </c>
      <c r="BW57" s="83">
        <f t="shared" si="31"/>
        <v>0</v>
      </c>
      <c r="BX57" s="83">
        <f t="shared" si="32"/>
        <v>0</v>
      </c>
      <c r="BY57" s="83">
        <f t="shared" si="33"/>
        <v>0</v>
      </c>
      <c r="BZ57" s="83">
        <f t="shared" si="34"/>
        <v>0</v>
      </c>
      <c r="CA57" s="77">
        <f t="shared" si="51"/>
        <v>0</v>
      </c>
      <c r="CC57" s="77"/>
      <c r="CI57" s="77">
        <f t="shared" si="52"/>
        <v>0</v>
      </c>
      <c r="CP57" s="77">
        <f t="shared" si="53"/>
        <v>0</v>
      </c>
      <c r="CQ57" s="85">
        <f t="shared" si="35"/>
        <v>0</v>
      </c>
      <c r="CR57" s="77"/>
      <c r="CS57" s="85">
        <f t="shared" si="36"/>
        <v>0</v>
      </c>
      <c r="CT57" s="85">
        <f t="shared" si="37"/>
        <v>0</v>
      </c>
      <c r="CU57" s="85">
        <f t="shared" si="38"/>
        <v>0</v>
      </c>
      <c r="CV57" s="85">
        <f t="shared" si="39"/>
        <v>0</v>
      </c>
      <c r="CW57" s="85">
        <f t="shared" si="40"/>
        <v>0</v>
      </c>
      <c r="CX57" s="77">
        <f t="shared" si="54"/>
        <v>0</v>
      </c>
      <c r="ET57" s="85">
        <v>14</v>
      </c>
      <c r="EU57" s="85">
        <v>14</v>
      </c>
      <c r="EV57" s="85">
        <v>1</v>
      </c>
      <c r="EW57" s="85">
        <v>71</v>
      </c>
      <c r="EX57" s="85">
        <v>178</v>
      </c>
      <c r="EY57" s="85">
        <v>5</v>
      </c>
      <c r="EZ57" s="85">
        <v>1</v>
      </c>
      <c r="FA57" s="85">
        <v>2</v>
      </c>
      <c r="FB57" s="85">
        <v>2</v>
      </c>
      <c r="FC57" s="85">
        <v>23</v>
      </c>
      <c r="FD57" s="85">
        <v>14</v>
      </c>
      <c r="FE57" s="85">
        <v>2</v>
      </c>
      <c r="FL57" s="86">
        <f t="shared" si="55"/>
        <v>130.09999999999997</v>
      </c>
      <c r="FM57" s="99">
        <f t="shared" si="56"/>
        <v>6</v>
      </c>
      <c r="FN57" s="99">
        <f t="shared" si="41"/>
        <v>1</v>
      </c>
      <c r="FO57" s="100">
        <f t="shared" si="42"/>
        <v>1.02</v>
      </c>
      <c r="FP57" s="100">
        <f t="shared" si="43"/>
        <v>171</v>
      </c>
      <c r="FQ57" s="101">
        <v>0.24925224327018958</v>
      </c>
      <c r="FR57" s="101">
        <v>0.11313839017823843</v>
      </c>
      <c r="FS57" s="101">
        <v>0.10998307952622685</v>
      </c>
      <c r="FT57" s="100" t="s">
        <v>1699</v>
      </c>
      <c r="FU57" s="100" t="s">
        <v>2153</v>
      </c>
      <c r="FV57" s="100" t="s">
        <v>2034</v>
      </c>
      <c r="FW57" s="100" t="s">
        <v>1986</v>
      </c>
      <c r="FX57" s="100" t="s">
        <v>1654</v>
      </c>
      <c r="FY57" s="100" t="s">
        <v>1674</v>
      </c>
      <c r="FZ57" s="100" t="s">
        <v>2250</v>
      </c>
      <c r="GA57" s="100" t="s">
        <v>1788</v>
      </c>
      <c r="GB57" s="100"/>
    </row>
    <row r="58" spans="1:184" ht="14.45" hidden="1" customHeight="1" x14ac:dyDescent="0.25">
      <c r="A58" s="32" t="s">
        <v>51</v>
      </c>
      <c r="B58" s="90" t="s">
        <v>55</v>
      </c>
      <c r="C58" s="41" t="str">
        <f>'[1]Özet tablo'!P57</f>
        <v>AKSARAY</v>
      </c>
      <c r="D58" s="41"/>
      <c r="E58" s="41"/>
      <c r="F58" s="41"/>
      <c r="G58" s="91">
        <v>4</v>
      </c>
      <c r="H58" s="91">
        <v>92</v>
      </c>
      <c r="I58" s="91">
        <v>88</v>
      </c>
      <c r="J58" s="91">
        <v>184</v>
      </c>
      <c r="K58" s="92">
        <v>0</v>
      </c>
      <c r="L58" s="92">
        <v>60</v>
      </c>
      <c r="M58" s="92">
        <v>72</v>
      </c>
      <c r="N58" s="92">
        <v>132</v>
      </c>
      <c r="O58" s="93">
        <v>28</v>
      </c>
      <c r="P58" s="40">
        <v>7</v>
      </c>
      <c r="Q58" s="94">
        <f t="shared" si="57"/>
        <v>-52</v>
      </c>
      <c r="R58" s="95">
        <f t="shared" si="58"/>
        <v>-0.28260869565217389</v>
      </c>
      <c r="S58" s="96">
        <v>166</v>
      </c>
      <c r="T58" s="96">
        <v>207</v>
      </c>
      <c r="U58" s="96">
        <v>164</v>
      </c>
      <c r="V58" s="96">
        <v>218</v>
      </c>
      <c r="W58" s="96">
        <v>371</v>
      </c>
      <c r="X58" s="96">
        <v>537</v>
      </c>
      <c r="Y58" s="73">
        <f t="shared" si="3"/>
        <v>0</v>
      </c>
      <c r="Z58" s="73">
        <f t="shared" si="4"/>
        <v>28.985507246376812</v>
      </c>
      <c r="AA58" s="73">
        <f t="shared" si="44"/>
        <v>56.707317073170728</v>
      </c>
      <c r="AB58" s="73">
        <f t="shared" si="5"/>
        <v>41.239892183288411</v>
      </c>
      <c r="AC58" s="73">
        <f t="shared" si="6"/>
        <v>28.491620111731841</v>
      </c>
      <c r="AD58" s="97">
        <f t="shared" si="15"/>
        <v>218</v>
      </c>
      <c r="AE58" s="40">
        <f t="shared" si="16"/>
        <v>71</v>
      </c>
      <c r="AF58" s="98">
        <v>188</v>
      </c>
      <c r="AG58" s="98">
        <v>157</v>
      </c>
      <c r="AH58" s="98">
        <v>206</v>
      </c>
      <c r="AI58" s="98">
        <v>145</v>
      </c>
      <c r="AJ58" s="98">
        <v>52</v>
      </c>
      <c r="AK58" s="98">
        <v>41</v>
      </c>
      <c r="AL58" s="76">
        <v>10</v>
      </c>
      <c r="AM58" s="76">
        <v>12</v>
      </c>
      <c r="AN58" s="77">
        <v>2</v>
      </c>
      <c r="AO58" s="77">
        <v>61</v>
      </c>
      <c r="AP58" s="77">
        <v>82</v>
      </c>
      <c r="AQ58" s="77">
        <v>0</v>
      </c>
      <c r="AR58" s="77">
        <f t="shared" si="45"/>
        <v>145</v>
      </c>
      <c r="AS58" s="77">
        <v>11</v>
      </c>
      <c r="AT58" s="78">
        <v>9</v>
      </c>
      <c r="AU58" s="79">
        <v>33</v>
      </c>
      <c r="AV58" s="80">
        <f t="shared" si="17"/>
        <v>24.172185430463578</v>
      </c>
      <c r="AW58" s="80">
        <f t="shared" si="18"/>
        <v>37.606837606837608</v>
      </c>
      <c r="AX58" s="80">
        <f t="shared" si="19"/>
        <v>48.96551724137931</v>
      </c>
      <c r="AY58" s="81">
        <f t="shared" si="20"/>
        <v>1.2738853503184715</v>
      </c>
      <c r="AZ58" s="81">
        <f t="shared" si="21"/>
        <v>29.61165048543689</v>
      </c>
      <c r="BA58" s="81">
        <f t="shared" si="46"/>
        <v>62.944162436548226</v>
      </c>
      <c r="BB58" s="81">
        <f t="shared" si="22"/>
        <v>45.90570719602978</v>
      </c>
      <c r="BC58" s="81">
        <f t="shared" si="47"/>
        <v>35.593220338983052</v>
      </c>
      <c r="BD58" s="82">
        <f t="shared" si="48"/>
        <v>73</v>
      </c>
      <c r="BE58" s="83">
        <v>10</v>
      </c>
      <c r="BF58" s="83">
        <v>11</v>
      </c>
      <c r="BG58" s="83">
        <v>3</v>
      </c>
      <c r="BH58" s="83">
        <v>55</v>
      </c>
      <c r="BI58" s="83">
        <v>86</v>
      </c>
      <c r="BJ58" s="83">
        <v>1</v>
      </c>
      <c r="BK58" s="77">
        <f t="shared" si="49"/>
        <v>145</v>
      </c>
      <c r="BL58" s="83">
        <f t="shared" si="23"/>
        <v>10</v>
      </c>
      <c r="BM58" s="84">
        <v>12</v>
      </c>
      <c r="BN58" s="83">
        <f t="shared" si="24"/>
        <v>11</v>
      </c>
      <c r="BO58" s="83">
        <f t="shared" si="25"/>
        <v>3</v>
      </c>
      <c r="BP58" s="83">
        <f t="shared" si="26"/>
        <v>55</v>
      </c>
      <c r="BQ58" s="83">
        <f t="shared" si="27"/>
        <v>86</v>
      </c>
      <c r="BR58" s="83">
        <f t="shared" si="28"/>
        <v>1</v>
      </c>
      <c r="BS58" s="77">
        <f t="shared" si="50"/>
        <v>145</v>
      </c>
      <c r="BT58" s="83">
        <f t="shared" si="29"/>
        <v>0</v>
      </c>
      <c r="BU58" s="77"/>
      <c r="BV58" s="83">
        <f t="shared" si="30"/>
        <v>0</v>
      </c>
      <c r="BW58" s="83">
        <f t="shared" si="31"/>
        <v>0</v>
      </c>
      <c r="BX58" s="83">
        <f t="shared" si="32"/>
        <v>0</v>
      </c>
      <c r="BY58" s="83">
        <f t="shared" si="33"/>
        <v>0</v>
      </c>
      <c r="BZ58" s="83">
        <f t="shared" si="34"/>
        <v>0</v>
      </c>
      <c r="CA58" s="77">
        <f t="shared" si="51"/>
        <v>0</v>
      </c>
      <c r="CC58" s="77"/>
      <c r="CI58" s="77">
        <f t="shared" si="52"/>
        <v>0</v>
      </c>
      <c r="CP58" s="77">
        <f t="shared" si="53"/>
        <v>0</v>
      </c>
      <c r="CQ58" s="85">
        <f t="shared" si="35"/>
        <v>0</v>
      </c>
      <c r="CR58" s="77"/>
      <c r="CS58" s="85">
        <f t="shared" si="36"/>
        <v>0</v>
      </c>
      <c r="CT58" s="85">
        <f t="shared" si="37"/>
        <v>0</v>
      </c>
      <c r="CU58" s="85">
        <f t="shared" si="38"/>
        <v>0</v>
      </c>
      <c r="CV58" s="85">
        <f t="shared" si="39"/>
        <v>0</v>
      </c>
      <c r="CW58" s="85">
        <f t="shared" si="40"/>
        <v>0</v>
      </c>
      <c r="CX58" s="77">
        <f t="shared" si="54"/>
        <v>0</v>
      </c>
      <c r="ET58" s="85">
        <v>9</v>
      </c>
      <c r="EU58" s="85">
        <v>9</v>
      </c>
      <c r="EV58" s="85">
        <v>3</v>
      </c>
      <c r="EW58" s="85">
        <v>41</v>
      </c>
      <c r="EX58" s="85">
        <v>70</v>
      </c>
      <c r="EY58" s="85">
        <v>1</v>
      </c>
      <c r="EZ58" s="85">
        <v>1</v>
      </c>
      <c r="FA58" s="85">
        <v>2</v>
      </c>
      <c r="FB58" s="85">
        <v>0</v>
      </c>
      <c r="FC58" s="85">
        <v>14</v>
      </c>
      <c r="FD58" s="85">
        <v>16</v>
      </c>
      <c r="FE58" s="85">
        <v>0</v>
      </c>
      <c r="FL58" s="86">
        <f t="shared" si="55"/>
        <v>93.699999999999989</v>
      </c>
      <c r="FM58" s="99">
        <f t="shared" si="56"/>
        <v>4</v>
      </c>
      <c r="FN58" s="99">
        <f t="shared" si="41"/>
        <v>0</v>
      </c>
      <c r="FO58" s="100">
        <f t="shared" si="42"/>
        <v>0.68</v>
      </c>
      <c r="FP58" s="100">
        <f t="shared" si="43"/>
        <v>0</v>
      </c>
      <c r="FQ58" s="101">
        <v>0.38926963648725232</v>
      </c>
      <c r="FR58" s="101">
        <v>0.1771607054607402</v>
      </c>
      <c r="FS58" s="101">
        <v>0.12680399654619476</v>
      </c>
      <c r="FT58" s="100" t="s">
        <v>1796</v>
      </c>
      <c r="FU58" s="100" t="s">
        <v>1581</v>
      </c>
      <c r="FV58" s="100" t="s">
        <v>1998</v>
      </c>
      <c r="FW58" s="100" t="s">
        <v>1851</v>
      </c>
      <c r="FX58" s="100" t="s">
        <v>2146</v>
      </c>
      <c r="FY58" s="100" t="s">
        <v>2189</v>
      </c>
      <c r="FZ58" s="100" t="s">
        <v>2301</v>
      </c>
      <c r="GA58" s="100" t="s">
        <v>1961</v>
      </c>
      <c r="GB58" s="100"/>
    </row>
    <row r="59" spans="1:184" ht="14.45" hidden="1" customHeight="1" x14ac:dyDescent="0.25">
      <c r="A59" s="32" t="s">
        <v>51</v>
      </c>
      <c r="B59" s="90" t="s">
        <v>1023</v>
      </c>
      <c r="C59" s="41" t="str">
        <f>'[1]Özet tablo'!P58</f>
        <v>AKSARAY</v>
      </c>
      <c r="D59" s="41"/>
      <c r="E59" s="41"/>
      <c r="F59" s="41"/>
      <c r="G59" s="91">
        <v>300</v>
      </c>
      <c r="H59" s="91">
        <v>1389</v>
      </c>
      <c r="I59" s="91">
        <v>2585</v>
      </c>
      <c r="J59" s="91">
        <v>4274</v>
      </c>
      <c r="K59" s="92">
        <v>282</v>
      </c>
      <c r="L59" s="92">
        <v>1362</v>
      </c>
      <c r="M59" s="92">
        <v>3100</v>
      </c>
      <c r="N59" s="92">
        <v>4744</v>
      </c>
      <c r="O59" s="93">
        <v>133</v>
      </c>
      <c r="P59" s="40">
        <v>692</v>
      </c>
      <c r="Q59" s="94">
        <f t="shared" si="57"/>
        <v>470</v>
      </c>
      <c r="R59" s="95">
        <f t="shared" si="58"/>
        <v>0.10996724379971923</v>
      </c>
      <c r="S59" s="96">
        <v>3805</v>
      </c>
      <c r="T59" s="96">
        <v>4972</v>
      </c>
      <c r="U59" s="96">
        <v>3915</v>
      </c>
      <c r="V59" s="96">
        <v>5163</v>
      </c>
      <c r="W59" s="96">
        <v>8887</v>
      </c>
      <c r="X59" s="96">
        <v>12692</v>
      </c>
      <c r="Y59" s="73">
        <f t="shared" si="3"/>
        <v>7.4113009198423132</v>
      </c>
      <c r="Z59" s="73">
        <f t="shared" si="4"/>
        <v>27.393403057119869</v>
      </c>
      <c r="AA59" s="73">
        <f t="shared" si="44"/>
        <v>64.904214559386972</v>
      </c>
      <c r="AB59" s="73">
        <f t="shared" si="5"/>
        <v>43.918082592550917</v>
      </c>
      <c r="AC59" s="73">
        <f t="shared" si="6"/>
        <v>32.973526630948626</v>
      </c>
      <c r="AD59" s="97">
        <f t="shared" si="15"/>
        <v>4984</v>
      </c>
      <c r="AE59" s="40">
        <f t="shared" si="16"/>
        <v>1374</v>
      </c>
      <c r="AF59" s="98">
        <v>4990</v>
      </c>
      <c r="AG59" s="98">
        <v>3923</v>
      </c>
      <c r="AH59" s="98">
        <v>4983</v>
      </c>
      <c r="AI59" s="98">
        <v>3765</v>
      </c>
      <c r="AJ59" s="98">
        <v>1260</v>
      </c>
      <c r="AK59" s="98">
        <v>1157</v>
      </c>
      <c r="AL59" s="76">
        <v>141</v>
      </c>
      <c r="AM59" s="76">
        <v>250</v>
      </c>
      <c r="AN59" s="77">
        <v>424</v>
      </c>
      <c r="AO59" s="77">
        <v>1499</v>
      </c>
      <c r="AP59" s="77">
        <v>3156</v>
      </c>
      <c r="AQ59" s="77">
        <v>181</v>
      </c>
      <c r="AR59" s="77">
        <f t="shared" si="45"/>
        <v>5260</v>
      </c>
      <c r="AS59" s="77">
        <v>878</v>
      </c>
      <c r="AT59" s="78">
        <v>129</v>
      </c>
      <c r="AU59" s="79">
        <v>390</v>
      </c>
      <c r="AV59" s="80">
        <f t="shared" si="17"/>
        <v>37.5</v>
      </c>
      <c r="AW59" s="80">
        <f t="shared" si="18"/>
        <v>45.244627343392771</v>
      </c>
      <c r="AX59" s="80">
        <f t="shared" si="19"/>
        <v>65.312084993359903</v>
      </c>
      <c r="AY59" s="81">
        <f t="shared" si="20"/>
        <v>10.808055059903134</v>
      </c>
      <c r="AZ59" s="81">
        <f t="shared" si="21"/>
        <v>30.082279751153923</v>
      </c>
      <c r="BA59" s="81">
        <f t="shared" si="46"/>
        <v>73.134328358208961</v>
      </c>
      <c r="BB59" s="81">
        <f t="shared" si="22"/>
        <v>51.698641087130291</v>
      </c>
      <c r="BC59" s="81">
        <f t="shared" si="47"/>
        <v>45.809119356280732</v>
      </c>
      <c r="BD59" s="82">
        <f t="shared" si="48"/>
        <v>1350</v>
      </c>
      <c r="BE59" s="83">
        <v>144</v>
      </c>
      <c r="BF59" s="83">
        <v>297</v>
      </c>
      <c r="BG59" s="83">
        <v>408</v>
      </c>
      <c r="BH59" s="83">
        <v>1375</v>
      </c>
      <c r="BI59" s="83">
        <v>3214</v>
      </c>
      <c r="BJ59" s="83">
        <v>270</v>
      </c>
      <c r="BK59" s="77">
        <f t="shared" si="49"/>
        <v>5267</v>
      </c>
      <c r="BL59" s="83">
        <f t="shared" si="23"/>
        <v>126</v>
      </c>
      <c r="BM59" s="84">
        <v>211</v>
      </c>
      <c r="BN59" s="83">
        <f t="shared" si="24"/>
        <v>250</v>
      </c>
      <c r="BO59" s="83">
        <f t="shared" si="25"/>
        <v>252</v>
      </c>
      <c r="BP59" s="83">
        <f t="shared" si="26"/>
        <v>1131</v>
      </c>
      <c r="BQ59" s="83">
        <f t="shared" si="27"/>
        <v>2955</v>
      </c>
      <c r="BR59" s="83">
        <f t="shared" si="28"/>
        <v>251</v>
      </c>
      <c r="BS59" s="77">
        <f t="shared" si="50"/>
        <v>4589</v>
      </c>
      <c r="BT59" s="83">
        <f t="shared" si="29"/>
        <v>6</v>
      </c>
      <c r="BU59" s="77">
        <v>18</v>
      </c>
      <c r="BV59" s="83">
        <f t="shared" si="30"/>
        <v>24</v>
      </c>
      <c r="BW59" s="83">
        <f t="shared" si="31"/>
        <v>33</v>
      </c>
      <c r="BX59" s="83">
        <f t="shared" si="32"/>
        <v>116</v>
      </c>
      <c r="BY59" s="83">
        <f t="shared" si="33"/>
        <v>199</v>
      </c>
      <c r="BZ59" s="83">
        <f t="shared" si="34"/>
        <v>18</v>
      </c>
      <c r="CA59" s="77">
        <f t="shared" si="51"/>
        <v>366</v>
      </c>
      <c r="CB59" s="85">
        <v>7</v>
      </c>
      <c r="CC59" s="77">
        <v>18</v>
      </c>
      <c r="CD59" s="85">
        <v>18</v>
      </c>
      <c r="CE59" s="85">
        <v>115</v>
      </c>
      <c r="CF59" s="85">
        <v>87</v>
      </c>
      <c r="CG59" s="85">
        <v>38</v>
      </c>
      <c r="CH59" s="85">
        <v>0</v>
      </c>
      <c r="CI59" s="77">
        <f t="shared" si="52"/>
        <v>240</v>
      </c>
      <c r="CP59" s="77">
        <f t="shared" si="53"/>
        <v>0</v>
      </c>
      <c r="CQ59" s="85">
        <f t="shared" si="35"/>
        <v>5</v>
      </c>
      <c r="CR59" s="77">
        <v>3</v>
      </c>
      <c r="CS59" s="85">
        <f t="shared" si="36"/>
        <v>5</v>
      </c>
      <c r="CT59" s="85">
        <f t="shared" si="37"/>
        <v>8</v>
      </c>
      <c r="CU59" s="85">
        <f t="shared" si="38"/>
        <v>41</v>
      </c>
      <c r="CV59" s="85">
        <f t="shared" si="39"/>
        <v>22</v>
      </c>
      <c r="CW59" s="85">
        <f t="shared" si="40"/>
        <v>1</v>
      </c>
      <c r="CX59" s="77">
        <f t="shared" si="54"/>
        <v>72</v>
      </c>
      <c r="CY59" s="85">
        <v>5</v>
      </c>
      <c r="CZ59" s="85">
        <v>5</v>
      </c>
      <c r="DA59" s="85">
        <v>8</v>
      </c>
      <c r="DB59" s="85">
        <v>41</v>
      </c>
      <c r="DC59" s="85">
        <v>22</v>
      </c>
      <c r="DD59" s="85">
        <v>1</v>
      </c>
      <c r="DV59" s="85">
        <v>3</v>
      </c>
      <c r="DW59" s="85">
        <v>12</v>
      </c>
      <c r="DX59" s="85">
        <v>12</v>
      </c>
      <c r="DY59" s="85">
        <v>55</v>
      </c>
      <c r="DZ59" s="85">
        <v>135</v>
      </c>
      <c r="EA59" s="85">
        <v>11</v>
      </c>
      <c r="EB59" s="85">
        <v>3</v>
      </c>
      <c r="EC59" s="85">
        <v>12</v>
      </c>
      <c r="ED59" s="85">
        <v>21</v>
      </c>
      <c r="EE59" s="85">
        <v>61</v>
      </c>
      <c r="EF59" s="85">
        <v>64</v>
      </c>
      <c r="EG59" s="85">
        <v>7</v>
      </c>
      <c r="EH59" s="85">
        <v>1</v>
      </c>
      <c r="EI59" s="85">
        <v>0</v>
      </c>
      <c r="EJ59" s="85">
        <v>0</v>
      </c>
      <c r="EK59" s="85">
        <v>2</v>
      </c>
      <c r="EL59" s="85">
        <v>5</v>
      </c>
      <c r="EM59" s="85">
        <v>0</v>
      </c>
      <c r="ET59" s="85">
        <v>112</v>
      </c>
      <c r="EU59" s="85">
        <v>172</v>
      </c>
      <c r="EV59" s="85">
        <v>37</v>
      </c>
      <c r="EW59" s="85">
        <v>548</v>
      </c>
      <c r="EX59" s="85">
        <v>2284</v>
      </c>
      <c r="EY59" s="85">
        <v>193</v>
      </c>
      <c r="EZ59" s="85">
        <v>13</v>
      </c>
      <c r="FA59" s="85">
        <v>78</v>
      </c>
      <c r="FB59" s="85">
        <v>215</v>
      </c>
      <c r="FC59" s="85">
        <v>581</v>
      </c>
      <c r="FD59" s="85">
        <v>666</v>
      </c>
      <c r="FE59" s="85">
        <v>58</v>
      </c>
      <c r="FL59" s="86">
        <f t="shared" si="55"/>
        <v>1158.5999999999995</v>
      </c>
      <c r="FM59" s="99">
        <f t="shared" si="56"/>
        <v>57</v>
      </c>
      <c r="FN59" s="99">
        <f t="shared" si="41"/>
        <v>11</v>
      </c>
      <c r="FO59" s="100">
        <f t="shared" si="42"/>
        <v>9.69</v>
      </c>
      <c r="FP59" s="100">
        <f t="shared" si="43"/>
        <v>1881</v>
      </c>
      <c r="FQ59" s="101">
        <v>0.20613263642125182</v>
      </c>
      <c r="FR59" s="101">
        <v>0.14854092006143496</v>
      </c>
      <c r="FS59" s="101">
        <v>4.4822826681897097E-2</v>
      </c>
      <c r="FT59" s="100" t="s">
        <v>2107</v>
      </c>
      <c r="FU59" s="100" t="s">
        <v>2263</v>
      </c>
      <c r="FV59" s="100" t="s">
        <v>2182</v>
      </c>
      <c r="FW59" s="100" t="s">
        <v>1961</v>
      </c>
      <c r="FX59" s="100" t="s">
        <v>1633</v>
      </c>
      <c r="FY59" s="100" t="s">
        <v>2217</v>
      </c>
      <c r="FZ59" s="100" t="s">
        <v>2275</v>
      </c>
      <c r="GA59" s="100" t="s">
        <v>2243</v>
      </c>
      <c r="GB59" s="100"/>
    </row>
    <row r="60" spans="1:184" ht="14.45" hidden="1" customHeight="1" x14ac:dyDescent="0.25">
      <c r="A60" s="32" t="s">
        <v>51</v>
      </c>
      <c r="B60" s="90" t="s">
        <v>1071</v>
      </c>
      <c r="C60" s="41" t="str">
        <f>'[1]Özet tablo'!P59</f>
        <v>AKSARAY</v>
      </c>
      <c r="D60" s="41"/>
      <c r="E60" s="41"/>
      <c r="F60" s="41"/>
      <c r="G60" s="91">
        <v>39</v>
      </c>
      <c r="H60" s="91">
        <v>167</v>
      </c>
      <c r="I60" s="91">
        <v>211</v>
      </c>
      <c r="J60" s="91">
        <v>417</v>
      </c>
      <c r="K60" s="92">
        <v>50</v>
      </c>
      <c r="L60" s="92">
        <v>136</v>
      </c>
      <c r="M60" s="92">
        <v>212</v>
      </c>
      <c r="N60" s="92">
        <v>398</v>
      </c>
      <c r="O60" s="93">
        <v>31</v>
      </c>
      <c r="P60" s="40">
        <v>40</v>
      </c>
      <c r="Q60" s="94">
        <f t="shared" si="57"/>
        <v>-19</v>
      </c>
      <c r="R60" s="95">
        <f t="shared" si="58"/>
        <v>-4.5563549160671464E-2</v>
      </c>
      <c r="S60" s="96">
        <v>344</v>
      </c>
      <c r="T60" s="96">
        <v>411</v>
      </c>
      <c r="U60" s="96">
        <v>317</v>
      </c>
      <c r="V60" s="96">
        <v>414</v>
      </c>
      <c r="W60" s="96">
        <v>728</v>
      </c>
      <c r="X60" s="96">
        <v>1072</v>
      </c>
      <c r="Y60" s="73">
        <f t="shared" si="3"/>
        <v>14.534883720930234</v>
      </c>
      <c r="Z60" s="73">
        <f t="shared" si="4"/>
        <v>33.090024330900242</v>
      </c>
      <c r="AA60" s="73">
        <f t="shared" si="44"/>
        <v>64.037854889589909</v>
      </c>
      <c r="AB60" s="73">
        <f t="shared" si="5"/>
        <v>46.565934065934066</v>
      </c>
      <c r="AC60" s="73">
        <f t="shared" si="6"/>
        <v>36.287313432835823</v>
      </c>
      <c r="AD60" s="97">
        <f t="shared" si="15"/>
        <v>389</v>
      </c>
      <c r="AE60" s="40">
        <f t="shared" si="16"/>
        <v>114</v>
      </c>
      <c r="AF60" s="98">
        <v>431</v>
      </c>
      <c r="AG60" s="98">
        <v>308</v>
      </c>
      <c r="AH60" s="98">
        <v>433</v>
      </c>
      <c r="AI60" s="98">
        <v>320</v>
      </c>
      <c r="AJ60" s="98">
        <v>94</v>
      </c>
      <c r="AK60" s="98">
        <v>84</v>
      </c>
      <c r="AL60" s="76">
        <v>20</v>
      </c>
      <c r="AM60" s="76">
        <v>25</v>
      </c>
      <c r="AN60" s="77">
        <v>39</v>
      </c>
      <c r="AO60" s="77">
        <v>176</v>
      </c>
      <c r="AP60" s="77">
        <v>210</v>
      </c>
      <c r="AQ60" s="77">
        <v>9</v>
      </c>
      <c r="AR60" s="77">
        <f t="shared" si="45"/>
        <v>434</v>
      </c>
      <c r="AS60" s="77">
        <v>58</v>
      </c>
      <c r="AT60" s="78">
        <v>30</v>
      </c>
      <c r="AU60" s="79">
        <v>37</v>
      </c>
      <c r="AV60" s="80">
        <f t="shared" si="17"/>
        <v>31.847133757961782</v>
      </c>
      <c r="AW60" s="80">
        <f t="shared" si="18"/>
        <v>44.754316069057104</v>
      </c>
      <c r="AX60" s="80">
        <f t="shared" si="19"/>
        <v>50.312500000000007</v>
      </c>
      <c r="AY60" s="81">
        <f t="shared" si="20"/>
        <v>12.662337662337661</v>
      </c>
      <c r="AZ60" s="81">
        <f t="shared" si="21"/>
        <v>40.646651270207848</v>
      </c>
      <c r="BA60" s="81">
        <f t="shared" si="46"/>
        <v>66.908212560386474</v>
      </c>
      <c r="BB60" s="81">
        <f t="shared" si="22"/>
        <v>53.482880755608029</v>
      </c>
      <c r="BC60" s="81">
        <f t="shared" si="47"/>
        <v>43.767313019390578</v>
      </c>
      <c r="BD60" s="82">
        <f t="shared" si="48"/>
        <v>137</v>
      </c>
      <c r="BE60" s="83">
        <v>18</v>
      </c>
      <c r="BF60" s="83">
        <v>27</v>
      </c>
      <c r="BG60" s="83">
        <v>29</v>
      </c>
      <c r="BH60" s="83">
        <v>154</v>
      </c>
      <c r="BI60" s="83">
        <v>229</v>
      </c>
      <c r="BJ60" s="83">
        <v>15</v>
      </c>
      <c r="BK60" s="77">
        <f t="shared" si="49"/>
        <v>427</v>
      </c>
      <c r="BL60" s="83">
        <f t="shared" si="23"/>
        <v>18</v>
      </c>
      <c r="BM60" s="84">
        <v>25</v>
      </c>
      <c r="BN60" s="83">
        <f t="shared" si="24"/>
        <v>27</v>
      </c>
      <c r="BO60" s="83">
        <f t="shared" si="25"/>
        <v>29</v>
      </c>
      <c r="BP60" s="83">
        <f t="shared" si="26"/>
        <v>154</v>
      </c>
      <c r="BQ60" s="83">
        <f t="shared" si="27"/>
        <v>229</v>
      </c>
      <c r="BR60" s="83">
        <f t="shared" si="28"/>
        <v>15</v>
      </c>
      <c r="BS60" s="77">
        <f t="shared" si="50"/>
        <v>427</v>
      </c>
      <c r="BT60" s="83">
        <f t="shared" si="29"/>
        <v>0</v>
      </c>
      <c r="BU60" s="77"/>
      <c r="BV60" s="83">
        <f t="shared" si="30"/>
        <v>0</v>
      </c>
      <c r="BW60" s="83">
        <f t="shared" si="31"/>
        <v>0</v>
      </c>
      <c r="BX60" s="83">
        <f t="shared" si="32"/>
        <v>0</v>
      </c>
      <c r="BY60" s="83">
        <f t="shared" si="33"/>
        <v>0</v>
      </c>
      <c r="BZ60" s="83">
        <f t="shared" si="34"/>
        <v>0</v>
      </c>
      <c r="CA60" s="77">
        <f t="shared" si="51"/>
        <v>0</v>
      </c>
      <c r="CC60" s="77"/>
      <c r="CI60" s="77">
        <f t="shared" si="52"/>
        <v>0</v>
      </c>
      <c r="CP60" s="77">
        <f t="shared" si="53"/>
        <v>0</v>
      </c>
      <c r="CQ60" s="85">
        <f t="shared" si="35"/>
        <v>0</v>
      </c>
      <c r="CR60" s="77"/>
      <c r="CS60" s="85">
        <f t="shared" si="36"/>
        <v>0</v>
      </c>
      <c r="CT60" s="85">
        <f t="shared" si="37"/>
        <v>0</v>
      </c>
      <c r="CU60" s="85">
        <f t="shared" si="38"/>
        <v>0</v>
      </c>
      <c r="CV60" s="85">
        <f t="shared" si="39"/>
        <v>0</v>
      </c>
      <c r="CW60" s="85">
        <f t="shared" si="40"/>
        <v>0</v>
      </c>
      <c r="CX60" s="77">
        <f t="shared" si="54"/>
        <v>0</v>
      </c>
      <c r="ET60" s="85">
        <v>17</v>
      </c>
      <c r="EU60" s="85">
        <v>21</v>
      </c>
      <c r="EV60" s="85">
        <v>16</v>
      </c>
      <c r="EW60" s="85">
        <v>119</v>
      </c>
      <c r="EX60" s="85">
        <v>185</v>
      </c>
      <c r="EY60" s="85">
        <v>9</v>
      </c>
      <c r="EZ60" s="85">
        <v>1</v>
      </c>
      <c r="FA60" s="85">
        <v>6</v>
      </c>
      <c r="FB60" s="85">
        <v>13</v>
      </c>
      <c r="FC60" s="85">
        <v>35</v>
      </c>
      <c r="FD60" s="85">
        <v>44</v>
      </c>
      <c r="FE60" s="85">
        <v>6</v>
      </c>
      <c r="FL60" s="86">
        <f t="shared" si="55"/>
        <v>102.10000000000002</v>
      </c>
      <c r="FM60" s="99">
        <f t="shared" si="56"/>
        <v>5</v>
      </c>
      <c r="FN60" s="99">
        <f t="shared" si="41"/>
        <v>1</v>
      </c>
      <c r="FO60" s="100">
        <f t="shared" si="42"/>
        <v>0.85</v>
      </c>
      <c r="FP60" s="100">
        <f t="shared" si="43"/>
        <v>171</v>
      </c>
      <c r="FQ60" s="101">
        <v>2.7027027027027254E-3</v>
      </c>
      <c r="FR60" s="101">
        <v>0.14947089947089953</v>
      </c>
      <c r="FS60" s="101">
        <v>-0.16186252771618628</v>
      </c>
      <c r="FT60" s="100" t="s">
        <v>2221</v>
      </c>
      <c r="FU60" s="100" t="s">
        <v>2073</v>
      </c>
      <c r="FV60" s="100" t="s">
        <v>2374</v>
      </c>
      <c r="FW60" s="100" t="s">
        <v>2082</v>
      </c>
      <c r="FX60" s="100" t="s">
        <v>1620</v>
      </c>
      <c r="FY60" s="100" t="s">
        <v>2258</v>
      </c>
      <c r="FZ60" s="100" t="s">
        <v>2352</v>
      </c>
      <c r="GA60" s="100" t="s">
        <v>2372</v>
      </c>
      <c r="GB60" s="100"/>
    </row>
    <row r="61" spans="1:184" ht="12.75" hidden="1" customHeight="1" x14ac:dyDescent="0.25">
      <c r="A61" s="32" t="s">
        <v>51</v>
      </c>
      <c r="B61" s="90" t="s">
        <v>56</v>
      </c>
      <c r="C61" s="41" t="str">
        <f>'[1]Özet tablo'!P60</f>
        <v>AKSARAY</v>
      </c>
      <c r="D61" s="41"/>
      <c r="E61" s="41"/>
      <c r="F61" s="41"/>
      <c r="G61" s="91">
        <v>0</v>
      </c>
      <c r="H61" s="91">
        <v>10</v>
      </c>
      <c r="I61" s="91">
        <v>17</v>
      </c>
      <c r="J61" s="91">
        <v>27</v>
      </c>
      <c r="K61" s="92">
        <v>3</v>
      </c>
      <c r="L61" s="92">
        <v>5</v>
      </c>
      <c r="M61" s="92">
        <v>26</v>
      </c>
      <c r="N61" s="92">
        <v>34</v>
      </c>
      <c r="O61" s="93"/>
      <c r="P61" s="40">
        <v>4</v>
      </c>
      <c r="Q61" s="94">
        <f t="shared" si="57"/>
        <v>7</v>
      </c>
      <c r="R61" s="95">
        <f t="shared" si="58"/>
        <v>0.25925925925925924</v>
      </c>
      <c r="S61" s="96">
        <v>27</v>
      </c>
      <c r="T61" s="96">
        <v>37</v>
      </c>
      <c r="U61" s="96">
        <v>42</v>
      </c>
      <c r="V61" s="96">
        <v>52</v>
      </c>
      <c r="W61" s="96">
        <v>79</v>
      </c>
      <c r="X61" s="96">
        <v>106</v>
      </c>
      <c r="Y61" s="73">
        <f t="shared" si="3"/>
        <v>11.111111111111111</v>
      </c>
      <c r="Z61" s="73">
        <f t="shared" si="4"/>
        <v>13.513513513513514</v>
      </c>
      <c r="AA61" s="73">
        <f t="shared" si="44"/>
        <v>52.380952380952387</v>
      </c>
      <c r="AB61" s="73">
        <f t="shared" si="5"/>
        <v>34.177215189873415</v>
      </c>
      <c r="AC61" s="73">
        <f t="shared" si="6"/>
        <v>28.30188679245283</v>
      </c>
      <c r="AD61" s="97">
        <f t="shared" si="15"/>
        <v>52</v>
      </c>
      <c r="AE61" s="40">
        <f t="shared" si="16"/>
        <v>20</v>
      </c>
      <c r="AF61" s="98">
        <v>41</v>
      </c>
      <c r="AG61" s="98">
        <v>33</v>
      </c>
      <c r="AH61" s="98">
        <v>43</v>
      </c>
      <c r="AI61" s="98">
        <v>31</v>
      </c>
      <c r="AJ61" s="98">
        <v>10</v>
      </c>
      <c r="AK61" s="98">
        <v>12</v>
      </c>
      <c r="AL61" s="76">
        <v>1</v>
      </c>
      <c r="AM61" s="76">
        <v>2</v>
      </c>
      <c r="AN61" s="77">
        <v>3</v>
      </c>
      <c r="AO61" s="77">
        <v>15</v>
      </c>
      <c r="AP61" s="77">
        <v>16</v>
      </c>
      <c r="AQ61" s="77">
        <v>0</v>
      </c>
      <c r="AR61" s="77">
        <f t="shared" si="45"/>
        <v>34</v>
      </c>
      <c r="AS61" s="77">
        <v>5</v>
      </c>
      <c r="AT61" s="78">
        <v>1</v>
      </c>
      <c r="AU61" s="79">
        <v>1</v>
      </c>
      <c r="AV61" s="80">
        <f t="shared" si="17"/>
        <v>21.875</v>
      </c>
      <c r="AW61" s="80">
        <f t="shared" si="18"/>
        <v>35.135135135135137</v>
      </c>
      <c r="AX61" s="80">
        <f t="shared" si="19"/>
        <v>35.483870967741936</v>
      </c>
      <c r="AY61" s="81">
        <f t="shared" si="20"/>
        <v>9.0909090909090917</v>
      </c>
      <c r="AZ61" s="81">
        <f t="shared" si="21"/>
        <v>34.883720930232556</v>
      </c>
      <c r="BA61" s="81">
        <f t="shared" si="46"/>
        <v>43.902439024390247</v>
      </c>
      <c r="BB61" s="81">
        <f t="shared" si="22"/>
        <v>39.285714285714285</v>
      </c>
      <c r="BC61" s="81">
        <f t="shared" si="47"/>
        <v>28.378378378378379</v>
      </c>
      <c r="BD61" s="82">
        <f t="shared" si="48"/>
        <v>23</v>
      </c>
      <c r="BE61" s="83">
        <v>1</v>
      </c>
      <c r="BF61" s="83">
        <v>2</v>
      </c>
      <c r="BG61" s="83">
        <v>2</v>
      </c>
      <c r="BH61" s="83">
        <v>15</v>
      </c>
      <c r="BI61" s="83">
        <v>16</v>
      </c>
      <c r="BJ61" s="83">
        <v>1</v>
      </c>
      <c r="BK61" s="77">
        <f t="shared" si="49"/>
        <v>34</v>
      </c>
      <c r="BL61" s="83">
        <f t="shared" si="23"/>
        <v>1</v>
      </c>
      <c r="BM61" s="84">
        <v>2</v>
      </c>
      <c r="BN61" s="83">
        <f t="shared" si="24"/>
        <v>2</v>
      </c>
      <c r="BO61" s="83">
        <f t="shared" si="25"/>
        <v>2</v>
      </c>
      <c r="BP61" s="83">
        <f t="shared" si="26"/>
        <v>15</v>
      </c>
      <c r="BQ61" s="83">
        <f t="shared" si="27"/>
        <v>16</v>
      </c>
      <c r="BR61" s="83">
        <f t="shared" si="28"/>
        <v>1</v>
      </c>
      <c r="BS61" s="77">
        <f t="shared" si="50"/>
        <v>34</v>
      </c>
      <c r="BT61" s="83">
        <f t="shared" si="29"/>
        <v>0</v>
      </c>
      <c r="BU61" s="77"/>
      <c r="BV61" s="83">
        <f t="shared" si="30"/>
        <v>0</v>
      </c>
      <c r="BW61" s="83">
        <f t="shared" si="31"/>
        <v>0</v>
      </c>
      <c r="BX61" s="83">
        <f t="shared" si="32"/>
        <v>0</v>
      </c>
      <c r="BY61" s="83">
        <f t="shared" si="33"/>
        <v>0</v>
      </c>
      <c r="BZ61" s="83">
        <f t="shared" si="34"/>
        <v>0</v>
      </c>
      <c r="CA61" s="77">
        <f t="shared" si="51"/>
        <v>0</v>
      </c>
      <c r="CC61" s="77"/>
      <c r="CI61" s="77">
        <f t="shared" si="52"/>
        <v>0</v>
      </c>
      <c r="CP61" s="77">
        <f t="shared" si="53"/>
        <v>0</v>
      </c>
      <c r="CQ61" s="85">
        <f t="shared" si="35"/>
        <v>0</v>
      </c>
      <c r="CR61" s="77"/>
      <c r="CS61" s="85">
        <f t="shared" si="36"/>
        <v>0</v>
      </c>
      <c r="CT61" s="85">
        <f t="shared" si="37"/>
        <v>0</v>
      </c>
      <c r="CU61" s="85">
        <f t="shared" si="38"/>
        <v>0</v>
      </c>
      <c r="CV61" s="85">
        <f t="shared" si="39"/>
        <v>0</v>
      </c>
      <c r="CW61" s="85">
        <f t="shared" si="40"/>
        <v>0</v>
      </c>
      <c r="CX61" s="77">
        <f t="shared" si="54"/>
        <v>0</v>
      </c>
      <c r="EZ61" s="85">
        <v>1</v>
      </c>
      <c r="FA61" s="85">
        <v>2</v>
      </c>
      <c r="FB61" s="85">
        <v>2</v>
      </c>
      <c r="FC61" s="85">
        <v>15</v>
      </c>
      <c r="FD61" s="85">
        <v>16</v>
      </c>
      <c r="FE61" s="85">
        <v>1</v>
      </c>
      <c r="FL61" s="86">
        <f t="shared" si="55"/>
        <v>19.799999999999997</v>
      </c>
      <c r="FM61" s="99">
        <f t="shared" si="56"/>
        <v>0</v>
      </c>
      <c r="FN61" s="99">
        <f t="shared" si="41"/>
        <v>0</v>
      </c>
      <c r="FO61" s="100">
        <f t="shared" si="42"/>
        <v>0</v>
      </c>
      <c r="FP61" s="100">
        <f t="shared" si="43"/>
        <v>0</v>
      </c>
      <c r="FQ61" s="101">
        <v>5.6667693255312512E-2</v>
      </c>
      <c r="FR61" s="101">
        <v>-0.1561815473582758</v>
      </c>
      <c r="FS61" s="101">
        <v>-2.4186822351960069E-2</v>
      </c>
      <c r="FT61" s="100" t="s">
        <v>2355</v>
      </c>
      <c r="FU61" s="100" t="s">
        <v>2348</v>
      </c>
      <c r="FV61" s="100" t="s">
        <v>1468</v>
      </c>
      <c r="FW61" s="100" t="s">
        <v>2120</v>
      </c>
      <c r="FX61" s="100" t="s">
        <v>2158</v>
      </c>
      <c r="FY61" s="100" t="s">
        <v>2170</v>
      </c>
      <c r="FZ61" s="100" t="s">
        <v>2077</v>
      </c>
      <c r="GA61" s="100" t="s">
        <v>2172</v>
      </c>
      <c r="GB61" s="100"/>
    </row>
    <row r="62" spans="1:184" hidden="1" x14ac:dyDescent="0.25">
      <c r="A62" s="32" t="s">
        <v>57</v>
      </c>
      <c r="B62" s="90" t="s">
        <v>58</v>
      </c>
      <c r="C62" s="41" t="str">
        <f>'[1]Özet tablo'!P61</f>
        <v>AMASYA</v>
      </c>
      <c r="D62" s="41"/>
      <c r="E62" s="41"/>
      <c r="F62" s="41"/>
      <c r="G62" s="91">
        <v>22</v>
      </c>
      <c r="H62" s="91">
        <v>39</v>
      </c>
      <c r="I62" s="91">
        <v>57</v>
      </c>
      <c r="J62" s="91">
        <v>118</v>
      </c>
      <c r="K62" s="92">
        <v>1</v>
      </c>
      <c r="L62" s="92">
        <v>57</v>
      </c>
      <c r="M62" s="92">
        <v>52</v>
      </c>
      <c r="N62" s="92">
        <v>110</v>
      </c>
      <c r="O62" s="93">
        <v>7</v>
      </c>
      <c r="P62" s="40">
        <v>15</v>
      </c>
      <c r="Q62" s="94">
        <f t="shared" si="57"/>
        <v>-8</v>
      </c>
      <c r="R62" s="95">
        <f t="shared" si="58"/>
        <v>-6.7796610169491525E-2</v>
      </c>
      <c r="S62" s="96">
        <v>95</v>
      </c>
      <c r="T62" s="96">
        <v>115</v>
      </c>
      <c r="U62" s="96">
        <v>72</v>
      </c>
      <c r="V62" s="96">
        <v>105</v>
      </c>
      <c r="W62" s="96">
        <v>187</v>
      </c>
      <c r="X62" s="96">
        <v>282</v>
      </c>
      <c r="Y62" s="73">
        <f t="shared" si="3"/>
        <v>1.0526315789473684</v>
      </c>
      <c r="Z62" s="73">
        <f t="shared" si="4"/>
        <v>49.565217391304351</v>
      </c>
      <c r="AA62" s="73">
        <f t="shared" si="44"/>
        <v>61.111111111111114</v>
      </c>
      <c r="AB62" s="73">
        <f t="shared" si="5"/>
        <v>54.01069518716578</v>
      </c>
      <c r="AC62" s="73">
        <f t="shared" si="6"/>
        <v>36.170212765957451</v>
      </c>
      <c r="AD62" s="97">
        <f t="shared" si="15"/>
        <v>86</v>
      </c>
      <c r="AE62" s="40">
        <f t="shared" si="16"/>
        <v>28</v>
      </c>
      <c r="AF62" s="98">
        <v>106</v>
      </c>
      <c r="AG62" s="98">
        <v>82</v>
      </c>
      <c r="AH62" s="98">
        <v>117</v>
      </c>
      <c r="AI62" s="98">
        <v>83</v>
      </c>
      <c r="AJ62" s="98">
        <v>26</v>
      </c>
      <c r="AK62" s="98">
        <v>16</v>
      </c>
      <c r="AL62" s="76">
        <v>6</v>
      </c>
      <c r="AM62" s="76">
        <v>7</v>
      </c>
      <c r="AN62" s="77">
        <v>8</v>
      </c>
      <c r="AO62" s="77">
        <v>38</v>
      </c>
      <c r="AP62" s="77">
        <v>52</v>
      </c>
      <c r="AQ62" s="77">
        <v>1</v>
      </c>
      <c r="AR62" s="77">
        <f t="shared" si="45"/>
        <v>99</v>
      </c>
      <c r="AS62" s="77">
        <v>13</v>
      </c>
      <c r="AT62" s="78">
        <v>6</v>
      </c>
      <c r="AU62" s="79">
        <v>7</v>
      </c>
      <c r="AV62" s="80">
        <f t="shared" si="17"/>
        <v>29.09090909090909</v>
      </c>
      <c r="AW62" s="80">
        <f t="shared" si="18"/>
        <v>39</v>
      </c>
      <c r="AX62" s="80">
        <f t="shared" si="19"/>
        <v>48.192771084337352</v>
      </c>
      <c r="AY62" s="81">
        <f t="shared" si="20"/>
        <v>9.7560975609756095</v>
      </c>
      <c r="AZ62" s="81">
        <f t="shared" si="21"/>
        <v>32.478632478632477</v>
      </c>
      <c r="BA62" s="81">
        <f t="shared" si="46"/>
        <v>59.633027522935777</v>
      </c>
      <c r="BB62" s="81">
        <f t="shared" si="22"/>
        <v>45.575221238938049</v>
      </c>
      <c r="BC62" s="81">
        <f t="shared" si="47"/>
        <v>38.219895287958117</v>
      </c>
      <c r="BD62" s="82">
        <f t="shared" si="48"/>
        <v>44</v>
      </c>
      <c r="BE62" s="83">
        <v>6</v>
      </c>
      <c r="BF62" s="83">
        <v>7</v>
      </c>
      <c r="BG62" s="83">
        <v>6</v>
      </c>
      <c r="BH62" s="83">
        <v>38</v>
      </c>
      <c r="BI62" s="83">
        <v>58</v>
      </c>
      <c r="BJ62" s="83">
        <v>3</v>
      </c>
      <c r="BK62" s="77">
        <f t="shared" si="49"/>
        <v>105</v>
      </c>
      <c r="BL62" s="83">
        <f t="shared" si="23"/>
        <v>5</v>
      </c>
      <c r="BM62" s="84">
        <v>6</v>
      </c>
      <c r="BN62" s="83">
        <f t="shared" si="24"/>
        <v>6</v>
      </c>
      <c r="BO62" s="83">
        <f t="shared" si="25"/>
        <v>6</v>
      </c>
      <c r="BP62" s="83">
        <f t="shared" si="26"/>
        <v>28</v>
      </c>
      <c r="BQ62" s="83">
        <f t="shared" si="27"/>
        <v>48</v>
      </c>
      <c r="BR62" s="83">
        <f t="shared" si="28"/>
        <v>3</v>
      </c>
      <c r="BS62" s="77">
        <f t="shared" si="50"/>
        <v>85</v>
      </c>
      <c r="BT62" s="83">
        <f t="shared" si="29"/>
        <v>0</v>
      </c>
      <c r="BU62" s="77"/>
      <c r="BV62" s="83">
        <f t="shared" si="30"/>
        <v>0</v>
      </c>
      <c r="BW62" s="83">
        <f t="shared" si="31"/>
        <v>0</v>
      </c>
      <c r="BX62" s="83">
        <f t="shared" si="32"/>
        <v>0</v>
      </c>
      <c r="BY62" s="83">
        <f t="shared" si="33"/>
        <v>0</v>
      </c>
      <c r="BZ62" s="83">
        <f t="shared" si="34"/>
        <v>0</v>
      </c>
      <c r="CA62" s="77">
        <f t="shared" si="51"/>
        <v>0</v>
      </c>
      <c r="CC62" s="77"/>
      <c r="CI62" s="77">
        <f t="shared" si="52"/>
        <v>0</v>
      </c>
      <c r="CP62" s="77">
        <f t="shared" si="53"/>
        <v>0</v>
      </c>
      <c r="CQ62" s="85">
        <f t="shared" si="35"/>
        <v>1</v>
      </c>
      <c r="CR62" s="77">
        <v>1</v>
      </c>
      <c r="CS62" s="85">
        <f t="shared" si="36"/>
        <v>1</v>
      </c>
      <c r="CT62" s="85">
        <f t="shared" si="37"/>
        <v>0</v>
      </c>
      <c r="CU62" s="85">
        <f t="shared" si="38"/>
        <v>10</v>
      </c>
      <c r="CV62" s="85">
        <f t="shared" si="39"/>
        <v>10</v>
      </c>
      <c r="CW62" s="85">
        <f t="shared" si="40"/>
        <v>0</v>
      </c>
      <c r="CX62" s="77">
        <f t="shared" si="54"/>
        <v>20</v>
      </c>
      <c r="CY62" s="85">
        <v>1</v>
      </c>
      <c r="CZ62" s="85">
        <v>1</v>
      </c>
      <c r="DA62" s="85">
        <v>0</v>
      </c>
      <c r="DB62" s="85">
        <v>10</v>
      </c>
      <c r="DC62" s="85">
        <v>10</v>
      </c>
      <c r="DD62" s="85">
        <v>0</v>
      </c>
      <c r="ET62" s="85">
        <v>5</v>
      </c>
      <c r="EU62" s="85">
        <v>6</v>
      </c>
      <c r="EV62" s="85">
        <v>6</v>
      </c>
      <c r="EW62" s="85">
        <v>28</v>
      </c>
      <c r="EX62" s="85">
        <v>48</v>
      </c>
      <c r="EY62" s="85">
        <v>3</v>
      </c>
      <c r="FL62" s="86">
        <f t="shared" si="55"/>
        <v>43</v>
      </c>
      <c r="FM62" s="99">
        <f t="shared" si="56"/>
        <v>2</v>
      </c>
      <c r="FN62" s="99">
        <f t="shared" si="41"/>
        <v>0</v>
      </c>
      <c r="FO62" s="100">
        <f t="shared" si="42"/>
        <v>0.34</v>
      </c>
      <c r="FP62" s="100">
        <f t="shared" si="43"/>
        <v>0</v>
      </c>
      <c r="FQ62" s="101">
        <v>0.20775411855776901</v>
      </c>
      <c r="FR62" s="101">
        <v>9.3969952665157438E-2</v>
      </c>
      <c r="FS62" s="101">
        <v>3.9833840219568317E-2</v>
      </c>
      <c r="FT62" s="100" t="s">
        <v>1994</v>
      </c>
      <c r="FU62" s="100" t="s">
        <v>2070</v>
      </c>
      <c r="FV62" s="100" t="s">
        <v>1690</v>
      </c>
      <c r="FW62" s="100" t="s">
        <v>1559</v>
      </c>
      <c r="FX62" s="100" t="s">
        <v>1432</v>
      </c>
      <c r="FY62" s="100" t="s">
        <v>2029</v>
      </c>
      <c r="FZ62" s="100" t="s">
        <v>1805</v>
      </c>
      <c r="GA62" s="100" t="s">
        <v>2027</v>
      </c>
      <c r="GB62" s="100"/>
    </row>
    <row r="63" spans="1:184" hidden="1" x14ac:dyDescent="0.25">
      <c r="A63" s="32" t="s">
        <v>57</v>
      </c>
      <c r="B63" s="90" t="s">
        <v>59</v>
      </c>
      <c r="C63" s="41" t="str">
        <f>'[1]Özet tablo'!P62</f>
        <v>AMASYA</v>
      </c>
      <c r="D63" s="41"/>
      <c r="E63" s="41"/>
      <c r="F63" s="41"/>
      <c r="G63" s="91">
        <v>25</v>
      </c>
      <c r="H63" s="91">
        <v>106</v>
      </c>
      <c r="I63" s="91">
        <v>123</v>
      </c>
      <c r="J63" s="91">
        <v>254</v>
      </c>
      <c r="K63" s="92">
        <v>22</v>
      </c>
      <c r="L63" s="92">
        <v>93</v>
      </c>
      <c r="M63" s="92">
        <v>147</v>
      </c>
      <c r="N63" s="92">
        <v>262</v>
      </c>
      <c r="O63" s="93">
        <v>9</v>
      </c>
      <c r="P63" s="40">
        <v>34</v>
      </c>
      <c r="Q63" s="94">
        <f t="shared" si="57"/>
        <v>8</v>
      </c>
      <c r="R63" s="95">
        <f t="shared" si="58"/>
        <v>3.1496062992125984E-2</v>
      </c>
      <c r="S63" s="96">
        <v>183</v>
      </c>
      <c r="T63" s="96">
        <v>225</v>
      </c>
      <c r="U63" s="96">
        <v>163</v>
      </c>
      <c r="V63" s="96">
        <v>244</v>
      </c>
      <c r="W63" s="96">
        <v>388</v>
      </c>
      <c r="X63" s="96">
        <v>571</v>
      </c>
      <c r="Y63" s="73">
        <f t="shared" si="3"/>
        <v>12.021857923497267</v>
      </c>
      <c r="Z63" s="73">
        <f t="shared" si="4"/>
        <v>41.333333333333336</v>
      </c>
      <c r="AA63" s="73">
        <f t="shared" si="44"/>
        <v>74.846625766871171</v>
      </c>
      <c r="AB63" s="73">
        <f t="shared" si="5"/>
        <v>55.412371134020624</v>
      </c>
      <c r="AC63" s="73">
        <f t="shared" si="6"/>
        <v>41.506129597197898</v>
      </c>
      <c r="AD63" s="97">
        <f t="shared" si="15"/>
        <v>173</v>
      </c>
      <c r="AE63" s="40">
        <f t="shared" si="16"/>
        <v>41</v>
      </c>
      <c r="AF63" s="98">
        <v>222</v>
      </c>
      <c r="AG63" s="98">
        <v>166</v>
      </c>
      <c r="AH63" s="98">
        <v>231</v>
      </c>
      <c r="AI63" s="98">
        <v>144</v>
      </c>
      <c r="AJ63" s="98">
        <v>77</v>
      </c>
      <c r="AK63" s="98">
        <v>35</v>
      </c>
      <c r="AL63" s="76">
        <v>10</v>
      </c>
      <c r="AM63" s="76">
        <v>15</v>
      </c>
      <c r="AN63" s="77">
        <v>22</v>
      </c>
      <c r="AO63" s="77">
        <v>102</v>
      </c>
      <c r="AP63" s="77">
        <v>144</v>
      </c>
      <c r="AQ63" s="77">
        <v>8</v>
      </c>
      <c r="AR63" s="77">
        <f t="shared" si="45"/>
        <v>276</v>
      </c>
      <c r="AS63" s="77">
        <v>56</v>
      </c>
      <c r="AT63" s="78">
        <v>4</v>
      </c>
      <c r="AU63" s="79">
        <v>24</v>
      </c>
      <c r="AV63" s="80">
        <f t="shared" si="17"/>
        <v>38.064516129032256</v>
      </c>
      <c r="AW63" s="80">
        <f t="shared" si="18"/>
        <v>52.800000000000004</v>
      </c>
      <c r="AX63" s="80">
        <f t="shared" si="19"/>
        <v>66.666666666666657</v>
      </c>
      <c r="AY63" s="81">
        <f t="shared" si="20"/>
        <v>13.253012048192772</v>
      </c>
      <c r="AZ63" s="81">
        <f t="shared" si="21"/>
        <v>44.155844155844157</v>
      </c>
      <c r="BA63" s="81">
        <f t="shared" si="46"/>
        <v>77.828054298642542</v>
      </c>
      <c r="BB63" s="81">
        <f t="shared" si="22"/>
        <v>60.619469026548678</v>
      </c>
      <c r="BC63" s="81">
        <f t="shared" si="47"/>
        <v>50.129198966408275</v>
      </c>
      <c r="BD63" s="82">
        <f t="shared" si="48"/>
        <v>49</v>
      </c>
      <c r="BE63" s="83">
        <v>10</v>
      </c>
      <c r="BF63" s="83">
        <v>20</v>
      </c>
      <c r="BG63" s="83">
        <v>23</v>
      </c>
      <c r="BH63" s="83">
        <v>93</v>
      </c>
      <c r="BI63" s="83">
        <v>151</v>
      </c>
      <c r="BJ63" s="83">
        <v>8</v>
      </c>
      <c r="BK63" s="77">
        <f t="shared" si="49"/>
        <v>275</v>
      </c>
      <c r="BL63" s="83">
        <f t="shared" si="23"/>
        <v>8</v>
      </c>
      <c r="BM63" s="84">
        <v>13</v>
      </c>
      <c r="BN63" s="83">
        <f t="shared" si="24"/>
        <v>18</v>
      </c>
      <c r="BO63" s="83">
        <f t="shared" si="25"/>
        <v>23</v>
      </c>
      <c r="BP63" s="83">
        <f t="shared" si="26"/>
        <v>82</v>
      </c>
      <c r="BQ63" s="83">
        <f t="shared" si="27"/>
        <v>145</v>
      </c>
      <c r="BR63" s="83">
        <f t="shared" si="28"/>
        <v>8</v>
      </c>
      <c r="BS63" s="77">
        <f t="shared" si="50"/>
        <v>258</v>
      </c>
      <c r="BT63" s="83">
        <f t="shared" si="29"/>
        <v>0</v>
      </c>
      <c r="BU63" s="77"/>
      <c r="BV63" s="83">
        <f t="shared" si="30"/>
        <v>0</v>
      </c>
      <c r="BW63" s="83">
        <f t="shared" si="31"/>
        <v>0</v>
      </c>
      <c r="BX63" s="83">
        <f t="shared" si="32"/>
        <v>0</v>
      </c>
      <c r="BY63" s="83">
        <f t="shared" si="33"/>
        <v>0</v>
      </c>
      <c r="BZ63" s="83">
        <f t="shared" si="34"/>
        <v>0</v>
      </c>
      <c r="CA63" s="77">
        <f t="shared" si="51"/>
        <v>0</v>
      </c>
      <c r="CC63" s="77"/>
      <c r="CI63" s="77">
        <f t="shared" si="52"/>
        <v>0</v>
      </c>
      <c r="CP63" s="77">
        <f t="shared" si="53"/>
        <v>0</v>
      </c>
      <c r="CQ63" s="85">
        <f t="shared" si="35"/>
        <v>2</v>
      </c>
      <c r="CR63" s="77">
        <v>2</v>
      </c>
      <c r="CS63" s="85">
        <f t="shared" si="36"/>
        <v>2</v>
      </c>
      <c r="CT63" s="85">
        <f t="shared" si="37"/>
        <v>0</v>
      </c>
      <c r="CU63" s="85">
        <f t="shared" si="38"/>
        <v>11</v>
      </c>
      <c r="CV63" s="85">
        <f t="shared" si="39"/>
        <v>6</v>
      </c>
      <c r="CW63" s="85">
        <f t="shared" si="40"/>
        <v>0</v>
      </c>
      <c r="CX63" s="77">
        <f t="shared" si="54"/>
        <v>17</v>
      </c>
      <c r="CY63" s="85">
        <v>2</v>
      </c>
      <c r="CZ63" s="85">
        <v>2</v>
      </c>
      <c r="DA63" s="85">
        <v>0</v>
      </c>
      <c r="DB63" s="85">
        <v>11</v>
      </c>
      <c r="DC63" s="85">
        <v>6</v>
      </c>
      <c r="DD63" s="85">
        <v>0</v>
      </c>
      <c r="ET63" s="85">
        <v>7</v>
      </c>
      <c r="EU63" s="85">
        <v>12</v>
      </c>
      <c r="EV63" s="85">
        <v>8</v>
      </c>
      <c r="EW63" s="85">
        <v>53</v>
      </c>
      <c r="EX63" s="85">
        <v>87</v>
      </c>
      <c r="EY63" s="85">
        <v>6</v>
      </c>
      <c r="EZ63" s="85">
        <v>1</v>
      </c>
      <c r="FA63" s="85">
        <v>6</v>
      </c>
      <c r="FB63" s="85">
        <v>15</v>
      </c>
      <c r="FC63" s="85">
        <v>29</v>
      </c>
      <c r="FD63" s="85">
        <v>58</v>
      </c>
      <c r="FE63" s="85">
        <v>2</v>
      </c>
      <c r="FL63" s="86">
        <f t="shared" si="55"/>
        <v>4.5</v>
      </c>
      <c r="FM63" s="99">
        <f t="shared" si="56"/>
        <v>0</v>
      </c>
      <c r="FN63" s="99">
        <f t="shared" si="41"/>
        <v>0</v>
      </c>
      <c r="FO63" s="100">
        <f t="shared" si="42"/>
        <v>0</v>
      </c>
      <c r="FP63" s="100">
        <f t="shared" si="43"/>
        <v>0</v>
      </c>
      <c r="FQ63" s="101">
        <v>-0.30026455026455029</v>
      </c>
      <c r="FR63" s="101">
        <v>-5.2742616033754847E-3</v>
      </c>
      <c r="FS63" s="101">
        <v>-0.21428571428571425</v>
      </c>
      <c r="FT63" s="100" t="s">
        <v>2375</v>
      </c>
      <c r="FU63" s="100" t="s">
        <v>2304</v>
      </c>
      <c r="FV63" s="100" t="s">
        <v>2185</v>
      </c>
      <c r="FW63" s="100" t="s">
        <v>1891</v>
      </c>
      <c r="FX63" s="100" t="s">
        <v>1466</v>
      </c>
      <c r="FY63" s="100" t="s">
        <v>2000</v>
      </c>
      <c r="FZ63" s="100" t="s">
        <v>2162</v>
      </c>
      <c r="GA63" s="100" t="s">
        <v>2092</v>
      </c>
      <c r="GB63" s="100"/>
    </row>
    <row r="64" spans="1:184" hidden="1" x14ac:dyDescent="0.25">
      <c r="A64" s="32" t="s">
        <v>57</v>
      </c>
      <c r="B64" s="90" t="s">
        <v>60</v>
      </c>
      <c r="C64" s="41" t="str">
        <f>'[1]Özet tablo'!P63</f>
        <v>AMASYA</v>
      </c>
      <c r="D64" s="41"/>
      <c r="E64" s="41"/>
      <c r="F64" s="41"/>
      <c r="G64" s="91">
        <v>3</v>
      </c>
      <c r="H64" s="91">
        <v>26</v>
      </c>
      <c r="I64" s="91">
        <v>11</v>
      </c>
      <c r="J64" s="91">
        <v>40</v>
      </c>
      <c r="K64" s="92">
        <v>6</v>
      </c>
      <c r="L64" s="92">
        <v>15</v>
      </c>
      <c r="M64" s="92">
        <v>21</v>
      </c>
      <c r="N64" s="92">
        <v>42</v>
      </c>
      <c r="O64" s="93">
        <v>4</v>
      </c>
      <c r="P64" s="40">
        <v>4</v>
      </c>
      <c r="Q64" s="94">
        <f t="shared" si="57"/>
        <v>2</v>
      </c>
      <c r="R64" s="95">
        <f t="shared" si="58"/>
        <v>0.05</v>
      </c>
      <c r="S64" s="96">
        <v>23</v>
      </c>
      <c r="T64" s="96">
        <v>36</v>
      </c>
      <c r="U64" s="96">
        <v>33</v>
      </c>
      <c r="V64" s="96">
        <v>43</v>
      </c>
      <c r="W64" s="96">
        <v>69</v>
      </c>
      <c r="X64" s="96">
        <v>92</v>
      </c>
      <c r="Y64" s="73">
        <f t="shared" si="3"/>
        <v>26.086956521739129</v>
      </c>
      <c r="Z64" s="73">
        <f t="shared" si="4"/>
        <v>41.666666666666671</v>
      </c>
      <c r="AA64" s="73">
        <f t="shared" si="44"/>
        <v>63.636363636363633</v>
      </c>
      <c r="AB64" s="73">
        <f t="shared" si="5"/>
        <v>52.173913043478258</v>
      </c>
      <c r="AC64" s="73">
        <f t="shared" si="6"/>
        <v>45.652173913043477</v>
      </c>
      <c r="AD64" s="97">
        <f t="shared" si="15"/>
        <v>33</v>
      </c>
      <c r="AE64" s="40">
        <f t="shared" si="16"/>
        <v>12</v>
      </c>
      <c r="AF64" s="98">
        <v>37</v>
      </c>
      <c r="AG64" s="98">
        <v>30</v>
      </c>
      <c r="AH64" s="98">
        <v>37</v>
      </c>
      <c r="AI64" s="98">
        <v>30</v>
      </c>
      <c r="AJ64" s="98">
        <v>12</v>
      </c>
      <c r="AK64" s="98">
        <v>9</v>
      </c>
      <c r="AL64" s="76">
        <v>3</v>
      </c>
      <c r="AM64" s="76">
        <v>4</v>
      </c>
      <c r="AN64" s="77">
        <v>2</v>
      </c>
      <c r="AO64" s="77">
        <v>20</v>
      </c>
      <c r="AP64" s="77">
        <v>17</v>
      </c>
      <c r="AQ64" s="77">
        <v>0</v>
      </c>
      <c r="AR64" s="77">
        <f t="shared" si="45"/>
        <v>39</v>
      </c>
      <c r="AS64" s="77">
        <v>7</v>
      </c>
      <c r="AT64" s="77"/>
      <c r="AU64" s="79">
        <v>4</v>
      </c>
      <c r="AV64" s="80">
        <f t="shared" si="17"/>
        <v>20</v>
      </c>
      <c r="AW64" s="80">
        <f t="shared" si="18"/>
        <v>44.776119402985074</v>
      </c>
      <c r="AX64" s="80">
        <f t="shared" si="19"/>
        <v>33.333333333333329</v>
      </c>
      <c r="AY64" s="81">
        <f t="shared" si="20"/>
        <v>6.666666666666667</v>
      </c>
      <c r="AZ64" s="81">
        <f t="shared" si="21"/>
        <v>54.054054054054056</v>
      </c>
      <c r="BA64" s="81">
        <f t="shared" si="46"/>
        <v>50</v>
      </c>
      <c r="BB64" s="81">
        <f t="shared" si="22"/>
        <v>51.898734177215189</v>
      </c>
      <c r="BC64" s="81">
        <f t="shared" si="47"/>
        <v>31.944444444444443</v>
      </c>
      <c r="BD64" s="82">
        <f t="shared" si="48"/>
        <v>21</v>
      </c>
      <c r="BE64" s="83">
        <v>3</v>
      </c>
      <c r="BF64" s="83">
        <v>3</v>
      </c>
      <c r="BG64" s="83">
        <v>2</v>
      </c>
      <c r="BH64" s="83">
        <v>18</v>
      </c>
      <c r="BI64" s="83">
        <v>19</v>
      </c>
      <c r="BJ64" s="83">
        <v>0</v>
      </c>
      <c r="BK64" s="77">
        <f t="shared" si="49"/>
        <v>39</v>
      </c>
      <c r="BL64" s="83">
        <f t="shared" si="23"/>
        <v>2</v>
      </c>
      <c r="BM64" s="84">
        <v>3</v>
      </c>
      <c r="BN64" s="83">
        <f t="shared" si="24"/>
        <v>2</v>
      </c>
      <c r="BO64" s="83">
        <f t="shared" si="25"/>
        <v>2</v>
      </c>
      <c r="BP64" s="83">
        <f t="shared" si="26"/>
        <v>8</v>
      </c>
      <c r="BQ64" s="83">
        <f t="shared" si="27"/>
        <v>15</v>
      </c>
      <c r="BR64" s="83">
        <f t="shared" si="28"/>
        <v>0</v>
      </c>
      <c r="BS64" s="77">
        <f t="shared" si="50"/>
        <v>25</v>
      </c>
      <c r="BT64" s="83">
        <f t="shared" si="29"/>
        <v>0</v>
      </c>
      <c r="BU64" s="77"/>
      <c r="BV64" s="83">
        <f t="shared" si="30"/>
        <v>0</v>
      </c>
      <c r="BW64" s="83">
        <f t="shared" si="31"/>
        <v>0</v>
      </c>
      <c r="BX64" s="83">
        <f t="shared" si="32"/>
        <v>0</v>
      </c>
      <c r="BY64" s="83">
        <f t="shared" si="33"/>
        <v>0</v>
      </c>
      <c r="BZ64" s="83">
        <f t="shared" si="34"/>
        <v>0</v>
      </c>
      <c r="CA64" s="77">
        <f t="shared" si="51"/>
        <v>0</v>
      </c>
      <c r="CC64" s="77"/>
      <c r="CI64" s="77">
        <f t="shared" si="52"/>
        <v>0</v>
      </c>
      <c r="CP64" s="77">
        <f t="shared" si="53"/>
        <v>0</v>
      </c>
      <c r="CQ64" s="85">
        <f t="shared" si="35"/>
        <v>1</v>
      </c>
      <c r="CR64" s="77">
        <v>1</v>
      </c>
      <c r="CS64" s="85">
        <f t="shared" si="36"/>
        <v>1</v>
      </c>
      <c r="CT64" s="85">
        <f t="shared" si="37"/>
        <v>0</v>
      </c>
      <c r="CU64" s="85">
        <f t="shared" si="38"/>
        <v>10</v>
      </c>
      <c r="CV64" s="85">
        <f t="shared" si="39"/>
        <v>4</v>
      </c>
      <c r="CW64" s="85">
        <f t="shared" si="40"/>
        <v>0</v>
      </c>
      <c r="CX64" s="77">
        <f t="shared" si="54"/>
        <v>14</v>
      </c>
      <c r="CY64" s="85">
        <v>1</v>
      </c>
      <c r="CZ64" s="85">
        <v>1</v>
      </c>
      <c r="DA64" s="85">
        <v>0</v>
      </c>
      <c r="DB64" s="85">
        <v>10</v>
      </c>
      <c r="DC64" s="85">
        <v>4</v>
      </c>
      <c r="DD64" s="85">
        <v>0</v>
      </c>
      <c r="ET64" s="85">
        <v>2</v>
      </c>
      <c r="EU64" s="85">
        <v>2</v>
      </c>
      <c r="EV64" s="85">
        <v>2</v>
      </c>
      <c r="EW64" s="85">
        <v>8</v>
      </c>
      <c r="EX64" s="85">
        <v>15</v>
      </c>
      <c r="EY64" s="85">
        <v>0</v>
      </c>
      <c r="FL64" s="86">
        <f t="shared" si="55"/>
        <v>9.8999999999999986</v>
      </c>
      <c r="FM64" s="99">
        <f t="shared" si="56"/>
        <v>0</v>
      </c>
      <c r="FN64" s="99">
        <f t="shared" si="41"/>
        <v>0</v>
      </c>
      <c r="FO64" s="100">
        <f t="shared" si="42"/>
        <v>0</v>
      </c>
      <c r="FP64" s="100">
        <f t="shared" si="43"/>
        <v>0</v>
      </c>
      <c r="FQ64" s="101">
        <v>5.1796067761474454E-2</v>
      </c>
      <c r="FR64" s="101">
        <v>5.1484609737275956E-3</v>
      </c>
      <c r="FS64" s="101">
        <v>-1.0821587629070581E-2</v>
      </c>
      <c r="FT64" s="100" t="s">
        <v>1679</v>
      </c>
      <c r="FU64" s="100" t="s">
        <v>1680</v>
      </c>
      <c r="FV64" s="100" t="s">
        <v>1472</v>
      </c>
      <c r="FW64" s="100" t="s">
        <v>1530</v>
      </c>
      <c r="FX64" s="100" t="s">
        <v>1605</v>
      </c>
      <c r="FY64" s="100" t="s">
        <v>1681</v>
      </c>
      <c r="FZ64" s="100" t="s">
        <v>1640</v>
      </c>
      <c r="GA64" s="100" t="s">
        <v>1604</v>
      </c>
      <c r="GB64" s="100"/>
    </row>
    <row r="65" spans="1:184" ht="14.45" hidden="1" customHeight="1" x14ac:dyDescent="0.25">
      <c r="A65" s="32" t="s">
        <v>57</v>
      </c>
      <c r="B65" s="90" t="s">
        <v>1024</v>
      </c>
      <c r="C65" s="41" t="str">
        <f>'[1]Özet tablo'!P64</f>
        <v>AMASYA</v>
      </c>
      <c r="D65" s="41"/>
      <c r="E65" s="41"/>
      <c r="F65" s="41"/>
      <c r="G65" s="91">
        <v>487</v>
      </c>
      <c r="H65" s="91">
        <v>1211</v>
      </c>
      <c r="I65" s="91">
        <v>1360</v>
      </c>
      <c r="J65" s="91">
        <v>3058</v>
      </c>
      <c r="K65" s="92">
        <v>344</v>
      </c>
      <c r="L65" s="92">
        <v>1052</v>
      </c>
      <c r="M65" s="92">
        <v>1416</v>
      </c>
      <c r="N65" s="92">
        <v>2812</v>
      </c>
      <c r="O65" s="93">
        <v>51</v>
      </c>
      <c r="P65" s="40">
        <v>353</v>
      </c>
      <c r="Q65" s="94">
        <f t="shared" si="57"/>
        <v>-246</v>
      </c>
      <c r="R65" s="95">
        <f t="shared" si="58"/>
        <v>-8.0444735120994107E-2</v>
      </c>
      <c r="S65" s="96">
        <v>1370</v>
      </c>
      <c r="T65" s="96">
        <v>1808</v>
      </c>
      <c r="U65" s="96">
        <v>1320</v>
      </c>
      <c r="V65" s="96">
        <v>1743</v>
      </c>
      <c r="W65" s="96">
        <v>3128</v>
      </c>
      <c r="X65" s="96">
        <v>4498</v>
      </c>
      <c r="Y65" s="73">
        <f t="shared" si="3"/>
        <v>25.10948905109489</v>
      </c>
      <c r="Z65" s="73">
        <f t="shared" si="4"/>
        <v>58.185840707964601</v>
      </c>
      <c r="AA65" s="73">
        <f t="shared" si="44"/>
        <v>84.393939393939405</v>
      </c>
      <c r="AB65" s="73">
        <f t="shared" si="5"/>
        <v>69.245524296675185</v>
      </c>
      <c r="AC65" s="73">
        <f t="shared" si="6"/>
        <v>55.802578923966209</v>
      </c>
      <c r="AD65" s="97">
        <f t="shared" si="15"/>
        <v>962</v>
      </c>
      <c r="AE65" s="40">
        <f t="shared" si="16"/>
        <v>206</v>
      </c>
      <c r="AF65" s="98">
        <v>1740</v>
      </c>
      <c r="AG65" s="98">
        <v>1388</v>
      </c>
      <c r="AH65" s="98">
        <v>1733</v>
      </c>
      <c r="AI65" s="98">
        <v>1384</v>
      </c>
      <c r="AJ65" s="98">
        <v>426</v>
      </c>
      <c r="AK65" s="98">
        <v>361</v>
      </c>
      <c r="AL65" s="76">
        <v>73</v>
      </c>
      <c r="AM65" s="76">
        <v>157</v>
      </c>
      <c r="AN65" s="77">
        <v>366</v>
      </c>
      <c r="AO65" s="77">
        <v>955</v>
      </c>
      <c r="AP65" s="77">
        <v>1347</v>
      </c>
      <c r="AQ65" s="77">
        <v>58</v>
      </c>
      <c r="AR65" s="77">
        <f t="shared" si="45"/>
        <v>2726</v>
      </c>
      <c r="AS65" s="77">
        <v>358</v>
      </c>
      <c r="AT65" s="78">
        <v>44</v>
      </c>
      <c r="AU65" s="79">
        <v>120</v>
      </c>
      <c r="AV65" s="80">
        <f t="shared" si="17"/>
        <v>50.97402597402597</v>
      </c>
      <c r="AW65" s="80">
        <f t="shared" si="18"/>
        <v>64.228424767404562</v>
      </c>
      <c r="AX65" s="80">
        <f t="shared" si="19"/>
        <v>75.650289017341038</v>
      </c>
      <c r="AY65" s="81">
        <f t="shared" si="20"/>
        <v>26.368876080691646</v>
      </c>
      <c r="AZ65" s="81">
        <f t="shared" si="21"/>
        <v>55.106751298326607</v>
      </c>
      <c r="BA65" s="81">
        <f t="shared" si="46"/>
        <v>83.480662983425418</v>
      </c>
      <c r="BB65" s="81">
        <f t="shared" si="22"/>
        <v>69.602032176121924</v>
      </c>
      <c r="BC65" s="81">
        <f t="shared" si="47"/>
        <v>58.692933083176989</v>
      </c>
      <c r="BD65" s="82">
        <f t="shared" si="48"/>
        <v>299</v>
      </c>
      <c r="BE65" s="83">
        <v>73</v>
      </c>
      <c r="BF65" s="83">
        <v>188</v>
      </c>
      <c r="BG65" s="83">
        <v>338</v>
      </c>
      <c r="BH65" s="83">
        <v>956</v>
      </c>
      <c r="BI65" s="83">
        <v>1436</v>
      </c>
      <c r="BJ65" s="83">
        <v>85</v>
      </c>
      <c r="BK65" s="77">
        <f t="shared" si="49"/>
        <v>2815</v>
      </c>
      <c r="BL65" s="83">
        <f t="shared" si="23"/>
        <v>63</v>
      </c>
      <c r="BM65" s="84">
        <v>113</v>
      </c>
      <c r="BN65" s="83">
        <f t="shared" si="24"/>
        <v>149</v>
      </c>
      <c r="BO65" s="83">
        <f t="shared" si="25"/>
        <v>240</v>
      </c>
      <c r="BP65" s="83">
        <f t="shared" si="26"/>
        <v>790</v>
      </c>
      <c r="BQ65" s="83">
        <f t="shared" si="27"/>
        <v>1255</v>
      </c>
      <c r="BR65" s="83">
        <f t="shared" si="28"/>
        <v>76</v>
      </c>
      <c r="BS65" s="77">
        <f t="shared" si="50"/>
        <v>2361</v>
      </c>
      <c r="BT65" s="83">
        <f t="shared" si="29"/>
        <v>2</v>
      </c>
      <c r="BU65" s="77">
        <v>16</v>
      </c>
      <c r="BV65" s="83">
        <f t="shared" si="30"/>
        <v>7</v>
      </c>
      <c r="BW65" s="83">
        <f t="shared" si="31"/>
        <v>9</v>
      </c>
      <c r="BX65" s="83">
        <f t="shared" si="32"/>
        <v>17</v>
      </c>
      <c r="BY65" s="83">
        <f t="shared" si="33"/>
        <v>36</v>
      </c>
      <c r="BZ65" s="83">
        <f t="shared" si="34"/>
        <v>3</v>
      </c>
      <c r="CA65" s="77">
        <f t="shared" si="51"/>
        <v>65</v>
      </c>
      <c r="CB65" s="85">
        <v>6</v>
      </c>
      <c r="CC65" s="77">
        <v>25</v>
      </c>
      <c r="CD65" s="85">
        <v>26</v>
      </c>
      <c r="CE65" s="85">
        <v>89</v>
      </c>
      <c r="CF65" s="85">
        <v>117</v>
      </c>
      <c r="CG65" s="85">
        <v>111</v>
      </c>
      <c r="CH65" s="85">
        <v>6</v>
      </c>
      <c r="CI65" s="77">
        <f t="shared" si="52"/>
        <v>323</v>
      </c>
      <c r="CP65" s="77">
        <f t="shared" si="53"/>
        <v>0</v>
      </c>
      <c r="CQ65" s="85">
        <f t="shared" si="35"/>
        <v>2</v>
      </c>
      <c r="CR65" s="77">
        <v>3</v>
      </c>
      <c r="CS65" s="85">
        <f t="shared" si="36"/>
        <v>6</v>
      </c>
      <c r="CT65" s="85">
        <f t="shared" si="37"/>
        <v>0</v>
      </c>
      <c r="CU65" s="85">
        <f t="shared" si="38"/>
        <v>32</v>
      </c>
      <c r="CV65" s="85">
        <f t="shared" si="39"/>
        <v>34</v>
      </c>
      <c r="CW65" s="85">
        <f t="shared" si="40"/>
        <v>0</v>
      </c>
      <c r="CX65" s="77">
        <f t="shared" si="54"/>
        <v>66</v>
      </c>
      <c r="CY65" s="85">
        <v>2</v>
      </c>
      <c r="CZ65" s="85">
        <v>6</v>
      </c>
      <c r="DA65" s="85">
        <v>0</v>
      </c>
      <c r="DB65" s="85">
        <v>32</v>
      </c>
      <c r="DC65" s="85">
        <v>34</v>
      </c>
      <c r="DD65" s="85">
        <v>0</v>
      </c>
      <c r="DP65" s="85">
        <v>1</v>
      </c>
      <c r="DQ65" s="85">
        <v>3</v>
      </c>
      <c r="DR65" s="85">
        <v>10</v>
      </c>
      <c r="DS65" s="85">
        <v>15</v>
      </c>
      <c r="DT65" s="85">
        <v>13</v>
      </c>
      <c r="DU65" s="85">
        <v>4</v>
      </c>
      <c r="DV65" s="85">
        <v>2</v>
      </c>
      <c r="DW65" s="85">
        <v>7</v>
      </c>
      <c r="DX65" s="85">
        <v>9</v>
      </c>
      <c r="DY65" s="85">
        <v>17</v>
      </c>
      <c r="DZ65" s="85">
        <v>36</v>
      </c>
      <c r="EA65" s="85">
        <v>3</v>
      </c>
      <c r="EH65" s="85">
        <v>1</v>
      </c>
      <c r="EI65" s="85">
        <v>0</v>
      </c>
      <c r="EJ65" s="85">
        <v>0</v>
      </c>
      <c r="EK65" s="85">
        <v>0</v>
      </c>
      <c r="EL65" s="85">
        <v>2</v>
      </c>
      <c r="EM65" s="85">
        <v>0</v>
      </c>
      <c r="ET65" s="85">
        <v>55</v>
      </c>
      <c r="EU65" s="85">
        <v>100</v>
      </c>
      <c r="EV65" s="85">
        <v>77</v>
      </c>
      <c r="EW65" s="85">
        <v>492</v>
      </c>
      <c r="EX65" s="85">
        <v>877</v>
      </c>
      <c r="EY65" s="85">
        <v>60</v>
      </c>
      <c r="EZ65" s="85">
        <v>6</v>
      </c>
      <c r="FA65" s="85">
        <v>46</v>
      </c>
      <c r="FB65" s="85">
        <v>153</v>
      </c>
      <c r="FC65" s="85">
        <v>283</v>
      </c>
      <c r="FD65" s="85">
        <v>363</v>
      </c>
      <c r="FE65" s="85">
        <v>12</v>
      </c>
      <c r="FL65" s="86">
        <f t="shared" si="55"/>
        <v>0</v>
      </c>
      <c r="FM65" s="99">
        <f t="shared" si="56"/>
        <v>0</v>
      </c>
      <c r="FN65" s="99">
        <f t="shared" si="41"/>
        <v>0</v>
      </c>
      <c r="FO65" s="100">
        <f t="shared" si="42"/>
        <v>0</v>
      </c>
      <c r="FP65" s="100">
        <f t="shared" si="43"/>
        <v>0</v>
      </c>
      <c r="FQ65" s="101">
        <v>0.15032618296753797</v>
      </c>
      <c r="FR65" s="101">
        <v>4.3778022261298566E-2</v>
      </c>
      <c r="FS65" s="101">
        <v>-2.0854371668115011E-2</v>
      </c>
      <c r="FT65" s="100" t="s">
        <v>1610</v>
      </c>
      <c r="FU65" s="100" t="s">
        <v>2111</v>
      </c>
      <c r="FV65" s="100" t="s">
        <v>1905</v>
      </c>
      <c r="FW65" s="100" t="s">
        <v>2112</v>
      </c>
      <c r="FX65" s="100" t="s">
        <v>1649</v>
      </c>
      <c r="FY65" s="100" t="s">
        <v>1524</v>
      </c>
      <c r="FZ65" s="100" t="s">
        <v>1454</v>
      </c>
      <c r="GA65" s="100" t="s">
        <v>1806</v>
      </c>
      <c r="GB65" s="100"/>
    </row>
    <row r="66" spans="1:184" hidden="1" x14ac:dyDescent="0.25">
      <c r="A66" s="32" t="s">
        <v>57</v>
      </c>
      <c r="B66" s="90" t="s">
        <v>61</v>
      </c>
      <c r="C66" s="41" t="str">
        <f>'[1]Özet tablo'!P65</f>
        <v>AMASYA</v>
      </c>
      <c r="D66" s="41"/>
      <c r="E66" s="41"/>
      <c r="F66" s="41"/>
      <c r="G66" s="91">
        <v>237</v>
      </c>
      <c r="H66" s="91">
        <v>556</v>
      </c>
      <c r="I66" s="91">
        <v>727</v>
      </c>
      <c r="J66" s="91">
        <v>1520</v>
      </c>
      <c r="K66" s="92">
        <v>102</v>
      </c>
      <c r="L66" s="92">
        <v>391</v>
      </c>
      <c r="M66" s="92">
        <v>713</v>
      </c>
      <c r="N66" s="92">
        <v>1206</v>
      </c>
      <c r="O66" s="93">
        <v>16</v>
      </c>
      <c r="P66" s="40">
        <v>176</v>
      </c>
      <c r="Q66" s="94">
        <f t="shared" si="57"/>
        <v>-314</v>
      </c>
      <c r="R66" s="95">
        <f t="shared" si="58"/>
        <v>-0.20657894736842106</v>
      </c>
      <c r="S66" s="96">
        <v>708</v>
      </c>
      <c r="T66" s="96">
        <v>919</v>
      </c>
      <c r="U66" s="96">
        <v>692</v>
      </c>
      <c r="V66" s="96">
        <v>900</v>
      </c>
      <c r="W66" s="96">
        <v>1611</v>
      </c>
      <c r="X66" s="96">
        <v>2319</v>
      </c>
      <c r="Y66" s="73">
        <f t="shared" si="3"/>
        <v>14.40677966101695</v>
      </c>
      <c r="Z66" s="73">
        <f t="shared" si="4"/>
        <v>42.546245919477691</v>
      </c>
      <c r="AA66" s="73">
        <f t="shared" si="44"/>
        <v>79.913294797687868</v>
      </c>
      <c r="AB66" s="73">
        <f t="shared" si="5"/>
        <v>58.597144630664189</v>
      </c>
      <c r="AC66" s="73">
        <f t="shared" si="6"/>
        <v>45.105648986632168</v>
      </c>
      <c r="AD66" s="97">
        <f t="shared" si="15"/>
        <v>667</v>
      </c>
      <c r="AE66" s="40">
        <f t="shared" si="16"/>
        <v>139</v>
      </c>
      <c r="AF66" s="98">
        <v>880</v>
      </c>
      <c r="AG66" s="98">
        <v>693</v>
      </c>
      <c r="AH66" s="98">
        <v>917</v>
      </c>
      <c r="AI66" s="98">
        <v>716</v>
      </c>
      <c r="AJ66" s="98">
        <v>208</v>
      </c>
      <c r="AK66" s="98">
        <v>209</v>
      </c>
      <c r="AL66" s="76">
        <v>27</v>
      </c>
      <c r="AM66" s="76">
        <v>55</v>
      </c>
      <c r="AN66" s="77">
        <v>116</v>
      </c>
      <c r="AO66" s="77">
        <v>403</v>
      </c>
      <c r="AP66" s="77">
        <v>677</v>
      </c>
      <c r="AQ66" s="77">
        <v>26</v>
      </c>
      <c r="AR66" s="77">
        <f t="shared" si="45"/>
        <v>1222</v>
      </c>
      <c r="AS66" s="77">
        <v>175</v>
      </c>
      <c r="AT66" s="78">
        <v>8</v>
      </c>
      <c r="AU66" s="79">
        <v>38</v>
      </c>
      <c r="AV66" s="80">
        <f t="shared" si="17"/>
        <v>45.706174591909154</v>
      </c>
      <c r="AW66" s="80">
        <f t="shared" si="18"/>
        <v>57.011635027556636</v>
      </c>
      <c r="AX66" s="80">
        <f t="shared" si="19"/>
        <v>73.743016759776538</v>
      </c>
      <c r="AY66" s="81">
        <f t="shared" si="20"/>
        <v>16.738816738816737</v>
      </c>
      <c r="AZ66" s="81">
        <f t="shared" si="21"/>
        <v>43.947655398037078</v>
      </c>
      <c r="BA66" s="81">
        <f t="shared" si="46"/>
        <v>78.246753246753244</v>
      </c>
      <c r="BB66" s="81">
        <f t="shared" si="22"/>
        <v>61.162411732753938</v>
      </c>
      <c r="BC66" s="81">
        <f t="shared" si="47"/>
        <v>51.88620902906618</v>
      </c>
      <c r="BD66" s="82">
        <f t="shared" si="48"/>
        <v>201</v>
      </c>
      <c r="BE66" s="83">
        <v>29</v>
      </c>
      <c r="BF66" s="83">
        <v>77</v>
      </c>
      <c r="BG66" s="83">
        <v>110</v>
      </c>
      <c r="BH66" s="83">
        <v>391</v>
      </c>
      <c r="BI66" s="83">
        <v>705</v>
      </c>
      <c r="BJ66" s="83">
        <v>43</v>
      </c>
      <c r="BK66" s="77">
        <f t="shared" si="49"/>
        <v>1249</v>
      </c>
      <c r="BL66" s="83">
        <f t="shared" si="23"/>
        <v>24</v>
      </c>
      <c r="BM66" s="84">
        <v>44</v>
      </c>
      <c r="BN66" s="83">
        <f t="shared" si="24"/>
        <v>65</v>
      </c>
      <c r="BO66" s="83">
        <f t="shared" si="25"/>
        <v>82</v>
      </c>
      <c r="BP66" s="83">
        <f t="shared" si="26"/>
        <v>334</v>
      </c>
      <c r="BQ66" s="83">
        <f t="shared" si="27"/>
        <v>666</v>
      </c>
      <c r="BR66" s="83">
        <f t="shared" si="28"/>
        <v>43</v>
      </c>
      <c r="BS66" s="77">
        <f t="shared" si="50"/>
        <v>1125</v>
      </c>
      <c r="BT66" s="83">
        <f t="shared" si="29"/>
        <v>1</v>
      </c>
      <c r="BU66" s="77">
        <v>3</v>
      </c>
      <c r="BV66" s="83">
        <f t="shared" si="30"/>
        <v>3</v>
      </c>
      <c r="BW66" s="83">
        <f t="shared" si="31"/>
        <v>0</v>
      </c>
      <c r="BX66" s="83">
        <f t="shared" si="32"/>
        <v>13</v>
      </c>
      <c r="BY66" s="83">
        <f t="shared" si="33"/>
        <v>22</v>
      </c>
      <c r="BZ66" s="83">
        <f t="shared" si="34"/>
        <v>0</v>
      </c>
      <c r="CA66" s="77">
        <f t="shared" si="51"/>
        <v>35</v>
      </c>
      <c r="CB66" s="85">
        <v>2</v>
      </c>
      <c r="CC66" s="77">
        <v>8</v>
      </c>
      <c r="CD66" s="85">
        <v>7</v>
      </c>
      <c r="CE66" s="85">
        <v>28</v>
      </c>
      <c r="CF66" s="85">
        <v>31</v>
      </c>
      <c r="CG66" s="85">
        <v>6</v>
      </c>
      <c r="CH66" s="85">
        <v>0</v>
      </c>
      <c r="CI66" s="77">
        <f t="shared" si="52"/>
        <v>65</v>
      </c>
      <c r="CP66" s="77">
        <f t="shared" si="53"/>
        <v>0</v>
      </c>
      <c r="CQ66" s="85">
        <f t="shared" si="35"/>
        <v>2</v>
      </c>
      <c r="CR66" s="77"/>
      <c r="CS66" s="85">
        <f t="shared" si="36"/>
        <v>2</v>
      </c>
      <c r="CT66" s="85">
        <f t="shared" si="37"/>
        <v>0</v>
      </c>
      <c r="CU66" s="85">
        <f t="shared" si="38"/>
        <v>13</v>
      </c>
      <c r="CV66" s="85">
        <f t="shared" si="39"/>
        <v>11</v>
      </c>
      <c r="CW66" s="85">
        <f t="shared" si="40"/>
        <v>0</v>
      </c>
      <c r="CX66" s="77">
        <f t="shared" si="54"/>
        <v>24</v>
      </c>
      <c r="CY66" s="85">
        <v>2</v>
      </c>
      <c r="CZ66" s="85">
        <v>2</v>
      </c>
      <c r="DA66" s="85">
        <v>0</v>
      </c>
      <c r="DB66" s="85">
        <v>13</v>
      </c>
      <c r="DC66" s="85">
        <v>11</v>
      </c>
      <c r="DD66" s="85">
        <v>0</v>
      </c>
      <c r="DP66" s="85">
        <v>1</v>
      </c>
      <c r="DQ66" s="85">
        <v>1</v>
      </c>
      <c r="DR66" s="85">
        <v>4</v>
      </c>
      <c r="DS66" s="85">
        <v>11</v>
      </c>
      <c r="DT66" s="85">
        <v>0</v>
      </c>
      <c r="DU66" s="85">
        <v>0</v>
      </c>
      <c r="DV66" s="85">
        <v>1</v>
      </c>
      <c r="DW66" s="85">
        <v>3</v>
      </c>
      <c r="DX66" s="85">
        <v>0</v>
      </c>
      <c r="DY66" s="85">
        <v>13</v>
      </c>
      <c r="DZ66" s="85">
        <v>22</v>
      </c>
      <c r="EA66" s="85">
        <v>0</v>
      </c>
      <c r="ET66" s="85">
        <v>22</v>
      </c>
      <c r="EU66" s="85">
        <v>42</v>
      </c>
      <c r="EV66" s="85">
        <v>19</v>
      </c>
      <c r="EW66" s="85">
        <v>179</v>
      </c>
      <c r="EX66" s="85">
        <v>463</v>
      </c>
      <c r="EY66" s="85">
        <v>30</v>
      </c>
      <c r="EZ66" s="85">
        <v>1</v>
      </c>
      <c r="FA66" s="85">
        <v>22</v>
      </c>
      <c r="FB66" s="85">
        <v>59</v>
      </c>
      <c r="FC66" s="85">
        <v>144</v>
      </c>
      <c r="FD66" s="85">
        <v>203</v>
      </c>
      <c r="FE66" s="85">
        <v>13</v>
      </c>
      <c r="FL66" s="86">
        <f t="shared" si="55"/>
        <v>29.099999999999909</v>
      </c>
      <c r="FM66" s="99">
        <f t="shared" si="56"/>
        <v>1</v>
      </c>
      <c r="FN66" s="99">
        <f t="shared" si="41"/>
        <v>0</v>
      </c>
      <c r="FO66" s="100">
        <f t="shared" si="42"/>
        <v>0.17</v>
      </c>
      <c r="FP66" s="100">
        <f t="shared" si="43"/>
        <v>0</v>
      </c>
      <c r="FQ66" s="101">
        <v>3.6960234044576344E-2</v>
      </c>
      <c r="FR66" s="101">
        <v>7.751657123026208E-2</v>
      </c>
      <c r="FS66" s="101">
        <v>3.1052812727064165E-2</v>
      </c>
      <c r="FT66" s="100" t="s">
        <v>1430</v>
      </c>
      <c r="FU66" s="100" t="s">
        <v>2274</v>
      </c>
      <c r="FV66" s="100" t="s">
        <v>2227</v>
      </c>
      <c r="FW66" s="100" t="s">
        <v>2175</v>
      </c>
      <c r="FX66" s="100" t="s">
        <v>2119</v>
      </c>
      <c r="FY66" s="100" t="s">
        <v>2287</v>
      </c>
      <c r="FZ66" s="100" t="s">
        <v>1620</v>
      </c>
      <c r="GA66" s="100" t="s">
        <v>2333</v>
      </c>
      <c r="GB66" s="100"/>
    </row>
    <row r="67" spans="1:184" hidden="1" x14ac:dyDescent="0.25">
      <c r="A67" s="32" t="s">
        <v>57</v>
      </c>
      <c r="B67" s="90" t="s">
        <v>62</v>
      </c>
      <c r="C67" s="41" t="str">
        <f>'[1]Özet tablo'!P66</f>
        <v>AMASYA</v>
      </c>
      <c r="D67" s="41"/>
      <c r="E67" s="41"/>
      <c r="F67" s="41"/>
      <c r="G67" s="91">
        <v>75</v>
      </c>
      <c r="H67" s="91">
        <v>296</v>
      </c>
      <c r="I67" s="91">
        <v>429</v>
      </c>
      <c r="J67" s="91">
        <v>800</v>
      </c>
      <c r="K67" s="92">
        <v>102</v>
      </c>
      <c r="L67" s="92">
        <v>249</v>
      </c>
      <c r="M67" s="92">
        <v>403</v>
      </c>
      <c r="N67" s="92">
        <v>754</v>
      </c>
      <c r="O67" s="93">
        <v>24</v>
      </c>
      <c r="P67" s="40">
        <v>111</v>
      </c>
      <c r="Q67" s="94">
        <f t="shared" si="57"/>
        <v>-46</v>
      </c>
      <c r="R67" s="95">
        <f t="shared" si="58"/>
        <v>-5.7500000000000002E-2</v>
      </c>
      <c r="S67" s="96">
        <v>466</v>
      </c>
      <c r="T67" s="96">
        <v>646</v>
      </c>
      <c r="U67" s="96">
        <v>516</v>
      </c>
      <c r="V67" s="96">
        <v>663</v>
      </c>
      <c r="W67" s="96">
        <v>1162</v>
      </c>
      <c r="X67" s="96">
        <v>1628</v>
      </c>
      <c r="Y67" s="73">
        <f t="shared" si="3"/>
        <v>21.888412017167383</v>
      </c>
      <c r="Z67" s="73">
        <f t="shared" si="4"/>
        <v>38.544891640866872</v>
      </c>
      <c r="AA67" s="73">
        <f t="shared" si="44"/>
        <v>61.240310077519375</v>
      </c>
      <c r="AB67" s="73">
        <f t="shared" si="5"/>
        <v>48.623063683304643</v>
      </c>
      <c r="AC67" s="73">
        <f t="shared" si="6"/>
        <v>40.970515970515969</v>
      </c>
      <c r="AD67" s="97">
        <f t="shared" si="15"/>
        <v>597</v>
      </c>
      <c r="AE67" s="40">
        <f t="shared" si="16"/>
        <v>200</v>
      </c>
      <c r="AF67" s="98">
        <v>619</v>
      </c>
      <c r="AG67" s="98">
        <v>489</v>
      </c>
      <c r="AH67" s="98">
        <v>613</v>
      </c>
      <c r="AI67" s="98">
        <v>509</v>
      </c>
      <c r="AJ67" s="98">
        <v>153</v>
      </c>
      <c r="AK67" s="98">
        <v>142</v>
      </c>
      <c r="AL67" s="76">
        <v>21</v>
      </c>
      <c r="AM67" s="76">
        <v>35</v>
      </c>
      <c r="AN67" s="77">
        <v>71</v>
      </c>
      <c r="AO67" s="77">
        <v>250</v>
      </c>
      <c r="AP67" s="77">
        <v>367</v>
      </c>
      <c r="AQ67" s="77">
        <v>21</v>
      </c>
      <c r="AR67" s="77">
        <f t="shared" si="45"/>
        <v>709</v>
      </c>
      <c r="AS67" s="77">
        <v>105</v>
      </c>
      <c r="AT67" s="78">
        <v>19</v>
      </c>
      <c r="AU67" s="79">
        <v>32</v>
      </c>
      <c r="AV67" s="80">
        <f t="shared" si="17"/>
        <v>35.470941883767537</v>
      </c>
      <c r="AW67" s="80">
        <f t="shared" si="18"/>
        <v>47.504456327985736</v>
      </c>
      <c r="AX67" s="80">
        <f t="shared" si="19"/>
        <v>55.599214145383101</v>
      </c>
      <c r="AY67" s="81">
        <f t="shared" si="20"/>
        <v>14.519427402862986</v>
      </c>
      <c r="AZ67" s="81">
        <f t="shared" si="21"/>
        <v>40.783034257748781</v>
      </c>
      <c r="BA67" s="81">
        <f t="shared" si="46"/>
        <v>63.141993957703924</v>
      </c>
      <c r="BB67" s="81">
        <f t="shared" si="22"/>
        <v>52.392156862745097</v>
      </c>
      <c r="BC67" s="81">
        <f t="shared" si="47"/>
        <v>42.484795829713292</v>
      </c>
      <c r="BD67" s="82">
        <f t="shared" si="48"/>
        <v>244</v>
      </c>
      <c r="BE67" s="83">
        <v>21</v>
      </c>
      <c r="BF67" s="83">
        <v>45</v>
      </c>
      <c r="BG67" s="83">
        <v>70</v>
      </c>
      <c r="BH67" s="83">
        <v>229</v>
      </c>
      <c r="BI67" s="83">
        <v>401</v>
      </c>
      <c r="BJ67" s="83">
        <v>31</v>
      </c>
      <c r="BK67" s="77">
        <f t="shared" si="49"/>
        <v>731</v>
      </c>
      <c r="BL67" s="83">
        <f t="shared" si="23"/>
        <v>19</v>
      </c>
      <c r="BM67" s="84">
        <v>31</v>
      </c>
      <c r="BN67" s="83">
        <f t="shared" si="24"/>
        <v>40</v>
      </c>
      <c r="BO67" s="83">
        <f t="shared" si="25"/>
        <v>70</v>
      </c>
      <c r="BP67" s="83">
        <f t="shared" si="26"/>
        <v>198</v>
      </c>
      <c r="BQ67" s="83">
        <f t="shared" si="27"/>
        <v>357</v>
      </c>
      <c r="BR67" s="83">
        <f t="shared" si="28"/>
        <v>29</v>
      </c>
      <c r="BS67" s="77">
        <f t="shared" si="50"/>
        <v>654</v>
      </c>
      <c r="BT67" s="83">
        <f t="shared" si="29"/>
        <v>1</v>
      </c>
      <c r="BU67" s="77">
        <v>3</v>
      </c>
      <c r="BV67" s="83">
        <f t="shared" si="30"/>
        <v>3</v>
      </c>
      <c r="BW67" s="83">
        <f t="shared" si="31"/>
        <v>0</v>
      </c>
      <c r="BX67" s="83">
        <f t="shared" si="32"/>
        <v>27</v>
      </c>
      <c r="BY67" s="83">
        <f t="shared" si="33"/>
        <v>30</v>
      </c>
      <c r="BZ67" s="83">
        <f t="shared" si="34"/>
        <v>1</v>
      </c>
      <c r="CA67" s="77">
        <f t="shared" si="51"/>
        <v>58</v>
      </c>
      <c r="CC67" s="77"/>
      <c r="CI67" s="77">
        <f t="shared" si="52"/>
        <v>0</v>
      </c>
      <c r="CP67" s="77">
        <f t="shared" si="53"/>
        <v>0</v>
      </c>
      <c r="CQ67" s="85">
        <f t="shared" si="35"/>
        <v>1</v>
      </c>
      <c r="CR67" s="77">
        <v>1</v>
      </c>
      <c r="CS67" s="85">
        <f t="shared" si="36"/>
        <v>2</v>
      </c>
      <c r="CT67" s="85">
        <f t="shared" si="37"/>
        <v>0</v>
      </c>
      <c r="CU67" s="85">
        <f t="shared" si="38"/>
        <v>4</v>
      </c>
      <c r="CV67" s="85">
        <f t="shared" si="39"/>
        <v>14</v>
      </c>
      <c r="CW67" s="85">
        <f t="shared" si="40"/>
        <v>1</v>
      </c>
      <c r="CX67" s="77">
        <f t="shared" si="54"/>
        <v>19</v>
      </c>
      <c r="CY67" s="85">
        <v>1</v>
      </c>
      <c r="CZ67" s="85">
        <v>2</v>
      </c>
      <c r="DA67" s="85">
        <v>0</v>
      </c>
      <c r="DB67" s="85">
        <v>4</v>
      </c>
      <c r="DC67" s="85">
        <v>14</v>
      </c>
      <c r="DD67" s="85">
        <v>1</v>
      </c>
      <c r="DP67" s="85">
        <v>1</v>
      </c>
      <c r="DQ67" s="85">
        <v>1</v>
      </c>
      <c r="DR67" s="85">
        <v>8</v>
      </c>
      <c r="DS67" s="85">
        <v>4</v>
      </c>
      <c r="DT67" s="85">
        <v>2</v>
      </c>
      <c r="DU67" s="85">
        <v>0</v>
      </c>
      <c r="EB67" s="85">
        <v>1</v>
      </c>
      <c r="EC67" s="85">
        <v>3</v>
      </c>
      <c r="ED67" s="85">
        <v>0</v>
      </c>
      <c r="EE67" s="85">
        <v>27</v>
      </c>
      <c r="EF67" s="85">
        <v>30</v>
      </c>
      <c r="EG67" s="85">
        <v>1</v>
      </c>
      <c r="ET67" s="85">
        <v>16</v>
      </c>
      <c r="EU67" s="85">
        <v>28</v>
      </c>
      <c r="EV67" s="85">
        <v>28</v>
      </c>
      <c r="EW67" s="85">
        <v>114</v>
      </c>
      <c r="EX67" s="85">
        <v>258</v>
      </c>
      <c r="EY67" s="85">
        <v>22</v>
      </c>
      <c r="EZ67" s="85">
        <v>2</v>
      </c>
      <c r="FA67" s="85">
        <v>11</v>
      </c>
      <c r="FB67" s="85">
        <v>34</v>
      </c>
      <c r="FC67" s="85">
        <v>80</v>
      </c>
      <c r="FD67" s="85">
        <v>97</v>
      </c>
      <c r="FE67" s="85">
        <v>7</v>
      </c>
      <c r="FL67" s="86">
        <f t="shared" si="55"/>
        <v>128.39999999999998</v>
      </c>
      <c r="FM67" s="99">
        <f t="shared" si="56"/>
        <v>6</v>
      </c>
      <c r="FN67" s="99">
        <f t="shared" si="41"/>
        <v>1</v>
      </c>
      <c r="FO67" s="100">
        <f t="shared" si="42"/>
        <v>1.02</v>
      </c>
      <c r="FP67" s="100">
        <f t="shared" si="43"/>
        <v>171</v>
      </c>
      <c r="FQ67" s="101">
        <v>2.0015556131708575E-2</v>
      </c>
      <c r="FR67" s="101">
        <v>4.0766603695147806E-2</v>
      </c>
      <c r="FS67" s="101">
        <v>-1.442904921165784E-2</v>
      </c>
      <c r="FT67" s="100" t="s">
        <v>2047</v>
      </c>
      <c r="FU67" s="100" t="s">
        <v>2139</v>
      </c>
      <c r="FV67" s="100" t="s">
        <v>2312</v>
      </c>
      <c r="FW67" s="100" t="s">
        <v>1815</v>
      </c>
      <c r="FX67" s="100" t="s">
        <v>1810</v>
      </c>
      <c r="FY67" s="100" t="s">
        <v>1781</v>
      </c>
      <c r="FZ67" s="100" t="s">
        <v>1793</v>
      </c>
      <c r="GA67" s="100" t="s">
        <v>2113</v>
      </c>
      <c r="GB67" s="100"/>
    </row>
    <row r="68" spans="1:184" hidden="1" x14ac:dyDescent="0.25">
      <c r="A68" s="32" t="s">
        <v>57</v>
      </c>
      <c r="B68" s="90" t="s">
        <v>63</v>
      </c>
      <c r="C68" s="41" t="str">
        <f>'[1]Özet tablo'!P67</f>
        <v>AMASYA</v>
      </c>
      <c r="D68" s="41"/>
      <c r="E68" s="41"/>
      <c r="F68" s="41"/>
      <c r="G68" s="91">
        <v>46</v>
      </c>
      <c r="H68" s="91">
        <v>173</v>
      </c>
      <c r="I68" s="91">
        <v>152</v>
      </c>
      <c r="J68" s="91">
        <v>371</v>
      </c>
      <c r="K68" s="92">
        <v>43</v>
      </c>
      <c r="L68" s="92">
        <v>132</v>
      </c>
      <c r="M68" s="92">
        <v>195</v>
      </c>
      <c r="N68" s="92">
        <v>370</v>
      </c>
      <c r="O68" s="93">
        <v>18</v>
      </c>
      <c r="P68" s="40">
        <v>38</v>
      </c>
      <c r="Q68" s="94">
        <f t="shared" si="57"/>
        <v>-1</v>
      </c>
      <c r="R68" s="95">
        <f t="shared" si="58"/>
        <v>-2.6954177897574125E-3</v>
      </c>
      <c r="S68" s="96">
        <v>250</v>
      </c>
      <c r="T68" s="96">
        <v>310</v>
      </c>
      <c r="U68" s="96">
        <v>270</v>
      </c>
      <c r="V68" s="96">
        <v>338</v>
      </c>
      <c r="W68" s="96">
        <v>580</v>
      </c>
      <c r="X68" s="96">
        <v>830</v>
      </c>
      <c r="Y68" s="73">
        <f t="shared" ref="Y68:Y131" si="59">K68/S68*100</f>
        <v>17.2</v>
      </c>
      <c r="Z68" s="73">
        <f t="shared" ref="Z68:Z131" si="60">L68/T68*100</f>
        <v>42.58064516129032</v>
      </c>
      <c r="AA68" s="73">
        <f t="shared" ref="AA68:AA131" si="61">((M68+O68)-P68)/U68*100</f>
        <v>64.81481481481481</v>
      </c>
      <c r="AB68" s="73">
        <f t="shared" ref="AB68:AB131" si="62">((L68+M68+O68)-P68)/W68*100</f>
        <v>52.931034482758619</v>
      </c>
      <c r="AC68" s="73">
        <f t="shared" ref="AC68:AC131" si="63">((N68+O68)-P68)/X68*100</f>
        <v>42.168674698795186</v>
      </c>
      <c r="AD68" s="97">
        <f t="shared" si="15"/>
        <v>273</v>
      </c>
      <c r="AE68" s="40">
        <f t="shared" si="16"/>
        <v>95</v>
      </c>
      <c r="AF68" s="98">
        <v>320</v>
      </c>
      <c r="AG68" s="98">
        <v>252</v>
      </c>
      <c r="AH68" s="98">
        <v>320</v>
      </c>
      <c r="AI68" s="98">
        <v>234</v>
      </c>
      <c r="AJ68" s="98">
        <v>65</v>
      </c>
      <c r="AK68" s="98">
        <v>79</v>
      </c>
      <c r="AL68" s="76">
        <v>18</v>
      </c>
      <c r="AM68" s="76">
        <v>23</v>
      </c>
      <c r="AN68" s="77">
        <v>46</v>
      </c>
      <c r="AO68" s="77">
        <v>150</v>
      </c>
      <c r="AP68" s="77">
        <v>151</v>
      </c>
      <c r="AQ68" s="77">
        <v>12</v>
      </c>
      <c r="AR68" s="77">
        <f t="shared" si="45"/>
        <v>359</v>
      </c>
      <c r="AS68" s="77">
        <v>38</v>
      </c>
      <c r="AT68" s="78">
        <v>16</v>
      </c>
      <c r="AU68" s="79">
        <v>24</v>
      </c>
      <c r="AV68" s="80">
        <f t="shared" si="17"/>
        <v>35.185185185185183</v>
      </c>
      <c r="AW68" s="80">
        <f t="shared" si="18"/>
        <v>49.638989169675092</v>
      </c>
      <c r="AX68" s="80">
        <f t="shared" si="19"/>
        <v>53.418803418803421</v>
      </c>
      <c r="AY68" s="81">
        <f t="shared" si="20"/>
        <v>18.253968253968253</v>
      </c>
      <c r="AZ68" s="81">
        <f t="shared" si="21"/>
        <v>46.875</v>
      </c>
      <c r="BA68" s="81">
        <f t="shared" si="46"/>
        <v>63.879598662207357</v>
      </c>
      <c r="BB68" s="81">
        <f t="shared" si="22"/>
        <v>55.088852988691443</v>
      </c>
      <c r="BC68" s="81">
        <f t="shared" si="47"/>
        <v>43.012704174228681</v>
      </c>
      <c r="BD68" s="82">
        <f t="shared" si="48"/>
        <v>108</v>
      </c>
      <c r="BE68" s="83">
        <v>18</v>
      </c>
      <c r="BF68" s="83">
        <v>27</v>
      </c>
      <c r="BG68" s="83">
        <v>41</v>
      </c>
      <c r="BH68" s="83">
        <v>144</v>
      </c>
      <c r="BI68" s="83">
        <v>173</v>
      </c>
      <c r="BJ68" s="83">
        <v>15</v>
      </c>
      <c r="BK68" s="77">
        <f t="shared" si="49"/>
        <v>373</v>
      </c>
      <c r="BL68" s="83">
        <f t="shared" si="23"/>
        <v>18</v>
      </c>
      <c r="BM68" s="84">
        <v>23</v>
      </c>
      <c r="BN68" s="83">
        <f t="shared" si="24"/>
        <v>27</v>
      </c>
      <c r="BO68" s="83">
        <f t="shared" si="25"/>
        <v>41</v>
      </c>
      <c r="BP68" s="83">
        <f t="shared" si="26"/>
        <v>144</v>
      </c>
      <c r="BQ68" s="83">
        <f t="shared" si="27"/>
        <v>173</v>
      </c>
      <c r="BR68" s="83">
        <f t="shared" si="28"/>
        <v>15</v>
      </c>
      <c r="BS68" s="77">
        <f t="shared" si="50"/>
        <v>373</v>
      </c>
      <c r="BT68" s="83">
        <f t="shared" si="29"/>
        <v>0</v>
      </c>
      <c r="BU68" s="77"/>
      <c r="BV68" s="83">
        <f t="shared" si="30"/>
        <v>0</v>
      </c>
      <c r="BW68" s="83">
        <f t="shared" si="31"/>
        <v>0</v>
      </c>
      <c r="BX68" s="83">
        <f t="shared" si="32"/>
        <v>0</v>
      </c>
      <c r="BY68" s="83">
        <f t="shared" si="33"/>
        <v>0</v>
      </c>
      <c r="BZ68" s="83">
        <f t="shared" si="34"/>
        <v>0</v>
      </c>
      <c r="CA68" s="77">
        <f t="shared" si="51"/>
        <v>0</v>
      </c>
      <c r="CC68" s="77"/>
      <c r="CI68" s="77">
        <f t="shared" si="52"/>
        <v>0</v>
      </c>
      <c r="CP68" s="77">
        <f t="shared" si="53"/>
        <v>0</v>
      </c>
      <c r="CQ68" s="85">
        <f t="shared" si="35"/>
        <v>0</v>
      </c>
      <c r="CR68" s="77"/>
      <c r="CS68" s="85">
        <f t="shared" si="36"/>
        <v>0</v>
      </c>
      <c r="CT68" s="85">
        <f t="shared" si="37"/>
        <v>0</v>
      </c>
      <c r="CU68" s="85">
        <f t="shared" si="38"/>
        <v>0</v>
      </c>
      <c r="CV68" s="85">
        <f t="shared" si="39"/>
        <v>0</v>
      </c>
      <c r="CW68" s="85">
        <f t="shared" si="40"/>
        <v>0</v>
      </c>
      <c r="CX68" s="77">
        <f t="shared" si="54"/>
        <v>0</v>
      </c>
      <c r="ET68" s="85">
        <v>17</v>
      </c>
      <c r="EU68" s="85">
        <v>23</v>
      </c>
      <c r="EV68" s="85">
        <v>28</v>
      </c>
      <c r="EW68" s="85">
        <v>126</v>
      </c>
      <c r="EX68" s="85">
        <v>148</v>
      </c>
      <c r="EY68" s="85">
        <v>12</v>
      </c>
      <c r="EZ68" s="85">
        <v>1</v>
      </c>
      <c r="FA68" s="85">
        <v>4</v>
      </c>
      <c r="FB68" s="85">
        <v>13</v>
      </c>
      <c r="FC68" s="85">
        <v>18</v>
      </c>
      <c r="FD68" s="85">
        <v>25</v>
      </c>
      <c r="FE68" s="85">
        <v>3</v>
      </c>
      <c r="FL68" s="86">
        <f t="shared" si="55"/>
        <v>58.799999999999955</v>
      </c>
      <c r="FM68" s="99">
        <f t="shared" si="56"/>
        <v>2</v>
      </c>
      <c r="FN68" s="99">
        <f t="shared" si="41"/>
        <v>0</v>
      </c>
      <c r="FO68" s="100">
        <f t="shared" si="42"/>
        <v>0.34</v>
      </c>
      <c r="FP68" s="100">
        <f t="shared" si="43"/>
        <v>0</v>
      </c>
      <c r="FQ68" s="101">
        <v>0.28899187288832062</v>
      </c>
      <c r="FR68" s="101">
        <v>-5.6028796195254204E-3</v>
      </c>
      <c r="FS68" s="101">
        <v>0.16773123267803752</v>
      </c>
      <c r="FT68" s="100" t="s">
        <v>1876</v>
      </c>
      <c r="FU68" s="100" t="s">
        <v>1412</v>
      </c>
      <c r="FV68" s="100" t="s">
        <v>1965</v>
      </c>
      <c r="FW68" s="100" t="s">
        <v>2030</v>
      </c>
      <c r="FX68" s="100" t="s">
        <v>2351</v>
      </c>
      <c r="FY68" s="100" t="s">
        <v>2062</v>
      </c>
      <c r="FZ68" s="100" t="s">
        <v>1938</v>
      </c>
      <c r="GA68" s="100" t="s">
        <v>1891</v>
      </c>
      <c r="GB68" s="100"/>
    </row>
    <row r="69" spans="1:184" hidden="1" x14ac:dyDescent="0.25">
      <c r="A69" s="32" t="s">
        <v>64</v>
      </c>
      <c r="B69" s="90" t="s">
        <v>65</v>
      </c>
      <c r="C69" s="41" t="str">
        <f>'[1]Özet tablo'!P68</f>
        <v>ANKARA</v>
      </c>
      <c r="D69" s="41"/>
      <c r="E69" s="41"/>
      <c r="F69" s="41"/>
      <c r="G69" s="91">
        <v>37</v>
      </c>
      <c r="H69" s="91">
        <v>122</v>
      </c>
      <c r="I69" s="91">
        <v>229</v>
      </c>
      <c r="J69" s="91">
        <v>388</v>
      </c>
      <c r="K69" s="92">
        <v>33</v>
      </c>
      <c r="L69" s="92">
        <v>146</v>
      </c>
      <c r="M69" s="92">
        <v>223</v>
      </c>
      <c r="N69" s="92">
        <v>402</v>
      </c>
      <c r="O69" s="93">
        <v>24</v>
      </c>
      <c r="P69" s="40">
        <v>50</v>
      </c>
      <c r="Q69" s="94">
        <f t="shared" ref="Q69:Q100" si="64">N69-J69</f>
        <v>14</v>
      </c>
      <c r="R69" s="95">
        <f t="shared" ref="R69:R100" si="65">(N69-J69)/J69</f>
        <v>3.608247422680412E-2</v>
      </c>
      <c r="S69" s="96">
        <v>432</v>
      </c>
      <c r="T69" s="96">
        <v>494</v>
      </c>
      <c r="U69" s="96">
        <v>372</v>
      </c>
      <c r="V69" s="96">
        <v>486</v>
      </c>
      <c r="W69" s="96">
        <v>866</v>
      </c>
      <c r="X69" s="96">
        <v>1298</v>
      </c>
      <c r="Y69" s="73">
        <f t="shared" si="59"/>
        <v>7.6388888888888893</v>
      </c>
      <c r="Z69" s="73">
        <f t="shared" si="60"/>
        <v>29.554655870445345</v>
      </c>
      <c r="AA69" s="73">
        <f t="shared" si="61"/>
        <v>52.956989247311824</v>
      </c>
      <c r="AB69" s="73">
        <f t="shared" si="62"/>
        <v>39.607390300230946</v>
      </c>
      <c r="AC69" s="73">
        <f t="shared" si="63"/>
        <v>28.967642526964561</v>
      </c>
      <c r="AD69" s="97">
        <f t="shared" ref="AD69:AD132" si="66">W69-((L69+M69+O69)-P69)</f>
        <v>523</v>
      </c>
      <c r="AE69" s="40">
        <f t="shared" ref="AE69:AE132" si="67">U69-((M69+O69)-P69)</f>
        <v>175</v>
      </c>
      <c r="AF69" s="98">
        <v>567</v>
      </c>
      <c r="AG69" s="98">
        <v>421</v>
      </c>
      <c r="AH69" s="98">
        <v>563</v>
      </c>
      <c r="AI69" s="98">
        <v>389</v>
      </c>
      <c r="AJ69" s="98">
        <v>122</v>
      </c>
      <c r="AK69" s="98">
        <v>117</v>
      </c>
      <c r="AL69" s="76">
        <v>11</v>
      </c>
      <c r="AM69" s="76">
        <v>24</v>
      </c>
      <c r="AN69" s="77">
        <v>32</v>
      </c>
      <c r="AO69" s="77">
        <v>107</v>
      </c>
      <c r="AP69" s="77">
        <v>260</v>
      </c>
      <c r="AQ69" s="77">
        <v>7</v>
      </c>
      <c r="AR69" s="77">
        <f t="shared" si="45"/>
        <v>406</v>
      </c>
      <c r="AS69" s="77">
        <v>55</v>
      </c>
      <c r="AT69" s="78">
        <v>16</v>
      </c>
      <c r="AU69" s="79">
        <v>40</v>
      </c>
      <c r="AV69" s="80">
        <f t="shared" ref="AV69:AV132" si="68">((AN69+AP69+AQ69)-AS69)/(AG69+AI69)*100</f>
        <v>30.123456790123459</v>
      </c>
      <c r="AW69" s="80">
        <f t="shared" ref="AW69:AW132" si="69">((AO69+AP69+AQ69)-AS69)/(AI69+AH69)*100</f>
        <v>33.508403361344534</v>
      </c>
      <c r="AX69" s="80">
        <f t="shared" ref="AX69:AX132" si="70">((AP69+AQ69)-AS69)/AI69*100</f>
        <v>54.498714652956295</v>
      </c>
      <c r="AY69" s="81">
        <f t="shared" ref="AY69:AY132" si="71">AN69/AG69*100</f>
        <v>7.6009501187648461</v>
      </c>
      <c r="AZ69" s="81">
        <f t="shared" ref="AZ69:AZ132" si="72">AO69/AH69*100</f>
        <v>19.005328596802844</v>
      </c>
      <c r="BA69" s="81">
        <f t="shared" ref="BA69:BA132" si="73">(AP69+AT69+AU69)/(AI69+AJ69)*100</f>
        <v>61.839530332681015</v>
      </c>
      <c r="BB69" s="81">
        <f t="shared" ref="BB69:BB132" si="74">(AP69+AT69+AU69+AO69)/(AI69+AJ69+AH69)*100</f>
        <v>39.385474860335194</v>
      </c>
      <c r="BC69" s="81">
        <f t="shared" ref="BC69:BC132" si="75">(AP69+AT69+AU69+AN69)/(AI69+AJ69+AG69)*100</f>
        <v>37.339055793991413</v>
      </c>
      <c r="BD69" s="82">
        <f t="shared" si="48"/>
        <v>195</v>
      </c>
      <c r="BE69" s="83">
        <v>11</v>
      </c>
      <c r="BF69" s="83">
        <v>26</v>
      </c>
      <c r="BG69" s="83">
        <v>25</v>
      </c>
      <c r="BH69" s="83">
        <v>97</v>
      </c>
      <c r="BI69" s="83">
        <v>269</v>
      </c>
      <c r="BJ69" s="83">
        <v>13</v>
      </c>
      <c r="BK69" s="77">
        <f t="shared" si="49"/>
        <v>404</v>
      </c>
      <c r="BL69" s="83">
        <f t="shared" ref="BL69:BL132" si="76">DP69+EH69+ET69+EZ69</f>
        <v>11</v>
      </c>
      <c r="BM69" s="84">
        <v>24</v>
      </c>
      <c r="BN69" s="83">
        <f t="shared" ref="BN69:BN132" si="77">DQ69+EI69+EU69+FA69</f>
        <v>26</v>
      </c>
      <c r="BO69" s="83">
        <f t="shared" ref="BO69:BO132" si="78">DR69+EJ69+EV69+FB69</f>
        <v>25</v>
      </c>
      <c r="BP69" s="83">
        <f t="shared" ref="BP69:BP132" si="79">DS69+EK69+EW69+FC69</f>
        <v>97</v>
      </c>
      <c r="BQ69" s="83">
        <f t="shared" ref="BQ69:BQ132" si="80">DT69+EL69+EX69+FD69</f>
        <v>269</v>
      </c>
      <c r="BR69" s="83">
        <f t="shared" ref="BR69:BR132" si="81">DU69+EM69+EY69+FE69</f>
        <v>13</v>
      </c>
      <c r="BS69" s="77">
        <f t="shared" si="50"/>
        <v>404</v>
      </c>
      <c r="BT69" s="83">
        <f t="shared" ref="BT69:BT132" si="82">DV69+EB69+EN69</f>
        <v>0</v>
      </c>
      <c r="BU69" s="77"/>
      <c r="BV69" s="83">
        <f t="shared" ref="BV69:BV132" si="83">DW69+EC69+EO69</f>
        <v>0</v>
      </c>
      <c r="BW69" s="83">
        <f t="shared" ref="BW69:BW132" si="84">DX69+ED69+EP69</f>
        <v>0</v>
      </c>
      <c r="BX69" s="83">
        <f t="shared" ref="BX69:BX132" si="85">DY69+EE69+EQ69</f>
        <v>0</v>
      </c>
      <c r="BY69" s="83">
        <f t="shared" ref="BY69:BY132" si="86">DZ69+EF69+ER69</f>
        <v>0</v>
      </c>
      <c r="BZ69" s="83">
        <f t="shared" ref="BZ69:BZ132" si="87">EA69+EG69+ES69</f>
        <v>0</v>
      </c>
      <c r="CA69" s="77">
        <f t="shared" si="51"/>
        <v>0</v>
      </c>
      <c r="CC69" s="77"/>
      <c r="CI69" s="77">
        <f t="shared" si="52"/>
        <v>0</v>
      </c>
      <c r="CP69" s="77">
        <f t="shared" si="53"/>
        <v>0</v>
      </c>
      <c r="CQ69" s="85">
        <f t="shared" ref="CQ69:CQ132" si="88">CY69+DE69+DK69+FF69</f>
        <v>0</v>
      </c>
      <c r="CR69" s="77"/>
      <c r="CS69" s="85">
        <f t="shared" ref="CS69:CS132" si="89">CZ69+DF69+DK69+FG69</f>
        <v>0</v>
      </c>
      <c r="CT69" s="85">
        <f t="shared" ref="CT69:CT132" si="90">DA69+DG69+DL69+FH69</f>
        <v>0</v>
      </c>
      <c r="CU69" s="85">
        <f t="shared" ref="CU69:CU132" si="91">DB69+DH69+DM69+FI69</f>
        <v>0</v>
      </c>
      <c r="CV69" s="85">
        <f t="shared" ref="CV69:CV132" si="92">DC69+DI69+DN69+FJ69</f>
        <v>0</v>
      </c>
      <c r="CW69" s="85">
        <f t="shared" ref="CW69:CW132" si="93">DD69+DJ69+DO69+FK69</f>
        <v>0</v>
      </c>
      <c r="CX69" s="77">
        <f t="shared" si="54"/>
        <v>0</v>
      </c>
      <c r="ET69" s="85">
        <v>10</v>
      </c>
      <c r="EU69" s="85">
        <v>18</v>
      </c>
      <c r="EV69" s="85">
        <v>2</v>
      </c>
      <c r="EW69" s="85">
        <v>62</v>
      </c>
      <c r="EX69" s="85">
        <v>198</v>
      </c>
      <c r="EY69" s="85">
        <v>10</v>
      </c>
      <c r="EZ69" s="85">
        <v>1</v>
      </c>
      <c r="FA69" s="85">
        <v>8</v>
      </c>
      <c r="FB69" s="85">
        <v>23</v>
      </c>
      <c r="FC69" s="85">
        <v>35</v>
      </c>
      <c r="FD69" s="85">
        <v>71</v>
      </c>
      <c r="FE69" s="85">
        <v>3</v>
      </c>
      <c r="FL69" s="86">
        <f t="shared" si="55"/>
        <v>276.39999999999998</v>
      </c>
      <c r="FM69" s="99">
        <f t="shared" ref="FM69:FM132" si="94">IF(FL69/20&gt;0,INT(FL69/20),0)</f>
        <v>13</v>
      </c>
      <c r="FN69" s="99">
        <f t="shared" ref="FN69:FN132" si="95">IF(FM69/5&gt;0.49,INT(FM69/5),0)</f>
        <v>2</v>
      </c>
      <c r="FO69" s="100">
        <f t="shared" ref="FO69:FO132" si="96">IF(FM69&gt;0.49,(FM69*$FO$1)/1000,0)</f>
        <v>2.21</v>
      </c>
      <c r="FP69" s="100">
        <f t="shared" ref="FP69:FP132" si="97">IF(FN69&gt;0.49,(FN69*$FP$1),0)</f>
        <v>342</v>
      </c>
      <c r="FQ69" s="101">
        <v>0.38625938740265336</v>
      </c>
      <c r="FR69" s="101">
        <v>0.19479274612283135</v>
      </c>
      <c r="FS69" s="101">
        <v>0.13479897889099746</v>
      </c>
      <c r="FT69" s="100" t="s">
        <v>1723</v>
      </c>
      <c r="FU69" s="100" t="s">
        <v>2036</v>
      </c>
      <c r="FV69" s="100" t="s">
        <v>2134</v>
      </c>
      <c r="FW69" s="100" t="s">
        <v>2141</v>
      </c>
      <c r="FX69" s="100" t="s">
        <v>2353</v>
      </c>
      <c r="FY69" s="100" t="s">
        <v>1643</v>
      </c>
      <c r="FZ69" s="100" t="s">
        <v>1542</v>
      </c>
      <c r="GA69" s="100" t="s">
        <v>2364</v>
      </c>
      <c r="GB69" s="100"/>
    </row>
    <row r="70" spans="1:184" ht="15" hidden="1" customHeight="1" x14ac:dyDescent="0.25">
      <c r="A70" s="32" t="s">
        <v>64</v>
      </c>
      <c r="B70" s="90" t="s">
        <v>66</v>
      </c>
      <c r="C70" s="41" t="str">
        <f>'[1]Özet tablo'!P69</f>
        <v>ANKARA</v>
      </c>
      <c r="D70" s="41"/>
      <c r="E70" s="41"/>
      <c r="F70" s="41"/>
      <c r="G70" s="91">
        <v>318</v>
      </c>
      <c r="H70" s="91">
        <v>1211</v>
      </c>
      <c r="I70" s="91">
        <v>2104</v>
      </c>
      <c r="J70" s="91">
        <v>3633</v>
      </c>
      <c r="K70" s="92">
        <v>391</v>
      </c>
      <c r="L70" s="92">
        <v>1132</v>
      </c>
      <c r="M70" s="92">
        <v>2395</v>
      </c>
      <c r="N70" s="92">
        <v>3918</v>
      </c>
      <c r="O70" s="93">
        <v>200</v>
      </c>
      <c r="P70" s="40">
        <v>539</v>
      </c>
      <c r="Q70" s="94">
        <f t="shared" si="64"/>
        <v>285</v>
      </c>
      <c r="R70" s="95">
        <f t="shared" si="65"/>
        <v>7.8447563996696945E-2</v>
      </c>
      <c r="S70" s="96">
        <v>4318</v>
      </c>
      <c r="T70" s="96">
        <v>5549</v>
      </c>
      <c r="U70" s="96">
        <v>4264</v>
      </c>
      <c r="V70" s="96">
        <v>5624</v>
      </c>
      <c r="W70" s="96">
        <v>9813</v>
      </c>
      <c r="X70" s="96">
        <v>14131</v>
      </c>
      <c r="Y70" s="73">
        <f t="shared" si="59"/>
        <v>9.0551181102362204</v>
      </c>
      <c r="Z70" s="73">
        <f t="shared" si="60"/>
        <v>20.400072085060373</v>
      </c>
      <c r="AA70" s="73">
        <f t="shared" si="61"/>
        <v>48.217636022514071</v>
      </c>
      <c r="AB70" s="73">
        <f t="shared" si="62"/>
        <v>32.48751655966575</v>
      </c>
      <c r="AC70" s="73">
        <f t="shared" si="63"/>
        <v>25.327294600523668</v>
      </c>
      <c r="AD70" s="97">
        <f t="shared" si="66"/>
        <v>6625</v>
      </c>
      <c r="AE70" s="40">
        <f t="shared" si="67"/>
        <v>2208</v>
      </c>
      <c r="AF70" s="98">
        <v>5551</v>
      </c>
      <c r="AG70" s="98">
        <v>4254</v>
      </c>
      <c r="AH70" s="98">
        <v>5528</v>
      </c>
      <c r="AI70" s="98">
        <v>4161</v>
      </c>
      <c r="AJ70" s="98">
        <v>1340</v>
      </c>
      <c r="AK70" s="98">
        <v>1117</v>
      </c>
      <c r="AL70" s="76">
        <v>78</v>
      </c>
      <c r="AM70" s="76">
        <v>186</v>
      </c>
      <c r="AN70" s="77">
        <v>415</v>
      </c>
      <c r="AO70" s="77">
        <v>1271</v>
      </c>
      <c r="AP70" s="77">
        <v>2404</v>
      </c>
      <c r="AQ70" s="77">
        <v>121</v>
      </c>
      <c r="AR70" s="77">
        <f t="shared" ref="AR70:AR133" si="98">AN70+AO70+AP70+AQ70</f>
        <v>4211</v>
      </c>
      <c r="AS70" s="77">
        <v>681</v>
      </c>
      <c r="AT70" s="78">
        <v>156</v>
      </c>
      <c r="AU70" s="79">
        <v>450</v>
      </c>
      <c r="AV70" s="80">
        <f t="shared" si="68"/>
        <v>26.844919786096256</v>
      </c>
      <c r="AW70" s="80">
        <f t="shared" si="69"/>
        <v>32.149860666735478</v>
      </c>
      <c r="AX70" s="80">
        <f t="shared" si="70"/>
        <v>44.316270127373222</v>
      </c>
      <c r="AY70" s="81">
        <f t="shared" si="71"/>
        <v>9.7555242125058772</v>
      </c>
      <c r="AZ70" s="81">
        <f t="shared" si="72"/>
        <v>22.99204052098408</v>
      </c>
      <c r="BA70" s="81">
        <f t="shared" si="73"/>
        <v>54.717324122886744</v>
      </c>
      <c r="BB70" s="81">
        <f t="shared" si="74"/>
        <v>38.815849125033999</v>
      </c>
      <c r="BC70" s="81">
        <f t="shared" si="75"/>
        <v>35.110199897488471</v>
      </c>
      <c r="BD70" s="82">
        <f t="shared" ref="BD70:BD133" si="99">(AI70+AJ70)-(AP70+AT70+AU70)</f>
        <v>2491</v>
      </c>
      <c r="BE70" s="83">
        <v>82</v>
      </c>
      <c r="BF70" s="83">
        <v>250</v>
      </c>
      <c r="BG70" s="83">
        <v>413</v>
      </c>
      <c r="BH70" s="83">
        <v>1177</v>
      </c>
      <c r="BI70" s="83">
        <v>2499</v>
      </c>
      <c r="BJ70" s="83">
        <v>192</v>
      </c>
      <c r="BK70" s="77">
        <f t="shared" ref="BK70:BK133" si="100">BG70+BH70+BI70+BJ70</f>
        <v>4281</v>
      </c>
      <c r="BL70" s="83">
        <f t="shared" si="76"/>
        <v>67</v>
      </c>
      <c r="BM70" s="84">
        <v>139</v>
      </c>
      <c r="BN70" s="83">
        <f t="shared" si="77"/>
        <v>194</v>
      </c>
      <c r="BO70" s="83">
        <f t="shared" si="78"/>
        <v>251</v>
      </c>
      <c r="BP70" s="83">
        <f t="shared" si="79"/>
        <v>897</v>
      </c>
      <c r="BQ70" s="83">
        <f t="shared" si="80"/>
        <v>2167</v>
      </c>
      <c r="BR70" s="83">
        <f t="shared" si="81"/>
        <v>169</v>
      </c>
      <c r="BS70" s="77">
        <f t="shared" ref="BS70:BS133" si="101">BO70+BP70+BQ70+BR70</f>
        <v>3484</v>
      </c>
      <c r="BT70" s="83">
        <f t="shared" si="82"/>
        <v>6</v>
      </c>
      <c r="BU70" s="77">
        <v>20</v>
      </c>
      <c r="BV70" s="83">
        <f t="shared" si="83"/>
        <v>22</v>
      </c>
      <c r="BW70" s="83">
        <f t="shared" si="84"/>
        <v>30</v>
      </c>
      <c r="BX70" s="83">
        <f t="shared" si="85"/>
        <v>93</v>
      </c>
      <c r="BY70" s="83">
        <f t="shared" si="86"/>
        <v>198</v>
      </c>
      <c r="BZ70" s="83">
        <f t="shared" si="87"/>
        <v>15</v>
      </c>
      <c r="CA70" s="77">
        <f t="shared" ref="CA70:CA133" si="102">BW70+BX70+BY70+BZ70</f>
        <v>336</v>
      </c>
      <c r="CB70" s="85">
        <v>4</v>
      </c>
      <c r="CC70" s="77">
        <v>6</v>
      </c>
      <c r="CD70" s="85">
        <v>11</v>
      </c>
      <c r="CE70" s="85">
        <v>37</v>
      </c>
      <c r="CF70" s="85">
        <v>53</v>
      </c>
      <c r="CG70" s="85">
        <v>37</v>
      </c>
      <c r="CH70" s="85">
        <v>2</v>
      </c>
      <c r="CI70" s="77">
        <f t="shared" ref="CI70:CI133" si="103">CE70+CF70+CG70+CH70</f>
        <v>129</v>
      </c>
      <c r="CP70" s="77">
        <f t="shared" ref="CP70:CP133" si="104">CL70+CM70+CN70+CO70</f>
        <v>0</v>
      </c>
      <c r="CQ70" s="85">
        <f t="shared" si="88"/>
        <v>5</v>
      </c>
      <c r="CR70" s="77">
        <v>21</v>
      </c>
      <c r="CS70" s="85">
        <f t="shared" si="89"/>
        <v>23</v>
      </c>
      <c r="CT70" s="85">
        <f t="shared" si="90"/>
        <v>95</v>
      </c>
      <c r="CU70" s="85">
        <f t="shared" si="91"/>
        <v>134</v>
      </c>
      <c r="CV70" s="85">
        <f t="shared" si="92"/>
        <v>97</v>
      </c>
      <c r="CW70" s="85">
        <f t="shared" si="93"/>
        <v>6</v>
      </c>
      <c r="CX70" s="77">
        <f t="shared" ref="CX70:CX133" si="105">CT70+CU70+CV70+CW70</f>
        <v>332</v>
      </c>
      <c r="DE70" s="85">
        <v>5</v>
      </c>
      <c r="DF70" s="85">
        <v>23</v>
      </c>
      <c r="DG70" s="85">
        <v>95</v>
      </c>
      <c r="DH70" s="85">
        <v>134</v>
      </c>
      <c r="DI70" s="85">
        <v>97</v>
      </c>
      <c r="DJ70" s="85">
        <v>6</v>
      </c>
      <c r="DP70" s="85">
        <v>3</v>
      </c>
      <c r="DQ70" s="85">
        <v>4</v>
      </c>
      <c r="DR70" s="85">
        <v>6</v>
      </c>
      <c r="DS70" s="85">
        <v>14</v>
      </c>
      <c r="DT70" s="85">
        <v>15</v>
      </c>
      <c r="DU70" s="85">
        <v>2</v>
      </c>
      <c r="DV70" s="85">
        <v>2</v>
      </c>
      <c r="DW70" s="85">
        <v>7</v>
      </c>
      <c r="DX70" s="85">
        <v>1</v>
      </c>
      <c r="DY70" s="85">
        <v>9</v>
      </c>
      <c r="DZ70" s="85">
        <v>108</v>
      </c>
      <c r="EA70" s="85">
        <v>12</v>
      </c>
      <c r="EB70" s="85">
        <v>4</v>
      </c>
      <c r="EC70" s="85">
        <v>15</v>
      </c>
      <c r="ED70" s="85">
        <v>29</v>
      </c>
      <c r="EE70" s="85">
        <v>84</v>
      </c>
      <c r="EF70" s="85">
        <v>90</v>
      </c>
      <c r="EG70" s="85">
        <v>3</v>
      </c>
      <c r="EH70" s="85">
        <v>5</v>
      </c>
      <c r="EI70" s="85">
        <v>4</v>
      </c>
      <c r="EJ70" s="85">
        <v>21</v>
      </c>
      <c r="EK70" s="85">
        <v>60</v>
      </c>
      <c r="EL70" s="85">
        <v>65</v>
      </c>
      <c r="EM70" s="85">
        <v>10</v>
      </c>
      <c r="ET70" s="85">
        <v>47</v>
      </c>
      <c r="EU70" s="85">
        <v>110</v>
      </c>
      <c r="EV70" s="85">
        <v>17</v>
      </c>
      <c r="EW70" s="85">
        <v>363</v>
      </c>
      <c r="EX70" s="85">
        <v>1454</v>
      </c>
      <c r="EY70" s="85">
        <v>118</v>
      </c>
      <c r="EZ70" s="85">
        <v>12</v>
      </c>
      <c r="FA70" s="85">
        <v>76</v>
      </c>
      <c r="FB70" s="85">
        <v>207</v>
      </c>
      <c r="FC70" s="85">
        <v>460</v>
      </c>
      <c r="FD70" s="85">
        <v>633</v>
      </c>
      <c r="FE70" s="85">
        <v>39</v>
      </c>
      <c r="FL70" s="86">
        <f t="shared" ref="FL70:FL133" si="106">IF(((AH70+AI70)*0.7)-(AO70+AP70+AQ70+AT70)&gt;0,((AH70+AI70)*0.7)-(AO70+AP70+AQ70+AT70),0)</f>
        <v>2830.2999999999993</v>
      </c>
      <c r="FM70" s="99">
        <f t="shared" si="94"/>
        <v>141</v>
      </c>
      <c r="FN70" s="99">
        <f t="shared" si="95"/>
        <v>28</v>
      </c>
      <c r="FO70" s="100">
        <f t="shared" si="96"/>
        <v>23.97</v>
      </c>
      <c r="FP70" s="100">
        <f t="shared" si="97"/>
        <v>4788</v>
      </c>
      <c r="FQ70" s="101">
        <v>0.10962962962962956</v>
      </c>
      <c r="FR70" s="101">
        <v>0.25650178480367164</v>
      </c>
      <c r="FS70" s="101">
        <v>-1.5151515151515176E-2</v>
      </c>
      <c r="FT70" s="100" t="s">
        <v>2052</v>
      </c>
      <c r="FU70" s="100" t="s">
        <v>1576</v>
      </c>
      <c r="FV70" s="100" t="s">
        <v>1680</v>
      </c>
      <c r="FW70" s="100" t="s">
        <v>1995</v>
      </c>
      <c r="FX70" s="100" t="s">
        <v>1733</v>
      </c>
      <c r="FY70" s="100" t="s">
        <v>2070</v>
      </c>
      <c r="FZ70" s="100" t="s">
        <v>1770</v>
      </c>
      <c r="GA70" s="100" t="s">
        <v>2096</v>
      </c>
      <c r="GB70" s="100"/>
    </row>
    <row r="71" spans="1:184" hidden="1" x14ac:dyDescent="0.25">
      <c r="A71" s="32" t="s">
        <v>64</v>
      </c>
      <c r="B71" s="90" t="s">
        <v>67</v>
      </c>
      <c r="C71" s="41" t="str">
        <f>'[1]Özet tablo'!P70</f>
        <v>ANKARA</v>
      </c>
      <c r="D71" s="41"/>
      <c r="E71" s="41"/>
      <c r="F71" s="41"/>
      <c r="G71" s="91">
        <v>19</v>
      </c>
      <c r="H71" s="91">
        <v>40</v>
      </c>
      <c r="I71" s="91">
        <v>77</v>
      </c>
      <c r="J71" s="91">
        <v>136</v>
      </c>
      <c r="K71" s="92">
        <v>29</v>
      </c>
      <c r="L71" s="92">
        <v>43</v>
      </c>
      <c r="M71" s="92">
        <v>79</v>
      </c>
      <c r="N71" s="92">
        <v>151</v>
      </c>
      <c r="O71" s="93">
        <v>1</v>
      </c>
      <c r="P71" s="40">
        <v>17</v>
      </c>
      <c r="Q71" s="94">
        <f t="shared" si="64"/>
        <v>15</v>
      </c>
      <c r="R71" s="95">
        <f t="shared" si="65"/>
        <v>0.11029411764705882</v>
      </c>
      <c r="S71" s="96">
        <v>98</v>
      </c>
      <c r="T71" s="96">
        <v>134</v>
      </c>
      <c r="U71" s="96">
        <v>90</v>
      </c>
      <c r="V71" s="96">
        <v>121</v>
      </c>
      <c r="W71" s="96">
        <v>224</v>
      </c>
      <c r="X71" s="96">
        <v>322</v>
      </c>
      <c r="Y71" s="73">
        <f t="shared" si="59"/>
        <v>29.591836734693878</v>
      </c>
      <c r="Z71" s="73">
        <f t="shared" si="60"/>
        <v>32.089552238805972</v>
      </c>
      <c r="AA71" s="73">
        <f t="shared" si="61"/>
        <v>70</v>
      </c>
      <c r="AB71" s="73">
        <f t="shared" si="62"/>
        <v>47.321428571428569</v>
      </c>
      <c r="AC71" s="73">
        <f t="shared" si="63"/>
        <v>41.925465838509318</v>
      </c>
      <c r="AD71" s="97">
        <f t="shared" si="66"/>
        <v>118</v>
      </c>
      <c r="AE71" s="40">
        <f t="shared" si="67"/>
        <v>27</v>
      </c>
      <c r="AF71" s="98">
        <v>133</v>
      </c>
      <c r="AG71" s="98">
        <v>98</v>
      </c>
      <c r="AH71" s="98">
        <v>127</v>
      </c>
      <c r="AI71" s="98">
        <v>105</v>
      </c>
      <c r="AJ71" s="98">
        <v>27</v>
      </c>
      <c r="AK71" s="98">
        <v>17</v>
      </c>
      <c r="AL71" s="76">
        <v>7</v>
      </c>
      <c r="AM71" s="76">
        <v>11</v>
      </c>
      <c r="AN71" s="77">
        <v>16</v>
      </c>
      <c r="AO71" s="77">
        <v>63</v>
      </c>
      <c r="AP71" s="77">
        <v>85</v>
      </c>
      <c r="AQ71" s="77">
        <v>0</v>
      </c>
      <c r="AR71" s="77">
        <f t="shared" si="98"/>
        <v>164</v>
      </c>
      <c r="AS71" s="77">
        <v>15</v>
      </c>
      <c r="AT71" s="78">
        <v>1</v>
      </c>
      <c r="AU71" s="79">
        <v>5</v>
      </c>
      <c r="AV71" s="80">
        <f t="shared" si="68"/>
        <v>42.364532019704434</v>
      </c>
      <c r="AW71" s="80">
        <f t="shared" si="69"/>
        <v>57.327586206896555</v>
      </c>
      <c r="AX71" s="80">
        <f t="shared" si="70"/>
        <v>66.666666666666657</v>
      </c>
      <c r="AY71" s="81">
        <f t="shared" si="71"/>
        <v>16.326530612244898</v>
      </c>
      <c r="AZ71" s="81">
        <f t="shared" si="72"/>
        <v>49.606299212598429</v>
      </c>
      <c r="BA71" s="81">
        <f t="shared" si="73"/>
        <v>68.939393939393938</v>
      </c>
      <c r="BB71" s="81">
        <f t="shared" si="74"/>
        <v>59.45945945945946</v>
      </c>
      <c r="BC71" s="81">
        <f t="shared" si="75"/>
        <v>46.521739130434781</v>
      </c>
      <c r="BD71" s="82">
        <f t="shared" si="99"/>
        <v>41</v>
      </c>
      <c r="BE71" s="83">
        <v>7</v>
      </c>
      <c r="BF71" s="83">
        <v>10</v>
      </c>
      <c r="BG71" s="83">
        <v>13</v>
      </c>
      <c r="BH71" s="83">
        <v>59</v>
      </c>
      <c r="BI71" s="83">
        <v>87</v>
      </c>
      <c r="BJ71" s="83">
        <v>4</v>
      </c>
      <c r="BK71" s="77">
        <f t="shared" si="100"/>
        <v>163</v>
      </c>
      <c r="BL71" s="83">
        <f t="shared" si="76"/>
        <v>6</v>
      </c>
      <c r="BM71" s="84">
        <v>9</v>
      </c>
      <c r="BN71" s="83">
        <f t="shared" si="77"/>
        <v>8</v>
      </c>
      <c r="BO71" s="83">
        <f t="shared" si="78"/>
        <v>12</v>
      </c>
      <c r="BP71" s="83">
        <f t="shared" si="79"/>
        <v>42</v>
      </c>
      <c r="BQ71" s="83">
        <f t="shared" si="80"/>
        <v>72</v>
      </c>
      <c r="BR71" s="83">
        <f t="shared" si="81"/>
        <v>4</v>
      </c>
      <c r="BS71" s="77">
        <f t="shared" si="101"/>
        <v>130</v>
      </c>
      <c r="BT71" s="83">
        <f t="shared" si="82"/>
        <v>1</v>
      </c>
      <c r="BU71" s="77">
        <v>2</v>
      </c>
      <c r="BV71" s="83">
        <f t="shared" si="83"/>
        <v>2</v>
      </c>
      <c r="BW71" s="83">
        <f t="shared" si="84"/>
        <v>1</v>
      </c>
      <c r="BX71" s="83">
        <f t="shared" si="85"/>
        <v>17</v>
      </c>
      <c r="BY71" s="83">
        <f t="shared" si="86"/>
        <v>15</v>
      </c>
      <c r="BZ71" s="83">
        <f t="shared" si="87"/>
        <v>0</v>
      </c>
      <c r="CA71" s="77">
        <f t="shared" si="102"/>
        <v>33</v>
      </c>
      <c r="CC71" s="77"/>
      <c r="CI71" s="77">
        <f t="shared" si="103"/>
        <v>0</v>
      </c>
      <c r="CP71" s="77">
        <f t="shared" si="104"/>
        <v>0</v>
      </c>
      <c r="CQ71" s="85">
        <f t="shared" si="88"/>
        <v>0</v>
      </c>
      <c r="CR71" s="77"/>
      <c r="CS71" s="85">
        <f t="shared" si="89"/>
        <v>0</v>
      </c>
      <c r="CT71" s="85">
        <f t="shared" si="90"/>
        <v>0</v>
      </c>
      <c r="CU71" s="85">
        <f t="shared" si="91"/>
        <v>0</v>
      </c>
      <c r="CV71" s="85">
        <f t="shared" si="92"/>
        <v>0</v>
      </c>
      <c r="CW71" s="85">
        <f t="shared" si="93"/>
        <v>0</v>
      </c>
      <c r="CX71" s="77">
        <f t="shared" si="105"/>
        <v>0</v>
      </c>
      <c r="EB71" s="85">
        <v>1</v>
      </c>
      <c r="EC71" s="85">
        <v>2</v>
      </c>
      <c r="ED71" s="85">
        <v>1</v>
      </c>
      <c r="EE71" s="85">
        <v>17</v>
      </c>
      <c r="EF71" s="85">
        <v>15</v>
      </c>
      <c r="EG71" s="85">
        <v>0</v>
      </c>
      <c r="ET71" s="85">
        <v>5</v>
      </c>
      <c r="EU71" s="85">
        <v>5</v>
      </c>
      <c r="EV71" s="85">
        <v>2</v>
      </c>
      <c r="EW71" s="85">
        <v>23</v>
      </c>
      <c r="EX71" s="85">
        <v>55</v>
      </c>
      <c r="EY71" s="85">
        <v>2</v>
      </c>
      <c r="EZ71" s="85">
        <v>1</v>
      </c>
      <c r="FA71" s="85">
        <v>3</v>
      </c>
      <c r="FB71" s="85">
        <v>10</v>
      </c>
      <c r="FC71" s="85">
        <v>19</v>
      </c>
      <c r="FD71" s="85">
        <v>17</v>
      </c>
      <c r="FE71" s="85">
        <v>2</v>
      </c>
      <c r="FL71" s="86">
        <f t="shared" si="106"/>
        <v>13.399999999999977</v>
      </c>
      <c r="FM71" s="99">
        <f t="shared" si="94"/>
        <v>0</v>
      </c>
      <c r="FN71" s="99">
        <f t="shared" si="95"/>
        <v>0</v>
      </c>
      <c r="FO71" s="100">
        <f t="shared" si="96"/>
        <v>0</v>
      </c>
      <c r="FP71" s="100">
        <f t="shared" si="97"/>
        <v>0</v>
      </c>
      <c r="FQ71" s="101">
        <v>0.55875455316600986</v>
      </c>
      <c r="FR71" s="101">
        <v>0.25129076086956526</v>
      </c>
      <c r="FS71" s="101">
        <v>0.28406121687196728</v>
      </c>
      <c r="FT71" s="100" t="s">
        <v>1609</v>
      </c>
      <c r="FU71" s="100" t="s">
        <v>1854</v>
      </c>
      <c r="FV71" s="100" t="s">
        <v>1582</v>
      </c>
      <c r="FW71" s="100" t="s">
        <v>1562</v>
      </c>
      <c r="FX71" s="100" t="s">
        <v>2246</v>
      </c>
      <c r="FY71" s="100" t="s">
        <v>2373</v>
      </c>
      <c r="FZ71" s="100" t="s">
        <v>1502</v>
      </c>
      <c r="GA71" s="100" t="s">
        <v>2246</v>
      </c>
      <c r="GB71" s="100"/>
    </row>
    <row r="72" spans="1:184" hidden="1" x14ac:dyDescent="0.25">
      <c r="A72" s="32" t="s">
        <v>64</v>
      </c>
      <c r="B72" s="90" t="s">
        <v>68</v>
      </c>
      <c r="C72" s="41" t="str">
        <f>'[1]Özet tablo'!P71</f>
        <v>ANKARA</v>
      </c>
      <c r="D72" s="41"/>
      <c r="E72" s="41"/>
      <c r="F72" s="41"/>
      <c r="G72" s="91">
        <v>2</v>
      </c>
      <c r="H72" s="91">
        <v>38</v>
      </c>
      <c r="I72" s="91">
        <v>57</v>
      </c>
      <c r="J72" s="91">
        <v>97</v>
      </c>
      <c r="K72" s="92">
        <v>6</v>
      </c>
      <c r="L72" s="92">
        <v>35</v>
      </c>
      <c r="M72" s="92">
        <v>49</v>
      </c>
      <c r="N72" s="92">
        <v>90</v>
      </c>
      <c r="O72" s="93">
        <v>19</v>
      </c>
      <c r="P72" s="40">
        <v>11</v>
      </c>
      <c r="Q72" s="94">
        <f t="shared" si="64"/>
        <v>-7</v>
      </c>
      <c r="R72" s="95">
        <f t="shared" si="65"/>
        <v>-7.2164948453608241E-2</v>
      </c>
      <c r="S72" s="96">
        <v>213</v>
      </c>
      <c r="T72" s="96">
        <v>274</v>
      </c>
      <c r="U72" s="96">
        <v>215</v>
      </c>
      <c r="V72" s="96">
        <v>273</v>
      </c>
      <c r="W72" s="96">
        <v>489</v>
      </c>
      <c r="X72" s="96">
        <v>702</v>
      </c>
      <c r="Y72" s="73">
        <f t="shared" si="59"/>
        <v>2.8169014084507045</v>
      </c>
      <c r="Z72" s="73">
        <f t="shared" si="60"/>
        <v>12.773722627737227</v>
      </c>
      <c r="AA72" s="73">
        <f t="shared" si="61"/>
        <v>26.511627906976742</v>
      </c>
      <c r="AB72" s="73">
        <f t="shared" si="62"/>
        <v>18.813905930470348</v>
      </c>
      <c r="AC72" s="73">
        <f t="shared" si="63"/>
        <v>13.96011396011396</v>
      </c>
      <c r="AD72" s="97">
        <f t="shared" si="66"/>
        <v>397</v>
      </c>
      <c r="AE72" s="40">
        <f t="shared" si="67"/>
        <v>158</v>
      </c>
      <c r="AF72" s="98">
        <v>235</v>
      </c>
      <c r="AG72" s="98">
        <v>174</v>
      </c>
      <c r="AH72" s="98">
        <v>245</v>
      </c>
      <c r="AI72" s="98">
        <v>183</v>
      </c>
      <c r="AJ72" s="98">
        <v>52</v>
      </c>
      <c r="AK72" s="98">
        <v>58</v>
      </c>
      <c r="AL72" s="76">
        <v>7</v>
      </c>
      <c r="AM72" s="76">
        <v>11</v>
      </c>
      <c r="AN72" s="77">
        <v>9</v>
      </c>
      <c r="AO72" s="77">
        <v>33</v>
      </c>
      <c r="AP72" s="77">
        <v>41</v>
      </c>
      <c r="AQ72" s="77">
        <v>0</v>
      </c>
      <c r="AR72" s="77">
        <f t="shared" si="98"/>
        <v>83</v>
      </c>
      <c r="AS72" s="77">
        <v>6</v>
      </c>
      <c r="AT72" s="78">
        <v>20</v>
      </c>
      <c r="AU72" s="79">
        <v>19</v>
      </c>
      <c r="AV72" s="80">
        <f t="shared" si="68"/>
        <v>12.324929971988796</v>
      </c>
      <c r="AW72" s="80">
        <f t="shared" si="69"/>
        <v>15.887850467289718</v>
      </c>
      <c r="AX72" s="80">
        <f t="shared" si="70"/>
        <v>19.125683060109289</v>
      </c>
      <c r="AY72" s="81">
        <f t="shared" si="71"/>
        <v>5.1724137931034484</v>
      </c>
      <c r="AZ72" s="81">
        <f t="shared" si="72"/>
        <v>13.469387755102041</v>
      </c>
      <c r="BA72" s="81">
        <f t="shared" si="73"/>
        <v>34.042553191489361</v>
      </c>
      <c r="BB72" s="81">
        <f t="shared" si="74"/>
        <v>23.541666666666668</v>
      </c>
      <c r="BC72" s="81">
        <f t="shared" si="75"/>
        <v>21.760391198044012</v>
      </c>
      <c r="BD72" s="82">
        <f t="shared" si="99"/>
        <v>155</v>
      </c>
      <c r="BE72" s="83">
        <v>7</v>
      </c>
      <c r="BF72" s="83">
        <v>8</v>
      </c>
      <c r="BG72" s="83">
        <v>7</v>
      </c>
      <c r="BH72" s="83">
        <v>30</v>
      </c>
      <c r="BI72" s="83">
        <v>42</v>
      </c>
      <c r="BJ72" s="83">
        <v>1</v>
      </c>
      <c r="BK72" s="77">
        <f t="shared" si="100"/>
        <v>80</v>
      </c>
      <c r="BL72" s="83">
        <f t="shared" si="76"/>
        <v>7</v>
      </c>
      <c r="BM72" s="84">
        <v>11</v>
      </c>
      <c r="BN72" s="83">
        <f t="shared" si="77"/>
        <v>8</v>
      </c>
      <c r="BO72" s="83">
        <f t="shared" si="78"/>
        <v>7</v>
      </c>
      <c r="BP72" s="83">
        <f t="shared" si="79"/>
        <v>30</v>
      </c>
      <c r="BQ72" s="83">
        <f t="shared" si="80"/>
        <v>42</v>
      </c>
      <c r="BR72" s="83">
        <f t="shared" si="81"/>
        <v>1</v>
      </c>
      <c r="BS72" s="77">
        <f t="shared" si="101"/>
        <v>80</v>
      </c>
      <c r="BT72" s="83">
        <f t="shared" si="82"/>
        <v>0</v>
      </c>
      <c r="BU72" s="77"/>
      <c r="BV72" s="83">
        <f t="shared" si="83"/>
        <v>0</v>
      </c>
      <c r="BW72" s="83">
        <f t="shared" si="84"/>
        <v>0</v>
      </c>
      <c r="BX72" s="83">
        <f t="shared" si="85"/>
        <v>0</v>
      </c>
      <c r="BY72" s="83">
        <f t="shared" si="86"/>
        <v>0</v>
      </c>
      <c r="BZ72" s="83">
        <f t="shared" si="87"/>
        <v>0</v>
      </c>
      <c r="CA72" s="77">
        <f t="shared" si="102"/>
        <v>0</v>
      </c>
      <c r="CC72" s="77"/>
      <c r="CI72" s="77">
        <f t="shared" si="103"/>
        <v>0</v>
      </c>
      <c r="CP72" s="77">
        <f t="shared" si="104"/>
        <v>0</v>
      </c>
      <c r="CQ72" s="85">
        <f t="shared" si="88"/>
        <v>0</v>
      </c>
      <c r="CR72" s="77"/>
      <c r="CS72" s="85">
        <f t="shared" si="89"/>
        <v>0</v>
      </c>
      <c r="CT72" s="85">
        <f t="shared" si="90"/>
        <v>0</v>
      </c>
      <c r="CU72" s="85">
        <f t="shared" si="91"/>
        <v>0</v>
      </c>
      <c r="CV72" s="85">
        <f t="shared" si="92"/>
        <v>0</v>
      </c>
      <c r="CW72" s="85">
        <f t="shared" si="93"/>
        <v>0</v>
      </c>
      <c r="CX72" s="77">
        <f t="shared" si="105"/>
        <v>0</v>
      </c>
      <c r="ET72" s="85">
        <v>6</v>
      </c>
      <c r="EU72" s="85">
        <v>6</v>
      </c>
      <c r="EV72" s="85">
        <v>1</v>
      </c>
      <c r="EW72" s="85">
        <v>25</v>
      </c>
      <c r="EX72" s="85">
        <v>33</v>
      </c>
      <c r="EY72" s="85">
        <v>1</v>
      </c>
      <c r="EZ72" s="85">
        <v>1</v>
      </c>
      <c r="FA72" s="85">
        <v>2</v>
      </c>
      <c r="FB72" s="85">
        <v>6</v>
      </c>
      <c r="FC72" s="85">
        <v>5</v>
      </c>
      <c r="FD72" s="85">
        <v>9</v>
      </c>
      <c r="FE72" s="85">
        <v>0</v>
      </c>
      <c r="FL72" s="86">
        <f t="shared" si="106"/>
        <v>205.59999999999997</v>
      </c>
      <c r="FM72" s="99">
        <f t="shared" si="94"/>
        <v>10</v>
      </c>
      <c r="FN72" s="99">
        <f t="shared" si="95"/>
        <v>2</v>
      </c>
      <c r="FO72" s="100">
        <f t="shared" si="96"/>
        <v>1.7</v>
      </c>
      <c r="FP72" s="100">
        <f t="shared" si="97"/>
        <v>342</v>
      </c>
      <c r="FQ72" s="101">
        <v>0.34480416572334166</v>
      </c>
      <c r="FR72" s="101">
        <v>0.24298245614035083</v>
      </c>
      <c r="FS72" s="101">
        <v>0.12482386894151593</v>
      </c>
      <c r="FT72" s="100" t="s">
        <v>2068</v>
      </c>
      <c r="FU72" s="100" t="s">
        <v>1457</v>
      </c>
      <c r="FV72" s="100" t="s">
        <v>2069</v>
      </c>
      <c r="FW72" s="100" t="s">
        <v>2070</v>
      </c>
      <c r="FX72" s="100" t="s">
        <v>1929</v>
      </c>
      <c r="FY72" s="100" t="s">
        <v>1632</v>
      </c>
      <c r="FZ72" s="100" t="s">
        <v>2071</v>
      </c>
      <c r="GA72" s="100" t="s">
        <v>1900</v>
      </c>
      <c r="GB72" s="100"/>
    </row>
    <row r="73" spans="1:184" hidden="1" x14ac:dyDescent="0.25">
      <c r="A73" s="32" t="s">
        <v>64</v>
      </c>
      <c r="B73" s="90" t="s">
        <v>69</v>
      </c>
      <c r="C73" s="41" t="str">
        <f>'[1]Özet tablo'!P72</f>
        <v>ANKARA</v>
      </c>
      <c r="D73" s="41"/>
      <c r="E73" s="41"/>
      <c r="F73" s="41"/>
      <c r="G73" s="91">
        <v>67</v>
      </c>
      <c r="H73" s="91">
        <v>203</v>
      </c>
      <c r="I73" s="91">
        <v>407</v>
      </c>
      <c r="J73" s="91">
        <v>677</v>
      </c>
      <c r="K73" s="92">
        <v>61</v>
      </c>
      <c r="L73" s="92">
        <v>213</v>
      </c>
      <c r="M73" s="92">
        <v>483</v>
      </c>
      <c r="N73" s="92">
        <v>757</v>
      </c>
      <c r="O73" s="93">
        <v>10</v>
      </c>
      <c r="P73" s="40">
        <v>136</v>
      </c>
      <c r="Q73" s="94">
        <f t="shared" si="64"/>
        <v>80</v>
      </c>
      <c r="R73" s="95">
        <f t="shared" si="65"/>
        <v>0.11816838995568685</v>
      </c>
      <c r="S73" s="96">
        <v>450</v>
      </c>
      <c r="T73" s="96">
        <v>689</v>
      </c>
      <c r="U73" s="96">
        <v>481</v>
      </c>
      <c r="V73" s="96">
        <v>662</v>
      </c>
      <c r="W73" s="96">
        <v>1170</v>
      </c>
      <c r="X73" s="96">
        <v>1620</v>
      </c>
      <c r="Y73" s="73">
        <f t="shared" si="59"/>
        <v>13.555555555555557</v>
      </c>
      <c r="Z73" s="73">
        <f t="shared" si="60"/>
        <v>30.914368650217703</v>
      </c>
      <c r="AA73" s="73">
        <f t="shared" si="61"/>
        <v>74.220374220374225</v>
      </c>
      <c r="AB73" s="73">
        <f t="shared" si="62"/>
        <v>48.717948717948715</v>
      </c>
      <c r="AC73" s="73">
        <f t="shared" si="63"/>
        <v>38.950617283950621</v>
      </c>
      <c r="AD73" s="97">
        <f t="shared" si="66"/>
        <v>600</v>
      </c>
      <c r="AE73" s="40">
        <f t="shared" si="67"/>
        <v>124</v>
      </c>
      <c r="AF73" s="98">
        <v>610</v>
      </c>
      <c r="AG73" s="98">
        <v>495</v>
      </c>
      <c r="AH73" s="98">
        <v>600</v>
      </c>
      <c r="AI73" s="98">
        <v>483</v>
      </c>
      <c r="AJ73" s="98">
        <v>177</v>
      </c>
      <c r="AK73" s="98">
        <v>139</v>
      </c>
      <c r="AL73" s="76">
        <v>18</v>
      </c>
      <c r="AM73" s="76">
        <v>37</v>
      </c>
      <c r="AN73" s="77">
        <v>54</v>
      </c>
      <c r="AO73" s="77">
        <v>212</v>
      </c>
      <c r="AP73" s="77">
        <v>506</v>
      </c>
      <c r="AQ73" s="77">
        <v>30</v>
      </c>
      <c r="AR73" s="77">
        <f t="shared" si="98"/>
        <v>802</v>
      </c>
      <c r="AS73" s="77">
        <v>158</v>
      </c>
      <c r="AT73" s="78">
        <v>10</v>
      </c>
      <c r="AU73" s="79">
        <v>35</v>
      </c>
      <c r="AV73" s="80">
        <f t="shared" si="68"/>
        <v>44.171779141104295</v>
      </c>
      <c r="AW73" s="80">
        <f t="shared" si="69"/>
        <v>54.478301015697141</v>
      </c>
      <c r="AX73" s="80">
        <f t="shared" si="70"/>
        <v>78.260869565217391</v>
      </c>
      <c r="AY73" s="81">
        <f t="shared" si="71"/>
        <v>10.909090909090908</v>
      </c>
      <c r="AZ73" s="81">
        <f t="shared" si="72"/>
        <v>35.333333333333336</v>
      </c>
      <c r="BA73" s="81">
        <f t="shared" si="73"/>
        <v>83.484848484848484</v>
      </c>
      <c r="BB73" s="81">
        <f t="shared" si="74"/>
        <v>60.55555555555555</v>
      </c>
      <c r="BC73" s="81">
        <f t="shared" si="75"/>
        <v>52.380952380952387</v>
      </c>
      <c r="BD73" s="82">
        <f t="shared" si="99"/>
        <v>109</v>
      </c>
      <c r="BE73" s="83">
        <v>18</v>
      </c>
      <c r="BF73" s="83">
        <v>47</v>
      </c>
      <c r="BG73" s="83">
        <v>51</v>
      </c>
      <c r="BH73" s="83">
        <v>200</v>
      </c>
      <c r="BI73" s="83">
        <v>522</v>
      </c>
      <c r="BJ73" s="83">
        <v>44</v>
      </c>
      <c r="BK73" s="77">
        <f t="shared" si="100"/>
        <v>817</v>
      </c>
      <c r="BL73" s="83">
        <f t="shared" si="76"/>
        <v>15</v>
      </c>
      <c r="BM73" s="84">
        <v>21</v>
      </c>
      <c r="BN73" s="83">
        <f t="shared" si="77"/>
        <v>32</v>
      </c>
      <c r="BO73" s="83">
        <f t="shared" si="78"/>
        <v>31</v>
      </c>
      <c r="BP73" s="83">
        <f t="shared" si="79"/>
        <v>121</v>
      </c>
      <c r="BQ73" s="83">
        <f t="shared" si="80"/>
        <v>411</v>
      </c>
      <c r="BR73" s="83">
        <f t="shared" si="81"/>
        <v>38</v>
      </c>
      <c r="BS73" s="77">
        <f t="shared" si="101"/>
        <v>601</v>
      </c>
      <c r="BT73" s="83">
        <f t="shared" si="82"/>
        <v>3</v>
      </c>
      <c r="BU73" s="77">
        <v>16</v>
      </c>
      <c r="BV73" s="83">
        <f t="shared" si="83"/>
        <v>15</v>
      </c>
      <c r="BW73" s="83">
        <f t="shared" si="84"/>
        <v>20</v>
      </c>
      <c r="BX73" s="83">
        <f t="shared" si="85"/>
        <v>79</v>
      </c>
      <c r="BY73" s="83">
        <f t="shared" si="86"/>
        <v>111</v>
      </c>
      <c r="BZ73" s="83">
        <f t="shared" si="87"/>
        <v>6</v>
      </c>
      <c r="CA73" s="77">
        <f t="shared" si="102"/>
        <v>216</v>
      </c>
      <c r="CC73" s="77"/>
      <c r="CI73" s="77">
        <f t="shared" si="103"/>
        <v>0</v>
      </c>
      <c r="CP73" s="77">
        <f t="shared" si="104"/>
        <v>0</v>
      </c>
      <c r="CQ73" s="85">
        <f t="shared" si="88"/>
        <v>0</v>
      </c>
      <c r="CR73" s="77"/>
      <c r="CS73" s="85">
        <f t="shared" si="89"/>
        <v>0</v>
      </c>
      <c r="CT73" s="85">
        <f t="shared" si="90"/>
        <v>0</v>
      </c>
      <c r="CU73" s="85">
        <f t="shared" si="91"/>
        <v>0</v>
      </c>
      <c r="CV73" s="85">
        <f t="shared" si="92"/>
        <v>0</v>
      </c>
      <c r="CW73" s="85">
        <f t="shared" si="93"/>
        <v>0</v>
      </c>
      <c r="CX73" s="77">
        <f t="shared" si="105"/>
        <v>0</v>
      </c>
      <c r="DP73" s="85">
        <v>1</v>
      </c>
      <c r="DQ73" s="85">
        <v>1</v>
      </c>
      <c r="DR73" s="85">
        <v>5</v>
      </c>
      <c r="DS73" s="85">
        <v>6</v>
      </c>
      <c r="DT73" s="85">
        <v>4</v>
      </c>
      <c r="DU73" s="85">
        <v>0</v>
      </c>
      <c r="EB73" s="85">
        <v>3</v>
      </c>
      <c r="EC73" s="85">
        <v>15</v>
      </c>
      <c r="ED73" s="85">
        <v>20</v>
      </c>
      <c r="EE73" s="85">
        <v>79</v>
      </c>
      <c r="EF73" s="85">
        <v>111</v>
      </c>
      <c r="EG73" s="85">
        <v>6</v>
      </c>
      <c r="ET73" s="85">
        <v>13</v>
      </c>
      <c r="EU73" s="85">
        <v>23</v>
      </c>
      <c r="EV73" s="85">
        <v>1</v>
      </c>
      <c r="EW73" s="85">
        <v>48</v>
      </c>
      <c r="EX73" s="85">
        <v>341</v>
      </c>
      <c r="EY73" s="85">
        <v>29</v>
      </c>
      <c r="EZ73" s="85">
        <v>1</v>
      </c>
      <c r="FA73" s="85">
        <v>8</v>
      </c>
      <c r="FB73" s="85">
        <v>25</v>
      </c>
      <c r="FC73" s="85">
        <v>67</v>
      </c>
      <c r="FD73" s="85">
        <v>66</v>
      </c>
      <c r="FE73" s="85">
        <v>9</v>
      </c>
      <c r="FL73" s="86">
        <f t="shared" si="106"/>
        <v>9.9999999999909051E-2</v>
      </c>
      <c r="FM73" s="99">
        <f t="shared" si="94"/>
        <v>0</v>
      </c>
      <c r="FN73" s="99">
        <f t="shared" si="95"/>
        <v>0</v>
      </c>
      <c r="FO73" s="100">
        <f t="shared" si="96"/>
        <v>0</v>
      </c>
      <c r="FP73" s="100">
        <f t="shared" si="97"/>
        <v>0</v>
      </c>
      <c r="FQ73" s="101">
        <v>0.16229885057471252</v>
      </c>
      <c r="FR73" s="101">
        <v>-0.29527272727272719</v>
      </c>
      <c r="FS73" s="101">
        <v>-0.20000000000000021</v>
      </c>
      <c r="FT73" s="100" t="s">
        <v>2303</v>
      </c>
      <c r="FU73" s="100" t="s">
        <v>2368</v>
      </c>
      <c r="FV73" s="100" t="s">
        <v>2371</v>
      </c>
      <c r="FW73" s="100" t="s">
        <v>1502</v>
      </c>
      <c r="FX73" s="100" t="s">
        <v>2381</v>
      </c>
      <c r="FY73" s="100" t="s">
        <v>1758</v>
      </c>
      <c r="FZ73" s="100" t="s">
        <v>2381</v>
      </c>
      <c r="GA73" s="100" t="s">
        <v>2378</v>
      </c>
      <c r="GB73" s="100"/>
    </row>
    <row r="74" spans="1:184" hidden="1" x14ac:dyDescent="0.25">
      <c r="A74" s="32" t="s">
        <v>64</v>
      </c>
      <c r="B74" s="90" t="s">
        <v>70</v>
      </c>
      <c r="C74" s="41" t="str">
        <f>'[1]Özet tablo'!P73</f>
        <v>ANKARA</v>
      </c>
      <c r="D74" s="41"/>
      <c r="E74" s="41"/>
      <c r="F74" s="41"/>
      <c r="G74" s="91">
        <v>0</v>
      </c>
      <c r="H74" s="91">
        <v>7</v>
      </c>
      <c r="I74" s="91">
        <v>14</v>
      </c>
      <c r="J74" s="91">
        <v>21</v>
      </c>
      <c r="K74" s="92">
        <v>0</v>
      </c>
      <c r="L74" s="92">
        <v>5</v>
      </c>
      <c r="M74" s="92">
        <v>16</v>
      </c>
      <c r="N74" s="92">
        <v>21</v>
      </c>
      <c r="O74" s="93">
        <v>7</v>
      </c>
      <c r="P74" s="40">
        <v>3</v>
      </c>
      <c r="Q74" s="94">
        <f t="shared" si="64"/>
        <v>0</v>
      </c>
      <c r="R74" s="95">
        <f t="shared" si="65"/>
        <v>0</v>
      </c>
      <c r="S74" s="96">
        <v>56</v>
      </c>
      <c r="T74" s="96">
        <v>54</v>
      </c>
      <c r="U74" s="96">
        <v>48</v>
      </c>
      <c r="V74" s="96">
        <v>61</v>
      </c>
      <c r="W74" s="96">
        <v>102</v>
      </c>
      <c r="X74" s="96">
        <v>158</v>
      </c>
      <c r="Y74" s="73">
        <f t="shared" si="59"/>
        <v>0</v>
      </c>
      <c r="Z74" s="73">
        <f t="shared" si="60"/>
        <v>9.2592592592592595</v>
      </c>
      <c r="AA74" s="73">
        <f t="shared" si="61"/>
        <v>41.666666666666671</v>
      </c>
      <c r="AB74" s="73">
        <f t="shared" si="62"/>
        <v>24.509803921568626</v>
      </c>
      <c r="AC74" s="73">
        <f t="shared" si="63"/>
        <v>15.822784810126583</v>
      </c>
      <c r="AD74" s="97">
        <f t="shared" si="66"/>
        <v>77</v>
      </c>
      <c r="AE74" s="40">
        <f t="shared" si="67"/>
        <v>28</v>
      </c>
      <c r="AF74" s="98">
        <v>55</v>
      </c>
      <c r="AG74" s="98">
        <v>39</v>
      </c>
      <c r="AH74" s="98">
        <v>62</v>
      </c>
      <c r="AI74" s="98">
        <v>37</v>
      </c>
      <c r="AJ74" s="98">
        <v>11</v>
      </c>
      <c r="AK74" s="98">
        <v>11</v>
      </c>
      <c r="AL74" s="76">
        <v>1</v>
      </c>
      <c r="AM74" s="76">
        <v>4</v>
      </c>
      <c r="AN74" s="77">
        <v>0</v>
      </c>
      <c r="AO74" s="77">
        <v>3</v>
      </c>
      <c r="AP74" s="77">
        <v>10</v>
      </c>
      <c r="AQ74" s="77">
        <v>0</v>
      </c>
      <c r="AR74" s="77">
        <f t="shared" si="98"/>
        <v>13</v>
      </c>
      <c r="AS74" s="77">
        <v>5</v>
      </c>
      <c r="AT74" s="78">
        <v>1</v>
      </c>
      <c r="AU74" s="79">
        <v>5</v>
      </c>
      <c r="AV74" s="80">
        <f t="shared" si="68"/>
        <v>6.5789473684210522</v>
      </c>
      <c r="AW74" s="80">
        <f t="shared" si="69"/>
        <v>8.0808080808080813</v>
      </c>
      <c r="AX74" s="80">
        <f t="shared" si="70"/>
        <v>13.513513513513514</v>
      </c>
      <c r="AY74" s="81">
        <f t="shared" si="71"/>
        <v>0</v>
      </c>
      <c r="AZ74" s="81">
        <f t="shared" si="72"/>
        <v>4.838709677419355</v>
      </c>
      <c r="BA74" s="81">
        <f t="shared" si="73"/>
        <v>33.333333333333329</v>
      </c>
      <c r="BB74" s="81">
        <f t="shared" si="74"/>
        <v>17.272727272727273</v>
      </c>
      <c r="BC74" s="81">
        <f t="shared" si="75"/>
        <v>18.390804597701148</v>
      </c>
      <c r="BD74" s="82">
        <f t="shared" si="99"/>
        <v>32</v>
      </c>
      <c r="BE74" s="83">
        <v>1</v>
      </c>
      <c r="BF74" s="83">
        <v>1</v>
      </c>
      <c r="BG74" s="83">
        <v>0</v>
      </c>
      <c r="BH74" s="83">
        <v>3</v>
      </c>
      <c r="BI74" s="83">
        <v>11</v>
      </c>
      <c r="BJ74" s="83">
        <v>0</v>
      </c>
      <c r="BK74" s="77">
        <f t="shared" si="100"/>
        <v>14</v>
      </c>
      <c r="BL74" s="83">
        <f t="shared" si="76"/>
        <v>1</v>
      </c>
      <c r="BM74" s="84">
        <v>4</v>
      </c>
      <c r="BN74" s="83">
        <f t="shared" si="77"/>
        <v>1</v>
      </c>
      <c r="BO74" s="83">
        <f t="shared" si="78"/>
        <v>0</v>
      </c>
      <c r="BP74" s="83">
        <f t="shared" si="79"/>
        <v>3</v>
      </c>
      <c r="BQ74" s="83">
        <f t="shared" si="80"/>
        <v>11</v>
      </c>
      <c r="BR74" s="83">
        <f t="shared" si="81"/>
        <v>0</v>
      </c>
      <c r="BS74" s="77">
        <f t="shared" si="101"/>
        <v>14</v>
      </c>
      <c r="BT74" s="83">
        <f t="shared" si="82"/>
        <v>0</v>
      </c>
      <c r="BU74" s="77"/>
      <c r="BV74" s="83">
        <f t="shared" si="83"/>
        <v>0</v>
      </c>
      <c r="BW74" s="83">
        <f t="shared" si="84"/>
        <v>0</v>
      </c>
      <c r="BX74" s="83">
        <f t="shared" si="85"/>
        <v>0</v>
      </c>
      <c r="BY74" s="83">
        <f t="shared" si="86"/>
        <v>0</v>
      </c>
      <c r="BZ74" s="83">
        <f t="shared" si="87"/>
        <v>0</v>
      </c>
      <c r="CA74" s="77">
        <f t="shared" si="102"/>
        <v>0</v>
      </c>
      <c r="CC74" s="77"/>
      <c r="CI74" s="77">
        <f t="shared" si="103"/>
        <v>0</v>
      </c>
      <c r="CP74" s="77">
        <f t="shared" si="104"/>
        <v>0</v>
      </c>
      <c r="CQ74" s="85">
        <f t="shared" si="88"/>
        <v>0</v>
      </c>
      <c r="CR74" s="77"/>
      <c r="CS74" s="85">
        <f t="shared" si="89"/>
        <v>0</v>
      </c>
      <c r="CT74" s="85">
        <f t="shared" si="90"/>
        <v>0</v>
      </c>
      <c r="CU74" s="85">
        <f t="shared" si="91"/>
        <v>0</v>
      </c>
      <c r="CV74" s="85">
        <f t="shared" si="92"/>
        <v>0</v>
      </c>
      <c r="CW74" s="85">
        <f t="shared" si="93"/>
        <v>0</v>
      </c>
      <c r="CX74" s="77">
        <f t="shared" si="105"/>
        <v>0</v>
      </c>
      <c r="ET74" s="85">
        <v>1</v>
      </c>
      <c r="EU74" s="85">
        <v>1</v>
      </c>
      <c r="EV74" s="85">
        <v>0</v>
      </c>
      <c r="EW74" s="85">
        <v>3</v>
      </c>
      <c r="EX74" s="85">
        <v>11</v>
      </c>
      <c r="EY74" s="85">
        <v>0</v>
      </c>
      <c r="FL74" s="86">
        <f t="shared" si="106"/>
        <v>55.3</v>
      </c>
      <c r="FM74" s="99">
        <f t="shared" si="94"/>
        <v>2</v>
      </c>
      <c r="FN74" s="99">
        <f t="shared" si="95"/>
        <v>0</v>
      </c>
      <c r="FO74" s="100">
        <f t="shared" si="96"/>
        <v>0.34</v>
      </c>
      <c r="FP74" s="100">
        <f t="shared" si="97"/>
        <v>0</v>
      </c>
      <c r="FQ74" s="101">
        <v>-0.12292224188535907</v>
      </c>
      <c r="FR74" s="101">
        <v>-0.14161835325428068</v>
      </c>
      <c r="FS74" s="101">
        <v>-0.16697022405348724</v>
      </c>
      <c r="FT74" s="100" t="s">
        <v>1537</v>
      </c>
      <c r="FU74" s="100" t="s">
        <v>1538</v>
      </c>
      <c r="FV74" s="100" t="s">
        <v>1539</v>
      </c>
      <c r="FW74" s="100" t="s">
        <v>1483</v>
      </c>
      <c r="FX74" s="100" t="s">
        <v>1540</v>
      </c>
      <c r="FY74" s="100" t="s">
        <v>1541</v>
      </c>
      <c r="FZ74" s="100" t="s">
        <v>1520</v>
      </c>
      <c r="GA74" s="100" t="s">
        <v>1501</v>
      </c>
      <c r="GB74" s="100"/>
    </row>
    <row r="75" spans="1:184" ht="12" hidden="1" customHeight="1" x14ac:dyDescent="0.25">
      <c r="A75" s="32" t="s">
        <v>64</v>
      </c>
      <c r="B75" s="90" t="s">
        <v>71</v>
      </c>
      <c r="C75" s="41" t="str">
        <f>'[1]Özet tablo'!P74</f>
        <v>ANKARA</v>
      </c>
      <c r="D75" s="41"/>
      <c r="E75" s="41"/>
      <c r="F75" s="41"/>
      <c r="G75" s="91">
        <v>2465</v>
      </c>
      <c r="H75" s="91">
        <v>4614</v>
      </c>
      <c r="I75" s="91">
        <v>6530</v>
      </c>
      <c r="J75" s="91">
        <v>13609</v>
      </c>
      <c r="K75" s="92">
        <v>3546</v>
      </c>
      <c r="L75" s="92">
        <v>5635</v>
      </c>
      <c r="M75" s="92">
        <v>7828</v>
      </c>
      <c r="N75" s="92">
        <v>17009</v>
      </c>
      <c r="O75" s="93">
        <v>175</v>
      </c>
      <c r="P75" s="40">
        <v>1618</v>
      </c>
      <c r="Q75" s="94">
        <f t="shared" si="64"/>
        <v>3400</v>
      </c>
      <c r="R75" s="95">
        <f t="shared" si="65"/>
        <v>0.24983466823425673</v>
      </c>
      <c r="S75" s="96">
        <v>6787</v>
      </c>
      <c r="T75" s="96">
        <v>8630</v>
      </c>
      <c r="U75" s="96">
        <v>6384</v>
      </c>
      <c r="V75" s="96">
        <v>8621</v>
      </c>
      <c r="W75" s="96">
        <v>15014</v>
      </c>
      <c r="X75" s="96">
        <v>21801</v>
      </c>
      <c r="Y75" s="73">
        <f t="shared" si="59"/>
        <v>52.246942684543981</v>
      </c>
      <c r="Z75" s="73">
        <f t="shared" si="60"/>
        <v>65.29548088064891</v>
      </c>
      <c r="AA75" s="73">
        <f t="shared" si="61"/>
        <v>100.015664160401</v>
      </c>
      <c r="AB75" s="73">
        <f t="shared" si="62"/>
        <v>80.058611962168641</v>
      </c>
      <c r="AC75" s="73">
        <f t="shared" si="63"/>
        <v>71.400394477317548</v>
      </c>
      <c r="AD75" s="97">
        <f t="shared" si="66"/>
        <v>2994</v>
      </c>
      <c r="AE75" s="40">
        <f t="shared" si="67"/>
        <v>-1</v>
      </c>
      <c r="AF75" s="98">
        <v>8732</v>
      </c>
      <c r="AG75" s="98">
        <v>6693</v>
      </c>
      <c r="AH75" s="98">
        <v>8696</v>
      </c>
      <c r="AI75" s="98">
        <v>6424</v>
      </c>
      <c r="AJ75" s="98">
        <v>2243</v>
      </c>
      <c r="AK75" s="98">
        <v>1822</v>
      </c>
      <c r="AL75" s="76">
        <v>308</v>
      </c>
      <c r="AM75" s="76">
        <v>1018</v>
      </c>
      <c r="AN75" s="77">
        <v>2398</v>
      </c>
      <c r="AO75" s="77">
        <v>4711</v>
      </c>
      <c r="AP75" s="77">
        <v>6658</v>
      </c>
      <c r="AQ75" s="77">
        <v>308</v>
      </c>
      <c r="AR75" s="77">
        <f t="shared" si="98"/>
        <v>14075</v>
      </c>
      <c r="AS75" s="77">
        <v>1886</v>
      </c>
      <c r="AT75" s="78">
        <v>112</v>
      </c>
      <c r="AU75" s="79">
        <v>451</v>
      </c>
      <c r="AV75" s="80">
        <f t="shared" si="68"/>
        <v>57.009987039719448</v>
      </c>
      <c r="AW75" s="80">
        <f t="shared" si="69"/>
        <v>64.755291005290999</v>
      </c>
      <c r="AX75" s="80">
        <f t="shared" si="70"/>
        <v>79.07845579078456</v>
      </c>
      <c r="AY75" s="81">
        <f t="shared" si="71"/>
        <v>35.82847751382041</v>
      </c>
      <c r="AZ75" s="81">
        <f t="shared" si="72"/>
        <v>54.174333026678937</v>
      </c>
      <c r="BA75" s="81">
        <f t="shared" si="73"/>
        <v>83.316026306680513</v>
      </c>
      <c r="BB75" s="81">
        <f t="shared" si="74"/>
        <v>68.72084317226286</v>
      </c>
      <c r="BC75" s="81">
        <f t="shared" si="75"/>
        <v>62.623697916666664</v>
      </c>
      <c r="BD75" s="82">
        <f t="shared" si="99"/>
        <v>1446</v>
      </c>
      <c r="BE75" s="83">
        <v>331</v>
      </c>
      <c r="BF75" s="83">
        <v>1142</v>
      </c>
      <c r="BG75" s="83">
        <v>2684</v>
      </c>
      <c r="BH75" s="83">
        <v>5113</v>
      </c>
      <c r="BI75" s="83">
        <v>7074</v>
      </c>
      <c r="BJ75" s="83">
        <v>492</v>
      </c>
      <c r="BK75" s="77">
        <f t="shared" si="100"/>
        <v>15363</v>
      </c>
      <c r="BL75" s="83">
        <f t="shared" si="76"/>
        <v>123</v>
      </c>
      <c r="BM75" s="84">
        <v>289</v>
      </c>
      <c r="BN75" s="83">
        <f t="shared" si="77"/>
        <v>373</v>
      </c>
      <c r="BO75" s="83">
        <f t="shared" si="78"/>
        <v>533</v>
      </c>
      <c r="BP75" s="83">
        <f t="shared" si="79"/>
        <v>1794</v>
      </c>
      <c r="BQ75" s="83">
        <f t="shared" si="80"/>
        <v>3598</v>
      </c>
      <c r="BR75" s="83">
        <f t="shared" si="81"/>
        <v>321</v>
      </c>
      <c r="BS75" s="77">
        <f t="shared" si="101"/>
        <v>6246</v>
      </c>
      <c r="BT75" s="83">
        <f t="shared" si="82"/>
        <v>130</v>
      </c>
      <c r="BU75" s="77">
        <v>476</v>
      </c>
      <c r="BV75" s="83">
        <f t="shared" si="83"/>
        <v>442</v>
      </c>
      <c r="BW75" s="83">
        <f t="shared" si="84"/>
        <v>897</v>
      </c>
      <c r="BX75" s="83">
        <f t="shared" si="85"/>
        <v>1850</v>
      </c>
      <c r="BY75" s="83">
        <f t="shared" si="86"/>
        <v>2621</v>
      </c>
      <c r="BZ75" s="83">
        <f t="shared" si="87"/>
        <v>137</v>
      </c>
      <c r="CA75" s="77">
        <f t="shared" si="102"/>
        <v>5505</v>
      </c>
      <c r="CB75" s="85">
        <v>55</v>
      </c>
      <c r="CC75" s="77">
        <v>194</v>
      </c>
      <c r="CD75" s="85">
        <v>199</v>
      </c>
      <c r="CE75" s="85">
        <v>722</v>
      </c>
      <c r="CF75" s="85">
        <v>711</v>
      </c>
      <c r="CG75" s="85">
        <v>369</v>
      </c>
      <c r="CH75" s="85">
        <v>17</v>
      </c>
      <c r="CI75" s="77">
        <f t="shared" si="103"/>
        <v>1819</v>
      </c>
      <c r="CJ75" s="85">
        <v>2</v>
      </c>
      <c r="CK75" s="85">
        <v>9</v>
      </c>
      <c r="CL75" s="85">
        <v>28</v>
      </c>
      <c r="CM75" s="85">
        <v>56</v>
      </c>
      <c r="CN75" s="85">
        <v>30</v>
      </c>
      <c r="CO75" s="85">
        <v>0</v>
      </c>
      <c r="CP75" s="77">
        <f t="shared" si="104"/>
        <v>114</v>
      </c>
      <c r="CQ75" s="85">
        <f t="shared" si="88"/>
        <v>21</v>
      </c>
      <c r="CR75" s="77">
        <v>59</v>
      </c>
      <c r="CS75" s="85">
        <f t="shared" si="89"/>
        <v>119</v>
      </c>
      <c r="CT75" s="85">
        <f t="shared" si="90"/>
        <v>504</v>
      </c>
      <c r="CU75" s="85">
        <f t="shared" si="91"/>
        <v>702</v>
      </c>
      <c r="CV75" s="85">
        <f t="shared" si="92"/>
        <v>456</v>
      </c>
      <c r="CW75" s="85">
        <f t="shared" si="93"/>
        <v>17</v>
      </c>
      <c r="CX75" s="77">
        <f t="shared" si="105"/>
        <v>1679</v>
      </c>
      <c r="CY75" s="85">
        <v>1</v>
      </c>
      <c r="CZ75" s="85">
        <v>2</v>
      </c>
      <c r="DA75" s="85">
        <v>0</v>
      </c>
      <c r="DB75" s="85">
        <v>17</v>
      </c>
      <c r="DC75" s="85">
        <v>9</v>
      </c>
      <c r="DD75" s="85">
        <v>1</v>
      </c>
      <c r="DE75" s="85">
        <v>20</v>
      </c>
      <c r="DF75" s="85">
        <v>117</v>
      </c>
      <c r="DG75" s="85">
        <v>504</v>
      </c>
      <c r="DH75" s="85">
        <v>685</v>
      </c>
      <c r="DI75" s="85">
        <v>447</v>
      </c>
      <c r="DJ75" s="85">
        <v>16</v>
      </c>
      <c r="DP75" s="85">
        <v>5</v>
      </c>
      <c r="DQ75" s="85">
        <v>17</v>
      </c>
      <c r="DR75" s="85">
        <v>51</v>
      </c>
      <c r="DS75" s="85">
        <v>92</v>
      </c>
      <c r="DT75" s="85">
        <v>80</v>
      </c>
      <c r="DU75" s="85">
        <v>10</v>
      </c>
      <c r="DV75" s="85">
        <v>40</v>
      </c>
      <c r="DW75" s="85">
        <v>113</v>
      </c>
      <c r="DX75" s="85">
        <v>32</v>
      </c>
      <c r="DY75" s="85">
        <v>340</v>
      </c>
      <c r="DZ75" s="85">
        <v>1273</v>
      </c>
      <c r="EA75" s="85">
        <v>76</v>
      </c>
      <c r="EB75" s="85">
        <v>90</v>
      </c>
      <c r="EC75" s="85">
        <v>329</v>
      </c>
      <c r="ED75" s="85">
        <v>865</v>
      </c>
      <c r="EE75" s="85">
        <v>1510</v>
      </c>
      <c r="EF75" s="85">
        <v>1348</v>
      </c>
      <c r="EG75" s="85">
        <v>61</v>
      </c>
      <c r="EH75" s="85">
        <v>2</v>
      </c>
      <c r="EI75" s="85">
        <v>5</v>
      </c>
      <c r="EJ75" s="85">
        <v>17</v>
      </c>
      <c r="EK75" s="85">
        <v>31</v>
      </c>
      <c r="EL75" s="85">
        <v>42</v>
      </c>
      <c r="EM75" s="85">
        <v>12</v>
      </c>
      <c r="ET75" s="85">
        <v>100</v>
      </c>
      <c r="EU75" s="85">
        <v>243</v>
      </c>
      <c r="EV75" s="85">
        <v>45</v>
      </c>
      <c r="EW75" s="85">
        <v>861</v>
      </c>
      <c r="EX75" s="85">
        <v>2704</v>
      </c>
      <c r="EY75" s="85">
        <v>259</v>
      </c>
      <c r="EZ75" s="85">
        <v>16</v>
      </c>
      <c r="FA75" s="85">
        <v>108</v>
      </c>
      <c r="FB75" s="85">
        <v>420</v>
      </c>
      <c r="FC75" s="85">
        <v>810</v>
      </c>
      <c r="FD75" s="85">
        <v>772</v>
      </c>
      <c r="FE75" s="85">
        <v>40</v>
      </c>
      <c r="FL75" s="86">
        <f t="shared" si="106"/>
        <v>0</v>
      </c>
      <c r="FM75" s="99">
        <f t="shared" si="94"/>
        <v>0</v>
      </c>
      <c r="FN75" s="99">
        <f t="shared" si="95"/>
        <v>0</v>
      </c>
      <c r="FO75" s="100">
        <f t="shared" si="96"/>
        <v>0</v>
      </c>
      <c r="FP75" s="100">
        <f t="shared" si="97"/>
        <v>0</v>
      </c>
      <c r="FQ75" s="101">
        <v>0.34224960492002793</v>
      </c>
      <c r="FR75" s="101">
        <v>0.18510298998538482</v>
      </c>
      <c r="FS75" s="101">
        <v>6.7603550295857878E-2</v>
      </c>
      <c r="FT75" s="100" t="s">
        <v>1810</v>
      </c>
      <c r="FU75" s="100" t="s">
        <v>2054</v>
      </c>
      <c r="FV75" s="100" t="s">
        <v>1669</v>
      </c>
      <c r="FW75" s="100" t="s">
        <v>1692</v>
      </c>
      <c r="FX75" s="100" t="s">
        <v>1966</v>
      </c>
      <c r="FY75" s="100" t="s">
        <v>1565</v>
      </c>
      <c r="FZ75" s="100" t="s">
        <v>2324</v>
      </c>
      <c r="GA75" s="100" t="s">
        <v>2298</v>
      </c>
      <c r="GB75" s="100"/>
    </row>
    <row r="76" spans="1:184" hidden="1" x14ac:dyDescent="0.25">
      <c r="A76" s="32" t="s">
        <v>64</v>
      </c>
      <c r="B76" s="90" t="s">
        <v>72</v>
      </c>
      <c r="C76" s="41" t="str">
        <f>'[1]Özet tablo'!P75</f>
        <v>ANKARA</v>
      </c>
      <c r="D76" s="41"/>
      <c r="E76" s="41"/>
      <c r="F76" s="41"/>
      <c r="G76" s="91">
        <v>63</v>
      </c>
      <c r="H76" s="91">
        <v>327</v>
      </c>
      <c r="I76" s="91">
        <v>668</v>
      </c>
      <c r="J76" s="91">
        <v>1058</v>
      </c>
      <c r="K76" s="92">
        <v>103</v>
      </c>
      <c r="L76" s="92">
        <v>359</v>
      </c>
      <c r="M76" s="92">
        <v>798</v>
      </c>
      <c r="N76" s="92">
        <v>1260</v>
      </c>
      <c r="O76" s="93">
        <v>56</v>
      </c>
      <c r="P76" s="40">
        <v>178</v>
      </c>
      <c r="Q76" s="94">
        <f t="shared" si="64"/>
        <v>202</v>
      </c>
      <c r="R76" s="95">
        <f t="shared" si="65"/>
        <v>0.19092627599243855</v>
      </c>
      <c r="S76" s="96">
        <v>1022</v>
      </c>
      <c r="T76" s="96">
        <v>1346</v>
      </c>
      <c r="U76" s="96">
        <v>1031</v>
      </c>
      <c r="V76" s="96">
        <v>1357</v>
      </c>
      <c r="W76" s="96">
        <v>2377</v>
      </c>
      <c r="X76" s="96">
        <v>3399</v>
      </c>
      <c r="Y76" s="73">
        <f t="shared" si="59"/>
        <v>10.078277886497064</v>
      </c>
      <c r="Z76" s="73">
        <f t="shared" si="60"/>
        <v>26.671619613670135</v>
      </c>
      <c r="AA76" s="73">
        <f t="shared" si="61"/>
        <v>65.567410281280317</v>
      </c>
      <c r="AB76" s="73">
        <f t="shared" si="62"/>
        <v>43.54228018510728</v>
      </c>
      <c r="AC76" s="73">
        <f t="shared" si="63"/>
        <v>33.480435422183</v>
      </c>
      <c r="AD76" s="97">
        <f t="shared" si="66"/>
        <v>1342</v>
      </c>
      <c r="AE76" s="40">
        <f t="shared" si="67"/>
        <v>355</v>
      </c>
      <c r="AF76" s="98">
        <v>1351</v>
      </c>
      <c r="AG76" s="98">
        <v>1021</v>
      </c>
      <c r="AH76" s="98">
        <v>1324</v>
      </c>
      <c r="AI76" s="98">
        <v>1034</v>
      </c>
      <c r="AJ76" s="98">
        <v>326</v>
      </c>
      <c r="AK76" s="98">
        <v>285</v>
      </c>
      <c r="AL76" s="76">
        <v>24</v>
      </c>
      <c r="AM76" s="76">
        <v>68</v>
      </c>
      <c r="AN76" s="77">
        <v>118</v>
      </c>
      <c r="AO76" s="77">
        <v>433</v>
      </c>
      <c r="AP76" s="77">
        <v>817</v>
      </c>
      <c r="AQ76" s="77">
        <v>43</v>
      </c>
      <c r="AR76" s="77">
        <f t="shared" si="98"/>
        <v>1411</v>
      </c>
      <c r="AS76" s="77">
        <v>212</v>
      </c>
      <c r="AT76" s="78">
        <v>29</v>
      </c>
      <c r="AU76" s="79">
        <v>106</v>
      </c>
      <c r="AV76" s="80">
        <f t="shared" si="68"/>
        <v>37.274939172749392</v>
      </c>
      <c r="AW76" s="80">
        <f t="shared" si="69"/>
        <v>45.843935538592028</v>
      </c>
      <c r="AX76" s="80">
        <f t="shared" si="70"/>
        <v>62.669245647969049</v>
      </c>
      <c r="AY76" s="81">
        <f t="shared" si="71"/>
        <v>11.557296767874632</v>
      </c>
      <c r="AZ76" s="81">
        <f t="shared" si="72"/>
        <v>32.703927492447136</v>
      </c>
      <c r="BA76" s="81">
        <f t="shared" si="73"/>
        <v>70</v>
      </c>
      <c r="BB76" s="81">
        <f t="shared" si="74"/>
        <v>51.602086438152014</v>
      </c>
      <c r="BC76" s="81">
        <f t="shared" si="75"/>
        <v>44.93910121797564</v>
      </c>
      <c r="BD76" s="82">
        <f t="shared" si="99"/>
        <v>408</v>
      </c>
      <c r="BE76" s="83">
        <v>24</v>
      </c>
      <c r="BF76" s="83">
        <v>84</v>
      </c>
      <c r="BG76" s="83">
        <v>111</v>
      </c>
      <c r="BH76" s="83">
        <v>369</v>
      </c>
      <c r="BI76" s="83">
        <v>846</v>
      </c>
      <c r="BJ76" s="83">
        <v>66</v>
      </c>
      <c r="BK76" s="77">
        <f t="shared" si="100"/>
        <v>1392</v>
      </c>
      <c r="BL76" s="83">
        <f t="shared" si="76"/>
        <v>18</v>
      </c>
      <c r="BM76" s="84">
        <v>35</v>
      </c>
      <c r="BN76" s="83">
        <f t="shared" si="77"/>
        <v>54</v>
      </c>
      <c r="BO76" s="83">
        <f t="shared" si="78"/>
        <v>56</v>
      </c>
      <c r="BP76" s="83">
        <f t="shared" si="79"/>
        <v>213</v>
      </c>
      <c r="BQ76" s="83">
        <f t="shared" si="80"/>
        <v>659</v>
      </c>
      <c r="BR76" s="83">
        <f t="shared" si="81"/>
        <v>55</v>
      </c>
      <c r="BS76" s="77">
        <f t="shared" si="101"/>
        <v>983</v>
      </c>
      <c r="BT76" s="83">
        <f t="shared" si="82"/>
        <v>3</v>
      </c>
      <c r="BU76" s="77">
        <v>25</v>
      </c>
      <c r="BV76" s="83">
        <f t="shared" si="83"/>
        <v>19</v>
      </c>
      <c r="BW76" s="83">
        <f t="shared" si="84"/>
        <v>26</v>
      </c>
      <c r="BX76" s="83">
        <f t="shared" si="85"/>
        <v>117</v>
      </c>
      <c r="BY76" s="83">
        <f t="shared" si="86"/>
        <v>155</v>
      </c>
      <c r="BZ76" s="83">
        <f t="shared" si="87"/>
        <v>11</v>
      </c>
      <c r="CA76" s="77">
        <f t="shared" si="102"/>
        <v>309</v>
      </c>
      <c r="CB76" s="85">
        <v>3</v>
      </c>
      <c r="CC76" s="77">
        <v>8</v>
      </c>
      <c r="CD76" s="85">
        <v>11</v>
      </c>
      <c r="CE76" s="85">
        <v>29</v>
      </c>
      <c r="CF76" s="85">
        <v>39</v>
      </c>
      <c r="CG76" s="85">
        <v>32</v>
      </c>
      <c r="CH76" s="85">
        <v>0</v>
      </c>
      <c r="CI76" s="77">
        <f t="shared" si="103"/>
        <v>100</v>
      </c>
      <c r="CP76" s="77">
        <f t="shared" si="104"/>
        <v>0</v>
      </c>
      <c r="CQ76" s="85">
        <f t="shared" si="88"/>
        <v>0</v>
      </c>
      <c r="CR76" s="77"/>
      <c r="CS76" s="85">
        <f t="shared" si="89"/>
        <v>0</v>
      </c>
      <c r="CT76" s="85">
        <f t="shared" si="90"/>
        <v>0</v>
      </c>
      <c r="CU76" s="85">
        <f t="shared" si="91"/>
        <v>0</v>
      </c>
      <c r="CV76" s="85">
        <f t="shared" si="92"/>
        <v>0</v>
      </c>
      <c r="CW76" s="85">
        <f t="shared" si="93"/>
        <v>0</v>
      </c>
      <c r="CX76" s="77">
        <f t="shared" si="105"/>
        <v>0</v>
      </c>
      <c r="DP76" s="85">
        <v>1</v>
      </c>
      <c r="DQ76" s="85">
        <v>1</v>
      </c>
      <c r="DR76" s="85">
        <v>3</v>
      </c>
      <c r="DS76" s="85">
        <v>2</v>
      </c>
      <c r="DT76" s="85">
        <v>5</v>
      </c>
      <c r="DU76" s="85">
        <v>1</v>
      </c>
      <c r="DV76" s="85">
        <v>1</v>
      </c>
      <c r="DW76" s="85">
        <v>8</v>
      </c>
      <c r="DX76" s="85">
        <v>9</v>
      </c>
      <c r="DY76" s="85">
        <v>51</v>
      </c>
      <c r="DZ76" s="85">
        <v>89</v>
      </c>
      <c r="EA76" s="85">
        <v>7</v>
      </c>
      <c r="EB76" s="85">
        <v>2</v>
      </c>
      <c r="EC76" s="85">
        <v>11</v>
      </c>
      <c r="ED76" s="85">
        <v>17</v>
      </c>
      <c r="EE76" s="85">
        <v>66</v>
      </c>
      <c r="EF76" s="85">
        <v>66</v>
      </c>
      <c r="EG76" s="85">
        <v>4</v>
      </c>
      <c r="ET76" s="85">
        <v>15</v>
      </c>
      <c r="EU76" s="85">
        <v>38</v>
      </c>
      <c r="EV76" s="85">
        <v>3</v>
      </c>
      <c r="EW76" s="85">
        <v>96</v>
      </c>
      <c r="EX76" s="85">
        <v>566</v>
      </c>
      <c r="EY76" s="85">
        <v>47</v>
      </c>
      <c r="EZ76" s="85">
        <v>2</v>
      </c>
      <c r="FA76" s="85">
        <v>15</v>
      </c>
      <c r="FB76" s="85">
        <v>50</v>
      </c>
      <c r="FC76" s="85">
        <v>115</v>
      </c>
      <c r="FD76" s="85">
        <v>88</v>
      </c>
      <c r="FE76" s="85">
        <v>7</v>
      </c>
      <c r="FL76" s="86">
        <f t="shared" si="106"/>
        <v>328.59999999999991</v>
      </c>
      <c r="FM76" s="99">
        <f t="shared" si="94"/>
        <v>16</v>
      </c>
      <c r="FN76" s="99">
        <f t="shared" si="95"/>
        <v>3</v>
      </c>
      <c r="FO76" s="100">
        <f t="shared" si="96"/>
        <v>2.72</v>
      </c>
      <c r="FP76" s="100">
        <f t="shared" si="97"/>
        <v>513</v>
      </c>
      <c r="FQ76" s="101">
        <v>0.32944734574739315</v>
      </c>
      <c r="FR76" s="101">
        <v>0.17337417514375694</v>
      </c>
      <c r="FS76" s="101">
        <v>3.6210895170192756E-2</v>
      </c>
      <c r="FT76" s="100" t="s">
        <v>1746</v>
      </c>
      <c r="FU76" s="100" t="s">
        <v>1963</v>
      </c>
      <c r="FV76" s="100" t="s">
        <v>1825</v>
      </c>
      <c r="FW76" s="100" t="s">
        <v>1726</v>
      </c>
      <c r="FX76" s="100" t="s">
        <v>2187</v>
      </c>
      <c r="FY76" s="100" t="s">
        <v>1977</v>
      </c>
      <c r="FZ76" s="100" t="s">
        <v>1448</v>
      </c>
      <c r="GA76" s="100" t="s">
        <v>1799</v>
      </c>
      <c r="GB76" s="100"/>
    </row>
    <row r="77" spans="1:184" ht="14.45" hidden="1" customHeight="1" x14ac:dyDescent="0.25">
      <c r="A77" s="32" t="s">
        <v>64</v>
      </c>
      <c r="B77" s="90" t="s">
        <v>73</v>
      </c>
      <c r="C77" s="41" t="str">
        <f>'[1]Özet tablo'!P76</f>
        <v>ANKARA</v>
      </c>
      <c r="D77" s="41"/>
      <c r="E77" s="41"/>
      <c r="F77" s="41"/>
      <c r="G77" s="91">
        <v>40</v>
      </c>
      <c r="H77" s="91">
        <v>189</v>
      </c>
      <c r="I77" s="91">
        <v>403</v>
      </c>
      <c r="J77" s="91">
        <v>632</v>
      </c>
      <c r="K77" s="92">
        <v>48</v>
      </c>
      <c r="L77" s="92">
        <v>149</v>
      </c>
      <c r="M77" s="92">
        <v>416</v>
      </c>
      <c r="N77" s="92">
        <v>613</v>
      </c>
      <c r="O77" s="93">
        <v>24</v>
      </c>
      <c r="P77" s="40">
        <v>103</v>
      </c>
      <c r="Q77" s="94">
        <f t="shared" si="64"/>
        <v>-19</v>
      </c>
      <c r="R77" s="95">
        <f t="shared" si="65"/>
        <v>-3.0063291139240507E-2</v>
      </c>
      <c r="S77" s="96">
        <v>480</v>
      </c>
      <c r="T77" s="96">
        <v>586</v>
      </c>
      <c r="U77" s="96">
        <v>477</v>
      </c>
      <c r="V77" s="96">
        <v>624</v>
      </c>
      <c r="W77" s="96">
        <v>1063</v>
      </c>
      <c r="X77" s="96">
        <v>1543</v>
      </c>
      <c r="Y77" s="73">
        <f t="shared" si="59"/>
        <v>10</v>
      </c>
      <c r="Z77" s="73">
        <f t="shared" si="60"/>
        <v>25.426621160409557</v>
      </c>
      <c r="AA77" s="73">
        <f t="shared" si="61"/>
        <v>70.64989517819707</v>
      </c>
      <c r="AB77" s="73">
        <f t="shared" si="62"/>
        <v>45.719661335841955</v>
      </c>
      <c r="AC77" s="73">
        <f t="shared" si="63"/>
        <v>34.607906675307845</v>
      </c>
      <c r="AD77" s="97">
        <f t="shared" si="66"/>
        <v>577</v>
      </c>
      <c r="AE77" s="40">
        <f t="shared" si="67"/>
        <v>140</v>
      </c>
      <c r="AF77" s="98">
        <v>601</v>
      </c>
      <c r="AG77" s="98">
        <v>479</v>
      </c>
      <c r="AH77" s="98">
        <v>607</v>
      </c>
      <c r="AI77" s="98">
        <v>431</v>
      </c>
      <c r="AJ77" s="98">
        <v>155</v>
      </c>
      <c r="AK77" s="98">
        <v>120</v>
      </c>
      <c r="AL77" s="76">
        <v>19</v>
      </c>
      <c r="AM77" s="76">
        <v>28</v>
      </c>
      <c r="AN77" s="77">
        <v>61</v>
      </c>
      <c r="AO77" s="77">
        <v>211</v>
      </c>
      <c r="AP77" s="77">
        <v>367</v>
      </c>
      <c r="AQ77" s="77">
        <v>13</v>
      </c>
      <c r="AR77" s="77">
        <f t="shared" si="98"/>
        <v>652</v>
      </c>
      <c r="AS77" s="77">
        <v>96</v>
      </c>
      <c r="AT77" s="78">
        <v>17</v>
      </c>
      <c r="AU77" s="79">
        <v>45</v>
      </c>
      <c r="AV77" s="80">
        <f t="shared" si="68"/>
        <v>37.912087912087912</v>
      </c>
      <c r="AW77" s="80">
        <f t="shared" si="69"/>
        <v>47.687861271676304</v>
      </c>
      <c r="AX77" s="80">
        <f t="shared" si="70"/>
        <v>65.893271461716935</v>
      </c>
      <c r="AY77" s="81">
        <f t="shared" si="71"/>
        <v>12.734864300626306</v>
      </c>
      <c r="AZ77" s="81">
        <f t="shared" si="72"/>
        <v>34.76112026359143</v>
      </c>
      <c r="BA77" s="81">
        <f t="shared" si="73"/>
        <v>73.208191126279871</v>
      </c>
      <c r="BB77" s="81">
        <f t="shared" si="74"/>
        <v>53.646269907795471</v>
      </c>
      <c r="BC77" s="81">
        <f t="shared" si="75"/>
        <v>46.009389671361504</v>
      </c>
      <c r="BD77" s="82">
        <f t="shared" si="99"/>
        <v>157</v>
      </c>
      <c r="BE77" s="83">
        <v>19</v>
      </c>
      <c r="BF77" s="83">
        <v>38</v>
      </c>
      <c r="BG77" s="83">
        <v>56</v>
      </c>
      <c r="BH77" s="83">
        <v>195</v>
      </c>
      <c r="BI77" s="83">
        <v>378</v>
      </c>
      <c r="BJ77" s="83">
        <v>15</v>
      </c>
      <c r="BK77" s="77">
        <f t="shared" si="100"/>
        <v>644</v>
      </c>
      <c r="BL77" s="83">
        <f t="shared" si="76"/>
        <v>15</v>
      </c>
      <c r="BM77" s="84">
        <v>23</v>
      </c>
      <c r="BN77" s="83">
        <f t="shared" si="77"/>
        <v>33</v>
      </c>
      <c r="BO77" s="83">
        <f t="shared" si="78"/>
        <v>51</v>
      </c>
      <c r="BP77" s="83">
        <f t="shared" si="79"/>
        <v>150</v>
      </c>
      <c r="BQ77" s="83">
        <f t="shared" si="80"/>
        <v>369</v>
      </c>
      <c r="BR77" s="83">
        <f t="shared" si="81"/>
        <v>15</v>
      </c>
      <c r="BS77" s="77">
        <f t="shared" si="101"/>
        <v>585</v>
      </c>
      <c r="BT77" s="83">
        <f t="shared" si="82"/>
        <v>0</v>
      </c>
      <c r="BU77" s="77"/>
      <c r="BV77" s="83">
        <f t="shared" si="83"/>
        <v>0</v>
      </c>
      <c r="BW77" s="83">
        <f t="shared" si="84"/>
        <v>0</v>
      </c>
      <c r="BX77" s="83">
        <f t="shared" si="85"/>
        <v>0</v>
      </c>
      <c r="BY77" s="83">
        <f t="shared" si="86"/>
        <v>0</v>
      </c>
      <c r="BZ77" s="83">
        <f t="shared" si="87"/>
        <v>0</v>
      </c>
      <c r="CA77" s="77">
        <f t="shared" si="102"/>
        <v>0</v>
      </c>
      <c r="CC77" s="77"/>
      <c r="CI77" s="77">
        <f t="shared" si="103"/>
        <v>0</v>
      </c>
      <c r="CP77" s="77">
        <f t="shared" si="104"/>
        <v>0</v>
      </c>
      <c r="CQ77" s="85">
        <f t="shared" si="88"/>
        <v>4</v>
      </c>
      <c r="CR77" s="77">
        <v>5</v>
      </c>
      <c r="CS77" s="85">
        <f t="shared" si="89"/>
        <v>5</v>
      </c>
      <c r="CT77" s="85">
        <f t="shared" si="90"/>
        <v>5</v>
      </c>
      <c r="CU77" s="85">
        <f t="shared" si="91"/>
        <v>45</v>
      </c>
      <c r="CV77" s="85">
        <f t="shared" si="92"/>
        <v>9</v>
      </c>
      <c r="CW77" s="85">
        <f t="shared" si="93"/>
        <v>0</v>
      </c>
      <c r="CX77" s="77">
        <f t="shared" si="105"/>
        <v>59</v>
      </c>
      <c r="CY77" s="85">
        <v>4</v>
      </c>
      <c r="CZ77" s="85">
        <v>5</v>
      </c>
      <c r="DA77" s="85">
        <v>5</v>
      </c>
      <c r="DB77" s="85">
        <v>45</v>
      </c>
      <c r="DC77" s="85">
        <v>9</v>
      </c>
      <c r="DD77" s="85">
        <v>0</v>
      </c>
      <c r="ET77" s="85">
        <v>13</v>
      </c>
      <c r="EU77" s="85">
        <v>23</v>
      </c>
      <c r="EV77" s="85">
        <v>3</v>
      </c>
      <c r="EW77" s="85">
        <v>82</v>
      </c>
      <c r="EX77" s="85">
        <v>319</v>
      </c>
      <c r="EY77" s="85">
        <v>12</v>
      </c>
      <c r="EZ77" s="85">
        <v>2</v>
      </c>
      <c r="FA77" s="85">
        <v>10</v>
      </c>
      <c r="FB77" s="85">
        <v>48</v>
      </c>
      <c r="FC77" s="85">
        <v>68</v>
      </c>
      <c r="FD77" s="85">
        <v>50</v>
      </c>
      <c r="FE77" s="85">
        <v>3</v>
      </c>
      <c r="FL77" s="86">
        <f t="shared" si="106"/>
        <v>118.59999999999991</v>
      </c>
      <c r="FM77" s="99">
        <f t="shared" si="94"/>
        <v>5</v>
      </c>
      <c r="FN77" s="99">
        <f t="shared" si="95"/>
        <v>1</v>
      </c>
      <c r="FO77" s="100">
        <f t="shared" si="96"/>
        <v>0.85</v>
      </c>
      <c r="FP77" s="100">
        <f t="shared" si="97"/>
        <v>171</v>
      </c>
      <c r="FQ77" s="101">
        <v>0.16502368044918445</v>
      </c>
      <c r="FR77" s="101">
        <v>6.8170231136880269E-2</v>
      </c>
      <c r="FS77" s="101">
        <v>1.3618109064786768E-2</v>
      </c>
      <c r="FT77" s="100" t="s">
        <v>1889</v>
      </c>
      <c r="FU77" s="100" t="s">
        <v>2114</v>
      </c>
      <c r="FV77" s="100" t="s">
        <v>2046</v>
      </c>
      <c r="FW77" s="100" t="s">
        <v>1631</v>
      </c>
      <c r="FX77" s="100" t="s">
        <v>2323</v>
      </c>
      <c r="FY77" s="100" t="s">
        <v>1944</v>
      </c>
      <c r="FZ77" s="100" t="s">
        <v>2062</v>
      </c>
      <c r="GA77" s="100" t="s">
        <v>1714</v>
      </c>
      <c r="GB77" s="100"/>
    </row>
    <row r="78" spans="1:184" ht="14.45" hidden="1" customHeight="1" x14ac:dyDescent="0.25">
      <c r="A78" s="32" t="s">
        <v>64</v>
      </c>
      <c r="B78" s="90" t="s">
        <v>74</v>
      </c>
      <c r="C78" s="41" t="str">
        <f>'[1]Özet tablo'!P77</f>
        <v>ANKARA</v>
      </c>
      <c r="D78" s="41"/>
      <c r="E78" s="41"/>
      <c r="F78" s="41"/>
      <c r="G78" s="91">
        <v>838</v>
      </c>
      <c r="H78" s="91">
        <v>2403</v>
      </c>
      <c r="I78" s="91">
        <v>4042</v>
      </c>
      <c r="J78" s="91">
        <v>7283</v>
      </c>
      <c r="K78" s="92">
        <v>1082</v>
      </c>
      <c r="L78" s="92">
        <v>2351</v>
      </c>
      <c r="M78" s="92">
        <v>4889</v>
      </c>
      <c r="N78" s="92">
        <v>8322</v>
      </c>
      <c r="O78" s="93">
        <v>119</v>
      </c>
      <c r="P78" s="40">
        <v>1166</v>
      </c>
      <c r="Q78" s="94">
        <f t="shared" si="64"/>
        <v>1039</v>
      </c>
      <c r="R78" s="95">
        <f t="shared" si="65"/>
        <v>0.14266099134971852</v>
      </c>
      <c r="S78" s="96">
        <v>6254</v>
      </c>
      <c r="T78" s="96">
        <v>8039</v>
      </c>
      <c r="U78" s="96">
        <v>6252</v>
      </c>
      <c r="V78" s="96">
        <v>8207</v>
      </c>
      <c r="W78" s="96">
        <v>14291</v>
      </c>
      <c r="X78" s="96">
        <v>20545</v>
      </c>
      <c r="Y78" s="73">
        <f t="shared" si="59"/>
        <v>17.300927406459866</v>
      </c>
      <c r="Z78" s="73">
        <f t="shared" si="60"/>
        <v>29.244930961562382</v>
      </c>
      <c r="AA78" s="73">
        <f t="shared" si="61"/>
        <v>61.452335252719124</v>
      </c>
      <c r="AB78" s="73">
        <f t="shared" si="62"/>
        <v>43.334966062556859</v>
      </c>
      <c r="AC78" s="73">
        <f t="shared" si="63"/>
        <v>35.41007544414699</v>
      </c>
      <c r="AD78" s="97">
        <f t="shared" si="66"/>
        <v>8098</v>
      </c>
      <c r="AE78" s="40">
        <f t="shared" si="67"/>
        <v>2410</v>
      </c>
      <c r="AF78" s="98">
        <v>8515</v>
      </c>
      <c r="AG78" s="98">
        <v>6668</v>
      </c>
      <c r="AH78" s="98">
        <v>8414</v>
      </c>
      <c r="AI78" s="98">
        <v>6323</v>
      </c>
      <c r="AJ78" s="98">
        <v>2038</v>
      </c>
      <c r="AK78" s="98">
        <v>1763</v>
      </c>
      <c r="AL78" s="76">
        <v>106</v>
      </c>
      <c r="AM78" s="76">
        <v>390</v>
      </c>
      <c r="AN78" s="77">
        <v>992</v>
      </c>
      <c r="AO78" s="77">
        <v>2557</v>
      </c>
      <c r="AP78" s="77">
        <v>4783</v>
      </c>
      <c r="AQ78" s="77">
        <v>268</v>
      </c>
      <c r="AR78" s="77">
        <f t="shared" si="98"/>
        <v>8600</v>
      </c>
      <c r="AS78" s="77">
        <v>1443</v>
      </c>
      <c r="AT78" s="78">
        <v>75</v>
      </c>
      <c r="AU78" s="79">
        <v>350</v>
      </c>
      <c r="AV78" s="80">
        <f t="shared" si="68"/>
        <v>35.409129397275038</v>
      </c>
      <c r="AW78" s="80">
        <f t="shared" si="69"/>
        <v>41.833480355567623</v>
      </c>
      <c r="AX78" s="80">
        <f t="shared" si="70"/>
        <v>57.061521429701088</v>
      </c>
      <c r="AY78" s="81">
        <f t="shared" si="71"/>
        <v>14.877024595080984</v>
      </c>
      <c r="AZ78" s="81">
        <f t="shared" si="72"/>
        <v>30.389826479676728</v>
      </c>
      <c r="BA78" s="81">
        <f t="shared" si="73"/>
        <v>62.289199856476493</v>
      </c>
      <c r="BB78" s="81">
        <f t="shared" si="74"/>
        <v>46.289120715350222</v>
      </c>
      <c r="BC78" s="81">
        <f t="shared" si="75"/>
        <v>41.253576418923416</v>
      </c>
      <c r="BD78" s="82">
        <f t="shared" si="99"/>
        <v>3153</v>
      </c>
      <c r="BE78" s="83">
        <v>116</v>
      </c>
      <c r="BF78" s="83">
        <v>524</v>
      </c>
      <c r="BG78" s="83">
        <v>953</v>
      </c>
      <c r="BH78" s="83">
        <v>2500</v>
      </c>
      <c r="BI78" s="83">
        <v>4876</v>
      </c>
      <c r="BJ78" s="83">
        <v>414</v>
      </c>
      <c r="BK78" s="77">
        <f t="shared" si="100"/>
        <v>8743</v>
      </c>
      <c r="BL78" s="83">
        <f t="shared" si="76"/>
        <v>65</v>
      </c>
      <c r="BM78" s="84">
        <v>198</v>
      </c>
      <c r="BN78" s="83">
        <f t="shared" si="77"/>
        <v>340</v>
      </c>
      <c r="BO78" s="83">
        <f t="shared" si="78"/>
        <v>525</v>
      </c>
      <c r="BP78" s="83">
        <f t="shared" si="79"/>
        <v>1609</v>
      </c>
      <c r="BQ78" s="83">
        <f t="shared" si="80"/>
        <v>3949</v>
      </c>
      <c r="BR78" s="83">
        <f t="shared" si="81"/>
        <v>365</v>
      </c>
      <c r="BS78" s="77">
        <f t="shared" si="101"/>
        <v>6448</v>
      </c>
      <c r="BT78" s="83">
        <f t="shared" si="82"/>
        <v>34</v>
      </c>
      <c r="BU78" s="77">
        <v>159</v>
      </c>
      <c r="BV78" s="83">
        <f t="shared" si="83"/>
        <v>139</v>
      </c>
      <c r="BW78" s="83">
        <f t="shared" si="84"/>
        <v>249</v>
      </c>
      <c r="BX78" s="83">
        <f t="shared" si="85"/>
        <v>714</v>
      </c>
      <c r="BY78" s="83">
        <f t="shared" si="86"/>
        <v>804</v>
      </c>
      <c r="BZ78" s="83">
        <f t="shared" si="87"/>
        <v>38</v>
      </c>
      <c r="CA78" s="77">
        <f t="shared" si="102"/>
        <v>1805</v>
      </c>
      <c r="CB78" s="85">
        <v>17</v>
      </c>
      <c r="CC78" s="77">
        <v>33</v>
      </c>
      <c r="CD78" s="85">
        <v>45</v>
      </c>
      <c r="CE78" s="85">
        <v>179</v>
      </c>
      <c r="CF78" s="85">
        <v>177</v>
      </c>
      <c r="CG78" s="85">
        <v>123</v>
      </c>
      <c r="CH78" s="85">
        <v>11</v>
      </c>
      <c r="CI78" s="77">
        <f t="shared" si="103"/>
        <v>490</v>
      </c>
      <c r="CP78" s="77">
        <f t="shared" si="104"/>
        <v>0</v>
      </c>
      <c r="CQ78" s="85">
        <f t="shared" si="88"/>
        <v>0</v>
      </c>
      <c r="CR78" s="77"/>
      <c r="CS78" s="85">
        <f t="shared" si="89"/>
        <v>0</v>
      </c>
      <c r="CT78" s="85">
        <f t="shared" si="90"/>
        <v>0</v>
      </c>
      <c r="CU78" s="85">
        <f t="shared" si="91"/>
        <v>0</v>
      </c>
      <c r="CV78" s="85">
        <f t="shared" si="92"/>
        <v>0</v>
      </c>
      <c r="CW78" s="85">
        <f t="shared" si="93"/>
        <v>0</v>
      </c>
      <c r="CX78" s="77">
        <f t="shared" si="105"/>
        <v>0</v>
      </c>
      <c r="DP78" s="85">
        <v>1</v>
      </c>
      <c r="DQ78" s="85">
        <v>4</v>
      </c>
      <c r="DR78" s="85">
        <v>4</v>
      </c>
      <c r="DS78" s="85">
        <v>17</v>
      </c>
      <c r="DT78" s="85">
        <v>8</v>
      </c>
      <c r="DU78" s="85">
        <v>0</v>
      </c>
      <c r="DV78" s="85">
        <v>6</v>
      </c>
      <c r="DW78" s="85">
        <v>14</v>
      </c>
      <c r="DX78" s="85">
        <v>8</v>
      </c>
      <c r="DY78" s="85">
        <v>61</v>
      </c>
      <c r="DZ78" s="85">
        <v>93</v>
      </c>
      <c r="EA78" s="85">
        <v>6</v>
      </c>
      <c r="EB78" s="85">
        <v>28</v>
      </c>
      <c r="EC78" s="85">
        <v>125</v>
      </c>
      <c r="ED78" s="85">
        <v>241</v>
      </c>
      <c r="EE78" s="85">
        <v>653</v>
      </c>
      <c r="EF78" s="85">
        <v>711</v>
      </c>
      <c r="EG78" s="85">
        <v>32</v>
      </c>
      <c r="ET78" s="85">
        <v>48</v>
      </c>
      <c r="EU78" s="85">
        <v>179</v>
      </c>
      <c r="EV78" s="85">
        <v>9</v>
      </c>
      <c r="EW78" s="85">
        <v>447</v>
      </c>
      <c r="EX78" s="85">
        <v>2802</v>
      </c>
      <c r="EY78" s="85">
        <v>282</v>
      </c>
      <c r="EZ78" s="85">
        <v>16</v>
      </c>
      <c r="FA78" s="85">
        <v>157</v>
      </c>
      <c r="FB78" s="85">
        <v>512</v>
      </c>
      <c r="FC78" s="85">
        <v>1145</v>
      </c>
      <c r="FD78" s="85">
        <v>1139</v>
      </c>
      <c r="FE78" s="85">
        <v>83</v>
      </c>
      <c r="FL78" s="86">
        <f t="shared" si="106"/>
        <v>2632.8999999999996</v>
      </c>
      <c r="FM78" s="99">
        <f t="shared" si="94"/>
        <v>131</v>
      </c>
      <c r="FN78" s="99">
        <f t="shared" si="95"/>
        <v>26</v>
      </c>
      <c r="FO78" s="100">
        <f t="shared" si="96"/>
        <v>22.27</v>
      </c>
      <c r="FP78" s="100">
        <f t="shared" si="97"/>
        <v>4446</v>
      </c>
      <c r="FQ78" s="101">
        <v>0.15654648956356737</v>
      </c>
      <c r="FR78" s="101">
        <v>-0.14402173913043481</v>
      </c>
      <c r="FS78" s="101">
        <v>-0.17105263157894715</v>
      </c>
      <c r="FT78" s="100" t="s">
        <v>1887</v>
      </c>
      <c r="FU78" s="100" t="s">
        <v>2330</v>
      </c>
      <c r="FV78" s="100" t="s">
        <v>2230</v>
      </c>
      <c r="FW78" s="100" t="s">
        <v>2052</v>
      </c>
      <c r="FX78" s="100" t="s">
        <v>1910</v>
      </c>
      <c r="FY78" s="100" t="s">
        <v>2203</v>
      </c>
      <c r="FZ78" s="100" t="s">
        <v>1812</v>
      </c>
      <c r="GA78" s="100" t="s">
        <v>1911</v>
      </c>
      <c r="GB78" s="100"/>
    </row>
    <row r="79" spans="1:184" ht="12.75" hidden="1" customHeight="1" x14ac:dyDescent="0.25">
      <c r="A79" s="32" t="s">
        <v>64</v>
      </c>
      <c r="B79" s="90" t="s">
        <v>75</v>
      </c>
      <c r="C79" s="41" t="str">
        <f>'[1]Özet tablo'!P78</f>
        <v>ANKARA</v>
      </c>
      <c r="D79" s="41"/>
      <c r="E79" s="41"/>
      <c r="F79" s="41"/>
      <c r="G79" s="91">
        <v>0</v>
      </c>
      <c r="H79" s="91">
        <v>2</v>
      </c>
      <c r="I79" s="91">
        <v>9</v>
      </c>
      <c r="J79" s="91">
        <v>11</v>
      </c>
      <c r="K79" s="92">
        <v>1</v>
      </c>
      <c r="L79" s="92">
        <v>8</v>
      </c>
      <c r="M79" s="92">
        <v>8</v>
      </c>
      <c r="N79" s="92">
        <v>17</v>
      </c>
      <c r="O79" s="93"/>
      <c r="P79" s="40"/>
      <c r="Q79" s="94">
        <f t="shared" si="64"/>
        <v>6</v>
      </c>
      <c r="R79" s="95">
        <f t="shared" si="65"/>
        <v>0.54545454545454541</v>
      </c>
      <c r="S79" s="96">
        <v>18</v>
      </c>
      <c r="T79" s="96">
        <v>23</v>
      </c>
      <c r="U79" s="96">
        <v>12</v>
      </c>
      <c r="V79" s="96">
        <v>17</v>
      </c>
      <c r="W79" s="96">
        <v>35</v>
      </c>
      <c r="X79" s="96">
        <v>53</v>
      </c>
      <c r="Y79" s="73">
        <f t="shared" si="59"/>
        <v>5.5555555555555554</v>
      </c>
      <c r="Z79" s="73">
        <f t="shared" si="60"/>
        <v>34.782608695652172</v>
      </c>
      <c r="AA79" s="73">
        <f t="shared" si="61"/>
        <v>66.666666666666657</v>
      </c>
      <c r="AB79" s="73">
        <f t="shared" si="62"/>
        <v>45.714285714285715</v>
      </c>
      <c r="AC79" s="73">
        <f t="shared" si="63"/>
        <v>32.075471698113205</v>
      </c>
      <c r="AD79" s="97">
        <f t="shared" si="66"/>
        <v>19</v>
      </c>
      <c r="AE79" s="40">
        <f t="shared" si="67"/>
        <v>4</v>
      </c>
      <c r="AF79" s="98">
        <v>28</v>
      </c>
      <c r="AG79" s="98">
        <v>24</v>
      </c>
      <c r="AH79" s="98">
        <v>31</v>
      </c>
      <c r="AI79" s="98">
        <v>29</v>
      </c>
      <c r="AJ79" s="98">
        <v>9</v>
      </c>
      <c r="AK79" s="98">
        <v>3</v>
      </c>
      <c r="AL79" s="76">
        <v>1</v>
      </c>
      <c r="AM79" s="76">
        <v>1</v>
      </c>
      <c r="AN79" s="77">
        <v>2</v>
      </c>
      <c r="AO79" s="77">
        <v>6</v>
      </c>
      <c r="AP79" s="77">
        <v>14</v>
      </c>
      <c r="AQ79" s="77">
        <v>0</v>
      </c>
      <c r="AR79" s="77">
        <f t="shared" si="98"/>
        <v>22</v>
      </c>
      <c r="AS79" s="77">
        <v>1</v>
      </c>
      <c r="AT79" s="78">
        <v>3</v>
      </c>
      <c r="AU79" s="79">
        <v>4</v>
      </c>
      <c r="AV79" s="80">
        <f t="shared" si="68"/>
        <v>28.30188679245283</v>
      </c>
      <c r="AW79" s="80">
        <f t="shared" si="69"/>
        <v>31.666666666666664</v>
      </c>
      <c r="AX79" s="80">
        <f t="shared" si="70"/>
        <v>44.827586206896555</v>
      </c>
      <c r="AY79" s="81">
        <f t="shared" si="71"/>
        <v>8.3333333333333321</v>
      </c>
      <c r="AZ79" s="81">
        <f t="shared" si="72"/>
        <v>19.35483870967742</v>
      </c>
      <c r="BA79" s="81">
        <f t="shared" si="73"/>
        <v>55.26315789473685</v>
      </c>
      <c r="BB79" s="81">
        <f t="shared" si="74"/>
        <v>39.130434782608695</v>
      </c>
      <c r="BC79" s="81">
        <f t="shared" si="75"/>
        <v>37.096774193548384</v>
      </c>
      <c r="BD79" s="82">
        <f t="shared" si="99"/>
        <v>17</v>
      </c>
      <c r="BE79" s="83">
        <v>1</v>
      </c>
      <c r="BF79" s="83">
        <v>1</v>
      </c>
      <c r="BG79" s="83">
        <v>2</v>
      </c>
      <c r="BH79" s="83">
        <v>5</v>
      </c>
      <c r="BI79" s="83">
        <v>15</v>
      </c>
      <c r="BJ79" s="83">
        <v>0</v>
      </c>
      <c r="BK79" s="77">
        <f t="shared" si="100"/>
        <v>22</v>
      </c>
      <c r="BL79" s="83">
        <f t="shared" si="76"/>
        <v>1</v>
      </c>
      <c r="BM79" s="84">
        <v>1</v>
      </c>
      <c r="BN79" s="83">
        <f t="shared" si="77"/>
        <v>1</v>
      </c>
      <c r="BO79" s="83">
        <f t="shared" si="78"/>
        <v>2</v>
      </c>
      <c r="BP79" s="83">
        <f t="shared" si="79"/>
        <v>5</v>
      </c>
      <c r="BQ79" s="83">
        <f t="shared" si="80"/>
        <v>15</v>
      </c>
      <c r="BR79" s="83">
        <f t="shared" si="81"/>
        <v>0</v>
      </c>
      <c r="BS79" s="77">
        <f t="shared" si="101"/>
        <v>22</v>
      </c>
      <c r="BT79" s="83">
        <f t="shared" si="82"/>
        <v>0</v>
      </c>
      <c r="BU79" s="77"/>
      <c r="BV79" s="83">
        <f t="shared" si="83"/>
        <v>0</v>
      </c>
      <c r="BW79" s="83">
        <f t="shared" si="84"/>
        <v>0</v>
      </c>
      <c r="BX79" s="83">
        <f t="shared" si="85"/>
        <v>0</v>
      </c>
      <c r="BY79" s="83">
        <f t="shared" si="86"/>
        <v>0</v>
      </c>
      <c r="BZ79" s="83">
        <f t="shared" si="87"/>
        <v>0</v>
      </c>
      <c r="CA79" s="77">
        <f t="shared" si="102"/>
        <v>0</v>
      </c>
      <c r="CC79" s="77"/>
      <c r="CI79" s="77">
        <f t="shared" si="103"/>
        <v>0</v>
      </c>
      <c r="CP79" s="77">
        <f t="shared" si="104"/>
        <v>0</v>
      </c>
      <c r="CQ79" s="85">
        <f t="shared" si="88"/>
        <v>0</v>
      </c>
      <c r="CR79" s="77"/>
      <c r="CS79" s="85">
        <f t="shared" si="89"/>
        <v>0</v>
      </c>
      <c r="CT79" s="85">
        <f t="shared" si="90"/>
        <v>0</v>
      </c>
      <c r="CU79" s="85">
        <f t="shared" si="91"/>
        <v>0</v>
      </c>
      <c r="CV79" s="85">
        <f t="shared" si="92"/>
        <v>0</v>
      </c>
      <c r="CW79" s="85">
        <f t="shared" si="93"/>
        <v>0</v>
      </c>
      <c r="CX79" s="77">
        <f t="shared" si="105"/>
        <v>0</v>
      </c>
      <c r="ET79" s="85">
        <v>1</v>
      </c>
      <c r="EU79" s="85">
        <v>1</v>
      </c>
      <c r="EV79" s="85">
        <v>2</v>
      </c>
      <c r="EW79" s="85">
        <v>5</v>
      </c>
      <c r="EX79" s="85">
        <v>15</v>
      </c>
      <c r="EY79" s="85">
        <v>0</v>
      </c>
      <c r="FL79" s="86">
        <f t="shared" si="106"/>
        <v>19</v>
      </c>
      <c r="FM79" s="99">
        <f t="shared" si="94"/>
        <v>0</v>
      </c>
      <c r="FN79" s="99">
        <f t="shared" si="95"/>
        <v>0</v>
      </c>
      <c r="FO79" s="100">
        <f t="shared" si="96"/>
        <v>0</v>
      </c>
      <c r="FP79" s="100">
        <f t="shared" si="97"/>
        <v>0</v>
      </c>
      <c r="FQ79" s="101">
        <v>0.12764607610535697</v>
      </c>
      <c r="FR79" s="101">
        <v>5.0969176097144214E-2</v>
      </c>
      <c r="FS79" s="101">
        <v>5.4849714474385358E-2</v>
      </c>
      <c r="FT79" s="100" t="s">
        <v>2105</v>
      </c>
      <c r="FU79" s="100" t="s">
        <v>2106</v>
      </c>
      <c r="FV79" s="100" t="s">
        <v>1777</v>
      </c>
      <c r="FW79" s="100" t="s">
        <v>2073</v>
      </c>
      <c r="FX79" s="100" t="s">
        <v>1880</v>
      </c>
      <c r="FY79" s="100" t="s">
        <v>1614</v>
      </c>
      <c r="FZ79" s="100" t="s">
        <v>2048</v>
      </c>
      <c r="GA79" s="100" t="s">
        <v>1702</v>
      </c>
      <c r="GB79" s="100"/>
    </row>
    <row r="80" spans="1:184" ht="15" hidden="1" customHeight="1" x14ac:dyDescent="0.25">
      <c r="A80" s="32" t="s">
        <v>64</v>
      </c>
      <c r="B80" s="90" t="s">
        <v>1011</v>
      </c>
      <c r="C80" s="41" t="str">
        <f>'[1]Özet tablo'!P79</f>
        <v>ANKARA</v>
      </c>
      <c r="D80" s="41"/>
      <c r="E80" s="41"/>
      <c r="F80" s="41"/>
      <c r="G80" s="91">
        <v>202</v>
      </c>
      <c r="H80" s="91">
        <v>756</v>
      </c>
      <c r="I80" s="91">
        <v>1168</v>
      </c>
      <c r="J80" s="91">
        <v>2126</v>
      </c>
      <c r="K80" s="92">
        <v>300</v>
      </c>
      <c r="L80" s="92">
        <v>794</v>
      </c>
      <c r="M80" s="92">
        <v>1358</v>
      </c>
      <c r="N80" s="92">
        <v>2452</v>
      </c>
      <c r="O80" s="93">
        <v>56</v>
      </c>
      <c r="P80" s="40">
        <v>275</v>
      </c>
      <c r="Q80" s="94">
        <f t="shared" si="64"/>
        <v>326</v>
      </c>
      <c r="R80" s="95">
        <f t="shared" si="65"/>
        <v>0.15333960489181561</v>
      </c>
      <c r="S80" s="96">
        <v>1523</v>
      </c>
      <c r="T80" s="96">
        <v>1853</v>
      </c>
      <c r="U80" s="96">
        <v>1471</v>
      </c>
      <c r="V80" s="96">
        <v>1933</v>
      </c>
      <c r="W80" s="96">
        <v>3324</v>
      </c>
      <c r="X80" s="96">
        <v>4847</v>
      </c>
      <c r="Y80" s="73">
        <f t="shared" si="59"/>
        <v>19.697964543663822</v>
      </c>
      <c r="Z80" s="73">
        <f t="shared" si="60"/>
        <v>42.849433351322183</v>
      </c>
      <c r="AA80" s="73">
        <f t="shared" si="61"/>
        <v>77.430319510537046</v>
      </c>
      <c r="AB80" s="73">
        <f t="shared" si="62"/>
        <v>58.152827918170878</v>
      </c>
      <c r="AC80" s="73">
        <f t="shared" si="63"/>
        <v>46.069733855993398</v>
      </c>
      <c r="AD80" s="97">
        <f t="shared" si="66"/>
        <v>1391</v>
      </c>
      <c r="AE80" s="40">
        <f t="shared" si="67"/>
        <v>332</v>
      </c>
      <c r="AF80" s="98">
        <v>1985</v>
      </c>
      <c r="AG80" s="98">
        <v>1512</v>
      </c>
      <c r="AH80" s="98">
        <v>2014</v>
      </c>
      <c r="AI80" s="98">
        <v>1418</v>
      </c>
      <c r="AJ80" s="98">
        <v>454</v>
      </c>
      <c r="AK80" s="98">
        <v>371</v>
      </c>
      <c r="AL80" s="76">
        <v>50</v>
      </c>
      <c r="AM80" s="76">
        <v>135</v>
      </c>
      <c r="AN80" s="77">
        <v>229</v>
      </c>
      <c r="AO80" s="77">
        <v>846</v>
      </c>
      <c r="AP80" s="77">
        <v>1379</v>
      </c>
      <c r="AQ80" s="77">
        <v>48</v>
      </c>
      <c r="AR80" s="77">
        <f t="shared" si="98"/>
        <v>2502</v>
      </c>
      <c r="AS80" s="77">
        <v>366</v>
      </c>
      <c r="AT80" s="78">
        <v>33</v>
      </c>
      <c r="AU80" s="79">
        <v>117</v>
      </c>
      <c r="AV80" s="80">
        <f t="shared" si="68"/>
        <v>44.027303754266214</v>
      </c>
      <c r="AW80" s="80">
        <f t="shared" si="69"/>
        <v>55.565268065268071</v>
      </c>
      <c r="AX80" s="80">
        <f t="shared" si="70"/>
        <v>74.823695345557113</v>
      </c>
      <c r="AY80" s="81">
        <f t="shared" si="71"/>
        <v>15.145502645502646</v>
      </c>
      <c r="AZ80" s="81">
        <f t="shared" si="72"/>
        <v>42.005958291956311</v>
      </c>
      <c r="BA80" s="81">
        <f t="shared" si="73"/>
        <v>81.677350427350433</v>
      </c>
      <c r="BB80" s="81">
        <f t="shared" si="74"/>
        <v>61.116829644879054</v>
      </c>
      <c r="BC80" s="81">
        <f t="shared" si="75"/>
        <v>51.950354609929072</v>
      </c>
      <c r="BD80" s="82">
        <f t="shared" si="99"/>
        <v>343</v>
      </c>
      <c r="BE80" s="83">
        <v>56</v>
      </c>
      <c r="BF80" s="83">
        <v>175</v>
      </c>
      <c r="BG80" s="83">
        <v>190</v>
      </c>
      <c r="BH80" s="83">
        <v>861</v>
      </c>
      <c r="BI80" s="83">
        <v>1487</v>
      </c>
      <c r="BJ80" s="83">
        <v>84</v>
      </c>
      <c r="BK80" s="77">
        <f t="shared" si="100"/>
        <v>2622</v>
      </c>
      <c r="BL80" s="83">
        <f t="shared" si="76"/>
        <v>30</v>
      </c>
      <c r="BM80" s="84">
        <v>64</v>
      </c>
      <c r="BN80" s="83">
        <f t="shared" si="77"/>
        <v>97</v>
      </c>
      <c r="BO80" s="83">
        <f t="shared" si="78"/>
        <v>105</v>
      </c>
      <c r="BP80" s="83">
        <f t="shared" si="79"/>
        <v>410</v>
      </c>
      <c r="BQ80" s="83">
        <f t="shared" si="80"/>
        <v>967</v>
      </c>
      <c r="BR80" s="83">
        <f t="shared" si="81"/>
        <v>65</v>
      </c>
      <c r="BS80" s="77">
        <f t="shared" si="101"/>
        <v>1547</v>
      </c>
      <c r="BT80" s="83">
        <f t="shared" si="82"/>
        <v>18</v>
      </c>
      <c r="BU80" s="77">
        <v>58</v>
      </c>
      <c r="BV80" s="83">
        <f t="shared" si="83"/>
        <v>58</v>
      </c>
      <c r="BW80" s="83">
        <f t="shared" si="84"/>
        <v>44</v>
      </c>
      <c r="BX80" s="83">
        <f t="shared" si="85"/>
        <v>349</v>
      </c>
      <c r="BY80" s="83">
        <f t="shared" si="86"/>
        <v>425</v>
      </c>
      <c r="BZ80" s="83">
        <f t="shared" si="87"/>
        <v>16</v>
      </c>
      <c r="CA80" s="77">
        <f t="shared" si="102"/>
        <v>834</v>
      </c>
      <c r="CB80" s="85">
        <v>7</v>
      </c>
      <c r="CC80" s="77">
        <v>13</v>
      </c>
      <c r="CD80" s="85">
        <v>17</v>
      </c>
      <c r="CE80" s="85">
        <v>41</v>
      </c>
      <c r="CF80" s="85">
        <v>58</v>
      </c>
      <c r="CG80" s="85">
        <v>40</v>
      </c>
      <c r="CH80" s="85">
        <v>3</v>
      </c>
      <c r="CI80" s="77">
        <f t="shared" si="103"/>
        <v>142</v>
      </c>
      <c r="CP80" s="77">
        <f t="shared" si="104"/>
        <v>0</v>
      </c>
      <c r="CQ80" s="85">
        <f t="shared" si="88"/>
        <v>1</v>
      </c>
      <c r="CR80" s="77"/>
      <c r="CS80" s="85">
        <f t="shared" si="89"/>
        <v>3</v>
      </c>
      <c r="CT80" s="85">
        <f t="shared" si="90"/>
        <v>0</v>
      </c>
      <c r="CU80" s="85">
        <f t="shared" si="91"/>
        <v>44</v>
      </c>
      <c r="CV80" s="85">
        <f t="shared" si="92"/>
        <v>55</v>
      </c>
      <c r="CW80" s="85">
        <f t="shared" si="93"/>
        <v>0</v>
      </c>
      <c r="CX80" s="77">
        <f t="shared" si="105"/>
        <v>99</v>
      </c>
      <c r="CY80" s="85">
        <v>1</v>
      </c>
      <c r="CZ80" s="85">
        <v>3</v>
      </c>
      <c r="DA80" s="85">
        <v>0</v>
      </c>
      <c r="DB80" s="85">
        <v>44</v>
      </c>
      <c r="DC80" s="85">
        <v>55</v>
      </c>
      <c r="DD80" s="85">
        <v>0</v>
      </c>
      <c r="DP80" s="85">
        <v>1</v>
      </c>
      <c r="DQ80" s="85">
        <v>4</v>
      </c>
      <c r="DR80" s="85">
        <v>5</v>
      </c>
      <c r="DS80" s="85">
        <v>29</v>
      </c>
      <c r="DT80" s="85">
        <v>7</v>
      </c>
      <c r="DU80" s="85">
        <v>0</v>
      </c>
      <c r="DV80" s="85">
        <v>11</v>
      </c>
      <c r="DW80" s="85">
        <v>21</v>
      </c>
      <c r="DX80" s="85">
        <v>12</v>
      </c>
      <c r="DY80" s="85">
        <v>57</v>
      </c>
      <c r="DZ80" s="85">
        <v>185</v>
      </c>
      <c r="EA80" s="85">
        <v>13</v>
      </c>
      <c r="EB80" s="85">
        <v>7</v>
      </c>
      <c r="EC80" s="85">
        <v>37</v>
      </c>
      <c r="ED80" s="85">
        <v>32</v>
      </c>
      <c r="EE80" s="85">
        <v>292</v>
      </c>
      <c r="EF80" s="85">
        <v>240</v>
      </c>
      <c r="EG80" s="85">
        <v>3</v>
      </c>
      <c r="ET80" s="85">
        <v>27</v>
      </c>
      <c r="EU80" s="85">
        <v>68</v>
      </c>
      <c r="EV80" s="85">
        <v>27</v>
      </c>
      <c r="EW80" s="85">
        <v>209</v>
      </c>
      <c r="EX80" s="85">
        <v>809</v>
      </c>
      <c r="EY80" s="85">
        <v>53</v>
      </c>
      <c r="EZ80" s="85">
        <v>2</v>
      </c>
      <c r="FA80" s="85">
        <v>25</v>
      </c>
      <c r="FB80" s="85">
        <v>73</v>
      </c>
      <c r="FC80" s="85">
        <v>172</v>
      </c>
      <c r="FD80" s="85">
        <v>151</v>
      </c>
      <c r="FE80" s="85">
        <v>12</v>
      </c>
      <c r="FL80" s="86">
        <f t="shared" si="106"/>
        <v>96.399999999999636</v>
      </c>
      <c r="FM80" s="99">
        <f t="shared" si="94"/>
        <v>4</v>
      </c>
      <c r="FN80" s="99">
        <f t="shared" si="95"/>
        <v>0</v>
      </c>
      <c r="FO80" s="100">
        <f t="shared" si="96"/>
        <v>0.68</v>
      </c>
      <c r="FP80" s="100">
        <f t="shared" si="97"/>
        <v>0</v>
      </c>
      <c r="FQ80" s="101">
        <v>0.42739950779327318</v>
      </c>
      <c r="FR80" s="101">
        <v>-0.10514285714285693</v>
      </c>
      <c r="FS80" s="101">
        <v>-4.9670329670329527E-2</v>
      </c>
      <c r="FT80" s="100" t="s">
        <v>1718</v>
      </c>
      <c r="FU80" s="100" t="s">
        <v>2261</v>
      </c>
      <c r="FV80" s="100" t="s">
        <v>1906</v>
      </c>
      <c r="FW80" s="100" t="s">
        <v>2111</v>
      </c>
      <c r="FX80" s="100" t="s">
        <v>2350</v>
      </c>
      <c r="FY80" s="100" t="s">
        <v>2334</v>
      </c>
      <c r="FZ80" s="100" t="s">
        <v>2234</v>
      </c>
      <c r="GA80" s="100" t="s">
        <v>2149</v>
      </c>
      <c r="GB80" s="100"/>
    </row>
    <row r="81" spans="1:184" hidden="1" x14ac:dyDescent="0.25">
      <c r="A81" s="32" t="s">
        <v>64</v>
      </c>
      <c r="B81" s="90" t="s">
        <v>76</v>
      </c>
      <c r="C81" s="41" t="str">
        <f>'[1]Özet tablo'!P80</f>
        <v>ANKARA</v>
      </c>
      <c r="D81" s="41"/>
      <c r="E81" s="41"/>
      <c r="F81" s="41"/>
      <c r="G81" s="91">
        <v>2</v>
      </c>
      <c r="H81" s="91">
        <v>24</v>
      </c>
      <c r="I81" s="91">
        <v>37</v>
      </c>
      <c r="J81" s="91">
        <v>63</v>
      </c>
      <c r="K81" s="92">
        <v>3</v>
      </c>
      <c r="L81" s="92">
        <v>15</v>
      </c>
      <c r="M81" s="92">
        <v>43</v>
      </c>
      <c r="N81" s="92">
        <v>61</v>
      </c>
      <c r="O81" s="93">
        <v>5</v>
      </c>
      <c r="P81" s="40">
        <v>13</v>
      </c>
      <c r="Q81" s="94">
        <f t="shared" si="64"/>
        <v>-2</v>
      </c>
      <c r="R81" s="95">
        <f t="shared" si="65"/>
        <v>-3.1746031746031744E-2</v>
      </c>
      <c r="S81" s="96">
        <v>58</v>
      </c>
      <c r="T81" s="96">
        <v>69</v>
      </c>
      <c r="U81" s="96">
        <v>47</v>
      </c>
      <c r="V81" s="96">
        <v>69</v>
      </c>
      <c r="W81" s="96">
        <v>116</v>
      </c>
      <c r="X81" s="96">
        <v>174</v>
      </c>
      <c r="Y81" s="73">
        <f t="shared" si="59"/>
        <v>5.1724137931034484</v>
      </c>
      <c r="Z81" s="73">
        <f t="shared" si="60"/>
        <v>21.739130434782609</v>
      </c>
      <c r="AA81" s="73">
        <f t="shared" si="61"/>
        <v>74.468085106382972</v>
      </c>
      <c r="AB81" s="73">
        <f t="shared" si="62"/>
        <v>43.103448275862064</v>
      </c>
      <c r="AC81" s="73">
        <f t="shared" si="63"/>
        <v>30.459770114942529</v>
      </c>
      <c r="AD81" s="97">
        <f t="shared" si="66"/>
        <v>66</v>
      </c>
      <c r="AE81" s="40">
        <f t="shared" si="67"/>
        <v>12</v>
      </c>
      <c r="AF81" s="98">
        <v>72</v>
      </c>
      <c r="AG81" s="98">
        <v>50</v>
      </c>
      <c r="AH81" s="98">
        <v>75</v>
      </c>
      <c r="AI81" s="98">
        <v>45</v>
      </c>
      <c r="AJ81" s="98">
        <v>20</v>
      </c>
      <c r="AK81" s="98">
        <v>14</v>
      </c>
      <c r="AL81" s="76">
        <v>4</v>
      </c>
      <c r="AM81" s="76">
        <v>7</v>
      </c>
      <c r="AN81" s="77">
        <v>4</v>
      </c>
      <c r="AO81" s="77">
        <v>8</v>
      </c>
      <c r="AP81" s="77">
        <v>39</v>
      </c>
      <c r="AQ81" s="77">
        <v>0</v>
      </c>
      <c r="AR81" s="77">
        <f t="shared" si="98"/>
        <v>51</v>
      </c>
      <c r="AS81" s="77">
        <v>7</v>
      </c>
      <c r="AT81" s="78">
        <v>1</v>
      </c>
      <c r="AU81" s="79">
        <v>6</v>
      </c>
      <c r="AV81" s="80">
        <f t="shared" si="68"/>
        <v>37.894736842105267</v>
      </c>
      <c r="AW81" s="80">
        <f t="shared" si="69"/>
        <v>33.333333333333329</v>
      </c>
      <c r="AX81" s="80">
        <f t="shared" si="70"/>
        <v>71.111111111111114</v>
      </c>
      <c r="AY81" s="81">
        <f t="shared" si="71"/>
        <v>8</v>
      </c>
      <c r="AZ81" s="81">
        <f t="shared" si="72"/>
        <v>10.666666666666668</v>
      </c>
      <c r="BA81" s="81">
        <f t="shared" si="73"/>
        <v>70.769230769230774</v>
      </c>
      <c r="BB81" s="81">
        <f t="shared" si="74"/>
        <v>38.571428571428577</v>
      </c>
      <c r="BC81" s="81">
        <f t="shared" si="75"/>
        <v>43.478260869565219</v>
      </c>
      <c r="BD81" s="82">
        <f t="shared" si="99"/>
        <v>19</v>
      </c>
      <c r="BE81" s="83">
        <v>4</v>
      </c>
      <c r="BF81" s="83">
        <v>4</v>
      </c>
      <c r="BG81" s="83">
        <v>4</v>
      </c>
      <c r="BH81" s="83">
        <v>11</v>
      </c>
      <c r="BI81" s="83">
        <v>39</v>
      </c>
      <c r="BJ81" s="83">
        <v>1</v>
      </c>
      <c r="BK81" s="77">
        <f t="shared" si="100"/>
        <v>55</v>
      </c>
      <c r="BL81" s="83">
        <f t="shared" si="76"/>
        <v>4</v>
      </c>
      <c r="BM81" s="84">
        <v>7</v>
      </c>
      <c r="BN81" s="83">
        <f t="shared" si="77"/>
        <v>4</v>
      </c>
      <c r="BO81" s="83">
        <f t="shared" si="78"/>
        <v>4</v>
      </c>
      <c r="BP81" s="83">
        <f t="shared" si="79"/>
        <v>11</v>
      </c>
      <c r="BQ81" s="83">
        <f t="shared" si="80"/>
        <v>39</v>
      </c>
      <c r="BR81" s="83">
        <f t="shared" si="81"/>
        <v>1</v>
      </c>
      <c r="BS81" s="77">
        <f t="shared" si="101"/>
        <v>55</v>
      </c>
      <c r="BT81" s="83">
        <f t="shared" si="82"/>
        <v>0</v>
      </c>
      <c r="BU81" s="77"/>
      <c r="BV81" s="83">
        <f t="shared" si="83"/>
        <v>0</v>
      </c>
      <c r="BW81" s="83">
        <f t="shared" si="84"/>
        <v>0</v>
      </c>
      <c r="BX81" s="83">
        <f t="shared" si="85"/>
        <v>0</v>
      </c>
      <c r="BY81" s="83">
        <f t="shared" si="86"/>
        <v>0</v>
      </c>
      <c r="BZ81" s="83">
        <f t="shared" si="87"/>
        <v>0</v>
      </c>
      <c r="CA81" s="77">
        <f t="shared" si="102"/>
        <v>0</v>
      </c>
      <c r="CC81" s="77"/>
      <c r="CI81" s="77">
        <f t="shared" si="103"/>
        <v>0</v>
      </c>
      <c r="CP81" s="77">
        <f t="shared" si="104"/>
        <v>0</v>
      </c>
      <c r="CQ81" s="85">
        <f t="shared" si="88"/>
        <v>0</v>
      </c>
      <c r="CR81" s="77"/>
      <c r="CS81" s="85">
        <f t="shared" si="89"/>
        <v>0</v>
      </c>
      <c r="CT81" s="85">
        <f t="shared" si="90"/>
        <v>0</v>
      </c>
      <c r="CU81" s="85">
        <f t="shared" si="91"/>
        <v>0</v>
      </c>
      <c r="CV81" s="85">
        <f t="shared" si="92"/>
        <v>0</v>
      </c>
      <c r="CW81" s="85">
        <f t="shared" si="93"/>
        <v>0</v>
      </c>
      <c r="CX81" s="77">
        <f t="shared" si="105"/>
        <v>0</v>
      </c>
      <c r="ET81" s="85">
        <v>4</v>
      </c>
      <c r="EU81" s="85">
        <v>4</v>
      </c>
      <c r="EV81" s="85">
        <v>4</v>
      </c>
      <c r="EW81" s="85">
        <v>11</v>
      </c>
      <c r="EX81" s="85">
        <v>39</v>
      </c>
      <c r="EY81" s="85">
        <v>1</v>
      </c>
      <c r="FL81" s="86">
        <f t="shared" si="106"/>
        <v>36</v>
      </c>
      <c r="FM81" s="99">
        <f t="shared" si="94"/>
        <v>1</v>
      </c>
      <c r="FN81" s="99">
        <f t="shared" si="95"/>
        <v>0</v>
      </c>
      <c r="FO81" s="100">
        <f t="shared" si="96"/>
        <v>0.17</v>
      </c>
      <c r="FP81" s="100">
        <f t="shared" si="97"/>
        <v>0</v>
      </c>
      <c r="FQ81" s="101">
        <v>0.15550997361112714</v>
      </c>
      <c r="FR81" s="101">
        <v>-3.5235578411065517E-3</v>
      </c>
      <c r="FS81" s="101">
        <v>8.9918458117123623E-2</v>
      </c>
      <c r="FT81" s="100" t="s">
        <v>1841</v>
      </c>
      <c r="FU81" s="100" t="s">
        <v>2131</v>
      </c>
      <c r="FV81" s="100" t="s">
        <v>1793</v>
      </c>
      <c r="FW81" s="100" t="s">
        <v>2000</v>
      </c>
      <c r="FX81" s="100" t="s">
        <v>2078</v>
      </c>
      <c r="FY81" s="100" t="s">
        <v>2100</v>
      </c>
      <c r="FZ81" s="100" t="s">
        <v>2344</v>
      </c>
      <c r="GA81" s="100" t="s">
        <v>2091</v>
      </c>
      <c r="GB81" s="100"/>
    </row>
    <row r="82" spans="1:184" hidden="1" x14ac:dyDescent="0.25">
      <c r="A82" s="32" t="s">
        <v>64</v>
      </c>
      <c r="B82" s="90" t="s">
        <v>77</v>
      </c>
      <c r="C82" s="41" t="str">
        <f>'[1]Özet tablo'!P81</f>
        <v>ANKARA</v>
      </c>
      <c r="D82" s="41"/>
      <c r="E82" s="41"/>
      <c r="F82" s="41"/>
      <c r="G82" s="91">
        <v>29</v>
      </c>
      <c r="H82" s="91">
        <v>101</v>
      </c>
      <c r="I82" s="91">
        <v>129</v>
      </c>
      <c r="J82" s="91">
        <v>259</v>
      </c>
      <c r="K82" s="92">
        <v>19</v>
      </c>
      <c r="L82" s="92">
        <v>82</v>
      </c>
      <c r="M82" s="92">
        <v>92</v>
      </c>
      <c r="N82" s="92">
        <v>193</v>
      </c>
      <c r="O82" s="93">
        <v>69</v>
      </c>
      <c r="P82" s="40">
        <v>9</v>
      </c>
      <c r="Q82" s="94">
        <f t="shared" si="64"/>
        <v>-66</v>
      </c>
      <c r="R82" s="95">
        <f t="shared" si="65"/>
        <v>-0.25482625482625482</v>
      </c>
      <c r="S82" s="96">
        <v>347</v>
      </c>
      <c r="T82" s="96">
        <v>413</v>
      </c>
      <c r="U82" s="96">
        <v>348</v>
      </c>
      <c r="V82" s="96">
        <v>449</v>
      </c>
      <c r="W82" s="96">
        <v>761</v>
      </c>
      <c r="X82" s="96">
        <v>1108</v>
      </c>
      <c r="Y82" s="73">
        <f t="shared" si="59"/>
        <v>5.4755043227665707</v>
      </c>
      <c r="Z82" s="73">
        <f t="shared" si="60"/>
        <v>19.854721549636803</v>
      </c>
      <c r="AA82" s="73">
        <f t="shared" si="61"/>
        <v>43.678160919540232</v>
      </c>
      <c r="AB82" s="73">
        <f t="shared" si="62"/>
        <v>30.749014454664913</v>
      </c>
      <c r="AC82" s="73">
        <f t="shared" si="63"/>
        <v>22.833935018050543</v>
      </c>
      <c r="AD82" s="97">
        <f t="shared" si="66"/>
        <v>527</v>
      </c>
      <c r="AE82" s="40">
        <f t="shared" si="67"/>
        <v>196</v>
      </c>
      <c r="AF82" s="98">
        <v>359</v>
      </c>
      <c r="AG82" s="98">
        <v>331</v>
      </c>
      <c r="AH82" s="98">
        <v>363</v>
      </c>
      <c r="AI82" s="98">
        <v>278</v>
      </c>
      <c r="AJ82" s="98">
        <v>77</v>
      </c>
      <c r="AK82" s="98">
        <v>85</v>
      </c>
      <c r="AL82" s="76">
        <v>6</v>
      </c>
      <c r="AM82" s="76">
        <v>18</v>
      </c>
      <c r="AN82" s="77">
        <v>12</v>
      </c>
      <c r="AO82" s="77">
        <v>51</v>
      </c>
      <c r="AP82" s="77">
        <v>71</v>
      </c>
      <c r="AQ82" s="77">
        <v>0</v>
      </c>
      <c r="AR82" s="77">
        <f t="shared" si="98"/>
        <v>134</v>
      </c>
      <c r="AS82" s="77">
        <v>3</v>
      </c>
      <c r="AT82" s="78">
        <v>44</v>
      </c>
      <c r="AU82" s="79">
        <v>54</v>
      </c>
      <c r="AV82" s="80">
        <f t="shared" si="68"/>
        <v>13.136288998357964</v>
      </c>
      <c r="AW82" s="80">
        <f t="shared" si="69"/>
        <v>18.564742589703588</v>
      </c>
      <c r="AX82" s="80">
        <f t="shared" si="70"/>
        <v>24.46043165467626</v>
      </c>
      <c r="AY82" s="81">
        <f t="shared" si="71"/>
        <v>3.6253776435045322</v>
      </c>
      <c r="AZ82" s="81">
        <f t="shared" si="72"/>
        <v>14.049586776859504</v>
      </c>
      <c r="BA82" s="81">
        <f t="shared" si="73"/>
        <v>47.605633802816897</v>
      </c>
      <c r="BB82" s="81">
        <f t="shared" si="74"/>
        <v>30.640668523676879</v>
      </c>
      <c r="BC82" s="81">
        <f t="shared" si="75"/>
        <v>26.384839650145775</v>
      </c>
      <c r="BD82" s="82">
        <f t="shared" si="99"/>
        <v>186</v>
      </c>
      <c r="BE82" s="83">
        <v>7</v>
      </c>
      <c r="BF82" s="83">
        <v>10</v>
      </c>
      <c r="BG82" s="83">
        <v>12</v>
      </c>
      <c r="BH82" s="83">
        <v>46</v>
      </c>
      <c r="BI82" s="83">
        <v>70</v>
      </c>
      <c r="BJ82" s="83">
        <v>2</v>
      </c>
      <c r="BK82" s="77">
        <f t="shared" si="100"/>
        <v>130</v>
      </c>
      <c r="BL82" s="83">
        <f t="shared" si="76"/>
        <v>7</v>
      </c>
      <c r="BM82" s="84">
        <v>18</v>
      </c>
      <c r="BN82" s="83">
        <f t="shared" si="77"/>
        <v>10</v>
      </c>
      <c r="BO82" s="83">
        <f t="shared" si="78"/>
        <v>12</v>
      </c>
      <c r="BP82" s="83">
        <f t="shared" si="79"/>
        <v>46</v>
      </c>
      <c r="BQ82" s="83">
        <f t="shared" si="80"/>
        <v>70</v>
      </c>
      <c r="BR82" s="83">
        <f t="shared" si="81"/>
        <v>2</v>
      </c>
      <c r="BS82" s="77">
        <f t="shared" si="101"/>
        <v>130</v>
      </c>
      <c r="BT82" s="83">
        <f t="shared" si="82"/>
        <v>0</v>
      </c>
      <c r="BU82" s="77"/>
      <c r="BV82" s="83">
        <f t="shared" si="83"/>
        <v>0</v>
      </c>
      <c r="BW82" s="83">
        <f t="shared" si="84"/>
        <v>0</v>
      </c>
      <c r="BX82" s="83">
        <f t="shared" si="85"/>
        <v>0</v>
      </c>
      <c r="BY82" s="83">
        <f t="shared" si="86"/>
        <v>0</v>
      </c>
      <c r="BZ82" s="83">
        <f t="shared" si="87"/>
        <v>0</v>
      </c>
      <c r="CA82" s="77">
        <f t="shared" si="102"/>
        <v>0</v>
      </c>
      <c r="CC82" s="77"/>
      <c r="CI82" s="77">
        <f t="shared" si="103"/>
        <v>0</v>
      </c>
      <c r="CP82" s="77">
        <f t="shared" si="104"/>
        <v>0</v>
      </c>
      <c r="CQ82" s="85">
        <f t="shared" si="88"/>
        <v>0</v>
      </c>
      <c r="CR82" s="77"/>
      <c r="CS82" s="85">
        <f t="shared" si="89"/>
        <v>0</v>
      </c>
      <c r="CT82" s="85">
        <f t="shared" si="90"/>
        <v>0</v>
      </c>
      <c r="CU82" s="85">
        <f t="shared" si="91"/>
        <v>0</v>
      </c>
      <c r="CV82" s="85">
        <f t="shared" si="92"/>
        <v>0</v>
      </c>
      <c r="CW82" s="85">
        <f t="shared" si="93"/>
        <v>0</v>
      </c>
      <c r="CX82" s="77">
        <f t="shared" si="105"/>
        <v>0</v>
      </c>
      <c r="ET82" s="85">
        <v>6</v>
      </c>
      <c r="EU82" s="85">
        <v>7</v>
      </c>
      <c r="EV82" s="85">
        <v>3</v>
      </c>
      <c r="EW82" s="85">
        <v>39</v>
      </c>
      <c r="EX82" s="85">
        <v>44</v>
      </c>
      <c r="EY82" s="85">
        <v>2</v>
      </c>
      <c r="EZ82" s="85">
        <v>1</v>
      </c>
      <c r="FA82" s="85">
        <v>3</v>
      </c>
      <c r="FB82" s="85">
        <v>9</v>
      </c>
      <c r="FC82" s="85">
        <v>7</v>
      </c>
      <c r="FD82" s="85">
        <v>26</v>
      </c>
      <c r="FE82" s="85">
        <v>0</v>
      </c>
      <c r="FL82" s="86">
        <f t="shared" si="106"/>
        <v>282.7</v>
      </c>
      <c r="FM82" s="99">
        <f t="shared" si="94"/>
        <v>14</v>
      </c>
      <c r="FN82" s="99">
        <f t="shared" si="95"/>
        <v>2</v>
      </c>
      <c r="FO82" s="100">
        <f t="shared" si="96"/>
        <v>2.38</v>
      </c>
      <c r="FP82" s="100">
        <f t="shared" si="97"/>
        <v>342</v>
      </c>
      <c r="FQ82" s="101">
        <v>-3.8543066129273086E-2</v>
      </c>
      <c r="FR82" s="101">
        <v>-2.1000777806585495E-2</v>
      </c>
      <c r="FS82" s="101">
        <v>3.7582903463522305E-2</v>
      </c>
      <c r="FT82" s="100" t="s">
        <v>2345</v>
      </c>
      <c r="FU82" s="100" t="s">
        <v>2359</v>
      </c>
      <c r="FV82" s="100" t="s">
        <v>2127</v>
      </c>
      <c r="FW82" s="100" t="s">
        <v>1763</v>
      </c>
      <c r="FX82" s="100" t="s">
        <v>1414</v>
      </c>
      <c r="FY82" s="100" t="s">
        <v>1904</v>
      </c>
      <c r="FZ82" s="100" t="s">
        <v>2331</v>
      </c>
      <c r="GA82" s="100" t="s">
        <v>1966</v>
      </c>
      <c r="GB82" s="100"/>
    </row>
    <row r="83" spans="1:184" hidden="1" x14ac:dyDescent="0.25">
      <c r="A83" s="32" t="s">
        <v>64</v>
      </c>
      <c r="B83" s="90" t="s">
        <v>78</v>
      </c>
      <c r="C83" s="41" t="str">
        <f>'[1]Özet tablo'!P82</f>
        <v>ANKARA</v>
      </c>
      <c r="D83" s="41"/>
      <c r="E83" s="41"/>
      <c r="F83" s="41"/>
      <c r="G83" s="91">
        <v>14</v>
      </c>
      <c r="H83" s="91">
        <v>60</v>
      </c>
      <c r="I83" s="91">
        <v>70</v>
      </c>
      <c r="J83" s="91">
        <v>144</v>
      </c>
      <c r="K83" s="92">
        <v>29</v>
      </c>
      <c r="L83" s="92">
        <v>57</v>
      </c>
      <c r="M83" s="92">
        <v>57</v>
      </c>
      <c r="N83" s="92">
        <v>143</v>
      </c>
      <c r="O83" s="93">
        <v>12</v>
      </c>
      <c r="P83" s="40">
        <v>10</v>
      </c>
      <c r="Q83" s="94">
        <f t="shared" si="64"/>
        <v>-1</v>
      </c>
      <c r="R83" s="95">
        <f t="shared" si="65"/>
        <v>-6.9444444444444441E-3</v>
      </c>
      <c r="S83" s="96">
        <v>96</v>
      </c>
      <c r="T83" s="96">
        <v>140</v>
      </c>
      <c r="U83" s="96">
        <v>96</v>
      </c>
      <c r="V83" s="96">
        <v>123</v>
      </c>
      <c r="W83" s="96">
        <v>236</v>
      </c>
      <c r="X83" s="96">
        <v>332</v>
      </c>
      <c r="Y83" s="73">
        <f t="shared" si="59"/>
        <v>30.208333333333332</v>
      </c>
      <c r="Z83" s="73">
        <f t="shared" si="60"/>
        <v>40.714285714285715</v>
      </c>
      <c r="AA83" s="73">
        <f t="shared" si="61"/>
        <v>61.458333333333336</v>
      </c>
      <c r="AB83" s="73">
        <f t="shared" si="62"/>
        <v>49.152542372881356</v>
      </c>
      <c r="AC83" s="73">
        <f t="shared" si="63"/>
        <v>43.674698795180724</v>
      </c>
      <c r="AD83" s="97">
        <f t="shared" si="66"/>
        <v>120</v>
      </c>
      <c r="AE83" s="40">
        <f t="shared" si="67"/>
        <v>37</v>
      </c>
      <c r="AF83" s="98">
        <v>137</v>
      </c>
      <c r="AG83" s="98">
        <v>93</v>
      </c>
      <c r="AH83" s="98">
        <v>128</v>
      </c>
      <c r="AI83" s="98">
        <v>112</v>
      </c>
      <c r="AJ83" s="98">
        <v>26</v>
      </c>
      <c r="AK83" s="98">
        <v>31</v>
      </c>
      <c r="AL83" s="76">
        <v>4</v>
      </c>
      <c r="AM83" s="76">
        <v>11</v>
      </c>
      <c r="AN83" s="77">
        <v>9</v>
      </c>
      <c r="AO83" s="77">
        <v>40</v>
      </c>
      <c r="AP83" s="77">
        <v>75</v>
      </c>
      <c r="AQ83" s="77">
        <v>1</v>
      </c>
      <c r="AR83" s="77">
        <f t="shared" si="98"/>
        <v>125</v>
      </c>
      <c r="AS83" s="77">
        <v>9</v>
      </c>
      <c r="AT83" s="78">
        <v>1</v>
      </c>
      <c r="AU83" s="79">
        <v>12</v>
      </c>
      <c r="AV83" s="80">
        <f t="shared" si="68"/>
        <v>37.073170731707314</v>
      </c>
      <c r="AW83" s="80">
        <f t="shared" si="69"/>
        <v>44.583333333333336</v>
      </c>
      <c r="AX83" s="80">
        <f t="shared" si="70"/>
        <v>59.821428571428569</v>
      </c>
      <c r="AY83" s="81">
        <f t="shared" si="71"/>
        <v>9.67741935483871</v>
      </c>
      <c r="AZ83" s="81">
        <f t="shared" si="72"/>
        <v>31.25</v>
      </c>
      <c r="BA83" s="81">
        <f t="shared" si="73"/>
        <v>63.768115942028977</v>
      </c>
      <c r="BB83" s="81">
        <f t="shared" si="74"/>
        <v>48.120300751879697</v>
      </c>
      <c r="BC83" s="81">
        <f t="shared" si="75"/>
        <v>41.99134199134199</v>
      </c>
      <c r="BD83" s="82">
        <f t="shared" si="99"/>
        <v>50</v>
      </c>
      <c r="BE83" s="83">
        <v>4</v>
      </c>
      <c r="BF83" s="83">
        <v>11</v>
      </c>
      <c r="BG83" s="83">
        <v>7</v>
      </c>
      <c r="BH83" s="83">
        <v>38</v>
      </c>
      <c r="BI83" s="83">
        <v>81</v>
      </c>
      <c r="BJ83" s="83">
        <v>2</v>
      </c>
      <c r="BK83" s="77">
        <f t="shared" si="100"/>
        <v>128</v>
      </c>
      <c r="BL83" s="83">
        <f t="shared" si="76"/>
        <v>4</v>
      </c>
      <c r="BM83" s="84">
        <v>11</v>
      </c>
      <c r="BN83" s="83">
        <f t="shared" si="77"/>
        <v>11</v>
      </c>
      <c r="BO83" s="83">
        <f t="shared" si="78"/>
        <v>7</v>
      </c>
      <c r="BP83" s="83">
        <f t="shared" si="79"/>
        <v>38</v>
      </c>
      <c r="BQ83" s="83">
        <f t="shared" si="80"/>
        <v>81</v>
      </c>
      <c r="BR83" s="83">
        <f t="shared" si="81"/>
        <v>2</v>
      </c>
      <c r="BS83" s="77">
        <f t="shared" si="101"/>
        <v>128</v>
      </c>
      <c r="BT83" s="83">
        <f t="shared" si="82"/>
        <v>0</v>
      </c>
      <c r="BU83" s="77"/>
      <c r="BV83" s="83">
        <f t="shared" si="83"/>
        <v>0</v>
      </c>
      <c r="BW83" s="83">
        <f t="shared" si="84"/>
        <v>0</v>
      </c>
      <c r="BX83" s="83">
        <f t="shared" si="85"/>
        <v>0</v>
      </c>
      <c r="BY83" s="83">
        <f t="shared" si="86"/>
        <v>0</v>
      </c>
      <c r="BZ83" s="83">
        <f t="shared" si="87"/>
        <v>0</v>
      </c>
      <c r="CA83" s="77">
        <f t="shared" si="102"/>
        <v>0</v>
      </c>
      <c r="CC83" s="77"/>
      <c r="CI83" s="77">
        <f t="shared" si="103"/>
        <v>0</v>
      </c>
      <c r="CP83" s="77">
        <f t="shared" si="104"/>
        <v>0</v>
      </c>
      <c r="CQ83" s="85">
        <f t="shared" si="88"/>
        <v>0</v>
      </c>
      <c r="CR83" s="77"/>
      <c r="CS83" s="85">
        <f t="shared" si="89"/>
        <v>0</v>
      </c>
      <c r="CT83" s="85">
        <f t="shared" si="90"/>
        <v>0</v>
      </c>
      <c r="CU83" s="85">
        <f t="shared" si="91"/>
        <v>0</v>
      </c>
      <c r="CV83" s="85">
        <f t="shared" si="92"/>
        <v>0</v>
      </c>
      <c r="CW83" s="85">
        <f t="shared" si="93"/>
        <v>0</v>
      </c>
      <c r="CX83" s="77">
        <f t="shared" si="105"/>
        <v>0</v>
      </c>
      <c r="ET83" s="85">
        <v>3</v>
      </c>
      <c r="EU83" s="85">
        <v>4</v>
      </c>
      <c r="EV83" s="85">
        <v>0</v>
      </c>
      <c r="EW83" s="85">
        <v>10</v>
      </c>
      <c r="EX83" s="85">
        <v>46</v>
      </c>
      <c r="EY83" s="85">
        <v>2</v>
      </c>
      <c r="EZ83" s="85">
        <v>1</v>
      </c>
      <c r="FA83" s="85">
        <v>7</v>
      </c>
      <c r="FB83" s="85">
        <v>7</v>
      </c>
      <c r="FC83" s="85">
        <v>28</v>
      </c>
      <c r="FD83" s="85">
        <v>35</v>
      </c>
      <c r="FE83" s="85">
        <v>0</v>
      </c>
      <c r="FL83" s="86">
        <f t="shared" si="106"/>
        <v>51</v>
      </c>
      <c r="FM83" s="99">
        <f t="shared" si="94"/>
        <v>2</v>
      </c>
      <c r="FN83" s="99">
        <f t="shared" si="95"/>
        <v>0</v>
      </c>
      <c r="FO83" s="100">
        <f t="shared" si="96"/>
        <v>0.34</v>
      </c>
      <c r="FP83" s="100">
        <f t="shared" si="97"/>
        <v>0</v>
      </c>
      <c r="FQ83" s="101">
        <v>-1.4337324887233282E-2</v>
      </c>
      <c r="FR83" s="101">
        <v>-8.3644256954318763E-2</v>
      </c>
      <c r="FS83" s="101">
        <v>-8.8111174266590792E-2</v>
      </c>
      <c r="FT83" s="100" t="s">
        <v>1842</v>
      </c>
      <c r="FU83" s="100" t="s">
        <v>2297</v>
      </c>
      <c r="FV83" s="100" t="s">
        <v>1812</v>
      </c>
      <c r="FW83" s="100" t="s">
        <v>2274</v>
      </c>
      <c r="FX83" s="100" t="s">
        <v>1643</v>
      </c>
      <c r="FY83" s="100" t="s">
        <v>2172</v>
      </c>
      <c r="FZ83" s="100" t="s">
        <v>2356</v>
      </c>
      <c r="GA83" s="100" t="s">
        <v>1894</v>
      </c>
      <c r="GB83" s="100"/>
    </row>
    <row r="84" spans="1:184" hidden="1" x14ac:dyDescent="0.25">
      <c r="A84" s="32" t="s">
        <v>64</v>
      </c>
      <c r="B84" s="90" t="s">
        <v>79</v>
      </c>
      <c r="C84" s="41" t="str">
        <f>'[1]Özet tablo'!P83</f>
        <v>ANKARA</v>
      </c>
      <c r="D84" s="41"/>
      <c r="E84" s="41"/>
      <c r="F84" s="41"/>
      <c r="G84" s="91">
        <v>19</v>
      </c>
      <c r="H84" s="91">
        <v>191</v>
      </c>
      <c r="I84" s="91">
        <v>422</v>
      </c>
      <c r="J84" s="91">
        <v>632</v>
      </c>
      <c r="K84" s="92">
        <v>115</v>
      </c>
      <c r="L84" s="92">
        <v>270</v>
      </c>
      <c r="M84" s="92">
        <v>541</v>
      </c>
      <c r="N84" s="92">
        <v>926</v>
      </c>
      <c r="O84" s="93">
        <v>25</v>
      </c>
      <c r="P84" s="40">
        <v>105</v>
      </c>
      <c r="Q84" s="94">
        <f t="shared" si="64"/>
        <v>294</v>
      </c>
      <c r="R84" s="95">
        <f t="shared" si="65"/>
        <v>0.4651898734177215</v>
      </c>
      <c r="S84" s="96">
        <v>625</v>
      </c>
      <c r="T84" s="96">
        <v>875</v>
      </c>
      <c r="U84" s="96">
        <v>692</v>
      </c>
      <c r="V84" s="96">
        <v>899</v>
      </c>
      <c r="W84" s="96">
        <v>1567</v>
      </c>
      <c r="X84" s="96">
        <v>2192</v>
      </c>
      <c r="Y84" s="73">
        <f t="shared" si="59"/>
        <v>18.399999999999999</v>
      </c>
      <c r="Z84" s="73">
        <f t="shared" si="60"/>
        <v>30.857142857142854</v>
      </c>
      <c r="AA84" s="73">
        <f t="shared" si="61"/>
        <v>66.618497109826592</v>
      </c>
      <c r="AB84" s="73">
        <f t="shared" si="62"/>
        <v>46.649649010848755</v>
      </c>
      <c r="AC84" s="73">
        <f t="shared" si="63"/>
        <v>38.5948905109489</v>
      </c>
      <c r="AD84" s="97">
        <f t="shared" si="66"/>
        <v>836</v>
      </c>
      <c r="AE84" s="40">
        <f t="shared" si="67"/>
        <v>231</v>
      </c>
      <c r="AF84" s="98">
        <v>909</v>
      </c>
      <c r="AG84" s="98">
        <v>750</v>
      </c>
      <c r="AH84" s="98">
        <v>892</v>
      </c>
      <c r="AI84" s="98">
        <v>717</v>
      </c>
      <c r="AJ84" s="98">
        <v>218</v>
      </c>
      <c r="AK84" s="98">
        <v>233</v>
      </c>
      <c r="AL84" s="76">
        <v>17</v>
      </c>
      <c r="AM84" s="76">
        <v>41</v>
      </c>
      <c r="AN84" s="77">
        <v>73</v>
      </c>
      <c r="AO84" s="77">
        <v>213</v>
      </c>
      <c r="AP84" s="77">
        <v>497</v>
      </c>
      <c r="AQ84" s="77">
        <v>16</v>
      </c>
      <c r="AR84" s="77">
        <f t="shared" si="98"/>
        <v>799</v>
      </c>
      <c r="AS84" s="77">
        <v>118</v>
      </c>
      <c r="AT84" s="78">
        <v>10</v>
      </c>
      <c r="AU84" s="79">
        <v>61</v>
      </c>
      <c r="AV84" s="80">
        <f t="shared" si="68"/>
        <v>31.901840490797547</v>
      </c>
      <c r="AW84" s="80">
        <f t="shared" si="69"/>
        <v>37.787445618396518</v>
      </c>
      <c r="AX84" s="80">
        <f t="shared" si="70"/>
        <v>55.090655509065556</v>
      </c>
      <c r="AY84" s="81">
        <f t="shared" si="71"/>
        <v>9.7333333333333325</v>
      </c>
      <c r="AZ84" s="81">
        <f t="shared" si="72"/>
        <v>23.878923766816143</v>
      </c>
      <c r="BA84" s="81">
        <f t="shared" si="73"/>
        <v>60.748663101604286</v>
      </c>
      <c r="BB84" s="81">
        <f t="shared" si="74"/>
        <v>42.747673782156539</v>
      </c>
      <c r="BC84" s="81">
        <f t="shared" si="75"/>
        <v>38.041543026706229</v>
      </c>
      <c r="BD84" s="82">
        <f t="shared" si="99"/>
        <v>367</v>
      </c>
      <c r="BE84" s="83">
        <v>18</v>
      </c>
      <c r="BF84" s="83">
        <v>47</v>
      </c>
      <c r="BG84" s="83">
        <v>67</v>
      </c>
      <c r="BH84" s="83">
        <v>218</v>
      </c>
      <c r="BI84" s="83">
        <v>522</v>
      </c>
      <c r="BJ84" s="83">
        <v>22</v>
      </c>
      <c r="BK84" s="77">
        <f t="shared" si="100"/>
        <v>829</v>
      </c>
      <c r="BL84" s="83">
        <f t="shared" si="76"/>
        <v>14</v>
      </c>
      <c r="BM84" s="84">
        <v>31</v>
      </c>
      <c r="BN84" s="83">
        <f t="shared" si="77"/>
        <v>37</v>
      </c>
      <c r="BO84" s="83">
        <f t="shared" si="78"/>
        <v>47</v>
      </c>
      <c r="BP84" s="83">
        <f t="shared" si="79"/>
        <v>159</v>
      </c>
      <c r="BQ84" s="83">
        <f t="shared" si="80"/>
        <v>468</v>
      </c>
      <c r="BR84" s="83">
        <f t="shared" si="81"/>
        <v>21</v>
      </c>
      <c r="BS84" s="77">
        <f t="shared" si="101"/>
        <v>695</v>
      </c>
      <c r="BT84" s="83">
        <f t="shared" si="82"/>
        <v>4</v>
      </c>
      <c r="BU84" s="77">
        <v>10</v>
      </c>
      <c r="BV84" s="83">
        <f t="shared" si="83"/>
        <v>10</v>
      </c>
      <c r="BW84" s="83">
        <f t="shared" si="84"/>
        <v>20</v>
      </c>
      <c r="BX84" s="83">
        <f t="shared" si="85"/>
        <v>59</v>
      </c>
      <c r="BY84" s="83">
        <f t="shared" si="86"/>
        <v>54</v>
      </c>
      <c r="BZ84" s="83">
        <f t="shared" si="87"/>
        <v>1</v>
      </c>
      <c r="CA84" s="77">
        <f t="shared" si="102"/>
        <v>134</v>
      </c>
      <c r="CC84" s="77"/>
      <c r="CI84" s="77">
        <f t="shared" si="103"/>
        <v>0</v>
      </c>
      <c r="CP84" s="77">
        <f t="shared" si="104"/>
        <v>0</v>
      </c>
      <c r="CQ84" s="85">
        <f t="shared" si="88"/>
        <v>0</v>
      </c>
      <c r="CR84" s="77"/>
      <c r="CS84" s="85">
        <f t="shared" si="89"/>
        <v>0</v>
      </c>
      <c r="CT84" s="85">
        <f t="shared" si="90"/>
        <v>0</v>
      </c>
      <c r="CU84" s="85">
        <f t="shared" si="91"/>
        <v>0</v>
      </c>
      <c r="CV84" s="85">
        <f t="shared" si="92"/>
        <v>0</v>
      </c>
      <c r="CW84" s="85">
        <f t="shared" si="93"/>
        <v>0</v>
      </c>
      <c r="CX84" s="77">
        <f t="shared" si="105"/>
        <v>0</v>
      </c>
      <c r="DV84" s="85">
        <v>1</v>
      </c>
      <c r="DW84" s="85">
        <v>1</v>
      </c>
      <c r="DX84" s="85">
        <v>0</v>
      </c>
      <c r="DY84" s="85">
        <v>7</v>
      </c>
      <c r="DZ84" s="85">
        <v>11</v>
      </c>
      <c r="EA84" s="85">
        <v>0</v>
      </c>
      <c r="EB84" s="85">
        <v>3</v>
      </c>
      <c r="EC84" s="85">
        <v>9</v>
      </c>
      <c r="ED84" s="85">
        <v>20</v>
      </c>
      <c r="EE84" s="85">
        <v>52</v>
      </c>
      <c r="EF84" s="85">
        <v>43</v>
      </c>
      <c r="EG84" s="85">
        <v>1</v>
      </c>
      <c r="ET84" s="85">
        <v>13</v>
      </c>
      <c r="EU84" s="85">
        <v>32</v>
      </c>
      <c r="EV84" s="85">
        <v>25</v>
      </c>
      <c r="EW84" s="85">
        <v>110</v>
      </c>
      <c r="EX84" s="85">
        <v>433</v>
      </c>
      <c r="EY84" s="85">
        <v>21</v>
      </c>
      <c r="EZ84" s="85">
        <v>1</v>
      </c>
      <c r="FA84" s="85">
        <v>5</v>
      </c>
      <c r="FB84" s="85">
        <v>22</v>
      </c>
      <c r="FC84" s="85">
        <v>49</v>
      </c>
      <c r="FD84" s="85">
        <v>35</v>
      </c>
      <c r="FE84" s="85">
        <v>0</v>
      </c>
      <c r="FL84" s="86">
        <f t="shared" si="106"/>
        <v>390.29999999999995</v>
      </c>
      <c r="FM84" s="99">
        <f t="shared" si="94"/>
        <v>19</v>
      </c>
      <c r="FN84" s="99">
        <f t="shared" si="95"/>
        <v>3</v>
      </c>
      <c r="FO84" s="100">
        <f t="shared" si="96"/>
        <v>3.23</v>
      </c>
      <c r="FP84" s="100">
        <f t="shared" si="97"/>
        <v>513</v>
      </c>
      <c r="FQ84" s="101">
        <v>0.20462053378195805</v>
      </c>
      <c r="FR84" s="101">
        <v>7.6589949595038537E-2</v>
      </c>
      <c r="FS84" s="101">
        <v>6.6401247718085466E-3</v>
      </c>
      <c r="FT84" s="100" t="s">
        <v>1740</v>
      </c>
      <c r="FU84" s="100" t="s">
        <v>2333</v>
      </c>
      <c r="FV84" s="100" t="s">
        <v>1923</v>
      </c>
      <c r="FW84" s="100" t="s">
        <v>1549</v>
      </c>
      <c r="FX84" s="100" t="s">
        <v>2131</v>
      </c>
      <c r="FY84" s="100" t="s">
        <v>2254</v>
      </c>
      <c r="FZ84" s="100" t="s">
        <v>1472</v>
      </c>
      <c r="GA84" s="100" t="s">
        <v>2155</v>
      </c>
      <c r="GB84" s="100"/>
    </row>
    <row r="85" spans="1:184" hidden="1" x14ac:dyDescent="0.25">
      <c r="A85" s="32" t="s">
        <v>64</v>
      </c>
      <c r="B85" s="90" t="s">
        <v>80</v>
      </c>
      <c r="C85" s="41" t="str">
        <f>'[1]Özet tablo'!P84</f>
        <v>ANKARA</v>
      </c>
      <c r="D85" s="41"/>
      <c r="E85" s="41"/>
      <c r="F85" s="41"/>
      <c r="G85" s="91">
        <v>762</v>
      </c>
      <c r="H85" s="91">
        <v>3032</v>
      </c>
      <c r="I85" s="91">
        <v>6057</v>
      </c>
      <c r="J85" s="91">
        <v>9851</v>
      </c>
      <c r="K85" s="92">
        <v>1195</v>
      </c>
      <c r="L85" s="92">
        <v>3498</v>
      </c>
      <c r="M85" s="92">
        <v>7402</v>
      </c>
      <c r="N85" s="92">
        <v>12095</v>
      </c>
      <c r="O85" s="93">
        <v>289</v>
      </c>
      <c r="P85" s="40">
        <v>1602</v>
      </c>
      <c r="Q85" s="94">
        <f t="shared" si="64"/>
        <v>2244</v>
      </c>
      <c r="R85" s="95">
        <f t="shared" si="65"/>
        <v>0.22779413257537307</v>
      </c>
      <c r="S85" s="96">
        <v>9642</v>
      </c>
      <c r="T85" s="96">
        <v>13023</v>
      </c>
      <c r="U85" s="96">
        <v>9779</v>
      </c>
      <c r="V85" s="96">
        <v>12943</v>
      </c>
      <c r="W85" s="96">
        <v>22802</v>
      </c>
      <c r="X85" s="96">
        <v>32444</v>
      </c>
      <c r="Y85" s="73">
        <f t="shared" si="59"/>
        <v>12.393694254304085</v>
      </c>
      <c r="Z85" s="73">
        <f t="shared" si="60"/>
        <v>26.860170467634187</v>
      </c>
      <c r="AA85" s="73">
        <f t="shared" si="61"/>
        <v>62.266080376316602</v>
      </c>
      <c r="AB85" s="73">
        <f t="shared" si="62"/>
        <v>42.044557494956578</v>
      </c>
      <c r="AC85" s="73">
        <f t="shared" si="63"/>
        <v>33.232647022561949</v>
      </c>
      <c r="AD85" s="97">
        <f t="shared" si="66"/>
        <v>13215</v>
      </c>
      <c r="AE85" s="40">
        <f t="shared" si="67"/>
        <v>3690</v>
      </c>
      <c r="AF85" s="98">
        <v>12752</v>
      </c>
      <c r="AG85" s="98">
        <v>10062</v>
      </c>
      <c r="AH85" s="98">
        <v>12658</v>
      </c>
      <c r="AI85" s="98">
        <v>9960</v>
      </c>
      <c r="AJ85" s="98">
        <v>3199</v>
      </c>
      <c r="AK85" s="98">
        <v>2728</v>
      </c>
      <c r="AL85" s="76">
        <v>163</v>
      </c>
      <c r="AM85" s="76">
        <v>524</v>
      </c>
      <c r="AN85" s="77">
        <v>1048</v>
      </c>
      <c r="AO85" s="77">
        <v>3438</v>
      </c>
      <c r="AP85" s="77">
        <v>7425</v>
      </c>
      <c r="AQ85" s="77">
        <v>333</v>
      </c>
      <c r="AR85" s="77">
        <f t="shared" si="98"/>
        <v>12244</v>
      </c>
      <c r="AS85" s="77">
        <v>2030</v>
      </c>
      <c r="AT85" s="78">
        <v>152</v>
      </c>
      <c r="AU85" s="79">
        <v>671</v>
      </c>
      <c r="AV85" s="80">
        <f t="shared" si="68"/>
        <v>33.842772949755265</v>
      </c>
      <c r="AW85" s="80">
        <f t="shared" si="69"/>
        <v>40.525245379786014</v>
      </c>
      <c r="AX85" s="80">
        <f t="shared" si="70"/>
        <v>57.510040160642575</v>
      </c>
      <c r="AY85" s="81">
        <f t="shared" si="71"/>
        <v>10.415424368912742</v>
      </c>
      <c r="AZ85" s="81">
        <f t="shared" si="72"/>
        <v>27.160688892400064</v>
      </c>
      <c r="BA85" s="81">
        <f t="shared" si="73"/>
        <v>62.679534919066803</v>
      </c>
      <c r="BB85" s="81">
        <f t="shared" si="74"/>
        <v>45.264748034241002</v>
      </c>
      <c r="BC85" s="81">
        <f t="shared" si="75"/>
        <v>40.032728995305973</v>
      </c>
      <c r="BD85" s="82">
        <f t="shared" si="99"/>
        <v>4911</v>
      </c>
      <c r="BE85" s="83">
        <v>180</v>
      </c>
      <c r="BF85" s="83">
        <v>770</v>
      </c>
      <c r="BG85" s="83">
        <v>1095</v>
      </c>
      <c r="BH85" s="83">
        <v>3376</v>
      </c>
      <c r="BI85" s="83">
        <v>7783</v>
      </c>
      <c r="BJ85" s="83">
        <v>549</v>
      </c>
      <c r="BK85" s="77">
        <f t="shared" si="100"/>
        <v>12803</v>
      </c>
      <c r="BL85" s="83">
        <f t="shared" si="76"/>
        <v>100</v>
      </c>
      <c r="BM85" s="84">
        <v>274</v>
      </c>
      <c r="BN85" s="83">
        <f t="shared" si="77"/>
        <v>487</v>
      </c>
      <c r="BO85" s="83">
        <f t="shared" si="78"/>
        <v>462</v>
      </c>
      <c r="BP85" s="83">
        <f t="shared" si="79"/>
        <v>1945</v>
      </c>
      <c r="BQ85" s="83">
        <f t="shared" si="80"/>
        <v>6310</v>
      </c>
      <c r="BR85" s="83">
        <f t="shared" si="81"/>
        <v>492</v>
      </c>
      <c r="BS85" s="77">
        <f t="shared" si="101"/>
        <v>9209</v>
      </c>
      <c r="BT85" s="83">
        <f t="shared" si="82"/>
        <v>53</v>
      </c>
      <c r="BU85" s="77">
        <v>205</v>
      </c>
      <c r="BV85" s="83">
        <f t="shared" si="83"/>
        <v>190</v>
      </c>
      <c r="BW85" s="83">
        <f t="shared" si="84"/>
        <v>317</v>
      </c>
      <c r="BX85" s="83">
        <f t="shared" si="85"/>
        <v>1026</v>
      </c>
      <c r="BY85" s="83">
        <f t="shared" si="86"/>
        <v>1158</v>
      </c>
      <c r="BZ85" s="83">
        <f t="shared" si="87"/>
        <v>43</v>
      </c>
      <c r="CA85" s="77">
        <f t="shared" si="102"/>
        <v>2544</v>
      </c>
      <c r="CB85" s="85">
        <v>22</v>
      </c>
      <c r="CC85" s="77">
        <v>38</v>
      </c>
      <c r="CD85" s="85">
        <v>76</v>
      </c>
      <c r="CE85" s="85">
        <v>270</v>
      </c>
      <c r="CF85" s="85">
        <v>295</v>
      </c>
      <c r="CG85" s="85">
        <v>250</v>
      </c>
      <c r="CH85" s="85">
        <v>11</v>
      </c>
      <c r="CI85" s="77">
        <f t="shared" si="103"/>
        <v>826</v>
      </c>
      <c r="CP85" s="77">
        <f t="shared" si="104"/>
        <v>0</v>
      </c>
      <c r="CQ85" s="85">
        <f t="shared" si="88"/>
        <v>5</v>
      </c>
      <c r="CR85" s="77">
        <v>7</v>
      </c>
      <c r="CS85" s="85">
        <f t="shared" si="89"/>
        <v>17</v>
      </c>
      <c r="CT85" s="85">
        <f t="shared" si="90"/>
        <v>46</v>
      </c>
      <c r="CU85" s="85">
        <f t="shared" si="91"/>
        <v>110</v>
      </c>
      <c r="CV85" s="85">
        <f t="shared" si="92"/>
        <v>65</v>
      </c>
      <c r="CW85" s="85">
        <f t="shared" si="93"/>
        <v>3</v>
      </c>
      <c r="CX85" s="77">
        <f t="shared" si="105"/>
        <v>224</v>
      </c>
      <c r="CY85" s="85">
        <v>4</v>
      </c>
      <c r="CZ85" s="85">
        <v>10</v>
      </c>
      <c r="DA85" s="85">
        <v>8</v>
      </c>
      <c r="DB85" s="85">
        <v>56</v>
      </c>
      <c r="DC85" s="85">
        <v>29</v>
      </c>
      <c r="DD85" s="85">
        <v>0</v>
      </c>
      <c r="DE85" s="85">
        <v>1</v>
      </c>
      <c r="DF85" s="85">
        <v>7</v>
      </c>
      <c r="DG85" s="85">
        <v>38</v>
      </c>
      <c r="DH85" s="85">
        <v>54</v>
      </c>
      <c r="DI85" s="85">
        <v>36</v>
      </c>
      <c r="DJ85" s="85">
        <v>3</v>
      </c>
      <c r="DP85" s="85">
        <v>5</v>
      </c>
      <c r="DQ85" s="85">
        <v>15</v>
      </c>
      <c r="DR85" s="85">
        <v>49</v>
      </c>
      <c r="DS85" s="85">
        <v>73</v>
      </c>
      <c r="DT85" s="85">
        <v>39</v>
      </c>
      <c r="DU85" s="85">
        <v>3</v>
      </c>
      <c r="DV85" s="85">
        <v>10</v>
      </c>
      <c r="DW85" s="85">
        <v>20</v>
      </c>
      <c r="DX85" s="85">
        <v>18</v>
      </c>
      <c r="DY85" s="85">
        <v>103</v>
      </c>
      <c r="DZ85" s="85">
        <v>200</v>
      </c>
      <c r="EA85" s="85">
        <v>10</v>
      </c>
      <c r="EB85" s="85">
        <v>43</v>
      </c>
      <c r="EC85" s="85">
        <v>170</v>
      </c>
      <c r="ED85" s="85">
        <v>299</v>
      </c>
      <c r="EE85" s="85">
        <v>923</v>
      </c>
      <c r="EF85" s="85">
        <v>958</v>
      </c>
      <c r="EG85" s="85">
        <v>33</v>
      </c>
      <c r="ET85" s="85">
        <v>84</v>
      </c>
      <c r="EU85" s="85">
        <v>350</v>
      </c>
      <c r="EV85" s="85">
        <v>28</v>
      </c>
      <c r="EW85" s="85">
        <v>986</v>
      </c>
      <c r="EX85" s="85">
        <v>5262</v>
      </c>
      <c r="EY85" s="85">
        <v>426</v>
      </c>
      <c r="EZ85" s="85">
        <v>11</v>
      </c>
      <c r="FA85" s="85">
        <v>122</v>
      </c>
      <c r="FB85" s="85">
        <v>385</v>
      </c>
      <c r="FC85" s="85">
        <v>886</v>
      </c>
      <c r="FD85" s="85">
        <v>1009</v>
      </c>
      <c r="FE85" s="85">
        <v>63</v>
      </c>
      <c r="FL85" s="86">
        <f t="shared" si="106"/>
        <v>4484.5999999999985</v>
      </c>
      <c r="FM85" s="99">
        <f t="shared" si="94"/>
        <v>224</v>
      </c>
      <c r="FN85" s="99">
        <f t="shared" si="95"/>
        <v>44</v>
      </c>
      <c r="FO85" s="100">
        <f t="shared" si="96"/>
        <v>38.08</v>
      </c>
      <c r="FP85" s="100">
        <f t="shared" si="97"/>
        <v>7524</v>
      </c>
      <c r="FQ85" s="101">
        <v>0.41977550346649051</v>
      </c>
      <c r="FR85" s="101">
        <v>0.35452805728748676</v>
      </c>
      <c r="FS85" s="101">
        <v>0.15188882364454892</v>
      </c>
      <c r="FT85" s="100" t="s">
        <v>1868</v>
      </c>
      <c r="FU85" s="100" t="s">
        <v>1604</v>
      </c>
      <c r="FV85" s="100" t="s">
        <v>2036</v>
      </c>
      <c r="FW85" s="100" t="s">
        <v>1802</v>
      </c>
      <c r="FX85" s="100" t="s">
        <v>1857</v>
      </c>
      <c r="FY85" s="100" t="s">
        <v>2332</v>
      </c>
      <c r="FZ85" s="100" t="s">
        <v>2032</v>
      </c>
      <c r="GA85" s="100" t="s">
        <v>1976</v>
      </c>
      <c r="GB85" s="100"/>
    </row>
    <row r="86" spans="1:184" ht="15" hidden="1" customHeight="1" x14ac:dyDescent="0.25">
      <c r="A86" s="32" t="s">
        <v>64</v>
      </c>
      <c r="B86" s="90" t="s">
        <v>81</v>
      </c>
      <c r="C86" s="41" t="str">
        <f>'[1]Özet tablo'!P85</f>
        <v>ANKARA</v>
      </c>
      <c r="D86" s="41"/>
      <c r="E86" s="41"/>
      <c r="F86" s="41"/>
      <c r="G86" s="91">
        <v>6</v>
      </c>
      <c r="H86" s="91">
        <v>46</v>
      </c>
      <c r="I86" s="91">
        <v>96</v>
      </c>
      <c r="J86" s="91">
        <v>148</v>
      </c>
      <c r="K86" s="92">
        <v>15</v>
      </c>
      <c r="L86" s="92">
        <v>50</v>
      </c>
      <c r="M86" s="92">
        <v>143</v>
      </c>
      <c r="N86" s="92">
        <v>208</v>
      </c>
      <c r="O86" s="93">
        <v>7</v>
      </c>
      <c r="P86" s="40">
        <v>33</v>
      </c>
      <c r="Q86" s="94">
        <f t="shared" si="64"/>
        <v>60</v>
      </c>
      <c r="R86" s="95">
        <f t="shared" si="65"/>
        <v>0.40540540540540543</v>
      </c>
      <c r="S86" s="96">
        <v>181</v>
      </c>
      <c r="T86" s="96">
        <v>263</v>
      </c>
      <c r="U86" s="96">
        <v>214</v>
      </c>
      <c r="V86" s="96">
        <v>287</v>
      </c>
      <c r="W86" s="96">
        <v>477</v>
      </c>
      <c r="X86" s="96">
        <v>658</v>
      </c>
      <c r="Y86" s="73">
        <f t="shared" si="59"/>
        <v>8.2872928176795568</v>
      </c>
      <c r="Z86" s="73">
        <f t="shared" si="60"/>
        <v>19.011406844106464</v>
      </c>
      <c r="AA86" s="73">
        <f t="shared" si="61"/>
        <v>54.67289719626168</v>
      </c>
      <c r="AB86" s="73">
        <f t="shared" si="62"/>
        <v>35.010482180293501</v>
      </c>
      <c r="AC86" s="73">
        <f t="shared" si="63"/>
        <v>27.659574468085108</v>
      </c>
      <c r="AD86" s="97">
        <f t="shared" si="66"/>
        <v>310</v>
      </c>
      <c r="AE86" s="40">
        <f t="shared" si="67"/>
        <v>97</v>
      </c>
      <c r="AF86" s="98">
        <v>240</v>
      </c>
      <c r="AG86" s="98">
        <v>204</v>
      </c>
      <c r="AH86" s="98">
        <v>223</v>
      </c>
      <c r="AI86" s="98">
        <v>186</v>
      </c>
      <c r="AJ86" s="98">
        <v>76</v>
      </c>
      <c r="AK86" s="98">
        <v>50</v>
      </c>
      <c r="AL86" s="76">
        <v>9</v>
      </c>
      <c r="AM86" s="76">
        <v>13</v>
      </c>
      <c r="AN86" s="77">
        <v>18</v>
      </c>
      <c r="AO86" s="77">
        <v>65</v>
      </c>
      <c r="AP86" s="77">
        <v>144</v>
      </c>
      <c r="AQ86" s="77">
        <v>6</v>
      </c>
      <c r="AR86" s="77">
        <f t="shared" si="98"/>
        <v>233</v>
      </c>
      <c r="AS86" s="77">
        <v>46</v>
      </c>
      <c r="AT86" s="78">
        <v>2</v>
      </c>
      <c r="AU86" s="79">
        <v>19</v>
      </c>
      <c r="AV86" s="80">
        <f t="shared" si="68"/>
        <v>31.282051282051281</v>
      </c>
      <c r="AW86" s="80">
        <f t="shared" si="69"/>
        <v>41.320293398533011</v>
      </c>
      <c r="AX86" s="80">
        <f t="shared" si="70"/>
        <v>55.913978494623649</v>
      </c>
      <c r="AY86" s="81">
        <f t="shared" si="71"/>
        <v>8.8235294117647065</v>
      </c>
      <c r="AZ86" s="81">
        <f t="shared" si="72"/>
        <v>29.147982062780269</v>
      </c>
      <c r="BA86" s="81">
        <f t="shared" si="73"/>
        <v>62.977099236641223</v>
      </c>
      <c r="BB86" s="81">
        <f t="shared" si="74"/>
        <v>47.422680412371129</v>
      </c>
      <c r="BC86" s="81">
        <f t="shared" si="75"/>
        <v>39.27038626609442</v>
      </c>
      <c r="BD86" s="82">
        <f t="shared" si="99"/>
        <v>97</v>
      </c>
      <c r="BE86" s="83">
        <v>10</v>
      </c>
      <c r="BF86" s="83">
        <v>20</v>
      </c>
      <c r="BG86" s="83">
        <v>24</v>
      </c>
      <c r="BH86" s="83">
        <v>73</v>
      </c>
      <c r="BI86" s="83">
        <v>151</v>
      </c>
      <c r="BJ86" s="83">
        <v>9</v>
      </c>
      <c r="BK86" s="77">
        <f t="shared" si="100"/>
        <v>257</v>
      </c>
      <c r="BL86" s="83">
        <f t="shared" si="76"/>
        <v>8</v>
      </c>
      <c r="BM86" s="84">
        <v>7</v>
      </c>
      <c r="BN86" s="83">
        <f t="shared" si="77"/>
        <v>13</v>
      </c>
      <c r="BO86" s="83">
        <f t="shared" si="78"/>
        <v>3</v>
      </c>
      <c r="BP86" s="83">
        <f t="shared" si="79"/>
        <v>27</v>
      </c>
      <c r="BQ86" s="83">
        <f t="shared" si="80"/>
        <v>132</v>
      </c>
      <c r="BR86" s="83">
        <f t="shared" si="81"/>
        <v>8</v>
      </c>
      <c r="BS86" s="77">
        <f t="shared" si="101"/>
        <v>170</v>
      </c>
      <c r="BT86" s="83">
        <f t="shared" si="82"/>
        <v>1</v>
      </c>
      <c r="BU86" s="77">
        <v>2</v>
      </c>
      <c r="BV86" s="83">
        <f t="shared" si="83"/>
        <v>2</v>
      </c>
      <c r="BW86" s="83">
        <f t="shared" si="84"/>
        <v>17</v>
      </c>
      <c r="BX86" s="83">
        <f t="shared" si="85"/>
        <v>9</v>
      </c>
      <c r="BY86" s="83">
        <f t="shared" si="86"/>
        <v>2</v>
      </c>
      <c r="BZ86" s="83">
        <f t="shared" si="87"/>
        <v>0</v>
      </c>
      <c r="CA86" s="77">
        <f t="shared" si="102"/>
        <v>28</v>
      </c>
      <c r="CC86" s="77"/>
      <c r="CI86" s="77">
        <f t="shared" si="103"/>
        <v>0</v>
      </c>
      <c r="CP86" s="77">
        <f t="shared" si="104"/>
        <v>0</v>
      </c>
      <c r="CQ86" s="85">
        <f t="shared" si="88"/>
        <v>1</v>
      </c>
      <c r="CR86" s="77">
        <v>4</v>
      </c>
      <c r="CS86" s="85">
        <f t="shared" si="89"/>
        <v>5</v>
      </c>
      <c r="CT86" s="85">
        <f t="shared" si="90"/>
        <v>4</v>
      </c>
      <c r="CU86" s="85">
        <f t="shared" si="91"/>
        <v>37</v>
      </c>
      <c r="CV86" s="85">
        <f t="shared" si="92"/>
        <v>17</v>
      </c>
      <c r="CW86" s="85">
        <f t="shared" si="93"/>
        <v>1</v>
      </c>
      <c r="CX86" s="77">
        <f t="shared" si="105"/>
        <v>59</v>
      </c>
      <c r="CY86" s="85">
        <v>1</v>
      </c>
      <c r="CZ86" s="85">
        <v>5</v>
      </c>
      <c r="DA86" s="85">
        <v>4</v>
      </c>
      <c r="DB86" s="85">
        <v>37</v>
      </c>
      <c r="DC86" s="85">
        <v>17</v>
      </c>
      <c r="DD86" s="85">
        <v>1</v>
      </c>
      <c r="DP86" s="85">
        <v>1</v>
      </c>
      <c r="DQ86" s="85">
        <v>1</v>
      </c>
      <c r="DR86" s="85">
        <v>0</v>
      </c>
      <c r="DS86" s="85">
        <v>0</v>
      </c>
      <c r="DT86" s="85">
        <v>1</v>
      </c>
      <c r="DU86" s="85">
        <v>0</v>
      </c>
      <c r="EB86" s="85">
        <v>1</v>
      </c>
      <c r="EC86" s="85">
        <v>2</v>
      </c>
      <c r="ED86" s="85">
        <v>17</v>
      </c>
      <c r="EE86" s="85">
        <v>9</v>
      </c>
      <c r="EF86" s="85">
        <v>2</v>
      </c>
      <c r="EG86" s="85">
        <v>0</v>
      </c>
      <c r="ET86" s="85">
        <v>7</v>
      </c>
      <c r="EU86" s="85">
        <v>12</v>
      </c>
      <c r="EV86" s="85">
        <v>3</v>
      </c>
      <c r="EW86" s="85">
        <v>27</v>
      </c>
      <c r="EX86" s="85">
        <v>131</v>
      </c>
      <c r="EY86" s="85">
        <v>8</v>
      </c>
      <c r="FL86" s="86">
        <f t="shared" si="106"/>
        <v>69.299999999999955</v>
      </c>
      <c r="FM86" s="99">
        <f t="shared" si="94"/>
        <v>3</v>
      </c>
      <c r="FN86" s="99">
        <f t="shared" si="95"/>
        <v>0</v>
      </c>
      <c r="FO86" s="100">
        <f t="shared" si="96"/>
        <v>0.51</v>
      </c>
      <c r="FP86" s="100">
        <f t="shared" si="97"/>
        <v>0</v>
      </c>
      <c r="FQ86" s="101">
        <v>0.31615305893497481</v>
      </c>
      <c r="FR86" s="101">
        <v>0.13125998432785368</v>
      </c>
      <c r="FS86" s="101">
        <v>6.936622594491039E-2</v>
      </c>
      <c r="FT86" s="100" t="s">
        <v>1815</v>
      </c>
      <c r="FU86" s="100" t="s">
        <v>2167</v>
      </c>
      <c r="FV86" s="100" t="s">
        <v>2031</v>
      </c>
      <c r="FW86" s="100" t="s">
        <v>1553</v>
      </c>
      <c r="FX86" s="100" t="s">
        <v>1521</v>
      </c>
      <c r="FY86" s="100" t="s">
        <v>2140</v>
      </c>
      <c r="FZ86" s="100" t="s">
        <v>2271</v>
      </c>
      <c r="GA86" s="100" t="s">
        <v>1429</v>
      </c>
      <c r="GB86" s="100"/>
    </row>
    <row r="87" spans="1:184" hidden="1" x14ac:dyDescent="0.25">
      <c r="A87" s="32" t="s">
        <v>64</v>
      </c>
      <c r="B87" s="90" t="s">
        <v>82</v>
      </c>
      <c r="C87" s="41" t="str">
        <f>'[1]Özet tablo'!P86</f>
        <v>ANKARA</v>
      </c>
      <c r="D87" s="41"/>
      <c r="E87" s="41"/>
      <c r="F87" s="41"/>
      <c r="G87" s="91">
        <v>313</v>
      </c>
      <c r="H87" s="91">
        <v>1634</v>
      </c>
      <c r="I87" s="91">
        <v>3657</v>
      </c>
      <c r="J87" s="91">
        <v>5604</v>
      </c>
      <c r="K87" s="92">
        <v>436</v>
      </c>
      <c r="L87" s="92">
        <v>1666</v>
      </c>
      <c r="M87" s="92">
        <v>4179</v>
      </c>
      <c r="N87" s="92">
        <v>6281</v>
      </c>
      <c r="O87" s="93">
        <v>241</v>
      </c>
      <c r="P87" s="40">
        <v>877</v>
      </c>
      <c r="Q87" s="94">
        <f t="shared" si="64"/>
        <v>677</v>
      </c>
      <c r="R87" s="95">
        <f t="shared" si="65"/>
        <v>0.12080656673804425</v>
      </c>
      <c r="S87" s="96">
        <v>6897</v>
      </c>
      <c r="T87" s="96">
        <v>8648</v>
      </c>
      <c r="U87" s="96">
        <v>6853</v>
      </c>
      <c r="V87" s="96">
        <v>8908</v>
      </c>
      <c r="W87" s="96">
        <v>15501</v>
      </c>
      <c r="X87" s="96">
        <v>22398</v>
      </c>
      <c r="Y87" s="73">
        <f t="shared" si="59"/>
        <v>6.3215890967087143</v>
      </c>
      <c r="Z87" s="73">
        <f t="shared" si="60"/>
        <v>19.264569842738204</v>
      </c>
      <c r="AA87" s="73">
        <f t="shared" si="61"/>
        <v>51.699985407850576</v>
      </c>
      <c r="AB87" s="73">
        <f t="shared" si="62"/>
        <v>33.604283594606798</v>
      </c>
      <c r="AC87" s="73">
        <f t="shared" si="63"/>
        <v>25.20314313778016</v>
      </c>
      <c r="AD87" s="97">
        <f t="shared" si="66"/>
        <v>10292</v>
      </c>
      <c r="AE87" s="40">
        <f t="shared" si="67"/>
        <v>3310</v>
      </c>
      <c r="AF87" s="98">
        <v>8988</v>
      </c>
      <c r="AG87" s="98">
        <v>7043</v>
      </c>
      <c r="AH87" s="98">
        <v>8998</v>
      </c>
      <c r="AI87" s="98">
        <v>6714</v>
      </c>
      <c r="AJ87" s="98">
        <v>2073</v>
      </c>
      <c r="AK87" s="98">
        <v>1957</v>
      </c>
      <c r="AL87" s="76">
        <v>117</v>
      </c>
      <c r="AM87" s="76">
        <v>255</v>
      </c>
      <c r="AN87" s="77">
        <v>393</v>
      </c>
      <c r="AO87" s="77">
        <v>1903</v>
      </c>
      <c r="AP87" s="77">
        <v>4140</v>
      </c>
      <c r="AQ87" s="77">
        <v>173</v>
      </c>
      <c r="AR87" s="77">
        <f t="shared" si="98"/>
        <v>6609</v>
      </c>
      <c r="AS87" s="77">
        <v>1086</v>
      </c>
      <c r="AT87" s="78">
        <v>152</v>
      </c>
      <c r="AU87" s="79">
        <v>566</v>
      </c>
      <c r="AV87" s="80">
        <f t="shared" si="68"/>
        <v>26.313876571927018</v>
      </c>
      <c r="AW87" s="80">
        <f t="shared" si="69"/>
        <v>32.650203665987782</v>
      </c>
      <c r="AX87" s="80">
        <f t="shared" si="70"/>
        <v>48.063747393506105</v>
      </c>
      <c r="AY87" s="81">
        <f t="shared" si="71"/>
        <v>5.5800085190969764</v>
      </c>
      <c r="AZ87" s="81">
        <f t="shared" si="72"/>
        <v>21.149144254278728</v>
      </c>
      <c r="BA87" s="81">
        <f t="shared" si="73"/>
        <v>55.28621827700011</v>
      </c>
      <c r="BB87" s="81">
        <f t="shared" si="74"/>
        <v>38.015181332583637</v>
      </c>
      <c r="BC87" s="81">
        <f t="shared" si="75"/>
        <v>33.171193935565377</v>
      </c>
      <c r="BD87" s="82">
        <f t="shared" si="99"/>
        <v>3929</v>
      </c>
      <c r="BE87" s="83">
        <v>127</v>
      </c>
      <c r="BF87" s="83">
        <v>394</v>
      </c>
      <c r="BG87" s="83">
        <v>412</v>
      </c>
      <c r="BH87" s="83">
        <v>1785</v>
      </c>
      <c r="BI87" s="83">
        <v>4335</v>
      </c>
      <c r="BJ87" s="83">
        <v>283</v>
      </c>
      <c r="BK87" s="77">
        <f t="shared" si="100"/>
        <v>6815</v>
      </c>
      <c r="BL87" s="83">
        <f t="shared" si="76"/>
        <v>94</v>
      </c>
      <c r="BM87" s="84">
        <v>174</v>
      </c>
      <c r="BN87" s="83">
        <f t="shared" si="77"/>
        <v>302</v>
      </c>
      <c r="BO87" s="83">
        <f t="shared" si="78"/>
        <v>123</v>
      </c>
      <c r="BP87" s="83">
        <f t="shared" si="79"/>
        <v>1256</v>
      </c>
      <c r="BQ87" s="83">
        <f t="shared" si="80"/>
        <v>3966</v>
      </c>
      <c r="BR87" s="83">
        <f t="shared" si="81"/>
        <v>270</v>
      </c>
      <c r="BS87" s="77">
        <f t="shared" si="101"/>
        <v>5615</v>
      </c>
      <c r="BT87" s="83">
        <f t="shared" si="82"/>
        <v>17</v>
      </c>
      <c r="BU87" s="77">
        <v>55</v>
      </c>
      <c r="BV87" s="83">
        <f t="shared" si="83"/>
        <v>51</v>
      </c>
      <c r="BW87" s="83">
        <f t="shared" si="84"/>
        <v>105</v>
      </c>
      <c r="BX87" s="83">
        <f t="shared" si="85"/>
        <v>277</v>
      </c>
      <c r="BY87" s="83">
        <f t="shared" si="86"/>
        <v>224</v>
      </c>
      <c r="BZ87" s="83">
        <f t="shared" si="87"/>
        <v>10</v>
      </c>
      <c r="CA87" s="77">
        <f t="shared" si="102"/>
        <v>616</v>
      </c>
      <c r="CB87" s="85">
        <v>4</v>
      </c>
      <c r="CC87" s="77">
        <v>22</v>
      </c>
      <c r="CD87" s="85">
        <v>21</v>
      </c>
      <c r="CE87" s="85">
        <v>87</v>
      </c>
      <c r="CF87" s="85">
        <v>133</v>
      </c>
      <c r="CG87" s="85">
        <v>95</v>
      </c>
      <c r="CH87" s="85">
        <v>3</v>
      </c>
      <c r="CI87" s="77">
        <f t="shared" si="103"/>
        <v>318</v>
      </c>
      <c r="CJ87" s="85">
        <v>8</v>
      </c>
      <c r="CK87" s="85">
        <v>15</v>
      </c>
      <c r="CL87" s="85">
        <v>88</v>
      </c>
      <c r="CM87" s="85">
        <v>75</v>
      </c>
      <c r="CN87" s="85">
        <v>14</v>
      </c>
      <c r="CO87" s="85">
        <v>0</v>
      </c>
      <c r="CP87" s="77">
        <f t="shared" si="104"/>
        <v>177</v>
      </c>
      <c r="CQ87" s="85">
        <f t="shared" si="88"/>
        <v>4</v>
      </c>
      <c r="CR87" s="77">
        <v>4</v>
      </c>
      <c r="CS87" s="85">
        <f t="shared" si="89"/>
        <v>5</v>
      </c>
      <c r="CT87" s="85">
        <f t="shared" si="90"/>
        <v>9</v>
      </c>
      <c r="CU87" s="85">
        <f t="shared" si="91"/>
        <v>44</v>
      </c>
      <c r="CV87" s="85">
        <f t="shared" si="92"/>
        <v>36</v>
      </c>
      <c r="CW87" s="85">
        <f t="shared" si="93"/>
        <v>0</v>
      </c>
      <c r="CX87" s="77">
        <f t="shared" si="105"/>
        <v>89</v>
      </c>
      <c r="CY87" s="85">
        <v>4</v>
      </c>
      <c r="CZ87" s="85">
        <v>5</v>
      </c>
      <c r="DA87" s="85">
        <v>9</v>
      </c>
      <c r="DB87" s="85">
        <v>44</v>
      </c>
      <c r="DC87" s="85">
        <v>36</v>
      </c>
      <c r="DD87" s="85">
        <v>0</v>
      </c>
      <c r="DP87" s="85">
        <v>2</v>
      </c>
      <c r="DQ87" s="85">
        <v>7</v>
      </c>
      <c r="DR87" s="85">
        <v>30</v>
      </c>
      <c r="DS87" s="85">
        <v>42</v>
      </c>
      <c r="DT87" s="85">
        <v>21</v>
      </c>
      <c r="DU87" s="85">
        <v>3</v>
      </c>
      <c r="DV87" s="85">
        <v>4</v>
      </c>
      <c r="DW87" s="85">
        <v>6</v>
      </c>
      <c r="DX87" s="85">
        <v>4</v>
      </c>
      <c r="DY87" s="85">
        <v>29</v>
      </c>
      <c r="DZ87" s="85">
        <v>42</v>
      </c>
      <c r="EA87" s="85">
        <v>4</v>
      </c>
      <c r="EB87" s="85">
        <v>13</v>
      </c>
      <c r="EC87" s="85">
        <v>45</v>
      </c>
      <c r="ED87" s="85">
        <v>101</v>
      </c>
      <c r="EE87" s="85">
        <v>248</v>
      </c>
      <c r="EF87" s="85">
        <v>182</v>
      </c>
      <c r="EG87" s="85">
        <v>6</v>
      </c>
      <c r="ET87" s="85">
        <v>85</v>
      </c>
      <c r="EU87" s="85">
        <v>226</v>
      </c>
      <c r="EV87" s="85">
        <v>12</v>
      </c>
      <c r="EW87" s="85">
        <v>663</v>
      </c>
      <c r="EX87" s="85">
        <v>3307</v>
      </c>
      <c r="EY87" s="85">
        <v>232</v>
      </c>
      <c r="EZ87" s="85">
        <v>7</v>
      </c>
      <c r="FA87" s="85">
        <v>69</v>
      </c>
      <c r="FB87" s="85">
        <v>81</v>
      </c>
      <c r="FC87" s="85">
        <v>551</v>
      </c>
      <c r="FD87" s="85">
        <v>638</v>
      </c>
      <c r="FE87" s="85">
        <v>35</v>
      </c>
      <c r="FL87" s="86">
        <f t="shared" si="106"/>
        <v>4630.3999999999996</v>
      </c>
      <c r="FM87" s="99">
        <f t="shared" si="94"/>
        <v>231</v>
      </c>
      <c r="FN87" s="99">
        <f t="shared" si="95"/>
        <v>46</v>
      </c>
      <c r="FO87" s="100">
        <f t="shared" si="96"/>
        <v>39.270000000000003</v>
      </c>
      <c r="FP87" s="100">
        <f t="shared" si="97"/>
        <v>7866</v>
      </c>
      <c r="FQ87" s="101">
        <v>0.21437379855645422</v>
      </c>
      <c r="FR87" s="101">
        <v>0.11720446207980842</v>
      </c>
      <c r="FS87" s="101">
        <v>7.1731785497704356E-2</v>
      </c>
      <c r="FT87" s="100" t="s">
        <v>2280</v>
      </c>
      <c r="FU87" s="100" t="s">
        <v>1898</v>
      </c>
      <c r="FV87" s="100" t="s">
        <v>1922</v>
      </c>
      <c r="FW87" s="100" t="s">
        <v>2260</v>
      </c>
      <c r="FX87" s="100" t="s">
        <v>1809</v>
      </c>
      <c r="FY87" s="100" t="s">
        <v>1629</v>
      </c>
      <c r="FZ87" s="100" t="s">
        <v>2281</v>
      </c>
      <c r="GA87" s="100" t="s">
        <v>2119</v>
      </c>
      <c r="GB87" s="100"/>
    </row>
    <row r="88" spans="1:184" ht="12" hidden="1" customHeight="1" x14ac:dyDescent="0.25">
      <c r="A88" s="32" t="s">
        <v>64</v>
      </c>
      <c r="B88" s="90" t="s">
        <v>83</v>
      </c>
      <c r="C88" s="41" t="str">
        <f>'[1]Özet tablo'!P87</f>
        <v>ANKARA</v>
      </c>
      <c r="D88" s="41"/>
      <c r="E88" s="41"/>
      <c r="F88" s="41"/>
      <c r="G88" s="91">
        <v>28</v>
      </c>
      <c r="H88" s="91">
        <v>134</v>
      </c>
      <c r="I88" s="91">
        <v>196</v>
      </c>
      <c r="J88" s="91">
        <v>358</v>
      </c>
      <c r="K88" s="92">
        <v>45</v>
      </c>
      <c r="L88" s="92">
        <v>110</v>
      </c>
      <c r="M88" s="92">
        <v>242</v>
      </c>
      <c r="N88" s="92">
        <v>397</v>
      </c>
      <c r="O88" s="93">
        <v>8</v>
      </c>
      <c r="P88" s="40">
        <v>56</v>
      </c>
      <c r="Q88" s="94">
        <f t="shared" si="64"/>
        <v>39</v>
      </c>
      <c r="R88" s="95">
        <f t="shared" si="65"/>
        <v>0.10893854748603352</v>
      </c>
      <c r="S88" s="96">
        <v>249</v>
      </c>
      <c r="T88" s="96">
        <v>357</v>
      </c>
      <c r="U88" s="96">
        <v>278</v>
      </c>
      <c r="V88" s="96">
        <v>371</v>
      </c>
      <c r="W88" s="96">
        <v>635</v>
      </c>
      <c r="X88" s="96">
        <v>884</v>
      </c>
      <c r="Y88" s="73">
        <f t="shared" si="59"/>
        <v>18.072289156626507</v>
      </c>
      <c r="Z88" s="73">
        <f t="shared" si="60"/>
        <v>30.812324929971989</v>
      </c>
      <c r="AA88" s="73">
        <f t="shared" si="61"/>
        <v>69.7841726618705</v>
      </c>
      <c r="AB88" s="73">
        <f t="shared" si="62"/>
        <v>47.874015748031496</v>
      </c>
      <c r="AC88" s="73">
        <f t="shared" si="63"/>
        <v>39.479638009049772</v>
      </c>
      <c r="AD88" s="97">
        <f t="shared" si="66"/>
        <v>331</v>
      </c>
      <c r="AE88" s="40">
        <f t="shared" si="67"/>
        <v>84</v>
      </c>
      <c r="AF88" s="98">
        <v>345</v>
      </c>
      <c r="AG88" s="98">
        <v>275</v>
      </c>
      <c r="AH88" s="98">
        <v>346</v>
      </c>
      <c r="AI88" s="98">
        <v>268</v>
      </c>
      <c r="AJ88" s="98">
        <v>89</v>
      </c>
      <c r="AK88" s="98">
        <v>90</v>
      </c>
      <c r="AL88" s="76">
        <v>10</v>
      </c>
      <c r="AM88" s="76">
        <v>18</v>
      </c>
      <c r="AN88" s="77">
        <v>36</v>
      </c>
      <c r="AO88" s="77">
        <v>109</v>
      </c>
      <c r="AP88" s="77">
        <v>246</v>
      </c>
      <c r="AQ88" s="77">
        <v>15</v>
      </c>
      <c r="AR88" s="77">
        <f t="shared" si="98"/>
        <v>406</v>
      </c>
      <c r="AS88" s="77">
        <v>67</v>
      </c>
      <c r="AT88" s="78">
        <v>5</v>
      </c>
      <c r="AU88" s="79">
        <v>16</v>
      </c>
      <c r="AV88" s="80">
        <f t="shared" si="68"/>
        <v>42.35727440147329</v>
      </c>
      <c r="AW88" s="80">
        <f t="shared" si="69"/>
        <v>49.348534201954394</v>
      </c>
      <c r="AX88" s="80">
        <f t="shared" si="70"/>
        <v>72.388059701492537</v>
      </c>
      <c r="AY88" s="81">
        <f t="shared" si="71"/>
        <v>13.090909090909092</v>
      </c>
      <c r="AZ88" s="81">
        <f t="shared" si="72"/>
        <v>31.502890173410403</v>
      </c>
      <c r="BA88" s="81">
        <f t="shared" si="73"/>
        <v>74.789915966386559</v>
      </c>
      <c r="BB88" s="81">
        <f t="shared" si="74"/>
        <v>53.485064011379805</v>
      </c>
      <c r="BC88" s="81">
        <f t="shared" si="75"/>
        <v>47.943037974683541</v>
      </c>
      <c r="BD88" s="82">
        <f t="shared" si="99"/>
        <v>90</v>
      </c>
      <c r="BE88" s="83">
        <v>10</v>
      </c>
      <c r="BF88" s="83">
        <v>24</v>
      </c>
      <c r="BG88" s="83">
        <v>36</v>
      </c>
      <c r="BH88" s="83">
        <v>103</v>
      </c>
      <c r="BI88" s="83">
        <v>250</v>
      </c>
      <c r="BJ88" s="83">
        <v>20</v>
      </c>
      <c r="BK88" s="77">
        <f t="shared" si="100"/>
        <v>409</v>
      </c>
      <c r="BL88" s="83">
        <f t="shared" si="76"/>
        <v>10</v>
      </c>
      <c r="BM88" s="84">
        <v>18</v>
      </c>
      <c r="BN88" s="83">
        <f t="shared" si="77"/>
        <v>24</v>
      </c>
      <c r="BO88" s="83">
        <f t="shared" si="78"/>
        <v>36</v>
      </c>
      <c r="BP88" s="83">
        <f t="shared" si="79"/>
        <v>103</v>
      </c>
      <c r="BQ88" s="83">
        <f t="shared" si="80"/>
        <v>250</v>
      </c>
      <c r="BR88" s="83">
        <f t="shared" si="81"/>
        <v>20</v>
      </c>
      <c r="BS88" s="77">
        <f t="shared" si="101"/>
        <v>409</v>
      </c>
      <c r="BT88" s="83">
        <f t="shared" si="82"/>
        <v>0</v>
      </c>
      <c r="BU88" s="77"/>
      <c r="BV88" s="83">
        <f t="shared" si="83"/>
        <v>0</v>
      </c>
      <c r="BW88" s="83">
        <f t="shared" si="84"/>
        <v>0</v>
      </c>
      <c r="BX88" s="83">
        <f t="shared" si="85"/>
        <v>0</v>
      </c>
      <c r="BY88" s="83">
        <f t="shared" si="86"/>
        <v>0</v>
      </c>
      <c r="BZ88" s="83">
        <f t="shared" si="87"/>
        <v>0</v>
      </c>
      <c r="CA88" s="77">
        <f t="shared" si="102"/>
        <v>0</v>
      </c>
      <c r="CC88" s="77"/>
      <c r="CI88" s="77">
        <f t="shared" si="103"/>
        <v>0</v>
      </c>
      <c r="CP88" s="77">
        <f t="shared" si="104"/>
        <v>0</v>
      </c>
      <c r="CQ88" s="85">
        <f t="shared" si="88"/>
        <v>0</v>
      </c>
      <c r="CR88" s="77"/>
      <c r="CS88" s="85">
        <f t="shared" si="89"/>
        <v>0</v>
      </c>
      <c r="CT88" s="85">
        <f t="shared" si="90"/>
        <v>0</v>
      </c>
      <c r="CU88" s="85">
        <f t="shared" si="91"/>
        <v>0</v>
      </c>
      <c r="CV88" s="85">
        <f t="shared" si="92"/>
        <v>0</v>
      </c>
      <c r="CW88" s="85">
        <f t="shared" si="93"/>
        <v>0</v>
      </c>
      <c r="CX88" s="77">
        <f t="shared" si="105"/>
        <v>0</v>
      </c>
      <c r="ET88" s="85">
        <v>8</v>
      </c>
      <c r="EU88" s="85">
        <v>11</v>
      </c>
      <c r="EV88" s="85">
        <v>0</v>
      </c>
      <c r="EW88" s="85">
        <v>30</v>
      </c>
      <c r="EX88" s="85">
        <v>135</v>
      </c>
      <c r="EY88" s="85">
        <v>10</v>
      </c>
      <c r="EZ88" s="85">
        <v>2</v>
      </c>
      <c r="FA88" s="85">
        <v>13</v>
      </c>
      <c r="FB88" s="85">
        <v>36</v>
      </c>
      <c r="FC88" s="85">
        <v>73</v>
      </c>
      <c r="FD88" s="85">
        <v>115</v>
      </c>
      <c r="FE88" s="85">
        <v>10</v>
      </c>
      <c r="FL88" s="86">
        <f t="shared" si="106"/>
        <v>54.799999999999955</v>
      </c>
      <c r="FM88" s="99">
        <f t="shared" si="94"/>
        <v>2</v>
      </c>
      <c r="FN88" s="99">
        <f t="shared" si="95"/>
        <v>0</v>
      </c>
      <c r="FO88" s="100">
        <f t="shared" si="96"/>
        <v>0.34</v>
      </c>
      <c r="FP88" s="100">
        <f t="shared" si="97"/>
        <v>0</v>
      </c>
      <c r="FQ88" s="101">
        <v>0.16440252084151508</v>
      </c>
      <c r="FR88" s="101">
        <v>8.0347174723959164E-2</v>
      </c>
      <c r="FS88" s="101">
        <v>6.3291580731642478E-3</v>
      </c>
      <c r="FT88" s="100" t="s">
        <v>2110</v>
      </c>
      <c r="FU88" s="100" t="s">
        <v>2322</v>
      </c>
      <c r="FV88" s="100" t="s">
        <v>2269</v>
      </c>
      <c r="FW88" s="100" t="s">
        <v>1607</v>
      </c>
      <c r="FX88" s="100" t="s">
        <v>1804</v>
      </c>
      <c r="FY88" s="100" t="s">
        <v>1913</v>
      </c>
      <c r="FZ88" s="100" t="s">
        <v>1783</v>
      </c>
      <c r="GA88" s="100" t="s">
        <v>2151</v>
      </c>
      <c r="GB88" s="100"/>
    </row>
    <row r="89" spans="1:184" hidden="1" x14ac:dyDescent="0.25">
      <c r="A89" s="32" t="s">
        <v>64</v>
      </c>
      <c r="B89" s="90" t="s">
        <v>84</v>
      </c>
      <c r="C89" s="41" t="str">
        <f>'[1]Özet tablo'!P88</f>
        <v>ANKARA</v>
      </c>
      <c r="D89" s="41"/>
      <c r="E89" s="41"/>
      <c r="F89" s="41"/>
      <c r="G89" s="91">
        <v>131</v>
      </c>
      <c r="H89" s="91">
        <v>574</v>
      </c>
      <c r="I89" s="91">
        <v>1002</v>
      </c>
      <c r="J89" s="91">
        <v>1707</v>
      </c>
      <c r="K89" s="92">
        <v>145</v>
      </c>
      <c r="L89" s="92">
        <v>541</v>
      </c>
      <c r="M89" s="92">
        <v>1093</v>
      </c>
      <c r="N89" s="92">
        <v>1779</v>
      </c>
      <c r="O89" s="93">
        <v>62</v>
      </c>
      <c r="P89" s="40">
        <v>217</v>
      </c>
      <c r="Q89" s="94">
        <f t="shared" si="64"/>
        <v>72</v>
      </c>
      <c r="R89" s="95">
        <f t="shared" si="65"/>
        <v>4.21792618629174E-2</v>
      </c>
      <c r="S89" s="96">
        <v>1384</v>
      </c>
      <c r="T89" s="96">
        <v>1811</v>
      </c>
      <c r="U89" s="96">
        <v>1342</v>
      </c>
      <c r="V89" s="96">
        <v>1820</v>
      </c>
      <c r="W89" s="96">
        <v>3153</v>
      </c>
      <c r="X89" s="96">
        <v>4537</v>
      </c>
      <c r="Y89" s="73">
        <f t="shared" si="59"/>
        <v>10.476878612716762</v>
      </c>
      <c r="Z89" s="73">
        <f t="shared" si="60"/>
        <v>29.872998343456654</v>
      </c>
      <c r="AA89" s="73">
        <f t="shared" si="61"/>
        <v>69.895678092399407</v>
      </c>
      <c r="AB89" s="73">
        <f t="shared" si="62"/>
        <v>46.907706945765938</v>
      </c>
      <c r="AC89" s="73">
        <f t="shared" si="63"/>
        <v>35.794577914921753</v>
      </c>
      <c r="AD89" s="97">
        <f t="shared" si="66"/>
        <v>1674</v>
      </c>
      <c r="AE89" s="40">
        <f t="shared" si="67"/>
        <v>404</v>
      </c>
      <c r="AF89" s="98">
        <v>1861</v>
      </c>
      <c r="AG89" s="98">
        <v>1465</v>
      </c>
      <c r="AH89" s="98">
        <v>1787</v>
      </c>
      <c r="AI89" s="98">
        <v>1346</v>
      </c>
      <c r="AJ89" s="98">
        <v>488</v>
      </c>
      <c r="AK89" s="98">
        <v>377</v>
      </c>
      <c r="AL89" s="76">
        <v>38</v>
      </c>
      <c r="AM89" s="76">
        <v>76</v>
      </c>
      <c r="AN89" s="77">
        <v>85</v>
      </c>
      <c r="AO89" s="77">
        <v>545</v>
      </c>
      <c r="AP89" s="77">
        <v>1088</v>
      </c>
      <c r="AQ89" s="77">
        <v>38</v>
      </c>
      <c r="AR89" s="77">
        <f t="shared" si="98"/>
        <v>1756</v>
      </c>
      <c r="AS89" s="77">
        <v>279</v>
      </c>
      <c r="AT89" s="78">
        <v>41</v>
      </c>
      <c r="AU89" s="79">
        <v>161</v>
      </c>
      <c r="AV89" s="80">
        <f t="shared" si="68"/>
        <v>33.155460690145858</v>
      </c>
      <c r="AW89" s="80">
        <f t="shared" si="69"/>
        <v>44.430258538142354</v>
      </c>
      <c r="AX89" s="80">
        <f t="shared" si="70"/>
        <v>62.927191679049031</v>
      </c>
      <c r="AY89" s="81">
        <f t="shared" si="71"/>
        <v>5.802047781569966</v>
      </c>
      <c r="AZ89" s="81">
        <f t="shared" si="72"/>
        <v>30.498041410184669</v>
      </c>
      <c r="BA89" s="81">
        <f t="shared" si="73"/>
        <v>70.338058887677207</v>
      </c>
      <c r="BB89" s="81">
        <f t="shared" si="74"/>
        <v>50.676608671637666</v>
      </c>
      <c r="BC89" s="81">
        <f t="shared" si="75"/>
        <v>41.679296756592912</v>
      </c>
      <c r="BD89" s="82">
        <f t="shared" si="99"/>
        <v>544</v>
      </c>
      <c r="BE89" s="83">
        <v>40</v>
      </c>
      <c r="BF89" s="83">
        <v>109</v>
      </c>
      <c r="BG89" s="83">
        <v>70</v>
      </c>
      <c r="BH89" s="83">
        <v>523</v>
      </c>
      <c r="BI89" s="83">
        <v>1156</v>
      </c>
      <c r="BJ89" s="83">
        <v>67</v>
      </c>
      <c r="BK89" s="77">
        <f t="shared" si="100"/>
        <v>1816</v>
      </c>
      <c r="BL89" s="83">
        <f t="shared" si="76"/>
        <v>32</v>
      </c>
      <c r="BM89" s="84">
        <v>61</v>
      </c>
      <c r="BN89" s="83">
        <f t="shared" si="77"/>
        <v>85</v>
      </c>
      <c r="BO89" s="83">
        <f t="shared" si="78"/>
        <v>58</v>
      </c>
      <c r="BP89" s="83">
        <f t="shared" si="79"/>
        <v>409</v>
      </c>
      <c r="BQ89" s="83">
        <f t="shared" si="80"/>
        <v>989</v>
      </c>
      <c r="BR89" s="83">
        <f t="shared" si="81"/>
        <v>59</v>
      </c>
      <c r="BS89" s="77">
        <f t="shared" si="101"/>
        <v>1515</v>
      </c>
      <c r="BT89" s="83">
        <f t="shared" si="82"/>
        <v>4</v>
      </c>
      <c r="BU89" s="77">
        <v>11</v>
      </c>
      <c r="BV89" s="83">
        <f t="shared" si="83"/>
        <v>13</v>
      </c>
      <c r="BW89" s="83">
        <f t="shared" si="84"/>
        <v>8</v>
      </c>
      <c r="BX89" s="83">
        <f t="shared" si="85"/>
        <v>84</v>
      </c>
      <c r="BY89" s="83">
        <f t="shared" si="86"/>
        <v>108</v>
      </c>
      <c r="BZ89" s="83">
        <f t="shared" si="87"/>
        <v>5</v>
      </c>
      <c r="CA89" s="77">
        <f t="shared" si="102"/>
        <v>205</v>
      </c>
      <c r="CB89" s="85">
        <v>2</v>
      </c>
      <c r="CC89" s="77">
        <v>4</v>
      </c>
      <c r="CD89" s="85">
        <v>4</v>
      </c>
      <c r="CE89" s="85">
        <v>2</v>
      </c>
      <c r="CF89" s="85">
        <v>3</v>
      </c>
      <c r="CG89" s="85">
        <v>9</v>
      </c>
      <c r="CH89" s="85">
        <v>2</v>
      </c>
      <c r="CI89" s="77">
        <f t="shared" si="103"/>
        <v>16</v>
      </c>
      <c r="CP89" s="77">
        <f t="shared" si="104"/>
        <v>0</v>
      </c>
      <c r="CQ89" s="85">
        <f t="shared" si="88"/>
        <v>2</v>
      </c>
      <c r="CR89" s="77"/>
      <c r="CS89" s="85">
        <f t="shared" si="89"/>
        <v>7</v>
      </c>
      <c r="CT89" s="85">
        <f t="shared" si="90"/>
        <v>2</v>
      </c>
      <c r="CU89" s="85">
        <f t="shared" si="91"/>
        <v>27</v>
      </c>
      <c r="CV89" s="85">
        <f t="shared" si="92"/>
        <v>50</v>
      </c>
      <c r="CW89" s="85">
        <f t="shared" si="93"/>
        <v>1</v>
      </c>
      <c r="CX89" s="77">
        <f t="shared" si="105"/>
        <v>80</v>
      </c>
      <c r="CY89" s="85">
        <v>2</v>
      </c>
      <c r="CZ89" s="85">
        <v>7</v>
      </c>
      <c r="DA89" s="85">
        <v>2</v>
      </c>
      <c r="DB89" s="85">
        <v>27</v>
      </c>
      <c r="DC89" s="85">
        <v>50</v>
      </c>
      <c r="DD89" s="85">
        <v>1</v>
      </c>
      <c r="DP89" s="85">
        <v>1</v>
      </c>
      <c r="DQ89" s="85">
        <v>4</v>
      </c>
      <c r="DR89" s="85">
        <v>14</v>
      </c>
      <c r="DS89" s="85">
        <v>26</v>
      </c>
      <c r="DT89" s="85">
        <v>13</v>
      </c>
      <c r="DU89" s="85">
        <v>0</v>
      </c>
      <c r="DV89" s="85">
        <v>1</v>
      </c>
      <c r="DW89" s="85">
        <v>2</v>
      </c>
      <c r="DX89" s="85">
        <v>0</v>
      </c>
      <c r="DY89" s="85">
        <v>12</v>
      </c>
      <c r="DZ89" s="85">
        <v>17</v>
      </c>
      <c r="EA89" s="85">
        <v>0</v>
      </c>
      <c r="EB89" s="85">
        <v>3</v>
      </c>
      <c r="EC89" s="85">
        <v>11</v>
      </c>
      <c r="ED89" s="85">
        <v>8</v>
      </c>
      <c r="EE89" s="85">
        <v>72</v>
      </c>
      <c r="EF89" s="85">
        <v>91</v>
      </c>
      <c r="EG89" s="85">
        <v>5</v>
      </c>
      <c r="ET89" s="85">
        <v>29</v>
      </c>
      <c r="EU89" s="85">
        <v>64</v>
      </c>
      <c r="EV89" s="85">
        <v>12</v>
      </c>
      <c r="EW89" s="85">
        <v>257</v>
      </c>
      <c r="EX89" s="85">
        <v>829</v>
      </c>
      <c r="EY89" s="85">
        <v>53</v>
      </c>
      <c r="EZ89" s="85">
        <v>2</v>
      </c>
      <c r="FA89" s="85">
        <v>17</v>
      </c>
      <c r="FB89" s="85">
        <v>32</v>
      </c>
      <c r="FC89" s="85">
        <v>126</v>
      </c>
      <c r="FD89" s="85">
        <v>147</v>
      </c>
      <c r="FE89" s="85">
        <v>6</v>
      </c>
      <c r="FL89" s="86">
        <f t="shared" si="106"/>
        <v>481.09999999999991</v>
      </c>
      <c r="FM89" s="99">
        <f t="shared" si="94"/>
        <v>24</v>
      </c>
      <c r="FN89" s="99">
        <f t="shared" si="95"/>
        <v>4</v>
      </c>
      <c r="FO89" s="100">
        <f t="shared" si="96"/>
        <v>4.08</v>
      </c>
      <c r="FP89" s="100">
        <f t="shared" si="97"/>
        <v>684</v>
      </c>
      <c r="FQ89" s="101">
        <v>0.32654030938176432</v>
      </c>
      <c r="FR89" s="101">
        <v>0.18687205624280684</v>
      </c>
      <c r="FS89" s="101">
        <v>7.3901370637275796E-2</v>
      </c>
      <c r="FT89" s="100" t="s">
        <v>1737</v>
      </c>
      <c r="FU89" s="100" t="s">
        <v>2138</v>
      </c>
      <c r="FV89" s="100" t="s">
        <v>2296</v>
      </c>
      <c r="FW89" s="100" t="s">
        <v>2356</v>
      </c>
      <c r="FX89" s="100" t="s">
        <v>2206</v>
      </c>
      <c r="FY89" s="100" t="s">
        <v>2288</v>
      </c>
      <c r="FZ89" s="100" t="s">
        <v>2366</v>
      </c>
      <c r="GA89" s="100" t="s">
        <v>2310</v>
      </c>
      <c r="GB89" s="100"/>
    </row>
    <row r="90" spans="1:184" hidden="1" x14ac:dyDescent="0.25">
      <c r="A90" s="32" t="s">
        <v>64</v>
      </c>
      <c r="B90" s="90" t="s">
        <v>85</v>
      </c>
      <c r="C90" s="41" t="str">
        <f>'[1]Özet tablo'!P89</f>
        <v>ANKARA</v>
      </c>
      <c r="D90" s="41"/>
      <c r="E90" s="41"/>
      <c r="F90" s="41"/>
      <c r="G90" s="91">
        <v>57</v>
      </c>
      <c r="H90" s="91">
        <v>377</v>
      </c>
      <c r="I90" s="91">
        <v>734</v>
      </c>
      <c r="J90" s="91">
        <v>1168</v>
      </c>
      <c r="K90" s="92">
        <v>123</v>
      </c>
      <c r="L90" s="92">
        <v>368</v>
      </c>
      <c r="M90" s="92">
        <v>994</v>
      </c>
      <c r="N90" s="92">
        <v>1485</v>
      </c>
      <c r="O90" s="93">
        <v>88</v>
      </c>
      <c r="P90" s="40">
        <v>209</v>
      </c>
      <c r="Q90" s="94">
        <f t="shared" si="64"/>
        <v>317</v>
      </c>
      <c r="R90" s="95">
        <f t="shared" si="65"/>
        <v>0.2714041095890411</v>
      </c>
      <c r="S90" s="96">
        <v>1763</v>
      </c>
      <c r="T90" s="96">
        <v>2306</v>
      </c>
      <c r="U90" s="96">
        <v>1843</v>
      </c>
      <c r="V90" s="96">
        <v>2381</v>
      </c>
      <c r="W90" s="96">
        <v>4149</v>
      </c>
      <c r="X90" s="96">
        <v>5912</v>
      </c>
      <c r="Y90" s="73">
        <f t="shared" si="59"/>
        <v>6.9767441860465116</v>
      </c>
      <c r="Z90" s="73">
        <f t="shared" si="60"/>
        <v>15.95836947094536</v>
      </c>
      <c r="AA90" s="73">
        <f t="shared" si="61"/>
        <v>47.368421052631575</v>
      </c>
      <c r="AB90" s="73">
        <f t="shared" si="62"/>
        <v>29.910821884791517</v>
      </c>
      <c r="AC90" s="73">
        <f t="shared" si="63"/>
        <v>23.07171853856563</v>
      </c>
      <c r="AD90" s="97">
        <f t="shared" si="66"/>
        <v>2908</v>
      </c>
      <c r="AE90" s="40">
        <f t="shared" si="67"/>
        <v>970</v>
      </c>
      <c r="AF90" s="98">
        <v>2386</v>
      </c>
      <c r="AG90" s="98">
        <v>1918</v>
      </c>
      <c r="AH90" s="98">
        <v>2348</v>
      </c>
      <c r="AI90" s="98">
        <v>1805</v>
      </c>
      <c r="AJ90" s="98">
        <v>554</v>
      </c>
      <c r="AK90" s="98">
        <v>505</v>
      </c>
      <c r="AL90" s="76">
        <v>30</v>
      </c>
      <c r="AM90" s="76">
        <v>71</v>
      </c>
      <c r="AN90" s="77">
        <v>109</v>
      </c>
      <c r="AO90" s="77">
        <v>471</v>
      </c>
      <c r="AP90" s="77">
        <v>1015</v>
      </c>
      <c r="AQ90" s="77">
        <v>38</v>
      </c>
      <c r="AR90" s="77">
        <f t="shared" si="98"/>
        <v>1633</v>
      </c>
      <c r="AS90" s="77">
        <v>269</v>
      </c>
      <c r="AT90" s="78">
        <v>34</v>
      </c>
      <c r="AU90" s="79">
        <v>151</v>
      </c>
      <c r="AV90" s="80">
        <f t="shared" si="68"/>
        <v>23.986032769272093</v>
      </c>
      <c r="AW90" s="80">
        <f t="shared" si="69"/>
        <v>30.219118709366722</v>
      </c>
      <c r="AX90" s="80">
        <f t="shared" si="70"/>
        <v>43.43490304709141</v>
      </c>
      <c r="AY90" s="81">
        <f t="shared" si="71"/>
        <v>5.6830031282586031</v>
      </c>
      <c r="AZ90" s="81">
        <f t="shared" si="72"/>
        <v>20.059625212947189</v>
      </c>
      <c r="BA90" s="81">
        <f t="shared" si="73"/>
        <v>50.869012293344639</v>
      </c>
      <c r="BB90" s="81">
        <f t="shared" si="74"/>
        <v>35.500318674314855</v>
      </c>
      <c r="BC90" s="81">
        <f t="shared" si="75"/>
        <v>30.605564648117838</v>
      </c>
      <c r="BD90" s="82">
        <f t="shared" si="99"/>
        <v>1159</v>
      </c>
      <c r="BE90" s="83">
        <v>33</v>
      </c>
      <c r="BF90" s="83">
        <v>102</v>
      </c>
      <c r="BG90" s="83">
        <v>101</v>
      </c>
      <c r="BH90" s="83">
        <v>500</v>
      </c>
      <c r="BI90" s="83">
        <v>1107</v>
      </c>
      <c r="BJ90" s="83">
        <v>61</v>
      </c>
      <c r="BK90" s="77">
        <f t="shared" si="100"/>
        <v>1769</v>
      </c>
      <c r="BL90" s="83">
        <f t="shared" si="76"/>
        <v>15</v>
      </c>
      <c r="BM90" s="84">
        <v>33</v>
      </c>
      <c r="BN90" s="83">
        <f t="shared" si="77"/>
        <v>58</v>
      </c>
      <c r="BO90" s="83">
        <f t="shared" si="78"/>
        <v>41</v>
      </c>
      <c r="BP90" s="83">
        <f t="shared" si="79"/>
        <v>200</v>
      </c>
      <c r="BQ90" s="83">
        <f t="shared" si="80"/>
        <v>797</v>
      </c>
      <c r="BR90" s="83">
        <f t="shared" si="81"/>
        <v>49</v>
      </c>
      <c r="BS90" s="77">
        <f t="shared" si="101"/>
        <v>1087</v>
      </c>
      <c r="BT90" s="83">
        <f t="shared" si="82"/>
        <v>13</v>
      </c>
      <c r="BU90" s="77">
        <v>33</v>
      </c>
      <c r="BV90" s="83">
        <f t="shared" si="83"/>
        <v>35</v>
      </c>
      <c r="BW90" s="83">
        <f t="shared" si="84"/>
        <v>42</v>
      </c>
      <c r="BX90" s="83">
        <f t="shared" si="85"/>
        <v>197</v>
      </c>
      <c r="BY90" s="83">
        <f t="shared" si="86"/>
        <v>242</v>
      </c>
      <c r="BZ90" s="83">
        <f t="shared" si="87"/>
        <v>10</v>
      </c>
      <c r="CA90" s="77">
        <f t="shared" si="102"/>
        <v>491</v>
      </c>
      <c r="CB90" s="85">
        <v>2</v>
      </c>
      <c r="CC90" s="77">
        <v>5</v>
      </c>
      <c r="CD90" s="85">
        <v>5</v>
      </c>
      <c r="CE90" s="85">
        <v>18</v>
      </c>
      <c r="CF90" s="85">
        <v>23</v>
      </c>
      <c r="CG90" s="85">
        <v>17</v>
      </c>
      <c r="CH90" s="85">
        <v>1</v>
      </c>
      <c r="CI90" s="77">
        <f t="shared" si="103"/>
        <v>59</v>
      </c>
      <c r="CJ90" s="85">
        <v>3</v>
      </c>
      <c r="CK90" s="85">
        <v>4</v>
      </c>
      <c r="CL90" s="85">
        <v>0</v>
      </c>
      <c r="CM90" s="85">
        <v>80</v>
      </c>
      <c r="CN90" s="85">
        <v>51</v>
      </c>
      <c r="CO90" s="85">
        <v>1</v>
      </c>
      <c r="CP90" s="77">
        <f t="shared" si="104"/>
        <v>132</v>
      </c>
      <c r="CQ90" s="85">
        <f t="shared" si="88"/>
        <v>0</v>
      </c>
      <c r="CR90" s="77"/>
      <c r="CS90" s="85">
        <f t="shared" si="89"/>
        <v>0</v>
      </c>
      <c r="CT90" s="85">
        <f t="shared" si="90"/>
        <v>0</v>
      </c>
      <c r="CU90" s="85">
        <f t="shared" si="91"/>
        <v>0</v>
      </c>
      <c r="CV90" s="85">
        <f t="shared" si="92"/>
        <v>0</v>
      </c>
      <c r="CW90" s="85">
        <f t="shared" si="93"/>
        <v>0</v>
      </c>
      <c r="CX90" s="77">
        <f t="shared" si="105"/>
        <v>0</v>
      </c>
      <c r="DP90" s="85">
        <v>1</v>
      </c>
      <c r="DQ90" s="85">
        <v>4</v>
      </c>
      <c r="DR90" s="85">
        <v>3</v>
      </c>
      <c r="DS90" s="85">
        <v>16</v>
      </c>
      <c r="DT90" s="85">
        <v>32</v>
      </c>
      <c r="DU90" s="85">
        <v>2</v>
      </c>
      <c r="DV90" s="85">
        <v>4</v>
      </c>
      <c r="DW90" s="85">
        <v>12</v>
      </c>
      <c r="DX90" s="85">
        <v>16</v>
      </c>
      <c r="DY90" s="85">
        <v>66</v>
      </c>
      <c r="DZ90" s="85">
        <v>76</v>
      </c>
      <c r="EA90" s="85">
        <v>4</v>
      </c>
      <c r="EB90" s="85">
        <v>9</v>
      </c>
      <c r="EC90" s="85">
        <v>23</v>
      </c>
      <c r="ED90" s="85">
        <v>26</v>
      </c>
      <c r="EE90" s="85">
        <v>131</v>
      </c>
      <c r="EF90" s="85">
        <v>166</v>
      </c>
      <c r="EG90" s="85">
        <v>6</v>
      </c>
      <c r="ET90" s="85">
        <v>12</v>
      </c>
      <c r="EU90" s="85">
        <v>37</v>
      </c>
      <c r="EV90" s="85">
        <v>4</v>
      </c>
      <c r="EW90" s="85">
        <v>90</v>
      </c>
      <c r="EX90" s="85">
        <v>601</v>
      </c>
      <c r="EY90" s="85">
        <v>32</v>
      </c>
      <c r="EZ90" s="85">
        <v>2</v>
      </c>
      <c r="FA90" s="85">
        <v>17</v>
      </c>
      <c r="FB90" s="85">
        <v>34</v>
      </c>
      <c r="FC90" s="85">
        <v>94</v>
      </c>
      <c r="FD90" s="85">
        <v>164</v>
      </c>
      <c r="FE90" s="85">
        <v>15</v>
      </c>
      <c r="FL90" s="86">
        <f t="shared" si="106"/>
        <v>1349.1</v>
      </c>
      <c r="FM90" s="99">
        <f t="shared" si="94"/>
        <v>67</v>
      </c>
      <c r="FN90" s="99">
        <f t="shared" si="95"/>
        <v>13</v>
      </c>
      <c r="FO90" s="100">
        <f t="shared" si="96"/>
        <v>11.39</v>
      </c>
      <c r="FP90" s="100">
        <f t="shared" si="97"/>
        <v>2223</v>
      </c>
      <c r="FQ90" s="101">
        <v>0.43405384087253279</v>
      </c>
      <c r="FR90" s="101">
        <v>0.15474799039070797</v>
      </c>
      <c r="FS90" s="101">
        <v>8.5766313326821331E-2</v>
      </c>
      <c r="FT90" s="100" t="s">
        <v>1776</v>
      </c>
      <c r="FU90" s="100" t="s">
        <v>2240</v>
      </c>
      <c r="FV90" s="100" t="s">
        <v>2174</v>
      </c>
      <c r="FW90" s="100" t="s">
        <v>1473</v>
      </c>
      <c r="FX90" s="100" t="s">
        <v>1986</v>
      </c>
      <c r="FY90" s="100" t="s">
        <v>1499</v>
      </c>
      <c r="FZ90" s="100" t="s">
        <v>2135</v>
      </c>
      <c r="GA90" s="100" t="s">
        <v>1480</v>
      </c>
      <c r="GB90" s="100"/>
    </row>
    <row r="91" spans="1:184" hidden="1" x14ac:dyDescent="0.25">
      <c r="A91" s="32" t="s">
        <v>64</v>
      </c>
      <c r="B91" s="90" t="s">
        <v>86</v>
      </c>
      <c r="C91" s="41" t="str">
        <f>'[1]Özet tablo'!P90</f>
        <v>ANKARA</v>
      </c>
      <c r="D91" s="41"/>
      <c r="E91" s="41"/>
      <c r="F91" s="41"/>
      <c r="G91" s="91">
        <v>345</v>
      </c>
      <c r="H91" s="91">
        <v>1542</v>
      </c>
      <c r="I91" s="91">
        <v>3709</v>
      </c>
      <c r="J91" s="91">
        <v>5596</v>
      </c>
      <c r="K91" s="92">
        <v>432</v>
      </c>
      <c r="L91" s="92">
        <v>1415</v>
      </c>
      <c r="M91" s="92">
        <v>4105</v>
      </c>
      <c r="N91" s="92">
        <v>5952</v>
      </c>
      <c r="O91" s="93">
        <v>190</v>
      </c>
      <c r="P91" s="40">
        <v>919</v>
      </c>
      <c r="Q91" s="94">
        <f t="shared" si="64"/>
        <v>356</v>
      </c>
      <c r="R91" s="95">
        <f t="shared" si="65"/>
        <v>6.3616869192280198E-2</v>
      </c>
      <c r="S91" s="96">
        <v>6560</v>
      </c>
      <c r="T91" s="96">
        <v>8581</v>
      </c>
      <c r="U91" s="96">
        <v>6548</v>
      </c>
      <c r="V91" s="96">
        <v>8587</v>
      </c>
      <c r="W91" s="96">
        <v>15129</v>
      </c>
      <c r="X91" s="96">
        <v>21689</v>
      </c>
      <c r="Y91" s="73">
        <f t="shared" si="59"/>
        <v>6.5853658536585371</v>
      </c>
      <c r="Z91" s="73">
        <f t="shared" si="60"/>
        <v>16.489919589791398</v>
      </c>
      <c r="AA91" s="73">
        <f t="shared" si="61"/>
        <v>51.557727550397068</v>
      </c>
      <c r="AB91" s="73">
        <f t="shared" si="62"/>
        <v>31.667658139996036</v>
      </c>
      <c r="AC91" s="73">
        <f t="shared" si="63"/>
        <v>24.081331550555582</v>
      </c>
      <c r="AD91" s="97">
        <f t="shared" si="66"/>
        <v>10338</v>
      </c>
      <c r="AE91" s="40">
        <f t="shared" si="67"/>
        <v>3172</v>
      </c>
      <c r="AF91" s="98">
        <v>8544</v>
      </c>
      <c r="AG91" s="98">
        <v>6652</v>
      </c>
      <c r="AH91" s="98">
        <v>8511</v>
      </c>
      <c r="AI91" s="98">
        <v>6595</v>
      </c>
      <c r="AJ91" s="98">
        <v>2051</v>
      </c>
      <c r="AK91" s="98">
        <v>1863</v>
      </c>
      <c r="AL91" s="76">
        <v>85</v>
      </c>
      <c r="AM91" s="76">
        <v>234</v>
      </c>
      <c r="AN91" s="77">
        <v>443</v>
      </c>
      <c r="AO91" s="77">
        <v>1434</v>
      </c>
      <c r="AP91" s="77">
        <v>4263</v>
      </c>
      <c r="AQ91" s="77">
        <v>218</v>
      </c>
      <c r="AR91" s="77">
        <f t="shared" si="98"/>
        <v>6358</v>
      </c>
      <c r="AS91" s="77">
        <v>1159</v>
      </c>
      <c r="AT91" s="78">
        <v>97</v>
      </c>
      <c r="AU91" s="79">
        <v>480</v>
      </c>
      <c r="AV91" s="80">
        <f t="shared" si="68"/>
        <v>28.421529402883671</v>
      </c>
      <c r="AW91" s="80">
        <f t="shared" si="69"/>
        <v>31.484178472130282</v>
      </c>
      <c r="AX91" s="80">
        <f t="shared" si="70"/>
        <v>50.371493555724037</v>
      </c>
      <c r="AY91" s="81">
        <f t="shared" si="71"/>
        <v>6.6596512327119664</v>
      </c>
      <c r="AZ91" s="81">
        <f t="shared" si="72"/>
        <v>16.848783926683115</v>
      </c>
      <c r="BA91" s="81">
        <f t="shared" si="73"/>
        <v>55.979643765903312</v>
      </c>
      <c r="BB91" s="81">
        <f t="shared" si="74"/>
        <v>36.568164597540367</v>
      </c>
      <c r="BC91" s="81">
        <f t="shared" si="75"/>
        <v>34.533926003399138</v>
      </c>
      <c r="BD91" s="82">
        <f t="shared" si="99"/>
        <v>3806</v>
      </c>
      <c r="BE91" s="83">
        <v>85</v>
      </c>
      <c r="BF91" s="83">
        <v>359</v>
      </c>
      <c r="BG91" s="83">
        <v>404</v>
      </c>
      <c r="BH91" s="83">
        <v>1340</v>
      </c>
      <c r="BI91" s="83">
        <v>4281</v>
      </c>
      <c r="BJ91" s="83">
        <v>330</v>
      </c>
      <c r="BK91" s="77">
        <f t="shared" si="100"/>
        <v>6355</v>
      </c>
      <c r="BL91" s="83">
        <f t="shared" si="76"/>
        <v>66</v>
      </c>
      <c r="BM91" s="84">
        <v>171</v>
      </c>
      <c r="BN91" s="83">
        <f t="shared" si="77"/>
        <v>295</v>
      </c>
      <c r="BO91" s="83">
        <f t="shared" si="78"/>
        <v>287</v>
      </c>
      <c r="BP91" s="83">
        <f t="shared" si="79"/>
        <v>1046</v>
      </c>
      <c r="BQ91" s="83">
        <f t="shared" si="80"/>
        <v>3915</v>
      </c>
      <c r="BR91" s="83">
        <f t="shared" si="81"/>
        <v>313</v>
      </c>
      <c r="BS91" s="77">
        <f t="shared" si="101"/>
        <v>5561</v>
      </c>
      <c r="BT91" s="83">
        <f t="shared" si="82"/>
        <v>11</v>
      </c>
      <c r="BU91" s="77">
        <v>40</v>
      </c>
      <c r="BV91" s="83">
        <f t="shared" si="83"/>
        <v>39</v>
      </c>
      <c r="BW91" s="83">
        <f t="shared" si="84"/>
        <v>55</v>
      </c>
      <c r="BX91" s="83">
        <f t="shared" si="85"/>
        <v>205</v>
      </c>
      <c r="BY91" s="83">
        <f t="shared" si="86"/>
        <v>278</v>
      </c>
      <c r="BZ91" s="83">
        <f t="shared" si="87"/>
        <v>9</v>
      </c>
      <c r="CA91" s="77">
        <f t="shared" si="102"/>
        <v>547</v>
      </c>
      <c r="CB91" s="85">
        <v>6</v>
      </c>
      <c r="CC91" s="77">
        <v>22</v>
      </c>
      <c r="CD91" s="85">
        <v>21</v>
      </c>
      <c r="CE91" s="85">
        <v>62</v>
      </c>
      <c r="CF91" s="85">
        <v>71</v>
      </c>
      <c r="CG91" s="85">
        <v>72</v>
      </c>
      <c r="CH91" s="85">
        <v>8</v>
      </c>
      <c r="CI91" s="77">
        <f t="shared" si="103"/>
        <v>213</v>
      </c>
      <c r="CP91" s="77">
        <f t="shared" si="104"/>
        <v>0</v>
      </c>
      <c r="CQ91" s="85">
        <f t="shared" si="88"/>
        <v>2</v>
      </c>
      <c r="CR91" s="77">
        <v>1</v>
      </c>
      <c r="CS91" s="85">
        <f t="shared" si="89"/>
        <v>4</v>
      </c>
      <c r="CT91" s="85">
        <f t="shared" si="90"/>
        <v>0</v>
      </c>
      <c r="CU91" s="85">
        <f t="shared" si="91"/>
        <v>18</v>
      </c>
      <c r="CV91" s="85">
        <f t="shared" si="92"/>
        <v>16</v>
      </c>
      <c r="CW91" s="85">
        <f t="shared" si="93"/>
        <v>0</v>
      </c>
      <c r="CX91" s="77">
        <f t="shared" si="105"/>
        <v>34</v>
      </c>
      <c r="CY91" s="85">
        <v>2</v>
      </c>
      <c r="CZ91" s="85">
        <v>4</v>
      </c>
      <c r="DA91" s="85">
        <v>0</v>
      </c>
      <c r="DB91" s="85">
        <v>18</v>
      </c>
      <c r="DC91" s="85">
        <v>16</v>
      </c>
      <c r="DD91" s="85">
        <v>0</v>
      </c>
      <c r="DP91" s="85">
        <v>1</v>
      </c>
      <c r="DQ91" s="85">
        <v>3</v>
      </c>
      <c r="DR91" s="85">
        <v>0</v>
      </c>
      <c r="DS91" s="85">
        <v>29</v>
      </c>
      <c r="DT91" s="85">
        <v>15</v>
      </c>
      <c r="DU91" s="85">
        <v>1</v>
      </c>
      <c r="DV91" s="85">
        <v>4</v>
      </c>
      <c r="DW91" s="85">
        <v>12</v>
      </c>
      <c r="DX91" s="85">
        <v>16</v>
      </c>
      <c r="DY91" s="85">
        <v>62</v>
      </c>
      <c r="DZ91" s="85">
        <v>105</v>
      </c>
      <c r="EA91" s="85">
        <v>2</v>
      </c>
      <c r="EB91" s="85">
        <v>7</v>
      </c>
      <c r="EC91" s="85">
        <v>27</v>
      </c>
      <c r="ED91" s="85">
        <v>39</v>
      </c>
      <c r="EE91" s="85">
        <v>143</v>
      </c>
      <c r="EF91" s="85">
        <v>173</v>
      </c>
      <c r="EG91" s="85">
        <v>7</v>
      </c>
      <c r="EH91" s="85">
        <v>2</v>
      </c>
      <c r="EI91" s="85">
        <v>7</v>
      </c>
      <c r="EJ91" s="85">
        <v>10</v>
      </c>
      <c r="EK91" s="85">
        <v>35</v>
      </c>
      <c r="EL91" s="85">
        <v>65</v>
      </c>
      <c r="EM91" s="85">
        <v>11</v>
      </c>
      <c r="ET91" s="85">
        <v>54</v>
      </c>
      <c r="EU91" s="85">
        <v>192</v>
      </c>
      <c r="EV91" s="85">
        <v>18</v>
      </c>
      <c r="EW91" s="85">
        <v>381</v>
      </c>
      <c r="EX91" s="85">
        <v>3117</v>
      </c>
      <c r="EY91" s="85">
        <v>256</v>
      </c>
      <c r="EZ91" s="85">
        <v>9</v>
      </c>
      <c r="FA91" s="85">
        <v>93</v>
      </c>
      <c r="FB91" s="85">
        <v>259</v>
      </c>
      <c r="FC91" s="85">
        <v>601</v>
      </c>
      <c r="FD91" s="85">
        <v>718</v>
      </c>
      <c r="FE91" s="85">
        <v>45</v>
      </c>
      <c r="FL91" s="86">
        <f t="shared" si="106"/>
        <v>4562.1999999999989</v>
      </c>
      <c r="FM91" s="99">
        <f t="shared" si="94"/>
        <v>228</v>
      </c>
      <c r="FN91" s="99">
        <f t="shared" si="95"/>
        <v>45</v>
      </c>
      <c r="FO91" s="100">
        <f t="shared" si="96"/>
        <v>38.76</v>
      </c>
      <c r="FP91" s="100">
        <f t="shared" si="97"/>
        <v>7695</v>
      </c>
      <c r="FQ91" s="101">
        <v>0.17326466636811449</v>
      </c>
      <c r="FR91" s="101">
        <v>7.506023830050626E-2</v>
      </c>
      <c r="FS91" s="101">
        <v>7.013582966226134E-2</v>
      </c>
      <c r="FT91" s="100" t="s">
        <v>2124</v>
      </c>
      <c r="FU91" s="100" t="s">
        <v>2283</v>
      </c>
      <c r="FV91" s="100" t="s">
        <v>1913</v>
      </c>
      <c r="FW91" s="100" t="s">
        <v>2131</v>
      </c>
      <c r="FX91" s="100" t="s">
        <v>2333</v>
      </c>
      <c r="FY91" s="100" t="s">
        <v>2112</v>
      </c>
      <c r="FZ91" s="100" t="s">
        <v>1816</v>
      </c>
      <c r="GA91" s="100" t="s">
        <v>2210</v>
      </c>
      <c r="GB91" s="100"/>
    </row>
    <row r="92" spans="1:184" hidden="1" x14ac:dyDescent="0.25">
      <c r="A92" s="32" t="s">
        <v>64</v>
      </c>
      <c r="B92" s="90" t="s">
        <v>87</v>
      </c>
      <c r="C92" s="41" t="str">
        <f>'[1]Özet tablo'!P91</f>
        <v>ANKARA</v>
      </c>
      <c r="D92" s="41"/>
      <c r="E92" s="41"/>
      <c r="F92" s="41"/>
      <c r="G92" s="91">
        <v>23</v>
      </c>
      <c r="H92" s="91">
        <v>162</v>
      </c>
      <c r="I92" s="91">
        <v>241</v>
      </c>
      <c r="J92" s="91">
        <v>426</v>
      </c>
      <c r="K92" s="92">
        <v>32</v>
      </c>
      <c r="L92" s="92">
        <v>168</v>
      </c>
      <c r="M92" s="92">
        <v>266</v>
      </c>
      <c r="N92" s="92">
        <v>466</v>
      </c>
      <c r="O92" s="93">
        <v>26</v>
      </c>
      <c r="P92" s="40">
        <v>52</v>
      </c>
      <c r="Q92" s="94">
        <f t="shared" si="64"/>
        <v>40</v>
      </c>
      <c r="R92" s="95">
        <f t="shared" si="65"/>
        <v>9.3896713615023469E-2</v>
      </c>
      <c r="S92" s="96">
        <v>342</v>
      </c>
      <c r="T92" s="96">
        <v>457</v>
      </c>
      <c r="U92" s="96">
        <v>337</v>
      </c>
      <c r="V92" s="96">
        <v>430</v>
      </c>
      <c r="W92" s="96">
        <v>794</v>
      </c>
      <c r="X92" s="96">
        <v>1136</v>
      </c>
      <c r="Y92" s="73">
        <f t="shared" si="59"/>
        <v>9.3567251461988299</v>
      </c>
      <c r="Z92" s="73">
        <f t="shared" si="60"/>
        <v>36.761487964989058</v>
      </c>
      <c r="AA92" s="73">
        <f t="shared" si="61"/>
        <v>71.2166172106825</v>
      </c>
      <c r="AB92" s="73">
        <f t="shared" si="62"/>
        <v>51.385390428211586</v>
      </c>
      <c r="AC92" s="73">
        <f t="shared" si="63"/>
        <v>38.732394366197184</v>
      </c>
      <c r="AD92" s="97">
        <f t="shared" si="66"/>
        <v>386</v>
      </c>
      <c r="AE92" s="40">
        <f t="shared" si="67"/>
        <v>97</v>
      </c>
      <c r="AF92" s="98">
        <v>446</v>
      </c>
      <c r="AG92" s="98">
        <v>358</v>
      </c>
      <c r="AH92" s="98">
        <v>433</v>
      </c>
      <c r="AI92" s="98">
        <v>361</v>
      </c>
      <c r="AJ92" s="98">
        <v>93</v>
      </c>
      <c r="AK92" s="98">
        <v>88</v>
      </c>
      <c r="AL92" s="76">
        <v>18</v>
      </c>
      <c r="AM92" s="76">
        <v>30</v>
      </c>
      <c r="AN92" s="77">
        <v>23</v>
      </c>
      <c r="AO92" s="77">
        <v>144</v>
      </c>
      <c r="AP92" s="77">
        <v>297</v>
      </c>
      <c r="AQ92" s="77">
        <v>6</v>
      </c>
      <c r="AR92" s="77">
        <f t="shared" si="98"/>
        <v>470</v>
      </c>
      <c r="AS92" s="77">
        <v>56</v>
      </c>
      <c r="AT92" s="78">
        <v>17</v>
      </c>
      <c r="AU92" s="79">
        <v>32</v>
      </c>
      <c r="AV92" s="80">
        <f t="shared" si="68"/>
        <v>37.552155771905426</v>
      </c>
      <c r="AW92" s="80">
        <f t="shared" si="69"/>
        <v>49.244332493702771</v>
      </c>
      <c r="AX92" s="80">
        <f t="shared" si="70"/>
        <v>68.421052631578945</v>
      </c>
      <c r="AY92" s="81">
        <f t="shared" si="71"/>
        <v>6.4245810055865924</v>
      </c>
      <c r="AZ92" s="81">
        <f t="shared" si="72"/>
        <v>33.25635103926097</v>
      </c>
      <c r="BA92" s="81">
        <f t="shared" si="73"/>
        <v>76.211453744493397</v>
      </c>
      <c r="BB92" s="81">
        <f t="shared" si="74"/>
        <v>55.242390078917701</v>
      </c>
      <c r="BC92" s="81">
        <f t="shared" si="75"/>
        <v>45.443349753694577</v>
      </c>
      <c r="BD92" s="82">
        <f t="shared" si="99"/>
        <v>108</v>
      </c>
      <c r="BE92" s="83">
        <v>18</v>
      </c>
      <c r="BF92" s="83">
        <v>33</v>
      </c>
      <c r="BG92" s="83">
        <v>18</v>
      </c>
      <c r="BH92" s="83">
        <v>136</v>
      </c>
      <c r="BI92" s="83">
        <v>311</v>
      </c>
      <c r="BJ92" s="83">
        <v>13</v>
      </c>
      <c r="BK92" s="77">
        <f t="shared" si="100"/>
        <v>478</v>
      </c>
      <c r="BL92" s="83">
        <f t="shared" si="76"/>
        <v>16</v>
      </c>
      <c r="BM92" s="84">
        <v>27</v>
      </c>
      <c r="BN92" s="83">
        <f t="shared" si="77"/>
        <v>30</v>
      </c>
      <c r="BO92" s="83">
        <f t="shared" si="78"/>
        <v>13</v>
      </c>
      <c r="BP92" s="83">
        <f t="shared" si="79"/>
        <v>128</v>
      </c>
      <c r="BQ92" s="83">
        <f t="shared" si="80"/>
        <v>293</v>
      </c>
      <c r="BR92" s="83">
        <f t="shared" si="81"/>
        <v>13</v>
      </c>
      <c r="BS92" s="77">
        <f t="shared" si="101"/>
        <v>447</v>
      </c>
      <c r="BT92" s="83">
        <f t="shared" si="82"/>
        <v>2</v>
      </c>
      <c r="BU92" s="77">
        <v>3</v>
      </c>
      <c r="BV92" s="83">
        <f t="shared" si="83"/>
        <v>3</v>
      </c>
      <c r="BW92" s="83">
        <f t="shared" si="84"/>
        <v>5</v>
      </c>
      <c r="BX92" s="83">
        <f t="shared" si="85"/>
        <v>8</v>
      </c>
      <c r="BY92" s="83">
        <f t="shared" si="86"/>
        <v>18</v>
      </c>
      <c r="BZ92" s="83">
        <f t="shared" si="87"/>
        <v>0</v>
      </c>
      <c r="CA92" s="77">
        <f t="shared" si="102"/>
        <v>31</v>
      </c>
      <c r="CC92" s="77"/>
      <c r="CI92" s="77">
        <f t="shared" si="103"/>
        <v>0</v>
      </c>
      <c r="CP92" s="77">
        <f t="shared" si="104"/>
        <v>0</v>
      </c>
      <c r="CQ92" s="85">
        <f t="shared" si="88"/>
        <v>0</v>
      </c>
      <c r="CR92" s="77"/>
      <c r="CS92" s="85">
        <f t="shared" si="89"/>
        <v>0</v>
      </c>
      <c r="CT92" s="85">
        <f t="shared" si="90"/>
        <v>0</v>
      </c>
      <c r="CU92" s="85">
        <f t="shared" si="91"/>
        <v>0</v>
      </c>
      <c r="CV92" s="85">
        <f t="shared" si="92"/>
        <v>0</v>
      </c>
      <c r="CW92" s="85">
        <f t="shared" si="93"/>
        <v>0</v>
      </c>
      <c r="CX92" s="77">
        <f t="shared" si="105"/>
        <v>0</v>
      </c>
      <c r="DP92" s="85">
        <v>1</v>
      </c>
      <c r="DQ92" s="85">
        <v>1</v>
      </c>
      <c r="DR92" s="85">
        <v>2</v>
      </c>
      <c r="DS92" s="85">
        <v>7</v>
      </c>
      <c r="DT92" s="85">
        <v>4</v>
      </c>
      <c r="DU92" s="85">
        <v>0</v>
      </c>
      <c r="DV92" s="85">
        <v>2</v>
      </c>
      <c r="DW92" s="85">
        <v>3</v>
      </c>
      <c r="DX92" s="85">
        <v>5</v>
      </c>
      <c r="DY92" s="85">
        <v>8</v>
      </c>
      <c r="DZ92" s="85">
        <v>18</v>
      </c>
      <c r="EA92" s="85">
        <v>0</v>
      </c>
      <c r="ET92" s="85">
        <v>14</v>
      </c>
      <c r="EU92" s="85">
        <v>25</v>
      </c>
      <c r="EV92" s="85">
        <v>3</v>
      </c>
      <c r="EW92" s="85">
        <v>102</v>
      </c>
      <c r="EX92" s="85">
        <v>274</v>
      </c>
      <c r="EY92" s="85">
        <v>11</v>
      </c>
      <c r="EZ92" s="85">
        <v>1</v>
      </c>
      <c r="FA92" s="85">
        <v>4</v>
      </c>
      <c r="FB92" s="85">
        <v>8</v>
      </c>
      <c r="FC92" s="85">
        <v>19</v>
      </c>
      <c r="FD92" s="85">
        <v>15</v>
      </c>
      <c r="FE92" s="85">
        <v>2</v>
      </c>
      <c r="FL92" s="86">
        <f t="shared" si="106"/>
        <v>91.799999999999955</v>
      </c>
      <c r="FM92" s="99">
        <f t="shared" si="94"/>
        <v>4</v>
      </c>
      <c r="FN92" s="99">
        <f t="shared" si="95"/>
        <v>0</v>
      </c>
      <c r="FO92" s="100">
        <f t="shared" si="96"/>
        <v>0.68</v>
      </c>
      <c r="FP92" s="100">
        <f t="shared" si="97"/>
        <v>0</v>
      </c>
      <c r="FQ92" s="101">
        <v>8.8281874368373897E-2</v>
      </c>
      <c r="FR92" s="101">
        <v>2.9884123718436427E-2</v>
      </c>
      <c r="FS92" s="101">
        <v>1.467369556518263E-2</v>
      </c>
      <c r="FT92" s="100" t="s">
        <v>2032</v>
      </c>
      <c r="FU92" s="100" t="s">
        <v>1548</v>
      </c>
      <c r="FV92" s="100" t="s">
        <v>2200</v>
      </c>
      <c r="FW92" s="100" t="s">
        <v>2119</v>
      </c>
      <c r="FX92" s="100" t="s">
        <v>1448</v>
      </c>
      <c r="FY92" s="100" t="s">
        <v>1623</v>
      </c>
      <c r="FZ92" s="100" t="s">
        <v>1623</v>
      </c>
      <c r="GA92" s="100" t="s">
        <v>1902</v>
      </c>
      <c r="GB92" s="100"/>
    </row>
    <row r="93" spans="1:184" hidden="1" x14ac:dyDescent="0.25">
      <c r="A93" s="32" t="s">
        <v>64</v>
      </c>
      <c r="B93" s="90" t="s">
        <v>88</v>
      </c>
      <c r="C93" s="41" t="str">
        <f>'[1]Özet tablo'!P92</f>
        <v>ANKARA</v>
      </c>
      <c r="D93" s="41"/>
      <c r="E93" s="41"/>
      <c r="F93" s="41"/>
      <c r="G93" s="91">
        <v>1215</v>
      </c>
      <c r="H93" s="91">
        <v>3463</v>
      </c>
      <c r="I93" s="91">
        <v>5335</v>
      </c>
      <c r="J93" s="91">
        <v>10013</v>
      </c>
      <c r="K93" s="92">
        <v>1174</v>
      </c>
      <c r="L93" s="92">
        <v>3117</v>
      </c>
      <c r="M93" s="92">
        <v>5445</v>
      </c>
      <c r="N93" s="92">
        <v>9736</v>
      </c>
      <c r="O93" s="93">
        <v>157</v>
      </c>
      <c r="P93" s="40">
        <v>1255</v>
      </c>
      <c r="Q93" s="94">
        <f t="shared" si="64"/>
        <v>-277</v>
      </c>
      <c r="R93" s="95">
        <f t="shared" si="65"/>
        <v>-2.766403675222211E-2</v>
      </c>
      <c r="S93" s="96">
        <v>6051</v>
      </c>
      <c r="T93" s="96">
        <v>8052</v>
      </c>
      <c r="U93" s="96">
        <v>6219</v>
      </c>
      <c r="V93" s="96">
        <v>8309</v>
      </c>
      <c r="W93" s="96">
        <v>14271</v>
      </c>
      <c r="X93" s="96">
        <v>20322</v>
      </c>
      <c r="Y93" s="73">
        <f t="shared" si="59"/>
        <v>19.401751776565856</v>
      </c>
      <c r="Z93" s="73">
        <f t="shared" si="60"/>
        <v>38.710879284649771</v>
      </c>
      <c r="AA93" s="73">
        <f t="shared" si="61"/>
        <v>69.898697539797396</v>
      </c>
      <c r="AB93" s="73">
        <f t="shared" si="62"/>
        <v>52.301870927054871</v>
      </c>
      <c r="AC93" s="73">
        <f t="shared" si="63"/>
        <v>42.50565889184135</v>
      </c>
      <c r="AD93" s="97">
        <f t="shared" si="66"/>
        <v>6807</v>
      </c>
      <c r="AE93" s="40">
        <f t="shared" si="67"/>
        <v>1872</v>
      </c>
      <c r="AF93" s="98">
        <v>8201</v>
      </c>
      <c r="AG93" s="98">
        <v>6569</v>
      </c>
      <c r="AH93" s="98">
        <v>8113</v>
      </c>
      <c r="AI93" s="98">
        <v>6140</v>
      </c>
      <c r="AJ93" s="98">
        <v>2190</v>
      </c>
      <c r="AK93" s="98">
        <v>1795</v>
      </c>
      <c r="AL93" s="76">
        <v>177</v>
      </c>
      <c r="AM93" s="76">
        <v>501</v>
      </c>
      <c r="AN93" s="77">
        <v>984</v>
      </c>
      <c r="AO93" s="77">
        <v>2949</v>
      </c>
      <c r="AP93" s="77">
        <v>5303</v>
      </c>
      <c r="AQ93" s="77">
        <v>259</v>
      </c>
      <c r="AR93" s="77">
        <f t="shared" si="98"/>
        <v>9495</v>
      </c>
      <c r="AS93" s="77">
        <v>1586</v>
      </c>
      <c r="AT93" s="78">
        <v>124</v>
      </c>
      <c r="AU93" s="79">
        <v>481</v>
      </c>
      <c r="AV93" s="80">
        <f t="shared" si="68"/>
        <v>39.027460854512555</v>
      </c>
      <c r="AW93" s="80">
        <f t="shared" si="69"/>
        <v>48.586262541219391</v>
      </c>
      <c r="AX93" s="80">
        <f t="shared" si="70"/>
        <v>64.755700325732903</v>
      </c>
      <c r="AY93" s="81">
        <f t="shared" si="71"/>
        <v>14.979448926777286</v>
      </c>
      <c r="AZ93" s="81">
        <f t="shared" si="72"/>
        <v>36.34906939479847</v>
      </c>
      <c r="BA93" s="81">
        <f t="shared" si="73"/>
        <v>70.924369747899163</v>
      </c>
      <c r="BB93" s="81">
        <f t="shared" si="74"/>
        <v>53.864866508544672</v>
      </c>
      <c r="BC93" s="81">
        <f t="shared" si="75"/>
        <v>46.258138130075842</v>
      </c>
      <c r="BD93" s="82">
        <f t="shared" si="99"/>
        <v>2422</v>
      </c>
      <c r="BE93" s="83">
        <v>188</v>
      </c>
      <c r="BF93" s="83">
        <v>682</v>
      </c>
      <c r="BG93" s="83">
        <v>1170</v>
      </c>
      <c r="BH93" s="83">
        <v>3049</v>
      </c>
      <c r="BI93" s="83">
        <v>5537</v>
      </c>
      <c r="BJ93" s="83">
        <v>404</v>
      </c>
      <c r="BK93" s="77">
        <f t="shared" si="100"/>
        <v>10160</v>
      </c>
      <c r="BL93" s="83">
        <f t="shared" si="76"/>
        <v>88</v>
      </c>
      <c r="BM93" s="84">
        <v>183</v>
      </c>
      <c r="BN93" s="83">
        <f t="shared" si="77"/>
        <v>315</v>
      </c>
      <c r="BO93" s="83">
        <f t="shared" si="78"/>
        <v>323</v>
      </c>
      <c r="BP93" s="83">
        <f t="shared" si="79"/>
        <v>1454</v>
      </c>
      <c r="BQ93" s="83">
        <f t="shared" si="80"/>
        <v>3685</v>
      </c>
      <c r="BR93" s="83">
        <f t="shared" si="81"/>
        <v>298</v>
      </c>
      <c r="BS93" s="77">
        <f t="shared" si="101"/>
        <v>5760</v>
      </c>
      <c r="BT93" s="83">
        <f t="shared" si="82"/>
        <v>80</v>
      </c>
      <c r="BU93" s="77">
        <v>274</v>
      </c>
      <c r="BV93" s="83">
        <f t="shared" si="83"/>
        <v>286</v>
      </c>
      <c r="BW93" s="83">
        <f t="shared" si="84"/>
        <v>527</v>
      </c>
      <c r="BX93" s="83">
        <f t="shared" si="85"/>
        <v>1239</v>
      </c>
      <c r="BY93" s="83">
        <f t="shared" si="86"/>
        <v>1671</v>
      </c>
      <c r="BZ93" s="83">
        <f t="shared" si="87"/>
        <v>97</v>
      </c>
      <c r="CA93" s="77">
        <f t="shared" si="102"/>
        <v>3534</v>
      </c>
      <c r="CB93" s="85">
        <v>18</v>
      </c>
      <c r="CC93" s="77">
        <v>43</v>
      </c>
      <c r="CD93" s="85">
        <v>74</v>
      </c>
      <c r="CE93" s="85">
        <v>302</v>
      </c>
      <c r="CF93" s="85">
        <v>318</v>
      </c>
      <c r="CG93" s="85">
        <v>159</v>
      </c>
      <c r="CH93" s="85">
        <v>8</v>
      </c>
      <c r="CI93" s="77">
        <f t="shared" si="103"/>
        <v>787</v>
      </c>
      <c r="CP93" s="77">
        <f t="shared" si="104"/>
        <v>0</v>
      </c>
      <c r="CQ93" s="85">
        <f t="shared" si="88"/>
        <v>2</v>
      </c>
      <c r="CR93" s="77">
        <v>1</v>
      </c>
      <c r="CS93" s="85">
        <f t="shared" si="89"/>
        <v>7</v>
      </c>
      <c r="CT93" s="85">
        <f t="shared" si="90"/>
        <v>18</v>
      </c>
      <c r="CU93" s="85">
        <f t="shared" si="91"/>
        <v>38</v>
      </c>
      <c r="CV93" s="85">
        <f t="shared" si="92"/>
        <v>22</v>
      </c>
      <c r="CW93" s="85">
        <f t="shared" si="93"/>
        <v>1</v>
      </c>
      <c r="CX93" s="77">
        <f t="shared" si="105"/>
        <v>79</v>
      </c>
      <c r="CY93" s="85">
        <v>1</v>
      </c>
      <c r="CZ93" s="85">
        <v>1</v>
      </c>
      <c r="DA93" s="85">
        <v>0</v>
      </c>
      <c r="DB93" s="85">
        <v>5</v>
      </c>
      <c r="DC93" s="85">
        <v>1</v>
      </c>
      <c r="DD93" s="85">
        <v>0</v>
      </c>
      <c r="DE93" s="85">
        <v>1</v>
      </c>
      <c r="DF93" s="85">
        <v>6</v>
      </c>
      <c r="DG93" s="85">
        <v>18</v>
      </c>
      <c r="DH93" s="85">
        <v>33</v>
      </c>
      <c r="DI93" s="85">
        <v>21</v>
      </c>
      <c r="DJ93" s="85">
        <v>1</v>
      </c>
      <c r="DP93" s="85">
        <v>3</v>
      </c>
      <c r="DQ93" s="85">
        <v>12</v>
      </c>
      <c r="DR93" s="85">
        <v>45</v>
      </c>
      <c r="DS93" s="85">
        <v>76</v>
      </c>
      <c r="DT93" s="85">
        <v>47</v>
      </c>
      <c r="DU93" s="85">
        <v>2</v>
      </c>
      <c r="DV93" s="85">
        <v>23</v>
      </c>
      <c r="DW93" s="85">
        <v>65</v>
      </c>
      <c r="DX93" s="85">
        <v>43</v>
      </c>
      <c r="DY93" s="85">
        <v>295</v>
      </c>
      <c r="DZ93" s="85">
        <v>591</v>
      </c>
      <c r="EA93" s="85">
        <v>46</v>
      </c>
      <c r="EB93" s="85">
        <v>57</v>
      </c>
      <c r="EC93" s="85">
        <v>221</v>
      </c>
      <c r="ED93" s="85">
        <v>484</v>
      </c>
      <c r="EE93" s="85">
        <v>944</v>
      </c>
      <c r="EF93" s="85">
        <v>1080</v>
      </c>
      <c r="EG93" s="85">
        <v>51</v>
      </c>
      <c r="EH93" s="85">
        <v>1</v>
      </c>
      <c r="EI93" s="85">
        <v>1</v>
      </c>
      <c r="EJ93" s="85">
        <v>1</v>
      </c>
      <c r="EK93" s="85">
        <v>2</v>
      </c>
      <c r="EL93" s="85">
        <v>1</v>
      </c>
      <c r="EM93" s="85">
        <v>0</v>
      </c>
      <c r="ET93" s="85">
        <v>75</v>
      </c>
      <c r="EU93" s="85">
        <v>215</v>
      </c>
      <c r="EV93" s="85">
        <v>28</v>
      </c>
      <c r="EW93" s="85">
        <v>719</v>
      </c>
      <c r="EX93" s="85">
        <v>2987</v>
      </c>
      <c r="EY93" s="85">
        <v>271</v>
      </c>
      <c r="EZ93" s="85">
        <v>9</v>
      </c>
      <c r="FA93" s="85">
        <v>87</v>
      </c>
      <c r="FB93" s="85">
        <v>249</v>
      </c>
      <c r="FC93" s="85">
        <v>657</v>
      </c>
      <c r="FD93" s="85">
        <v>650</v>
      </c>
      <c r="FE93" s="85">
        <v>25</v>
      </c>
      <c r="FL93" s="86">
        <f t="shared" si="106"/>
        <v>1342.0999999999985</v>
      </c>
      <c r="FM93" s="99">
        <f t="shared" si="94"/>
        <v>67</v>
      </c>
      <c r="FN93" s="99">
        <f t="shared" si="95"/>
        <v>13</v>
      </c>
      <c r="FO93" s="100">
        <f t="shared" si="96"/>
        <v>11.39</v>
      </c>
      <c r="FP93" s="100">
        <f t="shared" si="97"/>
        <v>2223</v>
      </c>
      <c r="FQ93" s="101">
        <v>-0.22662815126050417</v>
      </c>
      <c r="FR93" s="101">
        <v>-0.18982387475538171</v>
      </c>
      <c r="FS93" s="101">
        <v>-0.25408163265306111</v>
      </c>
      <c r="FT93" s="100" t="s">
        <v>2257</v>
      </c>
      <c r="FU93" s="100" t="s">
        <v>2258</v>
      </c>
      <c r="FV93" s="100" t="s">
        <v>2091</v>
      </c>
      <c r="FW93" s="100" t="s">
        <v>1595</v>
      </c>
      <c r="FX93" s="100" t="s">
        <v>1563</v>
      </c>
      <c r="FY93" s="100" t="s">
        <v>2259</v>
      </c>
      <c r="FZ93" s="100" t="s">
        <v>1752</v>
      </c>
      <c r="GA93" s="100" t="s">
        <v>1930</v>
      </c>
      <c r="GB93" s="100"/>
    </row>
    <row r="94" spans="1:184" hidden="1" x14ac:dyDescent="0.25">
      <c r="A94" s="32" t="s">
        <v>89</v>
      </c>
      <c r="B94" s="90" t="s">
        <v>90</v>
      </c>
      <c r="C94" s="41" t="str">
        <f>'[1]Özet tablo'!P93</f>
        <v>ANTALYA</v>
      </c>
      <c r="D94" s="41"/>
      <c r="E94" s="41"/>
      <c r="F94" s="41"/>
      <c r="G94" s="91">
        <v>15</v>
      </c>
      <c r="H94" s="91">
        <v>61</v>
      </c>
      <c r="I94" s="91">
        <v>66</v>
      </c>
      <c r="J94" s="91">
        <v>142</v>
      </c>
      <c r="K94" s="92">
        <v>21</v>
      </c>
      <c r="L94" s="92">
        <v>56</v>
      </c>
      <c r="M94" s="92">
        <v>48</v>
      </c>
      <c r="N94" s="92">
        <v>125</v>
      </c>
      <c r="O94" s="93">
        <v>3</v>
      </c>
      <c r="P94" s="40">
        <v>9</v>
      </c>
      <c r="Q94" s="94">
        <f t="shared" si="64"/>
        <v>-17</v>
      </c>
      <c r="R94" s="95">
        <f t="shared" si="65"/>
        <v>-0.11971830985915492</v>
      </c>
      <c r="S94" s="96">
        <v>64</v>
      </c>
      <c r="T94" s="96">
        <v>75</v>
      </c>
      <c r="U94" s="96">
        <v>51</v>
      </c>
      <c r="V94" s="96">
        <v>76</v>
      </c>
      <c r="W94" s="96">
        <v>126</v>
      </c>
      <c r="X94" s="96">
        <v>190</v>
      </c>
      <c r="Y94" s="73">
        <f t="shared" si="59"/>
        <v>32.8125</v>
      </c>
      <c r="Z94" s="73">
        <f t="shared" si="60"/>
        <v>74.666666666666671</v>
      </c>
      <c r="AA94" s="73">
        <f t="shared" si="61"/>
        <v>82.35294117647058</v>
      </c>
      <c r="AB94" s="73">
        <f t="shared" si="62"/>
        <v>77.777777777777786</v>
      </c>
      <c r="AC94" s="73">
        <f t="shared" si="63"/>
        <v>62.631578947368418</v>
      </c>
      <c r="AD94" s="97">
        <f t="shared" si="66"/>
        <v>28</v>
      </c>
      <c r="AE94" s="40">
        <f t="shared" si="67"/>
        <v>9</v>
      </c>
      <c r="AF94" s="98">
        <v>71</v>
      </c>
      <c r="AG94" s="98">
        <v>58</v>
      </c>
      <c r="AH94" s="98">
        <v>76</v>
      </c>
      <c r="AI94" s="98">
        <v>48</v>
      </c>
      <c r="AJ94" s="98">
        <v>22</v>
      </c>
      <c r="AK94" s="98">
        <v>15</v>
      </c>
      <c r="AL94" s="76">
        <v>4</v>
      </c>
      <c r="AM94" s="76">
        <v>7</v>
      </c>
      <c r="AN94" s="77">
        <v>19</v>
      </c>
      <c r="AO94" s="77">
        <v>49</v>
      </c>
      <c r="AP94" s="77">
        <v>32</v>
      </c>
      <c r="AQ94" s="77">
        <v>2</v>
      </c>
      <c r="AR94" s="77">
        <f t="shared" si="98"/>
        <v>102</v>
      </c>
      <c r="AS94" s="77">
        <v>11</v>
      </c>
      <c r="AT94" s="78">
        <v>2</v>
      </c>
      <c r="AU94" s="79">
        <v>9</v>
      </c>
      <c r="AV94" s="80">
        <f t="shared" si="68"/>
        <v>39.622641509433961</v>
      </c>
      <c r="AW94" s="80">
        <f t="shared" si="69"/>
        <v>58.064516129032263</v>
      </c>
      <c r="AX94" s="80">
        <f t="shared" si="70"/>
        <v>47.916666666666671</v>
      </c>
      <c r="AY94" s="81">
        <f t="shared" si="71"/>
        <v>32.758620689655174</v>
      </c>
      <c r="AZ94" s="81">
        <f t="shared" si="72"/>
        <v>64.473684210526315</v>
      </c>
      <c r="BA94" s="81">
        <f t="shared" si="73"/>
        <v>61.428571428571431</v>
      </c>
      <c r="BB94" s="81">
        <f t="shared" si="74"/>
        <v>63.013698630136986</v>
      </c>
      <c r="BC94" s="81">
        <f t="shared" si="75"/>
        <v>48.4375</v>
      </c>
      <c r="BD94" s="82">
        <f t="shared" si="99"/>
        <v>27</v>
      </c>
      <c r="BE94" s="83">
        <v>4</v>
      </c>
      <c r="BF94" s="83">
        <v>6</v>
      </c>
      <c r="BG94" s="83">
        <v>17</v>
      </c>
      <c r="BH94" s="83">
        <v>46</v>
      </c>
      <c r="BI94" s="83">
        <v>35</v>
      </c>
      <c r="BJ94" s="83">
        <v>3</v>
      </c>
      <c r="BK94" s="77">
        <f t="shared" si="100"/>
        <v>101</v>
      </c>
      <c r="BL94" s="83">
        <f t="shared" si="76"/>
        <v>4</v>
      </c>
      <c r="BM94" s="84">
        <v>7</v>
      </c>
      <c r="BN94" s="83">
        <f t="shared" si="77"/>
        <v>6</v>
      </c>
      <c r="BO94" s="83">
        <f t="shared" si="78"/>
        <v>17</v>
      </c>
      <c r="BP94" s="83">
        <f t="shared" si="79"/>
        <v>46</v>
      </c>
      <c r="BQ94" s="83">
        <f t="shared" si="80"/>
        <v>35</v>
      </c>
      <c r="BR94" s="83">
        <f t="shared" si="81"/>
        <v>3</v>
      </c>
      <c r="BS94" s="77">
        <f t="shared" si="101"/>
        <v>101</v>
      </c>
      <c r="BT94" s="83">
        <f t="shared" si="82"/>
        <v>0</v>
      </c>
      <c r="BU94" s="77"/>
      <c r="BV94" s="83">
        <f t="shared" si="83"/>
        <v>0</v>
      </c>
      <c r="BW94" s="83">
        <f t="shared" si="84"/>
        <v>0</v>
      </c>
      <c r="BX94" s="83">
        <f t="shared" si="85"/>
        <v>0</v>
      </c>
      <c r="BY94" s="83">
        <f t="shared" si="86"/>
        <v>0</v>
      </c>
      <c r="BZ94" s="83">
        <f t="shared" si="87"/>
        <v>0</v>
      </c>
      <c r="CA94" s="77">
        <f t="shared" si="102"/>
        <v>0</v>
      </c>
      <c r="CC94" s="77"/>
      <c r="CI94" s="77">
        <f t="shared" si="103"/>
        <v>0</v>
      </c>
      <c r="CP94" s="77">
        <f t="shared" si="104"/>
        <v>0</v>
      </c>
      <c r="CQ94" s="85">
        <f t="shared" si="88"/>
        <v>0</v>
      </c>
      <c r="CR94" s="77"/>
      <c r="CS94" s="85">
        <f t="shared" si="89"/>
        <v>0</v>
      </c>
      <c r="CT94" s="85">
        <f t="shared" si="90"/>
        <v>0</v>
      </c>
      <c r="CU94" s="85">
        <f t="shared" si="91"/>
        <v>0</v>
      </c>
      <c r="CV94" s="85">
        <f t="shared" si="92"/>
        <v>0</v>
      </c>
      <c r="CW94" s="85">
        <f t="shared" si="93"/>
        <v>0</v>
      </c>
      <c r="CX94" s="77">
        <f t="shared" si="105"/>
        <v>0</v>
      </c>
      <c r="ET94" s="85">
        <v>3</v>
      </c>
      <c r="EU94" s="85">
        <v>3</v>
      </c>
      <c r="EV94" s="85">
        <v>8</v>
      </c>
      <c r="EW94" s="85">
        <v>28</v>
      </c>
      <c r="EX94" s="85">
        <v>10</v>
      </c>
      <c r="EY94" s="85">
        <v>2</v>
      </c>
      <c r="EZ94" s="85">
        <v>1</v>
      </c>
      <c r="FA94" s="85">
        <v>3</v>
      </c>
      <c r="FB94" s="85">
        <v>9</v>
      </c>
      <c r="FC94" s="85">
        <v>18</v>
      </c>
      <c r="FD94" s="85">
        <v>25</v>
      </c>
      <c r="FE94" s="85">
        <v>1</v>
      </c>
      <c r="FL94" s="86">
        <f t="shared" si="106"/>
        <v>1.7999999999999972</v>
      </c>
      <c r="FM94" s="99">
        <f t="shared" si="94"/>
        <v>0</v>
      </c>
      <c r="FN94" s="99">
        <f t="shared" si="95"/>
        <v>0</v>
      </c>
      <c r="FO94" s="100">
        <f t="shared" si="96"/>
        <v>0</v>
      </c>
      <c r="FP94" s="100">
        <f t="shared" si="97"/>
        <v>0</v>
      </c>
      <c r="FQ94" s="101">
        <v>8.8088559234528838E-2</v>
      </c>
      <c r="FR94" s="101">
        <v>-3.7264571726726425E-2</v>
      </c>
      <c r="FS94" s="101">
        <v>9.503601881073756E-2</v>
      </c>
      <c r="FT94" s="100" t="s">
        <v>2287</v>
      </c>
      <c r="FU94" s="100" t="s">
        <v>1842</v>
      </c>
      <c r="FV94" s="100" t="s">
        <v>2066</v>
      </c>
      <c r="FW94" s="100" t="s">
        <v>1783</v>
      </c>
      <c r="FX94" s="100" t="s">
        <v>1692</v>
      </c>
      <c r="FY94" s="100" t="s">
        <v>2176</v>
      </c>
      <c r="FZ94" s="100" t="s">
        <v>2152</v>
      </c>
      <c r="GA94" s="100" t="s">
        <v>2232</v>
      </c>
      <c r="GB94" s="100"/>
    </row>
    <row r="95" spans="1:184" ht="12" hidden="1" customHeight="1" x14ac:dyDescent="0.25">
      <c r="A95" s="32" t="s">
        <v>89</v>
      </c>
      <c r="B95" s="90" t="s">
        <v>994</v>
      </c>
      <c r="C95" s="41" t="str">
        <f>'[1]Özet tablo'!P94</f>
        <v>ANTALYA</v>
      </c>
      <c r="D95" s="41"/>
      <c r="E95" s="41"/>
      <c r="F95" s="41"/>
      <c r="G95" s="91">
        <v>29</v>
      </c>
      <c r="H95" s="91">
        <v>477</v>
      </c>
      <c r="I95" s="91">
        <v>611</v>
      </c>
      <c r="J95" s="91">
        <v>1117</v>
      </c>
      <c r="K95" s="92">
        <v>47</v>
      </c>
      <c r="L95" s="92">
        <v>567</v>
      </c>
      <c r="M95" s="92">
        <v>704</v>
      </c>
      <c r="N95" s="92">
        <v>1318</v>
      </c>
      <c r="O95" s="93">
        <v>53</v>
      </c>
      <c r="P95" s="40">
        <v>203</v>
      </c>
      <c r="Q95" s="94">
        <f t="shared" si="64"/>
        <v>201</v>
      </c>
      <c r="R95" s="95">
        <f t="shared" si="65"/>
        <v>0.17994628469113697</v>
      </c>
      <c r="S95" s="96">
        <v>819</v>
      </c>
      <c r="T95" s="96">
        <v>1130</v>
      </c>
      <c r="U95" s="96">
        <v>797</v>
      </c>
      <c r="V95" s="96">
        <v>1071</v>
      </c>
      <c r="W95" s="96">
        <v>1927</v>
      </c>
      <c r="X95" s="96">
        <v>2746</v>
      </c>
      <c r="Y95" s="73">
        <f t="shared" si="59"/>
        <v>5.7387057387057387</v>
      </c>
      <c r="Z95" s="73">
        <f t="shared" si="60"/>
        <v>50.176991150442475</v>
      </c>
      <c r="AA95" s="73">
        <f t="shared" si="61"/>
        <v>69.510664993726479</v>
      </c>
      <c r="AB95" s="73">
        <f t="shared" si="62"/>
        <v>58.173326414115202</v>
      </c>
      <c r="AC95" s="73">
        <f t="shared" si="63"/>
        <v>42.534595775673708</v>
      </c>
      <c r="AD95" s="97">
        <f t="shared" si="66"/>
        <v>806</v>
      </c>
      <c r="AE95" s="40">
        <f t="shared" si="67"/>
        <v>243</v>
      </c>
      <c r="AF95" s="98">
        <v>1075</v>
      </c>
      <c r="AG95" s="98">
        <v>893</v>
      </c>
      <c r="AH95" s="98">
        <v>1076</v>
      </c>
      <c r="AI95" s="98">
        <v>825</v>
      </c>
      <c r="AJ95" s="98">
        <v>272</v>
      </c>
      <c r="AK95" s="98">
        <v>246</v>
      </c>
      <c r="AL95" s="76">
        <v>28</v>
      </c>
      <c r="AM95" s="76">
        <v>48</v>
      </c>
      <c r="AN95" s="77">
        <v>86</v>
      </c>
      <c r="AO95" s="77">
        <v>382</v>
      </c>
      <c r="AP95" s="77">
        <v>727</v>
      </c>
      <c r="AQ95" s="77">
        <v>42</v>
      </c>
      <c r="AR95" s="77">
        <f t="shared" si="98"/>
        <v>1237</v>
      </c>
      <c r="AS95" s="77">
        <v>212</v>
      </c>
      <c r="AT95" s="78">
        <v>33</v>
      </c>
      <c r="AU95" s="79">
        <v>75</v>
      </c>
      <c r="AV95" s="80">
        <f t="shared" si="68"/>
        <v>37.427240977881262</v>
      </c>
      <c r="AW95" s="80">
        <f t="shared" si="69"/>
        <v>49.395055234087323</v>
      </c>
      <c r="AX95" s="80">
        <f t="shared" si="70"/>
        <v>67.515151515151516</v>
      </c>
      <c r="AY95" s="81">
        <f t="shared" si="71"/>
        <v>9.630459126539753</v>
      </c>
      <c r="AZ95" s="81">
        <f t="shared" si="72"/>
        <v>35.501858736059475</v>
      </c>
      <c r="BA95" s="81">
        <f t="shared" si="73"/>
        <v>76.116681859617145</v>
      </c>
      <c r="BB95" s="81">
        <f t="shared" si="74"/>
        <v>56.005522319374137</v>
      </c>
      <c r="BC95" s="81">
        <f t="shared" si="75"/>
        <v>46.281407035175882</v>
      </c>
      <c r="BD95" s="82">
        <f t="shared" si="99"/>
        <v>262</v>
      </c>
      <c r="BE95" s="83">
        <v>28</v>
      </c>
      <c r="BF95" s="83">
        <v>58</v>
      </c>
      <c r="BG95" s="83">
        <v>84</v>
      </c>
      <c r="BH95" s="83">
        <v>352</v>
      </c>
      <c r="BI95" s="83">
        <v>764</v>
      </c>
      <c r="BJ95" s="83">
        <v>62</v>
      </c>
      <c r="BK95" s="77">
        <f t="shared" si="100"/>
        <v>1262</v>
      </c>
      <c r="BL95" s="83">
        <f t="shared" si="76"/>
        <v>28</v>
      </c>
      <c r="BM95" s="84">
        <v>48</v>
      </c>
      <c r="BN95" s="83">
        <f t="shared" si="77"/>
        <v>58</v>
      </c>
      <c r="BO95" s="83">
        <f t="shared" si="78"/>
        <v>84</v>
      </c>
      <c r="BP95" s="83">
        <f t="shared" si="79"/>
        <v>352</v>
      </c>
      <c r="BQ95" s="83">
        <f t="shared" si="80"/>
        <v>764</v>
      </c>
      <c r="BR95" s="83">
        <f t="shared" si="81"/>
        <v>62</v>
      </c>
      <c r="BS95" s="77">
        <f t="shared" si="101"/>
        <v>1262</v>
      </c>
      <c r="BT95" s="83">
        <f t="shared" si="82"/>
        <v>0</v>
      </c>
      <c r="BU95" s="77"/>
      <c r="BV95" s="83">
        <f t="shared" si="83"/>
        <v>0</v>
      </c>
      <c r="BW95" s="83">
        <f t="shared" si="84"/>
        <v>0</v>
      </c>
      <c r="BX95" s="83">
        <f t="shared" si="85"/>
        <v>0</v>
      </c>
      <c r="BY95" s="83">
        <f t="shared" si="86"/>
        <v>0</v>
      </c>
      <c r="BZ95" s="83">
        <f t="shared" si="87"/>
        <v>0</v>
      </c>
      <c r="CA95" s="77">
        <f t="shared" si="102"/>
        <v>0</v>
      </c>
      <c r="CC95" s="77"/>
      <c r="CI95" s="77">
        <f t="shared" si="103"/>
        <v>0</v>
      </c>
      <c r="CP95" s="77">
        <f t="shared" si="104"/>
        <v>0</v>
      </c>
      <c r="CQ95" s="85">
        <f t="shared" si="88"/>
        <v>0</v>
      </c>
      <c r="CR95" s="77"/>
      <c r="CS95" s="85">
        <f t="shared" si="89"/>
        <v>0</v>
      </c>
      <c r="CT95" s="85">
        <f t="shared" si="90"/>
        <v>0</v>
      </c>
      <c r="CU95" s="85">
        <f t="shared" si="91"/>
        <v>0</v>
      </c>
      <c r="CV95" s="85">
        <f t="shared" si="92"/>
        <v>0</v>
      </c>
      <c r="CW95" s="85">
        <f t="shared" si="93"/>
        <v>0</v>
      </c>
      <c r="CX95" s="77">
        <f t="shared" si="105"/>
        <v>0</v>
      </c>
      <c r="ET95" s="85">
        <v>27</v>
      </c>
      <c r="EU95" s="85">
        <v>52</v>
      </c>
      <c r="EV95" s="85">
        <v>50</v>
      </c>
      <c r="EW95" s="85">
        <v>302</v>
      </c>
      <c r="EX95" s="85">
        <v>723</v>
      </c>
      <c r="EY95" s="85">
        <v>56</v>
      </c>
      <c r="EZ95" s="85">
        <v>1</v>
      </c>
      <c r="FA95" s="85">
        <v>6</v>
      </c>
      <c r="FB95" s="85">
        <v>34</v>
      </c>
      <c r="FC95" s="85">
        <v>50</v>
      </c>
      <c r="FD95" s="85">
        <v>41</v>
      </c>
      <c r="FE95" s="85">
        <v>6</v>
      </c>
      <c r="FL95" s="86">
        <f t="shared" si="106"/>
        <v>146.69999999999982</v>
      </c>
      <c r="FM95" s="99">
        <f t="shared" si="94"/>
        <v>7</v>
      </c>
      <c r="FN95" s="99">
        <f t="shared" si="95"/>
        <v>1</v>
      </c>
      <c r="FO95" s="100">
        <f t="shared" si="96"/>
        <v>1.19</v>
      </c>
      <c r="FP95" s="100">
        <f t="shared" si="97"/>
        <v>171</v>
      </c>
      <c r="FQ95" s="101">
        <v>0.27859663493335673</v>
      </c>
      <c r="FR95" s="101">
        <v>0.12510122020786663</v>
      </c>
      <c r="FS95" s="101">
        <v>0.13610395259615962</v>
      </c>
      <c r="FT95" s="100" t="s">
        <v>1544</v>
      </c>
      <c r="FU95" s="100" t="s">
        <v>2184</v>
      </c>
      <c r="FV95" s="100" t="s">
        <v>1941</v>
      </c>
      <c r="FW95" s="100" t="s">
        <v>1880</v>
      </c>
      <c r="FX95" s="100" t="s">
        <v>2067</v>
      </c>
      <c r="FY95" s="100" t="s">
        <v>1955</v>
      </c>
      <c r="FZ95" s="100" t="s">
        <v>2094</v>
      </c>
      <c r="GA95" s="100" t="s">
        <v>2101</v>
      </c>
      <c r="GB95" s="100"/>
    </row>
    <row r="96" spans="1:184" ht="24" hidden="1" customHeight="1" x14ac:dyDescent="0.25">
      <c r="A96" s="32" t="s">
        <v>89</v>
      </c>
      <c r="B96" s="90" t="s">
        <v>91</v>
      </c>
      <c r="C96" s="41" t="str">
        <f>'[1]Özet tablo'!P95</f>
        <v>ANTALYA</v>
      </c>
      <c r="D96" s="41"/>
      <c r="E96" s="41"/>
      <c r="F96" s="41"/>
      <c r="G96" s="91">
        <v>394</v>
      </c>
      <c r="H96" s="91">
        <v>1294</v>
      </c>
      <c r="I96" s="91">
        <v>2579</v>
      </c>
      <c r="J96" s="91">
        <v>4267</v>
      </c>
      <c r="K96" s="92">
        <v>482</v>
      </c>
      <c r="L96" s="92">
        <v>1604</v>
      </c>
      <c r="M96" s="92">
        <v>2907</v>
      </c>
      <c r="N96" s="92">
        <v>4993</v>
      </c>
      <c r="O96" s="93">
        <v>167</v>
      </c>
      <c r="P96" s="40">
        <v>865</v>
      </c>
      <c r="Q96" s="94">
        <f t="shared" si="64"/>
        <v>726</v>
      </c>
      <c r="R96" s="95">
        <f t="shared" si="65"/>
        <v>0.17014295758143896</v>
      </c>
      <c r="S96" s="96">
        <v>3214</v>
      </c>
      <c r="T96" s="96">
        <v>4417</v>
      </c>
      <c r="U96" s="96">
        <v>3260</v>
      </c>
      <c r="V96" s="96">
        <v>4486</v>
      </c>
      <c r="W96" s="96">
        <v>7677</v>
      </c>
      <c r="X96" s="96">
        <v>10891</v>
      </c>
      <c r="Y96" s="73">
        <f t="shared" si="59"/>
        <v>14.996888612321097</v>
      </c>
      <c r="Z96" s="73">
        <f t="shared" si="60"/>
        <v>36.314240434684173</v>
      </c>
      <c r="AA96" s="73">
        <f t="shared" si="61"/>
        <v>67.760736196319016</v>
      </c>
      <c r="AB96" s="73">
        <f t="shared" si="62"/>
        <v>49.667838999609224</v>
      </c>
      <c r="AC96" s="73">
        <f t="shared" si="63"/>
        <v>39.436231750987055</v>
      </c>
      <c r="AD96" s="97">
        <f t="shared" si="66"/>
        <v>3864</v>
      </c>
      <c r="AE96" s="40">
        <f t="shared" si="67"/>
        <v>1051</v>
      </c>
      <c r="AF96" s="98">
        <v>4336</v>
      </c>
      <c r="AG96" s="98">
        <v>3444</v>
      </c>
      <c r="AH96" s="98">
        <v>4290</v>
      </c>
      <c r="AI96" s="98">
        <v>3247</v>
      </c>
      <c r="AJ96" s="98">
        <v>1228</v>
      </c>
      <c r="AK96" s="98">
        <v>1099</v>
      </c>
      <c r="AL96" s="76">
        <v>102</v>
      </c>
      <c r="AM96" s="76">
        <v>249</v>
      </c>
      <c r="AN96" s="77">
        <v>548</v>
      </c>
      <c r="AO96" s="77">
        <v>1453</v>
      </c>
      <c r="AP96" s="77">
        <v>3002</v>
      </c>
      <c r="AQ96" s="77">
        <v>243</v>
      </c>
      <c r="AR96" s="77">
        <f t="shared" si="98"/>
        <v>5246</v>
      </c>
      <c r="AS96" s="77">
        <v>1059</v>
      </c>
      <c r="AT96" s="78">
        <v>95</v>
      </c>
      <c r="AU96" s="79">
        <v>348</v>
      </c>
      <c r="AV96" s="80">
        <f t="shared" si="68"/>
        <v>40.860857868778957</v>
      </c>
      <c r="AW96" s="80">
        <f t="shared" si="69"/>
        <v>48.281809738622798</v>
      </c>
      <c r="AX96" s="80">
        <f t="shared" si="70"/>
        <v>67.323683400061597</v>
      </c>
      <c r="AY96" s="81">
        <f t="shared" si="71"/>
        <v>15.911730545876887</v>
      </c>
      <c r="AZ96" s="81">
        <f t="shared" si="72"/>
        <v>33.869463869463864</v>
      </c>
      <c r="BA96" s="81">
        <f t="shared" si="73"/>
        <v>76.983240223463696</v>
      </c>
      <c r="BB96" s="81">
        <f t="shared" si="74"/>
        <v>55.881346263548203</v>
      </c>
      <c r="BC96" s="81">
        <f t="shared" si="75"/>
        <v>50.423033211264048</v>
      </c>
      <c r="BD96" s="82">
        <f t="shared" si="99"/>
        <v>1030</v>
      </c>
      <c r="BE96" s="83">
        <v>104</v>
      </c>
      <c r="BF96" s="83">
        <v>298</v>
      </c>
      <c r="BG96" s="83">
        <v>556</v>
      </c>
      <c r="BH96" s="83">
        <v>1372</v>
      </c>
      <c r="BI96" s="83">
        <v>3069</v>
      </c>
      <c r="BJ96" s="83">
        <v>350</v>
      </c>
      <c r="BK96" s="77">
        <f t="shared" si="100"/>
        <v>5347</v>
      </c>
      <c r="BL96" s="83">
        <f t="shared" si="76"/>
        <v>72</v>
      </c>
      <c r="BM96" s="84">
        <v>140</v>
      </c>
      <c r="BN96" s="83">
        <f t="shared" si="77"/>
        <v>189</v>
      </c>
      <c r="BO96" s="83">
        <f t="shared" si="78"/>
        <v>247</v>
      </c>
      <c r="BP96" s="83">
        <f t="shared" si="79"/>
        <v>806</v>
      </c>
      <c r="BQ96" s="83">
        <f t="shared" si="80"/>
        <v>2527</v>
      </c>
      <c r="BR96" s="83">
        <f t="shared" si="81"/>
        <v>289</v>
      </c>
      <c r="BS96" s="77">
        <f t="shared" si="101"/>
        <v>3869</v>
      </c>
      <c r="BT96" s="83">
        <f t="shared" si="82"/>
        <v>12</v>
      </c>
      <c r="BU96" s="77">
        <v>47</v>
      </c>
      <c r="BV96" s="83">
        <f t="shared" si="83"/>
        <v>50</v>
      </c>
      <c r="BW96" s="83">
        <f t="shared" si="84"/>
        <v>73</v>
      </c>
      <c r="BX96" s="83">
        <f t="shared" si="85"/>
        <v>285</v>
      </c>
      <c r="BY96" s="83">
        <f t="shared" si="86"/>
        <v>333</v>
      </c>
      <c r="BZ96" s="83">
        <f t="shared" si="87"/>
        <v>43</v>
      </c>
      <c r="CA96" s="77">
        <f t="shared" si="102"/>
        <v>734</v>
      </c>
      <c r="CB96" s="85">
        <v>16</v>
      </c>
      <c r="CC96" s="77">
        <v>58</v>
      </c>
      <c r="CD96" s="85">
        <v>54</v>
      </c>
      <c r="CE96" s="85">
        <v>225</v>
      </c>
      <c r="CF96" s="85">
        <v>230</v>
      </c>
      <c r="CG96" s="85">
        <v>197</v>
      </c>
      <c r="CH96" s="85">
        <v>16</v>
      </c>
      <c r="CI96" s="77">
        <f t="shared" si="103"/>
        <v>668</v>
      </c>
      <c r="CP96" s="77">
        <f t="shared" si="104"/>
        <v>0</v>
      </c>
      <c r="CQ96" s="85">
        <f t="shared" si="88"/>
        <v>4</v>
      </c>
      <c r="CR96" s="77">
        <v>4</v>
      </c>
      <c r="CS96" s="85">
        <f t="shared" si="89"/>
        <v>5</v>
      </c>
      <c r="CT96" s="85">
        <f t="shared" si="90"/>
        <v>11</v>
      </c>
      <c r="CU96" s="85">
        <f t="shared" si="91"/>
        <v>51</v>
      </c>
      <c r="CV96" s="85">
        <f t="shared" si="92"/>
        <v>12</v>
      </c>
      <c r="CW96" s="85">
        <f t="shared" si="93"/>
        <v>2</v>
      </c>
      <c r="CX96" s="77">
        <f t="shared" si="105"/>
        <v>76</v>
      </c>
      <c r="CY96" s="85">
        <v>4</v>
      </c>
      <c r="CZ96" s="85">
        <v>5</v>
      </c>
      <c r="DA96" s="85">
        <v>11</v>
      </c>
      <c r="DB96" s="85">
        <v>51</v>
      </c>
      <c r="DC96" s="85">
        <v>12</v>
      </c>
      <c r="DD96" s="85">
        <v>2</v>
      </c>
      <c r="DV96" s="85">
        <v>4</v>
      </c>
      <c r="DW96" s="85">
        <v>16</v>
      </c>
      <c r="DX96" s="85">
        <v>7</v>
      </c>
      <c r="DY96" s="85">
        <v>74</v>
      </c>
      <c r="DZ96" s="85">
        <v>143</v>
      </c>
      <c r="EA96" s="85">
        <v>30</v>
      </c>
      <c r="EB96" s="85">
        <v>8</v>
      </c>
      <c r="EC96" s="85">
        <v>34</v>
      </c>
      <c r="ED96" s="85">
        <v>66</v>
      </c>
      <c r="EE96" s="85">
        <v>211</v>
      </c>
      <c r="EF96" s="85">
        <v>190</v>
      </c>
      <c r="EG96" s="85">
        <v>13</v>
      </c>
      <c r="EH96" s="85">
        <v>1</v>
      </c>
      <c r="EI96" s="85">
        <v>0</v>
      </c>
      <c r="EJ96" s="85">
        <v>2</v>
      </c>
      <c r="EK96" s="85">
        <v>6</v>
      </c>
      <c r="EL96" s="85">
        <v>5</v>
      </c>
      <c r="EM96" s="85">
        <v>0</v>
      </c>
      <c r="ET96" s="85">
        <v>64</v>
      </c>
      <c r="EU96" s="85">
        <v>141</v>
      </c>
      <c r="EV96" s="85">
        <v>17</v>
      </c>
      <c r="EW96" s="85">
        <v>370</v>
      </c>
      <c r="EX96" s="85">
        <v>2175</v>
      </c>
      <c r="EY96" s="85">
        <v>265</v>
      </c>
      <c r="EZ96" s="85">
        <v>7</v>
      </c>
      <c r="FA96" s="85">
        <v>48</v>
      </c>
      <c r="FB96" s="85">
        <v>228</v>
      </c>
      <c r="FC96" s="85">
        <v>430</v>
      </c>
      <c r="FD96" s="85">
        <v>347</v>
      </c>
      <c r="FE96" s="85">
        <v>24</v>
      </c>
      <c r="FL96" s="86">
        <f t="shared" si="106"/>
        <v>482.89999999999964</v>
      </c>
      <c r="FM96" s="99">
        <f t="shared" si="94"/>
        <v>24</v>
      </c>
      <c r="FN96" s="99">
        <f t="shared" si="95"/>
        <v>4</v>
      </c>
      <c r="FO96" s="100">
        <f t="shared" si="96"/>
        <v>4.08</v>
      </c>
      <c r="FP96" s="100">
        <f t="shared" si="97"/>
        <v>684</v>
      </c>
      <c r="FQ96" s="101">
        <v>0.2006487003572337</v>
      </c>
      <c r="FR96" s="101">
        <v>-1.5282392026578131E-2</v>
      </c>
      <c r="FS96" s="101">
        <v>3.1724137931034485E-2</v>
      </c>
      <c r="FT96" s="100" t="s">
        <v>1418</v>
      </c>
      <c r="FU96" s="100" t="s">
        <v>1419</v>
      </c>
      <c r="FV96" s="100" t="s">
        <v>1420</v>
      </c>
      <c r="FW96" s="100" t="s">
        <v>1421</v>
      </c>
      <c r="FX96" s="100" t="s">
        <v>1422</v>
      </c>
      <c r="FY96" s="100" t="s">
        <v>1423</v>
      </c>
      <c r="FZ96" s="100" t="s">
        <v>1424</v>
      </c>
      <c r="GA96" s="100" t="s">
        <v>1421</v>
      </c>
      <c r="GB96" s="100"/>
    </row>
    <row r="97" spans="1:184" hidden="1" x14ac:dyDescent="0.25">
      <c r="A97" s="32" t="s">
        <v>89</v>
      </c>
      <c r="B97" s="90" t="s">
        <v>92</v>
      </c>
      <c r="C97" s="41" t="str">
        <f>'[1]Özet tablo'!P96</f>
        <v>ANTALYA</v>
      </c>
      <c r="D97" s="41"/>
      <c r="E97" s="41"/>
      <c r="F97" s="41"/>
      <c r="G97" s="91">
        <v>124</v>
      </c>
      <c r="H97" s="91">
        <v>255</v>
      </c>
      <c r="I97" s="91">
        <v>301</v>
      </c>
      <c r="J97" s="91">
        <v>680</v>
      </c>
      <c r="K97" s="92">
        <v>139</v>
      </c>
      <c r="L97" s="92">
        <v>369</v>
      </c>
      <c r="M97" s="92">
        <v>318</v>
      </c>
      <c r="N97" s="92">
        <v>826</v>
      </c>
      <c r="O97" s="93">
        <v>14</v>
      </c>
      <c r="P97" s="40">
        <v>71</v>
      </c>
      <c r="Q97" s="94">
        <f t="shared" si="64"/>
        <v>146</v>
      </c>
      <c r="R97" s="95">
        <f t="shared" si="65"/>
        <v>0.21470588235294116</v>
      </c>
      <c r="S97" s="96">
        <v>278</v>
      </c>
      <c r="T97" s="96">
        <v>396</v>
      </c>
      <c r="U97" s="96">
        <v>288</v>
      </c>
      <c r="V97" s="96">
        <v>404</v>
      </c>
      <c r="W97" s="96">
        <v>684</v>
      </c>
      <c r="X97" s="96">
        <v>962</v>
      </c>
      <c r="Y97" s="73">
        <f t="shared" si="59"/>
        <v>50</v>
      </c>
      <c r="Z97" s="73">
        <f t="shared" si="60"/>
        <v>93.181818181818173</v>
      </c>
      <c r="AA97" s="73">
        <f t="shared" si="61"/>
        <v>90.625</v>
      </c>
      <c r="AB97" s="73">
        <f t="shared" si="62"/>
        <v>92.10526315789474</v>
      </c>
      <c r="AC97" s="73">
        <f t="shared" si="63"/>
        <v>79.937629937629936</v>
      </c>
      <c r="AD97" s="97">
        <f t="shared" si="66"/>
        <v>54</v>
      </c>
      <c r="AE97" s="40">
        <f t="shared" si="67"/>
        <v>27</v>
      </c>
      <c r="AF97" s="98">
        <v>375</v>
      </c>
      <c r="AG97" s="98">
        <v>296</v>
      </c>
      <c r="AH97" s="98">
        <v>374</v>
      </c>
      <c r="AI97" s="98">
        <v>282</v>
      </c>
      <c r="AJ97" s="98">
        <v>118</v>
      </c>
      <c r="AK97" s="98">
        <v>80</v>
      </c>
      <c r="AL97" s="76">
        <v>16</v>
      </c>
      <c r="AM97" s="76">
        <v>33</v>
      </c>
      <c r="AN97" s="77">
        <v>294</v>
      </c>
      <c r="AO97" s="77">
        <v>328</v>
      </c>
      <c r="AP97" s="77">
        <v>354</v>
      </c>
      <c r="AQ97" s="77">
        <v>35</v>
      </c>
      <c r="AR97" s="77">
        <f t="shared" si="98"/>
        <v>1011</v>
      </c>
      <c r="AS97" s="77">
        <v>133</v>
      </c>
      <c r="AT97" s="78">
        <v>4</v>
      </c>
      <c r="AU97" s="79">
        <v>16</v>
      </c>
      <c r="AV97" s="80">
        <f t="shared" si="68"/>
        <v>95.155709342560556</v>
      </c>
      <c r="AW97" s="80">
        <f t="shared" si="69"/>
        <v>89.024390243902445</v>
      </c>
      <c r="AX97" s="80">
        <f t="shared" si="70"/>
        <v>90.780141843971634</v>
      </c>
      <c r="AY97" s="81">
        <f t="shared" si="71"/>
        <v>99.324324324324323</v>
      </c>
      <c r="AZ97" s="81">
        <f t="shared" si="72"/>
        <v>87.700534759358277</v>
      </c>
      <c r="BA97" s="81">
        <f t="shared" si="73"/>
        <v>93.5</v>
      </c>
      <c r="BB97" s="81">
        <f t="shared" si="74"/>
        <v>90.697674418604649</v>
      </c>
      <c r="BC97" s="81">
        <f t="shared" si="75"/>
        <v>95.977011494252878</v>
      </c>
      <c r="BD97" s="82">
        <f t="shared" si="99"/>
        <v>26</v>
      </c>
      <c r="BE97" s="83">
        <v>17</v>
      </c>
      <c r="BF97" s="83">
        <v>40</v>
      </c>
      <c r="BG97" s="83">
        <v>268</v>
      </c>
      <c r="BH97" s="83">
        <v>347</v>
      </c>
      <c r="BI97" s="83">
        <v>363</v>
      </c>
      <c r="BJ97" s="83">
        <v>48</v>
      </c>
      <c r="BK97" s="77">
        <f t="shared" si="100"/>
        <v>1026</v>
      </c>
      <c r="BL97" s="83">
        <f t="shared" si="76"/>
        <v>14</v>
      </c>
      <c r="BM97" s="84">
        <v>26</v>
      </c>
      <c r="BN97" s="83">
        <f t="shared" si="77"/>
        <v>33</v>
      </c>
      <c r="BO97" s="83">
        <f t="shared" si="78"/>
        <v>252</v>
      </c>
      <c r="BP97" s="83">
        <f t="shared" si="79"/>
        <v>319</v>
      </c>
      <c r="BQ97" s="83">
        <f t="shared" si="80"/>
        <v>328</v>
      </c>
      <c r="BR97" s="83">
        <f t="shared" si="81"/>
        <v>44</v>
      </c>
      <c r="BS97" s="77">
        <f t="shared" si="101"/>
        <v>943</v>
      </c>
      <c r="BT97" s="83">
        <f t="shared" si="82"/>
        <v>2</v>
      </c>
      <c r="BU97" s="77">
        <v>5</v>
      </c>
      <c r="BV97" s="83">
        <f t="shared" si="83"/>
        <v>5</v>
      </c>
      <c r="BW97" s="83">
        <f t="shared" si="84"/>
        <v>9</v>
      </c>
      <c r="BX97" s="83">
        <f t="shared" si="85"/>
        <v>22</v>
      </c>
      <c r="BY97" s="83">
        <f t="shared" si="86"/>
        <v>34</v>
      </c>
      <c r="BZ97" s="83">
        <f t="shared" si="87"/>
        <v>4</v>
      </c>
      <c r="CA97" s="77">
        <f t="shared" si="102"/>
        <v>69</v>
      </c>
      <c r="CB97" s="85">
        <v>1</v>
      </c>
      <c r="CC97" s="77">
        <v>2</v>
      </c>
      <c r="CD97" s="85">
        <v>2</v>
      </c>
      <c r="CE97" s="85">
        <v>7</v>
      </c>
      <c r="CF97" s="85">
        <v>6</v>
      </c>
      <c r="CG97" s="85">
        <v>1</v>
      </c>
      <c r="CH97" s="85">
        <v>0</v>
      </c>
      <c r="CI97" s="77">
        <f t="shared" si="103"/>
        <v>14</v>
      </c>
      <c r="CP97" s="77">
        <f t="shared" si="104"/>
        <v>0</v>
      </c>
      <c r="CQ97" s="85">
        <f t="shared" si="88"/>
        <v>0</v>
      </c>
      <c r="CR97" s="77"/>
      <c r="CS97" s="85">
        <f t="shared" si="89"/>
        <v>0</v>
      </c>
      <c r="CT97" s="85">
        <f t="shared" si="90"/>
        <v>0</v>
      </c>
      <c r="CU97" s="85">
        <f t="shared" si="91"/>
        <v>0</v>
      </c>
      <c r="CV97" s="85">
        <f t="shared" si="92"/>
        <v>0</v>
      </c>
      <c r="CW97" s="85">
        <f t="shared" si="93"/>
        <v>0</v>
      </c>
      <c r="CX97" s="77">
        <f t="shared" si="105"/>
        <v>0</v>
      </c>
      <c r="DV97" s="85">
        <v>1</v>
      </c>
      <c r="DW97" s="85">
        <v>1</v>
      </c>
      <c r="DX97" s="85">
        <v>0</v>
      </c>
      <c r="DY97" s="85">
        <v>1</v>
      </c>
      <c r="DZ97" s="85">
        <v>4</v>
      </c>
      <c r="EA97" s="85">
        <v>1</v>
      </c>
      <c r="EB97" s="85">
        <v>1</v>
      </c>
      <c r="EC97" s="85">
        <v>4</v>
      </c>
      <c r="ED97" s="85">
        <v>9</v>
      </c>
      <c r="EE97" s="85">
        <v>21</v>
      </c>
      <c r="EF97" s="85">
        <v>30</v>
      </c>
      <c r="EG97" s="85">
        <v>3</v>
      </c>
      <c r="ET97" s="85">
        <v>11</v>
      </c>
      <c r="EU97" s="85">
        <v>19</v>
      </c>
      <c r="EV97" s="85">
        <v>101</v>
      </c>
      <c r="EW97" s="85">
        <v>203</v>
      </c>
      <c r="EX97" s="85">
        <v>192</v>
      </c>
      <c r="EY97" s="85">
        <v>27</v>
      </c>
      <c r="EZ97" s="85">
        <v>3</v>
      </c>
      <c r="FA97" s="85">
        <v>14</v>
      </c>
      <c r="FB97" s="85">
        <v>151</v>
      </c>
      <c r="FC97" s="85">
        <v>116</v>
      </c>
      <c r="FD97" s="85">
        <v>136</v>
      </c>
      <c r="FE97" s="85">
        <v>17</v>
      </c>
      <c r="FL97" s="86">
        <f t="shared" si="106"/>
        <v>0</v>
      </c>
      <c r="FM97" s="99">
        <f t="shared" si="94"/>
        <v>0</v>
      </c>
      <c r="FN97" s="99">
        <f t="shared" si="95"/>
        <v>0</v>
      </c>
      <c r="FO97" s="100">
        <f t="shared" si="96"/>
        <v>0</v>
      </c>
      <c r="FP97" s="100">
        <f t="shared" si="97"/>
        <v>0</v>
      </c>
      <c r="FQ97" s="101">
        <v>0.23664221023596552</v>
      </c>
      <c r="FR97" s="101">
        <v>7.9251235225731478E-2</v>
      </c>
      <c r="FS97" s="101">
        <v>7.558623612940335E-2</v>
      </c>
      <c r="FT97" s="100" t="s">
        <v>2152</v>
      </c>
      <c r="FU97" s="100" t="s">
        <v>1960</v>
      </c>
      <c r="FV97" s="100" t="s">
        <v>2153</v>
      </c>
      <c r="FW97" s="100" t="s">
        <v>1688</v>
      </c>
      <c r="FX97" s="100" t="s">
        <v>1794</v>
      </c>
      <c r="FY97" s="100" t="s">
        <v>1733</v>
      </c>
      <c r="FZ97" s="100" t="s">
        <v>1656</v>
      </c>
      <c r="GA97" s="100" t="s">
        <v>1818</v>
      </c>
      <c r="GB97" s="100"/>
    </row>
    <row r="98" spans="1:184" hidden="1" x14ac:dyDescent="0.25">
      <c r="A98" s="32" t="s">
        <v>89</v>
      </c>
      <c r="B98" s="90" t="s">
        <v>93</v>
      </c>
      <c r="C98" s="41" t="str">
        <f>'[1]Özet tablo'!P97</f>
        <v>ANTALYA</v>
      </c>
      <c r="D98" s="41"/>
      <c r="E98" s="41"/>
      <c r="F98" s="41"/>
      <c r="G98" s="91">
        <v>54</v>
      </c>
      <c r="H98" s="91">
        <v>262</v>
      </c>
      <c r="I98" s="91">
        <v>584</v>
      </c>
      <c r="J98" s="91">
        <v>900</v>
      </c>
      <c r="K98" s="92">
        <v>61</v>
      </c>
      <c r="L98" s="92">
        <v>340</v>
      </c>
      <c r="M98" s="92">
        <v>662</v>
      </c>
      <c r="N98" s="92">
        <v>1063</v>
      </c>
      <c r="O98" s="93">
        <v>16</v>
      </c>
      <c r="P98" s="40">
        <v>224</v>
      </c>
      <c r="Q98" s="94">
        <f t="shared" si="64"/>
        <v>163</v>
      </c>
      <c r="R98" s="95">
        <f t="shared" si="65"/>
        <v>0.18111111111111111</v>
      </c>
      <c r="S98" s="96">
        <v>599</v>
      </c>
      <c r="T98" s="96">
        <v>858</v>
      </c>
      <c r="U98" s="96">
        <v>609</v>
      </c>
      <c r="V98" s="96">
        <v>847</v>
      </c>
      <c r="W98" s="96">
        <v>1467</v>
      </c>
      <c r="X98" s="96">
        <v>2066</v>
      </c>
      <c r="Y98" s="73">
        <f t="shared" si="59"/>
        <v>10.183639398998331</v>
      </c>
      <c r="Z98" s="73">
        <f t="shared" si="60"/>
        <v>39.627039627039629</v>
      </c>
      <c r="AA98" s="73">
        <f t="shared" si="61"/>
        <v>74.548440065681447</v>
      </c>
      <c r="AB98" s="73">
        <f t="shared" si="62"/>
        <v>54.124062713019768</v>
      </c>
      <c r="AC98" s="73">
        <f t="shared" si="63"/>
        <v>41.38431752178122</v>
      </c>
      <c r="AD98" s="97">
        <f t="shared" si="66"/>
        <v>673</v>
      </c>
      <c r="AE98" s="40">
        <f t="shared" si="67"/>
        <v>155</v>
      </c>
      <c r="AF98" s="98">
        <v>844</v>
      </c>
      <c r="AG98" s="98">
        <v>698</v>
      </c>
      <c r="AH98" s="98">
        <v>791</v>
      </c>
      <c r="AI98" s="98">
        <v>633</v>
      </c>
      <c r="AJ98" s="98">
        <v>240</v>
      </c>
      <c r="AK98" s="98">
        <v>193</v>
      </c>
      <c r="AL98" s="76">
        <v>26</v>
      </c>
      <c r="AM98" s="76">
        <v>49</v>
      </c>
      <c r="AN98" s="77">
        <v>104</v>
      </c>
      <c r="AO98" s="77">
        <v>272</v>
      </c>
      <c r="AP98" s="77">
        <v>634</v>
      </c>
      <c r="AQ98" s="77">
        <v>60</v>
      </c>
      <c r="AR98" s="77">
        <f t="shared" si="98"/>
        <v>1070</v>
      </c>
      <c r="AS98" s="77">
        <v>233</v>
      </c>
      <c r="AT98" s="78">
        <v>11</v>
      </c>
      <c r="AU98" s="79">
        <v>55</v>
      </c>
      <c r="AV98" s="80">
        <f t="shared" si="68"/>
        <v>42.449286250939146</v>
      </c>
      <c r="AW98" s="80">
        <f t="shared" si="69"/>
        <v>51.474719101123597</v>
      </c>
      <c r="AX98" s="80">
        <f t="shared" si="70"/>
        <v>72.827804107424967</v>
      </c>
      <c r="AY98" s="81">
        <f t="shared" si="71"/>
        <v>14.899713467048711</v>
      </c>
      <c r="AZ98" s="81">
        <f t="shared" si="72"/>
        <v>34.386852085967128</v>
      </c>
      <c r="BA98" s="81">
        <f t="shared" si="73"/>
        <v>80.183276059564719</v>
      </c>
      <c r="BB98" s="81">
        <f t="shared" si="74"/>
        <v>58.41346153846154</v>
      </c>
      <c r="BC98" s="81">
        <f t="shared" si="75"/>
        <v>51.177593889242523</v>
      </c>
      <c r="BD98" s="82">
        <f t="shared" si="99"/>
        <v>173</v>
      </c>
      <c r="BE98" s="83">
        <v>26</v>
      </c>
      <c r="BF98" s="83">
        <v>60</v>
      </c>
      <c r="BG98" s="83">
        <v>102</v>
      </c>
      <c r="BH98" s="83">
        <v>261</v>
      </c>
      <c r="BI98" s="83">
        <v>655</v>
      </c>
      <c r="BJ98" s="83">
        <v>89</v>
      </c>
      <c r="BK98" s="77">
        <f t="shared" si="100"/>
        <v>1107</v>
      </c>
      <c r="BL98" s="83">
        <f t="shared" si="76"/>
        <v>19</v>
      </c>
      <c r="BM98" s="84">
        <v>31</v>
      </c>
      <c r="BN98" s="83">
        <f t="shared" si="77"/>
        <v>44</v>
      </c>
      <c r="BO98" s="83">
        <f t="shared" si="78"/>
        <v>60</v>
      </c>
      <c r="BP98" s="83">
        <f t="shared" si="79"/>
        <v>185</v>
      </c>
      <c r="BQ98" s="83">
        <f t="shared" si="80"/>
        <v>568</v>
      </c>
      <c r="BR98" s="83">
        <f t="shared" si="81"/>
        <v>72</v>
      </c>
      <c r="BS98" s="77">
        <f t="shared" si="101"/>
        <v>885</v>
      </c>
      <c r="BT98" s="83">
        <f t="shared" si="82"/>
        <v>2</v>
      </c>
      <c r="BU98" s="77">
        <v>5</v>
      </c>
      <c r="BV98" s="83">
        <f t="shared" si="83"/>
        <v>5</v>
      </c>
      <c r="BW98" s="83">
        <f t="shared" si="84"/>
        <v>0</v>
      </c>
      <c r="BX98" s="83">
        <f t="shared" si="85"/>
        <v>16</v>
      </c>
      <c r="BY98" s="83">
        <f t="shared" si="86"/>
        <v>52</v>
      </c>
      <c r="BZ98" s="83">
        <f t="shared" si="87"/>
        <v>10</v>
      </c>
      <c r="CA98" s="77">
        <f t="shared" si="102"/>
        <v>78</v>
      </c>
      <c r="CB98" s="85">
        <v>4</v>
      </c>
      <c r="CC98" s="77">
        <v>12</v>
      </c>
      <c r="CD98" s="85">
        <v>10</v>
      </c>
      <c r="CE98" s="85">
        <v>42</v>
      </c>
      <c r="CF98" s="85">
        <v>50</v>
      </c>
      <c r="CG98" s="85">
        <v>32</v>
      </c>
      <c r="CH98" s="85">
        <v>6</v>
      </c>
      <c r="CI98" s="77">
        <f t="shared" si="103"/>
        <v>130</v>
      </c>
      <c r="CP98" s="77">
        <f t="shared" si="104"/>
        <v>0</v>
      </c>
      <c r="CQ98" s="85">
        <f t="shared" si="88"/>
        <v>1</v>
      </c>
      <c r="CR98" s="77">
        <v>1</v>
      </c>
      <c r="CS98" s="85">
        <f t="shared" si="89"/>
        <v>1</v>
      </c>
      <c r="CT98" s="85">
        <f t="shared" si="90"/>
        <v>0</v>
      </c>
      <c r="CU98" s="85">
        <f t="shared" si="91"/>
        <v>10</v>
      </c>
      <c r="CV98" s="85">
        <f t="shared" si="92"/>
        <v>3</v>
      </c>
      <c r="CW98" s="85">
        <f t="shared" si="93"/>
        <v>1</v>
      </c>
      <c r="CX98" s="77">
        <f t="shared" si="105"/>
        <v>14</v>
      </c>
      <c r="CY98" s="85">
        <v>1</v>
      </c>
      <c r="CZ98" s="85">
        <v>1</v>
      </c>
      <c r="DA98" s="85">
        <v>0</v>
      </c>
      <c r="DB98" s="85">
        <v>10</v>
      </c>
      <c r="DC98" s="85">
        <v>3</v>
      </c>
      <c r="DD98" s="85">
        <v>1</v>
      </c>
      <c r="DV98" s="85">
        <v>2</v>
      </c>
      <c r="DW98" s="85">
        <v>5</v>
      </c>
      <c r="DX98" s="85">
        <v>0</v>
      </c>
      <c r="DY98" s="85">
        <v>16</v>
      </c>
      <c r="DZ98" s="85">
        <v>52</v>
      </c>
      <c r="EA98" s="85">
        <v>10</v>
      </c>
      <c r="ET98" s="85">
        <v>18</v>
      </c>
      <c r="EU98" s="85">
        <v>36</v>
      </c>
      <c r="EV98" s="85">
        <v>36</v>
      </c>
      <c r="EW98" s="85">
        <v>145</v>
      </c>
      <c r="EX98" s="85">
        <v>506</v>
      </c>
      <c r="EY98" s="85">
        <v>67</v>
      </c>
      <c r="EZ98" s="85">
        <v>1</v>
      </c>
      <c r="FA98" s="85">
        <v>8</v>
      </c>
      <c r="FB98" s="85">
        <v>24</v>
      </c>
      <c r="FC98" s="85">
        <v>40</v>
      </c>
      <c r="FD98" s="85">
        <v>62</v>
      </c>
      <c r="FE98" s="85">
        <v>5</v>
      </c>
      <c r="FL98" s="86">
        <f t="shared" si="106"/>
        <v>19.799999999999955</v>
      </c>
      <c r="FM98" s="99">
        <f t="shared" si="94"/>
        <v>0</v>
      </c>
      <c r="FN98" s="99">
        <f t="shared" si="95"/>
        <v>0</v>
      </c>
      <c r="FO98" s="100">
        <f t="shared" si="96"/>
        <v>0</v>
      </c>
      <c r="FP98" s="100">
        <f t="shared" si="97"/>
        <v>0</v>
      </c>
      <c r="FQ98" s="101">
        <v>0.17433490469358476</v>
      </c>
      <c r="FR98" s="101">
        <v>4.8930841841649017E-2</v>
      </c>
      <c r="FS98" s="101">
        <v>-3.8466741271812786E-2</v>
      </c>
      <c r="FT98" s="100" t="s">
        <v>1851</v>
      </c>
      <c r="FU98" s="100" t="s">
        <v>1852</v>
      </c>
      <c r="FV98" s="100" t="s">
        <v>1853</v>
      </c>
      <c r="FW98" s="100" t="s">
        <v>1627</v>
      </c>
      <c r="FX98" s="100" t="s">
        <v>1627</v>
      </c>
      <c r="FY98" s="100" t="s">
        <v>1776</v>
      </c>
      <c r="FZ98" s="100" t="s">
        <v>1854</v>
      </c>
      <c r="GA98" s="100" t="s">
        <v>1718</v>
      </c>
      <c r="GB98" s="100"/>
    </row>
    <row r="99" spans="1:184" hidden="1" x14ac:dyDescent="0.25">
      <c r="A99" s="32" t="s">
        <v>89</v>
      </c>
      <c r="B99" s="90" t="s">
        <v>94</v>
      </c>
      <c r="C99" s="41" t="str">
        <f>'[1]Özet tablo'!P98</f>
        <v>ANTALYA</v>
      </c>
      <c r="D99" s="41"/>
      <c r="E99" s="41"/>
      <c r="F99" s="41"/>
      <c r="G99" s="91">
        <v>46</v>
      </c>
      <c r="H99" s="91">
        <v>171</v>
      </c>
      <c r="I99" s="91">
        <v>340</v>
      </c>
      <c r="J99" s="91">
        <v>557</v>
      </c>
      <c r="K99" s="92">
        <v>58</v>
      </c>
      <c r="L99" s="92">
        <v>188</v>
      </c>
      <c r="M99" s="92">
        <v>463</v>
      </c>
      <c r="N99" s="92">
        <v>709</v>
      </c>
      <c r="O99" s="93">
        <v>11</v>
      </c>
      <c r="P99" s="40">
        <v>125</v>
      </c>
      <c r="Q99" s="94">
        <f t="shared" si="64"/>
        <v>152</v>
      </c>
      <c r="R99" s="95">
        <f t="shared" si="65"/>
        <v>0.27289048473967686</v>
      </c>
      <c r="S99" s="96">
        <v>387</v>
      </c>
      <c r="T99" s="96">
        <v>462</v>
      </c>
      <c r="U99" s="96">
        <v>402</v>
      </c>
      <c r="V99" s="96">
        <v>521</v>
      </c>
      <c r="W99" s="96">
        <v>864</v>
      </c>
      <c r="X99" s="96">
        <v>1251</v>
      </c>
      <c r="Y99" s="73">
        <f t="shared" si="59"/>
        <v>14.987080103359174</v>
      </c>
      <c r="Z99" s="73">
        <f t="shared" si="60"/>
        <v>40.692640692640694</v>
      </c>
      <c r="AA99" s="73">
        <f t="shared" si="61"/>
        <v>86.815920398009951</v>
      </c>
      <c r="AB99" s="73">
        <f t="shared" si="62"/>
        <v>62.152777777777779</v>
      </c>
      <c r="AC99" s="73">
        <f t="shared" si="63"/>
        <v>47.561950439648285</v>
      </c>
      <c r="AD99" s="97">
        <f t="shared" si="66"/>
        <v>327</v>
      </c>
      <c r="AE99" s="40">
        <f t="shared" si="67"/>
        <v>53</v>
      </c>
      <c r="AF99" s="98">
        <v>434</v>
      </c>
      <c r="AG99" s="98">
        <v>354</v>
      </c>
      <c r="AH99" s="98">
        <v>462</v>
      </c>
      <c r="AI99" s="98">
        <v>347</v>
      </c>
      <c r="AJ99" s="98">
        <v>119</v>
      </c>
      <c r="AK99" s="98">
        <v>109</v>
      </c>
      <c r="AL99" s="76">
        <v>19</v>
      </c>
      <c r="AM99" s="76">
        <v>27</v>
      </c>
      <c r="AN99" s="77">
        <v>69</v>
      </c>
      <c r="AO99" s="77">
        <v>216</v>
      </c>
      <c r="AP99" s="77">
        <v>339</v>
      </c>
      <c r="AQ99" s="77">
        <v>30</v>
      </c>
      <c r="AR99" s="77">
        <f t="shared" si="98"/>
        <v>654</v>
      </c>
      <c r="AS99" s="77">
        <v>111</v>
      </c>
      <c r="AT99" s="78">
        <v>19</v>
      </c>
      <c r="AU99" s="79">
        <v>31</v>
      </c>
      <c r="AV99" s="80">
        <f t="shared" si="68"/>
        <v>46.647646219686159</v>
      </c>
      <c r="AW99" s="80">
        <f t="shared" si="69"/>
        <v>58.590852904820764</v>
      </c>
      <c r="AX99" s="80">
        <f t="shared" si="70"/>
        <v>74.351585014409224</v>
      </c>
      <c r="AY99" s="81">
        <f t="shared" si="71"/>
        <v>19.491525423728813</v>
      </c>
      <c r="AZ99" s="81">
        <f t="shared" si="72"/>
        <v>46.753246753246749</v>
      </c>
      <c r="BA99" s="81">
        <f t="shared" si="73"/>
        <v>83.476394849785407</v>
      </c>
      <c r="BB99" s="81">
        <f t="shared" si="74"/>
        <v>65.193965517241381</v>
      </c>
      <c r="BC99" s="81">
        <f t="shared" si="75"/>
        <v>55.853658536585371</v>
      </c>
      <c r="BD99" s="82">
        <f t="shared" si="99"/>
        <v>77</v>
      </c>
      <c r="BE99" s="83">
        <v>18</v>
      </c>
      <c r="BF99" s="83">
        <v>35</v>
      </c>
      <c r="BG99" s="83">
        <v>70</v>
      </c>
      <c r="BH99" s="83">
        <v>196</v>
      </c>
      <c r="BI99" s="83">
        <v>339</v>
      </c>
      <c r="BJ99" s="83">
        <v>36</v>
      </c>
      <c r="BK99" s="77">
        <f t="shared" si="100"/>
        <v>641</v>
      </c>
      <c r="BL99" s="83">
        <f t="shared" si="76"/>
        <v>17</v>
      </c>
      <c r="BM99" s="84">
        <v>25</v>
      </c>
      <c r="BN99" s="83">
        <f t="shared" si="77"/>
        <v>33</v>
      </c>
      <c r="BO99" s="83">
        <f t="shared" si="78"/>
        <v>67</v>
      </c>
      <c r="BP99" s="83">
        <f t="shared" si="79"/>
        <v>181</v>
      </c>
      <c r="BQ99" s="83">
        <f t="shared" si="80"/>
        <v>328</v>
      </c>
      <c r="BR99" s="83">
        <f t="shared" si="81"/>
        <v>36</v>
      </c>
      <c r="BS99" s="77">
        <f t="shared" si="101"/>
        <v>612</v>
      </c>
      <c r="BT99" s="83">
        <f t="shared" si="82"/>
        <v>1</v>
      </c>
      <c r="BU99" s="77">
        <v>2</v>
      </c>
      <c r="BV99" s="83">
        <f t="shared" si="83"/>
        <v>2</v>
      </c>
      <c r="BW99" s="83">
        <f t="shared" si="84"/>
        <v>3</v>
      </c>
      <c r="BX99" s="83">
        <f t="shared" si="85"/>
        <v>15</v>
      </c>
      <c r="BY99" s="83">
        <f t="shared" si="86"/>
        <v>11</v>
      </c>
      <c r="BZ99" s="83">
        <f t="shared" si="87"/>
        <v>0</v>
      </c>
      <c r="CA99" s="77">
        <f t="shared" si="102"/>
        <v>29</v>
      </c>
      <c r="CC99" s="77"/>
      <c r="CI99" s="77">
        <f t="shared" si="103"/>
        <v>0</v>
      </c>
      <c r="CP99" s="77">
        <f t="shared" si="104"/>
        <v>0</v>
      </c>
      <c r="CQ99" s="85">
        <f t="shared" si="88"/>
        <v>0</v>
      </c>
      <c r="CR99" s="77"/>
      <c r="CS99" s="85">
        <f t="shared" si="89"/>
        <v>0</v>
      </c>
      <c r="CT99" s="85">
        <f t="shared" si="90"/>
        <v>0</v>
      </c>
      <c r="CU99" s="85">
        <f t="shared" si="91"/>
        <v>0</v>
      </c>
      <c r="CV99" s="85">
        <f t="shared" si="92"/>
        <v>0</v>
      </c>
      <c r="CW99" s="85">
        <f t="shared" si="93"/>
        <v>0</v>
      </c>
      <c r="CX99" s="77">
        <f t="shared" si="105"/>
        <v>0</v>
      </c>
      <c r="EB99" s="85">
        <v>1</v>
      </c>
      <c r="EC99" s="85">
        <v>2</v>
      </c>
      <c r="ED99" s="85">
        <v>3</v>
      </c>
      <c r="EE99" s="85">
        <v>15</v>
      </c>
      <c r="EF99" s="85">
        <v>11</v>
      </c>
      <c r="EG99" s="85">
        <v>0</v>
      </c>
      <c r="ET99" s="85">
        <v>16</v>
      </c>
      <c r="EU99" s="85">
        <v>25</v>
      </c>
      <c r="EV99" s="85">
        <v>38</v>
      </c>
      <c r="EW99" s="85">
        <v>117</v>
      </c>
      <c r="EX99" s="85">
        <v>270</v>
      </c>
      <c r="EY99" s="85">
        <v>33</v>
      </c>
      <c r="EZ99" s="85">
        <v>1</v>
      </c>
      <c r="FA99" s="85">
        <v>8</v>
      </c>
      <c r="FB99" s="85">
        <v>29</v>
      </c>
      <c r="FC99" s="85">
        <v>64</v>
      </c>
      <c r="FD99" s="85">
        <v>58</v>
      </c>
      <c r="FE99" s="85">
        <v>3</v>
      </c>
      <c r="FL99" s="86">
        <f t="shared" si="106"/>
        <v>0</v>
      </c>
      <c r="FM99" s="99">
        <f t="shared" si="94"/>
        <v>0</v>
      </c>
      <c r="FN99" s="99">
        <f t="shared" si="95"/>
        <v>0</v>
      </c>
      <c r="FO99" s="100">
        <f t="shared" si="96"/>
        <v>0</v>
      </c>
      <c r="FP99" s="100">
        <f t="shared" si="97"/>
        <v>0</v>
      </c>
      <c r="FQ99" s="101">
        <v>0.22198846188828317</v>
      </c>
      <c r="FR99" s="101">
        <v>5.4303930661320964E-2</v>
      </c>
      <c r="FS99" s="101">
        <v>-5.0250370982714503E-2</v>
      </c>
      <c r="FT99" s="100" t="s">
        <v>1519</v>
      </c>
      <c r="FU99" s="100" t="s">
        <v>2025</v>
      </c>
      <c r="FV99" s="100" t="s">
        <v>1931</v>
      </c>
      <c r="FW99" s="100" t="s">
        <v>1897</v>
      </c>
      <c r="FX99" s="100" t="s">
        <v>2026</v>
      </c>
      <c r="FY99" s="100" t="s">
        <v>1900</v>
      </c>
      <c r="FZ99" s="100" t="s">
        <v>1529</v>
      </c>
      <c r="GA99" s="100" t="s">
        <v>1545</v>
      </c>
      <c r="GB99" s="100"/>
    </row>
    <row r="100" spans="1:184" hidden="1" x14ac:dyDescent="0.25">
      <c r="A100" s="32" t="s">
        <v>89</v>
      </c>
      <c r="B100" s="90" t="s">
        <v>95</v>
      </c>
      <c r="C100" s="41" t="str">
        <f>'[1]Özet tablo'!P99</f>
        <v>ANTALYA</v>
      </c>
      <c r="D100" s="41"/>
      <c r="E100" s="41"/>
      <c r="F100" s="41"/>
      <c r="G100" s="91">
        <v>24</v>
      </c>
      <c r="H100" s="91">
        <v>238</v>
      </c>
      <c r="I100" s="91">
        <v>519</v>
      </c>
      <c r="J100" s="91">
        <v>781</v>
      </c>
      <c r="K100" s="92">
        <v>60</v>
      </c>
      <c r="L100" s="92">
        <v>280</v>
      </c>
      <c r="M100" s="92">
        <v>539</v>
      </c>
      <c r="N100" s="92">
        <v>879</v>
      </c>
      <c r="O100" s="93">
        <v>19</v>
      </c>
      <c r="P100" s="40">
        <v>152</v>
      </c>
      <c r="Q100" s="94">
        <f t="shared" si="64"/>
        <v>98</v>
      </c>
      <c r="R100" s="95">
        <f t="shared" si="65"/>
        <v>0.12548015364916773</v>
      </c>
      <c r="S100" s="96">
        <v>523</v>
      </c>
      <c r="T100" s="96">
        <v>715</v>
      </c>
      <c r="U100" s="96">
        <v>485</v>
      </c>
      <c r="V100" s="96">
        <v>677</v>
      </c>
      <c r="W100" s="96">
        <v>1200</v>
      </c>
      <c r="X100" s="96">
        <v>1723</v>
      </c>
      <c r="Y100" s="73">
        <f t="shared" si="59"/>
        <v>11.47227533460803</v>
      </c>
      <c r="Z100" s="73">
        <f t="shared" si="60"/>
        <v>39.16083916083916</v>
      </c>
      <c r="AA100" s="73">
        <f t="shared" si="61"/>
        <v>83.711340206185568</v>
      </c>
      <c r="AB100" s="73">
        <f t="shared" si="62"/>
        <v>57.166666666666664</v>
      </c>
      <c r="AC100" s="73">
        <f t="shared" si="63"/>
        <v>43.296575739988391</v>
      </c>
      <c r="AD100" s="97">
        <f t="shared" si="66"/>
        <v>514</v>
      </c>
      <c r="AE100" s="40">
        <f t="shared" si="67"/>
        <v>79</v>
      </c>
      <c r="AF100" s="98">
        <v>683</v>
      </c>
      <c r="AG100" s="98">
        <v>511</v>
      </c>
      <c r="AH100" s="98">
        <v>675</v>
      </c>
      <c r="AI100" s="98">
        <v>532</v>
      </c>
      <c r="AJ100" s="98">
        <v>195</v>
      </c>
      <c r="AK100" s="98">
        <v>134</v>
      </c>
      <c r="AL100" s="76">
        <v>22</v>
      </c>
      <c r="AM100" s="76">
        <v>46</v>
      </c>
      <c r="AN100" s="77">
        <v>77</v>
      </c>
      <c r="AO100" s="77">
        <v>267</v>
      </c>
      <c r="AP100" s="77">
        <v>522</v>
      </c>
      <c r="AQ100" s="77">
        <v>39</v>
      </c>
      <c r="AR100" s="77">
        <f t="shared" si="98"/>
        <v>905</v>
      </c>
      <c r="AS100" s="77">
        <v>188</v>
      </c>
      <c r="AT100" s="78">
        <v>19</v>
      </c>
      <c r="AU100" s="79">
        <v>37</v>
      </c>
      <c r="AV100" s="80">
        <f t="shared" si="68"/>
        <v>43.144774688398854</v>
      </c>
      <c r="AW100" s="80">
        <f t="shared" si="69"/>
        <v>53.024026512013258</v>
      </c>
      <c r="AX100" s="80">
        <f t="shared" si="70"/>
        <v>70.112781954887211</v>
      </c>
      <c r="AY100" s="81">
        <f t="shared" si="71"/>
        <v>15.068493150684931</v>
      </c>
      <c r="AZ100" s="81">
        <f t="shared" si="72"/>
        <v>39.555555555555557</v>
      </c>
      <c r="BA100" s="81">
        <f t="shared" si="73"/>
        <v>79.504814305364519</v>
      </c>
      <c r="BB100" s="81">
        <f t="shared" si="74"/>
        <v>60.271041369472179</v>
      </c>
      <c r="BC100" s="81">
        <f t="shared" si="75"/>
        <v>52.907915993537969</v>
      </c>
      <c r="BD100" s="82">
        <f t="shared" si="99"/>
        <v>149</v>
      </c>
      <c r="BE100" s="83">
        <v>24</v>
      </c>
      <c r="BF100" s="83">
        <v>51</v>
      </c>
      <c r="BG100" s="83">
        <v>73</v>
      </c>
      <c r="BH100" s="83">
        <v>246</v>
      </c>
      <c r="BI100" s="83">
        <v>522</v>
      </c>
      <c r="BJ100" s="83">
        <v>53</v>
      </c>
      <c r="BK100" s="77">
        <f t="shared" si="100"/>
        <v>894</v>
      </c>
      <c r="BL100" s="83">
        <f t="shared" si="76"/>
        <v>17</v>
      </c>
      <c r="BM100" s="84">
        <v>32</v>
      </c>
      <c r="BN100" s="83">
        <f t="shared" si="77"/>
        <v>36</v>
      </c>
      <c r="BO100" s="83">
        <f t="shared" si="78"/>
        <v>45</v>
      </c>
      <c r="BP100" s="83">
        <f t="shared" si="79"/>
        <v>179</v>
      </c>
      <c r="BQ100" s="83">
        <f t="shared" si="80"/>
        <v>440</v>
      </c>
      <c r="BR100" s="83">
        <f t="shared" si="81"/>
        <v>49</v>
      </c>
      <c r="BS100" s="77">
        <f t="shared" si="101"/>
        <v>713</v>
      </c>
      <c r="BT100" s="83">
        <f t="shared" si="82"/>
        <v>3</v>
      </c>
      <c r="BU100" s="77">
        <v>9</v>
      </c>
      <c r="BV100" s="83">
        <f t="shared" si="83"/>
        <v>8</v>
      </c>
      <c r="BW100" s="83">
        <f t="shared" si="84"/>
        <v>12</v>
      </c>
      <c r="BX100" s="83">
        <f t="shared" si="85"/>
        <v>38</v>
      </c>
      <c r="BY100" s="83">
        <f t="shared" si="86"/>
        <v>74</v>
      </c>
      <c r="BZ100" s="83">
        <f t="shared" si="87"/>
        <v>4</v>
      </c>
      <c r="CA100" s="77">
        <f t="shared" si="102"/>
        <v>128</v>
      </c>
      <c r="CB100" s="85">
        <v>2</v>
      </c>
      <c r="CC100" s="77">
        <v>5</v>
      </c>
      <c r="CD100" s="85">
        <v>5</v>
      </c>
      <c r="CE100" s="85">
        <v>16</v>
      </c>
      <c r="CF100" s="85">
        <v>11</v>
      </c>
      <c r="CG100" s="85">
        <v>4</v>
      </c>
      <c r="CH100" s="85">
        <v>0</v>
      </c>
      <c r="CI100" s="77">
        <f t="shared" si="103"/>
        <v>31</v>
      </c>
      <c r="CP100" s="77">
        <f t="shared" si="104"/>
        <v>0</v>
      </c>
      <c r="CQ100" s="85">
        <f t="shared" si="88"/>
        <v>2</v>
      </c>
      <c r="CR100" s="77"/>
      <c r="CS100" s="85">
        <f t="shared" si="89"/>
        <v>2</v>
      </c>
      <c r="CT100" s="85">
        <f t="shared" si="90"/>
        <v>0</v>
      </c>
      <c r="CU100" s="85">
        <f t="shared" si="91"/>
        <v>18</v>
      </c>
      <c r="CV100" s="85">
        <f t="shared" si="92"/>
        <v>4</v>
      </c>
      <c r="CW100" s="85">
        <f t="shared" si="93"/>
        <v>0</v>
      </c>
      <c r="CX100" s="77">
        <f t="shared" si="105"/>
        <v>22</v>
      </c>
      <c r="CY100" s="85">
        <v>2</v>
      </c>
      <c r="CZ100" s="85">
        <v>2</v>
      </c>
      <c r="DA100" s="85">
        <v>0</v>
      </c>
      <c r="DB100" s="85">
        <v>18</v>
      </c>
      <c r="DC100" s="85">
        <v>4</v>
      </c>
      <c r="DD100" s="85">
        <v>0</v>
      </c>
      <c r="DP100" s="85">
        <v>1</v>
      </c>
      <c r="DQ100" s="85">
        <v>2</v>
      </c>
      <c r="DR100" s="85">
        <v>6</v>
      </c>
      <c r="DS100" s="85">
        <v>14</v>
      </c>
      <c r="DT100" s="85">
        <v>15</v>
      </c>
      <c r="DU100" s="85">
        <v>1</v>
      </c>
      <c r="DV100" s="85">
        <v>2</v>
      </c>
      <c r="DW100" s="85">
        <v>2</v>
      </c>
      <c r="DX100" s="85">
        <v>0</v>
      </c>
      <c r="DY100" s="85">
        <v>5</v>
      </c>
      <c r="DZ100" s="85">
        <v>18</v>
      </c>
      <c r="EA100" s="85">
        <v>2</v>
      </c>
      <c r="EB100" s="85">
        <v>1</v>
      </c>
      <c r="EC100" s="85">
        <v>6</v>
      </c>
      <c r="ED100" s="85">
        <v>12</v>
      </c>
      <c r="EE100" s="85">
        <v>33</v>
      </c>
      <c r="EF100" s="85">
        <v>56</v>
      </c>
      <c r="EG100" s="85">
        <v>2</v>
      </c>
      <c r="ET100" s="85">
        <v>15</v>
      </c>
      <c r="EU100" s="85">
        <v>30</v>
      </c>
      <c r="EV100" s="85">
        <v>20</v>
      </c>
      <c r="EW100" s="85">
        <v>126</v>
      </c>
      <c r="EX100" s="85">
        <v>392</v>
      </c>
      <c r="EY100" s="85">
        <v>38</v>
      </c>
      <c r="EZ100" s="85">
        <v>1</v>
      </c>
      <c r="FA100" s="85">
        <v>4</v>
      </c>
      <c r="FB100" s="85">
        <v>19</v>
      </c>
      <c r="FC100" s="85">
        <v>39</v>
      </c>
      <c r="FD100" s="85">
        <v>33</v>
      </c>
      <c r="FE100" s="85">
        <v>10</v>
      </c>
      <c r="FL100" s="86">
        <f t="shared" si="106"/>
        <v>0</v>
      </c>
      <c r="FM100" s="99">
        <f t="shared" si="94"/>
        <v>0</v>
      </c>
      <c r="FN100" s="99">
        <f t="shared" si="95"/>
        <v>0</v>
      </c>
      <c r="FO100" s="100">
        <f t="shared" si="96"/>
        <v>0</v>
      </c>
      <c r="FP100" s="100">
        <f t="shared" si="97"/>
        <v>0</v>
      </c>
      <c r="FQ100" s="101">
        <v>9.4667900240280517E-2</v>
      </c>
      <c r="FR100" s="101">
        <v>-4.8092155577406412E-2</v>
      </c>
      <c r="FS100" s="101">
        <v>-5.9490712537243945E-2</v>
      </c>
      <c r="FT100" s="100" t="s">
        <v>2139</v>
      </c>
      <c r="FU100" s="100" t="s">
        <v>2140</v>
      </c>
      <c r="FV100" s="100" t="s">
        <v>2140</v>
      </c>
      <c r="FW100" s="100" t="s">
        <v>1948</v>
      </c>
      <c r="FX100" s="100" t="s">
        <v>2141</v>
      </c>
      <c r="FY100" s="100" t="s">
        <v>1863</v>
      </c>
      <c r="FZ100" s="100" t="s">
        <v>1920</v>
      </c>
      <c r="GA100" s="100" t="s">
        <v>2074</v>
      </c>
      <c r="GB100" s="100"/>
    </row>
    <row r="101" spans="1:184" ht="14.45" hidden="1" customHeight="1" x14ac:dyDescent="0.25">
      <c r="A101" s="32" t="s">
        <v>89</v>
      </c>
      <c r="B101" s="90" t="s">
        <v>96</v>
      </c>
      <c r="C101" s="41" t="str">
        <f>'[1]Özet tablo'!P100</f>
        <v>ANTALYA</v>
      </c>
      <c r="D101" s="41"/>
      <c r="E101" s="41"/>
      <c r="F101" s="41"/>
      <c r="G101" s="91">
        <v>46</v>
      </c>
      <c r="H101" s="91">
        <v>259</v>
      </c>
      <c r="I101" s="91">
        <v>510</v>
      </c>
      <c r="J101" s="91">
        <v>815</v>
      </c>
      <c r="K101" s="92">
        <v>84</v>
      </c>
      <c r="L101" s="92">
        <v>267</v>
      </c>
      <c r="M101" s="92">
        <v>591</v>
      </c>
      <c r="N101" s="92">
        <v>942</v>
      </c>
      <c r="O101" s="93">
        <v>15</v>
      </c>
      <c r="P101" s="40">
        <v>195</v>
      </c>
      <c r="Q101" s="94">
        <f t="shared" ref="Q101:Q132" si="107">N101-J101</f>
        <v>127</v>
      </c>
      <c r="R101" s="95">
        <f t="shared" ref="R101:R132" si="108">(N101-J101)/J101</f>
        <v>0.15582822085889569</v>
      </c>
      <c r="S101" s="96">
        <v>485</v>
      </c>
      <c r="T101" s="96">
        <v>650</v>
      </c>
      <c r="U101" s="96">
        <v>488</v>
      </c>
      <c r="V101" s="96">
        <v>667</v>
      </c>
      <c r="W101" s="96">
        <v>1138</v>
      </c>
      <c r="X101" s="96">
        <v>1623</v>
      </c>
      <c r="Y101" s="73">
        <f t="shared" si="59"/>
        <v>17.319587628865978</v>
      </c>
      <c r="Z101" s="73">
        <f t="shared" si="60"/>
        <v>41.07692307692308</v>
      </c>
      <c r="AA101" s="73">
        <f t="shared" si="61"/>
        <v>84.221311475409834</v>
      </c>
      <c r="AB101" s="73">
        <f t="shared" si="62"/>
        <v>59.578207381370831</v>
      </c>
      <c r="AC101" s="73">
        <f t="shared" si="63"/>
        <v>46.950092421441774</v>
      </c>
      <c r="AD101" s="97">
        <f t="shared" si="66"/>
        <v>460</v>
      </c>
      <c r="AE101" s="40">
        <f t="shared" si="67"/>
        <v>77</v>
      </c>
      <c r="AF101" s="98">
        <v>648</v>
      </c>
      <c r="AG101" s="98">
        <v>524</v>
      </c>
      <c r="AH101" s="98">
        <v>637</v>
      </c>
      <c r="AI101" s="98">
        <v>476</v>
      </c>
      <c r="AJ101" s="98">
        <v>183</v>
      </c>
      <c r="AK101" s="98">
        <v>172</v>
      </c>
      <c r="AL101" s="76">
        <v>29</v>
      </c>
      <c r="AM101" s="76">
        <v>49</v>
      </c>
      <c r="AN101" s="77">
        <v>86</v>
      </c>
      <c r="AO101" s="77">
        <v>213</v>
      </c>
      <c r="AP101" s="77">
        <v>483</v>
      </c>
      <c r="AQ101" s="77">
        <v>103</v>
      </c>
      <c r="AR101" s="77">
        <f t="shared" si="98"/>
        <v>885</v>
      </c>
      <c r="AS101" s="77">
        <v>250</v>
      </c>
      <c r="AT101" s="78">
        <v>7</v>
      </c>
      <c r="AU101" s="79">
        <v>32</v>
      </c>
      <c r="AV101" s="80">
        <f t="shared" si="68"/>
        <v>42.199999999999996</v>
      </c>
      <c r="AW101" s="80">
        <f t="shared" si="69"/>
        <v>49.326145552560646</v>
      </c>
      <c r="AX101" s="80">
        <f t="shared" si="70"/>
        <v>70.588235294117652</v>
      </c>
      <c r="AY101" s="81">
        <f t="shared" si="71"/>
        <v>16.412213740458014</v>
      </c>
      <c r="AZ101" s="81">
        <f t="shared" si="72"/>
        <v>33.437990580847725</v>
      </c>
      <c r="BA101" s="81">
        <f t="shared" si="73"/>
        <v>79.210925644916543</v>
      </c>
      <c r="BB101" s="81">
        <f t="shared" si="74"/>
        <v>56.712962962962962</v>
      </c>
      <c r="BC101" s="81">
        <f t="shared" si="75"/>
        <v>51.394759087066774</v>
      </c>
      <c r="BD101" s="82">
        <f t="shared" si="99"/>
        <v>137</v>
      </c>
      <c r="BE101" s="83">
        <v>31</v>
      </c>
      <c r="BF101" s="83">
        <v>50</v>
      </c>
      <c r="BG101" s="83">
        <v>93</v>
      </c>
      <c r="BH101" s="83">
        <v>217</v>
      </c>
      <c r="BI101" s="83">
        <v>480</v>
      </c>
      <c r="BJ101" s="83">
        <v>137</v>
      </c>
      <c r="BK101" s="77">
        <f t="shared" si="100"/>
        <v>927</v>
      </c>
      <c r="BL101" s="83">
        <f t="shared" si="76"/>
        <v>26</v>
      </c>
      <c r="BM101" s="84">
        <v>43</v>
      </c>
      <c r="BN101" s="83">
        <f t="shared" si="77"/>
        <v>43</v>
      </c>
      <c r="BO101" s="83">
        <f t="shared" si="78"/>
        <v>73</v>
      </c>
      <c r="BP101" s="83">
        <f t="shared" si="79"/>
        <v>202</v>
      </c>
      <c r="BQ101" s="83">
        <f t="shared" si="80"/>
        <v>463</v>
      </c>
      <c r="BR101" s="83">
        <f t="shared" si="81"/>
        <v>132</v>
      </c>
      <c r="BS101" s="77">
        <f t="shared" si="101"/>
        <v>870</v>
      </c>
      <c r="BT101" s="83">
        <f t="shared" si="82"/>
        <v>1</v>
      </c>
      <c r="BU101" s="77">
        <v>1</v>
      </c>
      <c r="BV101" s="83">
        <f t="shared" si="83"/>
        <v>1</v>
      </c>
      <c r="BW101" s="83">
        <f t="shared" si="84"/>
        <v>0</v>
      </c>
      <c r="BX101" s="83">
        <f t="shared" si="85"/>
        <v>4</v>
      </c>
      <c r="BY101" s="83">
        <f t="shared" si="86"/>
        <v>11</v>
      </c>
      <c r="BZ101" s="83">
        <f t="shared" si="87"/>
        <v>4</v>
      </c>
      <c r="CA101" s="77">
        <f t="shared" si="102"/>
        <v>19</v>
      </c>
      <c r="CB101" s="85">
        <v>3</v>
      </c>
      <c r="CC101" s="77">
        <v>5</v>
      </c>
      <c r="CD101" s="85">
        <v>5</v>
      </c>
      <c r="CE101" s="85">
        <v>15</v>
      </c>
      <c r="CF101" s="85">
        <v>7</v>
      </c>
      <c r="CG101" s="85">
        <v>4</v>
      </c>
      <c r="CH101" s="85">
        <v>1</v>
      </c>
      <c r="CI101" s="77">
        <f t="shared" si="103"/>
        <v>27</v>
      </c>
      <c r="CP101" s="77">
        <f t="shared" si="104"/>
        <v>0</v>
      </c>
      <c r="CQ101" s="85">
        <f t="shared" si="88"/>
        <v>1</v>
      </c>
      <c r="CR101" s="77"/>
      <c r="CS101" s="85">
        <f t="shared" si="89"/>
        <v>1</v>
      </c>
      <c r="CT101" s="85">
        <f t="shared" si="90"/>
        <v>5</v>
      </c>
      <c r="CU101" s="85">
        <f t="shared" si="91"/>
        <v>4</v>
      </c>
      <c r="CV101" s="85">
        <f t="shared" si="92"/>
        <v>2</v>
      </c>
      <c r="CW101" s="85">
        <f t="shared" si="93"/>
        <v>0</v>
      </c>
      <c r="CX101" s="77">
        <f t="shared" si="105"/>
        <v>11</v>
      </c>
      <c r="CY101" s="85">
        <v>1</v>
      </c>
      <c r="CZ101" s="85">
        <v>1</v>
      </c>
      <c r="DA101" s="85">
        <v>5</v>
      </c>
      <c r="DB101" s="85">
        <v>4</v>
      </c>
      <c r="DC101" s="85">
        <v>2</v>
      </c>
      <c r="DD101" s="85">
        <v>0</v>
      </c>
      <c r="DV101" s="85">
        <v>1</v>
      </c>
      <c r="DW101" s="85">
        <v>1</v>
      </c>
      <c r="DX101" s="85">
        <v>0</v>
      </c>
      <c r="DY101" s="85">
        <v>4</v>
      </c>
      <c r="DZ101" s="85">
        <v>11</v>
      </c>
      <c r="EA101" s="85">
        <v>4</v>
      </c>
      <c r="ET101" s="85">
        <v>23</v>
      </c>
      <c r="EU101" s="85">
        <v>32</v>
      </c>
      <c r="EV101" s="85">
        <v>17</v>
      </c>
      <c r="EW101" s="85">
        <v>88</v>
      </c>
      <c r="EX101" s="85">
        <v>391</v>
      </c>
      <c r="EY101" s="85">
        <v>115</v>
      </c>
      <c r="EZ101" s="85">
        <v>3</v>
      </c>
      <c r="FA101" s="85">
        <v>11</v>
      </c>
      <c r="FB101" s="85">
        <v>56</v>
      </c>
      <c r="FC101" s="85">
        <v>114</v>
      </c>
      <c r="FD101" s="85">
        <v>72</v>
      </c>
      <c r="FE101" s="85">
        <v>17</v>
      </c>
      <c r="FL101" s="86">
        <f t="shared" si="106"/>
        <v>0</v>
      </c>
      <c r="FM101" s="99">
        <f t="shared" si="94"/>
        <v>0</v>
      </c>
      <c r="FN101" s="99">
        <f t="shared" si="95"/>
        <v>0</v>
      </c>
      <c r="FO101" s="100">
        <f t="shared" si="96"/>
        <v>0</v>
      </c>
      <c r="FP101" s="100">
        <f t="shared" si="97"/>
        <v>0</v>
      </c>
      <c r="FQ101" s="101">
        <v>1.6962962962962962</v>
      </c>
      <c r="FR101" s="101">
        <v>1.3333333333333333</v>
      </c>
      <c r="FS101" s="101">
        <v>0.59322033898305071</v>
      </c>
      <c r="FT101" s="100" t="s">
        <v>1415</v>
      </c>
      <c r="FU101" s="100" t="s">
        <v>1421</v>
      </c>
      <c r="FV101" s="100" t="s">
        <v>1425</v>
      </c>
      <c r="FW101" s="100" t="s">
        <v>1422</v>
      </c>
      <c r="FX101" s="100" t="s">
        <v>1421</v>
      </c>
      <c r="FY101" s="100" t="s">
        <v>1426</v>
      </c>
      <c r="FZ101" s="100" t="s">
        <v>1427</v>
      </c>
      <c r="GA101" s="100" t="s">
        <v>1422</v>
      </c>
      <c r="GB101" s="100"/>
    </row>
    <row r="102" spans="1:184" ht="14.45" hidden="1" customHeight="1" x14ac:dyDescent="0.25">
      <c r="A102" s="32" t="s">
        <v>89</v>
      </c>
      <c r="B102" s="90" t="s">
        <v>97</v>
      </c>
      <c r="C102" s="41" t="str">
        <f>'[1]Özet tablo'!P101</f>
        <v>ANTALYA</v>
      </c>
      <c r="D102" s="41"/>
      <c r="E102" s="41"/>
      <c r="F102" s="41"/>
      <c r="G102" s="91">
        <v>2</v>
      </c>
      <c r="H102" s="91">
        <v>28</v>
      </c>
      <c r="I102" s="91">
        <v>23</v>
      </c>
      <c r="J102" s="91">
        <v>53</v>
      </c>
      <c r="K102" s="92">
        <v>10</v>
      </c>
      <c r="L102" s="92">
        <v>17</v>
      </c>
      <c r="M102" s="92">
        <v>26</v>
      </c>
      <c r="N102" s="92">
        <v>53</v>
      </c>
      <c r="O102" s="93">
        <v>9</v>
      </c>
      <c r="P102" s="40">
        <v>8</v>
      </c>
      <c r="Q102" s="94">
        <f t="shared" si="107"/>
        <v>0</v>
      </c>
      <c r="R102" s="95">
        <f t="shared" si="108"/>
        <v>0</v>
      </c>
      <c r="S102" s="96">
        <v>50</v>
      </c>
      <c r="T102" s="96">
        <v>63</v>
      </c>
      <c r="U102" s="96">
        <v>47</v>
      </c>
      <c r="V102" s="96">
        <v>65</v>
      </c>
      <c r="W102" s="96">
        <v>110</v>
      </c>
      <c r="X102" s="96">
        <v>160</v>
      </c>
      <c r="Y102" s="73">
        <f t="shared" si="59"/>
        <v>20</v>
      </c>
      <c r="Z102" s="73">
        <f t="shared" si="60"/>
        <v>26.984126984126984</v>
      </c>
      <c r="AA102" s="73">
        <f t="shared" si="61"/>
        <v>57.446808510638306</v>
      </c>
      <c r="AB102" s="73">
        <f t="shared" si="62"/>
        <v>40</v>
      </c>
      <c r="AC102" s="73">
        <f t="shared" si="63"/>
        <v>33.75</v>
      </c>
      <c r="AD102" s="97">
        <f t="shared" si="66"/>
        <v>66</v>
      </c>
      <c r="AE102" s="40">
        <f t="shared" si="67"/>
        <v>20</v>
      </c>
      <c r="AF102" s="98">
        <v>57</v>
      </c>
      <c r="AG102" s="98">
        <v>41</v>
      </c>
      <c r="AH102" s="98">
        <v>61</v>
      </c>
      <c r="AI102" s="98">
        <v>43</v>
      </c>
      <c r="AJ102" s="98">
        <v>16</v>
      </c>
      <c r="AK102" s="98">
        <v>13</v>
      </c>
      <c r="AL102" s="76">
        <v>5</v>
      </c>
      <c r="AM102" s="76">
        <v>8</v>
      </c>
      <c r="AN102" s="77">
        <v>37</v>
      </c>
      <c r="AO102" s="77">
        <v>58</v>
      </c>
      <c r="AP102" s="77">
        <v>43</v>
      </c>
      <c r="AQ102" s="77">
        <v>4</v>
      </c>
      <c r="AR102" s="77">
        <f t="shared" si="98"/>
        <v>142</v>
      </c>
      <c r="AS102" s="77">
        <v>10</v>
      </c>
      <c r="AT102" s="78">
        <v>5</v>
      </c>
      <c r="AU102" s="79">
        <v>6</v>
      </c>
      <c r="AV102" s="80">
        <f t="shared" si="68"/>
        <v>88.095238095238088</v>
      </c>
      <c r="AW102" s="80">
        <f t="shared" si="69"/>
        <v>91.34615384615384</v>
      </c>
      <c r="AX102" s="80">
        <f t="shared" si="70"/>
        <v>86.04651162790698</v>
      </c>
      <c r="AY102" s="81">
        <f t="shared" si="71"/>
        <v>90.243902439024396</v>
      </c>
      <c r="AZ102" s="81">
        <f t="shared" si="72"/>
        <v>95.081967213114751</v>
      </c>
      <c r="BA102" s="81">
        <f t="shared" si="73"/>
        <v>91.525423728813564</v>
      </c>
      <c r="BB102" s="81">
        <f t="shared" si="74"/>
        <v>93.333333333333329</v>
      </c>
      <c r="BC102" s="81">
        <f t="shared" si="75"/>
        <v>91</v>
      </c>
      <c r="BD102" s="82">
        <f t="shared" si="99"/>
        <v>5</v>
      </c>
      <c r="BE102" s="83">
        <v>4</v>
      </c>
      <c r="BF102" s="83">
        <v>6</v>
      </c>
      <c r="BG102" s="83">
        <v>7</v>
      </c>
      <c r="BH102" s="83">
        <v>18</v>
      </c>
      <c r="BI102" s="83">
        <v>29</v>
      </c>
      <c r="BJ102" s="83">
        <v>3</v>
      </c>
      <c r="BK102" s="77">
        <f t="shared" si="100"/>
        <v>57</v>
      </c>
      <c r="BL102" s="83">
        <f t="shared" si="76"/>
        <v>3</v>
      </c>
      <c r="BM102" s="84">
        <v>6</v>
      </c>
      <c r="BN102" s="83">
        <f t="shared" si="77"/>
        <v>4</v>
      </c>
      <c r="BO102" s="83">
        <f t="shared" si="78"/>
        <v>3</v>
      </c>
      <c r="BP102" s="83">
        <f t="shared" si="79"/>
        <v>14</v>
      </c>
      <c r="BQ102" s="83">
        <f t="shared" si="80"/>
        <v>26</v>
      </c>
      <c r="BR102" s="83">
        <f t="shared" si="81"/>
        <v>3</v>
      </c>
      <c r="BS102" s="77">
        <f t="shared" si="101"/>
        <v>46</v>
      </c>
      <c r="BT102" s="83">
        <f t="shared" si="82"/>
        <v>0</v>
      </c>
      <c r="BU102" s="77"/>
      <c r="BV102" s="83">
        <f t="shared" si="83"/>
        <v>0</v>
      </c>
      <c r="BW102" s="83">
        <f t="shared" si="84"/>
        <v>0</v>
      </c>
      <c r="BX102" s="83">
        <f t="shared" si="85"/>
        <v>0</v>
      </c>
      <c r="BY102" s="83">
        <f t="shared" si="86"/>
        <v>0</v>
      </c>
      <c r="BZ102" s="83">
        <f t="shared" si="87"/>
        <v>0</v>
      </c>
      <c r="CA102" s="77">
        <f t="shared" si="102"/>
        <v>0</v>
      </c>
      <c r="CB102" s="85">
        <v>1</v>
      </c>
      <c r="CC102" s="77">
        <v>2</v>
      </c>
      <c r="CD102" s="85">
        <v>2</v>
      </c>
      <c r="CE102" s="85">
        <v>4</v>
      </c>
      <c r="CF102" s="85">
        <v>4</v>
      </c>
      <c r="CG102" s="85">
        <v>3</v>
      </c>
      <c r="CH102" s="85">
        <v>0</v>
      </c>
      <c r="CI102" s="77">
        <f t="shared" si="103"/>
        <v>11</v>
      </c>
      <c r="CP102" s="77">
        <f t="shared" si="104"/>
        <v>0</v>
      </c>
      <c r="CQ102" s="85">
        <f t="shared" si="88"/>
        <v>0</v>
      </c>
      <c r="CR102" s="77"/>
      <c r="CS102" s="85">
        <f t="shared" si="89"/>
        <v>0</v>
      </c>
      <c r="CT102" s="85">
        <f t="shared" si="90"/>
        <v>0</v>
      </c>
      <c r="CU102" s="85">
        <f t="shared" si="91"/>
        <v>0</v>
      </c>
      <c r="CV102" s="85">
        <f t="shared" si="92"/>
        <v>0</v>
      </c>
      <c r="CW102" s="85">
        <f t="shared" si="93"/>
        <v>0</v>
      </c>
      <c r="CX102" s="77">
        <f t="shared" si="105"/>
        <v>0</v>
      </c>
      <c r="ET102" s="85">
        <v>2</v>
      </c>
      <c r="EU102" s="85">
        <v>2</v>
      </c>
      <c r="EV102" s="85">
        <v>0</v>
      </c>
      <c r="EW102" s="85">
        <v>8</v>
      </c>
      <c r="EX102" s="85">
        <v>11</v>
      </c>
      <c r="EY102" s="85">
        <v>0</v>
      </c>
      <c r="EZ102" s="85">
        <v>1</v>
      </c>
      <c r="FA102" s="85">
        <v>2</v>
      </c>
      <c r="FB102" s="85">
        <v>3</v>
      </c>
      <c r="FC102" s="85">
        <v>6</v>
      </c>
      <c r="FD102" s="85">
        <v>15</v>
      </c>
      <c r="FE102" s="85">
        <v>3</v>
      </c>
      <c r="FL102" s="86">
        <f t="shared" si="106"/>
        <v>0</v>
      </c>
      <c r="FM102" s="99">
        <f t="shared" si="94"/>
        <v>0</v>
      </c>
      <c r="FN102" s="99">
        <f t="shared" si="95"/>
        <v>0</v>
      </c>
      <c r="FO102" s="100">
        <f t="shared" si="96"/>
        <v>0</v>
      </c>
      <c r="FP102" s="100">
        <f t="shared" si="97"/>
        <v>0</v>
      </c>
      <c r="FQ102" s="101">
        <v>-0.42942307692307702</v>
      </c>
      <c r="FR102" s="101">
        <v>-0.44551002615518748</v>
      </c>
      <c r="FS102" s="101">
        <v>-0.56140350877192979</v>
      </c>
      <c r="FT102" s="100" t="s">
        <v>1502</v>
      </c>
      <c r="FU102" s="100" t="s">
        <v>1503</v>
      </c>
      <c r="FV102" s="100" t="s">
        <v>1504</v>
      </c>
      <c r="FW102" s="100" t="s">
        <v>1431</v>
      </c>
      <c r="FX102" s="100" t="s">
        <v>1424</v>
      </c>
      <c r="FY102" s="100" t="s">
        <v>1505</v>
      </c>
      <c r="FZ102" s="100" t="s">
        <v>1435</v>
      </c>
      <c r="GA102" s="100" t="s">
        <v>1484</v>
      </c>
      <c r="GB102" s="100"/>
    </row>
    <row r="103" spans="1:184" ht="12.75" hidden="1" customHeight="1" x14ac:dyDescent="0.25">
      <c r="A103" s="32" t="s">
        <v>89</v>
      </c>
      <c r="B103" s="90" t="s">
        <v>98</v>
      </c>
      <c r="C103" s="41" t="str">
        <f>'[1]Özet tablo'!P102</f>
        <v>ANTALYA</v>
      </c>
      <c r="D103" s="41"/>
      <c r="E103" s="41"/>
      <c r="F103" s="41"/>
      <c r="G103" s="91">
        <v>2</v>
      </c>
      <c r="H103" s="91">
        <v>31</v>
      </c>
      <c r="I103" s="91">
        <v>17</v>
      </c>
      <c r="J103" s="91">
        <v>50</v>
      </c>
      <c r="K103" s="92">
        <v>18</v>
      </c>
      <c r="L103" s="92">
        <v>35</v>
      </c>
      <c r="M103" s="92">
        <v>32</v>
      </c>
      <c r="N103" s="92">
        <v>85</v>
      </c>
      <c r="O103" s="93"/>
      <c r="P103" s="40">
        <v>5</v>
      </c>
      <c r="Q103" s="94">
        <f t="shared" si="107"/>
        <v>35</v>
      </c>
      <c r="R103" s="95">
        <f t="shared" si="108"/>
        <v>0.7</v>
      </c>
      <c r="S103" s="96">
        <v>21</v>
      </c>
      <c r="T103" s="96">
        <v>30</v>
      </c>
      <c r="U103" s="96">
        <v>18</v>
      </c>
      <c r="V103" s="96">
        <v>28</v>
      </c>
      <c r="W103" s="96">
        <v>48</v>
      </c>
      <c r="X103" s="96">
        <v>69</v>
      </c>
      <c r="Y103" s="73">
        <f t="shared" si="59"/>
        <v>85.714285714285708</v>
      </c>
      <c r="Z103" s="73">
        <f t="shared" si="60"/>
        <v>116.66666666666667</v>
      </c>
      <c r="AA103" s="73">
        <f t="shared" si="61"/>
        <v>150</v>
      </c>
      <c r="AB103" s="73">
        <f t="shared" si="62"/>
        <v>129.16666666666669</v>
      </c>
      <c r="AC103" s="73">
        <f t="shared" si="63"/>
        <v>115.94202898550725</v>
      </c>
      <c r="AD103" s="97">
        <f t="shared" si="66"/>
        <v>-14</v>
      </c>
      <c r="AE103" s="40">
        <f t="shared" si="67"/>
        <v>-9</v>
      </c>
      <c r="AF103" s="98">
        <v>32</v>
      </c>
      <c r="AG103" s="98">
        <v>27</v>
      </c>
      <c r="AH103" s="98">
        <v>36</v>
      </c>
      <c r="AI103" s="98">
        <v>26</v>
      </c>
      <c r="AJ103" s="98">
        <v>12</v>
      </c>
      <c r="AK103" s="98">
        <v>11</v>
      </c>
      <c r="AL103" s="76">
        <v>3</v>
      </c>
      <c r="AM103" s="76">
        <v>4</v>
      </c>
      <c r="AN103" s="77">
        <v>18</v>
      </c>
      <c r="AO103" s="77">
        <v>28</v>
      </c>
      <c r="AP103" s="77">
        <v>22</v>
      </c>
      <c r="AQ103" s="77">
        <v>0</v>
      </c>
      <c r="AR103" s="77">
        <f t="shared" si="98"/>
        <v>68</v>
      </c>
      <c r="AS103" s="77">
        <v>3</v>
      </c>
      <c r="AT103" s="78">
        <v>1</v>
      </c>
      <c r="AU103" s="79">
        <v>2</v>
      </c>
      <c r="AV103" s="80">
        <f t="shared" si="68"/>
        <v>69.811320754716974</v>
      </c>
      <c r="AW103" s="80">
        <f t="shared" si="69"/>
        <v>75.806451612903231</v>
      </c>
      <c r="AX103" s="80">
        <f t="shared" si="70"/>
        <v>73.076923076923066</v>
      </c>
      <c r="AY103" s="81">
        <f t="shared" si="71"/>
        <v>66.666666666666657</v>
      </c>
      <c r="AZ103" s="81">
        <f t="shared" si="72"/>
        <v>77.777777777777786</v>
      </c>
      <c r="BA103" s="81">
        <f t="shared" si="73"/>
        <v>65.789473684210535</v>
      </c>
      <c r="BB103" s="81">
        <f t="shared" si="74"/>
        <v>71.621621621621628</v>
      </c>
      <c r="BC103" s="81">
        <f t="shared" si="75"/>
        <v>66.153846153846146</v>
      </c>
      <c r="BD103" s="82">
        <f t="shared" si="99"/>
        <v>13</v>
      </c>
      <c r="BE103" s="83">
        <v>3</v>
      </c>
      <c r="BF103" s="83">
        <v>5</v>
      </c>
      <c r="BG103" s="83">
        <v>18</v>
      </c>
      <c r="BH103" s="83">
        <v>28</v>
      </c>
      <c r="BI103" s="83">
        <v>22</v>
      </c>
      <c r="BJ103" s="83">
        <v>0</v>
      </c>
      <c r="BK103" s="77">
        <f t="shared" si="100"/>
        <v>68</v>
      </c>
      <c r="BL103" s="83">
        <f t="shared" si="76"/>
        <v>3</v>
      </c>
      <c r="BM103" s="84">
        <v>4</v>
      </c>
      <c r="BN103" s="83">
        <f t="shared" si="77"/>
        <v>5</v>
      </c>
      <c r="BO103" s="83">
        <f t="shared" si="78"/>
        <v>18</v>
      </c>
      <c r="BP103" s="83">
        <f t="shared" si="79"/>
        <v>28</v>
      </c>
      <c r="BQ103" s="83">
        <f t="shared" si="80"/>
        <v>22</v>
      </c>
      <c r="BR103" s="83">
        <f t="shared" si="81"/>
        <v>0</v>
      </c>
      <c r="BS103" s="77">
        <f t="shared" si="101"/>
        <v>68</v>
      </c>
      <c r="BT103" s="83">
        <f t="shared" si="82"/>
        <v>0</v>
      </c>
      <c r="BU103" s="77"/>
      <c r="BV103" s="83">
        <f t="shared" si="83"/>
        <v>0</v>
      </c>
      <c r="BW103" s="83">
        <f t="shared" si="84"/>
        <v>0</v>
      </c>
      <c r="BX103" s="83">
        <f t="shared" si="85"/>
        <v>0</v>
      </c>
      <c r="BY103" s="83">
        <f t="shared" si="86"/>
        <v>0</v>
      </c>
      <c r="BZ103" s="83">
        <f t="shared" si="87"/>
        <v>0</v>
      </c>
      <c r="CA103" s="77">
        <f t="shared" si="102"/>
        <v>0</v>
      </c>
      <c r="CC103" s="77"/>
      <c r="CI103" s="77">
        <f t="shared" si="103"/>
        <v>0</v>
      </c>
      <c r="CP103" s="77">
        <f t="shared" si="104"/>
        <v>0</v>
      </c>
      <c r="CQ103" s="85">
        <f t="shared" si="88"/>
        <v>0</v>
      </c>
      <c r="CR103" s="77"/>
      <c r="CS103" s="85">
        <f t="shared" si="89"/>
        <v>0</v>
      </c>
      <c r="CT103" s="85">
        <f t="shared" si="90"/>
        <v>0</v>
      </c>
      <c r="CU103" s="85">
        <f t="shared" si="91"/>
        <v>0</v>
      </c>
      <c r="CV103" s="85">
        <f t="shared" si="92"/>
        <v>0</v>
      </c>
      <c r="CW103" s="85">
        <f t="shared" si="93"/>
        <v>0</v>
      </c>
      <c r="CX103" s="77">
        <f t="shared" si="105"/>
        <v>0</v>
      </c>
      <c r="ET103" s="85">
        <v>2</v>
      </c>
      <c r="EU103" s="85">
        <v>2</v>
      </c>
      <c r="EV103" s="85">
        <v>10</v>
      </c>
      <c r="EW103" s="85">
        <v>12</v>
      </c>
      <c r="EX103" s="85">
        <v>8</v>
      </c>
      <c r="EY103" s="85">
        <v>0</v>
      </c>
      <c r="EZ103" s="85">
        <v>1</v>
      </c>
      <c r="FA103" s="85">
        <v>3</v>
      </c>
      <c r="FB103" s="85">
        <v>8</v>
      </c>
      <c r="FC103" s="85">
        <v>16</v>
      </c>
      <c r="FD103" s="85">
        <v>14</v>
      </c>
      <c r="FE103" s="85">
        <v>0</v>
      </c>
      <c r="FL103" s="86">
        <f t="shared" si="106"/>
        <v>0</v>
      </c>
      <c r="FM103" s="99">
        <f t="shared" si="94"/>
        <v>0</v>
      </c>
      <c r="FN103" s="99">
        <f t="shared" si="95"/>
        <v>0</v>
      </c>
      <c r="FO103" s="100">
        <f t="shared" si="96"/>
        <v>0</v>
      </c>
      <c r="FP103" s="100">
        <f t="shared" si="97"/>
        <v>0</v>
      </c>
      <c r="FQ103" s="101">
        <v>-3.1840044444782785E-2</v>
      </c>
      <c r="FR103" s="101">
        <v>-1.7625083561928028E-2</v>
      </c>
      <c r="FS103" s="101">
        <v>4.2590817087461284E-2</v>
      </c>
      <c r="FT103" s="100" t="s">
        <v>1606</v>
      </c>
      <c r="FU103" s="100" t="s">
        <v>1607</v>
      </c>
      <c r="FV103" s="100" t="s">
        <v>1509</v>
      </c>
      <c r="FW103" s="100" t="s">
        <v>1547</v>
      </c>
      <c r="FX103" s="100" t="s">
        <v>1520</v>
      </c>
      <c r="FY103" s="100" t="s">
        <v>1608</v>
      </c>
      <c r="FZ103" s="100" t="s">
        <v>1573</v>
      </c>
      <c r="GA103" s="100" t="s">
        <v>1609</v>
      </c>
      <c r="GB103" s="100"/>
    </row>
    <row r="104" spans="1:184" ht="15" hidden="1" customHeight="1" x14ac:dyDescent="0.25">
      <c r="A104" s="32" t="s">
        <v>89</v>
      </c>
      <c r="B104" s="90" t="s">
        <v>99</v>
      </c>
      <c r="C104" s="41" t="str">
        <f>'[1]Özet tablo'!P103</f>
        <v>ANTALYA</v>
      </c>
      <c r="D104" s="41"/>
      <c r="E104" s="41"/>
      <c r="F104" s="41"/>
      <c r="G104" s="91">
        <v>209</v>
      </c>
      <c r="H104" s="91">
        <v>779</v>
      </c>
      <c r="I104" s="91">
        <v>548</v>
      </c>
      <c r="J104" s="91">
        <v>1536</v>
      </c>
      <c r="K104" s="92">
        <v>259</v>
      </c>
      <c r="L104" s="92">
        <v>476</v>
      </c>
      <c r="M104" s="92">
        <v>525</v>
      </c>
      <c r="N104" s="92">
        <v>1260</v>
      </c>
      <c r="O104" s="93">
        <v>51</v>
      </c>
      <c r="P104" s="40">
        <v>129</v>
      </c>
      <c r="Q104" s="94">
        <f t="shared" si="107"/>
        <v>-276</v>
      </c>
      <c r="R104" s="95">
        <f t="shared" si="108"/>
        <v>-0.1796875</v>
      </c>
      <c r="S104" s="96">
        <v>582</v>
      </c>
      <c r="T104" s="96">
        <v>736</v>
      </c>
      <c r="U104" s="96">
        <v>569</v>
      </c>
      <c r="V104" s="96">
        <v>783</v>
      </c>
      <c r="W104" s="96">
        <v>1305</v>
      </c>
      <c r="X104" s="96">
        <v>1887</v>
      </c>
      <c r="Y104" s="73">
        <f t="shared" si="59"/>
        <v>44.501718213058417</v>
      </c>
      <c r="Z104" s="73">
        <f t="shared" si="60"/>
        <v>64.673913043478265</v>
      </c>
      <c r="AA104" s="73">
        <f t="shared" si="61"/>
        <v>78.558875219683657</v>
      </c>
      <c r="AB104" s="73">
        <f t="shared" si="62"/>
        <v>70.727969348659002</v>
      </c>
      <c r="AC104" s="73">
        <f t="shared" si="63"/>
        <v>62.639109697933229</v>
      </c>
      <c r="AD104" s="97">
        <f t="shared" si="66"/>
        <v>382</v>
      </c>
      <c r="AE104" s="40">
        <f t="shared" si="67"/>
        <v>122</v>
      </c>
      <c r="AF104" s="98">
        <v>774</v>
      </c>
      <c r="AG104" s="98">
        <v>599</v>
      </c>
      <c r="AH104" s="98">
        <v>769</v>
      </c>
      <c r="AI104" s="98">
        <v>518</v>
      </c>
      <c r="AJ104" s="98">
        <v>217</v>
      </c>
      <c r="AK104" s="98">
        <v>172</v>
      </c>
      <c r="AL104" s="76">
        <v>24</v>
      </c>
      <c r="AM104" s="76">
        <v>59</v>
      </c>
      <c r="AN104" s="77">
        <v>207</v>
      </c>
      <c r="AO104" s="77">
        <v>443</v>
      </c>
      <c r="AP104" s="77">
        <v>492</v>
      </c>
      <c r="AQ104" s="77">
        <v>29</v>
      </c>
      <c r="AR104" s="77">
        <f t="shared" si="98"/>
        <v>1171</v>
      </c>
      <c r="AS104" s="77">
        <v>151</v>
      </c>
      <c r="AT104" s="78">
        <v>29</v>
      </c>
      <c r="AU104" s="79">
        <v>81</v>
      </c>
      <c r="AV104" s="80">
        <f t="shared" si="68"/>
        <v>51.656222023276634</v>
      </c>
      <c r="AW104" s="80">
        <f t="shared" si="69"/>
        <v>63.170163170163171</v>
      </c>
      <c r="AX104" s="80">
        <f t="shared" si="70"/>
        <v>71.428571428571431</v>
      </c>
      <c r="AY104" s="81">
        <f t="shared" si="71"/>
        <v>34.557595993322202</v>
      </c>
      <c r="AZ104" s="81">
        <f t="shared" si="72"/>
        <v>57.607282184655396</v>
      </c>
      <c r="BA104" s="81">
        <f t="shared" si="73"/>
        <v>81.904761904761898</v>
      </c>
      <c r="BB104" s="81">
        <f t="shared" si="74"/>
        <v>69.481382978723403</v>
      </c>
      <c r="BC104" s="81">
        <f t="shared" si="75"/>
        <v>60.64467766116941</v>
      </c>
      <c r="BD104" s="82">
        <f t="shared" si="99"/>
        <v>133</v>
      </c>
      <c r="BE104" s="83">
        <v>24</v>
      </c>
      <c r="BF104" s="83">
        <v>61</v>
      </c>
      <c r="BG104" s="83">
        <v>198</v>
      </c>
      <c r="BH104" s="83">
        <v>439</v>
      </c>
      <c r="BI104" s="83">
        <v>518</v>
      </c>
      <c r="BJ104" s="83">
        <v>44</v>
      </c>
      <c r="BK104" s="77">
        <f t="shared" si="100"/>
        <v>1199</v>
      </c>
      <c r="BL104" s="83">
        <f t="shared" si="76"/>
        <v>22</v>
      </c>
      <c r="BM104" s="84">
        <v>53</v>
      </c>
      <c r="BN104" s="83">
        <f t="shared" si="77"/>
        <v>55</v>
      </c>
      <c r="BO104" s="83">
        <f t="shared" si="78"/>
        <v>178</v>
      </c>
      <c r="BP104" s="83">
        <f t="shared" si="79"/>
        <v>426</v>
      </c>
      <c r="BQ104" s="83">
        <f t="shared" si="80"/>
        <v>504</v>
      </c>
      <c r="BR104" s="83">
        <f t="shared" si="81"/>
        <v>43</v>
      </c>
      <c r="BS104" s="77">
        <f t="shared" si="101"/>
        <v>1151</v>
      </c>
      <c r="BT104" s="83">
        <f t="shared" si="82"/>
        <v>0</v>
      </c>
      <c r="BU104" s="77"/>
      <c r="BV104" s="83">
        <f t="shared" si="83"/>
        <v>0</v>
      </c>
      <c r="BW104" s="83">
        <f t="shared" si="84"/>
        <v>0</v>
      </c>
      <c r="BX104" s="83">
        <f t="shared" si="85"/>
        <v>0</v>
      </c>
      <c r="BY104" s="83">
        <f t="shared" si="86"/>
        <v>0</v>
      </c>
      <c r="BZ104" s="83">
        <f t="shared" si="87"/>
        <v>0</v>
      </c>
      <c r="CA104" s="77">
        <f t="shared" si="102"/>
        <v>0</v>
      </c>
      <c r="CB104" s="85">
        <v>2</v>
      </c>
      <c r="CC104" s="77">
        <v>6</v>
      </c>
      <c r="CD104" s="85">
        <v>6</v>
      </c>
      <c r="CE104" s="85">
        <v>20</v>
      </c>
      <c r="CF104" s="85">
        <v>13</v>
      </c>
      <c r="CG104" s="85">
        <v>14</v>
      </c>
      <c r="CH104" s="85">
        <v>1</v>
      </c>
      <c r="CI104" s="77">
        <f t="shared" si="103"/>
        <v>48</v>
      </c>
      <c r="CP104" s="77">
        <f t="shared" si="104"/>
        <v>0</v>
      </c>
      <c r="CQ104" s="85">
        <f t="shared" si="88"/>
        <v>0</v>
      </c>
      <c r="CR104" s="77"/>
      <c r="CS104" s="85">
        <f t="shared" si="89"/>
        <v>0</v>
      </c>
      <c r="CT104" s="85">
        <f t="shared" si="90"/>
        <v>0</v>
      </c>
      <c r="CU104" s="85">
        <f t="shared" si="91"/>
        <v>0</v>
      </c>
      <c r="CV104" s="85">
        <f t="shared" si="92"/>
        <v>0</v>
      </c>
      <c r="CW104" s="85">
        <f t="shared" si="93"/>
        <v>0</v>
      </c>
      <c r="CX104" s="77">
        <f t="shared" si="105"/>
        <v>0</v>
      </c>
      <c r="ET104" s="85">
        <v>16</v>
      </c>
      <c r="EU104" s="85">
        <v>23</v>
      </c>
      <c r="EV104" s="85">
        <v>21</v>
      </c>
      <c r="EW104" s="85">
        <v>128</v>
      </c>
      <c r="EX104" s="85">
        <v>219</v>
      </c>
      <c r="EY104" s="85">
        <v>18</v>
      </c>
      <c r="EZ104" s="85">
        <v>6</v>
      </c>
      <c r="FA104" s="85">
        <v>32</v>
      </c>
      <c r="FB104" s="85">
        <v>157</v>
      </c>
      <c r="FC104" s="85">
        <v>298</v>
      </c>
      <c r="FD104" s="85">
        <v>285</v>
      </c>
      <c r="FE104" s="85">
        <v>25</v>
      </c>
      <c r="FL104" s="86">
        <f t="shared" si="106"/>
        <v>0</v>
      </c>
      <c r="FM104" s="99">
        <f t="shared" si="94"/>
        <v>0</v>
      </c>
      <c r="FN104" s="99">
        <f t="shared" si="95"/>
        <v>0</v>
      </c>
      <c r="FO104" s="100">
        <f t="shared" si="96"/>
        <v>0</v>
      </c>
      <c r="FP104" s="100">
        <f t="shared" si="97"/>
        <v>0</v>
      </c>
      <c r="FQ104" s="101">
        <v>-3.131574412476397E-2</v>
      </c>
      <c r="FR104" s="101">
        <v>-2.7469420072066708E-2</v>
      </c>
      <c r="FS104" s="101">
        <v>-3.8840229537903836E-2</v>
      </c>
      <c r="FT104" s="100" t="s">
        <v>1643</v>
      </c>
      <c r="FU104" s="100" t="s">
        <v>1644</v>
      </c>
      <c r="FV104" s="100" t="s">
        <v>1645</v>
      </c>
      <c r="FW104" s="100" t="s">
        <v>1583</v>
      </c>
      <c r="FX104" s="100" t="s">
        <v>1646</v>
      </c>
      <c r="FY104" s="100" t="s">
        <v>1458</v>
      </c>
      <c r="FZ104" s="100" t="s">
        <v>1647</v>
      </c>
      <c r="GA104" s="100" t="s">
        <v>1500</v>
      </c>
      <c r="GB104" s="100"/>
    </row>
    <row r="105" spans="1:184" hidden="1" x14ac:dyDescent="0.25">
      <c r="A105" s="32" t="s">
        <v>89</v>
      </c>
      <c r="B105" s="90" t="s">
        <v>1016</v>
      </c>
      <c r="C105" s="41" t="str">
        <f>'[1]Özet tablo'!P104</f>
        <v>ANTALYA</v>
      </c>
      <c r="D105" s="41"/>
      <c r="E105" s="41"/>
      <c r="F105" s="41"/>
      <c r="G105" s="91">
        <v>145</v>
      </c>
      <c r="H105" s="91">
        <v>441</v>
      </c>
      <c r="I105" s="91">
        <v>477</v>
      </c>
      <c r="J105" s="91">
        <v>1063</v>
      </c>
      <c r="K105" s="92">
        <v>184</v>
      </c>
      <c r="L105" s="92">
        <v>399</v>
      </c>
      <c r="M105" s="92">
        <v>503</v>
      </c>
      <c r="N105" s="92">
        <v>1086</v>
      </c>
      <c r="O105" s="93">
        <v>13</v>
      </c>
      <c r="P105" s="40">
        <v>131</v>
      </c>
      <c r="Q105" s="94">
        <f t="shared" si="107"/>
        <v>23</v>
      </c>
      <c r="R105" s="95">
        <f t="shared" si="108"/>
        <v>2.1636876763875823E-2</v>
      </c>
      <c r="S105" s="96">
        <v>459</v>
      </c>
      <c r="T105" s="96">
        <v>670</v>
      </c>
      <c r="U105" s="96">
        <v>442</v>
      </c>
      <c r="V105" s="96">
        <v>617</v>
      </c>
      <c r="W105" s="96">
        <v>1112</v>
      </c>
      <c r="X105" s="96">
        <v>1571</v>
      </c>
      <c r="Y105" s="73">
        <f t="shared" si="59"/>
        <v>40.087145969498913</v>
      </c>
      <c r="Z105" s="73">
        <f t="shared" si="60"/>
        <v>59.552238805970148</v>
      </c>
      <c r="AA105" s="73">
        <f t="shared" si="61"/>
        <v>87.104072398190041</v>
      </c>
      <c r="AB105" s="73">
        <f t="shared" si="62"/>
        <v>70.503597122302153</v>
      </c>
      <c r="AC105" s="73">
        <f t="shared" si="63"/>
        <v>61.616804583068109</v>
      </c>
      <c r="AD105" s="97">
        <f t="shared" si="66"/>
        <v>328</v>
      </c>
      <c r="AE105" s="40">
        <f t="shared" si="67"/>
        <v>57</v>
      </c>
      <c r="AF105" s="98">
        <v>644</v>
      </c>
      <c r="AG105" s="98">
        <v>506</v>
      </c>
      <c r="AH105" s="98">
        <v>618</v>
      </c>
      <c r="AI105" s="98">
        <v>473</v>
      </c>
      <c r="AJ105" s="98">
        <v>172</v>
      </c>
      <c r="AK105" s="98">
        <v>152</v>
      </c>
      <c r="AL105" s="76">
        <v>18</v>
      </c>
      <c r="AM105" s="76">
        <v>44</v>
      </c>
      <c r="AN105" s="77">
        <v>147</v>
      </c>
      <c r="AO105" s="77">
        <v>326</v>
      </c>
      <c r="AP105" s="77">
        <v>502</v>
      </c>
      <c r="AQ105" s="77">
        <v>27</v>
      </c>
      <c r="AR105" s="77">
        <f t="shared" si="98"/>
        <v>1002</v>
      </c>
      <c r="AS105" s="77">
        <v>155</v>
      </c>
      <c r="AT105" s="78">
        <v>5</v>
      </c>
      <c r="AU105" s="79">
        <v>33</v>
      </c>
      <c r="AV105" s="80">
        <f t="shared" si="68"/>
        <v>53.217568947906024</v>
      </c>
      <c r="AW105" s="80">
        <f t="shared" si="69"/>
        <v>64.161319890009167</v>
      </c>
      <c r="AX105" s="80">
        <f t="shared" si="70"/>
        <v>79.069767441860463</v>
      </c>
      <c r="AY105" s="81">
        <f t="shared" si="71"/>
        <v>29.051383399209485</v>
      </c>
      <c r="AZ105" s="81">
        <f t="shared" si="72"/>
        <v>52.750809061488667</v>
      </c>
      <c r="BA105" s="81">
        <f t="shared" si="73"/>
        <v>83.720930232558146</v>
      </c>
      <c r="BB105" s="81">
        <f t="shared" si="74"/>
        <v>68.566904196357882</v>
      </c>
      <c r="BC105" s="81">
        <f t="shared" si="75"/>
        <v>59.687228496959165</v>
      </c>
      <c r="BD105" s="82">
        <f t="shared" si="99"/>
        <v>105</v>
      </c>
      <c r="BE105" s="83">
        <v>19</v>
      </c>
      <c r="BF105" s="83">
        <v>63</v>
      </c>
      <c r="BG105" s="83">
        <v>150</v>
      </c>
      <c r="BH105" s="83">
        <v>333</v>
      </c>
      <c r="BI105" s="83">
        <v>523</v>
      </c>
      <c r="BJ105" s="83">
        <v>33</v>
      </c>
      <c r="BK105" s="77">
        <f t="shared" si="100"/>
        <v>1039</v>
      </c>
      <c r="BL105" s="83">
        <f t="shared" si="76"/>
        <v>11</v>
      </c>
      <c r="BM105" s="84">
        <v>34</v>
      </c>
      <c r="BN105" s="83">
        <f t="shared" si="77"/>
        <v>50</v>
      </c>
      <c r="BO105" s="83">
        <f t="shared" si="78"/>
        <v>128</v>
      </c>
      <c r="BP105" s="83">
        <f t="shared" si="79"/>
        <v>286</v>
      </c>
      <c r="BQ105" s="83">
        <f t="shared" si="80"/>
        <v>451</v>
      </c>
      <c r="BR105" s="83">
        <f t="shared" si="81"/>
        <v>26</v>
      </c>
      <c r="BS105" s="77">
        <f t="shared" si="101"/>
        <v>891</v>
      </c>
      <c r="BT105" s="83">
        <f t="shared" si="82"/>
        <v>2</v>
      </c>
      <c r="BU105" s="77">
        <v>2</v>
      </c>
      <c r="BV105" s="83">
        <f t="shared" si="83"/>
        <v>3</v>
      </c>
      <c r="BW105" s="83">
        <f t="shared" si="84"/>
        <v>4</v>
      </c>
      <c r="BX105" s="83">
        <f t="shared" si="85"/>
        <v>9</v>
      </c>
      <c r="BY105" s="83">
        <f t="shared" si="86"/>
        <v>19</v>
      </c>
      <c r="BZ105" s="83">
        <f t="shared" si="87"/>
        <v>3</v>
      </c>
      <c r="CA105" s="77">
        <f t="shared" si="102"/>
        <v>35</v>
      </c>
      <c r="CB105" s="85">
        <v>2</v>
      </c>
      <c r="CC105" s="77">
        <v>6</v>
      </c>
      <c r="CD105" s="85">
        <v>6</v>
      </c>
      <c r="CE105" s="85">
        <v>17</v>
      </c>
      <c r="CF105" s="85">
        <v>11</v>
      </c>
      <c r="CG105" s="85">
        <v>38</v>
      </c>
      <c r="CH105" s="85">
        <v>4</v>
      </c>
      <c r="CI105" s="77">
        <f t="shared" si="103"/>
        <v>70</v>
      </c>
      <c r="CP105" s="77">
        <f t="shared" si="104"/>
        <v>0</v>
      </c>
      <c r="CQ105" s="85">
        <f t="shared" si="88"/>
        <v>4</v>
      </c>
      <c r="CR105" s="77">
        <v>2</v>
      </c>
      <c r="CS105" s="85">
        <f t="shared" si="89"/>
        <v>4</v>
      </c>
      <c r="CT105" s="85">
        <f t="shared" si="90"/>
        <v>1</v>
      </c>
      <c r="CU105" s="85">
        <f t="shared" si="91"/>
        <v>27</v>
      </c>
      <c r="CV105" s="85">
        <f t="shared" si="92"/>
        <v>15</v>
      </c>
      <c r="CW105" s="85">
        <f t="shared" si="93"/>
        <v>0</v>
      </c>
      <c r="CX105" s="77">
        <f t="shared" si="105"/>
        <v>43</v>
      </c>
      <c r="CY105" s="85">
        <v>4</v>
      </c>
      <c r="CZ105" s="85">
        <v>4</v>
      </c>
      <c r="DA105" s="85">
        <v>1</v>
      </c>
      <c r="DB105" s="85">
        <v>27</v>
      </c>
      <c r="DC105" s="85">
        <v>15</v>
      </c>
      <c r="DD105" s="85">
        <v>0</v>
      </c>
      <c r="DV105" s="85">
        <v>2</v>
      </c>
      <c r="DW105" s="85">
        <v>3</v>
      </c>
      <c r="DX105" s="85">
        <v>4</v>
      </c>
      <c r="DY105" s="85">
        <v>9</v>
      </c>
      <c r="DZ105" s="85">
        <v>19</v>
      </c>
      <c r="EA105" s="85">
        <v>3</v>
      </c>
      <c r="ET105" s="85">
        <v>7</v>
      </c>
      <c r="EU105" s="85">
        <v>14</v>
      </c>
      <c r="EV105" s="85">
        <v>15</v>
      </c>
      <c r="EW105" s="85">
        <v>72</v>
      </c>
      <c r="EX105" s="85">
        <v>163</v>
      </c>
      <c r="EY105" s="85">
        <v>14</v>
      </c>
      <c r="EZ105" s="85">
        <v>4</v>
      </c>
      <c r="FA105" s="85">
        <v>36</v>
      </c>
      <c r="FB105" s="85">
        <v>113</v>
      </c>
      <c r="FC105" s="85">
        <v>214</v>
      </c>
      <c r="FD105" s="85">
        <v>288</v>
      </c>
      <c r="FE105" s="85">
        <v>12</v>
      </c>
      <c r="FL105" s="86">
        <f t="shared" si="106"/>
        <v>0</v>
      </c>
      <c r="FM105" s="99">
        <f t="shared" si="94"/>
        <v>0</v>
      </c>
      <c r="FN105" s="99">
        <f t="shared" si="95"/>
        <v>0</v>
      </c>
      <c r="FO105" s="100">
        <f t="shared" si="96"/>
        <v>0</v>
      </c>
      <c r="FP105" s="100">
        <f t="shared" si="97"/>
        <v>0</v>
      </c>
      <c r="FQ105" s="101">
        <v>0.3273950858724563</v>
      </c>
      <c r="FR105" s="101">
        <v>0.15181667040762525</v>
      </c>
      <c r="FS105" s="101">
        <v>4.0199782022136088E-2</v>
      </c>
      <c r="FT105" s="100" t="s">
        <v>1454</v>
      </c>
      <c r="FU105" s="100" t="s">
        <v>2039</v>
      </c>
      <c r="FV105" s="100" t="s">
        <v>2265</v>
      </c>
      <c r="FW105" s="100" t="s">
        <v>1505</v>
      </c>
      <c r="FX105" s="100" t="s">
        <v>1904</v>
      </c>
      <c r="FY105" s="100" t="s">
        <v>2197</v>
      </c>
      <c r="FZ105" s="100" t="s">
        <v>1755</v>
      </c>
      <c r="GA105" s="100" t="s">
        <v>2280</v>
      </c>
      <c r="GB105" s="100"/>
    </row>
    <row r="106" spans="1:184" hidden="1" x14ac:dyDescent="0.25">
      <c r="A106" s="32" t="s">
        <v>89</v>
      </c>
      <c r="B106" s="90" t="s">
        <v>100</v>
      </c>
      <c r="C106" s="41" t="str">
        <f>'[1]Özet tablo'!P105</f>
        <v>ANTALYA</v>
      </c>
      <c r="D106" s="41"/>
      <c r="E106" s="41"/>
      <c r="F106" s="41"/>
      <c r="G106" s="91">
        <v>337</v>
      </c>
      <c r="H106" s="91">
        <v>2078</v>
      </c>
      <c r="I106" s="91">
        <v>4992</v>
      </c>
      <c r="J106" s="91">
        <v>7407</v>
      </c>
      <c r="K106" s="92">
        <v>524</v>
      </c>
      <c r="L106" s="92">
        <v>2109</v>
      </c>
      <c r="M106" s="92">
        <v>5846</v>
      </c>
      <c r="N106" s="92">
        <v>8479</v>
      </c>
      <c r="O106" s="93">
        <v>189</v>
      </c>
      <c r="P106" s="40">
        <v>1650</v>
      </c>
      <c r="Q106" s="94">
        <f t="shared" si="107"/>
        <v>1072</v>
      </c>
      <c r="R106" s="95">
        <f t="shared" si="108"/>
        <v>0.14472796003780208</v>
      </c>
      <c r="S106" s="96">
        <v>6113</v>
      </c>
      <c r="T106" s="96">
        <v>8056</v>
      </c>
      <c r="U106" s="96">
        <v>6021</v>
      </c>
      <c r="V106" s="96">
        <v>8077</v>
      </c>
      <c r="W106" s="96">
        <v>14077</v>
      </c>
      <c r="X106" s="96">
        <v>20190</v>
      </c>
      <c r="Y106" s="73">
        <f t="shared" si="59"/>
        <v>8.5718959594307211</v>
      </c>
      <c r="Z106" s="73">
        <f t="shared" si="60"/>
        <v>26.179245283018872</v>
      </c>
      <c r="AA106" s="73">
        <f t="shared" si="61"/>
        <v>72.828433814980897</v>
      </c>
      <c r="AB106" s="73">
        <f t="shared" si="62"/>
        <v>46.13198834979044</v>
      </c>
      <c r="AC106" s="73">
        <f t="shared" si="63"/>
        <v>34.759782070331845</v>
      </c>
      <c r="AD106" s="97">
        <f t="shared" si="66"/>
        <v>7583</v>
      </c>
      <c r="AE106" s="40">
        <f t="shared" si="67"/>
        <v>1636</v>
      </c>
      <c r="AF106" s="98">
        <v>8228</v>
      </c>
      <c r="AG106" s="98">
        <v>6629</v>
      </c>
      <c r="AH106" s="98">
        <v>8188</v>
      </c>
      <c r="AI106" s="98">
        <v>6189</v>
      </c>
      <c r="AJ106" s="98">
        <v>2143</v>
      </c>
      <c r="AK106" s="98">
        <v>1895</v>
      </c>
      <c r="AL106" s="76">
        <v>133</v>
      </c>
      <c r="AM106" s="76">
        <v>341</v>
      </c>
      <c r="AN106" s="77">
        <v>591</v>
      </c>
      <c r="AO106" s="77">
        <v>2466</v>
      </c>
      <c r="AP106" s="77">
        <v>5712</v>
      </c>
      <c r="AQ106" s="77">
        <v>417</v>
      </c>
      <c r="AR106" s="77">
        <f t="shared" si="98"/>
        <v>9186</v>
      </c>
      <c r="AS106" s="77">
        <v>1862</v>
      </c>
      <c r="AT106" s="78">
        <v>128</v>
      </c>
      <c r="AU106" s="79">
        <v>472</v>
      </c>
      <c r="AV106" s="80">
        <f t="shared" si="68"/>
        <v>37.899828366359806</v>
      </c>
      <c r="AW106" s="80">
        <f t="shared" si="69"/>
        <v>46.831745148501078</v>
      </c>
      <c r="AX106" s="80">
        <f t="shared" si="70"/>
        <v>68.944902245920176</v>
      </c>
      <c r="AY106" s="81">
        <f t="shared" si="71"/>
        <v>8.9153718509579125</v>
      </c>
      <c r="AZ106" s="81">
        <f t="shared" si="72"/>
        <v>30.117244748412308</v>
      </c>
      <c r="BA106" s="81">
        <f t="shared" si="73"/>
        <v>75.756120979356695</v>
      </c>
      <c r="BB106" s="81">
        <f t="shared" si="74"/>
        <v>53.135593220338983</v>
      </c>
      <c r="BC106" s="81">
        <f t="shared" si="75"/>
        <v>46.139963906156005</v>
      </c>
      <c r="BD106" s="82">
        <f t="shared" si="99"/>
        <v>2020</v>
      </c>
      <c r="BE106" s="83">
        <v>133</v>
      </c>
      <c r="BF106" s="83">
        <v>474</v>
      </c>
      <c r="BG106" s="83">
        <v>531</v>
      </c>
      <c r="BH106" s="83">
        <v>2240</v>
      </c>
      <c r="BI106" s="83">
        <v>5679</v>
      </c>
      <c r="BJ106" s="83">
        <v>611</v>
      </c>
      <c r="BK106" s="77">
        <f t="shared" si="100"/>
        <v>9061</v>
      </c>
      <c r="BL106" s="83">
        <f t="shared" si="76"/>
        <v>74</v>
      </c>
      <c r="BM106" s="84">
        <v>188</v>
      </c>
      <c r="BN106" s="83">
        <f t="shared" si="77"/>
        <v>326</v>
      </c>
      <c r="BO106" s="83">
        <f t="shared" si="78"/>
        <v>249</v>
      </c>
      <c r="BP106" s="83">
        <f t="shared" si="79"/>
        <v>1352</v>
      </c>
      <c r="BQ106" s="83">
        <f t="shared" si="80"/>
        <v>4932</v>
      </c>
      <c r="BR106" s="83">
        <f t="shared" si="81"/>
        <v>556</v>
      </c>
      <c r="BS106" s="77">
        <f t="shared" si="101"/>
        <v>7089</v>
      </c>
      <c r="BT106" s="83">
        <f t="shared" si="82"/>
        <v>9</v>
      </c>
      <c r="BU106" s="77">
        <v>40</v>
      </c>
      <c r="BV106" s="83">
        <f t="shared" si="83"/>
        <v>37</v>
      </c>
      <c r="BW106" s="83">
        <f t="shared" si="84"/>
        <v>61</v>
      </c>
      <c r="BX106" s="83">
        <f t="shared" si="85"/>
        <v>208</v>
      </c>
      <c r="BY106" s="83">
        <f t="shared" si="86"/>
        <v>281</v>
      </c>
      <c r="BZ106" s="83">
        <f t="shared" si="87"/>
        <v>26</v>
      </c>
      <c r="CA106" s="77">
        <f t="shared" si="102"/>
        <v>576</v>
      </c>
      <c r="CB106" s="85">
        <v>16</v>
      </c>
      <c r="CC106" s="77">
        <v>58</v>
      </c>
      <c r="CD106" s="85">
        <v>53</v>
      </c>
      <c r="CE106" s="85">
        <v>141</v>
      </c>
      <c r="CF106" s="85">
        <v>192</v>
      </c>
      <c r="CG106" s="85">
        <v>130</v>
      </c>
      <c r="CH106" s="85">
        <v>18</v>
      </c>
      <c r="CI106" s="77">
        <f t="shared" si="103"/>
        <v>481</v>
      </c>
      <c r="CP106" s="77">
        <f t="shared" si="104"/>
        <v>0</v>
      </c>
      <c r="CQ106" s="85">
        <f t="shared" si="88"/>
        <v>34</v>
      </c>
      <c r="CR106" s="77">
        <v>55</v>
      </c>
      <c r="CS106" s="85">
        <f t="shared" si="89"/>
        <v>58</v>
      </c>
      <c r="CT106" s="85">
        <f t="shared" si="90"/>
        <v>80</v>
      </c>
      <c r="CU106" s="85">
        <f t="shared" si="91"/>
        <v>488</v>
      </c>
      <c r="CV106" s="85">
        <f t="shared" si="92"/>
        <v>336</v>
      </c>
      <c r="CW106" s="85">
        <f t="shared" si="93"/>
        <v>11</v>
      </c>
      <c r="CX106" s="77">
        <f t="shared" si="105"/>
        <v>915</v>
      </c>
      <c r="CY106" s="85">
        <v>33</v>
      </c>
      <c r="CZ106" s="85">
        <v>51</v>
      </c>
      <c r="DA106" s="85">
        <v>40</v>
      </c>
      <c r="DB106" s="85">
        <v>447</v>
      </c>
      <c r="DC106" s="85">
        <v>302</v>
      </c>
      <c r="DD106" s="85">
        <v>9</v>
      </c>
      <c r="DE106" s="85">
        <v>1</v>
      </c>
      <c r="DF106" s="85">
        <v>7</v>
      </c>
      <c r="DG106" s="85">
        <v>40</v>
      </c>
      <c r="DH106" s="85">
        <v>41</v>
      </c>
      <c r="DI106" s="85">
        <v>34</v>
      </c>
      <c r="DJ106" s="85">
        <v>2</v>
      </c>
      <c r="DP106" s="85">
        <v>1</v>
      </c>
      <c r="DQ106" s="85">
        <v>2</v>
      </c>
      <c r="DR106" s="85">
        <v>10</v>
      </c>
      <c r="DS106" s="85">
        <v>16</v>
      </c>
      <c r="DT106" s="85">
        <v>28</v>
      </c>
      <c r="DU106" s="85">
        <v>1</v>
      </c>
      <c r="DV106" s="85">
        <v>4</v>
      </c>
      <c r="DW106" s="85">
        <v>7</v>
      </c>
      <c r="DX106" s="85">
        <v>0</v>
      </c>
      <c r="DY106" s="85">
        <v>18</v>
      </c>
      <c r="DZ106" s="85">
        <v>78</v>
      </c>
      <c r="EA106" s="85">
        <v>14</v>
      </c>
      <c r="EB106" s="85">
        <v>5</v>
      </c>
      <c r="EC106" s="85">
        <v>30</v>
      </c>
      <c r="ED106" s="85">
        <v>61</v>
      </c>
      <c r="EE106" s="85">
        <v>190</v>
      </c>
      <c r="EF106" s="85">
        <v>203</v>
      </c>
      <c r="EG106" s="85">
        <v>12</v>
      </c>
      <c r="EH106" s="85">
        <v>1</v>
      </c>
      <c r="EI106" s="85">
        <v>1</v>
      </c>
      <c r="EJ106" s="85">
        <v>0</v>
      </c>
      <c r="EK106" s="85">
        <v>1</v>
      </c>
      <c r="EL106" s="85">
        <v>2</v>
      </c>
      <c r="EM106" s="85">
        <v>4</v>
      </c>
      <c r="ET106" s="85">
        <v>64</v>
      </c>
      <c r="EU106" s="85">
        <v>238</v>
      </c>
      <c r="EV106" s="85">
        <v>27</v>
      </c>
      <c r="EW106" s="85">
        <v>640</v>
      </c>
      <c r="EX106" s="85">
        <v>3987</v>
      </c>
      <c r="EY106" s="85">
        <v>472</v>
      </c>
      <c r="EZ106" s="85">
        <v>8</v>
      </c>
      <c r="FA106" s="85">
        <v>85</v>
      </c>
      <c r="FB106" s="85">
        <v>212</v>
      </c>
      <c r="FC106" s="85">
        <v>695</v>
      </c>
      <c r="FD106" s="85">
        <v>915</v>
      </c>
      <c r="FE106" s="85">
        <v>79</v>
      </c>
      <c r="FL106" s="86">
        <f t="shared" si="106"/>
        <v>1340.8999999999996</v>
      </c>
      <c r="FM106" s="99">
        <f t="shared" si="94"/>
        <v>67</v>
      </c>
      <c r="FN106" s="99">
        <f t="shared" si="95"/>
        <v>13</v>
      </c>
      <c r="FO106" s="100">
        <f t="shared" si="96"/>
        <v>11.39</v>
      </c>
      <c r="FP106" s="100">
        <f t="shared" si="97"/>
        <v>2223</v>
      </c>
      <c r="FQ106" s="101">
        <v>0.20052203090249862</v>
      </c>
      <c r="FR106" s="101">
        <v>0.21046735673764252</v>
      </c>
      <c r="FS106" s="101">
        <v>0.17176667542016805</v>
      </c>
      <c r="FT106" s="100" t="s">
        <v>1448</v>
      </c>
      <c r="FU106" s="100" t="s">
        <v>1449</v>
      </c>
      <c r="FV106" s="100" t="s">
        <v>1450</v>
      </c>
      <c r="FW106" s="100" t="s">
        <v>1451</v>
      </c>
      <c r="FX106" s="100" t="s">
        <v>1444</v>
      </c>
      <c r="FY106" s="100" t="s">
        <v>1452</v>
      </c>
      <c r="FZ106" s="100" t="s">
        <v>1451</v>
      </c>
      <c r="GA106" s="100" t="s">
        <v>1445</v>
      </c>
      <c r="GB106" s="100"/>
    </row>
    <row r="107" spans="1:184" hidden="1" x14ac:dyDescent="0.25">
      <c r="A107" s="32" t="s">
        <v>89</v>
      </c>
      <c r="B107" s="90" t="s">
        <v>101</v>
      </c>
      <c r="C107" s="41" t="str">
        <f>'[1]Özet tablo'!P106</f>
        <v>ANTALYA</v>
      </c>
      <c r="D107" s="41"/>
      <c r="E107" s="41"/>
      <c r="F107" s="41"/>
      <c r="G107" s="91">
        <v>295</v>
      </c>
      <c r="H107" s="91">
        <v>1088</v>
      </c>
      <c r="I107" s="91">
        <v>1609</v>
      </c>
      <c r="J107" s="91">
        <v>2992</v>
      </c>
      <c r="K107" s="92">
        <v>726</v>
      </c>
      <c r="L107" s="92">
        <v>1203</v>
      </c>
      <c r="M107" s="92">
        <v>1759</v>
      </c>
      <c r="N107" s="92">
        <v>3688</v>
      </c>
      <c r="O107" s="93">
        <v>16</v>
      </c>
      <c r="P107" s="40">
        <v>585</v>
      </c>
      <c r="Q107" s="94">
        <f t="shared" si="107"/>
        <v>696</v>
      </c>
      <c r="R107" s="95">
        <f t="shared" si="108"/>
        <v>0.23262032085561499</v>
      </c>
      <c r="S107" s="96">
        <v>1443</v>
      </c>
      <c r="T107" s="96">
        <v>1954</v>
      </c>
      <c r="U107" s="96">
        <v>1469</v>
      </c>
      <c r="V107" s="96">
        <v>2010</v>
      </c>
      <c r="W107" s="96">
        <v>3423</v>
      </c>
      <c r="X107" s="96">
        <v>4866</v>
      </c>
      <c r="Y107" s="73">
        <f t="shared" si="59"/>
        <v>50.311850311850314</v>
      </c>
      <c r="Z107" s="73">
        <f t="shared" si="60"/>
        <v>61.566018423746158</v>
      </c>
      <c r="AA107" s="73">
        <f t="shared" si="61"/>
        <v>81.007488087134107</v>
      </c>
      <c r="AB107" s="73">
        <f t="shared" si="62"/>
        <v>69.909436167104872</v>
      </c>
      <c r="AC107" s="73">
        <f t="shared" si="63"/>
        <v>64.097821619399923</v>
      </c>
      <c r="AD107" s="97">
        <f t="shared" si="66"/>
        <v>1030</v>
      </c>
      <c r="AE107" s="40">
        <f t="shared" si="67"/>
        <v>279</v>
      </c>
      <c r="AF107" s="98">
        <v>1963</v>
      </c>
      <c r="AG107" s="98">
        <v>1553</v>
      </c>
      <c r="AH107" s="98">
        <v>1945</v>
      </c>
      <c r="AI107" s="98">
        <v>1483</v>
      </c>
      <c r="AJ107" s="98">
        <v>565</v>
      </c>
      <c r="AK107" s="98">
        <v>473</v>
      </c>
      <c r="AL107" s="76">
        <v>62</v>
      </c>
      <c r="AM107" s="76">
        <v>247</v>
      </c>
      <c r="AN107" s="77">
        <v>827</v>
      </c>
      <c r="AO107" s="77">
        <v>1435</v>
      </c>
      <c r="AP107" s="77">
        <v>1840</v>
      </c>
      <c r="AQ107" s="77">
        <v>213</v>
      </c>
      <c r="AR107" s="77">
        <f t="shared" si="98"/>
        <v>4315</v>
      </c>
      <c r="AS107" s="77">
        <v>707</v>
      </c>
      <c r="AT107" s="78">
        <v>14</v>
      </c>
      <c r="AU107" s="79">
        <v>90</v>
      </c>
      <c r="AV107" s="80">
        <f t="shared" si="68"/>
        <v>71.574440052700922</v>
      </c>
      <c r="AW107" s="80">
        <f t="shared" si="69"/>
        <v>81.126021003500583</v>
      </c>
      <c r="AX107" s="80">
        <f t="shared" si="70"/>
        <v>90.761968981793657</v>
      </c>
      <c r="AY107" s="81">
        <f t="shared" si="71"/>
        <v>53.251770766258858</v>
      </c>
      <c r="AZ107" s="81">
        <f t="shared" si="72"/>
        <v>73.778920308483293</v>
      </c>
      <c r="BA107" s="81">
        <f t="shared" si="73"/>
        <v>94.921875</v>
      </c>
      <c r="BB107" s="81">
        <f t="shared" si="74"/>
        <v>84.623090408214381</v>
      </c>
      <c r="BC107" s="81">
        <f t="shared" si="75"/>
        <v>76.950846986948079</v>
      </c>
      <c r="BD107" s="82">
        <f t="shared" si="99"/>
        <v>104</v>
      </c>
      <c r="BE107" s="83">
        <v>64</v>
      </c>
      <c r="BF107" s="83">
        <v>276</v>
      </c>
      <c r="BG107" s="83">
        <v>744</v>
      </c>
      <c r="BH107" s="83">
        <v>1367</v>
      </c>
      <c r="BI107" s="83">
        <v>1834</v>
      </c>
      <c r="BJ107" s="83">
        <v>299</v>
      </c>
      <c r="BK107" s="77">
        <f t="shared" si="100"/>
        <v>4244</v>
      </c>
      <c r="BL107" s="83">
        <f t="shared" si="76"/>
        <v>19</v>
      </c>
      <c r="BM107" s="84">
        <v>63</v>
      </c>
      <c r="BN107" s="83">
        <f t="shared" si="77"/>
        <v>113</v>
      </c>
      <c r="BO107" s="83">
        <f t="shared" si="78"/>
        <v>226</v>
      </c>
      <c r="BP107" s="83">
        <f t="shared" si="79"/>
        <v>689</v>
      </c>
      <c r="BQ107" s="83">
        <f t="shared" si="80"/>
        <v>1207</v>
      </c>
      <c r="BR107" s="83">
        <f t="shared" si="81"/>
        <v>217</v>
      </c>
      <c r="BS107" s="77">
        <f t="shared" si="101"/>
        <v>2339</v>
      </c>
      <c r="BT107" s="83">
        <f t="shared" si="82"/>
        <v>11</v>
      </c>
      <c r="BU107" s="77">
        <v>55</v>
      </c>
      <c r="BV107" s="83">
        <f t="shared" si="83"/>
        <v>45</v>
      </c>
      <c r="BW107" s="83">
        <f t="shared" si="84"/>
        <v>76</v>
      </c>
      <c r="BX107" s="83">
        <f t="shared" si="85"/>
        <v>182</v>
      </c>
      <c r="BY107" s="83">
        <f t="shared" si="86"/>
        <v>280</v>
      </c>
      <c r="BZ107" s="83">
        <f t="shared" si="87"/>
        <v>56</v>
      </c>
      <c r="CA107" s="77">
        <f t="shared" si="102"/>
        <v>594</v>
      </c>
      <c r="CB107" s="85">
        <v>29</v>
      </c>
      <c r="CC107" s="77">
        <v>117</v>
      </c>
      <c r="CD107" s="85">
        <v>104</v>
      </c>
      <c r="CE107" s="85">
        <v>372</v>
      </c>
      <c r="CF107" s="85">
        <v>404</v>
      </c>
      <c r="CG107" s="85">
        <v>280</v>
      </c>
      <c r="CH107" s="85">
        <v>24</v>
      </c>
      <c r="CI107" s="77">
        <f t="shared" si="103"/>
        <v>1080</v>
      </c>
      <c r="CP107" s="77">
        <f t="shared" si="104"/>
        <v>0</v>
      </c>
      <c r="CQ107" s="85">
        <f t="shared" si="88"/>
        <v>5</v>
      </c>
      <c r="CR107" s="77">
        <v>12</v>
      </c>
      <c r="CS107" s="85">
        <f t="shared" si="89"/>
        <v>14</v>
      </c>
      <c r="CT107" s="85">
        <f t="shared" si="90"/>
        <v>70</v>
      </c>
      <c r="CU107" s="85">
        <f t="shared" si="91"/>
        <v>92</v>
      </c>
      <c r="CV107" s="85">
        <f t="shared" si="92"/>
        <v>67</v>
      </c>
      <c r="CW107" s="85">
        <f t="shared" si="93"/>
        <v>2</v>
      </c>
      <c r="CX107" s="77">
        <f t="shared" si="105"/>
        <v>231</v>
      </c>
      <c r="CY107" s="85">
        <v>3</v>
      </c>
      <c r="CZ107" s="85">
        <v>3</v>
      </c>
      <c r="DA107" s="85">
        <v>1</v>
      </c>
      <c r="DB107" s="85">
        <v>21</v>
      </c>
      <c r="DC107" s="85">
        <v>24</v>
      </c>
      <c r="DD107" s="85">
        <v>1</v>
      </c>
      <c r="DE107" s="85">
        <v>2</v>
      </c>
      <c r="DF107" s="85">
        <v>11</v>
      </c>
      <c r="DG107" s="85">
        <v>69</v>
      </c>
      <c r="DH107" s="85">
        <v>71</v>
      </c>
      <c r="DI107" s="85">
        <v>43</v>
      </c>
      <c r="DJ107" s="85">
        <v>1</v>
      </c>
      <c r="DV107" s="85">
        <v>6</v>
      </c>
      <c r="DW107" s="85">
        <v>19</v>
      </c>
      <c r="DX107" s="85">
        <v>8</v>
      </c>
      <c r="DY107" s="85">
        <v>67</v>
      </c>
      <c r="DZ107" s="85">
        <v>138</v>
      </c>
      <c r="EA107" s="85">
        <v>29</v>
      </c>
      <c r="EB107" s="85">
        <v>5</v>
      </c>
      <c r="EC107" s="85">
        <v>26</v>
      </c>
      <c r="ED107" s="85">
        <v>68</v>
      </c>
      <c r="EE107" s="85">
        <v>115</v>
      </c>
      <c r="EF107" s="85">
        <v>142</v>
      </c>
      <c r="EG107" s="85">
        <v>27</v>
      </c>
      <c r="EH107" s="85">
        <v>1</v>
      </c>
      <c r="EI107" s="85">
        <v>1</v>
      </c>
      <c r="EJ107" s="85">
        <v>0</v>
      </c>
      <c r="EK107" s="85">
        <v>3</v>
      </c>
      <c r="EL107" s="85">
        <v>1</v>
      </c>
      <c r="EM107" s="85">
        <v>2</v>
      </c>
      <c r="ET107" s="85">
        <v>14</v>
      </c>
      <c r="EU107" s="85">
        <v>52</v>
      </c>
      <c r="EV107" s="85">
        <v>7</v>
      </c>
      <c r="EW107" s="85">
        <v>205</v>
      </c>
      <c r="EX107" s="85">
        <v>644</v>
      </c>
      <c r="EY107" s="85">
        <v>139</v>
      </c>
      <c r="EZ107" s="85">
        <v>4</v>
      </c>
      <c r="FA107" s="85">
        <v>60</v>
      </c>
      <c r="FB107" s="85">
        <v>219</v>
      </c>
      <c r="FC107" s="85">
        <v>481</v>
      </c>
      <c r="FD107" s="85">
        <v>562</v>
      </c>
      <c r="FE107" s="85">
        <v>76</v>
      </c>
      <c r="FL107" s="86">
        <f t="shared" si="106"/>
        <v>0</v>
      </c>
      <c r="FM107" s="99">
        <f t="shared" si="94"/>
        <v>0</v>
      </c>
      <c r="FN107" s="99">
        <f t="shared" si="95"/>
        <v>0</v>
      </c>
      <c r="FO107" s="100">
        <f t="shared" si="96"/>
        <v>0</v>
      </c>
      <c r="FP107" s="100">
        <f t="shared" si="97"/>
        <v>0</v>
      </c>
      <c r="FQ107" s="101">
        <v>6.3596491228069662E-3</v>
      </c>
      <c r="FR107" s="101">
        <v>-0.12589996477632967</v>
      </c>
      <c r="FS107" s="101">
        <v>8.8567170534383181E-3</v>
      </c>
      <c r="FT107" s="100" t="s">
        <v>2084</v>
      </c>
      <c r="FU107" s="100" t="s">
        <v>2100</v>
      </c>
      <c r="FV107" s="100" t="s">
        <v>1976</v>
      </c>
      <c r="FW107" s="100" t="s">
        <v>1822</v>
      </c>
      <c r="FX107" s="100" t="s">
        <v>1832</v>
      </c>
      <c r="FY107" s="100" t="s">
        <v>1491</v>
      </c>
      <c r="FZ107" s="100" t="s">
        <v>2101</v>
      </c>
      <c r="GA107" s="100" t="s">
        <v>1464</v>
      </c>
      <c r="GB107" s="100"/>
    </row>
    <row r="108" spans="1:184" hidden="1" x14ac:dyDescent="0.25">
      <c r="A108" s="32" t="s">
        <v>89</v>
      </c>
      <c r="B108" s="90" t="s">
        <v>102</v>
      </c>
      <c r="C108" s="41" t="str">
        <f>'[1]Özet tablo'!P107</f>
        <v>ANTALYA</v>
      </c>
      <c r="D108" s="41"/>
      <c r="E108" s="41"/>
      <c r="F108" s="41"/>
      <c r="G108" s="91">
        <v>61</v>
      </c>
      <c r="H108" s="91">
        <v>378</v>
      </c>
      <c r="I108" s="91">
        <v>461</v>
      </c>
      <c r="J108" s="91">
        <v>900</v>
      </c>
      <c r="K108" s="92">
        <v>77</v>
      </c>
      <c r="L108" s="92">
        <v>408</v>
      </c>
      <c r="M108" s="92">
        <v>594</v>
      </c>
      <c r="N108" s="92">
        <v>1079</v>
      </c>
      <c r="O108" s="93">
        <v>9</v>
      </c>
      <c r="P108" s="40">
        <v>176</v>
      </c>
      <c r="Q108" s="94">
        <f t="shared" si="107"/>
        <v>179</v>
      </c>
      <c r="R108" s="95">
        <f t="shared" si="108"/>
        <v>0.19888888888888889</v>
      </c>
      <c r="S108" s="96">
        <v>553</v>
      </c>
      <c r="T108" s="96">
        <v>661</v>
      </c>
      <c r="U108" s="96">
        <v>551</v>
      </c>
      <c r="V108" s="96">
        <v>753</v>
      </c>
      <c r="W108" s="96">
        <v>1212</v>
      </c>
      <c r="X108" s="96">
        <v>1765</v>
      </c>
      <c r="Y108" s="73">
        <f t="shared" si="59"/>
        <v>13.924050632911392</v>
      </c>
      <c r="Z108" s="73">
        <f t="shared" si="60"/>
        <v>61.724659606656587</v>
      </c>
      <c r="AA108" s="73">
        <f t="shared" si="61"/>
        <v>77.495462794918339</v>
      </c>
      <c r="AB108" s="73">
        <f t="shared" si="62"/>
        <v>68.89438943894389</v>
      </c>
      <c r="AC108" s="73">
        <f t="shared" si="63"/>
        <v>51.671388101983005</v>
      </c>
      <c r="AD108" s="97">
        <f t="shared" si="66"/>
        <v>377</v>
      </c>
      <c r="AE108" s="40">
        <f t="shared" si="67"/>
        <v>124</v>
      </c>
      <c r="AF108" s="98">
        <v>707</v>
      </c>
      <c r="AG108" s="98">
        <v>565</v>
      </c>
      <c r="AH108" s="98">
        <v>700</v>
      </c>
      <c r="AI108" s="98">
        <v>457</v>
      </c>
      <c r="AJ108" s="98">
        <v>203</v>
      </c>
      <c r="AK108" s="98">
        <v>160</v>
      </c>
      <c r="AL108" s="76">
        <v>25</v>
      </c>
      <c r="AM108" s="76">
        <v>41</v>
      </c>
      <c r="AN108" s="77">
        <v>121</v>
      </c>
      <c r="AO108" s="77">
        <v>303</v>
      </c>
      <c r="AP108" s="77">
        <v>468</v>
      </c>
      <c r="AQ108" s="77">
        <v>46</v>
      </c>
      <c r="AR108" s="77">
        <f t="shared" si="98"/>
        <v>938</v>
      </c>
      <c r="AS108" s="77">
        <v>197</v>
      </c>
      <c r="AT108" s="78">
        <v>10</v>
      </c>
      <c r="AU108" s="79">
        <v>38</v>
      </c>
      <c r="AV108" s="80">
        <f t="shared" si="68"/>
        <v>42.857142857142854</v>
      </c>
      <c r="AW108" s="80">
        <f t="shared" si="69"/>
        <v>53.586862575626625</v>
      </c>
      <c r="AX108" s="80">
        <f t="shared" si="70"/>
        <v>69.365426695842444</v>
      </c>
      <c r="AY108" s="81">
        <f t="shared" si="71"/>
        <v>21.415929203539825</v>
      </c>
      <c r="AZ108" s="81">
        <f t="shared" si="72"/>
        <v>43.285714285714292</v>
      </c>
      <c r="BA108" s="81">
        <f t="shared" si="73"/>
        <v>78.181818181818187</v>
      </c>
      <c r="BB108" s="81">
        <f t="shared" si="74"/>
        <v>60.220588235294116</v>
      </c>
      <c r="BC108" s="81">
        <f t="shared" si="75"/>
        <v>52</v>
      </c>
      <c r="BD108" s="82">
        <f t="shared" si="99"/>
        <v>144</v>
      </c>
      <c r="BE108" s="83">
        <v>24</v>
      </c>
      <c r="BF108" s="83">
        <v>47</v>
      </c>
      <c r="BG108" s="83">
        <v>110</v>
      </c>
      <c r="BH108" s="83">
        <v>291</v>
      </c>
      <c r="BI108" s="83">
        <v>480</v>
      </c>
      <c r="BJ108" s="83">
        <v>65</v>
      </c>
      <c r="BK108" s="77">
        <f t="shared" si="100"/>
        <v>946</v>
      </c>
      <c r="BL108" s="83">
        <f t="shared" si="76"/>
        <v>21</v>
      </c>
      <c r="BM108" s="84">
        <v>31</v>
      </c>
      <c r="BN108" s="83">
        <f t="shared" si="77"/>
        <v>37</v>
      </c>
      <c r="BO108" s="83">
        <f t="shared" si="78"/>
        <v>91</v>
      </c>
      <c r="BP108" s="83">
        <f t="shared" si="79"/>
        <v>226</v>
      </c>
      <c r="BQ108" s="83">
        <f t="shared" si="80"/>
        <v>442</v>
      </c>
      <c r="BR108" s="83">
        <f t="shared" si="81"/>
        <v>61</v>
      </c>
      <c r="BS108" s="77">
        <f t="shared" si="101"/>
        <v>820</v>
      </c>
      <c r="BT108" s="83">
        <f t="shared" si="82"/>
        <v>2</v>
      </c>
      <c r="BU108" s="77">
        <v>5</v>
      </c>
      <c r="BV108" s="83">
        <f t="shared" si="83"/>
        <v>8</v>
      </c>
      <c r="BW108" s="83">
        <f t="shared" si="84"/>
        <v>3</v>
      </c>
      <c r="BX108" s="83">
        <f t="shared" si="85"/>
        <v>46</v>
      </c>
      <c r="BY108" s="83">
        <f t="shared" si="86"/>
        <v>49</v>
      </c>
      <c r="BZ108" s="83">
        <f t="shared" si="87"/>
        <v>5</v>
      </c>
      <c r="CA108" s="77">
        <f t="shared" si="102"/>
        <v>103</v>
      </c>
      <c r="CB108" s="85">
        <v>1</v>
      </c>
      <c r="CC108" s="77">
        <v>4</v>
      </c>
      <c r="CD108" s="85">
        <v>4</v>
      </c>
      <c r="CE108" s="85">
        <v>16</v>
      </c>
      <c r="CF108" s="85">
        <v>15</v>
      </c>
      <c r="CG108" s="85">
        <v>4</v>
      </c>
      <c r="CH108" s="85">
        <v>1</v>
      </c>
      <c r="CI108" s="77">
        <f t="shared" si="103"/>
        <v>36</v>
      </c>
      <c r="CP108" s="77">
        <f t="shared" si="104"/>
        <v>0</v>
      </c>
      <c r="CQ108" s="85">
        <f t="shared" si="88"/>
        <v>1</v>
      </c>
      <c r="CR108" s="77">
        <v>1</v>
      </c>
      <c r="CS108" s="85">
        <f t="shared" si="89"/>
        <v>1</v>
      </c>
      <c r="CT108" s="85">
        <f t="shared" si="90"/>
        <v>0</v>
      </c>
      <c r="CU108" s="85">
        <f t="shared" si="91"/>
        <v>20</v>
      </c>
      <c r="CV108" s="85">
        <f t="shared" si="92"/>
        <v>2</v>
      </c>
      <c r="CW108" s="85">
        <f t="shared" si="93"/>
        <v>0</v>
      </c>
      <c r="CX108" s="77">
        <f t="shared" si="105"/>
        <v>22</v>
      </c>
      <c r="CY108" s="85">
        <v>1</v>
      </c>
      <c r="CZ108" s="85">
        <v>1</v>
      </c>
      <c r="DA108" s="85">
        <v>0</v>
      </c>
      <c r="DB108" s="85">
        <v>20</v>
      </c>
      <c r="DC108" s="85">
        <v>2</v>
      </c>
      <c r="DD108" s="85">
        <v>0</v>
      </c>
      <c r="DV108" s="85">
        <v>1</v>
      </c>
      <c r="DW108" s="85">
        <v>3</v>
      </c>
      <c r="DX108" s="85">
        <v>0</v>
      </c>
      <c r="DY108" s="85">
        <v>16</v>
      </c>
      <c r="DZ108" s="85">
        <v>17</v>
      </c>
      <c r="EA108" s="85">
        <v>2</v>
      </c>
      <c r="EB108" s="85">
        <v>1</v>
      </c>
      <c r="EC108" s="85">
        <v>5</v>
      </c>
      <c r="ED108" s="85">
        <v>3</v>
      </c>
      <c r="EE108" s="85">
        <v>30</v>
      </c>
      <c r="EF108" s="85">
        <v>32</v>
      </c>
      <c r="EG108" s="85">
        <v>3</v>
      </c>
      <c r="ET108" s="85">
        <v>20</v>
      </c>
      <c r="EU108" s="85">
        <v>32</v>
      </c>
      <c r="EV108" s="85">
        <v>60</v>
      </c>
      <c r="EW108" s="85">
        <v>188</v>
      </c>
      <c r="EX108" s="85">
        <v>405</v>
      </c>
      <c r="EY108" s="85">
        <v>60</v>
      </c>
      <c r="EZ108" s="85">
        <v>1</v>
      </c>
      <c r="FA108" s="85">
        <v>5</v>
      </c>
      <c r="FB108" s="85">
        <v>31</v>
      </c>
      <c r="FC108" s="85">
        <v>38</v>
      </c>
      <c r="FD108" s="85">
        <v>37</v>
      </c>
      <c r="FE108" s="85">
        <v>1</v>
      </c>
      <c r="FL108" s="86">
        <f t="shared" si="106"/>
        <v>0</v>
      </c>
      <c r="FM108" s="99">
        <f t="shared" si="94"/>
        <v>0</v>
      </c>
      <c r="FN108" s="99">
        <f t="shared" si="95"/>
        <v>0</v>
      </c>
      <c r="FO108" s="100">
        <f t="shared" si="96"/>
        <v>0</v>
      </c>
      <c r="FP108" s="100">
        <f t="shared" si="97"/>
        <v>0</v>
      </c>
      <c r="FQ108" s="101">
        <v>0.26012245704127984</v>
      </c>
      <c r="FR108" s="101">
        <v>6.1457679696062618E-2</v>
      </c>
      <c r="FS108" s="101">
        <v>0.11006058363066158</v>
      </c>
      <c r="FT108" s="100" t="s">
        <v>2020</v>
      </c>
      <c r="FU108" s="100" t="s">
        <v>2196</v>
      </c>
      <c r="FV108" s="100" t="s">
        <v>1982</v>
      </c>
      <c r="FW108" s="100" t="s">
        <v>1587</v>
      </c>
      <c r="FX108" s="100" t="s">
        <v>1960</v>
      </c>
      <c r="FY108" s="100" t="s">
        <v>1577</v>
      </c>
      <c r="FZ108" s="100" t="s">
        <v>2080</v>
      </c>
      <c r="GA108" s="100" t="s">
        <v>1954</v>
      </c>
      <c r="GB108" s="100"/>
    </row>
    <row r="109" spans="1:184" hidden="1" x14ac:dyDescent="0.25">
      <c r="A109" s="32" t="s">
        <v>89</v>
      </c>
      <c r="B109" s="90" t="s">
        <v>103</v>
      </c>
      <c r="C109" s="41" t="str">
        <f>'[1]Özet tablo'!P108</f>
        <v>ANTALYA</v>
      </c>
      <c r="D109" s="41"/>
      <c r="E109" s="41"/>
      <c r="F109" s="41"/>
      <c r="G109" s="91">
        <v>40</v>
      </c>
      <c r="H109" s="91">
        <v>339</v>
      </c>
      <c r="I109" s="91">
        <v>749</v>
      </c>
      <c r="J109" s="91">
        <v>1128</v>
      </c>
      <c r="K109" s="92">
        <v>57</v>
      </c>
      <c r="L109" s="92">
        <v>388</v>
      </c>
      <c r="M109" s="92">
        <v>774</v>
      </c>
      <c r="N109" s="92">
        <v>1219</v>
      </c>
      <c r="O109" s="93">
        <v>23</v>
      </c>
      <c r="P109" s="40">
        <v>266</v>
      </c>
      <c r="Q109" s="94">
        <f t="shared" si="107"/>
        <v>91</v>
      </c>
      <c r="R109" s="95">
        <f t="shared" si="108"/>
        <v>8.0673758865248232E-2</v>
      </c>
      <c r="S109" s="96">
        <v>740</v>
      </c>
      <c r="T109" s="96">
        <v>979</v>
      </c>
      <c r="U109" s="96">
        <v>745</v>
      </c>
      <c r="V109" s="96">
        <v>989</v>
      </c>
      <c r="W109" s="96">
        <v>1724</v>
      </c>
      <c r="X109" s="96">
        <v>2464</v>
      </c>
      <c r="Y109" s="73">
        <f t="shared" si="59"/>
        <v>7.7027027027027035</v>
      </c>
      <c r="Z109" s="73">
        <f t="shared" si="60"/>
        <v>39.632277834525027</v>
      </c>
      <c r="AA109" s="73">
        <f t="shared" si="61"/>
        <v>71.275167785234899</v>
      </c>
      <c r="AB109" s="73">
        <f t="shared" si="62"/>
        <v>53.306264501160094</v>
      </c>
      <c r="AC109" s="73">
        <f t="shared" si="63"/>
        <v>39.61038961038961</v>
      </c>
      <c r="AD109" s="97">
        <f t="shared" si="66"/>
        <v>805</v>
      </c>
      <c r="AE109" s="40">
        <f t="shared" si="67"/>
        <v>214</v>
      </c>
      <c r="AF109" s="98">
        <v>928</v>
      </c>
      <c r="AG109" s="98">
        <v>766</v>
      </c>
      <c r="AH109" s="98">
        <v>960</v>
      </c>
      <c r="AI109" s="98">
        <v>728</v>
      </c>
      <c r="AJ109" s="98">
        <v>249</v>
      </c>
      <c r="AK109" s="98">
        <v>228</v>
      </c>
      <c r="AL109" s="76">
        <v>28</v>
      </c>
      <c r="AM109" s="76">
        <v>66</v>
      </c>
      <c r="AN109" s="77">
        <v>97</v>
      </c>
      <c r="AO109" s="77">
        <v>323</v>
      </c>
      <c r="AP109" s="77">
        <v>721</v>
      </c>
      <c r="AQ109" s="77">
        <v>82</v>
      </c>
      <c r="AR109" s="77">
        <f t="shared" si="98"/>
        <v>1223</v>
      </c>
      <c r="AS109" s="77">
        <v>285</v>
      </c>
      <c r="AT109" s="78">
        <v>10</v>
      </c>
      <c r="AU109" s="79">
        <v>42</v>
      </c>
      <c r="AV109" s="80">
        <f t="shared" si="68"/>
        <v>41.164658634538156</v>
      </c>
      <c r="AW109" s="80">
        <f t="shared" si="69"/>
        <v>49.822274881516584</v>
      </c>
      <c r="AX109" s="80">
        <f t="shared" si="70"/>
        <v>71.15384615384616</v>
      </c>
      <c r="AY109" s="81">
        <f t="shared" si="71"/>
        <v>12.663185378590077</v>
      </c>
      <c r="AZ109" s="81">
        <f t="shared" si="72"/>
        <v>33.645833333333336</v>
      </c>
      <c r="BA109" s="81">
        <f t="shared" si="73"/>
        <v>79.119754350051181</v>
      </c>
      <c r="BB109" s="81">
        <f t="shared" si="74"/>
        <v>56.582343830665984</v>
      </c>
      <c r="BC109" s="81">
        <f t="shared" si="75"/>
        <v>49.913941480206539</v>
      </c>
      <c r="BD109" s="82">
        <f t="shared" si="99"/>
        <v>204</v>
      </c>
      <c r="BE109" s="83">
        <v>29</v>
      </c>
      <c r="BF109" s="83">
        <v>68</v>
      </c>
      <c r="BG109" s="83">
        <v>80</v>
      </c>
      <c r="BH109" s="83">
        <v>310</v>
      </c>
      <c r="BI109" s="83">
        <v>767</v>
      </c>
      <c r="BJ109" s="83">
        <v>110</v>
      </c>
      <c r="BK109" s="77">
        <f t="shared" si="100"/>
        <v>1267</v>
      </c>
      <c r="BL109" s="83">
        <f t="shared" si="76"/>
        <v>22</v>
      </c>
      <c r="BM109" s="84">
        <v>45</v>
      </c>
      <c r="BN109" s="83">
        <f t="shared" si="77"/>
        <v>48</v>
      </c>
      <c r="BO109" s="83">
        <f t="shared" si="78"/>
        <v>44</v>
      </c>
      <c r="BP109" s="83">
        <f t="shared" si="79"/>
        <v>197</v>
      </c>
      <c r="BQ109" s="83">
        <f t="shared" si="80"/>
        <v>645</v>
      </c>
      <c r="BR109" s="83">
        <f t="shared" si="81"/>
        <v>101</v>
      </c>
      <c r="BS109" s="77">
        <f t="shared" si="101"/>
        <v>987</v>
      </c>
      <c r="BT109" s="83">
        <f t="shared" si="82"/>
        <v>8</v>
      </c>
      <c r="BU109" s="77">
        <v>15</v>
      </c>
      <c r="BV109" s="83">
        <f t="shared" si="83"/>
        <v>27</v>
      </c>
      <c r="BW109" s="83">
        <f t="shared" si="84"/>
        <v>38</v>
      </c>
      <c r="BX109" s="83">
        <f t="shared" si="85"/>
        <v>139</v>
      </c>
      <c r="BY109" s="83">
        <f t="shared" si="86"/>
        <v>218</v>
      </c>
      <c r="BZ109" s="83">
        <f t="shared" si="87"/>
        <v>27</v>
      </c>
      <c r="CA109" s="77">
        <f t="shared" si="102"/>
        <v>422</v>
      </c>
      <c r="CB109" s="85">
        <v>1</v>
      </c>
      <c r="CC109" s="77">
        <v>4</v>
      </c>
      <c r="CD109" s="85">
        <v>3</v>
      </c>
      <c r="CE109" s="85">
        <v>8</v>
      </c>
      <c r="CF109" s="85">
        <v>3</v>
      </c>
      <c r="CG109" s="85">
        <v>2</v>
      </c>
      <c r="CH109" s="85">
        <v>0</v>
      </c>
      <c r="CI109" s="77">
        <f t="shared" si="103"/>
        <v>13</v>
      </c>
      <c r="CP109" s="77">
        <f t="shared" si="104"/>
        <v>0</v>
      </c>
      <c r="CQ109" s="85">
        <f t="shared" si="88"/>
        <v>2</v>
      </c>
      <c r="CR109" s="77">
        <v>2</v>
      </c>
      <c r="CS109" s="85">
        <f t="shared" si="89"/>
        <v>2</v>
      </c>
      <c r="CT109" s="85">
        <f t="shared" si="90"/>
        <v>0</v>
      </c>
      <c r="CU109" s="85">
        <f t="shared" si="91"/>
        <v>21</v>
      </c>
      <c r="CV109" s="85">
        <f t="shared" si="92"/>
        <v>9</v>
      </c>
      <c r="CW109" s="85">
        <f t="shared" si="93"/>
        <v>3</v>
      </c>
      <c r="CX109" s="77">
        <f t="shared" si="105"/>
        <v>33</v>
      </c>
      <c r="CY109" s="85">
        <v>2</v>
      </c>
      <c r="CZ109" s="85">
        <v>2</v>
      </c>
      <c r="DA109" s="85">
        <v>0</v>
      </c>
      <c r="DB109" s="85">
        <v>21</v>
      </c>
      <c r="DC109" s="85">
        <v>9</v>
      </c>
      <c r="DD109" s="85">
        <v>3</v>
      </c>
      <c r="DV109" s="85">
        <v>5</v>
      </c>
      <c r="DW109" s="85">
        <v>15</v>
      </c>
      <c r="DX109" s="85">
        <v>10</v>
      </c>
      <c r="DY109" s="85">
        <v>66</v>
      </c>
      <c r="DZ109" s="85">
        <v>124</v>
      </c>
      <c r="EA109" s="85">
        <v>23</v>
      </c>
      <c r="EB109" s="85">
        <v>3</v>
      </c>
      <c r="EC109" s="85">
        <v>12</v>
      </c>
      <c r="ED109" s="85">
        <v>28</v>
      </c>
      <c r="EE109" s="85">
        <v>73</v>
      </c>
      <c r="EF109" s="85">
        <v>94</v>
      </c>
      <c r="EG109" s="85">
        <v>4</v>
      </c>
      <c r="EH109" s="85">
        <v>1</v>
      </c>
      <c r="EI109" s="85">
        <v>1</v>
      </c>
      <c r="EJ109" s="85">
        <v>0</v>
      </c>
      <c r="EK109" s="85">
        <v>5</v>
      </c>
      <c r="EL109" s="85">
        <v>9</v>
      </c>
      <c r="EM109" s="85">
        <v>0</v>
      </c>
      <c r="ET109" s="85">
        <v>20</v>
      </c>
      <c r="EU109" s="85">
        <v>39</v>
      </c>
      <c r="EV109" s="85">
        <v>14</v>
      </c>
      <c r="EW109" s="85">
        <v>140</v>
      </c>
      <c r="EX109" s="85">
        <v>535</v>
      </c>
      <c r="EY109" s="85">
        <v>81</v>
      </c>
      <c r="EZ109" s="85">
        <v>1</v>
      </c>
      <c r="FA109" s="85">
        <v>8</v>
      </c>
      <c r="FB109" s="85">
        <v>30</v>
      </c>
      <c r="FC109" s="85">
        <v>52</v>
      </c>
      <c r="FD109" s="85">
        <v>101</v>
      </c>
      <c r="FE109" s="85">
        <v>20</v>
      </c>
      <c r="FL109" s="86">
        <f t="shared" si="106"/>
        <v>45.599999999999909</v>
      </c>
      <c r="FM109" s="99">
        <f t="shared" si="94"/>
        <v>2</v>
      </c>
      <c r="FN109" s="99">
        <f t="shared" si="95"/>
        <v>0</v>
      </c>
      <c r="FO109" s="100">
        <f t="shared" si="96"/>
        <v>0.34</v>
      </c>
      <c r="FP109" s="100">
        <f t="shared" si="97"/>
        <v>0</v>
      </c>
      <c r="FQ109" s="101">
        <v>0.31266812538296745</v>
      </c>
      <c r="FR109" s="101">
        <v>0.14532335646168182</v>
      </c>
      <c r="FS109" s="101">
        <v>0.16506789326388641</v>
      </c>
      <c r="FT109" s="100" t="s">
        <v>2015</v>
      </c>
      <c r="FU109" s="100" t="s">
        <v>1945</v>
      </c>
      <c r="FV109" s="100" t="s">
        <v>2012</v>
      </c>
      <c r="FW109" s="100" t="s">
        <v>1895</v>
      </c>
      <c r="FX109" s="100" t="s">
        <v>1468</v>
      </c>
      <c r="FY109" s="100" t="s">
        <v>2004</v>
      </c>
      <c r="FZ109" s="100" t="s">
        <v>2328</v>
      </c>
      <c r="GA109" s="100" t="s">
        <v>2017</v>
      </c>
      <c r="GB109" s="100"/>
    </row>
    <row r="110" spans="1:184" hidden="1" x14ac:dyDescent="0.25">
      <c r="A110" s="32" t="s">
        <v>89</v>
      </c>
      <c r="B110" s="90" t="s">
        <v>104</v>
      </c>
      <c r="C110" s="41" t="str">
        <f>'[1]Özet tablo'!P109</f>
        <v>ANTALYA</v>
      </c>
      <c r="D110" s="41"/>
      <c r="E110" s="41"/>
      <c r="F110" s="41"/>
      <c r="G110" s="91">
        <v>258</v>
      </c>
      <c r="H110" s="91">
        <v>1163</v>
      </c>
      <c r="I110" s="91">
        <v>2411</v>
      </c>
      <c r="J110" s="91">
        <v>3832</v>
      </c>
      <c r="K110" s="92">
        <v>405</v>
      </c>
      <c r="L110" s="92">
        <v>1052</v>
      </c>
      <c r="M110" s="92">
        <v>2576</v>
      </c>
      <c r="N110" s="92">
        <v>4033</v>
      </c>
      <c r="O110" s="93">
        <v>42</v>
      </c>
      <c r="P110" s="40">
        <v>951</v>
      </c>
      <c r="Q110" s="94">
        <f t="shared" si="107"/>
        <v>201</v>
      </c>
      <c r="R110" s="95">
        <f t="shared" si="108"/>
        <v>5.2453027139874736E-2</v>
      </c>
      <c r="S110" s="96">
        <v>2706</v>
      </c>
      <c r="T110" s="96">
        <v>3592</v>
      </c>
      <c r="U110" s="96">
        <v>2667</v>
      </c>
      <c r="V110" s="96">
        <v>3605</v>
      </c>
      <c r="W110" s="96">
        <v>6259</v>
      </c>
      <c r="X110" s="96">
        <v>8965</v>
      </c>
      <c r="Y110" s="73">
        <f t="shared" si="59"/>
        <v>14.966740576496672</v>
      </c>
      <c r="Z110" s="73">
        <f t="shared" si="60"/>
        <v>29.287305122494434</v>
      </c>
      <c r="AA110" s="73">
        <f t="shared" si="61"/>
        <v>62.504686914135732</v>
      </c>
      <c r="AB110" s="73">
        <f t="shared" si="62"/>
        <v>43.441444320178938</v>
      </c>
      <c r="AC110" s="73">
        <f t="shared" si="63"/>
        <v>34.846625766871163</v>
      </c>
      <c r="AD110" s="97">
        <f t="shared" si="66"/>
        <v>3540</v>
      </c>
      <c r="AE110" s="40">
        <f t="shared" si="67"/>
        <v>1000</v>
      </c>
      <c r="AF110" s="98">
        <v>3661</v>
      </c>
      <c r="AG110" s="98">
        <v>2843</v>
      </c>
      <c r="AH110" s="98">
        <v>3693</v>
      </c>
      <c r="AI110" s="98">
        <v>2698</v>
      </c>
      <c r="AJ110" s="98">
        <v>941</v>
      </c>
      <c r="AK110" s="98">
        <v>862</v>
      </c>
      <c r="AL110" s="76">
        <v>76</v>
      </c>
      <c r="AM110" s="76">
        <v>202</v>
      </c>
      <c r="AN110" s="77">
        <v>315</v>
      </c>
      <c r="AO110" s="77">
        <v>998</v>
      </c>
      <c r="AP110" s="77">
        <v>2510</v>
      </c>
      <c r="AQ110" s="77">
        <v>252</v>
      </c>
      <c r="AR110" s="77">
        <f t="shared" si="98"/>
        <v>4075</v>
      </c>
      <c r="AS110" s="77">
        <v>965</v>
      </c>
      <c r="AT110" s="78">
        <v>28</v>
      </c>
      <c r="AU110" s="79">
        <v>112</v>
      </c>
      <c r="AV110" s="80">
        <f t="shared" si="68"/>
        <v>38.115863562533839</v>
      </c>
      <c r="AW110" s="80">
        <f t="shared" si="69"/>
        <v>43.733375058676266</v>
      </c>
      <c r="AX110" s="80">
        <f t="shared" si="70"/>
        <v>66.604892512972569</v>
      </c>
      <c r="AY110" s="81">
        <f t="shared" si="71"/>
        <v>11.079845233907843</v>
      </c>
      <c r="AZ110" s="81">
        <f t="shared" si="72"/>
        <v>27.02409964798267</v>
      </c>
      <c r="BA110" s="81">
        <f t="shared" si="73"/>
        <v>72.822203902170926</v>
      </c>
      <c r="BB110" s="81">
        <f t="shared" si="74"/>
        <v>49.754500818330605</v>
      </c>
      <c r="BC110" s="81">
        <f t="shared" si="75"/>
        <v>45.74205492132058</v>
      </c>
      <c r="BD110" s="82">
        <f t="shared" si="99"/>
        <v>989</v>
      </c>
      <c r="BE110" s="83">
        <v>78</v>
      </c>
      <c r="BF110" s="83">
        <v>251</v>
      </c>
      <c r="BG110" s="83">
        <v>364</v>
      </c>
      <c r="BH110" s="83">
        <v>999</v>
      </c>
      <c r="BI110" s="83">
        <v>2552</v>
      </c>
      <c r="BJ110" s="83">
        <v>396</v>
      </c>
      <c r="BK110" s="77">
        <f t="shared" si="100"/>
        <v>4311</v>
      </c>
      <c r="BL110" s="83">
        <f t="shared" si="76"/>
        <v>56</v>
      </c>
      <c r="BM110" s="84">
        <v>116</v>
      </c>
      <c r="BN110" s="83">
        <f t="shared" si="77"/>
        <v>163</v>
      </c>
      <c r="BO110" s="83">
        <f t="shared" si="78"/>
        <v>97</v>
      </c>
      <c r="BP110" s="83">
        <f t="shared" si="79"/>
        <v>558</v>
      </c>
      <c r="BQ110" s="83">
        <f t="shared" si="80"/>
        <v>2104</v>
      </c>
      <c r="BR110" s="83">
        <f t="shared" si="81"/>
        <v>346</v>
      </c>
      <c r="BS110" s="77">
        <f t="shared" si="101"/>
        <v>3105</v>
      </c>
      <c r="BT110" s="83">
        <f t="shared" si="82"/>
        <v>18</v>
      </c>
      <c r="BU110" s="77">
        <v>39</v>
      </c>
      <c r="BV110" s="83">
        <f t="shared" si="83"/>
        <v>68</v>
      </c>
      <c r="BW110" s="83">
        <f t="shared" si="84"/>
        <v>86</v>
      </c>
      <c r="BX110" s="83">
        <f t="shared" si="85"/>
        <v>275</v>
      </c>
      <c r="BY110" s="83">
        <f t="shared" si="86"/>
        <v>544</v>
      </c>
      <c r="BZ110" s="83">
        <f t="shared" si="87"/>
        <v>101</v>
      </c>
      <c r="CA110" s="77">
        <f t="shared" si="102"/>
        <v>1006</v>
      </c>
      <c r="CB110" s="85">
        <v>11</v>
      </c>
      <c r="CC110" s="77">
        <v>46</v>
      </c>
      <c r="CD110" s="85">
        <v>40</v>
      </c>
      <c r="CE110" s="85">
        <v>163</v>
      </c>
      <c r="CF110" s="85">
        <v>177</v>
      </c>
      <c r="CG110" s="85">
        <v>116</v>
      </c>
      <c r="CH110" s="85">
        <v>11</v>
      </c>
      <c r="CI110" s="77">
        <f t="shared" si="103"/>
        <v>467</v>
      </c>
      <c r="CJ110" s="85">
        <v>1</v>
      </c>
      <c r="CK110" s="85">
        <v>5</v>
      </c>
      <c r="CL110" s="85">
        <v>42</v>
      </c>
      <c r="CM110" s="85">
        <v>35</v>
      </c>
      <c r="CN110" s="85">
        <v>3</v>
      </c>
      <c r="CO110" s="85">
        <v>0</v>
      </c>
      <c r="CP110" s="77">
        <f t="shared" si="104"/>
        <v>80</v>
      </c>
      <c r="CQ110" s="85">
        <f t="shared" si="88"/>
        <v>1</v>
      </c>
      <c r="CR110" s="77">
        <v>1</v>
      </c>
      <c r="CS110" s="85">
        <f t="shared" si="89"/>
        <v>1</v>
      </c>
      <c r="CT110" s="85">
        <f t="shared" si="90"/>
        <v>0</v>
      </c>
      <c r="CU110" s="85">
        <f t="shared" si="91"/>
        <v>13</v>
      </c>
      <c r="CV110" s="85">
        <f t="shared" si="92"/>
        <v>4</v>
      </c>
      <c r="CW110" s="85">
        <f t="shared" si="93"/>
        <v>0</v>
      </c>
      <c r="CX110" s="77">
        <f t="shared" si="105"/>
        <v>17</v>
      </c>
      <c r="CY110" s="85">
        <v>1</v>
      </c>
      <c r="CZ110" s="85">
        <v>1</v>
      </c>
      <c r="DA110" s="85">
        <v>0</v>
      </c>
      <c r="DB110" s="85">
        <v>13</v>
      </c>
      <c r="DC110" s="85">
        <v>4</v>
      </c>
      <c r="DD110" s="85">
        <v>0</v>
      </c>
      <c r="DP110" s="85">
        <v>1</v>
      </c>
      <c r="DQ110" s="85">
        <v>3</v>
      </c>
      <c r="DR110" s="85">
        <v>14</v>
      </c>
      <c r="DS110" s="85">
        <v>18</v>
      </c>
      <c r="DT110" s="85">
        <v>18</v>
      </c>
      <c r="DU110" s="85">
        <v>7</v>
      </c>
      <c r="DV110" s="85">
        <v>14</v>
      </c>
      <c r="DW110" s="85">
        <v>41</v>
      </c>
      <c r="DX110" s="85">
        <v>34</v>
      </c>
      <c r="DY110" s="85">
        <v>125</v>
      </c>
      <c r="DZ110" s="85">
        <v>343</v>
      </c>
      <c r="EA110" s="85">
        <v>85</v>
      </c>
      <c r="EB110" s="85">
        <v>4</v>
      </c>
      <c r="EC110" s="85">
        <v>27</v>
      </c>
      <c r="ED110" s="85">
        <v>52</v>
      </c>
      <c r="EE110" s="85">
        <v>150</v>
      </c>
      <c r="EF110" s="85">
        <v>201</v>
      </c>
      <c r="EG110" s="85">
        <v>16</v>
      </c>
      <c r="ET110" s="85">
        <v>50</v>
      </c>
      <c r="EU110" s="85">
        <v>113</v>
      </c>
      <c r="EV110" s="85">
        <v>27</v>
      </c>
      <c r="EW110" s="85">
        <v>261</v>
      </c>
      <c r="EX110" s="85">
        <v>1483</v>
      </c>
      <c r="EY110" s="85">
        <v>275</v>
      </c>
      <c r="EZ110" s="85">
        <v>5</v>
      </c>
      <c r="FA110" s="85">
        <v>47</v>
      </c>
      <c r="FB110" s="85">
        <v>56</v>
      </c>
      <c r="FC110" s="85">
        <v>279</v>
      </c>
      <c r="FD110" s="85">
        <v>603</v>
      </c>
      <c r="FE110" s="85">
        <v>64</v>
      </c>
      <c r="FL110" s="86">
        <f t="shared" si="106"/>
        <v>685.69999999999982</v>
      </c>
      <c r="FM110" s="99">
        <f t="shared" si="94"/>
        <v>34</v>
      </c>
      <c r="FN110" s="99">
        <f t="shared" si="95"/>
        <v>6</v>
      </c>
      <c r="FO110" s="100">
        <f t="shared" si="96"/>
        <v>5.78</v>
      </c>
      <c r="FP110" s="100">
        <f t="shared" si="97"/>
        <v>1026</v>
      </c>
      <c r="FQ110" s="101">
        <v>0.40582695499282706</v>
      </c>
      <c r="FR110" s="101">
        <v>0.21122906405053943</v>
      </c>
      <c r="FS110" s="101">
        <v>6.2203186002113948E-2</v>
      </c>
      <c r="FT110" s="100" t="s">
        <v>1614</v>
      </c>
      <c r="FU110" s="100" t="s">
        <v>1615</v>
      </c>
      <c r="FV110" s="100" t="s">
        <v>1616</v>
      </c>
      <c r="FW110" s="100" t="s">
        <v>1434</v>
      </c>
      <c r="FX110" s="100" t="s">
        <v>1617</v>
      </c>
      <c r="FY110" s="100" t="s">
        <v>1618</v>
      </c>
      <c r="FZ110" s="100" t="s">
        <v>1605</v>
      </c>
      <c r="GA110" s="100" t="s">
        <v>1619</v>
      </c>
      <c r="GB110" s="100"/>
    </row>
    <row r="111" spans="1:184" hidden="1" x14ac:dyDescent="0.25">
      <c r="A111" s="32" t="s">
        <v>89</v>
      </c>
      <c r="B111" s="90" t="s">
        <v>105</v>
      </c>
      <c r="C111" s="41" t="str">
        <f>'[1]Özet tablo'!P110</f>
        <v>ANTALYA</v>
      </c>
      <c r="D111" s="41"/>
      <c r="E111" s="41"/>
      <c r="F111" s="41"/>
      <c r="G111" s="91">
        <v>1064</v>
      </c>
      <c r="H111" s="91">
        <v>3024</v>
      </c>
      <c r="I111" s="91">
        <v>4630</v>
      </c>
      <c r="J111" s="91">
        <v>8718</v>
      </c>
      <c r="K111" s="92">
        <v>671</v>
      </c>
      <c r="L111" s="92">
        <v>2338</v>
      </c>
      <c r="M111" s="92">
        <v>5043</v>
      </c>
      <c r="N111" s="92">
        <v>8052</v>
      </c>
      <c r="O111" s="93">
        <v>90</v>
      </c>
      <c r="P111" s="40">
        <v>1534</v>
      </c>
      <c r="Q111" s="94">
        <f t="shared" si="107"/>
        <v>-666</v>
      </c>
      <c r="R111" s="95">
        <f t="shared" si="108"/>
        <v>-7.6393668272539572E-2</v>
      </c>
      <c r="S111" s="96">
        <v>4748</v>
      </c>
      <c r="T111" s="96">
        <v>6125</v>
      </c>
      <c r="U111" s="96">
        <v>4557</v>
      </c>
      <c r="V111" s="96">
        <v>6149</v>
      </c>
      <c r="W111" s="96">
        <v>10682</v>
      </c>
      <c r="X111" s="96">
        <v>15430</v>
      </c>
      <c r="Y111" s="73">
        <f t="shared" si="59"/>
        <v>14.132266217354674</v>
      </c>
      <c r="Z111" s="73">
        <f t="shared" si="60"/>
        <v>38.171428571428571</v>
      </c>
      <c r="AA111" s="73">
        <f t="shared" si="61"/>
        <v>78.977397410577126</v>
      </c>
      <c r="AB111" s="73">
        <f t="shared" si="62"/>
        <v>55.579479498221303</v>
      </c>
      <c r="AC111" s="73">
        <f t="shared" si="63"/>
        <v>42.825664290343482</v>
      </c>
      <c r="AD111" s="97">
        <f t="shared" si="66"/>
        <v>4745</v>
      </c>
      <c r="AE111" s="40">
        <f t="shared" si="67"/>
        <v>958</v>
      </c>
      <c r="AF111" s="98">
        <v>6250</v>
      </c>
      <c r="AG111" s="98">
        <v>4742</v>
      </c>
      <c r="AH111" s="98">
        <v>6304</v>
      </c>
      <c r="AI111" s="98">
        <v>4634</v>
      </c>
      <c r="AJ111" s="98">
        <v>1623</v>
      </c>
      <c r="AK111" s="98">
        <v>1358</v>
      </c>
      <c r="AL111" s="76">
        <v>153</v>
      </c>
      <c r="AM111" s="76">
        <v>547</v>
      </c>
      <c r="AN111" s="77">
        <v>1373</v>
      </c>
      <c r="AO111" s="77">
        <v>3207</v>
      </c>
      <c r="AP111" s="77">
        <v>4925</v>
      </c>
      <c r="AQ111" s="77">
        <v>447</v>
      </c>
      <c r="AR111" s="77">
        <f t="shared" si="98"/>
        <v>9952</v>
      </c>
      <c r="AS111" s="77">
        <v>1715</v>
      </c>
      <c r="AT111" s="78">
        <v>76</v>
      </c>
      <c r="AU111" s="79">
        <v>248</v>
      </c>
      <c r="AV111" s="80">
        <f t="shared" si="68"/>
        <v>53.647610921501709</v>
      </c>
      <c r="AW111" s="80">
        <f t="shared" si="69"/>
        <v>62.753702687877123</v>
      </c>
      <c r="AX111" s="80">
        <f t="shared" si="70"/>
        <v>78.916702632714717</v>
      </c>
      <c r="AY111" s="81">
        <f t="shared" si="71"/>
        <v>28.954027836355966</v>
      </c>
      <c r="AZ111" s="81">
        <f t="shared" si="72"/>
        <v>50.872461928934008</v>
      </c>
      <c r="BA111" s="81">
        <f t="shared" si="73"/>
        <v>83.890043151670127</v>
      </c>
      <c r="BB111" s="81">
        <f t="shared" si="74"/>
        <v>67.319480933046734</v>
      </c>
      <c r="BC111" s="81">
        <f t="shared" si="75"/>
        <v>60.205473224838627</v>
      </c>
      <c r="BD111" s="82">
        <f t="shared" si="99"/>
        <v>1008</v>
      </c>
      <c r="BE111" s="83">
        <v>157</v>
      </c>
      <c r="BF111" s="83">
        <v>620</v>
      </c>
      <c r="BG111" s="83">
        <v>1294</v>
      </c>
      <c r="BH111" s="83">
        <v>2994</v>
      </c>
      <c r="BI111" s="83">
        <v>4968</v>
      </c>
      <c r="BJ111" s="83">
        <v>620</v>
      </c>
      <c r="BK111" s="77">
        <f t="shared" si="100"/>
        <v>9876</v>
      </c>
      <c r="BL111" s="83">
        <f t="shared" si="76"/>
        <v>66</v>
      </c>
      <c r="BM111" s="84">
        <v>172</v>
      </c>
      <c r="BN111" s="83">
        <f t="shared" si="77"/>
        <v>270</v>
      </c>
      <c r="BO111" s="83">
        <f t="shared" si="78"/>
        <v>213</v>
      </c>
      <c r="BP111" s="83">
        <f t="shared" si="79"/>
        <v>1505</v>
      </c>
      <c r="BQ111" s="83">
        <f t="shared" si="80"/>
        <v>3631</v>
      </c>
      <c r="BR111" s="83">
        <f t="shared" si="81"/>
        <v>449</v>
      </c>
      <c r="BS111" s="77">
        <f t="shared" si="101"/>
        <v>5798</v>
      </c>
      <c r="BT111" s="83">
        <f t="shared" si="82"/>
        <v>18</v>
      </c>
      <c r="BU111" s="77">
        <v>123</v>
      </c>
      <c r="BV111" s="83">
        <f t="shared" si="83"/>
        <v>80</v>
      </c>
      <c r="BW111" s="83">
        <f t="shared" si="84"/>
        <v>200</v>
      </c>
      <c r="BX111" s="83">
        <f t="shared" si="85"/>
        <v>324</v>
      </c>
      <c r="BY111" s="83">
        <f t="shared" si="86"/>
        <v>370</v>
      </c>
      <c r="BZ111" s="83">
        <f t="shared" si="87"/>
        <v>39</v>
      </c>
      <c r="CA111" s="77">
        <f t="shared" si="102"/>
        <v>933</v>
      </c>
      <c r="CB111" s="85">
        <v>50</v>
      </c>
      <c r="CC111" s="77">
        <v>217</v>
      </c>
      <c r="CD111" s="85">
        <v>197</v>
      </c>
      <c r="CE111" s="85">
        <v>662</v>
      </c>
      <c r="CF111" s="85">
        <v>788</v>
      </c>
      <c r="CG111" s="85">
        <v>507</v>
      </c>
      <c r="CH111" s="85">
        <v>52</v>
      </c>
      <c r="CI111" s="77">
        <f t="shared" si="103"/>
        <v>2009</v>
      </c>
      <c r="CJ111" s="85">
        <v>1</v>
      </c>
      <c r="CK111" s="85">
        <v>2</v>
      </c>
      <c r="CL111" s="85">
        <v>6</v>
      </c>
      <c r="CM111" s="85">
        <v>3</v>
      </c>
      <c r="CN111" s="85">
        <v>10</v>
      </c>
      <c r="CO111" s="85">
        <v>0</v>
      </c>
      <c r="CP111" s="77">
        <f t="shared" si="104"/>
        <v>19</v>
      </c>
      <c r="CQ111" s="85">
        <f t="shared" si="88"/>
        <v>10</v>
      </c>
      <c r="CR111" s="77">
        <v>35</v>
      </c>
      <c r="CS111" s="85">
        <f t="shared" si="89"/>
        <v>35</v>
      </c>
      <c r="CT111" s="85">
        <f t="shared" si="90"/>
        <v>179</v>
      </c>
      <c r="CU111" s="85">
        <f t="shared" si="91"/>
        <v>267</v>
      </c>
      <c r="CV111" s="85">
        <f t="shared" si="92"/>
        <v>153</v>
      </c>
      <c r="CW111" s="85">
        <f t="shared" si="93"/>
        <v>9</v>
      </c>
      <c r="CX111" s="77">
        <f t="shared" si="105"/>
        <v>608</v>
      </c>
      <c r="CY111" s="85">
        <v>4</v>
      </c>
      <c r="CZ111" s="85">
        <v>8</v>
      </c>
      <c r="DA111" s="85">
        <v>2</v>
      </c>
      <c r="DB111" s="85">
        <v>77</v>
      </c>
      <c r="DC111" s="85">
        <v>49</v>
      </c>
      <c r="DD111" s="85">
        <v>7</v>
      </c>
      <c r="DE111" s="85">
        <v>6</v>
      </c>
      <c r="DF111" s="85">
        <v>27</v>
      </c>
      <c r="DG111" s="85">
        <v>177</v>
      </c>
      <c r="DH111" s="85">
        <v>190</v>
      </c>
      <c r="DI111" s="85">
        <v>104</v>
      </c>
      <c r="DJ111" s="85">
        <v>2</v>
      </c>
      <c r="DP111" s="85">
        <v>2</v>
      </c>
      <c r="DQ111" s="85">
        <v>7</v>
      </c>
      <c r="DR111" s="85">
        <v>35</v>
      </c>
      <c r="DS111" s="85">
        <v>70</v>
      </c>
      <c r="DT111" s="85">
        <v>46</v>
      </c>
      <c r="DU111" s="85">
        <v>7</v>
      </c>
      <c r="DV111" s="85">
        <v>2</v>
      </c>
      <c r="DW111" s="85">
        <v>5</v>
      </c>
      <c r="DX111" s="85">
        <v>0</v>
      </c>
      <c r="DY111" s="85">
        <v>18</v>
      </c>
      <c r="DZ111" s="85">
        <v>46</v>
      </c>
      <c r="EA111" s="85">
        <v>14</v>
      </c>
      <c r="EB111" s="85">
        <v>16</v>
      </c>
      <c r="EC111" s="85">
        <v>75</v>
      </c>
      <c r="ED111" s="85">
        <v>200</v>
      </c>
      <c r="EE111" s="85">
        <v>306</v>
      </c>
      <c r="EF111" s="85">
        <v>324</v>
      </c>
      <c r="EG111" s="85">
        <v>25</v>
      </c>
      <c r="EH111" s="85">
        <v>1</v>
      </c>
      <c r="EI111" s="85">
        <v>0</v>
      </c>
      <c r="EJ111" s="85">
        <v>1</v>
      </c>
      <c r="EK111" s="85">
        <v>1</v>
      </c>
      <c r="EL111" s="85">
        <v>0</v>
      </c>
      <c r="EM111" s="85">
        <v>5</v>
      </c>
      <c r="ET111" s="85">
        <v>53</v>
      </c>
      <c r="EU111" s="85">
        <v>162</v>
      </c>
      <c r="EV111" s="85">
        <v>22</v>
      </c>
      <c r="EW111" s="85">
        <v>532</v>
      </c>
      <c r="EX111" s="85">
        <v>2366</v>
      </c>
      <c r="EY111" s="85">
        <v>357</v>
      </c>
      <c r="EZ111" s="85">
        <v>10</v>
      </c>
      <c r="FA111" s="85">
        <v>101</v>
      </c>
      <c r="FB111" s="85">
        <v>155</v>
      </c>
      <c r="FC111" s="85">
        <v>902</v>
      </c>
      <c r="FD111" s="85">
        <v>1219</v>
      </c>
      <c r="FE111" s="85">
        <v>80</v>
      </c>
      <c r="FL111" s="86">
        <f t="shared" si="106"/>
        <v>0</v>
      </c>
      <c r="FM111" s="99">
        <f t="shared" si="94"/>
        <v>0</v>
      </c>
      <c r="FN111" s="99">
        <f t="shared" si="95"/>
        <v>0</v>
      </c>
      <c r="FO111" s="100">
        <f t="shared" si="96"/>
        <v>0</v>
      </c>
      <c r="FP111" s="100">
        <f t="shared" si="97"/>
        <v>0</v>
      </c>
      <c r="FQ111" s="101">
        <v>-9.0481863220934575E-3</v>
      </c>
      <c r="FR111" s="101">
        <v>-0.12028175837227101</v>
      </c>
      <c r="FS111" s="101">
        <v>6.0629271615097444E-2</v>
      </c>
      <c r="FT111" s="100" t="s">
        <v>1562</v>
      </c>
      <c r="FU111" s="100" t="s">
        <v>2135</v>
      </c>
      <c r="FV111" s="100" t="s">
        <v>2136</v>
      </c>
      <c r="FW111" s="100" t="s">
        <v>2088</v>
      </c>
      <c r="FX111" s="100" t="s">
        <v>2137</v>
      </c>
      <c r="FY111" s="100" t="s">
        <v>1796</v>
      </c>
      <c r="FZ111" s="100" t="s">
        <v>1492</v>
      </c>
      <c r="GA111" s="100" t="s">
        <v>1813</v>
      </c>
      <c r="GB111" s="100"/>
    </row>
    <row r="112" spans="1:184" hidden="1" x14ac:dyDescent="0.25">
      <c r="A112" s="32" t="s">
        <v>89</v>
      </c>
      <c r="B112" s="90" t="s">
        <v>106</v>
      </c>
      <c r="C112" s="41" t="str">
        <f>'[1]Özet tablo'!P111</f>
        <v>ANTALYA</v>
      </c>
      <c r="D112" s="41"/>
      <c r="E112" s="41"/>
      <c r="F112" s="41"/>
      <c r="G112" s="91">
        <v>132</v>
      </c>
      <c r="H112" s="91">
        <v>593</v>
      </c>
      <c r="I112" s="91">
        <v>1194</v>
      </c>
      <c r="J112" s="91">
        <v>1919</v>
      </c>
      <c r="K112" s="92">
        <v>146</v>
      </c>
      <c r="L112" s="92">
        <v>1129</v>
      </c>
      <c r="M112" s="92">
        <v>1426</v>
      </c>
      <c r="N112" s="92">
        <v>2701</v>
      </c>
      <c r="O112" s="93">
        <v>35</v>
      </c>
      <c r="P112" s="40">
        <v>433</v>
      </c>
      <c r="Q112" s="94">
        <f t="shared" si="107"/>
        <v>782</v>
      </c>
      <c r="R112" s="95">
        <f t="shared" si="108"/>
        <v>0.40750390828556537</v>
      </c>
      <c r="S112" s="96">
        <v>1312</v>
      </c>
      <c r="T112" s="96">
        <v>1780</v>
      </c>
      <c r="U112" s="96">
        <v>1346</v>
      </c>
      <c r="V112" s="96">
        <v>1863</v>
      </c>
      <c r="W112" s="96">
        <v>3126</v>
      </c>
      <c r="X112" s="96">
        <v>4438</v>
      </c>
      <c r="Y112" s="73">
        <f t="shared" si="59"/>
        <v>11.128048780487806</v>
      </c>
      <c r="Z112" s="73">
        <f t="shared" si="60"/>
        <v>63.426966292134836</v>
      </c>
      <c r="AA112" s="73">
        <f t="shared" si="61"/>
        <v>76.374442793462109</v>
      </c>
      <c r="AB112" s="73">
        <f t="shared" si="62"/>
        <v>69.00191938579654</v>
      </c>
      <c r="AC112" s="73">
        <f t="shared" si="63"/>
        <v>51.892744479495271</v>
      </c>
      <c r="AD112" s="97">
        <f t="shared" si="66"/>
        <v>969</v>
      </c>
      <c r="AE112" s="40">
        <f t="shared" si="67"/>
        <v>318</v>
      </c>
      <c r="AF112" s="98">
        <v>1775</v>
      </c>
      <c r="AG112" s="98">
        <v>1386</v>
      </c>
      <c r="AH112" s="98">
        <v>1749</v>
      </c>
      <c r="AI112" s="98">
        <v>1275</v>
      </c>
      <c r="AJ112" s="98">
        <v>536</v>
      </c>
      <c r="AK112" s="98">
        <v>434</v>
      </c>
      <c r="AL112" s="76">
        <v>48</v>
      </c>
      <c r="AM112" s="76">
        <v>99</v>
      </c>
      <c r="AN112" s="77">
        <v>177</v>
      </c>
      <c r="AO112" s="77">
        <v>694</v>
      </c>
      <c r="AP112" s="77">
        <v>1310</v>
      </c>
      <c r="AQ112" s="77">
        <v>111</v>
      </c>
      <c r="AR112" s="77">
        <f t="shared" si="98"/>
        <v>2292</v>
      </c>
      <c r="AS112" s="77">
        <v>507</v>
      </c>
      <c r="AT112" s="78">
        <v>28</v>
      </c>
      <c r="AU112" s="79">
        <v>129</v>
      </c>
      <c r="AV112" s="80">
        <f t="shared" si="68"/>
        <v>40.999624201428034</v>
      </c>
      <c r="AW112" s="80">
        <f t="shared" si="69"/>
        <v>53.174603174603178</v>
      </c>
      <c r="AX112" s="80">
        <f t="shared" si="70"/>
        <v>71.686274509803923</v>
      </c>
      <c r="AY112" s="81">
        <f t="shared" si="71"/>
        <v>12.770562770562771</v>
      </c>
      <c r="AZ112" s="81">
        <f t="shared" si="72"/>
        <v>39.679817038307604</v>
      </c>
      <c r="BA112" s="81">
        <f t="shared" si="73"/>
        <v>81.004969630038644</v>
      </c>
      <c r="BB112" s="81">
        <f t="shared" si="74"/>
        <v>60.702247191011239</v>
      </c>
      <c r="BC112" s="81">
        <f t="shared" si="75"/>
        <v>51.423209258680011</v>
      </c>
      <c r="BD112" s="82">
        <f t="shared" si="99"/>
        <v>344</v>
      </c>
      <c r="BE112" s="83">
        <v>46</v>
      </c>
      <c r="BF112" s="83">
        <v>118</v>
      </c>
      <c r="BG112" s="83">
        <v>195</v>
      </c>
      <c r="BH112" s="83">
        <v>673</v>
      </c>
      <c r="BI112" s="83">
        <v>1325</v>
      </c>
      <c r="BJ112" s="83">
        <v>173</v>
      </c>
      <c r="BK112" s="77">
        <f t="shared" si="100"/>
        <v>2366</v>
      </c>
      <c r="BL112" s="83">
        <f t="shared" si="76"/>
        <v>38</v>
      </c>
      <c r="BM112" s="84">
        <v>73</v>
      </c>
      <c r="BN112" s="83">
        <f t="shared" si="77"/>
        <v>89</v>
      </c>
      <c r="BO112" s="83">
        <f t="shared" si="78"/>
        <v>96</v>
      </c>
      <c r="BP112" s="83">
        <f t="shared" si="79"/>
        <v>546</v>
      </c>
      <c r="BQ112" s="83">
        <f t="shared" si="80"/>
        <v>1174</v>
      </c>
      <c r="BR112" s="83">
        <f t="shared" si="81"/>
        <v>147</v>
      </c>
      <c r="BS112" s="77">
        <f t="shared" si="101"/>
        <v>1963</v>
      </c>
      <c r="BT112" s="83">
        <f t="shared" si="82"/>
        <v>3</v>
      </c>
      <c r="BU112" s="77">
        <v>16</v>
      </c>
      <c r="BV112" s="83">
        <f t="shared" si="83"/>
        <v>13</v>
      </c>
      <c r="BW112" s="83">
        <f t="shared" si="84"/>
        <v>36</v>
      </c>
      <c r="BX112" s="83">
        <f t="shared" si="85"/>
        <v>55</v>
      </c>
      <c r="BY112" s="83">
        <f t="shared" si="86"/>
        <v>75</v>
      </c>
      <c r="BZ112" s="83">
        <f t="shared" si="87"/>
        <v>9</v>
      </c>
      <c r="CA112" s="77">
        <f t="shared" si="102"/>
        <v>175</v>
      </c>
      <c r="CB112" s="85">
        <v>2</v>
      </c>
      <c r="CC112" s="77">
        <v>6</v>
      </c>
      <c r="CD112" s="85">
        <v>7</v>
      </c>
      <c r="CE112" s="85">
        <v>29</v>
      </c>
      <c r="CF112" s="85">
        <v>24</v>
      </c>
      <c r="CG112" s="85">
        <v>14</v>
      </c>
      <c r="CH112" s="85">
        <v>0</v>
      </c>
      <c r="CI112" s="77">
        <f t="shared" si="103"/>
        <v>67</v>
      </c>
      <c r="CP112" s="77">
        <f t="shared" si="104"/>
        <v>0</v>
      </c>
      <c r="CQ112" s="85">
        <f t="shared" si="88"/>
        <v>1</v>
      </c>
      <c r="CR112" s="77">
        <v>4</v>
      </c>
      <c r="CS112" s="85">
        <f t="shared" si="89"/>
        <v>4</v>
      </c>
      <c r="CT112" s="85">
        <f t="shared" si="90"/>
        <v>34</v>
      </c>
      <c r="CU112" s="85">
        <f t="shared" si="91"/>
        <v>30</v>
      </c>
      <c r="CV112" s="85">
        <f t="shared" si="92"/>
        <v>16</v>
      </c>
      <c r="CW112" s="85">
        <f t="shared" si="93"/>
        <v>3</v>
      </c>
      <c r="CX112" s="77">
        <f t="shared" si="105"/>
        <v>83</v>
      </c>
      <c r="DE112" s="85">
        <v>1</v>
      </c>
      <c r="DF112" s="85">
        <v>4</v>
      </c>
      <c r="DG112" s="85">
        <v>34</v>
      </c>
      <c r="DH112" s="85">
        <v>30</v>
      </c>
      <c r="DI112" s="85">
        <v>16</v>
      </c>
      <c r="DJ112" s="85">
        <v>3</v>
      </c>
      <c r="DP112" s="85">
        <v>1</v>
      </c>
      <c r="DQ112" s="85">
        <v>1</v>
      </c>
      <c r="DR112" s="85">
        <v>6</v>
      </c>
      <c r="DS112" s="85">
        <v>4</v>
      </c>
      <c r="DT112" s="85">
        <v>6</v>
      </c>
      <c r="DU112" s="85">
        <v>1</v>
      </c>
      <c r="EB112" s="85">
        <v>3</v>
      </c>
      <c r="EC112" s="85">
        <v>13</v>
      </c>
      <c r="ED112" s="85">
        <v>36</v>
      </c>
      <c r="EE112" s="85">
        <v>55</v>
      </c>
      <c r="EF112" s="85">
        <v>75</v>
      </c>
      <c r="EG112" s="85">
        <v>9</v>
      </c>
      <c r="ET112" s="85">
        <v>35</v>
      </c>
      <c r="EU112" s="85">
        <v>72</v>
      </c>
      <c r="EV112" s="85">
        <v>24</v>
      </c>
      <c r="EW112" s="85">
        <v>391</v>
      </c>
      <c r="EX112" s="85">
        <v>1021</v>
      </c>
      <c r="EY112" s="85">
        <v>125</v>
      </c>
      <c r="EZ112" s="85">
        <v>2</v>
      </c>
      <c r="FA112" s="85">
        <v>16</v>
      </c>
      <c r="FB112" s="85">
        <v>66</v>
      </c>
      <c r="FC112" s="85">
        <v>151</v>
      </c>
      <c r="FD112" s="85">
        <v>147</v>
      </c>
      <c r="FE112" s="85">
        <v>21</v>
      </c>
      <c r="FL112" s="86">
        <f t="shared" si="106"/>
        <v>0</v>
      </c>
      <c r="FM112" s="99">
        <f t="shared" si="94"/>
        <v>0</v>
      </c>
      <c r="FN112" s="99">
        <f t="shared" si="95"/>
        <v>0</v>
      </c>
      <c r="FO112" s="100">
        <f t="shared" si="96"/>
        <v>0</v>
      </c>
      <c r="FP112" s="100">
        <f t="shared" si="97"/>
        <v>0</v>
      </c>
      <c r="FQ112" s="101">
        <v>0.35959873102975237</v>
      </c>
      <c r="FR112" s="101">
        <v>0.17978494623655908</v>
      </c>
      <c r="FS112" s="101">
        <v>0.59483975005039313</v>
      </c>
      <c r="FT112" s="100" t="s">
        <v>1886</v>
      </c>
      <c r="FU112" s="100" t="s">
        <v>2022</v>
      </c>
      <c r="FV112" s="100" t="s">
        <v>1444</v>
      </c>
      <c r="FW112" s="100" t="s">
        <v>1883</v>
      </c>
      <c r="FX112" s="100" t="s">
        <v>1866</v>
      </c>
      <c r="FY112" s="100" t="s">
        <v>1726</v>
      </c>
      <c r="FZ112" s="100" t="s">
        <v>2299</v>
      </c>
      <c r="GA112" s="100" t="s">
        <v>2152</v>
      </c>
      <c r="GB112" s="100"/>
    </row>
    <row r="113" spans="1:184" hidden="1" x14ac:dyDescent="0.25">
      <c r="A113" s="32" t="s">
        <v>107</v>
      </c>
      <c r="B113" s="90" t="s">
        <v>108</v>
      </c>
      <c r="C113" s="41" t="str">
        <f>'[1]Özet tablo'!P112</f>
        <v>ARDAHAN</v>
      </c>
      <c r="D113" s="41"/>
      <c r="E113" s="41"/>
      <c r="F113" s="41"/>
      <c r="G113" s="91">
        <v>5</v>
      </c>
      <c r="H113" s="91">
        <v>62</v>
      </c>
      <c r="I113" s="91">
        <v>41</v>
      </c>
      <c r="J113" s="91">
        <v>108</v>
      </c>
      <c r="K113" s="92">
        <v>16</v>
      </c>
      <c r="L113" s="92">
        <v>52</v>
      </c>
      <c r="M113" s="92">
        <v>38</v>
      </c>
      <c r="N113" s="92">
        <v>106</v>
      </c>
      <c r="O113" s="93">
        <v>8</v>
      </c>
      <c r="P113" s="40">
        <v>5</v>
      </c>
      <c r="Q113" s="94">
        <f t="shared" si="107"/>
        <v>-2</v>
      </c>
      <c r="R113" s="95">
        <f t="shared" si="108"/>
        <v>-1.8518518518518517E-2</v>
      </c>
      <c r="S113" s="96">
        <v>103</v>
      </c>
      <c r="T113" s="96">
        <v>119</v>
      </c>
      <c r="U113" s="96">
        <v>92</v>
      </c>
      <c r="V113" s="96">
        <v>123</v>
      </c>
      <c r="W113" s="96">
        <v>211</v>
      </c>
      <c r="X113" s="96">
        <v>314</v>
      </c>
      <c r="Y113" s="73">
        <f t="shared" si="59"/>
        <v>15.53398058252427</v>
      </c>
      <c r="Z113" s="73">
        <f t="shared" si="60"/>
        <v>43.69747899159664</v>
      </c>
      <c r="AA113" s="73">
        <f t="shared" si="61"/>
        <v>44.565217391304344</v>
      </c>
      <c r="AB113" s="73">
        <f t="shared" si="62"/>
        <v>44.075829383886258</v>
      </c>
      <c r="AC113" s="73">
        <f t="shared" si="63"/>
        <v>34.71337579617834</v>
      </c>
      <c r="AD113" s="97">
        <f t="shared" si="66"/>
        <v>118</v>
      </c>
      <c r="AE113" s="40">
        <f t="shared" si="67"/>
        <v>51</v>
      </c>
      <c r="AF113" s="98">
        <v>141</v>
      </c>
      <c r="AG113" s="98">
        <v>93</v>
      </c>
      <c r="AH113" s="98">
        <v>129</v>
      </c>
      <c r="AI113" s="98">
        <v>89</v>
      </c>
      <c r="AJ113" s="98">
        <v>32</v>
      </c>
      <c r="AK113" s="98">
        <v>32</v>
      </c>
      <c r="AL113" s="76">
        <v>6</v>
      </c>
      <c r="AM113" s="76">
        <v>7</v>
      </c>
      <c r="AN113" s="77">
        <v>15</v>
      </c>
      <c r="AO113" s="77">
        <v>44</v>
      </c>
      <c r="AP113" s="77">
        <v>43</v>
      </c>
      <c r="AQ113" s="77">
        <v>0</v>
      </c>
      <c r="AR113" s="77">
        <f t="shared" si="98"/>
        <v>102</v>
      </c>
      <c r="AS113" s="77">
        <v>2</v>
      </c>
      <c r="AT113" s="78">
        <v>16</v>
      </c>
      <c r="AU113" s="79">
        <v>27</v>
      </c>
      <c r="AV113" s="80">
        <f t="shared" si="68"/>
        <v>30.76923076923077</v>
      </c>
      <c r="AW113" s="80">
        <f t="shared" si="69"/>
        <v>38.990825688073393</v>
      </c>
      <c r="AX113" s="80">
        <f t="shared" si="70"/>
        <v>46.067415730337082</v>
      </c>
      <c r="AY113" s="81">
        <f t="shared" si="71"/>
        <v>16.129032258064516</v>
      </c>
      <c r="AZ113" s="81">
        <f t="shared" si="72"/>
        <v>34.108527131782942</v>
      </c>
      <c r="BA113" s="81">
        <f t="shared" si="73"/>
        <v>71.074380165289256</v>
      </c>
      <c r="BB113" s="81">
        <f t="shared" si="74"/>
        <v>52</v>
      </c>
      <c r="BC113" s="81">
        <f t="shared" si="75"/>
        <v>47.196261682242991</v>
      </c>
      <c r="BD113" s="82">
        <f t="shared" si="99"/>
        <v>35</v>
      </c>
      <c r="BE113" s="83">
        <v>6</v>
      </c>
      <c r="BF113" s="83">
        <v>7</v>
      </c>
      <c r="BG113" s="83">
        <v>14</v>
      </c>
      <c r="BH113" s="83">
        <v>47</v>
      </c>
      <c r="BI113" s="83">
        <v>43</v>
      </c>
      <c r="BJ113" s="83">
        <v>0</v>
      </c>
      <c r="BK113" s="77">
        <f t="shared" si="100"/>
        <v>104</v>
      </c>
      <c r="BL113" s="83">
        <f t="shared" si="76"/>
        <v>6</v>
      </c>
      <c r="BM113" s="84">
        <v>7</v>
      </c>
      <c r="BN113" s="83">
        <f t="shared" si="77"/>
        <v>7</v>
      </c>
      <c r="BO113" s="83">
        <f t="shared" si="78"/>
        <v>14</v>
      </c>
      <c r="BP113" s="83">
        <f t="shared" si="79"/>
        <v>47</v>
      </c>
      <c r="BQ113" s="83">
        <f t="shared" si="80"/>
        <v>43</v>
      </c>
      <c r="BR113" s="83">
        <f t="shared" si="81"/>
        <v>0</v>
      </c>
      <c r="BS113" s="77">
        <f t="shared" si="101"/>
        <v>104</v>
      </c>
      <c r="BT113" s="83">
        <f t="shared" si="82"/>
        <v>0</v>
      </c>
      <c r="BU113" s="77"/>
      <c r="BV113" s="83">
        <f t="shared" si="83"/>
        <v>0</v>
      </c>
      <c r="BW113" s="83">
        <f t="shared" si="84"/>
        <v>0</v>
      </c>
      <c r="BX113" s="83">
        <f t="shared" si="85"/>
        <v>0</v>
      </c>
      <c r="BY113" s="83">
        <f t="shared" si="86"/>
        <v>0</v>
      </c>
      <c r="BZ113" s="83">
        <f t="shared" si="87"/>
        <v>0</v>
      </c>
      <c r="CA113" s="77">
        <f t="shared" si="102"/>
        <v>0</v>
      </c>
      <c r="CC113" s="77"/>
      <c r="CI113" s="77">
        <f t="shared" si="103"/>
        <v>0</v>
      </c>
      <c r="CP113" s="77">
        <f t="shared" si="104"/>
        <v>0</v>
      </c>
      <c r="CQ113" s="85">
        <f t="shared" si="88"/>
        <v>0</v>
      </c>
      <c r="CR113" s="77"/>
      <c r="CS113" s="85">
        <f t="shared" si="89"/>
        <v>0</v>
      </c>
      <c r="CT113" s="85">
        <f t="shared" si="90"/>
        <v>0</v>
      </c>
      <c r="CU113" s="85">
        <f t="shared" si="91"/>
        <v>0</v>
      </c>
      <c r="CV113" s="85">
        <f t="shared" si="92"/>
        <v>0</v>
      </c>
      <c r="CW113" s="85">
        <f t="shared" si="93"/>
        <v>0</v>
      </c>
      <c r="CX113" s="77">
        <f t="shared" si="105"/>
        <v>0</v>
      </c>
      <c r="ET113" s="85">
        <v>5</v>
      </c>
      <c r="EU113" s="85">
        <v>5</v>
      </c>
      <c r="EV113" s="85">
        <v>6</v>
      </c>
      <c r="EW113" s="85">
        <v>33</v>
      </c>
      <c r="EX113" s="85">
        <v>20</v>
      </c>
      <c r="EY113" s="85">
        <v>0</v>
      </c>
      <c r="EZ113" s="85">
        <v>1</v>
      </c>
      <c r="FA113" s="85">
        <v>2</v>
      </c>
      <c r="FB113" s="85">
        <v>8</v>
      </c>
      <c r="FC113" s="85">
        <v>14</v>
      </c>
      <c r="FD113" s="85">
        <v>23</v>
      </c>
      <c r="FE113" s="85">
        <v>0</v>
      </c>
      <c r="FL113" s="86">
        <f t="shared" si="106"/>
        <v>49.599999999999994</v>
      </c>
      <c r="FM113" s="99">
        <f t="shared" si="94"/>
        <v>2</v>
      </c>
      <c r="FN113" s="99">
        <f t="shared" si="95"/>
        <v>0</v>
      </c>
      <c r="FO113" s="100">
        <f t="shared" si="96"/>
        <v>0.34</v>
      </c>
      <c r="FP113" s="100">
        <f t="shared" si="97"/>
        <v>0</v>
      </c>
      <c r="FQ113" s="101">
        <v>1.2664963814389193E-2</v>
      </c>
      <c r="FR113" s="101">
        <v>0.12639999999999987</v>
      </c>
      <c r="FS113" s="101">
        <v>0.13076923076923097</v>
      </c>
      <c r="FT113" s="100" t="s">
        <v>2163</v>
      </c>
      <c r="FU113" s="100" t="s">
        <v>1949</v>
      </c>
      <c r="FV113" s="100" t="s">
        <v>1989</v>
      </c>
      <c r="FW113" s="100" t="s">
        <v>2164</v>
      </c>
      <c r="FX113" s="100" t="s">
        <v>1595</v>
      </c>
      <c r="FY113" s="100" t="s">
        <v>1912</v>
      </c>
      <c r="FZ113" s="100" t="s">
        <v>1708</v>
      </c>
      <c r="GA113" s="100" t="s">
        <v>1942</v>
      </c>
      <c r="GB113" s="100"/>
    </row>
    <row r="114" spans="1:184" hidden="1" x14ac:dyDescent="0.25">
      <c r="A114" s="32" t="s">
        <v>107</v>
      </c>
      <c r="B114" s="90" t="s">
        <v>109</v>
      </c>
      <c r="C114" s="41" t="str">
        <f>'[1]Özet tablo'!P113</f>
        <v>ARDAHAN</v>
      </c>
      <c r="D114" s="41"/>
      <c r="E114" s="41"/>
      <c r="F114" s="41"/>
      <c r="G114" s="91">
        <v>0</v>
      </c>
      <c r="H114" s="91">
        <v>43</v>
      </c>
      <c r="I114" s="91">
        <v>30</v>
      </c>
      <c r="J114" s="91">
        <v>73</v>
      </c>
      <c r="K114" s="92">
        <v>7</v>
      </c>
      <c r="L114" s="92">
        <v>40</v>
      </c>
      <c r="M114" s="92">
        <v>24</v>
      </c>
      <c r="N114" s="92">
        <v>71</v>
      </c>
      <c r="O114" s="93">
        <v>18</v>
      </c>
      <c r="P114" s="40">
        <v>2</v>
      </c>
      <c r="Q114" s="94">
        <f t="shared" si="107"/>
        <v>-2</v>
      </c>
      <c r="R114" s="95">
        <f t="shared" si="108"/>
        <v>-2.7397260273972601E-2</v>
      </c>
      <c r="S114" s="96">
        <v>45</v>
      </c>
      <c r="T114" s="96">
        <v>68</v>
      </c>
      <c r="U114" s="96">
        <v>60</v>
      </c>
      <c r="V114" s="96">
        <v>84</v>
      </c>
      <c r="W114" s="96">
        <v>128</v>
      </c>
      <c r="X114" s="96">
        <v>173</v>
      </c>
      <c r="Y114" s="73">
        <f t="shared" si="59"/>
        <v>15.555555555555555</v>
      </c>
      <c r="Z114" s="73">
        <f t="shared" si="60"/>
        <v>58.82352941176471</v>
      </c>
      <c r="AA114" s="73">
        <f t="shared" si="61"/>
        <v>66.666666666666657</v>
      </c>
      <c r="AB114" s="73">
        <f t="shared" si="62"/>
        <v>62.5</v>
      </c>
      <c r="AC114" s="73">
        <f t="shared" si="63"/>
        <v>50.289017341040463</v>
      </c>
      <c r="AD114" s="97">
        <f t="shared" si="66"/>
        <v>48</v>
      </c>
      <c r="AE114" s="40">
        <f t="shared" si="67"/>
        <v>20</v>
      </c>
      <c r="AF114" s="98">
        <v>61</v>
      </c>
      <c r="AG114" s="98">
        <v>43</v>
      </c>
      <c r="AH114" s="98">
        <v>60</v>
      </c>
      <c r="AI114" s="98">
        <v>41</v>
      </c>
      <c r="AJ114" s="98">
        <v>24</v>
      </c>
      <c r="AK114" s="98">
        <v>16</v>
      </c>
      <c r="AL114" s="76">
        <v>4</v>
      </c>
      <c r="AM114" s="76">
        <v>7</v>
      </c>
      <c r="AN114" s="77">
        <v>6</v>
      </c>
      <c r="AO114" s="77">
        <v>39</v>
      </c>
      <c r="AP114" s="77">
        <v>21</v>
      </c>
      <c r="AQ114" s="77">
        <v>1</v>
      </c>
      <c r="AR114" s="77">
        <f t="shared" si="98"/>
        <v>67</v>
      </c>
      <c r="AS114" s="77">
        <v>6</v>
      </c>
      <c r="AT114" s="78">
        <v>9</v>
      </c>
      <c r="AU114" s="79">
        <v>19</v>
      </c>
      <c r="AV114" s="80">
        <f t="shared" si="68"/>
        <v>26.190476190476193</v>
      </c>
      <c r="AW114" s="80">
        <f t="shared" si="69"/>
        <v>54.455445544554458</v>
      </c>
      <c r="AX114" s="80">
        <f t="shared" si="70"/>
        <v>39.024390243902438</v>
      </c>
      <c r="AY114" s="81">
        <f t="shared" si="71"/>
        <v>13.953488372093023</v>
      </c>
      <c r="AZ114" s="81">
        <f t="shared" si="72"/>
        <v>65</v>
      </c>
      <c r="BA114" s="81">
        <f t="shared" si="73"/>
        <v>75.384615384615387</v>
      </c>
      <c r="BB114" s="81">
        <f t="shared" si="74"/>
        <v>70.399999999999991</v>
      </c>
      <c r="BC114" s="81">
        <f t="shared" si="75"/>
        <v>50.925925925925931</v>
      </c>
      <c r="BD114" s="82">
        <f t="shared" si="99"/>
        <v>16</v>
      </c>
      <c r="BE114" s="83">
        <v>5</v>
      </c>
      <c r="BF114" s="83">
        <v>6</v>
      </c>
      <c r="BG114" s="83">
        <v>7</v>
      </c>
      <c r="BH114" s="83">
        <v>38</v>
      </c>
      <c r="BI114" s="83">
        <v>24</v>
      </c>
      <c r="BJ114" s="83">
        <v>1</v>
      </c>
      <c r="BK114" s="77">
        <f t="shared" si="100"/>
        <v>70</v>
      </c>
      <c r="BL114" s="83">
        <f t="shared" si="76"/>
        <v>5</v>
      </c>
      <c r="BM114" s="84">
        <v>7</v>
      </c>
      <c r="BN114" s="83">
        <f t="shared" si="77"/>
        <v>6</v>
      </c>
      <c r="BO114" s="83">
        <f t="shared" si="78"/>
        <v>7</v>
      </c>
      <c r="BP114" s="83">
        <f t="shared" si="79"/>
        <v>38</v>
      </c>
      <c r="BQ114" s="83">
        <f t="shared" si="80"/>
        <v>24</v>
      </c>
      <c r="BR114" s="83">
        <f t="shared" si="81"/>
        <v>1</v>
      </c>
      <c r="BS114" s="77">
        <f t="shared" si="101"/>
        <v>70</v>
      </c>
      <c r="BT114" s="83">
        <f t="shared" si="82"/>
        <v>0</v>
      </c>
      <c r="BU114" s="77"/>
      <c r="BV114" s="83">
        <f t="shared" si="83"/>
        <v>0</v>
      </c>
      <c r="BW114" s="83">
        <f t="shared" si="84"/>
        <v>0</v>
      </c>
      <c r="BX114" s="83">
        <f t="shared" si="85"/>
        <v>0</v>
      </c>
      <c r="BY114" s="83">
        <f t="shared" si="86"/>
        <v>0</v>
      </c>
      <c r="BZ114" s="83">
        <f t="shared" si="87"/>
        <v>0</v>
      </c>
      <c r="CA114" s="77">
        <f t="shared" si="102"/>
        <v>0</v>
      </c>
      <c r="CC114" s="77"/>
      <c r="CI114" s="77">
        <f t="shared" si="103"/>
        <v>0</v>
      </c>
      <c r="CP114" s="77">
        <f t="shared" si="104"/>
        <v>0</v>
      </c>
      <c r="CQ114" s="85">
        <f t="shared" si="88"/>
        <v>0</v>
      </c>
      <c r="CR114" s="77"/>
      <c r="CS114" s="85">
        <f t="shared" si="89"/>
        <v>0</v>
      </c>
      <c r="CT114" s="85">
        <f t="shared" si="90"/>
        <v>0</v>
      </c>
      <c r="CU114" s="85">
        <f t="shared" si="91"/>
        <v>0</v>
      </c>
      <c r="CV114" s="85">
        <f t="shared" si="92"/>
        <v>0</v>
      </c>
      <c r="CW114" s="85">
        <f t="shared" si="93"/>
        <v>0</v>
      </c>
      <c r="CX114" s="77">
        <f t="shared" si="105"/>
        <v>0</v>
      </c>
      <c r="ET114" s="85">
        <v>4</v>
      </c>
      <c r="EU114" s="85">
        <v>4</v>
      </c>
      <c r="EV114" s="85">
        <v>1</v>
      </c>
      <c r="EW114" s="85">
        <v>26</v>
      </c>
      <c r="EX114" s="85">
        <v>11</v>
      </c>
      <c r="EY114" s="85">
        <v>0</v>
      </c>
      <c r="EZ114" s="85">
        <v>1</v>
      </c>
      <c r="FA114" s="85">
        <v>2</v>
      </c>
      <c r="FB114" s="85">
        <v>6</v>
      </c>
      <c r="FC114" s="85">
        <v>12</v>
      </c>
      <c r="FD114" s="85">
        <v>13</v>
      </c>
      <c r="FE114" s="85">
        <v>1</v>
      </c>
      <c r="FL114" s="86">
        <f t="shared" si="106"/>
        <v>0.69999999999998863</v>
      </c>
      <c r="FM114" s="99">
        <f t="shared" si="94"/>
        <v>0</v>
      </c>
      <c r="FN114" s="99">
        <f t="shared" si="95"/>
        <v>0</v>
      </c>
      <c r="FO114" s="100">
        <f t="shared" si="96"/>
        <v>0</v>
      </c>
      <c r="FP114" s="100">
        <f t="shared" si="97"/>
        <v>0</v>
      </c>
      <c r="FQ114" s="101">
        <v>0.10462673611111108</v>
      </c>
      <c r="FR114" s="101">
        <v>3.7680370899872205E-3</v>
      </c>
      <c r="FS114" s="101">
        <v>1.3243411680913238E-3</v>
      </c>
      <c r="FT114" s="100" t="s">
        <v>2300</v>
      </c>
      <c r="FU114" s="100" t="s">
        <v>1891</v>
      </c>
      <c r="FV114" s="100" t="s">
        <v>2060</v>
      </c>
      <c r="FW114" s="100" t="s">
        <v>1808</v>
      </c>
      <c r="FX114" s="100" t="s">
        <v>1898</v>
      </c>
      <c r="FY114" s="100" t="s">
        <v>2301</v>
      </c>
      <c r="FZ114" s="100" t="s">
        <v>1616</v>
      </c>
      <c r="GA114" s="100" t="s">
        <v>2214</v>
      </c>
      <c r="GB114" s="100"/>
    </row>
    <row r="115" spans="1:184" hidden="1" x14ac:dyDescent="0.25">
      <c r="A115" s="32" t="s">
        <v>107</v>
      </c>
      <c r="B115" s="90" t="s">
        <v>110</v>
      </c>
      <c r="C115" s="41" t="str">
        <f>'[1]Özet tablo'!P114</f>
        <v>ARDAHAN</v>
      </c>
      <c r="D115" s="41"/>
      <c r="E115" s="41"/>
      <c r="F115" s="41"/>
      <c r="G115" s="91">
        <v>29</v>
      </c>
      <c r="H115" s="91">
        <v>195</v>
      </c>
      <c r="I115" s="91">
        <v>178</v>
      </c>
      <c r="J115" s="91">
        <v>402</v>
      </c>
      <c r="K115" s="92">
        <v>56</v>
      </c>
      <c r="L115" s="92">
        <v>186</v>
      </c>
      <c r="M115" s="92">
        <v>186</v>
      </c>
      <c r="N115" s="92">
        <v>428</v>
      </c>
      <c r="O115" s="93">
        <v>54</v>
      </c>
      <c r="P115" s="40">
        <v>32</v>
      </c>
      <c r="Q115" s="94">
        <f t="shared" si="107"/>
        <v>26</v>
      </c>
      <c r="R115" s="95">
        <f t="shared" si="108"/>
        <v>6.4676616915422883E-2</v>
      </c>
      <c r="S115" s="96">
        <v>359</v>
      </c>
      <c r="T115" s="96">
        <v>449</v>
      </c>
      <c r="U115" s="96">
        <v>305</v>
      </c>
      <c r="V115" s="96">
        <v>424</v>
      </c>
      <c r="W115" s="96">
        <v>754</v>
      </c>
      <c r="X115" s="96">
        <v>1113</v>
      </c>
      <c r="Y115" s="73">
        <f t="shared" si="59"/>
        <v>15.598885793871867</v>
      </c>
      <c r="Z115" s="73">
        <f t="shared" si="60"/>
        <v>41.425389755011139</v>
      </c>
      <c r="AA115" s="73">
        <f t="shared" si="61"/>
        <v>68.1967213114754</v>
      </c>
      <c r="AB115" s="73">
        <f t="shared" si="62"/>
        <v>52.254641909814325</v>
      </c>
      <c r="AC115" s="73">
        <f t="shared" si="63"/>
        <v>40.431266846361183</v>
      </c>
      <c r="AD115" s="97">
        <f t="shared" si="66"/>
        <v>360</v>
      </c>
      <c r="AE115" s="40">
        <f t="shared" si="67"/>
        <v>97</v>
      </c>
      <c r="AF115" s="98">
        <v>447</v>
      </c>
      <c r="AG115" s="98">
        <v>336</v>
      </c>
      <c r="AH115" s="98">
        <v>445</v>
      </c>
      <c r="AI115" s="98">
        <v>312</v>
      </c>
      <c r="AJ115" s="98">
        <v>120</v>
      </c>
      <c r="AK115" s="98">
        <v>75</v>
      </c>
      <c r="AL115" s="76">
        <v>27</v>
      </c>
      <c r="AM115" s="76">
        <v>35</v>
      </c>
      <c r="AN115" s="77">
        <v>48</v>
      </c>
      <c r="AO115" s="77">
        <v>165</v>
      </c>
      <c r="AP115" s="77">
        <v>172</v>
      </c>
      <c r="AQ115" s="77">
        <v>1</v>
      </c>
      <c r="AR115" s="77">
        <f t="shared" si="98"/>
        <v>386</v>
      </c>
      <c r="AS115" s="77">
        <v>30</v>
      </c>
      <c r="AT115" s="78">
        <v>46</v>
      </c>
      <c r="AU115" s="79">
        <v>77</v>
      </c>
      <c r="AV115" s="80">
        <f t="shared" si="68"/>
        <v>29.475308641975307</v>
      </c>
      <c r="AW115" s="80">
        <f t="shared" si="69"/>
        <v>40.686922060766186</v>
      </c>
      <c r="AX115" s="80">
        <f t="shared" si="70"/>
        <v>45.833333333333329</v>
      </c>
      <c r="AY115" s="81">
        <f t="shared" si="71"/>
        <v>14.285714285714285</v>
      </c>
      <c r="AZ115" s="81">
        <f t="shared" si="72"/>
        <v>37.078651685393261</v>
      </c>
      <c r="BA115" s="81">
        <f t="shared" si="73"/>
        <v>68.287037037037038</v>
      </c>
      <c r="BB115" s="81">
        <f t="shared" si="74"/>
        <v>52.451539338654506</v>
      </c>
      <c r="BC115" s="81">
        <f t="shared" si="75"/>
        <v>44.661458333333329</v>
      </c>
      <c r="BD115" s="82">
        <f t="shared" si="99"/>
        <v>137</v>
      </c>
      <c r="BE115" s="83">
        <v>27</v>
      </c>
      <c r="BF115" s="83">
        <v>30</v>
      </c>
      <c r="BG115" s="83">
        <v>33</v>
      </c>
      <c r="BH115" s="83">
        <v>160</v>
      </c>
      <c r="BI115" s="83">
        <v>181</v>
      </c>
      <c r="BJ115" s="83">
        <v>1</v>
      </c>
      <c r="BK115" s="77">
        <f t="shared" si="100"/>
        <v>375</v>
      </c>
      <c r="BL115" s="83">
        <f t="shared" si="76"/>
        <v>27</v>
      </c>
      <c r="BM115" s="84">
        <v>35</v>
      </c>
      <c r="BN115" s="83">
        <f t="shared" si="77"/>
        <v>30</v>
      </c>
      <c r="BO115" s="83">
        <f t="shared" si="78"/>
        <v>33</v>
      </c>
      <c r="BP115" s="83">
        <f t="shared" si="79"/>
        <v>160</v>
      </c>
      <c r="BQ115" s="83">
        <f t="shared" si="80"/>
        <v>181</v>
      </c>
      <c r="BR115" s="83">
        <f t="shared" si="81"/>
        <v>1</v>
      </c>
      <c r="BS115" s="77">
        <f t="shared" si="101"/>
        <v>375</v>
      </c>
      <c r="BT115" s="83">
        <f t="shared" si="82"/>
        <v>0</v>
      </c>
      <c r="BU115" s="77"/>
      <c r="BV115" s="83">
        <f t="shared" si="83"/>
        <v>0</v>
      </c>
      <c r="BW115" s="83">
        <f t="shared" si="84"/>
        <v>0</v>
      </c>
      <c r="BX115" s="83">
        <f t="shared" si="85"/>
        <v>0</v>
      </c>
      <c r="BY115" s="83">
        <f t="shared" si="86"/>
        <v>0</v>
      </c>
      <c r="BZ115" s="83">
        <f t="shared" si="87"/>
        <v>0</v>
      </c>
      <c r="CA115" s="77">
        <f t="shared" si="102"/>
        <v>0</v>
      </c>
      <c r="CC115" s="77"/>
      <c r="CI115" s="77">
        <f t="shared" si="103"/>
        <v>0</v>
      </c>
      <c r="CP115" s="77">
        <f t="shared" si="104"/>
        <v>0</v>
      </c>
      <c r="CQ115" s="85">
        <f t="shared" si="88"/>
        <v>0</v>
      </c>
      <c r="CR115" s="77"/>
      <c r="CS115" s="85">
        <f t="shared" si="89"/>
        <v>0</v>
      </c>
      <c r="CT115" s="85">
        <f t="shared" si="90"/>
        <v>0</v>
      </c>
      <c r="CU115" s="85">
        <f t="shared" si="91"/>
        <v>0</v>
      </c>
      <c r="CV115" s="85">
        <f t="shared" si="92"/>
        <v>0</v>
      </c>
      <c r="CW115" s="85">
        <f t="shared" si="93"/>
        <v>0</v>
      </c>
      <c r="CX115" s="77">
        <f t="shared" si="105"/>
        <v>0</v>
      </c>
      <c r="ET115" s="85">
        <v>26</v>
      </c>
      <c r="EU115" s="85">
        <v>26</v>
      </c>
      <c r="EV115" s="85">
        <v>24</v>
      </c>
      <c r="EW115" s="85">
        <v>137</v>
      </c>
      <c r="EX115" s="85">
        <v>154</v>
      </c>
      <c r="EY115" s="85">
        <v>0</v>
      </c>
      <c r="EZ115" s="85">
        <v>1</v>
      </c>
      <c r="FA115" s="85">
        <v>4</v>
      </c>
      <c r="FB115" s="85">
        <v>9</v>
      </c>
      <c r="FC115" s="85">
        <v>23</v>
      </c>
      <c r="FD115" s="85">
        <v>27</v>
      </c>
      <c r="FE115" s="85">
        <v>1</v>
      </c>
      <c r="FL115" s="86">
        <f t="shared" si="106"/>
        <v>145.89999999999998</v>
      </c>
      <c r="FM115" s="99">
        <f t="shared" si="94"/>
        <v>7</v>
      </c>
      <c r="FN115" s="99">
        <f t="shared" si="95"/>
        <v>1</v>
      </c>
      <c r="FO115" s="100">
        <f t="shared" si="96"/>
        <v>1.19</v>
      </c>
      <c r="FP115" s="100">
        <f t="shared" si="97"/>
        <v>171</v>
      </c>
      <c r="FQ115" s="101">
        <v>0.11114053672316374</v>
      </c>
      <c r="FR115" s="101">
        <v>0.17089489824365781</v>
      </c>
      <c r="FS115" s="101">
        <v>1.6224188790560437E-2</v>
      </c>
      <c r="FT115" s="100" t="s">
        <v>1820</v>
      </c>
      <c r="FU115" s="100" t="s">
        <v>1876</v>
      </c>
      <c r="FV115" s="100" t="s">
        <v>2336</v>
      </c>
      <c r="FW115" s="100" t="s">
        <v>1675</v>
      </c>
      <c r="FX115" s="100" t="s">
        <v>1878</v>
      </c>
      <c r="FY115" s="100" t="s">
        <v>2116</v>
      </c>
      <c r="FZ115" s="100" t="s">
        <v>1490</v>
      </c>
      <c r="GA115" s="100" t="s">
        <v>1958</v>
      </c>
      <c r="GB115" s="100"/>
    </row>
    <row r="116" spans="1:184" hidden="1" x14ac:dyDescent="0.25">
      <c r="A116" s="32" t="s">
        <v>107</v>
      </c>
      <c r="B116" s="90" t="s">
        <v>111</v>
      </c>
      <c r="C116" s="41" t="str">
        <f>'[1]Özet tablo'!P115</f>
        <v>ARDAHAN</v>
      </c>
      <c r="D116" s="41"/>
      <c r="E116" s="41"/>
      <c r="F116" s="41"/>
      <c r="G116" s="91">
        <v>23</v>
      </c>
      <c r="H116" s="91">
        <v>63</v>
      </c>
      <c r="I116" s="91">
        <v>42</v>
      </c>
      <c r="J116" s="91">
        <v>128</v>
      </c>
      <c r="K116" s="92">
        <v>16</v>
      </c>
      <c r="L116" s="92">
        <v>42</v>
      </c>
      <c r="M116" s="92">
        <v>49</v>
      </c>
      <c r="N116" s="92">
        <v>107</v>
      </c>
      <c r="O116" s="93">
        <v>12</v>
      </c>
      <c r="P116" s="40">
        <v>1</v>
      </c>
      <c r="Q116" s="94">
        <f t="shared" si="107"/>
        <v>-21</v>
      </c>
      <c r="R116" s="95">
        <f t="shared" si="108"/>
        <v>-0.1640625</v>
      </c>
      <c r="S116" s="96">
        <v>82</v>
      </c>
      <c r="T116" s="96">
        <v>119</v>
      </c>
      <c r="U116" s="96">
        <v>106</v>
      </c>
      <c r="V116" s="96">
        <v>133</v>
      </c>
      <c r="W116" s="96">
        <v>225</v>
      </c>
      <c r="X116" s="96">
        <v>307</v>
      </c>
      <c r="Y116" s="73">
        <f t="shared" si="59"/>
        <v>19.512195121951219</v>
      </c>
      <c r="Z116" s="73">
        <f t="shared" si="60"/>
        <v>35.294117647058826</v>
      </c>
      <c r="AA116" s="73">
        <f t="shared" si="61"/>
        <v>56.60377358490566</v>
      </c>
      <c r="AB116" s="73">
        <f t="shared" si="62"/>
        <v>45.333333333333329</v>
      </c>
      <c r="AC116" s="73">
        <f t="shared" si="63"/>
        <v>38.436482084690553</v>
      </c>
      <c r="AD116" s="97">
        <f t="shared" si="66"/>
        <v>123</v>
      </c>
      <c r="AE116" s="40">
        <f t="shared" si="67"/>
        <v>46</v>
      </c>
      <c r="AF116" s="98">
        <v>105</v>
      </c>
      <c r="AG116" s="98">
        <v>79</v>
      </c>
      <c r="AH116" s="98">
        <v>98</v>
      </c>
      <c r="AI116" s="98">
        <v>86</v>
      </c>
      <c r="AJ116" s="98">
        <v>27</v>
      </c>
      <c r="AK116" s="98">
        <v>22</v>
      </c>
      <c r="AL116" s="76">
        <v>5</v>
      </c>
      <c r="AM116" s="76">
        <v>8</v>
      </c>
      <c r="AN116" s="77">
        <v>17</v>
      </c>
      <c r="AO116" s="77">
        <v>47</v>
      </c>
      <c r="AP116" s="77">
        <v>47</v>
      </c>
      <c r="AQ116" s="77">
        <v>0</v>
      </c>
      <c r="AR116" s="77">
        <f t="shared" si="98"/>
        <v>111</v>
      </c>
      <c r="AS116" s="77">
        <v>3</v>
      </c>
      <c r="AT116" s="78">
        <v>3</v>
      </c>
      <c r="AU116" s="79">
        <v>15</v>
      </c>
      <c r="AV116" s="80">
        <f t="shared" si="68"/>
        <v>36.969696969696969</v>
      </c>
      <c r="AW116" s="80">
        <f t="shared" si="69"/>
        <v>49.45652173913043</v>
      </c>
      <c r="AX116" s="80">
        <f t="shared" si="70"/>
        <v>51.162790697674424</v>
      </c>
      <c r="AY116" s="81">
        <f t="shared" si="71"/>
        <v>21.518987341772153</v>
      </c>
      <c r="AZ116" s="81">
        <f t="shared" si="72"/>
        <v>47.959183673469383</v>
      </c>
      <c r="BA116" s="81">
        <f t="shared" si="73"/>
        <v>57.522123893805308</v>
      </c>
      <c r="BB116" s="81">
        <f t="shared" si="74"/>
        <v>53.080568720379148</v>
      </c>
      <c r="BC116" s="81">
        <f t="shared" si="75"/>
        <v>42.708333333333329</v>
      </c>
      <c r="BD116" s="82">
        <f t="shared" si="99"/>
        <v>48</v>
      </c>
      <c r="BE116" s="83">
        <v>5</v>
      </c>
      <c r="BF116" s="83">
        <v>7</v>
      </c>
      <c r="BG116" s="83">
        <v>17</v>
      </c>
      <c r="BH116" s="83">
        <v>47</v>
      </c>
      <c r="BI116" s="83">
        <v>50</v>
      </c>
      <c r="BJ116" s="83">
        <v>0</v>
      </c>
      <c r="BK116" s="77">
        <f t="shared" si="100"/>
        <v>114</v>
      </c>
      <c r="BL116" s="83">
        <f t="shared" si="76"/>
        <v>5</v>
      </c>
      <c r="BM116" s="84">
        <v>8</v>
      </c>
      <c r="BN116" s="83">
        <f t="shared" si="77"/>
        <v>7</v>
      </c>
      <c r="BO116" s="83">
        <f t="shared" si="78"/>
        <v>17</v>
      </c>
      <c r="BP116" s="83">
        <f t="shared" si="79"/>
        <v>47</v>
      </c>
      <c r="BQ116" s="83">
        <f t="shared" si="80"/>
        <v>50</v>
      </c>
      <c r="BR116" s="83">
        <f t="shared" si="81"/>
        <v>0</v>
      </c>
      <c r="BS116" s="77">
        <f t="shared" si="101"/>
        <v>114</v>
      </c>
      <c r="BT116" s="83">
        <f t="shared" si="82"/>
        <v>0</v>
      </c>
      <c r="BU116" s="77"/>
      <c r="BV116" s="83">
        <f t="shared" si="83"/>
        <v>0</v>
      </c>
      <c r="BW116" s="83">
        <f t="shared" si="84"/>
        <v>0</v>
      </c>
      <c r="BX116" s="83">
        <f t="shared" si="85"/>
        <v>0</v>
      </c>
      <c r="BY116" s="83">
        <f t="shared" si="86"/>
        <v>0</v>
      </c>
      <c r="BZ116" s="83">
        <f t="shared" si="87"/>
        <v>0</v>
      </c>
      <c r="CA116" s="77">
        <f t="shared" si="102"/>
        <v>0</v>
      </c>
      <c r="CC116" s="77"/>
      <c r="CI116" s="77">
        <f t="shared" si="103"/>
        <v>0</v>
      </c>
      <c r="CP116" s="77">
        <f t="shared" si="104"/>
        <v>0</v>
      </c>
      <c r="CQ116" s="85">
        <f t="shared" si="88"/>
        <v>0</v>
      </c>
      <c r="CR116" s="77"/>
      <c r="CS116" s="85">
        <f t="shared" si="89"/>
        <v>0</v>
      </c>
      <c r="CT116" s="85">
        <f t="shared" si="90"/>
        <v>0</v>
      </c>
      <c r="CU116" s="85">
        <f t="shared" si="91"/>
        <v>0</v>
      </c>
      <c r="CV116" s="85">
        <f t="shared" si="92"/>
        <v>0</v>
      </c>
      <c r="CW116" s="85">
        <f t="shared" si="93"/>
        <v>0</v>
      </c>
      <c r="CX116" s="77">
        <f t="shared" si="105"/>
        <v>0</v>
      </c>
      <c r="ET116" s="85">
        <v>4</v>
      </c>
      <c r="EU116" s="85">
        <v>4</v>
      </c>
      <c r="EV116" s="85">
        <v>1</v>
      </c>
      <c r="EW116" s="85">
        <v>29</v>
      </c>
      <c r="EX116" s="85">
        <v>26</v>
      </c>
      <c r="EY116" s="85">
        <v>0</v>
      </c>
      <c r="EZ116" s="85">
        <v>1</v>
      </c>
      <c r="FA116" s="85">
        <v>3</v>
      </c>
      <c r="FB116" s="85">
        <v>16</v>
      </c>
      <c r="FC116" s="85">
        <v>18</v>
      </c>
      <c r="FD116" s="85">
        <v>24</v>
      </c>
      <c r="FE116" s="85">
        <v>0</v>
      </c>
      <c r="FL116" s="86">
        <f t="shared" si="106"/>
        <v>31.799999999999983</v>
      </c>
      <c r="FM116" s="99">
        <f t="shared" si="94"/>
        <v>1</v>
      </c>
      <c r="FN116" s="99">
        <f t="shared" si="95"/>
        <v>0</v>
      </c>
      <c r="FO116" s="100">
        <f t="shared" si="96"/>
        <v>0.17</v>
      </c>
      <c r="FP116" s="100">
        <f t="shared" si="97"/>
        <v>0</v>
      </c>
      <c r="FQ116" s="101">
        <v>0.13904475547179923</v>
      </c>
      <c r="FR116" s="101">
        <v>4.4459335069198851E-2</v>
      </c>
      <c r="FS116" s="101">
        <v>2.8145077720207221E-2</v>
      </c>
      <c r="FT116" s="100" t="s">
        <v>2151</v>
      </c>
      <c r="FU116" s="100" t="s">
        <v>2177</v>
      </c>
      <c r="FV116" s="100" t="s">
        <v>1673</v>
      </c>
      <c r="FW116" s="100" t="s">
        <v>1712</v>
      </c>
      <c r="FX116" s="100" t="s">
        <v>1441</v>
      </c>
      <c r="FY116" s="100" t="s">
        <v>1979</v>
      </c>
      <c r="FZ116" s="100" t="s">
        <v>1988</v>
      </c>
      <c r="GA116" s="100" t="s">
        <v>1970</v>
      </c>
      <c r="GB116" s="100"/>
    </row>
    <row r="117" spans="1:184" ht="24" hidden="1" customHeight="1" x14ac:dyDescent="0.25">
      <c r="A117" s="32" t="s">
        <v>107</v>
      </c>
      <c r="B117" s="90" t="s">
        <v>1025</v>
      </c>
      <c r="C117" s="41" t="str">
        <f>'[1]Özet tablo'!P116</f>
        <v>ARDAHAN</v>
      </c>
      <c r="D117" s="41"/>
      <c r="E117" s="41"/>
      <c r="F117" s="41"/>
      <c r="G117" s="91">
        <v>66</v>
      </c>
      <c r="H117" s="91">
        <v>319</v>
      </c>
      <c r="I117" s="91">
        <v>301</v>
      </c>
      <c r="J117" s="91">
        <v>686</v>
      </c>
      <c r="K117" s="92">
        <v>85</v>
      </c>
      <c r="L117" s="92">
        <v>276</v>
      </c>
      <c r="M117" s="92">
        <v>324</v>
      </c>
      <c r="N117" s="92">
        <v>685</v>
      </c>
      <c r="O117" s="93">
        <v>97</v>
      </c>
      <c r="P117" s="40">
        <v>35</v>
      </c>
      <c r="Q117" s="94">
        <f t="shared" si="107"/>
        <v>-1</v>
      </c>
      <c r="R117" s="95">
        <f t="shared" si="108"/>
        <v>-1.4577259475218659E-3</v>
      </c>
      <c r="S117" s="96">
        <v>562</v>
      </c>
      <c r="T117" s="96">
        <v>644</v>
      </c>
      <c r="U117" s="96">
        <v>520</v>
      </c>
      <c r="V117" s="96">
        <v>699</v>
      </c>
      <c r="W117" s="96">
        <v>1164</v>
      </c>
      <c r="X117" s="96">
        <v>1726</v>
      </c>
      <c r="Y117" s="73">
        <f t="shared" si="59"/>
        <v>15.12455516014235</v>
      </c>
      <c r="Z117" s="73">
        <f t="shared" si="60"/>
        <v>42.857142857142854</v>
      </c>
      <c r="AA117" s="73">
        <f t="shared" si="61"/>
        <v>74.230769230769226</v>
      </c>
      <c r="AB117" s="73">
        <f t="shared" si="62"/>
        <v>56.872852233676973</v>
      </c>
      <c r="AC117" s="73">
        <f t="shared" si="63"/>
        <v>43.279258400926999</v>
      </c>
      <c r="AD117" s="97">
        <f t="shared" si="66"/>
        <v>502</v>
      </c>
      <c r="AE117" s="40">
        <f t="shared" si="67"/>
        <v>134</v>
      </c>
      <c r="AF117" s="98">
        <v>667</v>
      </c>
      <c r="AG117" s="98">
        <v>513</v>
      </c>
      <c r="AH117" s="98">
        <v>678</v>
      </c>
      <c r="AI117" s="98">
        <v>447</v>
      </c>
      <c r="AJ117" s="98">
        <v>178</v>
      </c>
      <c r="AK117" s="98">
        <v>147</v>
      </c>
      <c r="AL117" s="76">
        <v>29</v>
      </c>
      <c r="AM117" s="76">
        <v>44</v>
      </c>
      <c r="AN117" s="77">
        <v>84</v>
      </c>
      <c r="AO117" s="77">
        <v>297</v>
      </c>
      <c r="AP117" s="77">
        <v>302</v>
      </c>
      <c r="AQ117" s="77">
        <v>3</v>
      </c>
      <c r="AR117" s="77">
        <f t="shared" si="98"/>
        <v>686</v>
      </c>
      <c r="AS117" s="77">
        <v>49</v>
      </c>
      <c r="AT117" s="78">
        <v>58</v>
      </c>
      <c r="AU117" s="79">
        <v>117</v>
      </c>
      <c r="AV117" s="80">
        <f t="shared" si="68"/>
        <v>35.416666666666671</v>
      </c>
      <c r="AW117" s="80">
        <f t="shared" si="69"/>
        <v>49.155555555555559</v>
      </c>
      <c r="AX117" s="80">
        <f t="shared" si="70"/>
        <v>57.270693512304248</v>
      </c>
      <c r="AY117" s="81">
        <f t="shared" si="71"/>
        <v>16.374269005847953</v>
      </c>
      <c r="AZ117" s="81">
        <f t="shared" si="72"/>
        <v>43.805309734513273</v>
      </c>
      <c r="BA117" s="81">
        <f t="shared" si="73"/>
        <v>76.319999999999993</v>
      </c>
      <c r="BB117" s="81">
        <f t="shared" si="74"/>
        <v>59.401381427475052</v>
      </c>
      <c r="BC117" s="81">
        <f t="shared" si="75"/>
        <v>49.297012302284706</v>
      </c>
      <c r="BD117" s="82">
        <f t="shared" si="99"/>
        <v>148</v>
      </c>
      <c r="BE117" s="83">
        <v>30</v>
      </c>
      <c r="BF117" s="83">
        <v>45</v>
      </c>
      <c r="BG117" s="83">
        <v>75</v>
      </c>
      <c r="BH117" s="83">
        <v>281</v>
      </c>
      <c r="BI117" s="83">
        <v>323</v>
      </c>
      <c r="BJ117" s="83">
        <v>5</v>
      </c>
      <c r="BK117" s="77">
        <f t="shared" si="100"/>
        <v>684</v>
      </c>
      <c r="BL117" s="83">
        <f t="shared" si="76"/>
        <v>27</v>
      </c>
      <c r="BM117" s="84">
        <v>39</v>
      </c>
      <c r="BN117" s="83">
        <f t="shared" si="77"/>
        <v>40</v>
      </c>
      <c r="BO117" s="83">
        <f t="shared" si="78"/>
        <v>57</v>
      </c>
      <c r="BP117" s="83">
        <f t="shared" si="79"/>
        <v>241</v>
      </c>
      <c r="BQ117" s="83">
        <f t="shared" si="80"/>
        <v>304</v>
      </c>
      <c r="BR117" s="83">
        <f t="shared" si="81"/>
        <v>5</v>
      </c>
      <c r="BS117" s="77">
        <f t="shared" si="101"/>
        <v>607</v>
      </c>
      <c r="BT117" s="83">
        <f t="shared" si="82"/>
        <v>1</v>
      </c>
      <c r="BU117" s="77">
        <v>2</v>
      </c>
      <c r="BV117" s="83">
        <f t="shared" si="83"/>
        <v>2</v>
      </c>
      <c r="BW117" s="83">
        <f t="shared" si="84"/>
        <v>2</v>
      </c>
      <c r="BX117" s="83">
        <f t="shared" si="85"/>
        <v>19</v>
      </c>
      <c r="BY117" s="83">
        <f t="shared" si="86"/>
        <v>17</v>
      </c>
      <c r="BZ117" s="83">
        <f t="shared" si="87"/>
        <v>0</v>
      </c>
      <c r="CA117" s="77">
        <f t="shared" si="102"/>
        <v>38</v>
      </c>
      <c r="CB117" s="85">
        <v>1</v>
      </c>
      <c r="CC117" s="77">
        <v>3</v>
      </c>
      <c r="CD117" s="85">
        <v>2</v>
      </c>
      <c r="CE117" s="85">
        <v>16</v>
      </c>
      <c r="CF117" s="85">
        <v>11</v>
      </c>
      <c r="CG117" s="85">
        <v>0</v>
      </c>
      <c r="CH117" s="85">
        <v>0</v>
      </c>
      <c r="CI117" s="77">
        <f t="shared" si="103"/>
        <v>27</v>
      </c>
      <c r="CP117" s="77">
        <f t="shared" si="104"/>
        <v>0</v>
      </c>
      <c r="CQ117" s="85">
        <f t="shared" si="88"/>
        <v>1</v>
      </c>
      <c r="CR117" s="77"/>
      <c r="CS117" s="85">
        <f t="shared" si="89"/>
        <v>1</v>
      </c>
      <c r="CT117" s="85">
        <f t="shared" si="90"/>
        <v>0</v>
      </c>
      <c r="CU117" s="85">
        <f t="shared" si="91"/>
        <v>10</v>
      </c>
      <c r="CV117" s="85">
        <f t="shared" si="92"/>
        <v>2</v>
      </c>
      <c r="CW117" s="85">
        <f t="shared" si="93"/>
        <v>0</v>
      </c>
      <c r="CX117" s="77">
        <f t="shared" si="105"/>
        <v>12</v>
      </c>
      <c r="CY117" s="85">
        <v>1</v>
      </c>
      <c r="CZ117" s="85">
        <v>1</v>
      </c>
      <c r="DA117" s="85">
        <v>0</v>
      </c>
      <c r="DB117" s="85">
        <v>10</v>
      </c>
      <c r="DC117" s="85">
        <v>2</v>
      </c>
      <c r="DD117" s="85">
        <v>0</v>
      </c>
      <c r="DP117" s="85">
        <v>1</v>
      </c>
      <c r="DQ117" s="85">
        <v>2</v>
      </c>
      <c r="DR117" s="85">
        <v>0</v>
      </c>
      <c r="DS117" s="85">
        <v>10</v>
      </c>
      <c r="DT117" s="85">
        <v>13</v>
      </c>
      <c r="DU117" s="85">
        <v>0</v>
      </c>
      <c r="DV117" s="85">
        <v>1</v>
      </c>
      <c r="DW117" s="85">
        <v>2</v>
      </c>
      <c r="DX117" s="85">
        <v>2</v>
      </c>
      <c r="DY117" s="85">
        <v>19</v>
      </c>
      <c r="DZ117" s="85">
        <v>17</v>
      </c>
      <c r="EA117" s="85">
        <v>0</v>
      </c>
      <c r="ET117" s="85">
        <v>24</v>
      </c>
      <c r="EU117" s="85">
        <v>29</v>
      </c>
      <c r="EV117" s="85">
        <v>16</v>
      </c>
      <c r="EW117" s="85">
        <v>161</v>
      </c>
      <c r="EX117" s="85">
        <v>233</v>
      </c>
      <c r="EY117" s="85">
        <v>3</v>
      </c>
      <c r="EZ117" s="85">
        <v>2</v>
      </c>
      <c r="FA117" s="85">
        <v>9</v>
      </c>
      <c r="FB117" s="85">
        <v>41</v>
      </c>
      <c r="FC117" s="85">
        <v>70</v>
      </c>
      <c r="FD117" s="85">
        <v>58</v>
      </c>
      <c r="FE117" s="85">
        <v>2</v>
      </c>
      <c r="FL117" s="86">
        <f t="shared" si="106"/>
        <v>127.5</v>
      </c>
      <c r="FM117" s="99">
        <f t="shared" si="94"/>
        <v>6</v>
      </c>
      <c r="FN117" s="99">
        <f t="shared" si="95"/>
        <v>1</v>
      </c>
      <c r="FO117" s="100">
        <f t="shared" si="96"/>
        <v>1.02</v>
      </c>
      <c r="FP117" s="100">
        <f t="shared" si="97"/>
        <v>171</v>
      </c>
      <c r="FQ117" s="101">
        <v>0.23809523809523811</v>
      </c>
      <c r="FR117" s="101">
        <v>0.26392163976056598</v>
      </c>
      <c r="FS117" s="101">
        <v>0.44992050874403816</v>
      </c>
      <c r="FT117" s="100" t="s">
        <v>1535</v>
      </c>
      <c r="FU117" s="100" t="s">
        <v>1890</v>
      </c>
      <c r="FV117" s="100" t="s">
        <v>1460</v>
      </c>
      <c r="FW117" s="100" t="s">
        <v>1586</v>
      </c>
      <c r="FX117" s="100" t="s">
        <v>2204</v>
      </c>
      <c r="FY117" s="100" t="s">
        <v>2344</v>
      </c>
      <c r="FZ117" s="100" t="s">
        <v>2374</v>
      </c>
      <c r="GA117" s="100" t="s">
        <v>2293</v>
      </c>
      <c r="GB117" s="100"/>
    </row>
    <row r="118" spans="1:184" ht="14.45" hidden="1" customHeight="1" x14ac:dyDescent="0.25">
      <c r="A118" s="32" t="s">
        <v>107</v>
      </c>
      <c r="B118" s="90" t="s">
        <v>112</v>
      </c>
      <c r="C118" s="41" t="str">
        <f>'[1]Özet tablo'!P117</f>
        <v>ARDAHAN</v>
      </c>
      <c r="D118" s="41"/>
      <c r="E118" s="41"/>
      <c r="F118" s="41"/>
      <c r="G118" s="91">
        <v>13</v>
      </c>
      <c r="H118" s="91">
        <v>25</v>
      </c>
      <c r="I118" s="91">
        <v>12</v>
      </c>
      <c r="J118" s="91">
        <v>50</v>
      </c>
      <c r="K118" s="92">
        <v>14</v>
      </c>
      <c r="L118" s="92">
        <v>20</v>
      </c>
      <c r="M118" s="92">
        <v>15</v>
      </c>
      <c r="N118" s="92">
        <v>49</v>
      </c>
      <c r="O118" s="93">
        <v>2</v>
      </c>
      <c r="P118" s="40"/>
      <c r="Q118" s="94">
        <f t="shared" si="107"/>
        <v>-1</v>
      </c>
      <c r="R118" s="95">
        <f t="shared" si="108"/>
        <v>-0.02</v>
      </c>
      <c r="S118" s="96">
        <v>70</v>
      </c>
      <c r="T118" s="96">
        <v>77</v>
      </c>
      <c r="U118" s="96">
        <v>57</v>
      </c>
      <c r="V118" s="96">
        <v>74</v>
      </c>
      <c r="W118" s="96">
        <v>134</v>
      </c>
      <c r="X118" s="96">
        <v>204</v>
      </c>
      <c r="Y118" s="73">
        <f t="shared" si="59"/>
        <v>20</v>
      </c>
      <c r="Z118" s="73">
        <f t="shared" si="60"/>
        <v>25.97402597402597</v>
      </c>
      <c r="AA118" s="73">
        <f t="shared" si="61"/>
        <v>29.82456140350877</v>
      </c>
      <c r="AB118" s="73">
        <f t="shared" si="62"/>
        <v>27.611940298507463</v>
      </c>
      <c r="AC118" s="73">
        <f t="shared" si="63"/>
        <v>25</v>
      </c>
      <c r="AD118" s="97">
        <f t="shared" si="66"/>
        <v>97</v>
      </c>
      <c r="AE118" s="40">
        <f t="shared" si="67"/>
        <v>40</v>
      </c>
      <c r="AF118" s="98">
        <v>72</v>
      </c>
      <c r="AG118" s="98">
        <v>52</v>
      </c>
      <c r="AH118" s="98">
        <v>75</v>
      </c>
      <c r="AI118" s="98">
        <v>60</v>
      </c>
      <c r="AJ118" s="98">
        <v>14</v>
      </c>
      <c r="AK118" s="98">
        <v>15</v>
      </c>
      <c r="AL118" s="76">
        <v>1</v>
      </c>
      <c r="AM118" s="76">
        <v>2</v>
      </c>
      <c r="AN118" s="77">
        <v>7</v>
      </c>
      <c r="AO118" s="77">
        <v>20</v>
      </c>
      <c r="AP118" s="77">
        <v>21</v>
      </c>
      <c r="AQ118" s="77">
        <v>0</v>
      </c>
      <c r="AR118" s="77">
        <f t="shared" si="98"/>
        <v>48</v>
      </c>
      <c r="AS118" s="77">
        <v>0</v>
      </c>
      <c r="AT118" s="78">
        <v>5</v>
      </c>
      <c r="AU118" s="79">
        <v>6</v>
      </c>
      <c r="AV118" s="80">
        <f t="shared" si="68"/>
        <v>25</v>
      </c>
      <c r="AW118" s="80">
        <f t="shared" si="69"/>
        <v>30.37037037037037</v>
      </c>
      <c r="AX118" s="80">
        <f t="shared" si="70"/>
        <v>35</v>
      </c>
      <c r="AY118" s="81">
        <f t="shared" si="71"/>
        <v>13.461538461538462</v>
      </c>
      <c r="AZ118" s="81">
        <f t="shared" si="72"/>
        <v>26.666666666666668</v>
      </c>
      <c r="BA118" s="81">
        <f t="shared" si="73"/>
        <v>43.243243243243242</v>
      </c>
      <c r="BB118" s="81">
        <f t="shared" si="74"/>
        <v>34.899328859060404</v>
      </c>
      <c r="BC118" s="81">
        <f t="shared" si="75"/>
        <v>30.952380952380953</v>
      </c>
      <c r="BD118" s="82">
        <f t="shared" si="99"/>
        <v>42</v>
      </c>
      <c r="BE118" s="83">
        <v>1</v>
      </c>
      <c r="BF118" s="83">
        <v>2</v>
      </c>
      <c r="BG118" s="83">
        <v>6</v>
      </c>
      <c r="BH118" s="83">
        <v>18</v>
      </c>
      <c r="BI118" s="83">
        <v>24</v>
      </c>
      <c r="BJ118" s="83">
        <v>0</v>
      </c>
      <c r="BK118" s="77">
        <f t="shared" si="100"/>
        <v>48</v>
      </c>
      <c r="BL118" s="83">
        <f t="shared" si="76"/>
        <v>1</v>
      </c>
      <c r="BM118" s="84">
        <v>2</v>
      </c>
      <c r="BN118" s="83">
        <f t="shared" si="77"/>
        <v>2</v>
      </c>
      <c r="BO118" s="83">
        <f t="shared" si="78"/>
        <v>6</v>
      </c>
      <c r="BP118" s="83">
        <f t="shared" si="79"/>
        <v>18</v>
      </c>
      <c r="BQ118" s="83">
        <f t="shared" si="80"/>
        <v>24</v>
      </c>
      <c r="BR118" s="83">
        <f t="shared" si="81"/>
        <v>0</v>
      </c>
      <c r="BS118" s="77">
        <f t="shared" si="101"/>
        <v>48</v>
      </c>
      <c r="BT118" s="83">
        <f t="shared" si="82"/>
        <v>0</v>
      </c>
      <c r="BU118" s="77"/>
      <c r="BV118" s="83">
        <f t="shared" si="83"/>
        <v>0</v>
      </c>
      <c r="BW118" s="83">
        <f t="shared" si="84"/>
        <v>0</v>
      </c>
      <c r="BX118" s="83">
        <f t="shared" si="85"/>
        <v>0</v>
      </c>
      <c r="BY118" s="83">
        <f t="shared" si="86"/>
        <v>0</v>
      </c>
      <c r="BZ118" s="83">
        <f t="shared" si="87"/>
        <v>0</v>
      </c>
      <c r="CA118" s="77">
        <f t="shared" si="102"/>
        <v>0</v>
      </c>
      <c r="CC118" s="77"/>
      <c r="CI118" s="77">
        <f t="shared" si="103"/>
        <v>0</v>
      </c>
      <c r="CP118" s="77">
        <f t="shared" si="104"/>
        <v>0</v>
      </c>
      <c r="CQ118" s="85">
        <f t="shared" si="88"/>
        <v>0</v>
      </c>
      <c r="CR118" s="77"/>
      <c r="CS118" s="85">
        <f t="shared" si="89"/>
        <v>0</v>
      </c>
      <c r="CT118" s="85">
        <f t="shared" si="90"/>
        <v>0</v>
      </c>
      <c r="CU118" s="85">
        <f t="shared" si="91"/>
        <v>0</v>
      </c>
      <c r="CV118" s="85">
        <f t="shared" si="92"/>
        <v>0</v>
      </c>
      <c r="CW118" s="85">
        <f t="shared" si="93"/>
        <v>0</v>
      </c>
      <c r="CX118" s="77">
        <f t="shared" si="105"/>
        <v>0</v>
      </c>
      <c r="EZ118" s="85">
        <v>1</v>
      </c>
      <c r="FA118" s="85">
        <v>2</v>
      </c>
      <c r="FB118" s="85">
        <v>6</v>
      </c>
      <c r="FC118" s="85">
        <v>18</v>
      </c>
      <c r="FD118" s="85">
        <v>24</v>
      </c>
      <c r="FE118" s="85">
        <v>0</v>
      </c>
      <c r="FL118" s="86">
        <f t="shared" si="106"/>
        <v>48.5</v>
      </c>
      <c r="FM118" s="99">
        <f t="shared" si="94"/>
        <v>2</v>
      </c>
      <c r="FN118" s="99">
        <f t="shared" si="95"/>
        <v>0</v>
      </c>
      <c r="FO118" s="100">
        <f t="shared" si="96"/>
        <v>0.34</v>
      </c>
      <c r="FP118" s="100">
        <f t="shared" si="97"/>
        <v>0</v>
      </c>
      <c r="FQ118" s="101">
        <v>-0.15314091680814931</v>
      </c>
      <c r="FR118" s="101">
        <v>-0.13055751587861678</v>
      </c>
      <c r="FS118" s="101">
        <v>-0.24927536231884051</v>
      </c>
      <c r="FT118" s="100" t="s">
        <v>1539</v>
      </c>
      <c r="FU118" s="100" t="s">
        <v>1537</v>
      </c>
      <c r="FV118" s="100" t="s">
        <v>1986</v>
      </c>
      <c r="FW118" s="100" t="s">
        <v>2306</v>
      </c>
      <c r="FX118" s="100" t="s">
        <v>1636</v>
      </c>
      <c r="FY118" s="100" t="s">
        <v>2024</v>
      </c>
      <c r="FZ118" s="100" t="s">
        <v>1716</v>
      </c>
      <c r="GA118" s="100" t="s">
        <v>2334</v>
      </c>
      <c r="GB118" s="100"/>
    </row>
    <row r="119" spans="1:184" ht="12.75" hidden="1" customHeight="1" x14ac:dyDescent="0.25">
      <c r="A119" s="32" t="s">
        <v>113</v>
      </c>
      <c r="B119" s="90" t="s">
        <v>114</v>
      </c>
      <c r="C119" s="41" t="str">
        <f>'[1]Özet tablo'!P118</f>
        <v>ARTVİN</v>
      </c>
      <c r="D119" s="41"/>
      <c r="E119" s="41"/>
      <c r="F119" s="41"/>
      <c r="G119" s="91">
        <v>11</v>
      </c>
      <c r="H119" s="91">
        <v>39</v>
      </c>
      <c r="I119" s="91">
        <v>56</v>
      </c>
      <c r="J119" s="91">
        <v>106</v>
      </c>
      <c r="K119" s="92">
        <v>15</v>
      </c>
      <c r="L119" s="92">
        <v>63</v>
      </c>
      <c r="M119" s="92">
        <v>63</v>
      </c>
      <c r="N119" s="92">
        <v>141</v>
      </c>
      <c r="O119" s="93"/>
      <c r="P119" s="40">
        <v>17</v>
      </c>
      <c r="Q119" s="94">
        <f t="shared" si="107"/>
        <v>35</v>
      </c>
      <c r="R119" s="95">
        <f t="shared" si="108"/>
        <v>0.330188679245283</v>
      </c>
      <c r="S119" s="96">
        <v>78</v>
      </c>
      <c r="T119" s="96">
        <v>105</v>
      </c>
      <c r="U119" s="96">
        <v>49</v>
      </c>
      <c r="V119" s="96">
        <v>78</v>
      </c>
      <c r="W119" s="96">
        <v>154</v>
      </c>
      <c r="X119" s="96">
        <v>232</v>
      </c>
      <c r="Y119" s="73">
        <f t="shared" si="59"/>
        <v>19.230769230769234</v>
      </c>
      <c r="Z119" s="73">
        <f t="shared" si="60"/>
        <v>60</v>
      </c>
      <c r="AA119" s="73">
        <f t="shared" si="61"/>
        <v>93.877551020408163</v>
      </c>
      <c r="AB119" s="73">
        <f t="shared" si="62"/>
        <v>70.779220779220779</v>
      </c>
      <c r="AC119" s="73">
        <f t="shared" si="63"/>
        <v>53.448275862068961</v>
      </c>
      <c r="AD119" s="97">
        <f t="shared" si="66"/>
        <v>45</v>
      </c>
      <c r="AE119" s="40">
        <f t="shared" si="67"/>
        <v>3</v>
      </c>
      <c r="AF119" s="98">
        <v>93</v>
      </c>
      <c r="AG119" s="98">
        <v>85</v>
      </c>
      <c r="AH119" s="98">
        <v>90</v>
      </c>
      <c r="AI119" s="98">
        <v>75</v>
      </c>
      <c r="AJ119" s="98">
        <v>30</v>
      </c>
      <c r="AK119" s="98">
        <v>20</v>
      </c>
      <c r="AL119" s="76">
        <v>4</v>
      </c>
      <c r="AM119" s="76">
        <v>7</v>
      </c>
      <c r="AN119" s="77">
        <v>12</v>
      </c>
      <c r="AO119" s="77">
        <v>46</v>
      </c>
      <c r="AP119" s="77">
        <v>59</v>
      </c>
      <c r="AQ119" s="77">
        <v>2</v>
      </c>
      <c r="AR119" s="77">
        <f t="shared" si="98"/>
        <v>119</v>
      </c>
      <c r="AS119" s="77">
        <v>19</v>
      </c>
      <c r="AT119" s="78">
        <v>4</v>
      </c>
      <c r="AU119" s="79">
        <v>11</v>
      </c>
      <c r="AV119" s="80">
        <f t="shared" si="68"/>
        <v>33.75</v>
      </c>
      <c r="AW119" s="80">
        <f t="shared" si="69"/>
        <v>53.333333333333336</v>
      </c>
      <c r="AX119" s="80">
        <f t="shared" si="70"/>
        <v>56.000000000000007</v>
      </c>
      <c r="AY119" s="81">
        <f t="shared" si="71"/>
        <v>14.117647058823529</v>
      </c>
      <c r="AZ119" s="81">
        <f t="shared" si="72"/>
        <v>51.111111111111107</v>
      </c>
      <c r="BA119" s="81">
        <f t="shared" si="73"/>
        <v>70.476190476190482</v>
      </c>
      <c r="BB119" s="81">
        <f t="shared" si="74"/>
        <v>61.53846153846154</v>
      </c>
      <c r="BC119" s="81">
        <f t="shared" si="75"/>
        <v>45.263157894736842</v>
      </c>
      <c r="BD119" s="82">
        <f t="shared" si="99"/>
        <v>31</v>
      </c>
      <c r="BE119" s="83">
        <v>4</v>
      </c>
      <c r="BF119" s="83">
        <v>8</v>
      </c>
      <c r="BG119" s="83">
        <v>14</v>
      </c>
      <c r="BH119" s="83">
        <v>47</v>
      </c>
      <c r="BI119" s="83">
        <v>62</v>
      </c>
      <c r="BJ119" s="83">
        <v>4</v>
      </c>
      <c r="BK119" s="77">
        <f t="shared" si="100"/>
        <v>127</v>
      </c>
      <c r="BL119" s="83">
        <f t="shared" si="76"/>
        <v>3</v>
      </c>
      <c r="BM119" s="84">
        <v>6</v>
      </c>
      <c r="BN119" s="83">
        <f t="shared" si="77"/>
        <v>7</v>
      </c>
      <c r="BO119" s="83">
        <f t="shared" si="78"/>
        <v>11</v>
      </c>
      <c r="BP119" s="83">
        <f t="shared" si="79"/>
        <v>43</v>
      </c>
      <c r="BQ119" s="83">
        <f t="shared" si="80"/>
        <v>59</v>
      </c>
      <c r="BR119" s="83">
        <f t="shared" si="81"/>
        <v>4</v>
      </c>
      <c r="BS119" s="77">
        <f t="shared" si="101"/>
        <v>117</v>
      </c>
      <c r="BT119" s="83">
        <f t="shared" si="82"/>
        <v>0</v>
      </c>
      <c r="BU119" s="77"/>
      <c r="BV119" s="83">
        <f t="shared" si="83"/>
        <v>0</v>
      </c>
      <c r="BW119" s="83">
        <f t="shared" si="84"/>
        <v>0</v>
      </c>
      <c r="BX119" s="83">
        <f t="shared" si="85"/>
        <v>0</v>
      </c>
      <c r="BY119" s="83">
        <f t="shared" si="86"/>
        <v>0</v>
      </c>
      <c r="BZ119" s="83">
        <f t="shared" si="87"/>
        <v>0</v>
      </c>
      <c r="CA119" s="77">
        <f t="shared" si="102"/>
        <v>0</v>
      </c>
      <c r="CB119" s="85">
        <v>1</v>
      </c>
      <c r="CC119" s="77">
        <v>1</v>
      </c>
      <c r="CD119" s="85">
        <v>1</v>
      </c>
      <c r="CE119" s="85">
        <v>3</v>
      </c>
      <c r="CF119" s="85">
        <v>4</v>
      </c>
      <c r="CG119" s="85">
        <v>3</v>
      </c>
      <c r="CH119" s="85">
        <v>0</v>
      </c>
      <c r="CI119" s="77">
        <f t="shared" si="103"/>
        <v>10</v>
      </c>
      <c r="CP119" s="77">
        <f t="shared" si="104"/>
        <v>0</v>
      </c>
      <c r="CQ119" s="85">
        <f t="shared" si="88"/>
        <v>0</v>
      </c>
      <c r="CR119" s="77"/>
      <c r="CS119" s="85">
        <f t="shared" si="89"/>
        <v>0</v>
      </c>
      <c r="CT119" s="85">
        <f t="shared" si="90"/>
        <v>0</v>
      </c>
      <c r="CU119" s="85">
        <f t="shared" si="91"/>
        <v>0</v>
      </c>
      <c r="CV119" s="85">
        <f t="shared" si="92"/>
        <v>0</v>
      </c>
      <c r="CW119" s="85">
        <f t="shared" si="93"/>
        <v>0</v>
      </c>
      <c r="CX119" s="77">
        <f t="shared" si="105"/>
        <v>0</v>
      </c>
      <c r="ET119" s="85">
        <v>2</v>
      </c>
      <c r="EU119" s="85">
        <v>4</v>
      </c>
      <c r="EV119" s="85">
        <v>1</v>
      </c>
      <c r="EW119" s="85">
        <v>27</v>
      </c>
      <c r="EX119" s="85">
        <v>41</v>
      </c>
      <c r="EY119" s="85">
        <v>4</v>
      </c>
      <c r="EZ119" s="85">
        <v>1</v>
      </c>
      <c r="FA119" s="85">
        <v>3</v>
      </c>
      <c r="FB119" s="85">
        <v>10</v>
      </c>
      <c r="FC119" s="85">
        <v>16</v>
      </c>
      <c r="FD119" s="85">
        <v>18</v>
      </c>
      <c r="FE119" s="85">
        <v>0</v>
      </c>
      <c r="FL119" s="86">
        <f t="shared" si="106"/>
        <v>4.4999999999999858</v>
      </c>
      <c r="FM119" s="99">
        <f t="shared" si="94"/>
        <v>0</v>
      </c>
      <c r="FN119" s="99">
        <f t="shared" si="95"/>
        <v>0</v>
      </c>
      <c r="FO119" s="100">
        <f t="shared" si="96"/>
        <v>0</v>
      </c>
      <c r="FP119" s="100">
        <f t="shared" si="97"/>
        <v>0</v>
      </c>
      <c r="FQ119" s="101">
        <v>0.12462614044853708</v>
      </c>
      <c r="FR119" s="101">
        <v>2.9932410685548787E-2</v>
      </c>
      <c r="FS119" s="101">
        <v>-4.1402781888132761E-2</v>
      </c>
      <c r="FT119" s="100" t="s">
        <v>2019</v>
      </c>
      <c r="FU119" s="100" t="s">
        <v>1596</v>
      </c>
      <c r="FV119" s="100" t="s">
        <v>1787</v>
      </c>
      <c r="FW119" s="100" t="s">
        <v>1756</v>
      </c>
      <c r="FX119" s="100" t="s">
        <v>2020</v>
      </c>
      <c r="FY119" s="100" t="s">
        <v>1684</v>
      </c>
      <c r="FZ119" s="100" t="s">
        <v>1813</v>
      </c>
      <c r="GA119" s="100" t="s">
        <v>1733</v>
      </c>
      <c r="GB119" s="100"/>
    </row>
    <row r="120" spans="1:184" hidden="1" x14ac:dyDescent="0.25">
      <c r="A120" s="32" t="s">
        <v>113</v>
      </c>
      <c r="B120" s="90" t="s">
        <v>115</v>
      </c>
      <c r="C120" s="41" t="str">
        <f>'[1]Özet tablo'!P119</f>
        <v>ARTVİN</v>
      </c>
      <c r="D120" s="41"/>
      <c r="E120" s="41"/>
      <c r="F120" s="41"/>
      <c r="G120" s="91">
        <v>20</v>
      </c>
      <c r="H120" s="91">
        <v>98</v>
      </c>
      <c r="I120" s="91">
        <v>131</v>
      </c>
      <c r="J120" s="91">
        <v>249</v>
      </c>
      <c r="K120" s="92">
        <v>24</v>
      </c>
      <c r="L120" s="92">
        <v>84</v>
      </c>
      <c r="M120" s="92">
        <v>184</v>
      </c>
      <c r="N120" s="92">
        <v>292</v>
      </c>
      <c r="O120" s="93">
        <v>14</v>
      </c>
      <c r="P120" s="40">
        <v>43</v>
      </c>
      <c r="Q120" s="94">
        <f t="shared" si="107"/>
        <v>43</v>
      </c>
      <c r="R120" s="95">
        <f t="shared" si="108"/>
        <v>0.17269076305220885</v>
      </c>
      <c r="S120" s="96">
        <v>157</v>
      </c>
      <c r="T120" s="96">
        <v>223</v>
      </c>
      <c r="U120" s="96">
        <v>177</v>
      </c>
      <c r="V120" s="96">
        <v>239</v>
      </c>
      <c r="W120" s="96">
        <v>400</v>
      </c>
      <c r="X120" s="96">
        <v>557</v>
      </c>
      <c r="Y120" s="73">
        <f t="shared" si="59"/>
        <v>15.286624203821656</v>
      </c>
      <c r="Z120" s="73">
        <f t="shared" si="60"/>
        <v>37.668161434977577</v>
      </c>
      <c r="AA120" s="73">
        <f t="shared" si="61"/>
        <v>87.570621468926561</v>
      </c>
      <c r="AB120" s="73">
        <f t="shared" si="62"/>
        <v>59.75</v>
      </c>
      <c r="AC120" s="73">
        <f t="shared" si="63"/>
        <v>47.217235188509875</v>
      </c>
      <c r="AD120" s="97">
        <f t="shared" si="66"/>
        <v>161</v>
      </c>
      <c r="AE120" s="40">
        <f t="shared" si="67"/>
        <v>22</v>
      </c>
      <c r="AF120" s="98">
        <v>247</v>
      </c>
      <c r="AG120" s="98">
        <v>185</v>
      </c>
      <c r="AH120" s="98">
        <v>237</v>
      </c>
      <c r="AI120" s="98">
        <v>154</v>
      </c>
      <c r="AJ120" s="98">
        <v>64</v>
      </c>
      <c r="AK120" s="98">
        <v>50</v>
      </c>
      <c r="AL120" s="76">
        <v>8</v>
      </c>
      <c r="AM120" s="76">
        <v>11</v>
      </c>
      <c r="AN120" s="77">
        <v>31</v>
      </c>
      <c r="AO120" s="77">
        <v>97</v>
      </c>
      <c r="AP120" s="77">
        <v>154</v>
      </c>
      <c r="AQ120" s="77">
        <v>4</v>
      </c>
      <c r="AR120" s="77">
        <f t="shared" si="98"/>
        <v>286</v>
      </c>
      <c r="AS120" s="77">
        <v>43</v>
      </c>
      <c r="AT120" s="78">
        <v>6</v>
      </c>
      <c r="AU120" s="79">
        <v>23</v>
      </c>
      <c r="AV120" s="80">
        <f t="shared" si="68"/>
        <v>43.067846607669615</v>
      </c>
      <c r="AW120" s="80">
        <f t="shared" si="69"/>
        <v>54.21994884910486</v>
      </c>
      <c r="AX120" s="80">
        <f t="shared" si="70"/>
        <v>74.675324675324674</v>
      </c>
      <c r="AY120" s="81">
        <f t="shared" si="71"/>
        <v>16.756756756756758</v>
      </c>
      <c r="AZ120" s="81">
        <f t="shared" si="72"/>
        <v>40.928270042194093</v>
      </c>
      <c r="BA120" s="81">
        <f t="shared" si="73"/>
        <v>83.944954128440358</v>
      </c>
      <c r="BB120" s="81">
        <f t="shared" si="74"/>
        <v>61.53846153846154</v>
      </c>
      <c r="BC120" s="81">
        <f t="shared" si="75"/>
        <v>53.101736972704714</v>
      </c>
      <c r="BD120" s="82">
        <f t="shared" si="99"/>
        <v>35</v>
      </c>
      <c r="BE120" s="83">
        <v>8</v>
      </c>
      <c r="BF120" s="83">
        <v>15</v>
      </c>
      <c r="BG120" s="83">
        <v>26</v>
      </c>
      <c r="BH120" s="83">
        <v>92</v>
      </c>
      <c r="BI120" s="83">
        <v>167</v>
      </c>
      <c r="BJ120" s="83">
        <v>5</v>
      </c>
      <c r="BK120" s="77">
        <f t="shared" si="100"/>
        <v>290</v>
      </c>
      <c r="BL120" s="83">
        <f t="shared" si="76"/>
        <v>8</v>
      </c>
      <c r="BM120" s="84">
        <v>11</v>
      </c>
      <c r="BN120" s="83">
        <f t="shared" si="77"/>
        <v>15</v>
      </c>
      <c r="BO120" s="83">
        <f t="shared" si="78"/>
        <v>26</v>
      </c>
      <c r="BP120" s="83">
        <f t="shared" si="79"/>
        <v>92</v>
      </c>
      <c r="BQ120" s="83">
        <f t="shared" si="80"/>
        <v>167</v>
      </c>
      <c r="BR120" s="83">
        <f t="shared" si="81"/>
        <v>5</v>
      </c>
      <c r="BS120" s="77">
        <f t="shared" si="101"/>
        <v>290</v>
      </c>
      <c r="BT120" s="83">
        <f t="shared" si="82"/>
        <v>0</v>
      </c>
      <c r="BU120" s="77"/>
      <c r="BV120" s="83">
        <f t="shared" si="83"/>
        <v>0</v>
      </c>
      <c r="BW120" s="83">
        <f t="shared" si="84"/>
        <v>0</v>
      </c>
      <c r="BX120" s="83">
        <f t="shared" si="85"/>
        <v>0</v>
      </c>
      <c r="BY120" s="83">
        <f t="shared" si="86"/>
        <v>0</v>
      </c>
      <c r="BZ120" s="83">
        <f t="shared" si="87"/>
        <v>0</v>
      </c>
      <c r="CA120" s="77">
        <f t="shared" si="102"/>
        <v>0</v>
      </c>
      <c r="CC120" s="77"/>
      <c r="CI120" s="77">
        <f t="shared" si="103"/>
        <v>0</v>
      </c>
      <c r="CP120" s="77">
        <f t="shared" si="104"/>
        <v>0</v>
      </c>
      <c r="CQ120" s="85">
        <f t="shared" si="88"/>
        <v>0</v>
      </c>
      <c r="CR120" s="77"/>
      <c r="CS120" s="85">
        <f t="shared" si="89"/>
        <v>0</v>
      </c>
      <c r="CT120" s="85">
        <f t="shared" si="90"/>
        <v>0</v>
      </c>
      <c r="CU120" s="85">
        <f t="shared" si="91"/>
        <v>0</v>
      </c>
      <c r="CV120" s="85">
        <f t="shared" si="92"/>
        <v>0</v>
      </c>
      <c r="CW120" s="85">
        <f t="shared" si="93"/>
        <v>0</v>
      </c>
      <c r="CX120" s="77">
        <f t="shared" si="105"/>
        <v>0</v>
      </c>
      <c r="DP120" s="85">
        <v>1</v>
      </c>
      <c r="DQ120" s="85">
        <v>1</v>
      </c>
      <c r="DR120" s="85">
        <v>9</v>
      </c>
      <c r="DS120" s="85">
        <v>11</v>
      </c>
      <c r="DT120" s="85">
        <v>0</v>
      </c>
      <c r="DU120" s="85">
        <v>0</v>
      </c>
      <c r="ET120" s="85">
        <v>6</v>
      </c>
      <c r="EU120" s="85">
        <v>10</v>
      </c>
      <c r="EV120" s="85">
        <v>0</v>
      </c>
      <c r="EW120" s="85">
        <v>46</v>
      </c>
      <c r="EX120" s="85">
        <v>133</v>
      </c>
      <c r="EY120" s="85">
        <v>4</v>
      </c>
      <c r="EZ120" s="85">
        <v>1</v>
      </c>
      <c r="FA120" s="85">
        <v>4</v>
      </c>
      <c r="FB120" s="85">
        <v>17</v>
      </c>
      <c r="FC120" s="85">
        <v>35</v>
      </c>
      <c r="FD120" s="85">
        <v>34</v>
      </c>
      <c r="FE120" s="85">
        <v>1</v>
      </c>
      <c r="FL120" s="86">
        <f t="shared" si="106"/>
        <v>12.699999999999989</v>
      </c>
      <c r="FM120" s="99">
        <f t="shared" si="94"/>
        <v>0</v>
      </c>
      <c r="FN120" s="99">
        <f t="shared" si="95"/>
        <v>0</v>
      </c>
      <c r="FO120" s="100">
        <f t="shared" si="96"/>
        <v>0</v>
      </c>
      <c r="FP120" s="100">
        <f t="shared" si="97"/>
        <v>0</v>
      </c>
      <c r="FQ120" s="101">
        <v>0.14221283398036069</v>
      </c>
      <c r="FR120" s="101">
        <v>0.1065697748677376</v>
      </c>
      <c r="FS120" s="101">
        <v>4.1739510489510377E-2</v>
      </c>
      <c r="FT120" s="100" t="s">
        <v>2010</v>
      </c>
      <c r="FU120" s="100" t="s">
        <v>2024</v>
      </c>
      <c r="FV120" s="100" t="s">
        <v>2158</v>
      </c>
      <c r="FW120" s="100" t="s">
        <v>2094</v>
      </c>
      <c r="FX120" s="100" t="s">
        <v>1626</v>
      </c>
      <c r="FY120" s="100" t="s">
        <v>1845</v>
      </c>
      <c r="FZ120" s="100" t="s">
        <v>1493</v>
      </c>
      <c r="GA120" s="100" t="s">
        <v>2122</v>
      </c>
      <c r="GB120" s="100"/>
    </row>
    <row r="121" spans="1:184" hidden="1" x14ac:dyDescent="0.25">
      <c r="A121" s="32" t="s">
        <v>113</v>
      </c>
      <c r="B121" s="90" t="s">
        <v>116</v>
      </c>
      <c r="C121" s="41" t="str">
        <f>'[1]Özet tablo'!P120</f>
        <v>ARTVİN</v>
      </c>
      <c r="D121" s="41"/>
      <c r="E121" s="41"/>
      <c r="F121" s="41"/>
      <c r="G121" s="91">
        <v>29</v>
      </c>
      <c r="H121" s="91">
        <v>124</v>
      </c>
      <c r="I121" s="91">
        <v>142</v>
      </c>
      <c r="J121" s="91">
        <v>295</v>
      </c>
      <c r="K121" s="92">
        <v>33</v>
      </c>
      <c r="L121" s="92">
        <v>109</v>
      </c>
      <c r="M121" s="92">
        <v>136</v>
      </c>
      <c r="N121" s="92">
        <v>278</v>
      </c>
      <c r="O121" s="93">
        <v>42</v>
      </c>
      <c r="P121" s="40">
        <v>18</v>
      </c>
      <c r="Q121" s="94">
        <f t="shared" si="107"/>
        <v>-17</v>
      </c>
      <c r="R121" s="95">
        <f t="shared" si="108"/>
        <v>-5.7627118644067797E-2</v>
      </c>
      <c r="S121" s="96">
        <v>210</v>
      </c>
      <c r="T121" s="96">
        <v>304</v>
      </c>
      <c r="U121" s="96">
        <v>227</v>
      </c>
      <c r="V121" s="96">
        <v>315</v>
      </c>
      <c r="W121" s="96">
        <v>531</v>
      </c>
      <c r="X121" s="96">
        <v>741</v>
      </c>
      <c r="Y121" s="73">
        <f t="shared" si="59"/>
        <v>15.714285714285714</v>
      </c>
      <c r="Z121" s="73">
        <f t="shared" si="60"/>
        <v>35.855263157894733</v>
      </c>
      <c r="AA121" s="73">
        <f t="shared" si="61"/>
        <v>70.484581497797365</v>
      </c>
      <c r="AB121" s="73">
        <f t="shared" si="62"/>
        <v>50.659133709981162</v>
      </c>
      <c r="AC121" s="73">
        <f t="shared" si="63"/>
        <v>40.7557354925776</v>
      </c>
      <c r="AD121" s="97">
        <f t="shared" si="66"/>
        <v>262</v>
      </c>
      <c r="AE121" s="40">
        <f t="shared" si="67"/>
        <v>67</v>
      </c>
      <c r="AF121" s="98">
        <v>279</v>
      </c>
      <c r="AG121" s="98">
        <v>236</v>
      </c>
      <c r="AH121" s="98">
        <v>267</v>
      </c>
      <c r="AI121" s="98">
        <v>201</v>
      </c>
      <c r="AJ121" s="98">
        <v>85</v>
      </c>
      <c r="AK121" s="98">
        <v>61</v>
      </c>
      <c r="AL121" s="76">
        <v>10</v>
      </c>
      <c r="AM121" s="76">
        <v>14</v>
      </c>
      <c r="AN121" s="77">
        <v>33</v>
      </c>
      <c r="AO121" s="77">
        <v>100</v>
      </c>
      <c r="AP121" s="77">
        <v>142</v>
      </c>
      <c r="AQ121" s="77">
        <v>0</v>
      </c>
      <c r="AR121" s="77">
        <f t="shared" si="98"/>
        <v>275</v>
      </c>
      <c r="AS121" s="77">
        <v>30</v>
      </c>
      <c r="AT121" s="78">
        <v>18</v>
      </c>
      <c r="AU121" s="79">
        <v>50</v>
      </c>
      <c r="AV121" s="80">
        <f t="shared" si="68"/>
        <v>33.180778032036613</v>
      </c>
      <c r="AW121" s="80">
        <f t="shared" si="69"/>
        <v>45.299145299145302</v>
      </c>
      <c r="AX121" s="80">
        <f t="shared" si="70"/>
        <v>55.721393034825873</v>
      </c>
      <c r="AY121" s="81">
        <f t="shared" si="71"/>
        <v>13.983050847457626</v>
      </c>
      <c r="AZ121" s="81">
        <f t="shared" si="72"/>
        <v>37.453183520599254</v>
      </c>
      <c r="BA121" s="81">
        <f t="shared" si="73"/>
        <v>73.426573426573427</v>
      </c>
      <c r="BB121" s="81">
        <f t="shared" si="74"/>
        <v>56.057866184448471</v>
      </c>
      <c r="BC121" s="81">
        <f t="shared" si="75"/>
        <v>46.551724137931032</v>
      </c>
      <c r="BD121" s="82">
        <f t="shared" si="99"/>
        <v>76</v>
      </c>
      <c r="BE121" s="83">
        <v>10</v>
      </c>
      <c r="BF121" s="83">
        <v>18</v>
      </c>
      <c r="BG121" s="83">
        <v>33</v>
      </c>
      <c r="BH121" s="83">
        <v>96</v>
      </c>
      <c r="BI121" s="83">
        <v>162</v>
      </c>
      <c r="BJ121" s="83">
        <v>0</v>
      </c>
      <c r="BK121" s="77">
        <f t="shared" si="100"/>
        <v>291</v>
      </c>
      <c r="BL121" s="83">
        <f t="shared" si="76"/>
        <v>10</v>
      </c>
      <c r="BM121" s="84">
        <v>14</v>
      </c>
      <c r="BN121" s="83">
        <f t="shared" si="77"/>
        <v>18</v>
      </c>
      <c r="BO121" s="83">
        <f t="shared" si="78"/>
        <v>33</v>
      </c>
      <c r="BP121" s="83">
        <f t="shared" si="79"/>
        <v>96</v>
      </c>
      <c r="BQ121" s="83">
        <f t="shared" si="80"/>
        <v>162</v>
      </c>
      <c r="BR121" s="83">
        <f t="shared" si="81"/>
        <v>0</v>
      </c>
      <c r="BS121" s="77">
        <f t="shared" si="101"/>
        <v>291</v>
      </c>
      <c r="BT121" s="83">
        <f t="shared" si="82"/>
        <v>0</v>
      </c>
      <c r="BU121" s="77"/>
      <c r="BV121" s="83">
        <f t="shared" si="83"/>
        <v>0</v>
      </c>
      <c r="BW121" s="83">
        <f t="shared" si="84"/>
        <v>0</v>
      </c>
      <c r="BX121" s="83">
        <f t="shared" si="85"/>
        <v>0</v>
      </c>
      <c r="BY121" s="83">
        <f t="shared" si="86"/>
        <v>0</v>
      </c>
      <c r="BZ121" s="83">
        <f t="shared" si="87"/>
        <v>0</v>
      </c>
      <c r="CA121" s="77">
        <f t="shared" si="102"/>
        <v>0</v>
      </c>
      <c r="CC121" s="77"/>
      <c r="CI121" s="77">
        <f t="shared" si="103"/>
        <v>0</v>
      </c>
      <c r="CP121" s="77">
        <f t="shared" si="104"/>
        <v>0</v>
      </c>
      <c r="CQ121" s="85">
        <f t="shared" si="88"/>
        <v>0</v>
      </c>
      <c r="CR121" s="77"/>
      <c r="CS121" s="85">
        <f t="shared" si="89"/>
        <v>0</v>
      </c>
      <c r="CT121" s="85">
        <f t="shared" si="90"/>
        <v>0</v>
      </c>
      <c r="CU121" s="85">
        <f t="shared" si="91"/>
        <v>0</v>
      </c>
      <c r="CV121" s="85">
        <f t="shared" si="92"/>
        <v>0</v>
      </c>
      <c r="CW121" s="85">
        <f t="shared" si="93"/>
        <v>0</v>
      </c>
      <c r="CX121" s="77">
        <f t="shared" si="105"/>
        <v>0</v>
      </c>
      <c r="ET121" s="85">
        <v>9</v>
      </c>
      <c r="EU121" s="85">
        <v>12</v>
      </c>
      <c r="EV121" s="85">
        <v>8</v>
      </c>
      <c r="EW121" s="85">
        <v>48</v>
      </c>
      <c r="EX121" s="85">
        <v>129</v>
      </c>
      <c r="EY121" s="85">
        <v>0</v>
      </c>
      <c r="EZ121" s="85">
        <v>1</v>
      </c>
      <c r="FA121" s="85">
        <v>6</v>
      </c>
      <c r="FB121" s="85">
        <v>25</v>
      </c>
      <c r="FC121" s="85">
        <v>48</v>
      </c>
      <c r="FD121" s="85">
        <v>33</v>
      </c>
      <c r="FE121" s="85">
        <v>0</v>
      </c>
      <c r="FL121" s="86">
        <f t="shared" si="106"/>
        <v>67.599999999999966</v>
      </c>
      <c r="FM121" s="99">
        <f t="shared" si="94"/>
        <v>3</v>
      </c>
      <c r="FN121" s="99">
        <f t="shared" si="95"/>
        <v>0</v>
      </c>
      <c r="FO121" s="100">
        <f t="shared" si="96"/>
        <v>0.51</v>
      </c>
      <c r="FP121" s="100">
        <f t="shared" si="97"/>
        <v>0</v>
      </c>
      <c r="FQ121" s="101">
        <v>0.16517647058823531</v>
      </c>
      <c r="FR121" s="101">
        <v>3.7657015116030344E-3</v>
      </c>
      <c r="FS121" s="101">
        <v>4.4847621667988294E-2</v>
      </c>
      <c r="FT121" s="100" t="s">
        <v>1555</v>
      </c>
      <c r="FU121" s="100" t="s">
        <v>1473</v>
      </c>
      <c r="FV121" s="100" t="s">
        <v>2217</v>
      </c>
      <c r="FW121" s="100" t="s">
        <v>2053</v>
      </c>
      <c r="FX121" s="100" t="s">
        <v>2057</v>
      </c>
      <c r="FY121" s="100" t="s">
        <v>1765</v>
      </c>
      <c r="FZ121" s="100" t="s">
        <v>1559</v>
      </c>
      <c r="GA121" s="100" t="s">
        <v>1897</v>
      </c>
      <c r="GB121" s="100"/>
    </row>
    <row r="122" spans="1:184" hidden="1" x14ac:dyDescent="0.25">
      <c r="A122" s="32" t="s">
        <v>113</v>
      </c>
      <c r="B122" s="90" t="s">
        <v>117</v>
      </c>
      <c r="C122" s="41" t="str">
        <f>'[1]Özet tablo'!P121</f>
        <v>ARTVİN</v>
      </c>
      <c r="D122" s="41"/>
      <c r="E122" s="41"/>
      <c r="F122" s="41"/>
      <c r="G122" s="91">
        <v>51</v>
      </c>
      <c r="H122" s="91">
        <v>209</v>
      </c>
      <c r="I122" s="91">
        <v>241</v>
      </c>
      <c r="J122" s="91">
        <v>501</v>
      </c>
      <c r="K122" s="92">
        <v>48</v>
      </c>
      <c r="L122" s="92">
        <v>188</v>
      </c>
      <c r="M122" s="92">
        <v>266</v>
      </c>
      <c r="N122" s="92">
        <v>502</v>
      </c>
      <c r="O122" s="93">
        <v>49</v>
      </c>
      <c r="P122" s="40">
        <v>41</v>
      </c>
      <c r="Q122" s="94">
        <f t="shared" si="107"/>
        <v>1</v>
      </c>
      <c r="R122" s="95">
        <f t="shared" si="108"/>
        <v>1.996007984031936E-3</v>
      </c>
      <c r="S122" s="96">
        <v>392</v>
      </c>
      <c r="T122" s="96">
        <v>464</v>
      </c>
      <c r="U122" s="96">
        <v>382</v>
      </c>
      <c r="V122" s="96">
        <v>500</v>
      </c>
      <c r="W122" s="96">
        <v>846</v>
      </c>
      <c r="X122" s="96">
        <v>1238</v>
      </c>
      <c r="Y122" s="73">
        <f t="shared" si="59"/>
        <v>12.244897959183673</v>
      </c>
      <c r="Z122" s="73">
        <f t="shared" si="60"/>
        <v>40.517241379310342</v>
      </c>
      <c r="AA122" s="73">
        <f t="shared" si="61"/>
        <v>71.727748691099478</v>
      </c>
      <c r="AB122" s="73">
        <f t="shared" si="62"/>
        <v>54.609929078014183</v>
      </c>
      <c r="AC122" s="73">
        <f t="shared" si="63"/>
        <v>41.195476575121162</v>
      </c>
      <c r="AD122" s="97">
        <f t="shared" si="66"/>
        <v>384</v>
      </c>
      <c r="AE122" s="40">
        <f t="shared" si="67"/>
        <v>108</v>
      </c>
      <c r="AF122" s="98">
        <v>506</v>
      </c>
      <c r="AG122" s="98">
        <v>349</v>
      </c>
      <c r="AH122" s="98">
        <v>525</v>
      </c>
      <c r="AI122" s="98">
        <v>337</v>
      </c>
      <c r="AJ122" s="98">
        <v>114</v>
      </c>
      <c r="AK122" s="98">
        <v>116</v>
      </c>
      <c r="AL122" s="76">
        <v>14</v>
      </c>
      <c r="AM122" s="76">
        <v>25</v>
      </c>
      <c r="AN122" s="77">
        <v>46</v>
      </c>
      <c r="AO122" s="77">
        <v>197</v>
      </c>
      <c r="AP122" s="77">
        <v>262</v>
      </c>
      <c r="AQ122" s="77">
        <v>2</v>
      </c>
      <c r="AR122" s="77">
        <f t="shared" si="98"/>
        <v>507</v>
      </c>
      <c r="AS122" s="77">
        <v>51</v>
      </c>
      <c r="AT122" s="78">
        <v>20</v>
      </c>
      <c r="AU122" s="79">
        <v>56</v>
      </c>
      <c r="AV122" s="80">
        <f t="shared" si="68"/>
        <v>37.755102040816325</v>
      </c>
      <c r="AW122" s="80">
        <f t="shared" si="69"/>
        <v>47.563805104408353</v>
      </c>
      <c r="AX122" s="80">
        <f t="shared" si="70"/>
        <v>63.204747774480708</v>
      </c>
      <c r="AY122" s="81">
        <f t="shared" si="71"/>
        <v>13.180515759312319</v>
      </c>
      <c r="AZ122" s="81">
        <f t="shared" si="72"/>
        <v>37.523809523809526</v>
      </c>
      <c r="BA122" s="81">
        <f t="shared" si="73"/>
        <v>74.94456762749445</v>
      </c>
      <c r="BB122" s="81">
        <f t="shared" si="74"/>
        <v>54.815573770491795</v>
      </c>
      <c r="BC122" s="81">
        <f t="shared" si="75"/>
        <v>48</v>
      </c>
      <c r="BD122" s="82">
        <f t="shared" si="99"/>
        <v>113</v>
      </c>
      <c r="BE122" s="83">
        <v>15</v>
      </c>
      <c r="BF122" s="83">
        <v>33</v>
      </c>
      <c r="BG122" s="83">
        <v>42</v>
      </c>
      <c r="BH122" s="83">
        <v>208</v>
      </c>
      <c r="BI122" s="83">
        <v>302</v>
      </c>
      <c r="BJ122" s="83">
        <v>7</v>
      </c>
      <c r="BK122" s="77">
        <f t="shared" si="100"/>
        <v>559</v>
      </c>
      <c r="BL122" s="83">
        <f t="shared" si="76"/>
        <v>13</v>
      </c>
      <c r="BM122" s="84">
        <v>24</v>
      </c>
      <c r="BN122" s="83">
        <f t="shared" si="77"/>
        <v>28</v>
      </c>
      <c r="BO122" s="83">
        <f t="shared" si="78"/>
        <v>33</v>
      </c>
      <c r="BP122" s="83">
        <f t="shared" si="79"/>
        <v>176</v>
      </c>
      <c r="BQ122" s="83">
        <f t="shared" si="80"/>
        <v>286</v>
      </c>
      <c r="BR122" s="83">
        <f t="shared" si="81"/>
        <v>7</v>
      </c>
      <c r="BS122" s="77">
        <f t="shared" si="101"/>
        <v>502</v>
      </c>
      <c r="BT122" s="83">
        <f t="shared" si="82"/>
        <v>0</v>
      </c>
      <c r="BU122" s="77"/>
      <c r="BV122" s="83">
        <f t="shared" si="83"/>
        <v>0</v>
      </c>
      <c r="BW122" s="83">
        <f t="shared" si="84"/>
        <v>0</v>
      </c>
      <c r="BX122" s="83">
        <f t="shared" si="85"/>
        <v>0</v>
      </c>
      <c r="BY122" s="83">
        <f t="shared" si="86"/>
        <v>0</v>
      </c>
      <c r="BZ122" s="83">
        <f t="shared" si="87"/>
        <v>0</v>
      </c>
      <c r="CA122" s="77">
        <f t="shared" si="102"/>
        <v>0</v>
      </c>
      <c r="CB122" s="85">
        <v>2</v>
      </c>
      <c r="CC122" s="77">
        <v>1</v>
      </c>
      <c r="CD122" s="85">
        <v>5</v>
      </c>
      <c r="CE122" s="85">
        <v>9</v>
      </c>
      <c r="CF122" s="85">
        <v>32</v>
      </c>
      <c r="CG122" s="85">
        <v>16</v>
      </c>
      <c r="CH122" s="85">
        <v>0</v>
      </c>
      <c r="CI122" s="77">
        <f t="shared" si="103"/>
        <v>57</v>
      </c>
      <c r="CP122" s="77">
        <f t="shared" si="104"/>
        <v>0</v>
      </c>
      <c r="CQ122" s="85">
        <f t="shared" si="88"/>
        <v>0</v>
      </c>
      <c r="CR122" s="77"/>
      <c r="CS122" s="85">
        <f t="shared" si="89"/>
        <v>0</v>
      </c>
      <c r="CT122" s="85">
        <f t="shared" si="90"/>
        <v>0</v>
      </c>
      <c r="CU122" s="85">
        <f t="shared" si="91"/>
        <v>0</v>
      </c>
      <c r="CV122" s="85">
        <f t="shared" si="92"/>
        <v>0</v>
      </c>
      <c r="CW122" s="85">
        <f t="shared" si="93"/>
        <v>0</v>
      </c>
      <c r="CX122" s="77">
        <f t="shared" si="105"/>
        <v>0</v>
      </c>
      <c r="ET122" s="85">
        <v>11</v>
      </c>
      <c r="EU122" s="85">
        <v>18</v>
      </c>
      <c r="EV122" s="85">
        <v>7</v>
      </c>
      <c r="EW122" s="85">
        <v>108</v>
      </c>
      <c r="EX122" s="85">
        <v>213</v>
      </c>
      <c r="EY122" s="85">
        <v>4</v>
      </c>
      <c r="EZ122" s="85">
        <v>2</v>
      </c>
      <c r="FA122" s="85">
        <v>10</v>
      </c>
      <c r="FB122" s="85">
        <v>26</v>
      </c>
      <c r="FC122" s="85">
        <v>68</v>
      </c>
      <c r="FD122" s="85">
        <v>73</v>
      </c>
      <c r="FE122" s="85">
        <v>3</v>
      </c>
      <c r="FL122" s="86">
        <f t="shared" si="106"/>
        <v>122.39999999999998</v>
      </c>
      <c r="FM122" s="99">
        <f t="shared" si="94"/>
        <v>6</v>
      </c>
      <c r="FN122" s="99">
        <f t="shared" si="95"/>
        <v>1</v>
      </c>
      <c r="FO122" s="100">
        <f t="shared" si="96"/>
        <v>1.02</v>
      </c>
      <c r="FP122" s="100">
        <f t="shared" si="97"/>
        <v>171</v>
      </c>
      <c r="FQ122" s="101">
        <v>-2.2347897473319511E-3</v>
      </c>
      <c r="FR122" s="101">
        <v>-2.4820301783264866E-2</v>
      </c>
      <c r="FS122" s="101">
        <v>-1.1890746409230022E-2</v>
      </c>
      <c r="FT122" s="100" t="s">
        <v>1787</v>
      </c>
      <c r="FU122" s="100" t="s">
        <v>1788</v>
      </c>
      <c r="FV122" s="100" t="s">
        <v>1789</v>
      </c>
      <c r="FW122" s="100" t="s">
        <v>1506</v>
      </c>
      <c r="FX122" s="100" t="s">
        <v>1790</v>
      </c>
      <c r="FY122" s="100" t="s">
        <v>1791</v>
      </c>
      <c r="FZ122" s="100" t="s">
        <v>1792</v>
      </c>
      <c r="GA122" s="100" t="s">
        <v>1671</v>
      </c>
      <c r="GB122" s="100"/>
    </row>
    <row r="123" spans="1:184" hidden="1" x14ac:dyDescent="0.25">
      <c r="A123" s="32" t="s">
        <v>113</v>
      </c>
      <c r="B123" s="90" t="s">
        <v>1026</v>
      </c>
      <c r="C123" s="41" t="str">
        <f>'[1]Özet tablo'!P122</f>
        <v>ARTVİN</v>
      </c>
      <c r="D123" s="41"/>
      <c r="E123" s="41"/>
      <c r="F123" s="41"/>
      <c r="G123" s="91">
        <v>75</v>
      </c>
      <c r="H123" s="91">
        <v>204</v>
      </c>
      <c r="I123" s="91">
        <v>283</v>
      </c>
      <c r="J123" s="91">
        <v>562</v>
      </c>
      <c r="K123" s="92">
        <v>91</v>
      </c>
      <c r="L123" s="92">
        <v>212</v>
      </c>
      <c r="M123" s="92">
        <v>316</v>
      </c>
      <c r="N123" s="92">
        <v>619</v>
      </c>
      <c r="O123" s="93">
        <v>17</v>
      </c>
      <c r="P123" s="40">
        <v>59</v>
      </c>
      <c r="Q123" s="94">
        <f t="shared" si="107"/>
        <v>57</v>
      </c>
      <c r="R123" s="95">
        <f t="shared" si="108"/>
        <v>0.10142348754448399</v>
      </c>
      <c r="S123" s="96">
        <v>281</v>
      </c>
      <c r="T123" s="96">
        <v>394</v>
      </c>
      <c r="U123" s="96">
        <v>327</v>
      </c>
      <c r="V123" s="96">
        <v>412</v>
      </c>
      <c r="W123" s="96">
        <v>721</v>
      </c>
      <c r="X123" s="96">
        <v>1002</v>
      </c>
      <c r="Y123" s="73">
        <f t="shared" si="59"/>
        <v>32.384341637010678</v>
      </c>
      <c r="Z123" s="73">
        <f t="shared" si="60"/>
        <v>53.807106598984767</v>
      </c>
      <c r="AA123" s="73">
        <f t="shared" si="61"/>
        <v>83.792048929663608</v>
      </c>
      <c r="AB123" s="73">
        <f t="shared" si="62"/>
        <v>67.40638002773926</v>
      </c>
      <c r="AC123" s="73">
        <f t="shared" si="63"/>
        <v>57.584830339321357</v>
      </c>
      <c r="AD123" s="97">
        <f t="shared" si="66"/>
        <v>235</v>
      </c>
      <c r="AE123" s="40">
        <f t="shared" si="67"/>
        <v>53</v>
      </c>
      <c r="AF123" s="98">
        <v>386</v>
      </c>
      <c r="AG123" s="98">
        <v>312</v>
      </c>
      <c r="AH123" s="98">
        <v>378</v>
      </c>
      <c r="AI123" s="98">
        <v>291</v>
      </c>
      <c r="AJ123" s="98">
        <v>81</v>
      </c>
      <c r="AK123" s="98">
        <v>95</v>
      </c>
      <c r="AL123" s="76">
        <v>14</v>
      </c>
      <c r="AM123" s="76">
        <v>32</v>
      </c>
      <c r="AN123" s="77">
        <v>85</v>
      </c>
      <c r="AO123" s="77">
        <v>185</v>
      </c>
      <c r="AP123" s="77">
        <v>281</v>
      </c>
      <c r="AQ123" s="77">
        <v>11</v>
      </c>
      <c r="AR123" s="77">
        <f t="shared" si="98"/>
        <v>562</v>
      </c>
      <c r="AS123" s="77">
        <v>71</v>
      </c>
      <c r="AT123" s="78">
        <v>10</v>
      </c>
      <c r="AU123" s="79">
        <v>17</v>
      </c>
      <c r="AV123" s="80">
        <f t="shared" si="68"/>
        <v>50.746268656716417</v>
      </c>
      <c r="AW123" s="80">
        <f t="shared" si="69"/>
        <v>60.687593423019436</v>
      </c>
      <c r="AX123" s="80">
        <f t="shared" si="70"/>
        <v>75.945017182130584</v>
      </c>
      <c r="AY123" s="81">
        <f t="shared" si="71"/>
        <v>27.243589743589741</v>
      </c>
      <c r="AZ123" s="81">
        <f t="shared" si="72"/>
        <v>48.941798941798943</v>
      </c>
      <c r="BA123" s="81">
        <f t="shared" si="73"/>
        <v>82.795698924731184</v>
      </c>
      <c r="BB123" s="81">
        <f t="shared" si="74"/>
        <v>65.733333333333334</v>
      </c>
      <c r="BC123" s="81">
        <f t="shared" si="75"/>
        <v>57.456140350877192</v>
      </c>
      <c r="BD123" s="82">
        <f t="shared" si="99"/>
        <v>64</v>
      </c>
      <c r="BE123" s="83">
        <v>14</v>
      </c>
      <c r="BF123" s="83">
        <v>35</v>
      </c>
      <c r="BG123" s="83">
        <v>84</v>
      </c>
      <c r="BH123" s="83">
        <v>183</v>
      </c>
      <c r="BI123" s="83">
        <v>298</v>
      </c>
      <c r="BJ123" s="83">
        <v>20</v>
      </c>
      <c r="BK123" s="77">
        <f t="shared" si="100"/>
        <v>585</v>
      </c>
      <c r="BL123" s="83">
        <f t="shared" si="76"/>
        <v>12</v>
      </c>
      <c r="BM123" s="84">
        <v>28</v>
      </c>
      <c r="BN123" s="83">
        <f t="shared" si="77"/>
        <v>32</v>
      </c>
      <c r="BO123" s="83">
        <f t="shared" si="78"/>
        <v>76</v>
      </c>
      <c r="BP123" s="83">
        <f t="shared" si="79"/>
        <v>171</v>
      </c>
      <c r="BQ123" s="83">
        <f t="shared" si="80"/>
        <v>282</v>
      </c>
      <c r="BR123" s="83">
        <f t="shared" si="81"/>
        <v>20</v>
      </c>
      <c r="BS123" s="77">
        <f t="shared" si="101"/>
        <v>549</v>
      </c>
      <c r="BT123" s="83">
        <f t="shared" si="82"/>
        <v>1</v>
      </c>
      <c r="BU123" s="77">
        <v>2</v>
      </c>
      <c r="BV123" s="83">
        <f t="shared" si="83"/>
        <v>1</v>
      </c>
      <c r="BW123" s="83">
        <f t="shared" si="84"/>
        <v>1</v>
      </c>
      <c r="BX123" s="83">
        <f t="shared" si="85"/>
        <v>4</v>
      </c>
      <c r="BY123" s="83">
        <f t="shared" si="86"/>
        <v>10</v>
      </c>
      <c r="BZ123" s="83">
        <f t="shared" si="87"/>
        <v>0</v>
      </c>
      <c r="CA123" s="77">
        <f t="shared" si="102"/>
        <v>15</v>
      </c>
      <c r="CB123" s="85">
        <v>1</v>
      </c>
      <c r="CC123" s="77">
        <v>2</v>
      </c>
      <c r="CD123" s="85">
        <v>2</v>
      </c>
      <c r="CE123" s="85">
        <v>7</v>
      </c>
      <c r="CF123" s="85">
        <v>8</v>
      </c>
      <c r="CG123" s="85">
        <v>6</v>
      </c>
      <c r="CH123" s="85">
        <v>0</v>
      </c>
      <c r="CI123" s="77">
        <f t="shared" si="103"/>
        <v>21</v>
      </c>
      <c r="CP123" s="77">
        <f t="shared" si="104"/>
        <v>0</v>
      </c>
      <c r="CQ123" s="85">
        <f t="shared" si="88"/>
        <v>0</v>
      </c>
      <c r="CR123" s="77"/>
      <c r="CS123" s="85">
        <f t="shared" si="89"/>
        <v>0</v>
      </c>
      <c r="CT123" s="85">
        <f t="shared" si="90"/>
        <v>0</v>
      </c>
      <c r="CU123" s="85">
        <f t="shared" si="91"/>
        <v>0</v>
      </c>
      <c r="CV123" s="85">
        <f t="shared" si="92"/>
        <v>0</v>
      </c>
      <c r="CW123" s="85">
        <f t="shared" si="93"/>
        <v>0</v>
      </c>
      <c r="CX123" s="77">
        <f t="shared" si="105"/>
        <v>0</v>
      </c>
      <c r="DV123" s="85">
        <v>1</v>
      </c>
      <c r="DW123" s="85">
        <v>1</v>
      </c>
      <c r="DX123" s="85">
        <v>1</v>
      </c>
      <c r="DY123" s="85">
        <v>4</v>
      </c>
      <c r="DZ123" s="85">
        <v>10</v>
      </c>
      <c r="EA123" s="85">
        <v>0</v>
      </c>
      <c r="ET123" s="85">
        <v>8</v>
      </c>
      <c r="EU123" s="85">
        <v>13</v>
      </c>
      <c r="EV123" s="85">
        <v>7</v>
      </c>
      <c r="EW123" s="85">
        <v>42</v>
      </c>
      <c r="EX123" s="85">
        <v>147</v>
      </c>
      <c r="EY123" s="85">
        <v>11</v>
      </c>
      <c r="EZ123" s="85">
        <v>4</v>
      </c>
      <c r="FA123" s="85">
        <v>19</v>
      </c>
      <c r="FB123" s="85">
        <v>69</v>
      </c>
      <c r="FC123" s="85">
        <v>129</v>
      </c>
      <c r="FD123" s="85">
        <v>135</v>
      </c>
      <c r="FE123" s="85">
        <v>9</v>
      </c>
      <c r="FL123" s="86">
        <f t="shared" si="106"/>
        <v>0</v>
      </c>
      <c r="FM123" s="99">
        <f t="shared" si="94"/>
        <v>0</v>
      </c>
      <c r="FN123" s="99">
        <f t="shared" si="95"/>
        <v>0</v>
      </c>
      <c r="FO123" s="100">
        <f t="shared" si="96"/>
        <v>0</v>
      </c>
      <c r="FP123" s="100">
        <f t="shared" si="97"/>
        <v>0</v>
      </c>
      <c r="FQ123" s="101">
        <v>-8.6956521739130405E-2</v>
      </c>
      <c r="FR123" s="101">
        <v>-9.0508411447017142E-2</v>
      </c>
      <c r="FS123" s="101">
        <v>-0.31009998550934637</v>
      </c>
      <c r="FT123" s="100" t="s">
        <v>1523</v>
      </c>
      <c r="FU123" s="100" t="s">
        <v>2288</v>
      </c>
      <c r="FV123" s="100" t="s">
        <v>2313</v>
      </c>
      <c r="FW123" s="100" t="s">
        <v>2365</v>
      </c>
      <c r="FX123" s="100" t="s">
        <v>1894</v>
      </c>
      <c r="FY123" s="100" t="s">
        <v>1727</v>
      </c>
      <c r="FZ123" s="100" t="s">
        <v>2041</v>
      </c>
      <c r="GA123" s="100" t="s">
        <v>1600</v>
      </c>
      <c r="GB123" s="100"/>
    </row>
    <row r="124" spans="1:184" hidden="1" x14ac:dyDescent="0.25">
      <c r="A124" s="32" t="s">
        <v>113</v>
      </c>
      <c r="B124" s="90" t="s">
        <v>118</v>
      </c>
      <c r="C124" s="41" t="str">
        <f>'[1]Özet tablo'!P123</f>
        <v>ARTVİN</v>
      </c>
      <c r="D124" s="41"/>
      <c r="E124" s="41"/>
      <c r="F124" s="41"/>
      <c r="G124" s="91">
        <v>3</v>
      </c>
      <c r="H124" s="91">
        <v>27</v>
      </c>
      <c r="I124" s="91">
        <v>44</v>
      </c>
      <c r="J124" s="91">
        <v>74</v>
      </c>
      <c r="K124" s="92">
        <v>3</v>
      </c>
      <c r="L124" s="92">
        <v>22</v>
      </c>
      <c r="M124" s="92">
        <v>66</v>
      </c>
      <c r="N124" s="92">
        <v>91</v>
      </c>
      <c r="O124" s="93">
        <v>6</v>
      </c>
      <c r="P124" s="40">
        <v>5</v>
      </c>
      <c r="Q124" s="94">
        <f t="shared" si="107"/>
        <v>17</v>
      </c>
      <c r="R124" s="95">
        <f t="shared" si="108"/>
        <v>0.22972972972972974</v>
      </c>
      <c r="S124" s="96">
        <v>55</v>
      </c>
      <c r="T124" s="96">
        <v>92</v>
      </c>
      <c r="U124" s="96">
        <v>69</v>
      </c>
      <c r="V124" s="96">
        <v>88</v>
      </c>
      <c r="W124" s="96">
        <v>161</v>
      </c>
      <c r="X124" s="96">
        <v>216</v>
      </c>
      <c r="Y124" s="73">
        <f t="shared" si="59"/>
        <v>5.4545454545454541</v>
      </c>
      <c r="Z124" s="73">
        <f t="shared" si="60"/>
        <v>23.913043478260871</v>
      </c>
      <c r="AA124" s="73">
        <f t="shared" si="61"/>
        <v>97.101449275362313</v>
      </c>
      <c r="AB124" s="73">
        <f t="shared" si="62"/>
        <v>55.279503105590067</v>
      </c>
      <c r="AC124" s="73">
        <f t="shared" si="63"/>
        <v>42.592592592592595</v>
      </c>
      <c r="AD124" s="97">
        <f t="shared" si="66"/>
        <v>72</v>
      </c>
      <c r="AE124" s="40">
        <f t="shared" si="67"/>
        <v>2</v>
      </c>
      <c r="AF124" s="98">
        <v>83</v>
      </c>
      <c r="AG124" s="98">
        <v>77</v>
      </c>
      <c r="AH124" s="98">
        <v>78</v>
      </c>
      <c r="AI124" s="98">
        <v>85</v>
      </c>
      <c r="AJ124" s="98">
        <v>18</v>
      </c>
      <c r="AK124" s="98">
        <v>29</v>
      </c>
      <c r="AL124" s="76">
        <v>3</v>
      </c>
      <c r="AM124" s="76">
        <v>4</v>
      </c>
      <c r="AN124" s="77">
        <v>1</v>
      </c>
      <c r="AO124" s="77">
        <v>22</v>
      </c>
      <c r="AP124" s="77">
        <v>58</v>
      </c>
      <c r="AQ124" s="77">
        <v>0</v>
      </c>
      <c r="AR124" s="77">
        <f t="shared" si="98"/>
        <v>81</v>
      </c>
      <c r="AS124" s="77">
        <v>6</v>
      </c>
      <c r="AT124" s="78">
        <v>1</v>
      </c>
      <c r="AU124" s="79">
        <v>10</v>
      </c>
      <c r="AV124" s="80">
        <f t="shared" si="68"/>
        <v>32.716049382716051</v>
      </c>
      <c r="AW124" s="80">
        <f t="shared" si="69"/>
        <v>45.398773006134967</v>
      </c>
      <c r="AX124" s="80">
        <f t="shared" si="70"/>
        <v>61.176470588235297</v>
      </c>
      <c r="AY124" s="81">
        <f t="shared" si="71"/>
        <v>1.2987012987012987</v>
      </c>
      <c r="AZ124" s="81">
        <f t="shared" si="72"/>
        <v>28.205128205128204</v>
      </c>
      <c r="BA124" s="81">
        <f t="shared" si="73"/>
        <v>66.990291262135926</v>
      </c>
      <c r="BB124" s="81">
        <f t="shared" si="74"/>
        <v>50.276243093922659</v>
      </c>
      <c r="BC124" s="81">
        <f t="shared" si="75"/>
        <v>38.888888888888893</v>
      </c>
      <c r="BD124" s="82">
        <f t="shared" si="99"/>
        <v>34</v>
      </c>
      <c r="BE124" s="83">
        <v>2</v>
      </c>
      <c r="BF124" s="83">
        <v>6</v>
      </c>
      <c r="BG124" s="83">
        <v>13</v>
      </c>
      <c r="BH124" s="83">
        <v>23</v>
      </c>
      <c r="BI124" s="83">
        <v>67</v>
      </c>
      <c r="BJ124" s="83">
        <v>1</v>
      </c>
      <c r="BK124" s="77">
        <f t="shared" si="100"/>
        <v>104</v>
      </c>
      <c r="BL124" s="83">
        <f t="shared" si="76"/>
        <v>2</v>
      </c>
      <c r="BM124" s="84">
        <v>4</v>
      </c>
      <c r="BN124" s="83">
        <f t="shared" si="77"/>
        <v>6</v>
      </c>
      <c r="BO124" s="83">
        <f t="shared" si="78"/>
        <v>13</v>
      </c>
      <c r="BP124" s="83">
        <f t="shared" si="79"/>
        <v>23</v>
      </c>
      <c r="BQ124" s="83">
        <f t="shared" si="80"/>
        <v>67</v>
      </c>
      <c r="BR124" s="83">
        <f t="shared" si="81"/>
        <v>1</v>
      </c>
      <c r="BS124" s="77">
        <f t="shared" si="101"/>
        <v>104</v>
      </c>
      <c r="BT124" s="83">
        <f t="shared" si="82"/>
        <v>0</v>
      </c>
      <c r="BU124" s="77"/>
      <c r="BV124" s="83">
        <f t="shared" si="83"/>
        <v>0</v>
      </c>
      <c r="BW124" s="83">
        <f t="shared" si="84"/>
        <v>0</v>
      </c>
      <c r="BX124" s="83">
        <f t="shared" si="85"/>
        <v>0</v>
      </c>
      <c r="BY124" s="83">
        <f t="shared" si="86"/>
        <v>0</v>
      </c>
      <c r="BZ124" s="83">
        <f t="shared" si="87"/>
        <v>0</v>
      </c>
      <c r="CA124" s="77">
        <f t="shared" si="102"/>
        <v>0</v>
      </c>
      <c r="CC124" s="77"/>
      <c r="CI124" s="77">
        <f t="shared" si="103"/>
        <v>0</v>
      </c>
      <c r="CP124" s="77">
        <f t="shared" si="104"/>
        <v>0</v>
      </c>
      <c r="CQ124" s="85">
        <f t="shared" si="88"/>
        <v>0</v>
      </c>
      <c r="CR124" s="77"/>
      <c r="CS124" s="85">
        <f t="shared" si="89"/>
        <v>0</v>
      </c>
      <c r="CT124" s="85">
        <f t="shared" si="90"/>
        <v>0</v>
      </c>
      <c r="CU124" s="85">
        <f t="shared" si="91"/>
        <v>0</v>
      </c>
      <c r="CV124" s="85">
        <f t="shared" si="92"/>
        <v>0</v>
      </c>
      <c r="CW124" s="85">
        <f t="shared" si="93"/>
        <v>0</v>
      </c>
      <c r="CX124" s="77">
        <f t="shared" si="105"/>
        <v>0</v>
      </c>
      <c r="ET124" s="85">
        <v>1</v>
      </c>
      <c r="EU124" s="85">
        <v>2</v>
      </c>
      <c r="EV124" s="85">
        <v>0</v>
      </c>
      <c r="EW124" s="85">
        <v>3</v>
      </c>
      <c r="EX124" s="85">
        <v>24</v>
      </c>
      <c r="EY124" s="85">
        <v>0</v>
      </c>
      <c r="EZ124" s="85">
        <v>1</v>
      </c>
      <c r="FA124" s="85">
        <v>4</v>
      </c>
      <c r="FB124" s="85">
        <v>13</v>
      </c>
      <c r="FC124" s="85">
        <v>20</v>
      </c>
      <c r="FD124" s="85">
        <v>43</v>
      </c>
      <c r="FE124" s="85">
        <v>1</v>
      </c>
      <c r="FL124" s="86">
        <f t="shared" si="106"/>
        <v>33.099999999999994</v>
      </c>
      <c r="FM124" s="99">
        <f t="shared" si="94"/>
        <v>1</v>
      </c>
      <c r="FN124" s="99">
        <f t="shared" si="95"/>
        <v>0</v>
      </c>
      <c r="FO124" s="100">
        <f t="shared" si="96"/>
        <v>0.17</v>
      </c>
      <c r="FP124" s="100">
        <f t="shared" si="97"/>
        <v>0</v>
      </c>
      <c r="FQ124" s="101">
        <v>7.492034592626301E-2</v>
      </c>
      <c r="FR124" s="101">
        <v>0.10723742277140338</v>
      </c>
      <c r="FS124" s="101">
        <v>3.9642857142857084E-2</v>
      </c>
      <c r="FT124" s="100" t="s">
        <v>2254</v>
      </c>
      <c r="FU124" s="100" t="s">
        <v>1448</v>
      </c>
      <c r="FV124" s="100" t="s">
        <v>2154</v>
      </c>
      <c r="FW124" s="100" t="s">
        <v>1735</v>
      </c>
      <c r="FX124" s="100" t="s">
        <v>1438</v>
      </c>
      <c r="FY124" s="100" t="s">
        <v>1914</v>
      </c>
      <c r="FZ124" s="100" t="s">
        <v>1630</v>
      </c>
      <c r="GA124" s="100" t="s">
        <v>2064</v>
      </c>
      <c r="GB124" s="100"/>
    </row>
    <row r="125" spans="1:184" hidden="1" x14ac:dyDescent="0.25">
      <c r="A125" s="32" t="s">
        <v>113</v>
      </c>
      <c r="B125" s="90" t="s">
        <v>119</v>
      </c>
      <c r="C125" s="41" t="str">
        <f>'[1]Özet tablo'!P124</f>
        <v>ARTVİN</v>
      </c>
      <c r="D125" s="41"/>
      <c r="E125" s="41"/>
      <c r="F125" s="41"/>
      <c r="G125" s="91">
        <v>11</v>
      </c>
      <c r="H125" s="91">
        <v>41</v>
      </c>
      <c r="I125" s="91">
        <v>63</v>
      </c>
      <c r="J125" s="91">
        <v>115</v>
      </c>
      <c r="K125" s="92">
        <v>20</v>
      </c>
      <c r="L125" s="92">
        <v>54</v>
      </c>
      <c r="M125" s="92">
        <v>64</v>
      </c>
      <c r="N125" s="92">
        <v>138</v>
      </c>
      <c r="O125" s="93">
        <v>2</v>
      </c>
      <c r="P125" s="40">
        <v>10</v>
      </c>
      <c r="Q125" s="94">
        <f t="shared" si="107"/>
        <v>23</v>
      </c>
      <c r="R125" s="95">
        <f t="shared" si="108"/>
        <v>0.2</v>
      </c>
      <c r="S125" s="96">
        <v>95</v>
      </c>
      <c r="T125" s="96">
        <v>111</v>
      </c>
      <c r="U125" s="96">
        <v>82</v>
      </c>
      <c r="V125" s="96">
        <v>112</v>
      </c>
      <c r="W125" s="96">
        <v>193</v>
      </c>
      <c r="X125" s="96">
        <v>288</v>
      </c>
      <c r="Y125" s="73">
        <f t="shared" si="59"/>
        <v>21.052631578947366</v>
      </c>
      <c r="Z125" s="73">
        <f t="shared" si="60"/>
        <v>48.648648648648653</v>
      </c>
      <c r="AA125" s="73">
        <f t="shared" si="61"/>
        <v>68.292682926829272</v>
      </c>
      <c r="AB125" s="73">
        <f t="shared" si="62"/>
        <v>56.994818652849744</v>
      </c>
      <c r="AC125" s="73">
        <f t="shared" si="63"/>
        <v>45.138888888888893</v>
      </c>
      <c r="AD125" s="97">
        <f t="shared" si="66"/>
        <v>83</v>
      </c>
      <c r="AE125" s="40">
        <f t="shared" si="67"/>
        <v>26</v>
      </c>
      <c r="AF125" s="98">
        <v>106</v>
      </c>
      <c r="AG125" s="98">
        <v>69</v>
      </c>
      <c r="AH125" s="98">
        <v>106</v>
      </c>
      <c r="AI125" s="98">
        <v>74</v>
      </c>
      <c r="AJ125" s="98">
        <v>26</v>
      </c>
      <c r="AK125" s="98">
        <v>29</v>
      </c>
      <c r="AL125" s="76">
        <v>5</v>
      </c>
      <c r="AM125" s="76">
        <v>9</v>
      </c>
      <c r="AN125" s="77">
        <v>11</v>
      </c>
      <c r="AO125" s="77">
        <v>59</v>
      </c>
      <c r="AP125" s="77">
        <v>62</v>
      </c>
      <c r="AQ125" s="77">
        <v>5</v>
      </c>
      <c r="AR125" s="77">
        <f t="shared" si="98"/>
        <v>137</v>
      </c>
      <c r="AS125" s="77">
        <v>24</v>
      </c>
      <c r="AT125" s="78">
        <v>3</v>
      </c>
      <c r="AU125" s="79">
        <v>6</v>
      </c>
      <c r="AV125" s="80">
        <f t="shared" si="68"/>
        <v>37.76223776223776</v>
      </c>
      <c r="AW125" s="80">
        <f t="shared" si="69"/>
        <v>56.666666666666664</v>
      </c>
      <c r="AX125" s="80">
        <f t="shared" si="70"/>
        <v>58.108108108108105</v>
      </c>
      <c r="AY125" s="81">
        <f t="shared" si="71"/>
        <v>15.942028985507244</v>
      </c>
      <c r="AZ125" s="81">
        <f t="shared" si="72"/>
        <v>55.660377358490564</v>
      </c>
      <c r="BA125" s="81">
        <f t="shared" si="73"/>
        <v>71</v>
      </c>
      <c r="BB125" s="81">
        <f t="shared" si="74"/>
        <v>63.10679611650486</v>
      </c>
      <c r="BC125" s="81">
        <f t="shared" si="75"/>
        <v>48.520710059171599</v>
      </c>
      <c r="BD125" s="82">
        <f t="shared" si="99"/>
        <v>29</v>
      </c>
      <c r="BE125" s="83">
        <v>5</v>
      </c>
      <c r="BF125" s="83">
        <v>8</v>
      </c>
      <c r="BG125" s="83">
        <v>11</v>
      </c>
      <c r="BH125" s="83">
        <v>56</v>
      </c>
      <c r="BI125" s="83">
        <v>68</v>
      </c>
      <c r="BJ125" s="83">
        <v>7</v>
      </c>
      <c r="BK125" s="77">
        <f t="shared" si="100"/>
        <v>142</v>
      </c>
      <c r="BL125" s="83">
        <f t="shared" si="76"/>
        <v>5</v>
      </c>
      <c r="BM125" s="84">
        <v>9</v>
      </c>
      <c r="BN125" s="83">
        <f t="shared" si="77"/>
        <v>8</v>
      </c>
      <c r="BO125" s="83">
        <f t="shared" si="78"/>
        <v>11</v>
      </c>
      <c r="BP125" s="83">
        <f t="shared" si="79"/>
        <v>56</v>
      </c>
      <c r="BQ125" s="83">
        <f t="shared" si="80"/>
        <v>68</v>
      </c>
      <c r="BR125" s="83">
        <f t="shared" si="81"/>
        <v>7</v>
      </c>
      <c r="BS125" s="77">
        <f t="shared" si="101"/>
        <v>142</v>
      </c>
      <c r="BT125" s="83">
        <f t="shared" si="82"/>
        <v>0</v>
      </c>
      <c r="BU125" s="77"/>
      <c r="BV125" s="83">
        <f t="shared" si="83"/>
        <v>0</v>
      </c>
      <c r="BW125" s="83">
        <f t="shared" si="84"/>
        <v>0</v>
      </c>
      <c r="BX125" s="83">
        <f t="shared" si="85"/>
        <v>0</v>
      </c>
      <c r="BY125" s="83">
        <f t="shared" si="86"/>
        <v>0</v>
      </c>
      <c r="BZ125" s="83">
        <f t="shared" si="87"/>
        <v>0</v>
      </c>
      <c r="CA125" s="77">
        <f t="shared" si="102"/>
        <v>0</v>
      </c>
      <c r="CC125" s="77"/>
      <c r="CI125" s="77">
        <f t="shared" si="103"/>
        <v>0</v>
      </c>
      <c r="CP125" s="77">
        <f t="shared" si="104"/>
        <v>0</v>
      </c>
      <c r="CQ125" s="85">
        <f t="shared" si="88"/>
        <v>0</v>
      </c>
      <c r="CR125" s="77"/>
      <c r="CS125" s="85">
        <f t="shared" si="89"/>
        <v>0</v>
      </c>
      <c r="CT125" s="85">
        <f t="shared" si="90"/>
        <v>0</v>
      </c>
      <c r="CU125" s="85">
        <f t="shared" si="91"/>
        <v>0</v>
      </c>
      <c r="CV125" s="85">
        <f t="shared" si="92"/>
        <v>0</v>
      </c>
      <c r="CW125" s="85">
        <f t="shared" si="93"/>
        <v>0</v>
      </c>
      <c r="CX125" s="77">
        <f t="shared" si="105"/>
        <v>0</v>
      </c>
      <c r="ET125" s="85">
        <v>4</v>
      </c>
      <c r="EU125" s="85">
        <v>5</v>
      </c>
      <c r="EV125" s="85">
        <v>2</v>
      </c>
      <c r="EW125" s="85">
        <v>24</v>
      </c>
      <c r="EX125" s="85">
        <v>55</v>
      </c>
      <c r="EY125" s="85">
        <v>7</v>
      </c>
      <c r="EZ125" s="85">
        <v>1</v>
      </c>
      <c r="FA125" s="85">
        <v>3</v>
      </c>
      <c r="FB125" s="85">
        <v>9</v>
      </c>
      <c r="FC125" s="85">
        <v>32</v>
      </c>
      <c r="FD125" s="85">
        <v>13</v>
      </c>
      <c r="FE125" s="85">
        <v>0</v>
      </c>
      <c r="FL125" s="86">
        <f t="shared" si="106"/>
        <v>0</v>
      </c>
      <c r="FM125" s="99">
        <f t="shared" si="94"/>
        <v>0</v>
      </c>
      <c r="FN125" s="99">
        <f t="shared" si="95"/>
        <v>0</v>
      </c>
      <c r="FO125" s="100">
        <f t="shared" si="96"/>
        <v>0</v>
      </c>
      <c r="FP125" s="100">
        <f t="shared" si="97"/>
        <v>0</v>
      </c>
      <c r="FQ125" s="101">
        <v>-0.2664158686730505</v>
      </c>
      <c r="FR125" s="101">
        <v>-0.15196969696969709</v>
      </c>
      <c r="FS125" s="101">
        <v>-0.28212669683257924</v>
      </c>
      <c r="FT125" s="100" t="s">
        <v>2370</v>
      </c>
      <c r="FU125" s="100" t="s">
        <v>1539</v>
      </c>
      <c r="FV125" s="100" t="s">
        <v>2367</v>
      </c>
      <c r="FW125" s="100" t="s">
        <v>2064</v>
      </c>
      <c r="FX125" s="100" t="s">
        <v>2048</v>
      </c>
      <c r="FY125" s="100" t="s">
        <v>1906</v>
      </c>
      <c r="FZ125" s="100" t="s">
        <v>2256</v>
      </c>
      <c r="GA125" s="100" t="s">
        <v>1848</v>
      </c>
      <c r="GB125" s="100"/>
    </row>
    <row r="126" spans="1:184" hidden="1" x14ac:dyDescent="0.25">
      <c r="A126" s="32" t="s">
        <v>113</v>
      </c>
      <c r="B126" s="90" t="s">
        <v>120</v>
      </c>
      <c r="C126" s="41" t="str">
        <f>'[1]Özet tablo'!P125</f>
        <v>ARTVİN</v>
      </c>
      <c r="D126" s="41"/>
      <c r="E126" s="41"/>
      <c r="F126" s="41"/>
      <c r="G126" s="91">
        <v>29</v>
      </c>
      <c r="H126" s="91">
        <v>94</v>
      </c>
      <c r="I126" s="91">
        <v>118</v>
      </c>
      <c r="J126" s="91">
        <v>241</v>
      </c>
      <c r="K126" s="92">
        <v>41</v>
      </c>
      <c r="L126" s="92">
        <v>101</v>
      </c>
      <c r="M126" s="92">
        <v>132</v>
      </c>
      <c r="N126" s="92">
        <v>274</v>
      </c>
      <c r="O126" s="93">
        <v>21</v>
      </c>
      <c r="P126" s="40">
        <v>23</v>
      </c>
      <c r="Q126" s="94">
        <f t="shared" si="107"/>
        <v>33</v>
      </c>
      <c r="R126" s="95">
        <f t="shared" si="108"/>
        <v>0.13692946058091288</v>
      </c>
      <c r="S126" s="96">
        <v>154</v>
      </c>
      <c r="T126" s="96">
        <v>219</v>
      </c>
      <c r="U126" s="96">
        <v>167</v>
      </c>
      <c r="V126" s="96">
        <v>222</v>
      </c>
      <c r="W126" s="96">
        <v>386</v>
      </c>
      <c r="X126" s="96">
        <v>540</v>
      </c>
      <c r="Y126" s="73">
        <f t="shared" si="59"/>
        <v>26.623376623376622</v>
      </c>
      <c r="Z126" s="73">
        <f t="shared" si="60"/>
        <v>46.118721461187214</v>
      </c>
      <c r="AA126" s="73">
        <f t="shared" si="61"/>
        <v>77.844311377245518</v>
      </c>
      <c r="AB126" s="73">
        <f t="shared" si="62"/>
        <v>59.844559585492227</v>
      </c>
      <c r="AC126" s="73">
        <f t="shared" si="63"/>
        <v>50.370370370370367</v>
      </c>
      <c r="AD126" s="97">
        <f t="shared" si="66"/>
        <v>155</v>
      </c>
      <c r="AE126" s="40">
        <f t="shared" si="67"/>
        <v>37</v>
      </c>
      <c r="AF126" s="98">
        <v>191</v>
      </c>
      <c r="AG126" s="98">
        <v>183</v>
      </c>
      <c r="AH126" s="98">
        <v>196</v>
      </c>
      <c r="AI126" s="98">
        <v>153</v>
      </c>
      <c r="AJ126" s="98">
        <v>51</v>
      </c>
      <c r="AK126" s="98">
        <v>42</v>
      </c>
      <c r="AL126" s="76">
        <v>10</v>
      </c>
      <c r="AM126" s="76">
        <v>14</v>
      </c>
      <c r="AN126" s="77">
        <v>29</v>
      </c>
      <c r="AO126" s="77">
        <v>89</v>
      </c>
      <c r="AP126" s="77">
        <v>82</v>
      </c>
      <c r="AQ126" s="77">
        <v>2</v>
      </c>
      <c r="AR126" s="77">
        <f t="shared" si="98"/>
        <v>202</v>
      </c>
      <c r="AS126" s="77">
        <v>19</v>
      </c>
      <c r="AT126" s="78">
        <v>10</v>
      </c>
      <c r="AU126" s="79">
        <v>22</v>
      </c>
      <c r="AV126" s="80">
        <f t="shared" si="68"/>
        <v>27.976190476190478</v>
      </c>
      <c r="AW126" s="80">
        <f t="shared" si="69"/>
        <v>44.126074498567334</v>
      </c>
      <c r="AX126" s="80">
        <f t="shared" si="70"/>
        <v>42.483660130718953</v>
      </c>
      <c r="AY126" s="81">
        <f t="shared" si="71"/>
        <v>15.846994535519126</v>
      </c>
      <c r="AZ126" s="81">
        <f t="shared" si="72"/>
        <v>45.408163265306122</v>
      </c>
      <c r="BA126" s="81">
        <f t="shared" si="73"/>
        <v>55.882352941176471</v>
      </c>
      <c r="BB126" s="81">
        <f t="shared" si="74"/>
        <v>50.749999999999993</v>
      </c>
      <c r="BC126" s="81">
        <f t="shared" si="75"/>
        <v>36.950904392764862</v>
      </c>
      <c r="BD126" s="82">
        <f t="shared" si="99"/>
        <v>90</v>
      </c>
      <c r="BE126" s="83">
        <v>10</v>
      </c>
      <c r="BF126" s="83">
        <v>16</v>
      </c>
      <c r="BG126" s="83">
        <v>27</v>
      </c>
      <c r="BH126" s="83">
        <v>94</v>
      </c>
      <c r="BI126" s="83">
        <v>95</v>
      </c>
      <c r="BJ126" s="83">
        <v>2</v>
      </c>
      <c r="BK126" s="77">
        <f t="shared" si="100"/>
        <v>218</v>
      </c>
      <c r="BL126" s="83">
        <f t="shared" si="76"/>
        <v>9</v>
      </c>
      <c r="BM126" s="84">
        <v>14</v>
      </c>
      <c r="BN126" s="83">
        <f t="shared" si="77"/>
        <v>14</v>
      </c>
      <c r="BO126" s="83">
        <f t="shared" si="78"/>
        <v>27</v>
      </c>
      <c r="BP126" s="83">
        <f t="shared" si="79"/>
        <v>87</v>
      </c>
      <c r="BQ126" s="83">
        <f t="shared" si="80"/>
        <v>80</v>
      </c>
      <c r="BR126" s="83">
        <f t="shared" si="81"/>
        <v>2</v>
      </c>
      <c r="BS126" s="77">
        <f t="shared" si="101"/>
        <v>196</v>
      </c>
      <c r="BT126" s="83">
        <f t="shared" si="82"/>
        <v>0</v>
      </c>
      <c r="BU126" s="77"/>
      <c r="BV126" s="83">
        <f t="shared" si="83"/>
        <v>0</v>
      </c>
      <c r="BW126" s="83">
        <f t="shared" si="84"/>
        <v>0</v>
      </c>
      <c r="BX126" s="83">
        <f t="shared" si="85"/>
        <v>0</v>
      </c>
      <c r="BY126" s="83">
        <f t="shared" si="86"/>
        <v>0</v>
      </c>
      <c r="BZ126" s="83">
        <f t="shared" si="87"/>
        <v>0</v>
      </c>
      <c r="CA126" s="77">
        <f t="shared" si="102"/>
        <v>0</v>
      </c>
      <c r="CC126" s="77"/>
      <c r="CI126" s="77">
        <f t="shared" si="103"/>
        <v>0</v>
      </c>
      <c r="CP126" s="77">
        <f t="shared" si="104"/>
        <v>0</v>
      </c>
      <c r="CQ126" s="85">
        <f t="shared" si="88"/>
        <v>1</v>
      </c>
      <c r="CR126" s="77"/>
      <c r="CS126" s="85">
        <f t="shared" si="89"/>
        <v>2</v>
      </c>
      <c r="CT126" s="85">
        <f t="shared" si="90"/>
        <v>0</v>
      </c>
      <c r="CU126" s="85">
        <f t="shared" si="91"/>
        <v>7</v>
      </c>
      <c r="CV126" s="85">
        <f t="shared" si="92"/>
        <v>15</v>
      </c>
      <c r="CW126" s="85">
        <f t="shared" si="93"/>
        <v>0</v>
      </c>
      <c r="CX126" s="77">
        <f t="shared" si="105"/>
        <v>22</v>
      </c>
      <c r="CY126" s="85">
        <v>1</v>
      </c>
      <c r="CZ126" s="85">
        <v>2</v>
      </c>
      <c r="DA126" s="85">
        <v>0</v>
      </c>
      <c r="DB126" s="85">
        <v>7</v>
      </c>
      <c r="DC126" s="85">
        <v>15</v>
      </c>
      <c r="DD126" s="85">
        <v>0</v>
      </c>
      <c r="ET126" s="85">
        <v>8</v>
      </c>
      <c r="EU126" s="85">
        <v>9</v>
      </c>
      <c r="EV126" s="85">
        <v>14</v>
      </c>
      <c r="EW126" s="85">
        <v>59</v>
      </c>
      <c r="EX126" s="85">
        <v>46</v>
      </c>
      <c r="EY126" s="85">
        <v>1</v>
      </c>
      <c r="EZ126" s="85">
        <v>1</v>
      </c>
      <c r="FA126" s="85">
        <v>5</v>
      </c>
      <c r="FB126" s="85">
        <v>13</v>
      </c>
      <c r="FC126" s="85">
        <v>28</v>
      </c>
      <c r="FD126" s="85">
        <v>34</v>
      </c>
      <c r="FE126" s="85">
        <v>1</v>
      </c>
      <c r="FL126" s="86">
        <f t="shared" si="106"/>
        <v>61.299999999999983</v>
      </c>
      <c r="FM126" s="99">
        <f t="shared" si="94"/>
        <v>3</v>
      </c>
      <c r="FN126" s="99">
        <f t="shared" si="95"/>
        <v>0</v>
      </c>
      <c r="FO126" s="100">
        <f t="shared" si="96"/>
        <v>0.51</v>
      </c>
      <c r="FP126" s="100">
        <f t="shared" si="97"/>
        <v>0</v>
      </c>
      <c r="FQ126" s="101">
        <v>0.20298075238174287</v>
      </c>
      <c r="FR126" s="101">
        <v>8.9091266622422144E-2</v>
      </c>
      <c r="FS126" s="101">
        <v>2.8021067581962274E-2</v>
      </c>
      <c r="FT126" s="100" t="s">
        <v>2181</v>
      </c>
      <c r="FU126" s="100" t="s">
        <v>2299</v>
      </c>
      <c r="FV126" s="100" t="s">
        <v>2300</v>
      </c>
      <c r="FW126" s="100" t="s">
        <v>1414</v>
      </c>
      <c r="FX126" s="100" t="s">
        <v>2301</v>
      </c>
      <c r="FY126" s="100" t="s">
        <v>1660</v>
      </c>
      <c r="FZ126" s="100" t="s">
        <v>1969</v>
      </c>
      <c r="GA126" s="100" t="s">
        <v>1877</v>
      </c>
      <c r="GB126" s="100"/>
    </row>
    <row r="127" spans="1:184" hidden="1" x14ac:dyDescent="0.25">
      <c r="A127" s="32" t="s">
        <v>121</v>
      </c>
      <c r="B127" s="90" t="s">
        <v>122</v>
      </c>
      <c r="C127" s="41" t="str">
        <f>'[1]Özet tablo'!P126</f>
        <v>AYDIN</v>
      </c>
      <c r="D127" s="41"/>
      <c r="E127" s="41"/>
      <c r="F127" s="41"/>
      <c r="G127" s="91">
        <v>26</v>
      </c>
      <c r="H127" s="91">
        <v>175</v>
      </c>
      <c r="I127" s="91">
        <v>229</v>
      </c>
      <c r="J127" s="91">
        <v>430</v>
      </c>
      <c r="K127" s="92">
        <v>41</v>
      </c>
      <c r="L127" s="92">
        <v>144</v>
      </c>
      <c r="M127" s="92">
        <v>298</v>
      </c>
      <c r="N127" s="92">
        <v>483</v>
      </c>
      <c r="O127" s="93">
        <v>39</v>
      </c>
      <c r="P127" s="40">
        <v>99</v>
      </c>
      <c r="Q127" s="94">
        <f t="shared" si="107"/>
        <v>53</v>
      </c>
      <c r="R127" s="95">
        <f t="shared" si="108"/>
        <v>0.12325581395348838</v>
      </c>
      <c r="S127" s="96">
        <v>338</v>
      </c>
      <c r="T127" s="96">
        <v>427</v>
      </c>
      <c r="U127" s="96">
        <v>313</v>
      </c>
      <c r="V127" s="96">
        <v>437</v>
      </c>
      <c r="W127" s="96">
        <v>740</v>
      </c>
      <c r="X127" s="96">
        <v>1078</v>
      </c>
      <c r="Y127" s="73">
        <f t="shared" si="59"/>
        <v>12.1301775147929</v>
      </c>
      <c r="Z127" s="73">
        <f t="shared" si="60"/>
        <v>33.723653395784545</v>
      </c>
      <c r="AA127" s="73">
        <f t="shared" si="61"/>
        <v>76.038338658146969</v>
      </c>
      <c r="AB127" s="73">
        <f t="shared" si="62"/>
        <v>51.621621621621614</v>
      </c>
      <c r="AC127" s="73">
        <f t="shared" si="63"/>
        <v>39.239332096474953</v>
      </c>
      <c r="AD127" s="97">
        <f t="shared" si="66"/>
        <v>358</v>
      </c>
      <c r="AE127" s="40">
        <f t="shared" si="67"/>
        <v>75</v>
      </c>
      <c r="AF127" s="98">
        <v>424</v>
      </c>
      <c r="AG127" s="98">
        <v>343</v>
      </c>
      <c r="AH127" s="98">
        <v>426</v>
      </c>
      <c r="AI127" s="98">
        <v>303</v>
      </c>
      <c r="AJ127" s="98">
        <v>123</v>
      </c>
      <c r="AK127" s="98">
        <v>82</v>
      </c>
      <c r="AL127" s="76">
        <v>20</v>
      </c>
      <c r="AM127" s="76">
        <v>28</v>
      </c>
      <c r="AN127" s="77">
        <v>30</v>
      </c>
      <c r="AO127" s="77">
        <v>146</v>
      </c>
      <c r="AP127" s="77">
        <v>271</v>
      </c>
      <c r="AQ127" s="77">
        <v>7</v>
      </c>
      <c r="AR127" s="77">
        <f t="shared" si="98"/>
        <v>454</v>
      </c>
      <c r="AS127" s="77">
        <v>82</v>
      </c>
      <c r="AT127" s="78">
        <v>25</v>
      </c>
      <c r="AU127" s="79">
        <v>37</v>
      </c>
      <c r="AV127" s="80">
        <f t="shared" si="68"/>
        <v>34.984520123839005</v>
      </c>
      <c r="AW127" s="80">
        <f t="shared" si="69"/>
        <v>46.913580246913575</v>
      </c>
      <c r="AX127" s="80">
        <f t="shared" si="70"/>
        <v>64.686468646864682</v>
      </c>
      <c r="AY127" s="81">
        <f t="shared" si="71"/>
        <v>8.7463556851311957</v>
      </c>
      <c r="AZ127" s="81">
        <f t="shared" si="72"/>
        <v>34.272300469483568</v>
      </c>
      <c r="BA127" s="81">
        <f t="shared" si="73"/>
        <v>78.16901408450704</v>
      </c>
      <c r="BB127" s="81">
        <f t="shared" si="74"/>
        <v>56.220657276995297</v>
      </c>
      <c r="BC127" s="81">
        <f t="shared" si="75"/>
        <v>47.204161248374511</v>
      </c>
      <c r="BD127" s="82">
        <f t="shared" si="99"/>
        <v>93</v>
      </c>
      <c r="BE127" s="83">
        <v>20</v>
      </c>
      <c r="BF127" s="83">
        <v>30</v>
      </c>
      <c r="BG127" s="83">
        <v>23</v>
      </c>
      <c r="BH127" s="83">
        <v>138</v>
      </c>
      <c r="BI127" s="83">
        <v>281</v>
      </c>
      <c r="BJ127" s="83">
        <v>13</v>
      </c>
      <c r="BK127" s="77">
        <f t="shared" si="100"/>
        <v>455</v>
      </c>
      <c r="BL127" s="83">
        <f t="shared" si="76"/>
        <v>20</v>
      </c>
      <c r="BM127" s="84">
        <v>28</v>
      </c>
      <c r="BN127" s="83">
        <f t="shared" si="77"/>
        <v>30</v>
      </c>
      <c r="BO127" s="83">
        <f t="shared" si="78"/>
        <v>23</v>
      </c>
      <c r="BP127" s="83">
        <f t="shared" si="79"/>
        <v>138</v>
      </c>
      <c r="BQ127" s="83">
        <f t="shared" si="80"/>
        <v>281</v>
      </c>
      <c r="BR127" s="83">
        <f t="shared" si="81"/>
        <v>13</v>
      </c>
      <c r="BS127" s="77">
        <f t="shared" si="101"/>
        <v>455</v>
      </c>
      <c r="BT127" s="83">
        <f t="shared" si="82"/>
        <v>0</v>
      </c>
      <c r="BU127" s="77"/>
      <c r="BV127" s="83">
        <f t="shared" si="83"/>
        <v>0</v>
      </c>
      <c r="BW127" s="83">
        <f t="shared" si="84"/>
        <v>0</v>
      </c>
      <c r="BX127" s="83">
        <f t="shared" si="85"/>
        <v>0</v>
      </c>
      <c r="BY127" s="83">
        <f t="shared" si="86"/>
        <v>0</v>
      </c>
      <c r="BZ127" s="83">
        <f t="shared" si="87"/>
        <v>0</v>
      </c>
      <c r="CA127" s="77">
        <f t="shared" si="102"/>
        <v>0</v>
      </c>
      <c r="CC127" s="77"/>
      <c r="CI127" s="77">
        <f t="shared" si="103"/>
        <v>0</v>
      </c>
      <c r="CP127" s="77">
        <f t="shared" si="104"/>
        <v>0</v>
      </c>
      <c r="CQ127" s="85">
        <f t="shared" si="88"/>
        <v>0</v>
      </c>
      <c r="CR127" s="77"/>
      <c r="CS127" s="85">
        <f t="shared" si="89"/>
        <v>0</v>
      </c>
      <c r="CT127" s="85">
        <f t="shared" si="90"/>
        <v>0</v>
      </c>
      <c r="CU127" s="85">
        <f t="shared" si="91"/>
        <v>0</v>
      </c>
      <c r="CV127" s="85">
        <f t="shared" si="92"/>
        <v>0</v>
      </c>
      <c r="CW127" s="85">
        <f t="shared" si="93"/>
        <v>0</v>
      </c>
      <c r="CX127" s="77">
        <f t="shared" si="105"/>
        <v>0</v>
      </c>
      <c r="ET127" s="85">
        <v>19</v>
      </c>
      <c r="EU127" s="85">
        <v>19</v>
      </c>
      <c r="EV127" s="85">
        <v>7</v>
      </c>
      <c r="EW127" s="85">
        <v>75</v>
      </c>
      <c r="EX127" s="85">
        <v>174</v>
      </c>
      <c r="EY127" s="85">
        <v>5</v>
      </c>
      <c r="EZ127" s="85">
        <v>1</v>
      </c>
      <c r="FA127" s="85">
        <v>11</v>
      </c>
      <c r="FB127" s="85">
        <v>16</v>
      </c>
      <c r="FC127" s="85">
        <v>63</v>
      </c>
      <c r="FD127" s="85">
        <v>107</v>
      </c>
      <c r="FE127" s="85">
        <v>8</v>
      </c>
      <c r="FL127" s="86">
        <f t="shared" si="106"/>
        <v>61.299999999999955</v>
      </c>
      <c r="FM127" s="99">
        <f t="shared" si="94"/>
        <v>3</v>
      </c>
      <c r="FN127" s="99">
        <f t="shared" si="95"/>
        <v>0</v>
      </c>
      <c r="FO127" s="100">
        <f t="shared" si="96"/>
        <v>0.51</v>
      </c>
      <c r="FP127" s="100">
        <f t="shared" si="97"/>
        <v>0</v>
      </c>
      <c r="FQ127" s="101">
        <v>0.42712133227597138</v>
      </c>
      <c r="FR127" s="101">
        <v>0.1268472906403941</v>
      </c>
      <c r="FS127" s="101">
        <v>-2.7777777777777887E-2</v>
      </c>
      <c r="FT127" s="100" t="s">
        <v>1540</v>
      </c>
      <c r="FU127" s="100" t="s">
        <v>1739</v>
      </c>
      <c r="FV127" s="100" t="s">
        <v>2204</v>
      </c>
      <c r="FW127" s="100" t="s">
        <v>1679</v>
      </c>
      <c r="FX127" s="100" t="s">
        <v>2285</v>
      </c>
      <c r="FY127" s="100" t="s">
        <v>1998</v>
      </c>
      <c r="FZ127" s="100" t="s">
        <v>1602</v>
      </c>
      <c r="GA127" s="100" t="s">
        <v>1992</v>
      </c>
      <c r="GB127" s="100"/>
    </row>
    <row r="128" spans="1:184" hidden="1" x14ac:dyDescent="0.25">
      <c r="A128" s="32" t="s">
        <v>121</v>
      </c>
      <c r="B128" s="90" t="s">
        <v>123</v>
      </c>
      <c r="C128" s="41" t="str">
        <f>'[1]Özet tablo'!P127</f>
        <v>AYDIN</v>
      </c>
      <c r="D128" s="41"/>
      <c r="E128" s="41"/>
      <c r="F128" s="41"/>
      <c r="G128" s="91">
        <v>0</v>
      </c>
      <c r="H128" s="91">
        <v>43</v>
      </c>
      <c r="I128" s="91">
        <v>93</v>
      </c>
      <c r="J128" s="91">
        <v>136</v>
      </c>
      <c r="K128" s="92">
        <v>4</v>
      </c>
      <c r="L128" s="92">
        <v>44</v>
      </c>
      <c r="M128" s="92">
        <v>109</v>
      </c>
      <c r="N128" s="92">
        <v>157</v>
      </c>
      <c r="O128" s="93">
        <v>1</v>
      </c>
      <c r="P128" s="40">
        <v>28</v>
      </c>
      <c r="Q128" s="94">
        <f t="shared" si="107"/>
        <v>21</v>
      </c>
      <c r="R128" s="95">
        <f t="shared" si="108"/>
        <v>0.15441176470588236</v>
      </c>
      <c r="S128" s="96">
        <v>139</v>
      </c>
      <c r="T128" s="96">
        <v>165</v>
      </c>
      <c r="U128" s="96">
        <v>105</v>
      </c>
      <c r="V128" s="96">
        <v>141</v>
      </c>
      <c r="W128" s="96">
        <v>270</v>
      </c>
      <c r="X128" s="96">
        <v>409</v>
      </c>
      <c r="Y128" s="73">
        <f t="shared" si="59"/>
        <v>2.877697841726619</v>
      </c>
      <c r="Z128" s="73">
        <f t="shared" si="60"/>
        <v>26.666666666666668</v>
      </c>
      <c r="AA128" s="73">
        <f t="shared" si="61"/>
        <v>78.095238095238102</v>
      </c>
      <c r="AB128" s="73">
        <f t="shared" si="62"/>
        <v>46.666666666666664</v>
      </c>
      <c r="AC128" s="73">
        <f t="shared" si="63"/>
        <v>31.784841075794624</v>
      </c>
      <c r="AD128" s="97">
        <f t="shared" si="66"/>
        <v>144</v>
      </c>
      <c r="AE128" s="40">
        <f t="shared" si="67"/>
        <v>23</v>
      </c>
      <c r="AF128" s="98">
        <v>174</v>
      </c>
      <c r="AG128" s="98">
        <v>129</v>
      </c>
      <c r="AH128" s="98">
        <v>186</v>
      </c>
      <c r="AI128" s="98">
        <v>127</v>
      </c>
      <c r="AJ128" s="98">
        <v>35</v>
      </c>
      <c r="AK128" s="98">
        <v>29</v>
      </c>
      <c r="AL128" s="76">
        <v>5</v>
      </c>
      <c r="AM128" s="76">
        <v>9</v>
      </c>
      <c r="AN128" s="77">
        <v>9</v>
      </c>
      <c r="AO128" s="77">
        <v>60</v>
      </c>
      <c r="AP128" s="77">
        <v>117</v>
      </c>
      <c r="AQ128" s="77">
        <v>5</v>
      </c>
      <c r="AR128" s="77">
        <f t="shared" si="98"/>
        <v>191</v>
      </c>
      <c r="AS128" s="77">
        <v>31</v>
      </c>
      <c r="AT128" s="78">
        <v>2</v>
      </c>
      <c r="AU128" s="79">
        <v>4</v>
      </c>
      <c r="AV128" s="80">
        <f t="shared" si="68"/>
        <v>39.0625</v>
      </c>
      <c r="AW128" s="80">
        <f t="shared" si="69"/>
        <v>48.242811501597444</v>
      </c>
      <c r="AX128" s="80">
        <f t="shared" si="70"/>
        <v>71.653543307086608</v>
      </c>
      <c r="AY128" s="81">
        <f t="shared" si="71"/>
        <v>6.9767441860465116</v>
      </c>
      <c r="AZ128" s="81">
        <f t="shared" si="72"/>
        <v>32.258064516129032</v>
      </c>
      <c r="BA128" s="81">
        <f t="shared" si="73"/>
        <v>75.925925925925924</v>
      </c>
      <c r="BB128" s="81">
        <f t="shared" si="74"/>
        <v>52.586206896551722</v>
      </c>
      <c r="BC128" s="81">
        <f t="shared" si="75"/>
        <v>45.360824742268044</v>
      </c>
      <c r="BD128" s="82">
        <f t="shared" si="99"/>
        <v>39</v>
      </c>
      <c r="BE128" s="83">
        <v>5</v>
      </c>
      <c r="BF128" s="83">
        <v>10</v>
      </c>
      <c r="BG128" s="83">
        <v>10</v>
      </c>
      <c r="BH128" s="83">
        <v>57</v>
      </c>
      <c r="BI128" s="83">
        <v>126</v>
      </c>
      <c r="BJ128" s="83">
        <v>8</v>
      </c>
      <c r="BK128" s="77">
        <f t="shared" si="100"/>
        <v>201</v>
      </c>
      <c r="BL128" s="83">
        <f t="shared" si="76"/>
        <v>5</v>
      </c>
      <c r="BM128" s="84">
        <v>9</v>
      </c>
      <c r="BN128" s="83">
        <f t="shared" si="77"/>
        <v>10</v>
      </c>
      <c r="BO128" s="83">
        <f t="shared" si="78"/>
        <v>10</v>
      </c>
      <c r="BP128" s="83">
        <f t="shared" si="79"/>
        <v>57</v>
      </c>
      <c r="BQ128" s="83">
        <f t="shared" si="80"/>
        <v>126</v>
      </c>
      <c r="BR128" s="83">
        <f t="shared" si="81"/>
        <v>8</v>
      </c>
      <c r="BS128" s="77">
        <f t="shared" si="101"/>
        <v>201</v>
      </c>
      <c r="BT128" s="83">
        <f t="shared" si="82"/>
        <v>0</v>
      </c>
      <c r="BU128" s="77"/>
      <c r="BV128" s="83">
        <f t="shared" si="83"/>
        <v>0</v>
      </c>
      <c r="BW128" s="83">
        <f t="shared" si="84"/>
        <v>0</v>
      </c>
      <c r="BX128" s="83">
        <f t="shared" si="85"/>
        <v>0</v>
      </c>
      <c r="BY128" s="83">
        <f t="shared" si="86"/>
        <v>0</v>
      </c>
      <c r="BZ128" s="83">
        <f t="shared" si="87"/>
        <v>0</v>
      </c>
      <c r="CA128" s="77">
        <f t="shared" si="102"/>
        <v>0</v>
      </c>
      <c r="CC128" s="77"/>
      <c r="CI128" s="77">
        <f t="shared" si="103"/>
        <v>0</v>
      </c>
      <c r="CP128" s="77">
        <f t="shared" si="104"/>
        <v>0</v>
      </c>
      <c r="CQ128" s="85">
        <f t="shared" si="88"/>
        <v>0</v>
      </c>
      <c r="CR128" s="77"/>
      <c r="CS128" s="85">
        <f t="shared" si="89"/>
        <v>0</v>
      </c>
      <c r="CT128" s="85">
        <f t="shared" si="90"/>
        <v>0</v>
      </c>
      <c r="CU128" s="85">
        <f t="shared" si="91"/>
        <v>0</v>
      </c>
      <c r="CV128" s="85">
        <f t="shared" si="92"/>
        <v>0</v>
      </c>
      <c r="CW128" s="85">
        <f t="shared" si="93"/>
        <v>0</v>
      </c>
      <c r="CX128" s="77">
        <f t="shared" si="105"/>
        <v>0</v>
      </c>
      <c r="ET128" s="85">
        <v>4</v>
      </c>
      <c r="EU128" s="85">
        <v>4</v>
      </c>
      <c r="EV128" s="85">
        <v>2</v>
      </c>
      <c r="EW128" s="85">
        <v>13</v>
      </c>
      <c r="EX128" s="85">
        <v>34</v>
      </c>
      <c r="EY128" s="85">
        <v>2</v>
      </c>
      <c r="EZ128" s="85">
        <v>1</v>
      </c>
      <c r="FA128" s="85">
        <v>6</v>
      </c>
      <c r="FB128" s="85">
        <v>8</v>
      </c>
      <c r="FC128" s="85">
        <v>44</v>
      </c>
      <c r="FD128" s="85">
        <v>92</v>
      </c>
      <c r="FE128" s="85">
        <v>6</v>
      </c>
      <c r="FL128" s="86">
        <f t="shared" si="106"/>
        <v>35.099999999999994</v>
      </c>
      <c r="FM128" s="99">
        <f t="shared" si="94"/>
        <v>1</v>
      </c>
      <c r="FN128" s="99">
        <f t="shared" si="95"/>
        <v>0</v>
      </c>
      <c r="FO128" s="100">
        <f t="shared" si="96"/>
        <v>0.17</v>
      </c>
      <c r="FP128" s="100">
        <f t="shared" si="97"/>
        <v>0</v>
      </c>
      <c r="FQ128" s="101">
        <v>0.23389981524915146</v>
      </c>
      <c r="FR128" s="101">
        <v>5.6625229478101245E-2</v>
      </c>
      <c r="FS128" s="101">
        <v>4.492204295740642E-2</v>
      </c>
      <c r="FT128" s="100" t="s">
        <v>1953</v>
      </c>
      <c r="FU128" s="100" t="s">
        <v>2147</v>
      </c>
      <c r="FV128" s="100" t="s">
        <v>2283</v>
      </c>
      <c r="FW128" s="100" t="s">
        <v>1727</v>
      </c>
      <c r="FX128" s="100" t="s">
        <v>1662</v>
      </c>
      <c r="FY128" s="100" t="s">
        <v>2134</v>
      </c>
      <c r="FZ128" s="100" t="s">
        <v>1856</v>
      </c>
      <c r="GA128" s="100" t="s">
        <v>2094</v>
      </c>
      <c r="GB128" s="100"/>
    </row>
    <row r="129" spans="1:184" hidden="1" x14ac:dyDescent="0.25">
      <c r="A129" s="32" t="s">
        <v>121</v>
      </c>
      <c r="B129" s="90" t="s">
        <v>124</v>
      </c>
      <c r="C129" s="41" t="str">
        <f>'[1]Özet tablo'!P128</f>
        <v>AYDIN</v>
      </c>
      <c r="D129" s="41"/>
      <c r="E129" s="41"/>
      <c r="F129" s="41"/>
      <c r="G129" s="91">
        <v>40</v>
      </c>
      <c r="H129" s="91">
        <v>206</v>
      </c>
      <c r="I129" s="91">
        <v>301</v>
      </c>
      <c r="J129" s="91">
        <v>547</v>
      </c>
      <c r="K129" s="92">
        <v>36</v>
      </c>
      <c r="L129" s="92">
        <v>168</v>
      </c>
      <c r="M129" s="92">
        <v>364</v>
      </c>
      <c r="N129" s="92">
        <v>568</v>
      </c>
      <c r="O129" s="93">
        <v>19</v>
      </c>
      <c r="P129" s="40">
        <v>86</v>
      </c>
      <c r="Q129" s="94">
        <f t="shared" si="107"/>
        <v>21</v>
      </c>
      <c r="R129" s="95">
        <f t="shared" si="108"/>
        <v>3.8391224862888484E-2</v>
      </c>
      <c r="S129" s="96">
        <v>400</v>
      </c>
      <c r="T129" s="96">
        <v>510</v>
      </c>
      <c r="U129" s="96">
        <v>404</v>
      </c>
      <c r="V129" s="96">
        <v>536</v>
      </c>
      <c r="W129" s="96">
        <v>914</v>
      </c>
      <c r="X129" s="96">
        <v>1314</v>
      </c>
      <c r="Y129" s="73">
        <f t="shared" si="59"/>
        <v>9</v>
      </c>
      <c r="Z129" s="73">
        <f t="shared" si="60"/>
        <v>32.941176470588232</v>
      </c>
      <c r="AA129" s="73">
        <f t="shared" si="61"/>
        <v>73.514851485148512</v>
      </c>
      <c r="AB129" s="73">
        <f t="shared" si="62"/>
        <v>50.875273522975931</v>
      </c>
      <c r="AC129" s="73">
        <f t="shared" si="63"/>
        <v>38.12785388127854</v>
      </c>
      <c r="AD129" s="97">
        <f t="shared" si="66"/>
        <v>449</v>
      </c>
      <c r="AE129" s="40">
        <f t="shared" si="67"/>
        <v>107</v>
      </c>
      <c r="AF129" s="98">
        <v>522</v>
      </c>
      <c r="AG129" s="98">
        <v>405</v>
      </c>
      <c r="AH129" s="98">
        <v>516</v>
      </c>
      <c r="AI129" s="98">
        <v>376</v>
      </c>
      <c r="AJ129" s="98">
        <v>133</v>
      </c>
      <c r="AK129" s="98">
        <v>118</v>
      </c>
      <c r="AL129" s="76">
        <v>20</v>
      </c>
      <c r="AM129" s="76">
        <v>26</v>
      </c>
      <c r="AN129" s="77">
        <v>39</v>
      </c>
      <c r="AO129" s="77">
        <v>160</v>
      </c>
      <c r="AP129" s="77">
        <v>338</v>
      </c>
      <c r="AQ129" s="77">
        <v>22</v>
      </c>
      <c r="AR129" s="77">
        <f t="shared" si="98"/>
        <v>559</v>
      </c>
      <c r="AS129" s="77">
        <v>94</v>
      </c>
      <c r="AT129" s="78">
        <v>4</v>
      </c>
      <c r="AU129" s="79">
        <v>49</v>
      </c>
      <c r="AV129" s="80">
        <f t="shared" si="68"/>
        <v>39.052496798975675</v>
      </c>
      <c r="AW129" s="80">
        <f t="shared" si="69"/>
        <v>47.757847533632287</v>
      </c>
      <c r="AX129" s="80">
        <f t="shared" si="70"/>
        <v>70.744680851063833</v>
      </c>
      <c r="AY129" s="81">
        <f t="shared" si="71"/>
        <v>9.6296296296296298</v>
      </c>
      <c r="AZ129" s="81">
        <f t="shared" si="72"/>
        <v>31.007751937984494</v>
      </c>
      <c r="BA129" s="81">
        <f t="shared" si="73"/>
        <v>76.817288801571706</v>
      </c>
      <c r="BB129" s="81">
        <f t="shared" si="74"/>
        <v>53.756097560975611</v>
      </c>
      <c r="BC129" s="81">
        <f t="shared" si="75"/>
        <v>47.045951859956233</v>
      </c>
      <c r="BD129" s="82">
        <f t="shared" si="99"/>
        <v>118</v>
      </c>
      <c r="BE129" s="83">
        <v>21</v>
      </c>
      <c r="BF129" s="83">
        <v>36</v>
      </c>
      <c r="BG129" s="83">
        <v>42</v>
      </c>
      <c r="BH129" s="83">
        <v>149</v>
      </c>
      <c r="BI129" s="83">
        <v>359</v>
      </c>
      <c r="BJ129" s="83">
        <v>31</v>
      </c>
      <c r="BK129" s="77">
        <f t="shared" si="100"/>
        <v>581</v>
      </c>
      <c r="BL129" s="83">
        <f t="shared" si="76"/>
        <v>20</v>
      </c>
      <c r="BM129" s="84">
        <v>26</v>
      </c>
      <c r="BN129" s="83">
        <f t="shared" si="77"/>
        <v>33</v>
      </c>
      <c r="BO129" s="83">
        <f t="shared" si="78"/>
        <v>36</v>
      </c>
      <c r="BP129" s="83">
        <f t="shared" si="79"/>
        <v>139</v>
      </c>
      <c r="BQ129" s="83">
        <f t="shared" si="80"/>
        <v>355</v>
      </c>
      <c r="BR129" s="83">
        <f t="shared" si="81"/>
        <v>31</v>
      </c>
      <c r="BS129" s="77">
        <f t="shared" si="101"/>
        <v>561</v>
      </c>
      <c r="BT129" s="83">
        <f t="shared" si="82"/>
        <v>1</v>
      </c>
      <c r="BU129" s="77"/>
      <c r="BV129" s="83">
        <f t="shared" si="83"/>
        <v>3</v>
      </c>
      <c r="BW129" s="83">
        <f t="shared" si="84"/>
        <v>6</v>
      </c>
      <c r="BX129" s="83">
        <f t="shared" si="85"/>
        <v>10</v>
      </c>
      <c r="BY129" s="83">
        <f t="shared" si="86"/>
        <v>4</v>
      </c>
      <c r="BZ129" s="83">
        <f t="shared" si="87"/>
        <v>0</v>
      </c>
      <c r="CA129" s="77">
        <f t="shared" si="102"/>
        <v>20</v>
      </c>
      <c r="CC129" s="77"/>
      <c r="CI129" s="77">
        <f t="shared" si="103"/>
        <v>0</v>
      </c>
      <c r="CP129" s="77">
        <f t="shared" si="104"/>
        <v>0</v>
      </c>
      <c r="CQ129" s="85">
        <f t="shared" si="88"/>
        <v>0</v>
      </c>
      <c r="CR129" s="77"/>
      <c r="CS129" s="85">
        <f t="shared" si="89"/>
        <v>0</v>
      </c>
      <c r="CT129" s="85">
        <f t="shared" si="90"/>
        <v>0</v>
      </c>
      <c r="CU129" s="85">
        <f t="shared" si="91"/>
        <v>0</v>
      </c>
      <c r="CV129" s="85">
        <f t="shared" si="92"/>
        <v>0</v>
      </c>
      <c r="CW129" s="85">
        <f t="shared" si="93"/>
        <v>0</v>
      </c>
      <c r="CX129" s="77">
        <f t="shared" si="105"/>
        <v>0</v>
      </c>
      <c r="DP129" s="85">
        <v>1</v>
      </c>
      <c r="DQ129" s="85">
        <v>2</v>
      </c>
      <c r="DR129" s="85">
        <v>5</v>
      </c>
      <c r="DS129" s="85">
        <v>22</v>
      </c>
      <c r="DT129" s="85">
        <v>17</v>
      </c>
      <c r="DU129" s="85">
        <v>1</v>
      </c>
      <c r="EB129" s="85">
        <v>1</v>
      </c>
      <c r="EC129" s="85">
        <v>3</v>
      </c>
      <c r="ED129" s="85">
        <v>6</v>
      </c>
      <c r="EE129" s="85">
        <v>10</v>
      </c>
      <c r="EF129" s="85">
        <v>4</v>
      </c>
      <c r="EG129" s="85">
        <v>0</v>
      </c>
      <c r="ET129" s="85">
        <v>18</v>
      </c>
      <c r="EU129" s="85">
        <v>26</v>
      </c>
      <c r="EV129" s="85">
        <v>9</v>
      </c>
      <c r="EW129" s="85">
        <v>74</v>
      </c>
      <c r="EX129" s="85">
        <v>311</v>
      </c>
      <c r="EY129" s="85">
        <v>30</v>
      </c>
      <c r="EZ129" s="85">
        <v>1</v>
      </c>
      <c r="FA129" s="85">
        <v>5</v>
      </c>
      <c r="FB129" s="85">
        <v>22</v>
      </c>
      <c r="FC129" s="85">
        <v>43</v>
      </c>
      <c r="FD129" s="85">
        <v>27</v>
      </c>
      <c r="FE129" s="85">
        <v>0</v>
      </c>
      <c r="FL129" s="86">
        <f t="shared" si="106"/>
        <v>100.39999999999998</v>
      </c>
      <c r="FM129" s="99">
        <f t="shared" si="94"/>
        <v>5</v>
      </c>
      <c r="FN129" s="99">
        <f t="shared" si="95"/>
        <v>1</v>
      </c>
      <c r="FO129" s="100">
        <f t="shared" si="96"/>
        <v>0.85</v>
      </c>
      <c r="FP129" s="100">
        <f t="shared" si="97"/>
        <v>171</v>
      </c>
      <c r="FQ129" s="101">
        <v>0.25654711044874984</v>
      </c>
      <c r="FR129" s="101">
        <v>7.780510251806691E-2</v>
      </c>
      <c r="FS129" s="101">
        <v>9.110795804199065E-2</v>
      </c>
      <c r="FT129" s="100" t="s">
        <v>2119</v>
      </c>
      <c r="FU129" s="100" t="s">
        <v>2120</v>
      </c>
      <c r="FV129" s="100" t="s">
        <v>1859</v>
      </c>
      <c r="FW129" s="100" t="s">
        <v>1797</v>
      </c>
      <c r="FX129" s="100" t="s">
        <v>1917</v>
      </c>
      <c r="FY129" s="100" t="s">
        <v>1579</v>
      </c>
      <c r="FZ129" s="100" t="s">
        <v>2102</v>
      </c>
      <c r="GA129" s="100" t="s">
        <v>1899</v>
      </c>
      <c r="GB129" s="100"/>
    </row>
    <row r="130" spans="1:184" hidden="1" x14ac:dyDescent="0.25">
      <c r="A130" s="32" t="s">
        <v>121</v>
      </c>
      <c r="B130" s="90" t="s">
        <v>125</v>
      </c>
      <c r="C130" s="41" t="str">
        <f>'[1]Özet tablo'!P129</f>
        <v>AYDIN</v>
      </c>
      <c r="D130" s="41"/>
      <c r="E130" s="41"/>
      <c r="F130" s="41"/>
      <c r="G130" s="91">
        <v>58</v>
      </c>
      <c r="H130" s="91">
        <v>298</v>
      </c>
      <c r="I130" s="91">
        <v>462</v>
      </c>
      <c r="J130" s="91">
        <v>818</v>
      </c>
      <c r="K130" s="92">
        <v>76</v>
      </c>
      <c r="L130" s="92">
        <v>360</v>
      </c>
      <c r="M130" s="92">
        <v>595</v>
      </c>
      <c r="N130" s="92">
        <v>1031</v>
      </c>
      <c r="O130" s="93">
        <v>37</v>
      </c>
      <c r="P130" s="40">
        <v>153</v>
      </c>
      <c r="Q130" s="94">
        <f t="shared" si="107"/>
        <v>213</v>
      </c>
      <c r="R130" s="95">
        <f t="shared" si="108"/>
        <v>0.26039119804400979</v>
      </c>
      <c r="S130" s="96">
        <v>671</v>
      </c>
      <c r="T130" s="96">
        <v>875</v>
      </c>
      <c r="U130" s="96">
        <v>678</v>
      </c>
      <c r="V130" s="96">
        <v>909</v>
      </c>
      <c r="W130" s="96">
        <v>1553</v>
      </c>
      <c r="X130" s="96">
        <v>2224</v>
      </c>
      <c r="Y130" s="73">
        <f t="shared" si="59"/>
        <v>11.326378539493295</v>
      </c>
      <c r="Z130" s="73">
        <f t="shared" si="60"/>
        <v>41.142857142857139</v>
      </c>
      <c r="AA130" s="73">
        <f t="shared" si="61"/>
        <v>70.64896755162242</v>
      </c>
      <c r="AB130" s="73">
        <f t="shared" si="62"/>
        <v>54.024468770122347</v>
      </c>
      <c r="AC130" s="73">
        <f t="shared" si="63"/>
        <v>41.14208633093525</v>
      </c>
      <c r="AD130" s="97">
        <f t="shared" si="66"/>
        <v>714</v>
      </c>
      <c r="AE130" s="40">
        <f t="shared" si="67"/>
        <v>199</v>
      </c>
      <c r="AF130" s="98">
        <v>946</v>
      </c>
      <c r="AG130" s="98">
        <v>751</v>
      </c>
      <c r="AH130" s="98">
        <v>918</v>
      </c>
      <c r="AI130" s="98">
        <v>669</v>
      </c>
      <c r="AJ130" s="98">
        <v>230</v>
      </c>
      <c r="AK130" s="98">
        <v>218</v>
      </c>
      <c r="AL130" s="76">
        <v>20</v>
      </c>
      <c r="AM130" s="76">
        <v>41</v>
      </c>
      <c r="AN130" s="77">
        <v>160</v>
      </c>
      <c r="AO130" s="77">
        <v>365</v>
      </c>
      <c r="AP130" s="77">
        <v>614</v>
      </c>
      <c r="AQ130" s="77">
        <v>37</v>
      </c>
      <c r="AR130" s="77">
        <f t="shared" si="98"/>
        <v>1176</v>
      </c>
      <c r="AS130" s="77">
        <v>202</v>
      </c>
      <c r="AT130" s="78">
        <v>27</v>
      </c>
      <c r="AU130" s="79">
        <v>52</v>
      </c>
      <c r="AV130" s="80">
        <f t="shared" si="68"/>
        <v>42.887323943661968</v>
      </c>
      <c r="AW130" s="80">
        <f t="shared" si="69"/>
        <v>51.291745431632009</v>
      </c>
      <c r="AX130" s="80">
        <f t="shared" si="70"/>
        <v>67.115097159940206</v>
      </c>
      <c r="AY130" s="81">
        <f t="shared" si="71"/>
        <v>21.304926764314246</v>
      </c>
      <c r="AZ130" s="81">
        <f t="shared" si="72"/>
        <v>39.760348583877999</v>
      </c>
      <c r="BA130" s="81">
        <f t="shared" si="73"/>
        <v>77.085650723025594</v>
      </c>
      <c r="BB130" s="81">
        <f t="shared" si="74"/>
        <v>58.22784810126582</v>
      </c>
      <c r="BC130" s="81">
        <f t="shared" si="75"/>
        <v>51.696969696969695</v>
      </c>
      <c r="BD130" s="82">
        <f t="shared" si="99"/>
        <v>206</v>
      </c>
      <c r="BE130" s="83">
        <v>20</v>
      </c>
      <c r="BF130" s="83">
        <v>60</v>
      </c>
      <c r="BG130" s="83">
        <v>113</v>
      </c>
      <c r="BH130" s="83">
        <v>310</v>
      </c>
      <c r="BI130" s="83">
        <v>637</v>
      </c>
      <c r="BJ130" s="83">
        <v>56</v>
      </c>
      <c r="BK130" s="77">
        <f t="shared" si="100"/>
        <v>1116</v>
      </c>
      <c r="BL130" s="83">
        <f t="shared" si="76"/>
        <v>16</v>
      </c>
      <c r="BM130" s="84">
        <v>29</v>
      </c>
      <c r="BN130" s="83">
        <f t="shared" si="77"/>
        <v>50</v>
      </c>
      <c r="BO130" s="83">
        <f t="shared" si="78"/>
        <v>69</v>
      </c>
      <c r="BP130" s="83">
        <f t="shared" si="79"/>
        <v>257</v>
      </c>
      <c r="BQ130" s="83">
        <f t="shared" si="80"/>
        <v>575</v>
      </c>
      <c r="BR130" s="83">
        <f t="shared" si="81"/>
        <v>53</v>
      </c>
      <c r="BS130" s="77">
        <f t="shared" si="101"/>
        <v>954</v>
      </c>
      <c r="BT130" s="83">
        <f t="shared" si="82"/>
        <v>2</v>
      </c>
      <c r="BU130" s="77">
        <v>5</v>
      </c>
      <c r="BV130" s="83">
        <f t="shared" si="83"/>
        <v>4</v>
      </c>
      <c r="BW130" s="83">
        <f t="shared" si="84"/>
        <v>3</v>
      </c>
      <c r="BX130" s="83">
        <f t="shared" si="85"/>
        <v>15</v>
      </c>
      <c r="BY130" s="83">
        <f t="shared" si="86"/>
        <v>38</v>
      </c>
      <c r="BZ130" s="83">
        <f t="shared" si="87"/>
        <v>2</v>
      </c>
      <c r="CA130" s="77">
        <f t="shared" si="102"/>
        <v>58</v>
      </c>
      <c r="CB130" s="85">
        <v>2</v>
      </c>
      <c r="CC130" s="77">
        <v>7</v>
      </c>
      <c r="CD130" s="85">
        <v>6</v>
      </c>
      <c r="CE130" s="85">
        <v>41</v>
      </c>
      <c r="CF130" s="85">
        <v>38</v>
      </c>
      <c r="CG130" s="85">
        <v>24</v>
      </c>
      <c r="CH130" s="85">
        <v>1</v>
      </c>
      <c r="CI130" s="77">
        <f t="shared" si="103"/>
        <v>104</v>
      </c>
      <c r="CP130" s="77">
        <f t="shared" si="104"/>
        <v>0</v>
      </c>
      <c r="CQ130" s="85">
        <f t="shared" si="88"/>
        <v>0</v>
      </c>
      <c r="CR130" s="77"/>
      <c r="CS130" s="85">
        <f t="shared" si="89"/>
        <v>0</v>
      </c>
      <c r="CT130" s="85">
        <f t="shared" si="90"/>
        <v>0</v>
      </c>
      <c r="CU130" s="85">
        <f t="shared" si="91"/>
        <v>0</v>
      </c>
      <c r="CV130" s="85">
        <f t="shared" si="92"/>
        <v>0</v>
      </c>
      <c r="CW130" s="85">
        <f t="shared" si="93"/>
        <v>0</v>
      </c>
      <c r="CX130" s="77">
        <f t="shared" si="105"/>
        <v>0</v>
      </c>
      <c r="DP130" s="85">
        <v>1</v>
      </c>
      <c r="DQ130" s="85">
        <v>1</v>
      </c>
      <c r="DR130" s="85">
        <v>0</v>
      </c>
      <c r="DS130" s="85">
        <v>6</v>
      </c>
      <c r="DT130" s="85">
        <v>14</v>
      </c>
      <c r="DU130" s="85">
        <v>1</v>
      </c>
      <c r="DV130" s="85">
        <v>2</v>
      </c>
      <c r="DW130" s="85">
        <v>4</v>
      </c>
      <c r="DX130" s="85">
        <v>3</v>
      </c>
      <c r="DY130" s="85">
        <v>15</v>
      </c>
      <c r="DZ130" s="85">
        <v>38</v>
      </c>
      <c r="EA130" s="85">
        <v>2</v>
      </c>
      <c r="ET130" s="85">
        <v>13</v>
      </c>
      <c r="EU130" s="85">
        <v>29</v>
      </c>
      <c r="EV130" s="85">
        <v>6</v>
      </c>
      <c r="EW130" s="85">
        <v>127</v>
      </c>
      <c r="EX130" s="85">
        <v>385</v>
      </c>
      <c r="EY130" s="85">
        <v>41</v>
      </c>
      <c r="EZ130" s="85">
        <v>2</v>
      </c>
      <c r="FA130" s="85">
        <v>20</v>
      </c>
      <c r="FB130" s="85">
        <v>63</v>
      </c>
      <c r="FC130" s="85">
        <v>124</v>
      </c>
      <c r="FD130" s="85">
        <v>176</v>
      </c>
      <c r="FE130" s="85">
        <v>11</v>
      </c>
      <c r="FL130" s="86">
        <f t="shared" si="106"/>
        <v>67.899999999999864</v>
      </c>
      <c r="FM130" s="99">
        <f t="shared" si="94"/>
        <v>3</v>
      </c>
      <c r="FN130" s="99">
        <f t="shared" si="95"/>
        <v>0</v>
      </c>
      <c r="FO130" s="100">
        <f t="shared" si="96"/>
        <v>0.51</v>
      </c>
      <c r="FP130" s="100">
        <f t="shared" si="97"/>
        <v>0</v>
      </c>
      <c r="FQ130" s="101">
        <v>0.27043164524758517</v>
      </c>
      <c r="FR130" s="101">
        <v>0.15036856471200655</v>
      </c>
      <c r="FS130" s="101">
        <v>4.8449415256273581E-2</v>
      </c>
      <c r="FT130" s="100" t="s">
        <v>1930</v>
      </c>
      <c r="FU130" s="100" t="s">
        <v>1971</v>
      </c>
      <c r="FV130" s="100" t="s">
        <v>1896</v>
      </c>
      <c r="FW130" s="100" t="s">
        <v>1635</v>
      </c>
      <c r="FX130" s="100" t="s">
        <v>1948</v>
      </c>
      <c r="FY130" s="100" t="s">
        <v>1450</v>
      </c>
      <c r="FZ130" s="100" t="s">
        <v>1972</v>
      </c>
      <c r="GA130" s="100" t="s">
        <v>1723</v>
      </c>
      <c r="GB130" s="100"/>
    </row>
    <row r="131" spans="1:184" hidden="1" x14ac:dyDescent="0.25">
      <c r="A131" s="102" t="s">
        <v>121</v>
      </c>
      <c r="B131" s="103" t="s">
        <v>126</v>
      </c>
      <c r="C131" s="41" t="str">
        <f>'[1]Özet tablo'!P130</f>
        <v>AYDIN</v>
      </c>
      <c r="D131" s="41"/>
      <c r="E131" s="41"/>
      <c r="F131" s="41"/>
      <c r="G131" s="104">
        <v>347</v>
      </c>
      <c r="H131" s="104">
        <v>1159</v>
      </c>
      <c r="I131" s="104">
        <v>2198</v>
      </c>
      <c r="J131" s="104">
        <v>3704</v>
      </c>
      <c r="K131" s="92">
        <v>463</v>
      </c>
      <c r="L131" s="92">
        <v>1398</v>
      </c>
      <c r="M131" s="92">
        <v>2522</v>
      </c>
      <c r="N131" s="92">
        <v>4383</v>
      </c>
      <c r="O131" s="93">
        <v>82</v>
      </c>
      <c r="P131" s="40">
        <v>665</v>
      </c>
      <c r="Q131" s="94">
        <f t="shared" si="107"/>
        <v>679</v>
      </c>
      <c r="R131" s="95">
        <f t="shared" si="108"/>
        <v>0.18331533477321815</v>
      </c>
      <c r="S131" s="96">
        <v>2738</v>
      </c>
      <c r="T131" s="96">
        <v>3699</v>
      </c>
      <c r="U131" s="96">
        <v>2568</v>
      </c>
      <c r="V131" s="96">
        <v>3569</v>
      </c>
      <c r="W131" s="96">
        <v>6267</v>
      </c>
      <c r="X131" s="96">
        <v>9005</v>
      </c>
      <c r="Y131" s="73">
        <f t="shared" si="59"/>
        <v>16.910153396639881</v>
      </c>
      <c r="Z131" s="73">
        <f t="shared" si="60"/>
        <v>37.793998377939985</v>
      </c>
      <c r="AA131" s="73">
        <f t="shared" si="61"/>
        <v>75.506230529595015</v>
      </c>
      <c r="AB131" s="73">
        <f t="shared" si="62"/>
        <v>53.247167703845541</v>
      </c>
      <c r="AC131" s="73">
        <f t="shared" si="63"/>
        <v>42.198778456413102</v>
      </c>
      <c r="AD131" s="97">
        <f t="shared" si="66"/>
        <v>2930</v>
      </c>
      <c r="AE131" s="40">
        <f t="shared" si="67"/>
        <v>629</v>
      </c>
      <c r="AF131" s="98">
        <v>3729</v>
      </c>
      <c r="AG131" s="98">
        <v>3045</v>
      </c>
      <c r="AH131" s="98">
        <v>3651</v>
      </c>
      <c r="AI131" s="98">
        <v>2774</v>
      </c>
      <c r="AJ131" s="98">
        <v>1008</v>
      </c>
      <c r="AK131" s="98">
        <v>734</v>
      </c>
      <c r="AL131" s="76">
        <v>85</v>
      </c>
      <c r="AM131" s="76">
        <v>233</v>
      </c>
      <c r="AN131" s="77">
        <v>666</v>
      </c>
      <c r="AO131" s="77">
        <v>1559</v>
      </c>
      <c r="AP131" s="77">
        <v>2646</v>
      </c>
      <c r="AQ131" s="77">
        <v>153</v>
      </c>
      <c r="AR131" s="77">
        <f t="shared" si="98"/>
        <v>5024</v>
      </c>
      <c r="AS131" s="77">
        <v>791</v>
      </c>
      <c r="AT131" s="78">
        <v>80</v>
      </c>
      <c r="AU131" s="79">
        <v>268</v>
      </c>
      <c r="AV131" s="80">
        <f t="shared" si="68"/>
        <v>45.952912871627426</v>
      </c>
      <c r="AW131" s="80">
        <f t="shared" si="69"/>
        <v>55.517509727626461</v>
      </c>
      <c r="AX131" s="80">
        <f t="shared" si="70"/>
        <v>72.386445565969709</v>
      </c>
      <c r="AY131" s="81">
        <f t="shared" si="71"/>
        <v>21.871921182266011</v>
      </c>
      <c r="AZ131" s="81">
        <f t="shared" si="72"/>
        <v>42.700629964393315</v>
      </c>
      <c r="BA131" s="81">
        <f t="shared" si="73"/>
        <v>79.164463246959286</v>
      </c>
      <c r="BB131" s="81">
        <f t="shared" si="74"/>
        <v>61.253867886452305</v>
      </c>
      <c r="BC131" s="81">
        <f t="shared" si="75"/>
        <v>53.61066354181925</v>
      </c>
      <c r="BD131" s="82">
        <f t="shared" si="99"/>
        <v>788</v>
      </c>
      <c r="BE131" s="83">
        <v>85</v>
      </c>
      <c r="BF131" s="83">
        <v>291</v>
      </c>
      <c r="BG131" s="83">
        <v>639</v>
      </c>
      <c r="BH131" s="83">
        <v>1479</v>
      </c>
      <c r="BI131" s="83">
        <v>2745</v>
      </c>
      <c r="BJ131" s="83">
        <v>224</v>
      </c>
      <c r="BK131" s="77">
        <f t="shared" si="100"/>
        <v>5087</v>
      </c>
      <c r="BL131" s="83">
        <f t="shared" si="76"/>
        <v>57</v>
      </c>
      <c r="BM131" s="84">
        <v>122</v>
      </c>
      <c r="BN131" s="83">
        <f t="shared" si="77"/>
        <v>190</v>
      </c>
      <c r="BO131" s="83">
        <f t="shared" si="78"/>
        <v>305</v>
      </c>
      <c r="BP131" s="83">
        <f t="shared" si="79"/>
        <v>1025</v>
      </c>
      <c r="BQ131" s="83">
        <f t="shared" si="80"/>
        <v>2310</v>
      </c>
      <c r="BR131" s="83">
        <f t="shared" si="81"/>
        <v>185</v>
      </c>
      <c r="BS131" s="77">
        <f t="shared" si="101"/>
        <v>3825</v>
      </c>
      <c r="BT131" s="83">
        <f t="shared" si="82"/>
        <v>15</v>
      </c>
      <c r="BU131" s="77">
        <v>63</v>
      </c>
      <c r="BV131" s="83">
        <f t="shared" si="83"/>
        <v>59</v>
      </c>
      <c r="BW131" s="83">
        <f t="shared" si="84"/>
        <v>157</v>
      </c>
      <c r="BX131" s="83">
        <f t="shared" si="85"/>
        <v>302</v>
      </c>
      <c r="BY131" s="83">
        <f t="shared" si="86"/>
        <v>315</v>
      </c>
      <c r="BZ131" s="83">
        <f t="shared" si="87"/>
        <v>36</v>
      </c>
      <c r="CA131" s="77">
        <f t="shared" si="102"/>
        <v>810</v>
      </c>
      <c r="CB131" s="85">
        <v>13</v>
      </c>
      <c r="CC131" s="77">
        <v>48</v>
      </c>
      <c r="CD131" s="85">
        <v>42</v>
      </c>
      <c r="CE131" s="85">
        <v>177</v>
      </c>
      <c r="CF131" s="85">
        <v>152</v>
      </c>
      <c r="CG131" s="85">
        <v>120</v>
      </c>
      <c r="CH131" s="85">
        <v>3</v>
      </c>
      <c r="CI131" s="77">
        <f t="shared" si="103"/>
        <v>452</v>
      </c>
      <c r="CP131" s="77">
        <f t="shared" si="104"/>
        <v>0</v>
      </c>
      <c r="CQ131" s="85">
        <f t="shared" si="88"/>
        <v>0</v>
      </c>
      <c r="CR131" s="77"/>
      <c r="CS131" s="85">
        <f t="shared" si="89"/>
        <v>0</v>
      </c>
      <c r="CT131" s="85">
        <f t="shared" si="90"/>
        <v>0</v>
      </c>
      <c r="CU131" s="85">
        <f t="shared" si="91"/>
        <v>0</v>
      </c>
      <c r="CV131" s="85">
        <f t="shared" si="92"/>
        <v>0</v>
      </c>
      <c r="CW131" s="85">
        <f t="shared" si="93"/>
        <v>0</v>
      </c>
      <c r="CX131" s="77">
        <f t="shared" si="105"/>
        <v>0</v>
      </c>
      <c r="DP131" s="85">
        <v>1</v>
      </c>
      <c r="DQ131" s="85">
        <v>4</v>
      </c>
      <c r="DR131" s="85">
        <v>29</v>
      </c>
      <c r="DS131" s="85">
        <v>37</v>
      </c>
      <c r="DT131" s="85">
        <v>17</v>
      </c>
      <c r="DU131" s="85">
        <v>2</v>
      </c>
      <c r="DV131" s="85">
        <v>6</v>
      </c>
      <c r="DW131" s="85">
        <v>20</v>
      </c>
      <c r="DX131" s="85">
        <v>20</v>
      </c>
      <c r="DY131" s="85">
        <v>89</v>
      </c>
      <c r="DZ131" s="85">
        <v>148</v>
      </c>
      <c r="EA131" s="85">
        <v>22</v>
      </c>
      <c r="EB131" s="85">
        <v>9</v>
      </c>
      <c r="EC131" s="85">
        <v>39</v>
      </c>
      <c r="ED131" s="85">
        <v>137</v>
      </c>
      <c r="EE131" s="85">
        <v>213</v>
      </c>
      <c r="EF131" s="85">
        <v>167</v>
      </c>
      <c r="EG131" s="85">
        <v>14</v>
      </c>
      <c r="ET131" s="85">
        <v>49</v>
      </c>
      <c r="EU131" s="85">
        <v>121</v>
      </c>
      <c r="EV131" s="85">
        <v>24</v>
      </c>
      <c r="EW131" s="85">
        <v>454</v>
      </c>
      <c r="EX131" s="85">
        <v>1656</v>
      </c>
      <c r="EY131" s="85">
        <v>131</v>
      </c>
      <c r="EZ131" s="85">
        <v>7</v>
      </c>
      <c r="FA131" s="85">
        <v>65</v>
      </c>
      <c r="FB131" s="85">
        <v>252</v>
      </c>
      <c r="FC131" s="85">
        <v>534</v>
      </c>
      <c r="FD131" s="85">
        <v>637</v>
      </c>
      <c r="FE131" s="85">
        <v>52</v>
      </c>
      <c r="FL131" s="86">
        <f t="shared" si="106"/>
        <v>59.5</v>
      </c>
      <c r="FM131" s="99">
        <f t="shared" si="94"/>
        <v>2</v>
      </c>
      <c r="FN131" s="99">
        <f t="shared" si="95"/>
        <v>0</v>
      </c>
      <c r="FO131" s="100">
        <f t="shared" si="96"/>
        <v>0.34</v>
      </c>
      <c r="FP131" s="100">
        <f t="shared" si="97"/>
        <v>0</v>
      </c>
      <c r="FQ131" s="101">
        <v>0.31620830760616525</v>
      </c>
      <c r="FR131" s="101">
        <v>0.16898916586190257</v>
      </c>
      <c r="FS131" s="101">
        <v>0.21802752061516661</v>
      </c>
      <c r="FT131" s="100" t="s">
        <v>2071</v>
      </c>
      <c r="FU131" s="100" t="s">
        <v>2011</v>
      </c>
      <c r="FV131" s="100" t="s">
        <v>1641</v>
      </c>
      <c r="FW131" s="100" t="s">
        <v>2008</v>
      </c>
      <c r="FX131" s="100" t="s">
        <v>1923</v>
      </c>
      <c r="FY131" s="100" t="s">
        <v>2025</v>
      </c>
      <c r="FZ131" s="100" t="s">
        <v>2132</v>
      </c>
      <c r="GA131" s="100" t="s">
        <v>1852</v>
      </c>
      <c r="GB131" s="100"/>
    </row>
    <row r="132" spans="1:184" hidden="1" x14ac:dyDescent="0.25">
      <c r="A132" s="32" t="s">
        <v>121</v>
      </c>
      <c r="B132" s="90" t="s">
        <v>127</v>
      </c>
      <c r="C132" s="41" t="str">
        <f>'[1]Özet tablo'!P131</f>
        <v>AYDIN</v>
      </c>
      <c r="D132" s="41"/>
      <c r="E132" s="41"/>
      <c r="F132" s="41"/>
      <c r="G132" s="91">
        <v>38</v>
      </c>
      <c r="H132" s="91">
        <v>187</v>
      </c>
      <c r="I132" s="91">
        <v>251</v>
      </c>
      <c r="J132" s="91">
        <v>476</v>
      </c>
      <c r="K132" s="92">
        <v>42</v>
      </c>
      <c r="L132" s="92">
        <v>172</v>
      </c>
      <c r="M132" s="92">
        <v>280</v>
      </c>
      <c r="N132" s="92">
        <v>494</v>
      </c>
      <c r="O132" s="93">
        <v>49</v>
      </c>
      <c r="P132" s="40">
        <v>65</v>
      </c>
      <c r="Q132" s="94">
        <f t="shared" si="107"/>
        <v>18</v>
      </c>
      <c r="R132" s="95">
        <f t="shared" si="108"/>
        <v>3.7815126050420166E-2</v>
      </c>
      <c r="S132" s="96">
        <v>465</v>
      </c>
      <c r="T132" s="96">
        <v>596</v>
      </c>
      <c r="U132" s="96">
        <v>499</v>
      </c>
      <c r="V132" s="96">
        <v>663</v>
      </c>
      <c r="W132" s="96">
        <v>1095</v>
      </c>
      <c r="X132" s="96">
        <v>1560</v>
      </c>
      <c r="Y132" s="73">
        <f t="shared" ref="Y132:Y195" si="109">K132/S132*100</f>
        <v>9.0322580645161281</v>
      </c>
      <c r="Z132" s="73">
        <f t="shared" ref="Z132:Z195" si="110">L132/T132*100</f>
        <v>28.859060402684566</v>
      </c>
      <c r="AA132" s="73">
        <f t="shared" ref="AA132:AA195" si="111">((M132+O132)-P132)/U132*100</f>
        <v>52.905811623246493</v>
      </c>
      <c r="AB132" s="73">
        <f t="shared" ref="AB132:AB195" si="112">((L132+M132+O132)-P132)/W132*100</f>
        <v>39.817351598173516</v>
      </c>
      <c r="AC132" s="73">
        <f t="shared" ref="AC132:AC195" si="113">((N132+O132)-P132)/X132*100</f>
        <v>30.641025641025642</v>
      </c>
      <c r="AD132" s="97">
        <f t="shared" si="66"/>
        <v>659</v>
      </c>
      <c r="AE132" s="40">
        <f t="shared" si="67"/>
        <v>235</v>
      </c>
      <c r="AF132" s="98">
        <v>639</v>
      </c>
      <c r="AG132" s="98">
        <v>492</v>
      </c>
      <c r="AH132" s="98">
        <v>617</v>
      </c>
      <c r="AI132" s="98">
        <v>435</v>
      </c>
      <c r="AJ132" s="98">
        <v>164</v>
      </c>
      <c r="AK132" s="98">
        <v>160</v>
      </c>
      <c r="AL132" s="76">
        <v>17</v>
      </c>
      <c r="AM132" s="76">
        <v>23</v>
      </c>
      <c r="AN132" s="77">
        <v>54</v>
      </c>
      <c r="AO132" s="77">
        <v>180</v>
      </c>
      <c r="AP132" s="77">
        <v>281</v>
      </c>
      <c r="AQ132" s="77">
        <v>18</v>
      </c>
      <c r="AR132" s="77">
        <f t="shared" si="98"/>
        <v>533</v>
      </c>
      <c r="AS132" s="77">
        <v>86</v>
      </c>
      <c r="AT132" s="78">
        <v>31</v>
      </c>
      <c r="AU132" s="79">
        <v>74</v>
      </c>
      <c r="AV132" s="80">
        <f t="shared" si="68"/>
        <v>28.802588996763756</v>
      </c>
      <c r="AW132" s="80">
        <f t="shared" si="69"/>
        <v>37.357414448669203</v>
      </c>
      <c r="AX132" s="80">
        <f t="shared" si="70"/>
        <v>48.96551724137931</v>
      </c>
      <c r="AY132" s="81">
        <f t="shared" si="71"/>
        <v>10.975609756097562</v>
      </c>
      <c r="AZ132" s="81">
        <f t="shared" si="72"/>
        <v>29.17341977309562</v>
      </c>
      <c r="BA132" s="81">
        <f t="shared" si="73"/>
        <v>64.440734557595988</v>
      </c>
      <c r="BB132" s="81">
        <f t="shared" si="74"/>
        <v>46.546052631578952</v>
      </c>
      <c r="BC132" s="81">
        <f t="shared" si="75"/>
        <v>40.329972502291476</v>
      </c>
      <c r="BD132" s="82">
        <f t="shared" si="99"/>
        <v>213</v>
      </c>
      <c r="BE132" s="83">
        <v>17</v>
      </c>
      <c r="BF132" s="83">
        <v>28</v>
      </c>
      <c r="BG132" s="83">
        <v>49</v>
      </c>
      <c r="BH132" s="83">
        <v>180</v>
      </c>
      <c r="BI132" s="83">
        <v>296</v>
      </c>
      <c r="BJ132" s="83">
        <v>28</v>
      </c>
      <c r="BK132" s="77">
        <f t="shared" si="100"/>
        <v>553</v>
      </c>
      <c r="BL132" s="83">
        <f t="shared" si="76"/>
        <v>17</v>
      </c>
      <c r="BM132" s="84">
        <v>23</v>
      </c>
      <c r="BN132" s="83">
        <f t="shared" si="77"/>
        <v>28</v>
      </c>
      <c r="BO132" s="83">
        <f t="shared" si="78"/>
        <v>49</v>
      </c>
      <c r="BP132" s="83">
        <f t="shared" si="79"/>
        <v>180</v>
      </c>
      <c r="BQ132" s="83">
        <f t="shared" si="80"/>
        <v>296</v>
      </c>
      <c r="BR132" s="83">
        <f t="shared" si="81"/>
        <v>28</v>
      </c>
      <c r="BS132" s="77">
        <f t="shared" si="101"/>
        <v>553</v>
      </c>
      <c r="BT132" s="83">
        <f t="shared" si="82"/>
        <v>0</v>
      </c>
      <c r="BU132" s="77"/>
      <c r="BV132" s="83">
        <f t="shared" si="83"/>
        <v>0</v>
      </c>
      <c r="BW132" s="83">
        <f t="shared" si="84"/>
        <v>0</v>
      </c>
      <c r="BX132" s="83">
        <f t="shared" si="85"/>
        <v>0</v>
      </c>
      <c r="BY132" s="83">
        <f t="shared" si="86"/>
        <v>0</v>
      </c>
      <c r="BZ132" s="83">
        <f t="shared" si="87"/>
        <v>0</v>
      </c>
      <c r="CA132" s="77">
        <f t="shared" si="102"/>
        <v>0</v>
      </c>
      <c r="CC132" s="77"/>
      <c r="CI132" s="77">
        <f t="shared" si="103"/>
        <v>0</v>
      </c>
      <c r="CP132" s="77">
        <f t="shared" si="104"/>
        <v>0</v>
      </c>
      <c r="CQ132" s="85">
        <f t="shared" si="88"/>
        <v>0</v>
      </c>
      <c r="CR132" s="77"/>
      <c r="CS132" s="85">
        <f t="shared" si="89"/>
        <v>0</v>
      </c>
      <c r="CT132" s="85">
        <f t="shared" si="90"/>
        <v>0</v>
      </c>
      <c r="CU132" s="85">
        <f t="shared" si="91"/>
        <v>0</v>
      </c>
      <c r="CV132" s="85">
        <f t="shared" si="92"/>
        <v>0</v>
      </c>
      <c r="CW132" s="85">
        <f t="shared" si="93"/>
        <v>0</v>
      </c>
      <c r="CX132" s="77">
        <f t="shared" si="105"/>
        <v>0</v>
      </c>
      <c r="ET132" s="85">
        <v>15</v>
      </c>
      <c r="EU132" s="85">
        <v>19</v>
      </c>
      <c r="EV132" s="85">
        <v>18</v>
      </c>
      <c r="EW132" s="85">
        <v>110</v>
      </c>
      <c r="EX132" s="85">
        <v>210</v>
      </c>
      <c r="EY132" s="85">
        <v>17</v>
      </c>
      <c r="EZ132" s="85">
        <v>2</v>
      </c>
      <c r="FA132" s="85">
        <v>9</v>
      </c>
      <c r="FB132" s="85">
        <v>31</v>
      </c>
      <c r="FC132" s="85">
        <v>70</v>
      </c>
      <c r="FD132" s="85">
        <v>86</v>
      </c>
      <c r="FE132" s="85">
        <v>11</v>
      </c>
      <c r="FL132" s="86">
        <f t="shared" si="106"/>
        <v>226.39999999999998</v>
      </c>
      <c r="FM132" s="99">
        <f t="shared" si="94"/>
        <v>11</v>
      </c>
      <c r="FN132" s="99">
        <f t="shared" si="95"/>
        <v>2</v>
      </c>
      <c r="FO132" s="100">
        <f t="shared" si="96"/>
        <v>1.87</v>
      </c>
      <c r="FP132" s="100">
        <f t="shared" si="97"/>
        <v>342</v>
      </c>
      <c r="FQ132" s="101">
        <v>0.35704790360782485</v>
      </c>
      <c r="FR132" s="101">
        <v>0.11008660892738185</v>
      </c>
      <c r="FS132" s="101">
        <v>0.20230216781940921</v>
      </c>
      <c r="FT132" s="100" t="s">
        <v>1916</v>
      </c>
      <c r="FU132" s="100" t="s">
        <v>2210</v>
      </c>
      <c r="FV132" s="100" t="s">
        <v>1835</v>
      </c>
      <c r="FW132" s="100" t="s">
        <v>1953</v>
      </c>
      <c r="FX132" s="100" t="s">
        <v>1911</v>
      </c>
      <c r="FY132" s="100" t="s">
        <v>2188</v>
      </c>
      <c r="FZ132" s="100" t="s">
        <v>1852</v>
      </c>
      <c r="GA132" s="100" t="s">
        <v>1914</v>
      </c>
      <c r="GB132" s="100"/>
    </row>
    <row r="133" spans="1:184" hidden="1" x14ac:dyDescent="0.25">
      <c r="A133" s="32" t="s">
        <v>121</v>
      </c>
      <c r="B133" s="90" t="s">
        <v>128</v>
      </c>
      <c r="C133" s="41" t="str">
        <f>'[1]Özet tablo'!P132</f>
        <v>AYDIN</v>
      </c>
      <c r="D133" s="41"/>
      <c r="E133" s="41"/>
      <c r="F133" s="41"/>
      <c r="G133" s="91">
        <v>55</v>
      </c>
      <c r="H133" s="91">
        <v>175</v>
      </c>
      <c r="I133" s="91">
        <v>300</v>
      </c>
      <c r="J133" s="91">
        <v>530</v>
      </c>
      <c r="K133" s="92">
        <v>65</v>
      </c>
      <c r="L133" s="92">
        <v>262</v>
      </c>
      <c r="M133" s="92">
        <v>364</v>
      </c>
      <c r="N133" s="92">
        <v>691</v>
      </c>
      <c r="O133" s="93">
        <v>21</v>
      </c>
      <c r="P133" s="40">
        <v>77</v>
      </c>
      <c r="Q133" s="94">
        <f t="shared" ref="Q133:Q143" si="114">N133-J133</f>
        <v>161</v>
      </c>
      <c r="R133" s="95">
        <f t="shared" ref="R133:R143" si="115">(N133-J133)/J133</f>
        <v>0.30377358490566037</v>
      </c>
      <c r="S133" s="96">
        <v>575</v>
      </c>
      <c r="T133" s="96">
        <v>779</v>
      </c>
      <c r="U133" s="96">
        <v>533</v>
      </c>
      <c r="V133" s="96">
        <v>702</v>
      </c>
      <c r="W133" s="96">
        <v>1312</v>
      </c>
      <c r="X133" s="96">
        <v>1887</v>
      </c>
      <c r="Y133" s="73">
        <f t="shared" si="109"/>
        <v>11.304347826086957</v>
      </c>
      <c r="Z133" s="73">
        <f t="shared" si="110"/>
        <v>33.632862644415916</v>
      </c>
      <c r="AA133" s="73">
        <f t="shared" si="111"/>
        <v>57.786116322701687</v>
      </c>
      <c r="AB133" s="73">
        <f t="shared" si="112"/>
        <v>43.445121951219512</v>
      </c>
      <c r="AC133" s="73">
        <f t="shared" si="113"/>
        <v>33.651298357180707</v>
      </c>
      <c r="AD133" s="97">
        <f t="shared" ref="AD133:AD196" si="116">W133-((L133+M133+O133)-P133)</f>
        <v>742</v>
      </c>
      <c r="AE133" s="40">
        <f t="shared" ref="AE133:AE196" si="117">U133-((M133+O133)-P133)</f>
        <v>225</v>
      </c>
      <c r="AF133" s="98">
        <v>800</v>
      </c>
      <c r="AG133" s="98">
        <v>590</v>
      </c>
      <c r="AH133" s="98">
        <v>797</v>
      </c>
      <c r="AI133" s="98">
        <v>614</v>
      </c>
      <c r="AJ133" s="98">
        <v>169</v>
      </c>
      <c r="AK133" s="98">
        <v>162</v>
      </c>
      <c r="AL133" s="76">
        <v>17</v>
      </c>
      <c r="AM133" s="76">
        <v>27</v>
      </c>
      <c r="AN133" s="77">
        <v>83</v>
      </c>
      <c r="AO133" s="77">
        <v>218</v>
      </c>
      <c r="AP133" s="77">
        <v>482</v>
      </c>
      <c r="AQ133" s="77">
        <v>20</v>
      </c>
      <c r="AR133" s="77">
        <f t="shared" si="98"/>
        <v>803</v>
      </c>
      <c r="AS133" s="77">
        <v>118</v>
      </c>
      <c r="AT133" s="78">
        <v>8</v>
      </c>
      <c r="AU133" s="79">
        <v>54</v>
      </c>
      <c r="AV133" s="80">
        <f t="shared" ref="AV133:AV196" si="118">((AN133+AP133+AQ133)-AS133)/(AG133+AI133)*100</f>
        <v>38.787375415282391</v>
      </c>
      <c r="AW133" s="80">
        <f t="shared" ref="AW133:AW196" si="119">((AO133+AP133+AQ133)-AS133)/(AI133+AH133)*100</f>
        <v>42.66477675407512</v>
      </c>
      <c r="AX133" s="80">
        <f t="shared" ref="AX133:AX196" si="120">((AP133+AQ133)-AS133)/AI133*100</f>
        <v>62.540716612377842</v>
      </c>
      <c r="AY133" s="81">
        <f t="shared" ref="AY133:AY196" si="121">AN133/AG133*100</f>
        <v>14.067796610169491</v>
      </c>
      <c r="AZ133" s="81">
        <f t="shared" ref="AZ133:AZ196" si="122">AO133/AH133*100</f>
        <v>27.352572145545796</v>
      </c>
      <c r="BA133" s="81">
        <f t="shared" ref="BA133:BA196" si="123">(AP133+AT133+AU133)/(AI133+AJ133)*100</f>
        <v>69.476372924648786</v>
      </c>
      <c r="BB133" s="81">
        <f t="shared" ref="BB133:BB196" si="124">(AP133+AT133+AU133+AO133)/(AI133+AJ133+AH133)*100</f>
        <v>48.227848101265828</v>
      </c>
      <c r="BC133" s="81">
        <f t="shared" ref="BC133:BC196" si="125">(AP133+AT133+AU133+AN133)/(AI133+AJ133+AG133)*100</f>
        <v>45.666423889293519</v>
      </c>
      <c r="BD133" s="82">
        <f t="shared" si="99"/>
        <v>239</v>
      </c>
      <c r="BE133" s="83">
        <v>17</v>
      </c>
      <c r="BF133" s="83">
        <v>39</v>
      </c>
      <c r="BG133" s="83">
        <v>76</v>
      </c>
      <c r="BH133" s="83">
        <v>202</v>
      </c>
      <c r="BI133" s="83">
        <v>494</v>
      </c>
      <c r="BJ133" s="83">
        <v>35</v>
      </c>
      <c r="BK133" s="77">
        <f t="shared" si="100"/>
        <v>807</v>
      </c>
      <c r="BL133" s="83">
        <f t="shared" ref="BL133:BL196" si="126">DP133+EH133+ET133+EZ133</f>
        <v>16</v>
      </c>
      <c r="BM133" s="84">
        <v>24</v>
      </c>
      <c r="BN133" s="83">
        <f t="shared" ref="BN133:BN196" si="127">DQ133+EI133+EU133+FA133</f>
        <v>36</v>
      </c>
      <c r="BO133" s="83">
        <f t="shared" ref="BO133:BO196" si="128">DR133+EJ133+EV133+FB133</f>
        <v>76</v>
      </c>
      <c r="BP133" s="83">
        <f t="shared" ref="BP133:BP196" si="129">DS133+EK133+EW133+FC133</f>
        <v>195</v>
      </c>
      <c r="BQ133" s="83">
        <f t="shared" ref="BQ133:BQ196" si="130">DT133+EL133+EX133+FD133</f>
        <v>463</v>
      </c>
      <c r="BR133" s="83">
        <f t="shared" ref="BR133:BR196" si="131">DU133+EM133+EY133+FE133</f>
        <v>25</v>
      </c>
      <c r="BS133" s="77">
        <f t="shared" si="101"/>
        <v>759</v>
      </c>
      <c r="BT133" s="83">
        <f t="shared" ref="BT133:BT196" si="132">DV133+EB133+EN133</f>
        <v>1</v>
      </c>
      <c r="BU133" s="77">
        <v>3</v>
      </c>
      <c r="BV133" s="83">
        <f t="shared" ref="BV133:BV196" si="133">DW133+EC133+EO133</f>
        <v>3</v>
      </c>
      <c r="BW133" s="83">
        <f t="shared" ref="BW133:BW196" si="134">DX133+ED133+EP133</f>
        <v>0</v>
      </c>
      <c r="BX133" s="83">
        <f t="shared" ref="BX133:BX196" si="135">DY133+EE133+EQ133</f>
        <v>7</v>
      </c>
      <c r="BY133" s="83">
        <f t="shared" ref="BY133:BY196" si="136">DZ133+EF133+ER133</f>
        <v>31</v>
      </c>
      <c r="BZ133" s="83">
        <f t="shared" ref="BZ133:BZ196" si="137">EA133+EG133+ES133</f>
        <v>10</v>
      </c>
      <c r="CA133" s="77">
        <f t="shared" si="102"/>
        <v>48</v>
      </c>
      <c r="CC133" s="77"/>
      <c r="CI133" s="77">
        <f t="shared" si="103"/>
        <v>0</v>
      </c>
      <c r="CP133" s="77">
        <f t="shared" si="104"/>
        <v>0</v>
      </c>
      <c r="CQ133" s="85">
        <f t="shared" ref="CQ133:CQ196" si="138">CY133+DE133+DK133+FF133</f>
        <v>0</v>
      </c>
      <c r="CR133" s="77"/>
      <c r="CS133" s="85">
        <f t="shared" ref="CS133:CS196" si="139">CZ133+DF133+DK133+FG133</f>
        <v>0</v>
      </c>
      <c r="CT133" s="85">
        <f t="shared" ref="CT133:CT196" si="140">DA133+DG133+DL133+FH133</f>
        <v>0</v>
      </c>
      <c r="CU133" s="85">
        <f t="shared" ref="CU133:CU196" si="141">DB133+DH133+DM133+FI133</f>
        <v>0</v>
      </c>
      <c r="CV133" s="85">
        <f t="shared" ref="CV133:CV196" si="142">DC133+DI133+DN133+FJ133</f>
        <v>0</v>
      </c>
      <c r="CW133" s="85">
        <f t="shared" ref="CW133:CW196" si="143">DD133+DJ133+DO133+FK133</f>
        <v>0</v>
      </c>
      <c r="CX133" s="77">
        <f t="shared" si="105"/>
        <v>0</v>
      </c>
      <c r="DV133" s="85">
        <v>1</v>
      </c>
      <c r="DW133" s="85">
        <v>3</v>
      </c>
      <c r="DX133" s="85">
        <v>0</v>
      </c>
      <c r="DY133" s="85">
        <v>7</v>
      </c>
      <c r="DZ133" s="85">
        <v>31</v>
      </c>
      <c r="EA133" s="85">
        <v>10</v>
      </c>
      <c r="ET133" s="85">
        <v>14</v>
      </c>
      <c r="EU133" s="85">
        <v>22</v>
      </c>
      <c r="EV133" s="85">
        <v>8</v>
      </c>
      <c r="EW133" s="85">
        <v>82</v>
      </c>
      <c r="EX133" s="85">
        <v>314</v>
      </c>
      <c r="EY133" s="85">
        <v>17</v>
      </c>
      <c r="EZ133" s="85">
        <v>2</v>
      </c>
      <c r="FA133" s="85">
        <v>14</v>
      </c>
      <c r="FB133" s="85">
        <v>68</v>
      </c>
      <c r="FC133" s="85">
        <v>113</v>
      </c>
      <c r="FD133" s="85">
        <v>149</v>
      </c>
      <c r="FE133" s="85">
        <v>8</v>
      </c>
      <c r="FL133" s="86">
        <f t="shared" si="106"/>
        <v>259.69999999999993</v>
      </c>
      <c r="FM133" s="99">
        <f t="shared" ref="FM133:FM196" si="144">IF(FL133/20&gt;0,INT(FL133/20),0)</f>
        <v>12</v>
      </c>
      <c r="FN133" s="99">
        <f t="shared" ref="FN133:FN196" si="145">IF(FM133/5&gt;0.49,INT(FM133/5),0)</f>
        <v>2</v>
      </c>
      <c r="FO133" s="100">
        <f t="shared" ref="FO133:FO196" si="146">IF(FM133&gt;0.49,(FM133*$FO$1)/1000,0)</f>
        <v>2.04</v>
      </c>
      <c r="FP133" s="100">
        <f t="shared" ref="FP133:FP196" si="147">IF(FN133&gt;0.49,(FN133*$FP$1),0)</f>
        <v>342</v>
      </c>
      <c r="FQ133" s="101">
        <v>0.11064230178774813</v>
      </c>
      <c r="FR133" s="101">
        <v>7.8129105719540917E-2</v>
      </c>
      <c r="FS133" s="101">
        <v>-5.1187997752883303E-2</v>
      </c>
      <c r="FT133" s="100" t="s">
        <v>1840</v>
      </c>
      <c r="FU133" s="100" t="s">
        <v>1841</v>
      </c>
      <c r="FV133" s="100" t="s">
        <v>1842</v>
      </c>
      <c r="FW133" s="100" t="s">
        <v>1843</v>
      </c>
      <c r="FX133" s="100" t="s">
        <v>1568</v>
      </c>
      <c r="FY133" s="100" t="s">
        <v>1647</v>
      </c>
      <c r="FZ133" s="100" t="s">
        <v>1814</v>
      </c>
      <c r="GA133" s="100" t="s">
        <v>1541</v>
      </c>
      <c r="GB133" s="100"/>
    </row>
    <row r="134" spans="1:184" hidden="1" x14ac:dyDescent="0.25">
      <c r="A134" s="32" t="s">
        <v>121</v>
      </c>
      <c r="B134" s="90" t="s">
        <v>129</v>
      </c>
      <c r="C134" s="41" t="str">
        <f>'[1]Özet tablo'!P133</f>
        <v>AYDIN</v>
      </c>
      <c r="D134" s="41"/>
      <c r="E134" s="41"/>
      <c r="F134" s="41"/>
      <c r="G134" s="91">
        <v>21</v>
      </c>
      <c r="H134" s="91">
        <v>109</v>
      </c>
      <c r="I134" s="91">
        <v>115</v>
      </c>
      <c r="J134" s="91">
        <v>245</v>
      </c>
      <c r="K134" s="92">
        <v>32</v>
      </c>
      <c r="L134" s="92">
        <v>102</v>
      </c>
      <c r="M134" s="92">
        <v>167</v>
      </c>
      <c r="N134" s="92">
        <v>301</v>
      </c>
      <c r="O134" s="93">
        <v>5</v>
      </c>
      <c r="P134" s="40">
        <v>41</v>
      </c>
      <c r="Q134" s="94">
        <f t="shared" si="114"/>
        <v>56</v>
      </c>
      <c r="R134" s="95">
        <f t="shared" si="115"/>
        <v>0.22857142857142856</v>
      </c>
      <c r="S134" s="96">
        <v>151</v>
      </c>
      <c r="T134" s="96">
        <v>225</v>
      </c>
      <c r="U134" s="96">
        <v>148</v>
      </c>
      <c r="V134" s="96">
        <v>222</v>
      </c>
      <c r="W134" s="96">
        <v>373</v>
      </c>
      <c r="X134" s="96">
        <v>524</v>
      </c>
      <c r="Y134" s="73">
        <f t="shared" si="109"/>
        <v>21.192052980132452</v>
      </c>
      <c r="Z134" s="73">
        <f t="shared" si="110"/>
        <v>45.333333333333329</v>
      </c>
      <c r="AA134" s="73">
        <f t="shared" si="111"/>
        <v>88.513513513513516</v>
      </c>
      <c r="AB134" s="73">
        <f t="shared" si="112"/>
        <v>62.466487935656836</v>
      </c>
      <c r="AC134" s="73">
        <f t="shared" si="113"/>
        <v>50.572519083969468</v>
      </c>
      <c r="AD134" s="97">
        <f t="shared" si="116"/>
        <v>140</v>
      </c>
      <c r="AE134" s="40">
        <f t="shared" si="117"/>
        <v>17</v>
      </c>
      <c r="AF134" s="98">
        <v>202</v>
      </c>
      <c r="AG134" s="98">
        <v>150</v>
      </c>
      <c r="AH134" s="98">
        <v>210</v>
      </c>
      <c r="AI134" s="98">
        <v>154</v>
      </c>
      <c r="AJ134" s="98">
        <v>77</v>
      </c>
      <c r="AK134" s="98">
        <v>46</v>
      </c>
      <c r="AL134" s="76">
        <v>12</v>
      </c>
      <c r="AM134" s="76">
        <v>15</v>
      </c>
      <c r="AN134" s="77">
        <v>20</v>
      </c>
      <c r="AO134" s="77">
        <v>103</v>
      </c>
      <c r="AP134" s="77">
        <v>162</v>
      </c>
      <c r="AQ134" s="77">
        <v>10</v>
      </c>
      <c r="AR134" s="77">
        <f t="shared" ref="AR134:AR197" si="148">AN134+AO134+AP134+AQ134</f>
        <v>295</v>
      </c>
      <c r="AS134" s="77">
        <v>59</v>
      </c>
      <c r="AT134" s="78">
        <v>10</v>
      </c>
      <c r="AU134" s="79">
        <v>22</v>
      </c>
      <c r="AV134" s="80">
        <f t="shared" si="118"/>
        <v>43.75</v>
      </c>
      <c r="AW134" s="80">
        <f t="shared" si="119"/>
        <v>59.340659340659343</v>
      </c>
      <c r="AX134" s="80">
        <f t="shared" si="120"/>
        <v>73.376623376623371</v>
      </c>
      <c r="AY134" s="81">
        <f t="shared" si="121"/>
        <v>13.333333333333334</v>
      </c>
      <c r="AZ134" s="81">
        <f t="shared" si="122"/>
        <v>49.047619047619044</v>
      </c>
      <c r="BA134" s="81">
        <f t="shared" si="123"/>
        <v>83.98268398268398</v>
      </c>
      <c r="BB134" s="81">
        <f t="shared" si="124"/>
        <v>67.346938775510196</v>
      </c>
      <c r="BC134" s="81">
        <f t="shared" si="125"/>
        <v>56.167979002624669</v>
      </c>
      <c r="BD134" s="82">
        <f t="shared" ref="BD134:BD197" si="149">(AI134+AJ134)-(AP134+AT134+AU134)</f>
        <v>37</v>
      </c>
      <c r="BE134" s="83">
        <v>12</v>
      </c>
      <c r="BF134" s="83">
        <v>18</v>
      </c>
      <c r="BG134" s="83">
        <v>17</v>
      </c>
      <c r="BH134" s="83">
        <v>101</v>
      </c>
      <c r="BI134" s="83">
        <v>171</v>
      </c>
      <c r="BJ134" s="83">
        <v>12</v>
      </c>
      <c r="BK134" s="77">
        <f t="shared" ref="BK134:BK197" si="150">BG134+BH134+BI134+BJ134</f>
        <v>301</v>
      </c>
      <c r="BL134" s="83">
        <f t="shared" si="126"/>
        <v>12</v>
      </c>
      <c r="BM134" s="84">
        <v>15</v>
      </c>
      <c r="BN134" s="83">
        <f t="shared" si="127"/>
        <v>18</v>
      </c>
      <c r="BO134" s="83">
        <f t="shared" si="128"/>
        <v>17</v>
      </c>
      <c r="BP134" s="83">
        <f t="shared" si="129"/>
        <v>101</v>
      </c>
      <c r="BQ134" s="83">
        <f t="shared" si="130"/>
        <v>171</v>
      </c>
      <c r="BR134" s="83">
        <f t="shared" si="131"/>
        <v>12</v>
      </c>
      <c r="BS134" s="77">
        <f t="shared" ref="BS134:BS197" si="151">BO134+BP134+BQ134+BR134</f>
        <v>301</v>
      </c>
      <c r="BT134" s="83">
        <f t="shared" si="132"/>
        <v>0</v>
      </c>
      <c r="BU134" s="77"/>
      <c r="BV134" s="83">
        <f t="shared" si="133"/>
        <v>0</v>
      </c>
      <c r="BW134" s="83">
        <f t="shared" si="134"/>
        <v>0</v>
      </c>
      <c r="BX134" s="83">
        <f t="shared" si="135"/>
        <v>0</v>
      </c>
      <c r="BY134" s="83">
        <f t="shared" si="136"/>
        <v>0</v>
      </c>
      <c r="BZ134" s="83">
        <f t="shared" si="137"/>
        <v>0</v>
      </c>
      <c r="CA134" s="77">
        <f t="shared" ref="CA134:CA197" si="152">BW134+BX134+BY134+BZ134</f>
        <v>0</v>
      </c>
      <c r="CC134" s="77"/>
      <c r="CI134" s="77">
        <f t="shared" ref="CI134:CI197" si="153">CE134+CF134+CG134+CH134</f>
        <v>0</v>
      </c>
      <c r="CP134" s="77">
        <f t="shared" ref="CP134:CP197" si="154">CL134+CM134+CN134+CO134</f>
        <v>0</v>
      </c>
      <c r="CQ134" s="85">
        <f t="shared" si="138"/>
        <v>0</v>
      </c>
      <c r="CR134" s="77"/>
      <c r="CS134" s="85">
        <f t="shared" si="139"/>
        <v>0</v>
      </c>
      <c r="CT134" s="85">
        <f t="shared" si="140"/>
        <v>0</v>
      </c>
      <c r="CU134" s="85">
        <f t="shared" si="141"/>
        <v>0</v>
      </c>
      <c r="CV134" s="85">
        <f t="shared" si="142"/>
        <v>0</v>
      </c>
      <c r="CW134" s="85">
        <f t="shared" si="143"/>
        <v>0</v>
      </c>
      <c r="CX134" s="77">
        <f t="shared" ref="CX134:CX197" si="155">CT134+CU134+CV134+CW134</f>
        <v>0</v>
      </c>
      <c r="DP134" s="85">
        <v>1</v>
      </c>
      <c r="DQ134" s="85">
        <v>1</v>
      </c>
      <c r="DR134" s="85">
        <v>2</v>
      </c>
      <c r="DS134" s="85">
        <v>5</v>
      </c>
      <c r="DT134" s="85">
        <v>11</v>
      </c>
      <c r="DU134" s="85">
        <v>2</v>
      </c>
      <c r="ET134" s="85">
        <v>10</v>
      </c>
      <c r="EU134" s="85">
        <v>10</v>
      </c>
      <c r="EV134" s="85">
        <v>6</v>
      </c>
      <c r="EW134" s="85">
        <v>43</v>
      </c>
      <c r="EX134" s="85">
        <v>96</v>
      </c>
      <c r="EY134" s="85">
        <v>3</v>
      </c>
      <c r="EZ134" s="85">
        <v>1</v>
      </c>
      <c r="FA134" s="85">
        <v>7</v>
      </c>
      <c r="FB134" s="85">
        <v>9</v>
      </c>
      <c r="FC134" s="85">
        <v>53</v>
      </c>
      <c r="FD134" s="85">
        <v>64</v>
      </c>
      <c r="FE134" s="85">
        <v>7</v>
      </c>
      <c r="FL134" s="86">
        <f t="shared" ref="FL134:FL197" si="156">IF(((AH134+AI134)*0.7)-(AO134+AP134+AQ134+AT134)&gt;0,((AH134+AI134)*0.7)-(AO134+AP134+AQ134+AT134),0)</f>
        <v>0</v>
      </c>
      <c r="FM134" s="99">
        <f t="shared" si="144"/>
        <v>0</v>
      </c>
      <c r="FN134" s="99">
        <f t="shared" si="145"/>
        <v>0</v>
      </c>
      <c r="FO134" s="100">
        <f t="shared" si="146"/>
        <v>0</v>
      </c>
      <c r="FP134" s="100">
        <f t="shared" si="147"/>
        <v>0</v>
      </c>
      <c r="FQ134" s="101">
        <v>0.68387776606954709</v>
      </c>
      <c r="FR134" s="101">
        <v>0.43480466768137982</v>
      </c>
      <c r="FS134" s="101">
        <v>3.3282442748091674E-2</v>
      </c>
      <c r="FT134" s="100" t="s">
        <v>1423</v>
      </c>
      <c r="FU134" s="100" t="s">
        <v>1525</v>
      </c>
      <c r="FV134" s="100" t="s">
        <v>2347</v>
      </c>
      <c r="FW134" s="100" t="s">
        <v>2223</v>
      </c>
      <c r="FX134" s="100" t="s">
        <v>2199</v>
      </c>
      <c r="FY134" s="100" t="s">
        <v>1885</v>
      </c>
      <c r="FZ134" s="100" t="s">
        <v>2169</v>
      </c>
      <c r="GA134" s="100" t="s">
        <v>2124</v>
      </c>
      <c r="GB134" s="100"/>
    </row>
    <row r="135" spans="1:184" hidden="1" x14ac:dyDescent="0.25">
      <c r="A135" s="32" t="s">
        <v>121</v>
      </c>
      <c r="B135" s="90" t="s">
        <v>130</v>
      </c>
      <c r="C135" s="41" t="str">
        <f>'[1]Özet tablo'!P134</f>
        <v>AYDIN</v>
      </c>
      <c r="D135" s="41"/>
      <c r="E135" s="41"/>
      <c r="F135" s="41"/>
      <c r="G135" s="91">
        <v>0</v>
      </c>
      <c r="H135" s="91">
        <v>27</v>
      </c>
      <c r="I135" s="91">
        <v>52</v>
      </c>
      <c r="J135" s="91">
        <v>79</v>
      </c>
      <c r="K135" s="92">
        <v>0</v>
      </c>
      <c r="L135" s="92">
        <v>23</v>
      </c>
      <c r="M135" s="92">
        <v>69</v>
      </c>
      <c r="N135" s="92">
        <v>92</v>
      </c>
      <c r="O135" s="93">
        <v>5</v>
      </c>
      <c r="P135" s="40">
        <v>24</v>
      </c>
      <c r="Q135" s="94">
        <f t="shared" si="114"/>
        <v>13</v>
      </c>
      <c r="R135" s="95">
        <f t="shared" si="115"/>
        <v>0.16455696202531644</v>
      </c>
      <c r="S135" s="96">
        <v>80</v>
      </c>
      <c r="T135" s="96">
        <v>130</v>
      </c>
      <c r="U135" s="96">
        <v>72</v>
      </c>
      <c r="V135" s="96">
        <v>110</v>
      </c>
      <c r="W135" s="96">
        <v>202</v>
      </c>
      <c r="X135" s="96">
        <v>282</v>
      </c>
      <c r="Y135" s="73">
        <f t="shared" si="109"/>
        <v>0</v>
      </c>
      <c r="Z135" s="73">
        <f t="shared" si="110"/>
        <v>17.692307692307693</v>
      </c>
      <c r="AA135" s="73">
        <f t="shared" si="111"/>
        <v>69.444444444444443</v>
      </c>
      <c r="AB135" s="73">
        <f t="shared" si="112"/>
        <v>36.138613861386141</v>
      </c>
      <c r="AC135" s="73">
        <f t="shared" si="113"/>
        <v>25.886524822695034</v>
      </c>
      <c r="AD135" s="97">
        <f t="shared" si="116"/>
        <v>129</v>
      </c>
      <c r="AE135" s="40">
        <f t="shared" si="117"/>
        <v>22</v>
      </c>
      <c r="AF135" s="98">
        <v>111</v>
      </c>
      <c r="AG135" s="98">
        <v>103</v>
      </c>
      <c r="AH135" s="98">
        <v>112</v>
      </c>
      <c r="AI135" s="98">
        <v>94</v>
      </c>
      <c r="AJ135" s="98">
        <v>37</v>
      </c>
      <c r="AK135" s="98">
        <v>14</v>
      </c>
      <c r="AL135" s="76">
        <v>4</v>
      </c>
      <c r="AM135" s="76">
        <v>8</v>
      </c>
      <c r="AN135" s="77">
        <v>8</v>
      </c>
      <c r="AO135" s="77">
        <v>32</v>
      </c>
      <c r="AP135" s="77">
        <v>78</v>
      </c>
      <c r="AQ135" s="77">
        <v>2</v>
      </c>
      <c r="AR135" s="77">
        <f t="shared" si="148"/>
        <v>120</v>
      </c>
      <c r="AS135" s="77">
        <v>17</v>
      </c>
      <c r="AT135" s="78">
        <v>4</v>
      </c>
      <c r="AU135" s="79">
        <v>12</v>
      </c>
      <c r="AV135" s="80">
        <f t="shared" si="118"/>
        <v>36.040609137055839</v>
      </c>
      <c r="AW135" s="80">
        <f t="shared" si="119"/>
        <v>46.116504854368934</v>
      </c>
      <c r="AX135" s="80">
        <f t="shared" si="120"/>
        <v>67.021276595744681</v>
      </c>
      <c r="AY135" s="81">
        <f t="shared" si="121"/>
        <v>7.7669902912621351</v>
      </c>
      <c r="AZ135" s="81">
        <f t="shared" si="122"/>
        <v>28.571428571428569</v>
      </c>
      <c r="BA135" s="81">
        <f t="shared" si="123"/>
        <v>71.755725190839698</v>
      </c>
      <c r="BB135" s="81">
        <f t="shared" si="124"/>
        <v>51.851851851851848</v>
      </c>
      <c r="BC135" s="81">
        <f t="shared" si="125"/>
        <v>43.589743589743591</v>
      </c>
      <c r="BD135" s="82">
        <f t="shared" si="149"/>
        <v>37</v>
      </c>
      <c r="BE135" s="83">
        <v>4</v>
      </c>
      <c r="BF135" s="83">
        <v>8</v>
      </c>
      <c r="BG135" s="83">
        <v>9</v>
      </c>
      <c r="BH135" s="83">
        <v>31</v>
      </c>
      <c r="BI135" s="83">
        <v>80</v>
      </c>
      <c r="BJ135" s="83">
        <v>2</v>
      </c>
      <c r="BK135" s="77">
        <f t="shared" si="150"/>
        <v>122</v>
      </c>
      <c r="BL135" s="83">
        <f t="shared" si="126"/>
        <v>4</v>
      </c>
      <c r="BM135" s="84">
        <v>8</v>
      </c>
      <c r="BN135" s="83">
        <f t="shared" si="127"/>
        <v>8</v>
      </c>
      <c r="BO135" s="83">
        <f t="shared" si="128"/>
        <v>9</v>
      </c>
      <c r="BP135" s="83">
        <f t="shared" si="129"/>
        <v>31</v>
      </c>
      <c r="BQ135" s="83">
        <f t="shared" si="130"/>
        <v>80</v>
      </c>
      <c r="BR135" s="83">
        <f t="shared" si="131"/>
        <v>2</v>
      </c>
      <c r="BS135" s="77">
        <f t="shared" si="151"/>
        <v>122</v>
      </c>
      <c r="BT135" s="83">
        <f t="shared" si="132"/>
        <v>0</v>
      </c>
      <c r="BU135" s="77"/>
      <c r="BV135" s="83">
        <f t="shared" si="133"/>
        <v>0</v>
      </c>
      <c r="BW135" s="83">
        <f t="shared" si="134"/>
        <v>0</v>
      </c>
      <c r="BX135" s="83">
        <f t="shared" si="135"/>
        <v>0</v>
      </c>
      <c r="BY135" s="83">
        <f t="shared" si="136"/>
        <v>0</v>
      </c>
      <c r="BZ135" s="83">
        <f t="shared" si="137"/>
        <v>0</v>
      </c>
      <c r="CA135" s="77">
        <f t="shared" si="152"/>
        <v>0</v>
      </c>
      <c r="CC135" s="77"/>
      <c r="CI135" s="77">
        <f t="shared" si="153"/>
        <v>0</v>
      </c>
      <c r="CP135" s="77">
        <f t="shared" si="154"/>
        <v>0</v>
      </c>
      <c r="CQ135" s="85">
        <f t="shared" si="138"/>
        <v>0</v>
      </c>
      <c r="CR135" s="77"/>
      <c r="CS135" s="85">
        <f t="shared" si="139"/>
        <v>0</v>
      </c>
      <c r="CT135" s="85">
        <f t="shared" si="140"/>
        <v>0</v>
      </c>
      <c r="CU135" s="85">
        <f t="shared" si="141"/>
        <v>0</v>
      </c>
      <c r="CV135" s="85">
        <f t="shared" si="142"/>
        <v>0</v>
      </c>
      <c r="CW135" s="85">
        <f t="shared" si="143"/>
        <v>0</v>
      </c>
      <c r="CX135" s="77">
        <f t="shared" si="155"/>
        <v>0</v>
      </c>
      <c r="ET135" s="85">
        <v>3</v>
      </c>
      <c r="EU135" s="85">
        <v>3</v>
      </c>
      <c r="EV135" s="85">
        <v>1</v>
      </c>
      <c r="EW135" s="85">
        <v>13</v>
      </c>
      <c r="EX135" s="85">
        <v>37</v>
      </c>
      <c r="EY135" s="85">
        <v>0</v>
      </c>
      <c r="EZ135" s="85">
        <v>1</v>
      </c>
      <c r="FA135" s="85">
        <v>5</v>
      </c>
      <c r="FB135" s="85">
        <v>8</v>
      </c>
      <c r="FC135" s="85">
        <v>18</v>
      </c>
      <c r="FD135" s="85">
        <v>43</v>
      </c>
      <c r="FE135" s="85">
        <v>2</v>
      </c>
      <c r="FL135" s="86">
        <f t="shared" si="156"/>
        <v>28.199999999999989</v>
      </c>
      <c r="FM135" s="99">
        <f t="shared" si="144"/>
        <v>1</v>
      </c>
      <c r="FN135" s="99">
        <f t="shared" si="145"/>
        <v>0</v>
      </c>
      <c r="FO135" s="100">
        <f t="shared" si="146"/>
        <v>0.17</v>
      </c>
      <c r="FP135" s="100">
        <f t="shared" si="147"/>
        <v>0</v>
      </c>
      <c r="FQ135" s="101">
        <v>0.45104895104895104</v>
      </c>
      <c r="FR135" s="101">
        <v>0.23004399748585797</v>
      </c>
      <c r="FS135" s="101">
        <v>0.13671274961597543</v>
      </c>
      <c r="FT135" s="100" t="s">
        <v>1648</v>
      </c>
      <c r="FU135" s="100" t="s">
        <v>1588</v>
      </c>
      <c r="FV135" s="100" t="s">
        <v>1649</v>
      </c>
      <c r="FW135" s="100" t="s">
        <v>1557</v>
      </c>
      <c r="FX135" s="100" t="s">
        <v>1650</v>
      </c>
      <c r="FY135" s="100" t="s">
        <v>1545</v>
      </c>
      <c r="FZ135" s="100" t="s">
        <v>1651</v>
      </c>
      <c r="GA135" s="100" t="s">
        <v>1652</v>
      </c>
      <c r="GB135" s="100"/>
    </row>
    <row r="136" spans="1:184" hidden="1" x14ac:dyDescent="0.25">
      <c r="A136" s="32" t="s">
        <v>121</v>
      </c>
      <c r="B136" s="90" t="s">
        <v>131</v>
      </c>
      <c r="C136" s="41" t="str">
        <f>'[1]Özet tablo'!P135</f>
        <v>AYDIN</v>
      </c>
      <c r="D136" s="41"/>
      <c r="E136" s="41"/>
      <c r="F136" s="41"/>
      <c r="G136" s="91">
        <v>12</v>
      </c>
      <c r="H136" s="91">
        <v>107</v>
      </c>
      <c r="I136" s="91">
        <v>141</v>
      </c>
      <c r="J136" s="91">
        <v>260</v>
      </c>
      <c r="K136" s="92">
        <v>19</v>
      </c>
      <c r="L136" s="92">
        <v>91</v>
      </c>
      <c r="M136" s="92">
        <v>147</v>
      </c>
      <c r="N136" s="92">
        <v>257</v>
      </c>
      <c r="O136" s="93">
        <v>20</v>
      </c>
      <c r="P136" s="40">
        <v>43</v>
      </c>
      <c r="Q136" s="94">
        <f t="shared" si="114"/>
        <v>-3</v>
      </c>
      <c r="R136" s="95">
        <f t="shared" si="115"/>
        <v>-1.1538461538461539E-2</v>
      </c>
      <c r="S136" s="96">
        <v>158</v>
      </c>
      <c r="T136" s="96">
        <v>236</v>
      </c>
      <c r="U136" s="96">
        <v>176</v>
      </c>
      <c r="V136" s="96">
        <v>235</v>
      </c>
      <c r="W136" s="96">
        <v>412</v>
      </c>
      <c r="X136" s="96">
        <v>570</v>
      </c>
      <c r="Y136" s="73">
        <f t="shared" si="109"/>
        <v>12.025316455696203</v>
      </c>
      <c r="Z136" s="73">
        <f t="shared" si="110"/>
        <v>38.559322033898304</v>
      </c>
      <c r="AA136" s="73">
        <f t="shared" si="111"/>
        <v>70.454545454545453</v>
      </c>
      <c r="AB136" s="73">
        <f t="shared" si="112"/>
        <v>52.184466019417478</v>
      </c>
      <c r="AC136" s="73">
        <f t="shared" si="113"/>
        <v>41.05263157894737</v>
      </c>
      <c r="AD136" s="97">
        <f t="shared" si="116"/>
        <v>197</v>
      </c>
      <c r="AE136" s="40">
        <f t="shared" si="117"/>
        <v>52</v>
      </c>
      <c r="AF136" s="98">
        <v>236</v>
      </c>
      <c r="AG136" s="98">
        <v>187</v>
      </c>
      <c r="AH136" s="98">
        <v>213</v>
      </c>
      <c r="AI136" s="98">
        <v>173</v>
      </c>
      <c r="AJ136" s="98">
        <v>58</v>
      </c>
      <c r="AK136" s="98">
        <v>43</v>
      </c>
      <c r="AL136" s="76">
        <v>18</v>
      </c>
      <c r="AM136" s="76">
        <v>22</v>
      </c>
      <c r="AN136" s="77">
        <v>64</v>
      </c>
      <c r="AO136" s="77">
        <v>100</v>
      </c>
      <c r="AP136" s="77">
        <v>160</v>
      </c>
      <c r="AQ136" s="77">
        <v>5</v>
      </c>
      <c r="AR136" s="77">
        <f t="shared" si="148"/>
        <v>329</v>
      </c>
      <c r="AS136" s="77">
        <v>40</v>
      </c>
      <c r="AT136" s="78">
        <v>4</v>
      </c>
      <c r="AU136" s="79">
        <v>21</v>
      </c>
      <c r="AV136" s="80">
        <f t="shared" si="118"/>
        <v>52.5</v>
      </c>
      <c r="AW136" s="80">
        <f t="shared" si="119"/>
        <v>58.290155440414502</v>
      </c>
      <c r="AX136" s="80">
        <f t="shared" si="120"/>
        <v>72.25433526011561</v>
      </c>
      <c r="AY136" s="81">
        <f t="shared" si="121"/>
        <v>34.224598930481278</v>
      </c>
      <c r="AZ136" s="81">
        <f t="shared" si="122"/>
        <v>46.948356807511736</v>
      </c>
      <c r="BA136" s="81">
        <f t="shared" si="123"/>
        <v>80.086580086580085</v>
      </c>
      <c r="BB136" s="81">
        <f t="shared" si="124"/>
        <v>64.189189189189193</v>
      </c>
      <c r="BC136" s="81">
        <f t="shared" si="125"/>
        <v>59.569377990430624</v>
      </c>
      <c r="BD136" s="82">
        <f t="shared" si="149"/>
        <v>46</v>
      </c>
      <c r="BE136" s="83">
        <v>17</v>
      </c>
      <c r="BF136" s="83">
        <v>20</v>
      </c>
      <c r="BG136" s="83">
        <v>60</v>
      </c>
      <c r="BH136" s="83">
        <v>95</v>
      </c>
      <c r="BI136" s="83">
        <v>171</v>
      </c>
      <c r="BJ136" s="83">
        <v>7</v>
      </c>
      <c r="BK136" s="77">
        <f t="shared" si="150"/>
        <v>333</v>
      </c>
      <c r="BL136" s="83">
        <f t="shared" si="126"/>
        <v>17</v>
      </c>
      <c r="BM136" s="84">
        <v>22</v>
      </c>
      <c r="BN136" s="83">
        <f t="shared" si="127"/>
        <v>20</v>
      </c>
      <c r="BO136" s="83">
        <f t="shared" si="128"/>
        <v>60</v>
      </c>
      <c r="BP136" s="83">
        <f t="shared" si="129"/>
        <v>95</v>
      </c>
      <c r="BQ136" s="83">
        <f t="shared" si="130"/>
        <v>171</v>
      </c>
      <c r="BR136" s="83">
        <f t="shared" si="131"/>
        <v>7</v>
      </c>
      <c r="BS136" s="77">
        <f t="shared" si="151"/>
        <v>333</v>
      </c>
      <c r="BT136" s="83">
        <f t="shared" si="132"/>
        <v>0</v>
      </c>
      <c r="BU136" s="77"/>
      <c r="BV136" s="83">
        <f t="shared" si="133"/>
        <v>0</v>
      </c>
      <c r="BW136" s="83">
        <f t="shared" si="134"/>
        <v>0</v>
      </c>
      <c r="BX136" s="83">
        <f t="shared" si="135"/>
        <v>0</v>
      </c>
      <c r="BY136" s="83">
        <f t="shared" si="136"/>
        <v>0</v>
      </c>
      <c r="BZ136" s="83">
        <f t="shared" si="137"/>
        <v>0</v>
      </c>
      <c r="CA136" s="77">
        <f t="shared" si="152"/>
        <v>0</v>
      </c>
      <c r="CC136" s="77"/>
      <c r="CI136" s="77">
        <f t="shared" si="153"/>
        <v>0</v>
      </c>
      <c r="CP136" s="77">
        <f t="shared" si="154"/>
        <v>0</v>
      </c>
      <c r="CQ136" s="85">
        <f t="shared" si="138"/>
        <v>0</v>
      </c>
      <c r="CR136" s="77"/>
      <c r="CS136" s="85">
        <f t="shared" si="139"/>
        <v>0</v>
      </c>
      <c r="CT136" s="85">
        <f t="shared" si="140"/>
        <v>0</v>
      </c>
      <c r="CU136" s="85">
        <f t="shared" si="141"/>
        <v>0</v>
      </c>
      <c r="CV136" s="85">
        <f t="shared" si="142"/>
        <v>0</v>
      </c>
      <c r="CW136" s="85">
        <f t="shared" si="143"/>
        <v>0</v>
      </c>
      <c r="CX136" s="77">
        <f t="shared" si="155"/>
        <v>0</v>
      </c>
      <c r="ET136" s="85">
        <v>16</v>
      </c>
      <c r="EU136" s="85">
        <v>16</v>
      </c>
      <c r="EV136" s="85">
        <v>45</v>
      </c>
      <c r="EW136" s="85">
        <v>73</v>
      </c>
      <c r="EX136" s="85">
        <v>121</v>
      </c>
      <c r="EY136" s="85">
        <v>4</v>
      </c>
      <c r="EZ136" s="85">
        <v>1</v>
      </c>
      <c r="FA136" s="85">
        <v>4</v>
      </c>
      <c r="FB136" s="85">
        <v>15</v>
      </c>
      <c r="FC136" s="85">
        <v>22</v>
      </c>
      <c r="FD136" s="85">
        <v>50</v>
      </c>
      <c r="FE136" s="85">
        <v>3</v>
      </c>
      <c r="FL136" s="86">
        <f t="shared" si="156"/>
        <v>1.1999999999999886</v>
      </c>
      <c r="FM136" s="99">
        <f t="shared" si="144"/>
        <v>0</v>
      </c>
      <c r="FN136" s="99">
        <f t="shared" si="145"/>
        <v>0</v>
      </c>
      <c r="FO136" s="100">
        <f t="shared" si="146"/>
        <v>0</v>
      </c>
      <c r="FP136" s="100">
        <f t="shared" si="147"/>
        <v>0</v>
      </c>
      <c r="FQ136" s="101">
        <v>-4.3169603950808599E-2</v>
      </c>
      <c r="FR136" s="101">
        <v>6.6052956249406894E-2</v>
      </c>
      <c r="FS136" s="101">
        <v>0.10214412975364005</v>
      </c>
      <c r="FT136" s="100" t="s">
        <v>1429</v>
      </c>
      <c r="FU136" s="100" t="s">
        <v>2154</v>
      </c>
      <c r="FV136" s="100" t="s">
        <v>2098</v>
      </c>
      <c r="FW136" s="100" t="s">
        <v>2353</v>
      </c>
      <c r="FX136" s="100" t="s">
        <v>1615</v>
      </c>
      <c r="FY136" s="100" t="s">
        <v>1544</v>
      </c>
      <c r="FZ136" s="100" t="s">
        <v>1899</v>
      </c>
      <c r="GA136" s="100" t="s">
        <v>1841</v>
      </c>
      <c r="GB136" s="100"/>
    </row>
    <row r="137" spans="1:184" hidden="1" x14ac:dyDescent="0.25">
      <c r="A137" s="32" t="s">
        <v>121</v>
      </c>
      <c r="B137" s="90" t="s">
        <v>132</v>
      </c>
      <c r="C137" s="41" t="str">
        <f>'[1]Özet tablo'!P136</f>
        <v>AYDIN</v>
      </c>
      <c r="D137" s="41"/>
      <c r="E137" s="41"/>
      <c r="F137" s="41"/>
      <c r="G137" s="91">
        <v>35</v>
      </c>
      <c r="H137" s="91">
        <v>116</v>
      </c>
      <c r="I137" s="91">
        <v>224</v>
      </c>
      <c r="J137" s="91">
        <v>375</v>
      </c>
      <c r="K137" s="92">
        <v>39</v>
      </c>
      <c r="L137" s="92">
        <v>205</v>
      </c>
      <c r="M137" s="92">
        <v>240</v>
      </c>
      <c r="N137" s="92">
        <v>484</v>
      </c>
      <c r="O137" s="93">
        <v>17</v>
      </c>
      <c r="P137" s="40">
        <v>52</v>
      </c>
      <c r="Q137" s="94">
        <f t="shared" si="114"/>
        <v>109</v>
      </c>
      <c r="R137" s="95">
        <f t="shared" si="115"/>
        <v>0.29066666666666668</v>
      </c>
      <c r="S137" s="96">
        <v>302</v>
      </c>
      <c r="T137" s="96">
        <v>407</v>
      </c>
      <c r="U137" s="96">
        <v>298</v>
      </c>
      <c r="V137" s="96">
        <v>408</v>
      </c>
      <c r="W137" s="96">
        <v>705</v>
      </c>
      <c r="X137" s="96">
        <v>1007</v>
      </c>
      <c r="Y137" s="73">
        <f t="shared" si="109"/>
        <v>12.913907284768211</v>
      </c>
      <c r="Z137" s="73">
        <f t="shared" si="110"/>
        <v>50.368550368550366</v>
      </c>
      <c r="AA137" s="73">
        <f t="shared" si="111"/>
        <v>68.791946308724832</v>
      </c>
      <c r="AB137" s="73">
        <f t="shared" si="112"/>
        <v>58.156028368794324</v>
      </c>
      <c r="AC137" s="73">
        <f t="shared" si="113"/>
        <v>44.587884806355511</v>
      </c>
      <c r="AD137" s="97">
        <f t="shared" si="116"/>
        <v>295</v>
      </c>
      <c r="AE137" s="40">
        <f t="shared" si="117"/>
        <v>93</v>
      </c>
      <c r="AF137" s="98">
        <v>384</v>
      </c>
      <c r="AG137" s="98">
        <v>339</v>
      </c>
      <c r="AH137" s="98">
        <v>374</v>
      </c>
      <c r="AI137" s="98">
        <v>287</v>
      </c>
      <c r="AJ137" s="98">
        <v>110</v>
      </c>
      <c r="AK137" s="98">
        <v>87</v>
      </c>
      <c r="AL137" s="76">
        <v>17</v>
      </c>
      <c r="AM137" s="76">
        <v>22</v>
      </c>
      <c r="AN137" s="77">
        <v>13</v>
      </c>
      <c r="AO137" s="77">
        <v>177</v>
      </c>
      <c r="AP137" s="77">
        <v>235</v>
      </c>
      <c r="AQ137" s="77">
        <v>7</v>
      </c>
      <c r="AR137" s="77">
        <f t="shared" si="148"/>
        <v>432</v>
      </c>
      <c r="AS137" s="77">
        <v>53</v>
      </c>
      <c r="AT137" s="78">
        <v>17</v>
      </c>
      <c r="AU137" s="79">
        <v>49</v>
      </c>
      <c r="AV137" s="80">
        <f t="shared" si="118"/>
        <v>32.26837060702875</v>
      </c>
      <c r="AW137" s="80">
        <f t="shared" si="119"/>
        <v>55.37065052950075</v>
      </c>
      <c r="AX137" s="80">
        <f t="shared" si="120"/>
        <v>65.853658536585371</v>
      </c>
      <c r="AY137" s="81">
        <f t="shared" si="121"/>
        <v>3.8348082595870205</v>
      </c>
      <c r="AZ137" s="81">
        <f t="shared" si="122"/>
        <v>47.326203208556151</v>
      </c>
      <c r="BA137" s="81">
        <f t="shared" si="123"/>
        <v>75.818639798488661</v>
      </c>
      <c r="BB137" s="81">
        <f t="shared" si="124"/>
        <v>61.997405966277562</v>
      </c>
      <c r="BC137" s="81">
        <f t="shared" si="125"/>
        <v>42.663043478260867</v>
      </c>
      <c r="BD137" s="82">
        <f t="shared" si="149"/>
        <v>96</v>
      </c>
      <c r="BE137" s="83">
        <v>17</v>
      </c>
      <c r="BF137" s="83">
        <v>26</v>
      </c>
      <c r="BG137" s="83">
        <v>11</v>
      </c>
      <c r="BH137" s="83">
        <v>163</v>
      </c>
      <c r="BI137" s="83">
        <v>247</v>
      </c>
      <c r="BJ137" s="83">
        <v>9</v>
      </c>
      <c r="BK137" s="77">
        <f t="shared" si="150"/>
        <v>430</v>
      </c>
      <c r="BL137" s="83">
        <f t="shared" si="126"/>
        <v>17</v>
      </c>
      <c r="BM137" s="84">
        <v>22</v>
      </c>
      <c r="BN137" s="83">
        <f t="shared" si="127"/>
        <v>26</v>
      </c>
      <c r="BO137" s="83">
        <f t="shared" si="128"/>
        <v>11</v>
      </c>
      <c r="BP137" s="83">
        <f t="shared" si="129"/>
        <v>163</v>
      </c>
      <c r="BQ137" s="83">
        <f t="shared" si="130"/>
        <v>247</v>
      </c>
      <c r="BR137" s="83">
        <f t="shared" si="131"/>
        <v>9</v>
      </c>
      <c r="BS137" s="77">
        <f t="shared" si="151"/>
        <v>430</v>
      </c>
      <c r="BT137" s="83">
        <f t="shared" si="132"/>
        <v>0</v>
      </c>
      <c r="BU137" s="77"/>
      <c r="BV137" s="83">
        <f t="shared" si="133"/>
        <v>0</v>
      </c>
      <c r="BW137" s="83">
        <f t="shared" si="134"/>
        <v>0</v>
      </c>
      <c r="BX137" s="83">
        <f t="shared" si="135"/>
        <v>0</v>
      </c>
      <c r="BY137" s="83">
        <f t="shared" si="136"/>
        <v>0</v>
      </c>
      <c r="BZ137" s="83">
        <f t="shared" si="137"/>
        <v>0</v>
      </c>
      <c r="CA137" s="77">
        <f t="shared" si="152"/>
        <v>0</v>
      </c>
      <c r="CC137" s="77"/>
      <c r="CI137" s="77">
        <f t="shared" si="153"/>
        <v>0</v>
      </c>
      <c r="CP137" s="77">
        <f t="shared" si="154"/>
        <v>0</v>
      </c>
      <c r="CQ137" s="85">
        <f t="shared" si="138"/>
        <v>0</v>
      </c>
      <c r="CR137" s="77"/>
      <c r="CS137" s="85">
        <f t="shared" si="139"/>
        <v>0</v>
      </c>
      <c r="CT137" s="85">
        <f t="shared" si="140"/>
        <v>0</v>
      </c>
      <c r="CU137" s="85">
        <f t="shared" si="141"/>
        <v>0</v>
      </c>
      <c r="CV137" s="85">
        <f t="shared" si="142"/>
        <v>0</v>
      </c>
      <c r="CW137" s="85">
        <f t="shared" si="143"/>
        <v>0</v>
      </c>
      <c r="CX137" s="77">
        <f t="shared" si="155"/>
        <v>0</v>
      </c>
      <c r="ET137" s="85">
        <v>16</v>
      </c>
      <c r="EU137" s="85">
        <v>19</v>
      </c>
      <c r="EV137" s="85">
        <v>2</v>
      </c>
      <c r="EW137" s="85">
        <v>119</v>
      </c>
      <c r="EX137" s="85">
        <v>179</v>
      </c>
      <c r="EY137" s="85">
        <v>1</v>
      </c>
      <c r="EZ137" s="85">
        <v>1</v>
      </c>
      <c r="FA137" s="85">
        <v>7</v>
      </c>
      <c r="FB137" s="85">
        <v>9</v>
      </c>
      <c r="FC137" s="85">
        <v>44</v>
      </c>
      <c r="FD137" s="85">
        <v>68</v>
      </c>
      <c r="FE137" s="85">
        <v>8</v>
      </c>
      <c r="FL137" s="86">
        <f t="shared" si="156"/>
        <v>26.699999999999989</v>
      </c>
      <c r="FM137" s="99">
        <f t="shared" si="144"/>
        <v>1</v>
      </c>
      <c r="FN137" s="99">
        <f t="shared" si="145"/>
        <v>0</v>
      </c>
      <c r="FO137" s="100">
        <f t="shared" si="146"/>
        <v>0.17</v>
      </c>
      <c r="FP137" s="100">
        <f t="shared" si="147"/>
        <v>0</v>
      </c>
      <c r="FQ137" s="101">
        <v>8.6500424590782415E-2</v>
      </c>
      <c r="FR137" s="101">
        <v>2.1584453728895813E-3</v>
      </c>
      <c r="FS137" s="101">
        <v>-7.3438015438411275E-2</v>
      </c>
      <c r="FT137" s="100" t="s">
        <v>1973</v>
      </c>
      <c r="FU137" s="100" t="s">
        <v>1753</v>
      </c>
      <c r="FV137" s="100" t="s">
        <v>1974</v>
      </c>
      <c r="FW137" s="100" t="s">
        <v>1500</v>
      </c>
      <c r="FX137" s="100" t="s">
        <v>1954</v>
      </c>
      <c r="FY137" s="100" t="s">
        <v>1975</v>
      </c>
      <c r="FZ137" s="100" t="s">
        <v>1833</v>
      </c>
      <c r="GA137" s="100" t="s">
        <v>1475</v>
      </c>
      <c r="GB137" s="100"/>
    </row>
    <row r="138" spans="1:184" hidden="1" x14ac:dyDescent="0.25">
      <c r="A138" s="32" t="s">
        <v>121</v>
      </c>
      <c r="B138" s="90" t="s">
        <v>133</v>
      </c>
      <c r="C138" s="41" t="str">
        <f>'[1]Özet tablo'!P137</f>
        <v>AYDIN</v>
      </c>
      <c r="D138" s="41"/>
      <c r="E138" s="41"/>
      <c r="F138" s="41"/>
      <c r="G138" s="91">
        <v>120</v>
      </c>
      <c r="H138" s="91">
        <v>369</v>
      </c>
      <c r="I138" s="91">
        <v>600</v>
      </c>
      <c r="J138" s="91">
        <v>1089</v>
      </c>
      <c r="K138" s="92">
        <v>248</v>
      </c>
      <c r="L138" s="92">
        <v>472</v>
      </c>
      <c r="M138" s="92">
        <v>776</v>
      </c>
      <c r="N138" s="92">
        <v>1496</v>
      </c>
      <c r="O138" s="93">
        <v>35</v>
      </c>
      <c r="P138" s="40">
        <v>152</v>
      </c>
      <c r="Q138" s="94">
        <f t="shared" si="114"/>
        <v>407</v>
      </c>
      <c r="R138" s="95">
        <f t="shared" si="115"/>
        <v>0.37373737373737376</v>
      </c>
      <c r="S138" s="96">
        <v>857</v>
      </c>
      <c r="T138" s="96">
        <v>1108</v>
      </c>
      <c r="U138" s="96">
        <v>831</v>
      </c>
      <c r="V138" s="96">
        <v>1152</v>
      </c>
      <c r="W138" s="96">
        <v>1939</v>
      </c>
      <c r="X138" s="96">
        <v>2796</v>
      </c>
      <c r="Y138" s="73">
        <f t="shared" si="109"/>
        <v>28.938156359393229</v>
      </c>
      <c r="Z138" s="73">
        <f t="shared" si="110"/>
        <v>42.599277978339352</v>
      </c>
      <c r="AA138" s="73">
        <f t="shared" si="111"/>
        <v>79.302045728038507</v>
      </c>
      <c r="AB138" s="73">
        <f t="shared" si="112"/>
        <v>58.329035585353274</v>
      </c>
      <c r="AC138" s="73">
        <f t="shared" si="113"/>
        <v>49.320457796852644</v>
      </c>
      <c r="AD138" s="97">
        <f t="shared" si="116"/>
        <v>808</v>
      </c>
      <c r="AE138" s="40">
        <f t="shared" si="117"/>
        <v>172</v>
      </c>
      <c r="AF138" s="98">
        <v>1180</v>
      </c>
      <c r="AG138" s="98">
        <v>955</v>
      </c>
      <c r="AH138" s="98">
        <v>1180</v>
      </c>
      <c r="AI138" s="98">
        <v>820</v>
      </c>
      <c r="AJ138" s="98">
        <v>330</v>
      </c>
      <c r="AK138" s="98">
        <v>241</v>
      </c>
      <c r="AL138" s="76">
        <v>32</v>
      </c>
      <c r="AM138" s="76">
        <v>72</v>
      </c>
      <c r="AN138" s="77">
        <v>283</v>
      </c>
      <c r="AO138" s="77">
        <v>517</v>
      </c>
      <c r="AP138" s="77">
        <v>751</v>
      </c>
      <c r="AQ138" s="77">
        <v>24</v>
      </c>
      <c r="AR138" s="77">
        <f t="shared" si="148"/>
        <v>1575</v>
      </c>
      <c r="AS138" s="77">
        <v>232</v>
      </c>
      <c r="AT138" s="78">
        <v>18</v>
      </c>
      <c r="AU138" s="79">
        <v>76</v>
      </c>
      <c r="AV138" s="80">
        <f t="shared" si="118"/>
        <v>46.535211267605639</v>
      </c>
      <c r="AW138" s="80">
        <f t="shared" si="119"/>
        <v>53</v>
      </c>
      <c r="AX138" s="80">
        <f t="shared" si="120"/>
        <v>66.219512195121951</v>
      </c>
      <c r="AY138" s="81">
        <f t="shared" si="121"/>
        <v>29.633507853403142</v>
      </c>
      <c r="AZ138" s="81">
        <f t="shared" si="122"/>
        <v>43.813559322033896</v>
      </c>
      <c r="BA138" s="81">
        <f t="shared" si="123"/>
        <v>73.478260869565219</v>
      </c>
      <c r="BB138" s="81">
        <f t="shared" si="124"/>
        <v>58.454935622317592</v>
      </c>
      <c r="BC138" s="81">
        <f t="shared" si="125"/>
        <v>53.586698337292162</v>
      </c>
      <c r="BD138" s="82">
        <f t="shared" si="149"/>
        <v>305</v>
      </c>
      <c r="BE138" s="83">
        <v>32</v>
      </c>
      <c r="BF138" s="83">
        <v>91</v>
      </c>
      <c r="BG138" s="83">
        <v>256</v>
      </c>
      <c r="BH138" s="83">
        <v>487</v>
      </c>
      <c r="BI138" s="83">
        <v>771</v>
      </c>
      <c r="BJ138" s="83">
        <v>40</v>
      </c>
      <c r="BK138" s="77">
        <f t="shared" si="150"/>
        <v>1554</v>
      </c>
      <c r="BL138" s="83">
        <f t="shared" si="126"/>
        <v>24</v>
      </c>
      <c r="BM138" s="84">
        <v>44</v>
      </c>
      <c r="BN138" s="83">
        <f t="shared" si="127"/>
        <v>65</v>
      </c>
      <c r="BO138" s="83">
        <f t="shared" si="128"/>
        <v>132</v>
      </c>
      <c r="BP138" s="83">
        <f t="shared" si="129"/>
        <v>355</v>
      </c>
      <c r="BQ138" s="83">
        <f t="shared" si="130"/>
        <v>667</v>
      </c>
      <c r="BR138" s="83">
        <f t="shared" si="131"/>
        <v>34</v>
      </c>
      <c r="BS138" s="77">
        <f t="shared" si="151"/>
        <v>1188</v>
      </c>
      <c r="BT138" s="83">
        <f t="shared" si="132"/>
        <v>1</v>
      </c>
      <c r="BU138" s="77">
        <v>3</v>
      </c>
      <c r="BV138" s="83">
        <f t="shared" si="133"/>
        <v>3</v>
      </c>
      <c r="BW138" s="83">
        <f t="shared" si="134"/>
        <v>3</v>
      </c>
      <c r="BX138" s="83">
        <f t="shared" si="135"/>
        <v>17</v>
      </c>
      <c r="BY138" s="83">
        <f t="shared" si="136"/>
        <v>31</v>
      </c>
      <c r="BZ138" s="83">
        <f t="shared" si="137"/>
        <v>4</v>
      </c>
      <c r="CA138" s="77">
        <f t="shared" si="152"/>
        <v>55</v>
      </c>
      <c r="CB138" s="85">
        <v>7</v>
      </c>
      <c r="CC138" s="77">
        <v>25</v>
      </c>
      <c r="CD138" s="85">
        <v>23</v>
      </c>
      <c r="CE138" s="85">
        <v>121</v>
      </c>
      <c r="CF138" s="85">
        <v>115</v>
      </c>
      <c r="CG138" s="85">
        <v>73</v>
      </c>
      <c r="CH138" s="85">
        <v>2</v>
      </c>
      <c r="CI138" s="77">
        <f t="shared" si="153"/>
        <v>311</v>
      </c>
      <c r="CP138" s="77">
        <f t="shared" si="154"/>
        <v>0</v>
      </c>
      <c r="CQ138" s="85">
        <f t="shared" si="138"/>
        <v>0</v>
      </c>
      <c r="CR138" s="77"/>
      <c r="CS138" s="85">
        <f t="shared" si="139"/>
        <v>0</v>
      </c>
      <c r="CT138" s="85">
        <f t="shared" si="140"/>
        <v>0</v>
      </c>
      <c r="CU138" s="85">
        <f t="shared" si="141"/>
        <v>0</v>
      </c>
      <c r="CV138" s="85">
        <f t="shared" si="142"/>
        <v>0</v>
      </c>
      <c r="CW138" s="85">
        <f t="shared" si="143"/>
        <v>0</v>
      </c>
      <c r="CX138" s="77">
        <f t="shared" si="155"/>
        <v>0</v>
      </c>
      <c r="DP138" s="85">
        <v>1</v>
      </c>
      <c r="DQ138" s="85">
        <v>4</v>
      </c>
      <c r="DR138" s="85">
        <v>26</v>
      </c>
      <c r="DS138" s="85">
        <v>25</v>
      </c>
      <c r="DT138" s="85">
        <v>25</v>
      </c>
      <c r="DU138" s="85">
        <v>0</v>
      </c>
      <c r="EB138" s="85">
        <v>1</v>
      </c>
      <c r="EC138" s="85">
        <v>3</v>
      </c>
      <c r="ED138" s="85">
        <v>3</v>
      </c>
      <c r="EE138" s="85">
        <v>17</v>
      </c>
      <c r="EF138" s="85">
        <v>31</v>
      </c>
      <c r="EG138" s="85">
        <v>4</v>
      </c>
      <c r="ET138" s="85">
        <v>18</v>
      </c>
      <c r="EU138" s="85">
        <v>37</v>
      </c>
      <c r="EV138" s="85">
        <v>16</v>
      </c>
      <c r="EW138" s="85">
        <v>135</v>
      </c>
      <c r="EX138" s="85">
        <v>484</v>
      </c>
      <c r="EY138" s="85">
        <v>22</v>
      </c>
      <c r="EZ138" s="85">
        <v>5</v>
      </c>
      <c r="FA138" s="85">
        <v>24</v>
      </c>
      <c r="FB138" s="85">
        <v>90</v>
      </c>
      <c r="FC138" s="85">
        <v>195</v>
      </c>
      <c r="FD138" s="85">
        <v>158</v>
      </c>
      <c r="FE138" s="85">
        <v>12</v>
      </c>
      <c r="FL138" s="86">
        <f t="shared" si="156"/>
        <v>90</v>
      </c>
      <c r="FM138" s="99">
        <f t="shared" si="144"/>
        <v>4</v>
      </c>
      <c r="FN138" s="99">
        <f t="shared" si="145"/>
        <v>0</v>
      </c>
      <c r="FO138" s="100">
        <f t="shared" si="146"/>
        <v>0.68</v>
      </c>
      <c r="FP138" s="100">
        <f t="shared" si="147"/>
        <v>0</v>
      </c>
      <c r="FQ138" s="101">
        <v>0.40913693721763505</v>
      </c>
      <c r="FR138" s="101">
        <v>0.31050598533987234</v>
      </c>
      <c r="FS138" s="101">
        <v>6.7160087719298198E-2</v>
      </c>
      <c r="FT138" s="100" t="s">
        <v>1659</v>
      </c>
      <c r="FU138" s="100" t="s">
        <v>1624</v>
      </c>
      <c r="FV138" s="100" t="s">
        <v>1826</v>
      </c>
      <c r="FW138" s="100" t="s">
        <v>1873</v>
      </c>
      <c r="FX138" s="100" t="s">
        <v>1863</v>
      </c>
      <c r="FY138" s="100" t="s">
        <v>1874</v>
      </c>
      <c r="FZ138" s="100" t="s">
        <v>1875</v>
      </c>
      <c r="GA138" s="100" t="s">
        <v>1873</v>
      </c>
      <c r="GB138" s="100"/>
    </row>
    <row r="139" spans="1:184" hidden="1" x14ac:dyDescent="0.25">
      <c r="A139" s="32" t="s">
        <v>121</v>
      </c>
      <c r="B139" s="90" t="s">
        <v>134</v>
      </c>
      <c r="C139" s="41" t="str">
        <f>'[1]Özet tablo'!P138</f>
        <v>AYDIN</v>
      </c>
      <c r="D139" s="41"/>
      <c r="E139" s="41"/>
      <c r="F139" s="41"/>
      <c r="G139" s="91">
        <v>29</v>
      </c>
      <c r="H139" s="91">
        <v>97</v>
      </c>
      <c r="I139" s="91">
        <v>200</v>
      </c>
      <c r="J139" s="91">
        <v>326</v>
      </c>
      <c r="K139" s="92">
        <v>36</v>
      </c>
      <c r="L139" s="92">
        <v>90</v>
      </c>
      <c r="M139" s="92">
        <v>207</v>
      </c>
      <c r="N139" s="92">
        <v>333</v>
      </c>
      <c r="O139" s="93">
        <v>5</v>
      </c>
      <c r="P139" s="40">
        <v>44</v>
      </c>
      <c r="Q139" s="94">
        <f t="shared" si="114"/>
        <v>7</v>
      </c>
      <c r="R139" s="95">
        <f t="shared" si="115"/>
        <v>2.1472392638036811E-2</v>
      </c>
      <c r="S139" s="96">
        <v>213</v>
      </c>
      <c r="T139" s="96">
        <v>304</v>
      </c>
      <c r="U139" s="96">
        <v>229</v>
      </c>
      <c r="V139" s="96">
        <v>308</v>
      </c>
      <c r="W139" s="96">
        <v>533</v>
      </c>
      <c r="X139" s="96">
        <v>746</v>
      </c>
      <c r="Y139" s="73">
        <f t="shared" si="109"/>
        <v>16.901408450704224</v>
      </c>
      <c r="Z139" s="73">
        <f t="shared" si="110"/>
        <v>29.605263157894733</v>
      </c>
      <c r="AA139" s="73">
        <f t="shared" si="111"/>
        <v>73.362445414847173</v>
      </c>
      <c r="AB139" s="73">
        <f t="shared" si="112"/>
        <v>48.405253283302066</v>
      </c>
      <c r="AC139" s="73">
        <f t="shared" si="113"/>
        <v>39.410187667560322</v>
      </c>
      <c r="AD139" s="97">
        <f t="shared" si="116"/>
        <v>275</v>
      </c>
      <c r="AE139" s="40">
        <f t="shared" si="117"/>
        <v>61</v>
      </c>
      <c r="AF139" s="98">
        <v>299</v>
      </c>
      <c r="AG139" s="98">
        <v>220</v>
      </c>
      <c r="AH139" s="98">
        <v>284</v>
      </c>
      <c r="AI139" s="98">
        <v>222</v>
      </c>
      <c r="AJ139" s="98">
        <v>82</v>
      </c>
      <c r="AK139" s="98">
        <v>58</v>
      </c>
      <c r="AL139" s="76">
        <v>15</v>
      </c>
      <c r="AM139" s="76">
        <v>22</v>
      </c>
      <c r="AN139" s="77">
        <v>53</v>
      </c>
      <c r="AO139" s="77">
        <v>135</v>
      </c>
      <c r="AP139" s="77">
        <v>211</v>
      </c>
      <c r="AQ139" s="77">
        <v>7</v>
      </c>
      <c r="AR139" s="77">
        <f t="shared" si="148"/>
        <v>406</v>
      </c>
      <c r="AS139" s="77">
        <v>60</v>
      </c>
      <c r="AT139" s="78">
        <v>9</v>
      </c>
      <c r="AU139" s="79">
        <v>18</v>
      </c>
      <c r="AV139" s="80">
        <f t="shared" si="118"/>
        <v>47.737556561085974</v>
      </c>
      <c r="AW139" s="80">
        <f t="shared" si="119"/>
        <v>57.905138339920946</v>
      </c>
      <c r="AX139" s="80">
        <f t="shared" si="120"/>
        <v>71.171171171171167</v>
      </c>
      <c r="AY139" s="81">
        <f t="shared" si="121"/>
        <v>24.09090909090909</v>
      </c>
      <c r="AZ139" s="81">
        <f t="shared" si="122"/>
        <v>47.535211267605632</v>
      </c>
      <c r="BA139" s="81">
        <f t="shared" si="123"/>
        <v>78.289473684210535</v>
      </c>
      <c r="BB139" s="81">
        <f t="shared" si="124"/>
        <v>63.435374149659864</v>
      </c>
      <c r="BC139" s="81">
        <f t="shared" si="125"/>
        <v>55.534351145038165</v>
      </c>
      <c r="BD139" s="82">
        <f t="shared" si="149"/>
        <v>66</v>
      </c>
      <c r="BE139" s="83">
        <v>15</v>
      </c>
      <c r="BF139" s="83">
        <v>23</v>
      </c>
      <c r="BG139" s="83">
        <v>43</v>
      </c>
      <c r="BH139" s="83">
        <v>135</v>
      </c>
      <c r="BI139" s="83">
        <v>218</v>
      </c>
      <c r="BJ139" s="83">
        <v>12</v>
      </c>
      <c r="BK139" s="77">
        <f t="shared" si="150"/>
        <v>408</v>
      </c>
      <c r="BL139" s="83">
        <f t="shared" si="126"/>
        <v>15</v>
      </c>
      <c r="BM139" s="84">
        <v>22</v>
      </c>
      <c r="BN139" s="83">
        <f t="shared" si="127"/>
        <v>23</v>
      </c>
      <c r="BO139" s="83">
        <f t="shared" si="128"/>
        <v>43</v>
      </c>
      <c r="BP139" s="83">
        <f t="shared" si="129"/>
        <v>135</v>
      </c>
      <c r="BQ139" s="83">
        <f t="shared" si="130"/>
        <v>218</v>
      </c>
      <c r="BR139" s="83">
        <f t="shared" si="131"/>
        <v>12</v>
      </c>
      <c r="BS139" s="77">
        <f t="shared" si="151"/>
        <v>408</v>
      </c>
      <c r="BT139" s="83">
        <f t="shared" si="132"/>
        <v>0</v>
      </c>
      <c r="BU139" s="77"/>
      <c r="BV139" s="83">
        <f t="shared" si="133"/>
        <v>0</v>
      </c>
      <c r="BW139" s="83">
        <f t="shared" si="134"/>
        <v>0</v>
      </c>
      <c r="BX139" s="83">
        <f t="shared" si="135"/>
        <v>0</v>
      </c>
      <c r="BY139" s="83">
        <f t="shared" si="136"/>
        <v>0</v>
      </c>
      <c r="BZ139" s="83">
        <f t="shared" si="137"/>
        <v>0</v>
      </c>
      <c r="CA139" s="77">
        <f t="shared" si="152"/>
        <v>0</v>
      </c>
      <c r="CC139" s="77"/>
      <c r="CI139" s="77">
        <f t="shared" si="153"/>
        <v>0</v>
      </c>
      <c r="CP139" s="77">
        <f t="shared" si="154"/>
        <v>0</v>
      </c>
      <c r="CQ139" s="85">
        <f t="shared" si="138"/>
        <v>0</v>
      </c>
      <c r="CR139" s="77"/>
      <c r="CS139" s="85">
        <f t="shared" si="139"/>
        <v>0</v>
      </c>
      <c r="CT139" s="85">
        <f t="shared" si="140"/>
        <v>0</v>
      </c>
      <c r="CU139" s="85">
        <f t="shared" si="141"/>
        <v>0</v>
      </c>
      <c r="CV139" s="85">
        <f t="shared" si="142"/>
        <v>0</v>
      </c>
      <c r="CW139" s="85">
        <f t="shared" si="143"/>
        <v>0</v>
      </c>
      <c r="CX139" s="77">
        <f t="shared" si="155"/>
        <v>0</v>
      </c>
      <c r="ET139" s="85">
        <v>12</v>
      </c>
      <c r="EU139" s="85">
        <v>12</v>
      </c>
      <c r="EV139" s="85">
        <v>9</v>
      </c>
      <c r="EW139" s="85">
        <v>45</v>
      </c>
      <c r="EX139" s="85">
        <v>122</v>
      </c>
      <c r="EY139" s="85">
        <v>6</v>
      </c>
      <c r="EZ139" s="85">
        <v>3</v>
      </c>
      <c r="FA139" s="85">
        <v>11</v>
      </c>
      <c r="FB139" s="85">
        <v>34</v>
      </c>
      <c r="FC139" s="85">
        <v>90</v>
      </c>
      <c r="FD139" s="85">
        <v>96</v>
      </c>
      <c r="FE139" s="85">
        <v>6</v>
      </c>
      <c r="FL139" s="86">
        <f t="shared" si="156"/>
        <v>0</v>
      </c>
      <c r="FM139" s="99">
        <f t="shared" si="144"/>
        <v>0</v>
      </c>
      <c r="FN139" s="99">
        <f t="shared" si="145"/>
        <v>0</v>
      </c>
      <c r="FO139" s="100">
        <f t="shared" si="146"/>
        <v>0</v>
      </c>
      <c r="FP139" s="100">
        <f t="shared" si="147"/>
        <v>0</v>
      </c>
      <c r="FQ139" s="101">
        <v>0.17780206148317018</v>
      </c>
      <c r="FR139" s="101">
        <v>7.4117374837114849E-2</v>
      </c>
      <c r="FS139" s="101">
        <v>4.5537286157143399E-2</v>
      </c>
      <c r="FT139" s="100" t="s">
        <v>1957</v>
      </c>
      <c r="FU139" s="100" t="s">
        <v>1485</v>
      </c>
      <c r="FV139" s="100" t="s">
        <v>1727</v>
      </c>
      <c r="FW139" s="100" t="s">
        <v>1818</v>
      </c>
      <c r="FX139" s="100" t="s">
        <v>2189</v>
      </c>
      <c r="FY139" s="100" t="s">
        <v>1589</v>
      </c>
      <c r="FZ139" s="100" t="s">
        <v>1997</v>
      </c>
      <c r="GA139" s="100" t="s">
        <v>1649</v>
      </c>
      <c r="GB139" s="100"/>
    </row>
    <row r="140" spans="1:184" hidden="1" x14ac:dyDescent="0.25">
      <c r="A140" s="32" t="s">
        <v>121</v>
      </c>
      <c r="B140" s="90" t="s">
        <v>135</v>
      </c>
      <c r="C140" s="41" t="str">
        <f>'[1]Özet tablo'!P139</f>
        <v>AYDIN</v>
      </c>
      <c r="D140" s="41"/>
      <c r="E140" s="41"/>
      <c r="F140" s="41"/>
      <c r="G140" s="91">
        <v>134</v>
      </c>
      <c r="H140" s="91">
        <v>543</v>
      </c>
      <c r="I140" s="91">
        <v>1198</v>
      </c>
      <c r="J140" s="91">
        <v>1875</v>
      </c>
      <c r="K140" s="92">
        <v>222</v>
      </c>
      <c r="L140" s="92">
        <v>640</v>
      </c>
      <c r="M140" s="92">
        <v>1346</v>
      </c>
      <c r="N140" s="92">
        <v>2208</v>
      </c>
      <c r="O140" s="93">
        <v>44</v>
      </c>
      <c r="P140" s="40">
        <v>404</v>
      </c>
      <c r="Q140" s="94">
        <f t="shared" si="114"/>
        <v>333</v>
      </c>
      <c r="R140" s="95">
        <f t="shared" si="115"/>
        <v>0.17760000000000001</v>
      </c>
      <c r="S140" s="96">
        <v>1323</v>
      </c>
      <c r="T140" s="96">
        <v>1679</v>
      </c>
      <c r="U140" s="96">
        <v>1347</v>
      </c>
      <c r="V140" s="96">
        <v>1798</v>
      </c>
      <c r="W140" s="96">
        <v>3026</v>
      </c>
      <c r="X140" s="96">
        <v>4349</v>
      </c>
      <c r="Y140" s="73">
        <f t="shared" si="109"/>
        <v>16.780045351473923</v>
      </c>
      <c r="Z140" s="73">
        <f t="shared" si="110"/>
        <v>38.117927337701012</v>
      </c>
      <c r="AA140" s="73">
        <f t="shared" si="111"/>
        <v>73.199703043801037</v>
      </c>
      <c r="AB140" s="73">
        <f t="shared" si="112"/>
        <v>53.734302709847981</v>
      </c>
      <c r="AC140" s="73">
        <f t="shared" si="113"/>
        <v>42.492527017705214</v>
      </c>
      <c r="AD140" s="97">
        <f t="shared" si="116"/>
        <v>1400</v>
      </c>
      <c r="AE140" s="40">
        <f t="shared" si="117"/>
        <v>361</v>
      </c>
      <c r="AF140" s="98">
        <v>1826</v>
      </c>
      <c r="AG140" s="98">
        <v>1443</v>
      </c>
      <c r="AH140" s="98">
        <v>1738</v>
      </c>
      <c r="AI140" s="98">
        <v>1230</v>
      </c>
      <c r="AJ140" s="98">
        <v>466</v>
      </c>
      <c r="AK140" s="98">
        <v>404</v>
      </c>
      <c r="AL140" s="76">
        <v>53</v>
      </c>
      <c r="AM140" s="76">
        <v>104</v>
      </c>
      <c r="AN140" s="77">
        <v>273</v>
      </c>
      <c r="AO140" s="77">
        <v>684</v>
      </c>
      <c r="AP140" s="77">
        <v>1161</v>
      </c>
      <c r="AQ140" s="77">
        <v>144</v>
      </c>
      <c r="AR140" s="77">
        <f t="shared" si="148"/>
        <v>2262</v>
      </c>
      <c r="AS140" s="77">
        <v>463</v>
      </c>
      <c r="AT140" s="78">
        <v>23</v>
      </c>
      <c r="AU140" s="79">
        <v>114</v>
      </c>
      <c r="AV140" s="80">
        <f t="shared" si="118"/>
        <v>41.713430602319491</v>
      </c>
      <c r="AW140" s="80">
        <f t="shared" si="119"/>
        <v>51.415094339622648</v>
      </c>
      <c r="AX140" s="80">
        <f t="shared" si="120"/>
        <v>68.455284552845526</v>
      </c>
      <c r="AY140" s="81">
        <f t="shared" si="121"/>
        <v>18.918918918918919</v>
      </c>
      <c r="AZ140" s="81">
        <f t="shared" si="122"/>
        <v>39.355581127733025</v>
      </c>
      <c r="BA140" s="81">
        <f t="shared" si="123"/>
        <v>76.533018867924525</v>
      </c>
      <c r="BB140" s="81">
        <f t="shared" si="124"/>
        <v>57.71694816540478</v>
      </c>
      <c r="BC140" s="81">
        <f t="shared" si="125"/>
        <v>50.047785919082507</v>
      </c>
      <c r="BD140" s="82">
        <f t="shared" si="149"/>
        <v>398</v>
      </c>
      <c r="BE140" s="83">
        <v>54</v>
      </c>
      <c r="BF140" s="83">
        <v>137</v>
      </c>
      <c r="BG140" s="83">
        <v>263</v>
      </c>
      <c r="BH140" s="83">
        <v>666</v>
      </c>
      <c r="BI140" s="83">
        <v>1194</v>
      </c>
      <c r="BJ140" s="83">
        <v>168</v>
      </c>
      <c r="BK140" s="77">
        <f t="shared" si="150"/>
        <v>2291</v>
      </c>
      <c r="BL140" s="83">
        <f t="shared" si="126"/>
        <v>46</v>
      </c>
      <c r="BM140" s="84">
        <v>68</v>
      </c>
      <c r="BN140" s="83">
        <f t="shared" si="127"/>
        <v>101</v>
      </c>
      <c r="BO140" s="83">
        <f t="shared" si="128"/>
        <v>154</v>
      </c>
      <c r="BP140" s="83">
        <f t="shared" si="129"/>
        <v>503</v>
      </c>
      <c r="BQ140" s="83">
        <f t="shared" si="130"/>
        <v>1019</v>
      </c>
      <c r="BR140" s="83">
        <f t="shared" si="131"/>
        <v>145</v>
      </c>
      <c r="BS140" s="77">
        <f t="shared" si="151"/>
        <v>1821</v>
      </c>
      <c r="BT140" s="83">
        <f t="shared" si="132"/>
        <v>5</v>
      </c>
      <c r="BU140" s="77">
        <v>21</v>
      </c>
      <c r="BV140" s="83">
        <f t="shared" si="133"/>
        <v>22</v>
      </c>
      <c r="BW140" s="83">
        <f t="shared" si="134"/>
        <v>45</v>
      </c>
      <c r="BX140" s="83">
        <f t="shared" si="135"/>
        <v>86</v>
      </c>
      <c r="BY140" s="83">
        <f t="shared" si="136"/>
        <v>147</v>
      </c>
      <c r="BZ140" s="83">
        <f t="shared" si="137"/>
        <v>20</v>
      </c>
      <c r="CA140" s="77">
        <f t="shared" si="152"/>
        <v>298</v>
      </c>
      <c r="CB140" s="85">
        <v>3</v>
      </c>
      <c r="CC140" s="77">
        <v>15</v>
      </c>
      <c r="CD140" s="85">
        <v>14</v>
      </c>
      <c r="CE140" s="85">
        <v>64</v>
      </c>
      <c r="CF140" s="85">
        <v>77</v>
      </c>
      <c r="CG140" s="85">
        <v>28</v>
      </c>
      <c r="CH140" s="85">
        <v>3</v>
      </c>
      <c r="CI140" s="77">
        <f t="shared" si="153"/>
        <v>172</v>
      </c>
      <c r="CP140" s="77">
        <f t="shared" si="154"/>
        <v>0</v>
      </c>
      <c r="CQ140" s="85">
        <f t="shared" si="138"/>
        <v>0</v>
      </c>
      <c r="CR140" s="77"/>
      <c r="CS140" s="85">
        <f t="shared" si="139"/>
        <v>0</v>
      </c>
      <c r="CT140" s="85">
        <f t="shared" si="140"/>
        <v>0</v>
      </c>
      <c r="CU140" s="85">
        <f t="shared" si="141"/>
        <v>0</v>
      </c>
      <c r="CV140" s="85">
        <f t="shared" si="142"/>
        <v>0</v>
      </c>
      <c r="CW140" s="85">
        <f t="shared" si="143"/>
        <v>0</v>
      </c>
      <c r="CX140" s="77">
        <f t="shared" si="155"/>
        <v>0</v>
      </c>
      <c r="DP140" s="85">
        <v>1</v>
      </c>
      <c r="DQ140" s="85">
        <v>4</v>
      </c>
      <c r="DR140" s="85">
        <v>7</v>
      </c>
      <c r="DS140" s="85">
        <v>13</v>
      </c>
      <c r="DT140" s="85">
        <v>24</v>
      </c>
      <c r="DU140" s="85">
        <v>4</v>
      </c>
      <c r="DV140" s="85">
        <v>2</v>
      </c>
      <c r="DW140" s="85">
        <v>6</v>
      </c>
      <c r="DX140" s="85">
        <v>4</v>
      </c>
      <c r="DY140" s="85">
        <v>12</v>
      </c>
      <c r="DZ140" s="85">
        <v>65</v>
      </c>
      <c r="EA140" s="85">
        <v>17</v>
      </c>
      <c r="EB140" s="85">
        <v>3</v>
      </c>
      <c r="EC140" s="85">
        <v>16</v>
      </c>
      <c r="ED140" s="85">
        <v>41</v>
      </c>
      <c r="EE140" s="85">
        <v>74</v>
      </c>
      <c r="EF140" s="85">
        <v>82</v>
      </c>
      <c r="EG140" s="85">
        <v>3</v>
      </c>
      <c r="ET140" s="85">
        <v>40</v>
      </c>
      <c r="EU140" s="85">
        <v>60</v>
      </c>
      <c r="EV140" s="85">
        <v>30</v>
      </c>
      <c r="EW140" s="85">
        <v>237</v>
      </c>
      <c r="EX140" s="85">
        <v>681</v>
      </c>
      <c r="EY140" s="85">
        <v>107</v>
      </c>
      <c r="EZ140" s="85">
        <v>5</v>
      </c>
      <c r="FA140" s="85">
        <v>37</v>
      </c>
      <c r="FB140" s="85">
        <v>117</v>
      </c>
      <c r="FC140" s="85">
        <v>253</v>
      </c>
      <c r="FD140" s="85">
        <v>314</v>
      </c>
      <c r="FE140" s="85">
        <v>34</v>
      </c>
      <c r="FL140" s="86">
        <f t="shared" si="156"/>
        <v>65.599999999999909</v>
      </c>
      <c r="FM140" s="99">
        <f t="shared" si="144"/>
        <v>3</v>
      </c>
      <c r="FN140" s="99">
        <f t="shared" si="145"/>
        <v>0</v>
      </c>
      <c r="FO140" s="100">
        <f t="shared" si="146"/>
        <v>0.51</v>
      </c>
      <c r="FP140" s="100">
        <f t="shared" si="147"/>
        <v>0</v>
      </c>
      <c r="FQ140" s="101">
        <v>0.15099321491962409</v>
      </c>
      <c r="FR140" s="101">
        <v>8.1235469509760225E-2</v>
      </c>
      <c r="FS140" s="101">
        <v>5.7760009684257756E-2</v>
      </c>
      <c r="FT140" s="100" t="s">
        <v>2217</v>
      </c>
      <c r="FU140" s="100" t="s">
        <v>2192</v>
      </c>
      <c r="FV140" s="100" t="s">
        <v>2213</v>
      </c>
      <c r="FW140" s="100" t="s">
        <v>1928</v>
      </c>
      <c r="FX140" s="100" t="s">
        <v>1869</v>
      </c>
      <c r="FY140" s="100" t="s">
        <v>1441</v>
      </c>
      <c r="FZ140" s="100" t="s">
        <v>2244</v>
      </c>
      <c r="GA140" s="100" t="s">
        <v>1982</v>
      </c>
      <c r="GB140" s="100"/>
    </row>
    <row r="141" spans="1:184" hidden="1" x14ac:dyDescent="0.25">
      <c r="A141" s="32" t="s">
        <v>121</v>
      </c>
      <c r="B141" s="90" t="s">
        <v>136</v>
      </c>
      <c r="C141" s="41" t="str">
        <f>'[1]Özet tablo'!P140</f>
        <v>AYDIN</v>
      </c>
      <c r="D141" s="41"/>
      <c r="E141" s="41"/>
      <c r="F141" s="41"/>
      <c r="G141" s="91">
        <v>105</v>
      </c>
      <c r="H141" s="91">
        <v>567</v>
      </c>
      <c r="I141" s="91">
        <v>887</v>
      </c>
      <c r="J141" s="91">
        <v>1559</v>
      </c>
      <c r="K141" s="92">
        <v>149</v>
      </c>
      <c r="L141" s="92">
        <v>576</v>
      </c>
      <c r="M141" s="92">
        <v>1026</v>
      </c>
      <c r="N141" s="92">
        <v>1751</v>
      </c>
      <c r="O141" s="93">
        <v>83</v>
      </c>
      <c r="P141" s="40">
        <v>252</v>
      </c>
      <c r="Q141" s="94">
        <f t="shared" si="114"/>
        <v>192</v>
      </c>
      <c r="R141" s="95">
        <f t="shared" si="115"/>
        <v>0.12315586914688903</v>
      </c>
      <c r="S141" s="96">
        <v>1101</v>
      </c>
      <c r="T141" s="96">
        <v>1509</v>
      </c>
      <c r="U141" s="96">
        <v>1180</v>
      </c>
      <c r="V141" s="96">
        <v>1564</v>
      </c>
      <c r="W141" s="96">
        <v>2689</v>
      </c>
      <c r="X141" s="96">
        <v>3790</v>
      </c>
      <c r="Y141" s="73">
        <f t="shared" si="109"/>
        <v>13.533151680290645</v>
      </c>
      <c r="Z141" s="73">
        <f t="shared" si="110"/>
        <v>38.17097415506958</v>
      </c>
      <c r="AA141" s="73">
        <f t="shared" si="111"/>
        <v>72.627118644067806</v>
      </c>
      <c r="AB141" s="73">
        <f t="shared" si="112"/>
        <v>53.291186314615103</v>
      </c>
      <c r="AC141" s="73">
        <f t="shared" si="113"/>
        <v>41.741424802110814</v>
      </c>
      <c r="AD141" s="97">
        <f t="shared" si="116"/>
        <v>1256</v>
      </c>
      <c r="AE141" s="40">
        <f t="shared" si="117"/>
        <v>323</v>
      </c>
      <c r="AF141" s="98">
        <v>1555</v>
      </c>
      <c r="AG141" s="98">
        <v>1289</v>
      </c>
      <c r="AH141" s="98">
        <v>1469</v>
      </c>
      <c r="AI141" s="98">
        <v>1129</v>
      </c>
      <c r="AJ141" s="98">
        <v>394</v>
      </c>
      <c r="AK141" s="98">
        <v>334</v>
      </c>
      <c r="AL141" s="76">
        <v>45</v>
      </c>
      <c r="AM141" s="76">
        <v>97</v>
      </c>
      <c r="AN141" s="77">
        <v>181</v>
      </c>
      <c r="AO141" s="77">
        <v>554</v>
      </c>
      <c r="AP141" s="77">
        <v>1010</v>
      </c>
      <c r="AQ141" s="77">
        <v>47</v>
      </c>
      <c r="AR141" s="77">
        <f t="shared" si="148"/>
        <v>1792</v>
      </c>
      <c r="AS141" s="77">
        <v>277</v>
      </c>
      <c r="AT141" s="78">
        <v>38</v>
      </c>
      <c r="AU141" s="79">
        <v>122</v>
      </c>
      <c r="AV141" s="80">
        <f t="shared" si="118"/>
        <v>39.743589743589745</v>
      </c>
      <c r="AW141" s="80">
        <f t="shared" si="119"/>
        <v>51.347190146266364</v>
      </c>
      <c r="AX141" s="80">
        <f t="shared" si="120"/>
        <v>69.08768821966342</v>
      </c>
      <c r="AY141" s="81">
        <f t="shared" si="121"/>
        <v>14.04189294026377</v>
      </c>
      <c r="AZ141" s="81">
        <f t="shared" si="122"/>
        <v>37.712729748127977</v>
      </c>
      <c r="BA141" s="81">
        <f t="shared" si="123"/>
        <v>76.8220617202889</v>
      </c>
      <c r="BB141" s="81">
        <f t="shared" si="124"/>
        <v>57.62032085561497</v>
      </c>
      <c r="BC141" s="81">
        <f t="shared" si="125"/>
        <v>48.04409672830726</v>
      </c>
      <c r="BD141" s="82">
        <f t="shared" si="149"/>
        <v>353</v>
      </c>
      <c r="BE141" s="83">
        <v>45</v>
      </c>
      <c r="BF141" s="83">
        <v>113</v>
      </c>
      <c r="BG141" s="83">
        <v>178</v>
      </c>
      <c r="BH141" s="83">
        <v>526</v>
      </c>
      <c r="BI141" s="83">
        <v>1028</v>
      </c>
      <c r="BJ141" s="83">
        <v>75</v>
      </c>
      <c r="BK141" s="77">
        <f t="shared" si="150"/>
        <v>1807</v>
      </c>
      <c r="BL141" s="83">
        <f t="shared" si="126"/>
        <v>35</v>
      </c>
      <c r="BM141" s="84">
        <v>66</v>
      </c>
      <c r="BN141" s="83">
        <f t="shared" si="127"/>
        <v>81</v>
      </c>
      <c r="BO141" s="83">
        <f t="shared" si="128"/>
        <v>93</v>
      </c>
      <c r="BP141" s="83">
        <f t="shared" si="129"/>
        <v>401</v>
      </c>
      <c r="BQ141" s="83">
        <f t="shared" si="130"/>
        <v>902</v>
      </c>
      <c r="BR141" s="83">
        <f t="shared" si="131"/>
        <v>66</v>
      </c>
      <c r="BS141" s="77">
        <f t="shared" si="151"/>
        <v>1462</v>
      </c>
      <c r="BT141" s="83">
        <f t="shared" si="132"/>
        <v>5</v>
      </c>
      <c r="BU141" s="77">
        <v>20</v>
      </c>
      <c r="BV141" s="83">
        <f t="shared" si="133"/>
        <v>21</v>
      </c>
      <c r="BW141" s="83">
        <f t="shared" si="134"/>
        <v>42</v>
      </c>
      <c r="BX141" s="83">
        <f t="shared" si="135"/>
        <v>60</v>
      </c>
      <c r="BY141" s="83">
        <f t="shared" si="136"/>
        <v>111</v>
      </c>
      <c r="BZ141" s="83">
        <f t="shared" si="137"/>
        <v>7</v>
      </c>
      <c r="CA141" s="77">
        <f t="shared" si="152"/>
        <v>220</v>
      </c>
      <c r="CB141" s="85">
        <v>5</v>
      </c>
      <c r="CC141" s="77">
        <v>11</v>
      </c>
      <c r="CD141" s="85">
        <v>11</v>
      </c>
      <c r="CE141" s="85">
        <v>43</v>
      </c>
      <c r="CF141" s="85">
        <v>65</v>
      </c>
      <c r="CG141" s="85">
        <v>15</v>
      </c>
      <c r="CH141" s="85">
        <v>2</v>
      </c>
      <c r="CI141" s="77">
        <f t="shared" si="153"/>
        <v>125</v>
      </c>
      <c r="CP141" s="77">
        <f t="shared" si="154"/>
        <v>0</v>
      </c>
      <c r="CQ141" s="85">
        <f t="shared" si="138"/>
        <v>0</v>
      </c>
      <c r="CR141" s="77"/>
      <c r="CS141" s="85">
        <f t="shared" si="139"/>
        <v>0</v>
      </c>
      <c r="CT141" s="85">
        <f t="shared" si="140"/>
        <v>0</v>
      </c>
      <c r="CU141" s="85">
        <f t="shared" si="141"/>
        <v>0</v>
      </c>
      <c r="CV141" s="85">
        <f t="shared" si="142"/>
        <v>0</v>
      </c>
      <c r="CW141" s="85">
        <f t="shared" si="143"/>
        <v>0</v>
      </c>
      <c r="CX141" s="77">
        <f t="shared" si="155"/>
        <v>0</v>
      </c>
      <c r="DP141" s="85">
        <v>1</v>
      </c>
      <c r="DQ141" s="85">
        <v>2</v>
      </c>
      <c r="DR141" s="85">
        <v>3</v>
      </c>
      <c r="DS141" s="85">
        <v>6</v>
      </c>
      <c r="DT141" s="85">
        <v>13</v>
      </c>
      <c r="DU141" s="85">
        <v>2</v>
      </c>
      <c r="DV141" s="85">
        <v>4</v>
      </c>
      <c r="DW141" s="85">
        <v>14</v>
      </c>
      <c r="DX141" s="85">
        <v>14</v>
      </c>
      <c r="DY141" s="85">
        <v>47</v>
      </c>
      <c r="DZ141" s="85">
        <v>106</v>
      </c>
      <c r="EA141" s="85">
        <v>7</v>
      </c>
      <c r="EB141" s="85">
        <v>1</v>
      </c>
      <c r="EC141" s="85">
        <v>7</v>
      </c>
      <c r="ED141" s="85">
        <v>28</v>
      </c>
      <c r="EE141" s="85">
        <v>13</v>
      </c>
      <c r="EF141" s="85">
        <v>5</v>
      </c>
      <c r="EG141" s="85">
        <v>0</v>
      </c>
      <c r="ET141" s="85">
        <v>30</v>
      </c>
      <c r="EU141" s="85">
        <v>56</v>
      </c>
      <c r="EV141" s="85">
        <v>13</v>
      </c>
      <c r="EW141" s="85">
        <v>233</v>
      </c>
      <c r="EX141" s="85">
        <v>707</v>
      </c>
      <c r="EY141" s="85">
        <v>49</v>
      </c>
      <c r="EZ141" s="85">
        <v>4</v>
      </c>
      <c r="FA141" s="85">
        <v>23</v>
      </c>
      <c r="FB141" s="85">
        <v>77</v>
      </c>
      <c r="FC141" s="85">
        <v>162</v>
      </c>
      <c r="FD141" s="85">
        <v>182</v>
      </c>
      <c r="FE141" s="85">
        <v>15</v>
      </c>
      <c r="FL141" s="86">
        <f t="shared" si="156"/>
        <v>169.59999999999991</v>
      </c>
      <c r="FM141" s="99">
        <f t="shared" si="144"/>
        <v>8</v>
      </c>
      <c r="FN141" s="99">
        <f t="shared" si="145"/>
        <v>1</v>
      </c>
      <c r="FO141" s="100">
        <f t="shared" si="146"/>
        <v>1.36</v>
      </c>
      <c r="FP141" s="100">
        <f t="shared" si="147"/>
        <v>171</v>
      </c>
      <c r="FQ141" s="101">
        <v>5.069879263427645E-2</v>
      </c>
      <c r="FR141" s="101">
        <v>5.9844748858447476E-2</v>
      </c>
      <c r="FS141" s="101">
        <v>-2.2587511825922387E-2</v>
      </c>
      <c r="FT141" s="100" t="s">
        <v>2079</v>
      </c>
      <c r="FU141" s="100" t="s">
        <v>1918</v>
      </c>
      <c r="FV141" s="100" t="s">
        <v>1412</v>
      </c>
      <c r="FW141" s="100" t="s">
        <v>1988</v>
      </c>
      <c r="FX141" s="100" t="s">
        <v>1798</v>
      </c>
      <c r="FY141" s="100" t="s">
        <v>1455</v>
      </c>
      <c r="FZ141" s="100" t="s">
        <v>1733</v>
      </c>
      <c r="GA141" s="100" t="s">
        <v>1432</v>
      </c>
      <c r="GB141" s="100"/>
    </row>
    <row r="142" spans="1:184" hidden="1" x14ac:dyDescent="0.25">
      <c r="A142" s="32" t="s">
        <v>121</v>
      </c>
      <c r="B142" s="90" t="s">
        <v>137</v>
      </c>
      <c r="C142" s="41" t="str">
        <f>'[1]Özet tablo'!P141</f>
        <v>AYDIN</v>
      </c>
      <c r="D142" s="41"/>
      <c r="E142" s="41"/>
      <c r="F142" s="41"/>
      <c r="G142" s="91">
        <v>18</v>
      </c>
      <c r="H142" s="91">
        <v>101</v>
      </c>
      <c r="I142" s="91">
        <v>142</v>
      </c>
      <c r="J142" s="91">
        <v>261</v>
      </c>
      <c r="K142" s="92">
        <v>29</v>
      </c>
      <c r="L142" s="92">
        <v>99</v>
      </c>
      <c r="M142" s="92">
        <v>169</v>
      </c>
      <c r="N142" s="92">
        <v>297</v>
      </c>
      <c r="O142" s="93">
        <v>9</v>
      </c>
      <c r="P142" s="40">
        <v>27</v>
      </c>
      <c r="Q142" s="94">
        <f t="shared" si="114"/>
        <v>36</v>
      </c>
      <c r="R142" s="95">
        <f t="shared" si="115"/>
        <v>0.13793103448275862</v>
      </c>
      <c r="S142" s="96">
        <v>169</v>
      </c>
      <c r="T142" s="96">
        <v>223</v>
      </c>
      <c r="U142" s="96">
        <v>190</v>
      </c>
      <c r="V142" s="96">
        <v>243</v>
      </c>
      <c r="W142" s="96">
        <v>413</v>
      </c>
      <c r="X142" s="96">
        <v>582</v>
      </c>
      <c r="Y142" s="73">
        <f t="shared" si="109"/>
        <v>17.159763313609467</v>
      </c>
      <c r="Z142" s="73">
        <f t="shared" si="110"/>
        <v>44.394618834080717</v>
      </c>
      <c r="AA142" s="73">
        <f t="shared" si="111"/>
        <v>79.473684210526315</v>
      </c>
      <c r="AB142" s="73">
        <f t="shared" si="112"/>
        <v>60.53268765133172</v>
      </c>
      <c r="AC142" s="73">
        <f t="shared" si="113"/>
        <v>47.938144329896907</v>
      </c>
      <c r="AD142" s="97">
        <f t="shared" si="116"/>
        <v>163</v>
      </c>
      <c r="AE142" s="40">
        <f t="shared" si="117"/>
        <v>39</v>
      </c>
      <c r="AF142" s="98">
        <v>221</v>
      </c>
      <c r="AG142" s="98">
        <v>183</v>
      </c>
      <c r="AH142" s="98">
        <v>214</v>
      </c>
      <c r="AI142" s="98">
        <v>169</v>
      </c>
      <c r="AJ142" s="98">
        <v>55</v>
      </c>
      <c r="AK142" s="98">
        <v>62</v>
      </c>
      <c r="AL142" s="76">
        <v>14</v>
      </c>
      <c r="AM142" s="76">
        <v>19</v>
      </c>
      <c r="AN142" s="77">
        <v>31</v>
      </c>
      <c r="AO142" s="77">
        <v>107</v>
      </c>
      <c r="AP142" s="77">
        <v>152</v>
      </c>
      <c r="AQ142" s="77">
        <v>6</v>
      </c>
      <c r="AR142" s="77">
        <f t="shared" si="148"/>
        <v>296</v>
      </c>
      <c r="AS142" s="77">
        <v>45</v>
      </c>
      <c r="AT142" s="78">
        <v>5</v>
      </c>
      <c r="AU142" s="79">
        <v>17</v>
      </c>
      <c r="AV142" s="80">
        <f t="shared" si="118"/>
        <v>40.909090909090914</v>
      </c>
      <c r="AW142" s="80">
        <f t="shared" si="119"/>
        <v>57.441253263707573</v>
      </c>
      <c r="AX142" s="80">
        <f t="shared" si="120"/>
        <v>66.863905325443781</v>
      </c>
      <c r="AY142" s="81">
        <f t="shared" si="121"/>
        <v>16.939890710382514</v>
      </c>
      <c r="AZ142" s="81">
        <f t="shared" si="122"/>
        <v>50</v>
      </c>
      <c r="BA142" s="81">
        <f t="shared" si="123"/>
        <v>77.678571428571431</v>
      </c>
      <c r="BB142" s="81">
        <f t="shared" si="124"/>
        <v>64.155251141552512</v>
      </c>
      <c r="BC142" s="81">
        <f t="shared" si="125"/>
        <v>50.368550368550366</v>
      </c>
      <c r="BD142" s="82">
        <f t="shared" si="149"/>
        <v>50</v>
      </c>
      <c r="BE142" s="83">
        <v>14</v>
      </c>
      <c r="BF142" s="83">
        <v>20</v>
      </c>
      <c r="BG142" s="83">
        <v>24</v>
      </c>
      <c r="BH142" s="83">
        <v>97</v>
      </c>
      <c r="BI142" s="83">
        <v>167</v>
      </c>
      <c r="BJ142" s="83">
        <v>9</v>
      </c>
      <c r="BK142" s="77">
        <f t="shared" si="150"/>
        <v>297</v>
      </c>
      <c r="BL142" s="83">
        <f t="shared" si="126"/>
        <v>14</v>
      </c>
      <c r="BM142" s="84">
        <v>19</v>
      </c>
      <c r="BN142" s="83">
        <f t="shared" si="127"/>
        <v>20</v>
      </c>
      <c r="BO142" s="83">
        <f t="shared" si="128"/>
        <v>24</v>
      </c>
      <c r="BP142" s="83">
        <f t="shared" si="129"/>
        <v>97</v>
      </c>
      <c r="BQ142" s="83">
        <f t="shared" si="130"/>
        <v>167</v>
      </c>
      <c r="BR142" s="83">
        <f t="shared" si="131"/>
        <v>9</v>
      </c>
      <c r="BS142" s="77">
        <f t="shared" si="151"/>
        <v>297</v>
      </c>
      <c r="BT142" s="83">
        <f t="shared" si="132"/>
        <v>0</v>
      </c>
      <c r="BU142" s="77"/>
      <c r="BV142" s="83">
        <f t="shared" si="133"/>
        <v>0</v>
      </c>
      <c r="BW142" s="83">
        <f t="shared" si="134"/>
        <v>0</v>
      </c>
      <c r="BX142" s="83">
        <f t="shared" si="135"/>
        <v>0</v>
      </c>
      <c r="BY142" s="83">
        <f t="shared" si="136"/>
        <v>0</v>
      </c>
      <c r="BZ142" s="83">
        <f t="shared" si="137"/>
        <v>0</v>
      </c>
      <c r="CA142" s="77">
        <f t="shared" si="152"/>
        <v>0</v>
      </c>
      <c r="CC142" s="77"/>
      <c r="CI142" s="77">
        <f t="shared" si="153"/>
        <v>0</v>
      </c>
      <c r="CP142" s="77">
        <f t="shared" si="154"/>
        <v>0</v>
      </c>
      <c r="CQ142" s="85">
        <f t="shared" si="138"/>
        <v>0</v>
      </c>
      <c r="CR142" s="77"/>
      <c r="CS142" s="85">
        <f t="shared" si="139"/>
        <v>0</v>
      </c>
      <c r="CT142" s="85">
        <f t="shared" si="140"/>
        <v>0</v>
      </c>
      <c r="CU142" s="85">
        <f t="shared" si="141"/>
        <v>0</v>
      </c>
      <c r="CV142" s="85">
        <f t="shared" si="142"/>
        <v>0</v>
      </c>
      <c r="CW142" s="85">
        <f t="shared" si="143"/>
        <v>0</v>
      </c>
      <c r="CX142" s="77">
        <f t="shared" si="155"/>
        <v>0</v>
      </c>
      <c r="ET142" s="85">
        <v>12</v>
      </c>
      <c r="EU142" s="85">
        <v>12</v>
      </c>
      <c r="EV142" s="85">
        <v>3</v>
      </c>
      <c r="EW142" s="85">
        <v>42</v>
      </c>
      <c r="EX142" s="85">
        <v>100</v>
      </c>
      <c r="EY142" s="85">
        <v>7</v>
      </c>
      <c r="EZ142" s="85">
        <v>2</v>
      </c>
      <c r="FA142" s="85">
        <v>8</v>
      </c>
      <c r="FB142" s="85">
        <v>21</v>
      </c>
      <c r="FC142" s="85">
        <v>55</v>
      </c>
      <c r="FD142" s="85">
        <v>67</v>
      </c>
      <c r="FE142" s="85">
        <v>2</v>
      </c>
      <c r="FL142" s="86">
        <f t="shared" si="156"/>
        <v>0</v>
      </c>
      <c r="FM142" s="99">
        <f t="shared" si="144"/>
        <v>0</v>
      </c>
      <c r="FN142" s="99">
        <f t="shared" si="145"/>
        <v>0</v>
      </c>
      <c r="FO142" s="100">
        <f t="shared" si="146"/>
        <v>0</v>
      </c>
      <c r="FP142" s="100">
        <f t="shared" si="147"/>
        <v>0</v>
      </c>
      <c r="FQ142" s="101">
        <v>0.17845117845117847</v>
      </c>
      <c r="FR142" s="101">
        <v>2.8212123228425087E-2</v>
      </c>
      <c r="FS142" s="101">
        <v>7.3029891304347755E-2</v>
      </c>
      <c r="FT142" s="100" t="s">
        <v>1620</v>
      </c>
      <c r="FU142" s="100" t="s">
        <v>1621</v>
      </c>
      <c r="FV142" s="100" t="s">
        <v>1418</v>
      </c>
      <c r="FW142" s="100" t="s">
        <v>1622</v>
      </c>
      <c r="FX142" s="100" t="s">
        <v>1623</v>
      </c>
      <c r="FY142" s="100" t="s">
        <v>1484</v>
      </c>
      <c r="FZ142" s="100" t="s">
        <v>1624</v>
      </c>
      <c r="GA142" s="100" t="s">
        <v>1584</v>
      </c>
      <c r="GB142" s="100"/>
    </row>
    <row r="143" spans="1:184" hidden="1" x14ac:dyDescent="0.25">
      <c r="A143" s="32" t="s">
        <v>121</v>
      </c>
      <c r="B143" s="90" t="s">
        <v>1085</v>
      </c>
      <c r="C143" s="41" t="str">
        <f>'[1]Özet tablo'!P142</f>
        <v>AYDIN</v>
      </c>
      <c r="D143" s="41"/>
      <c r="E143" s="41"/>
      <c r="F143" s="41"/>
      <c r="G143" s="91">
        <v>21</v>
      </c>
      <c r="H143" s="91">
        <v>46</v>
      </c>
      <c r="I143" s="91">
        <v>88</v>
      </c>
      <c r="J143" s="91">
        <v>155</v>
      </c>
      <c r="K143" s="92">
        <v>10</v>
      </c>
      <c r="L143" s="92">
        <v>64</v>
      </c>
      <c r="M143" s="92">
        <v>79</v>
      </c>
      <c r="N143" s="92">
        <v>153</v>
      </c>
      <c r="O143" s="93">
        <v>8</v>
      </c>
      <c r="P143" s="40">
        <v>18</v>
      </c>
      <c r="Q143" s="94">
        <f t="shared" si="114"/>
        <v>-2</v>
      </c>
      <c r="R143" s="95">
        <f t="shared" si="115"/>
        <v>-1.2903225806451613E-2</v>
      </c>
      <c r="S143" s="96">
        <v>78</v>
      </c>
      <c r="T143" s="96">
        <v>121</v>
      </c>
      <c r="U143" s="96">
        <v>81</v>
      </c>
      <c r="V143" s="96">
        <v>117</v>
      </c>
      <c r="W143" s="96">
        <v>202</v>
      </c>
      <c r="X143" s="96">
        <v>280</v>
      </c>
      <c r="Y143" s="73">
        <f t="shared" si="109"/>
        <v>12.820512820512819</v>
      </c>
      <c r="Z143" s="73">
        <f t="shared" si="110"/>
        <v>52.892561983471076</v>
      </c>
      <c r="AA143" s="73">
        <f t="shared" si="111"/>
        <v>85.18518518518519</v>
      </c>
      <c r="AB143" s="73">
        <f t="shared" si="112"/>
        <v>65.841584158415841</v>
      </c>
      <c r="AC143" s="73">
        <f t="shared" si="113"/>
        <v>51.071428571428569</v>
      </c>
      <c r="AD143" s="97">
        <f t="shared" si="116"/>
        <v>69</v>
      </c>
      <c r="AE143" s="40">
        <f t="shared" si="117"/>
        <v>12</v>
      </c>
      <c r="AF143" s="98">
        <v>109</v>
      </c>
      <c r="AG143" s="98">
        <v>88</v>
      </c>
      <c r="AH143" s="98">
        <v>98</v>
      </c>
      <c r="AI143" s="98">
        <v>86</v>
      </c>
      <c r="AJ143" s="98">
        <v>42</v>
      </c>
      <c r="AK143" s="98">
        <v>27</v>
      </c>
      <c r="AL143" s="76">
        <v>7</v>
      </c>
      <c r="AM143" s="76">
        <v>11</v>
      </c>
      <c r="AN143" s="77">
        <v>13</v>
      </c>
      <c r="AO143" s="77">
        <v>36</v>
      </c>
      <c r="AP143" s="77">
        <v>99</v>
      </c>
      <c r="AQ143" s="77">
        <v>5</v>
      </c>
      <c r="AR143" s="77">
        <f t="shared" si="148"/>
        <v>153</v>
      </c>
      <c r="AS143" s="77">
        <v>35</v>
      </c>
      <c r="AT143" s="78">
        <v>8</v>
      </c>
      <c r="AU143" s="79">
        <v>10</v>
      </c>
      <c r="AV143" s="80">
        <f t="shared" si="118"/>
        <v>47.126436781609193</v>
      </c>
      <c r="AW143" s="80">
        <f t="shared" si="119"/>
        <v>57.065217391304344</v>
      </c>
      <c r="AX143" s="80">
        <f t="shared" si="120"/>
        <v>80.232558139534888</v>
      </c>
      <c r="AY143" s="81">
        <f t="shared" si="121"/>
        <v>14.772727272727273</v>
      </c>
      <c r="AZ143" s="81">
        <f t="shared" si="122"/>
        <v>36.734693877551024</v>
      </c>
      <c r="BA143" s="81">
        <f t="shared" si="123"/>
        <v>91.40625</v>
      </c>
      <c r="BB143" s="81">
        <f t="shared" si="124"/>
        <v>67.69911504424779</v>
      </c>
      <c r="BC143" s="81">
        <f t="shared" si="125"/>
        <v>60.185185185185183</v>
      </c>
      <c r="BD143" s="82">
        <f t="shared" si="149"/>
        <v>11</v>
      </c>
      <c r="BE143" s="83">
        <v>7</v>
      </c>
      <c r="BF143" s="83">
        <v>11</v>
      </c>
      <c r="BG143" s="83">
        <v>15</v>
      </c>
      <c r="BH143" s="83">
        <v>32</v>
      </c>
      <c r="BI143" s="83">
        <v>98</v>
      </c>
      <c r="BJ143" s="83">
        <v>6</v>
      </c>
      <c r="BK143" s="77">
        <f t="shared" si="150"/>
        <v>151</v>
      </c>
      <c r="BL143" s="83">
        <f t="shared" si="126"/>
        <v>7</v>
      </c>
      <c r="BM143" s="84">
        <v>11</v>
      </c>
      <c r="BN143" s="83">
        <f t="shared" si="127"/>
        <v>11</v>
      </c>
      <c r="BO143" s="83">
        <f t="shared" si="128"/>
        <v>15</v>
      </c>
      <c r="BP143" s="83">
        <f t="shared" si="129"/>
        <v>32</v>
      </c>
      <c r="BQ143" s="83">
        <f t="shared" si="130"/>
        <v>98</v>
      </c>
      <c r="BR143" s="83">
        <f t="shared" si="131"/>
        <v>6</v>
      </c>
      <c r="BS143" s="77">
        <f t="shared" si="151"/>
        <v>151</v>
      </c>
      <c r="BT143" s="83">
        <f t="shared" si="132"/>
        <v>0</v>
      </c>
      <c r="BU143" s="77"/>
      <c r="BV143" s="83">
        <f t="shared" si="133"/>
        <v>0</v>
      </c>
      <c r="BW143" s="83">
        <f t="shared" si="134"/>
        <v>0</v>
      </c>
      <c r="BX143" s="83">
        <f t="shared" si="135"/>
        <v>0</v>
      </c>
      <c r="BY143" s="83">
        <f t="shared" si="136"/>
        <v>0</v>
      </c>
      <c r="BZ143" s="83">
        <f t="shared" si="137"/>
        <v>0</v>
      </c>
      <c r="CA143" s="77">
        <f t="shared" si="152"/>
        <v>0</v>
      </c>
      <c r="CC143" s="77"/>
      <c r="CI143" s="77">
        <f t="shared" si="153"/>
        <v>0</v>
      </c>
      <c r="CP143" s="77">
        <f t="shared" si="154"/>
        <v>0</v>
      </c>
      <c r="CQ143" s="85">
        <f t="shared" si="138"/>
        <v>0</v>
      </c>
      <c r="CR143" s="77"/>
      <c r="CS143" s="85">
        <f t="shared" si="139"/>
        <v>0</v>
      </c>
      <c r="CT143" s="85">
        <f t="shared" si="140"/>
        <v>0</v>
      </c>
      <c r="CU143" s="85">
        <f t="shared" si="141"/>
        <v>0</v>
      </c>
      <c r="CV143" s="85">
        <f t="shared" si="142"/>
        <v>0</v>
      </c>
      <c r="CW143" s="85">
        <f t="shared" si="143"/>
        <v>0</v>
      </c>
      <c r="CX143" s="77">
        <f t="shared" si="155"/>
        <v>0</v>
      </c>
      <c r="ET143" s="85">
        <v>6</v>
      </c>
      <c r="EU143" s="85">
        <v>6</v>
      </c>
      <c r="EV143" s="85">
        <v>0</v>
      </c>
      <c r="EW143" s="85">
        <v>13</v>
      </c>
      <c r="EX143" s="85">
        <v>69</v>
      </c>
      <c r="EY143" s="85">
        <v>6</v>
      </c>
      <c r="EZ143" s="85">
        <v>1</v>
      </c>
      <c r="FA143" s="85">
        <v>5</v>
      </c>
      <c r="FB143" s="85">
        <v>15</v>
      </c>
      <c r="FC143" s="85">
        <v>19</v>
      </c>
      <c r="FD143" s="85">
        <v>29</v>
      </c>
      <c r="FE143" s="85">
        <v>0</v>
      </c>
      <c r="FL143" s="86">
        <f t="shared" si="156"/>
        <v>0</v>
      </c>
      <c r="FM143" s="99">
        <f t="shared" si="144"/>
        <v>0</v>
      </c>
      <c r="FN143" s="99">
        <f t="shared" si="145"/>
        <v>0</v>
      </c>
      <c r="FO143" s="100">
        <f t="shared" si="146"/>
        <v>0</v>
      </c>
      <c r="FP143" s="100">
        <f t="shared" si="147"/>
        <v>0</v>
      </c>
      <c r="FQ143" s="101">
        <v>0.41223724489478591</v>
      </c>
      <c r="FR143" s="101">
        <v>0.23589826134755731</v>
      </c>
      <c r="FS143" s="101">
        <v>0.12731950017557755</v>
      </c>
      <c r="FT143" s="100" t="s">
        <v>1890</v>
      </c>
      <c r="FU143" s="100" t="s">
        <v>1798</v>
      </c>
      <c r="FV143" s="100" t="s">
        <v>1855</v>
      </c>
      <c r="FW143" s="100" t="s">
        <v>1705</v>
      </c>
      <c r="FX143" s="100" t="s">
        <v>2256</v>
      </c>
      <c r="FY143" s="100" t="s">
        <v>1969</v>
      </c>
      <c r="FZ143" s="100" t="s">
        <v>1914</v>
      </c>
      <c r="GA143" s="100" t="s">
        <v>1981</v>
      </c>
      <c r="GB143" s="100"/>
    </row>
    <row r="144" spans="1:184" ht="14.45" hidden="1" customHeight="1" x14ac:dyDescent="0.25">
      <c r="A144" s="105" t="s">
        <v>138</v>
      </c>
      <c r="B144" s="106" t="s">
        <v>139</v>
      </c>
      <c r="C144" s="41" t="str">
        <f>'[1]Özet tablo'!P143</f>
        <v>BALIKESİR</v>
      </c>
      <c r="D144" s="41"/>
      <c r="E144" s="41"/>
      <c r="F144" s="41"/>
      <c r="G144" s="107">
        <v>0</v>
      </c>
      <c r="H144" s="107">
        <v>0</v>
      </c>
      <c r="I144" s="107">
        <v>0</v>
      </c>
      <c r="J144" s="107">
        <v>0</v>
      </c>
      <c r="K144" s="92">
        <v>198</v>
      </c>
      <c r="L144" s="92">
        <v>572</v>
      </c>
      <c r="M144" s="92">
        <v>1357</v>
      </c>
      <c r="N144" s="92">
        <v>2127</v>
      </c>
      <c r="O144" s="93">
        <v>20</v>
      </c>
      <c r="P144" s="40">
        <v>405</v>
      </c>
      <c r="Q144" s="94">
        <v>0</v>
      </c>
      <c r="R144" s="95">
        <v>0</v>
      </c>
      <c r="S144" s="96">
        <v>1537</v>
      </c>
      <c r="T144" s="96">
        <v>2048</v>
      </c>
      <c r="U144" s="96">
        <v>1492</v>
      </c>
      <c r="V144" s="96">
        <v>2066</v>
      </c>
      <c r="W144" s="96">
        <v>3540</v>
      </c>
      <c r="X144" s="96">
        <v>5077</v>
      </c>
      <c r="Y144" s="73">
        <f t="shared" si="109"/>
        <v>12.882238126219908</v>
      </c>
      <c r="Z144" s="73">
        <f t="shared" si="110"/>
        <v>27.9296875</v>
      </c>
      <c r="AA144" s="73">
        <f t="shared" si="111"/>
        <v>65.147453083109923</v>
      </c>
      <c r="AB144" s="73">
        <f t="shared" si="112"/>
        <v>43.61581920903955</v>
      </c>
      <c r="AC144" s="73">
        <f t="shared" si="113"/>
        <v>34.311601339373645</v>
      </c>
      <c r="AD144" s="97">
        <f t="shared" si="116"/>
        <v>1996</v>
      </c>
      <c r="AE144" s="40">
        <f t="shared" si="117"/>
        <v>520</v>
      </c>
      <c r="AF144" s="98">
        <v>2022</v>
      </c>
      <c r="AG144" s="98">
        <v>1606</v>
      </c>
      <c r="AH144" s="98">
        <v>1986</v>
      </c>
      <c r="AI144" s="98">
        <v>1502</v>
      </c>
      <c r="AJ144" s="98">
        <v>584</v>
      </c>
      <c r="AK144" s="98">
        <v>435</v>
      </c>
      <c r="AL144" s="76">
        <v>61</v>
      </c>
      <c r="AM144" s="76">
        <v>114</v>
      </c>
      <c r="AN144" s="77">
        <v>257</v>
      </c>
      <c r="AO144" s="77">
        <v>663</v>
      </c>
      <c r="AP144" s="77">
        <v>1436</v>
      </c>
      <c r="AQ144" s="77">
        <v>85</v>
      </c>
      <c r="AR144" s="77">
        <f t="shared" si="148"/>
        <v>2441</v>
      </c>
      <c r="AS144" s="77">
        <v>458</v>
      </c>
      <c r="AT144" s="78">
        <v>16</v>
      </c>
      <c r="AU144" s="79">
        <v>80</v>
      </c>
      <c r="AV144" s="80">
        <f t="shared" si="118"/>
        <v>42.471042471042466</v>
      </c>
      <c r="AW144" s="80">
        <f t="shared" si="119"/>
        <v>49.48394495412844</v>
      </c>
      <c r="AX144" s="80">
        <f t="shared" si="120"/>
        <v>70.772303595206381</v>
      </c>
      <c r="AY144" s="81">
        <f t="shared" si="121"/>
        <v>16.002490660024907</v>
      </c>
      <c r="AZ144" s="81">
        <f t="shared" si="122"/>
        <v>33.383685800604226</v>
      </c>
      <c r="BA144" s="81">
        <f t="shared" si="123"/>
        <v>73.441994247363368</v>
      </c>
      <c r="BB144" s="81">
        <f t="shared" si="124"/>
        <v>53.904715127701373</v>
      </c>
      <c r="BC144" s="81">
        <f t="shared" si="125"/>
        <v>48.456121343445282</v>
      </c>
      <c r="BD144" s="82">
        <f t="shared" si="149"/>
        <v>554</v>
      </c>
      <c r="BE144" s="83">
        <v>72</v>
      </c>
      <c r="BF144" s="83">
        <v>185</v>
      </c>
      <c r="BG144" s="83">
        <v>308</v>
      </c>
      <c r="BH144" s="83">
        <v>731</v>
      </c>
      <c r="BI144" s="83">
        <v>1496</v>
      </c>
      <c r="BJ144" s="83">
        <v>129</v>
      </c>
      <c r="BK144" s="77">
        <f t="shared" si="150"/>
        <v>2664</v>
      </c>
      <c r="BL144" s="83">
        <f t="shared" si="126"/>
        <v>48</v>
      </c>
      <c r="BM144" s="84">
        <v>77</v>
      </c>
      <c r="BN144" s="83">
        <f t="shared" si="127"/>
        <v>114</v>
      </c>
      <c r="BO144" s="83">
        <f t="shared" si="128"/>
        <v>119</v>
      </c>
      <c r="BP144" s="83">
        <f t="shared" si="129"/>
        <v>413</v>
      </c>
      <c r="BQ144" s="83">
        <f t="shared" si="130"/>
        <v>1266</v>
      </c>
      <c r="BR144" s="83">
        <f t="shared" si="131"/>
        <v>106</v>
      </c>
      <c r="BS144" s="77">
        <f t="shared" si="151"/>
        <v>1904</v>
      </c>
      <c r="BT144" s="83">
        <f t="shared" si="132"/>
        <v>7</v>
      </c>
      <c r="BU144" s="77">
        <v>19</v>
      </c>
      <c r="BV144" s="83">
        <f t="shared" si="133"/>
        <v>28</v>
      </c>
      <c r="BW144" s="83">
        <f t="shared" si="134"/>
        <v>41</v>
      </c>
      <c r="BX144" s="83">
        <f t="shared" si="135"/>
        <v>150</v>
      </c>
      <c r="BY144" s="83">
        <f t="shared" si="136"/>
        <v>148</v>
      </c>
      <c r="BZ144" s="83">
        <f t="shared" si="137"/>
        <v>11</v>
      </c>
      <c r="CA144" s="77">
        <f t="shared" si="152"/>
        <v>350</v>
      </c>
      <c r="CB144" s="85">
        <v>16</v>
      </c>
      <c r="CC144" s="77">
        <v>18</v>
      </c>
      <c r="CD144" s="85">
        <v>40</v>
      </c>
      <c r="CE144" s="85">
        <v>148</v>
      </c>
      <c r="CF144" s="85">
        <v>142</v>
      </c>
      <c r="CG144" s="85">
        <v>80</v>
      </c>
      <c r="CH144" s="85">
        <v>12</v>
      </c>
      <c r="CI144" s="77">
        <f t="shared" si="153"/>
        <v>382</v>
      </c>
      <c r="CP144" s="77">
        <f t="shared" si="154"/>
        <v>0</v>
      </c>
      <c r="CQ144" s="85">
        <f t="shared" si="138"/>
        <v>1</v>
      </c>
      <c r="CR144" s="77"/>
      <c r="CS144" s="85">
        <f t="shared" si="139"/>
        <v>3</v>
      </c>
      <c r="CT144" s="85">
        <f t="shared" si="140"/>
        <v>0</v>
      </c>
      <c r="CU144" s="85">
        <f t="shared" si="141"/>
        <v>26</v>
      </c>
      <c r="CV144" s="85">
        <f t="shared" si="142"/>
        <v>2</v>
      </c>
      <c r="CW144" s="85">
        <f t="shared" si="143"/>
        <v>0</v>
      </c>
      <c r="CX144" s="77">
        <f t="shared" si="155"/>
        <v>28</v>
      </c>
      <c r="CY144" s="85">
        <v>1</v>
      </c>
      <c r="CZ144" s="85">
        <v>3</v>
      </c>
      <c r="DA144" s="85">
        <v>0</v>
      </c>
      <c r="DB144" s="85">
        <v>26</v>
      </c>
      <c r="DC144" s="85">
        <v>2</v>
      </c>
      <c r="DD144" s="85">
        <v>0</v>
      </c>
      <c r="DP144" s="85">
        <v>1</v>
      </c>
      <c r="DQ144" s="85">
        <v>3</v>
      </c>
      <c r="DR144" s="85">
        <v>8</v>
      </c>
      <c r="DS144" s="85">
        <v>18</v>
      </c>
      <c r="DT144" s="85">
        <v>9</v>
      </c>
      <c r="DU144" s="85">
        <v>2</v>
      </c>
      <c r="EB144" s="85">
        <v>7</v>
      </c>
      <c r="EC144" s="85">
        <v>28</v>
      </c>
      <c r="ED144" s="85">
        <v>41</v>
      </c>
      <c r="EE144" s="85">
        <v>150</v>
      </c>
      <c r="EF144" s="85">
        <v>148</v>
      </c>
      <c r="EG144" s="85">
        <v>11</v>
      </c>
      <c r="EH144" s="85">
        <v>2</v>
      </c>
      <c r="EI144" s="85">
        <v>2</v>
      </c>
      <c r="EJ144" s="85">
        <v>1</v>
      </c>
      <c r="EK144" s="85">
        <v>3</v>
      </c>
      <c r="EL144" s="85">
        <v>7</v>
      </c>
      <c r="EM144" s="85">
        <v>0</v>
      </c>
      <c r="ET144" s="85">
        <v>41</v>
      </c>
      <c r="EU144" s="85">
        <v>77</v>
      </c>
      <c r="EV144" s="85">
        <v>18</v>
      </c>
      <c r="EW144" s="85">
        <v>192</v>
      </c>
      <c r="EX144" s="85">
        <v>984</v>
      </c>
      <c r="EY144" s="85">
        <v>85</v>
      </c>
      <c r="EZ144" s="85">
        <v>4</v>
      </c>
      <c r="FA144" s="85">
        <v>32</v>
      </c>
      <c r="FB144" s="85">
        <v>92</v>
      </c>
      <c r="FC144" s="85">
        <v>200</v>
      </c>
      <c r="FD144" s="85">
        <v>266</v>
      </c>
      <c r="FE144" s="85">
        <v>19</v>
      </c>
      <c r="FL144" s="86">
        <f t="shared" si="156"/>
        <v>241.59999999999991</v>
      </c>
      <c r="FM144" s="99">
        <f t="shared" si="144"/>
        <v>12</v>
      </c>
      <c r="FN144" s="99">
        <f t="shared" si="145"/>
        <v>2</v>
      </c>
      <c r="FO144" s="100">
        <f t="shared" si="146"/>
        <v>2.04</v>
      </c>
      <c r="FP144" s="100">
        <f t="shared" si="147"/>
        <v>342</v>
      </c>
      <c r="FQ144" s="101">
        <v>0.32724576147962914</v>
      </c>
      <c r="FR144" s="101">
        <v>0.18328276869487037</v>
      </c>
      <c r="FS144" s="101">
        <v>8.2707950669115779E-2</v>
      </c>
      <c r="FT144" s="100" t="s">
        <v>2048</v>
      </c>
      <c r="FU144" s="100" t="s">
        <v>2015</v>
      </c>
      <c r="FV144" s="100" t="s">
        <v>2057</v>
      </c>
      <c r="FW144" s="100" t="s">
        <v>1965</v>
      </c>
      <c r="FX144" s="100" t="s">
        <v>2102</v>
      </c>
      <c r="FY144" s="100" t="s">
        <v>2103</v>
      </c>
      <c r="FZ144" s="100" t="s">
        <v>1979</v>
      </c>
      <c r="GA144" s="100" t="s">
        <v>2104</v>
      </c>
      <c r="GB144" s="100"/>
    </row>
    <row r="145" spans="1:184" hidden="1" x14ac:dyDescent="0.25">
      <c r="A145" s="32" t="s">
        <v>138</v>
      </c>
      <c r="B145" s="90" t="s">
        <v>140</v>
      </c>
      <c r="C145" s="41" t="str">
        <f>'[1]Özet tablo'!P144</f>
        <v>BALIKESİR</v>
      </c>
      <c r="D145" s="41"/>
      <c r="E145" s="41"/>
      <c r="F145" s="41"/>
      <c r="G145" s="91">
        <v>22</v>
      </c>
      <c r="H145" s="91">
        <v>213</v>
      </c>
      <c r="I145" s="91">
        <v>394</v>
      </c>
      <c r="J145" s="91">
        <v>629</v>
      </c>
      <c r="K145" s="92">
        <v>73</v>
      </c>
      <c r="L145" s="92">
        <v>242</v>
      </c>
      <c r="M145" s="92">
        <v>439</v>
      </c>
      <c r="N145" s="92">
        <v>754</v>
      </c>
      <c r="O145" s="93">
        <v>27</v>
      </c>
      <c r="P145" s="40">
        <v>96</v>
      </c>
      <c r="Q145" s="94">
        <f t="shared" ref="Q145:Q156" si="157">N145-J145</f>
        <v>125</v>
      </c>
      <c r="R145" s="95">
        <f t="shared" ref="R145:R156" si="158">(N145-J145)/J145</f>
        <v>0.1987281399046105</v>
      </c>
      <c r="S145" s="96">
        <v>532</v>
      </c>
      <c r="T145" s="96">
        <v>689</v>
      </c>
      <c r="U145" s="96">
        <v>529</v>
      </c>
      <c r="V145" s="96">
        <v>704</v>
      </c>
      <c r="W145" s="96">
        <v>1218</v>
      </c>
      <c r="X145" s="96">
        <v>1750</v>
      </c>
      <c r="Y145" s="73">
        <f t="shared" si="109"/>
        <v>13.721804511278195</v>
      </c>
      <c r="Z145" s="73">
        <f t="shared" si="110"/>
        <v>35.123367198838892</v>
      </c>
      <c r="AA145" s="73">
        <f t="shared" si="111"/>
        <v>69.943289224952736</v>
      </c>
      <c r="AB145" s="73">
        <f t="shared" si="112"/>
        <v>50.246305418719217</v>
      </c>
      <c r="AC145" s="73">
        <f t="shared" si="113"/>
        <v>39.142857142857139</v>
      </c>
      <c r="AD145" s="97">
        <f t="shared" si="116"/>
        <v>606</v>
      </c>
      <c r="AE145" s="40">
        <f t="shared" si="117"/>
        <v>159</v>
      </c>
      <c r="AF145" s="98">
        <v>681</v>
      </c>
      <c r="AG145" s="98">
        <v>534</v>
      </c>
      <c r="AH145" s="98">
        <v>675</v>
      </c>
      <c r="AI145" s="98">
        <v>549</v>
      </c>
      <c r="AJ145" s="98">
        <v>172</v>
      </c>
      <c r="AK145" s="98">
        <v>129</v>
      </c>
      <c r="AL145" s="76">
        <v>26</v>
      </c>
      <c r="AM145" s="76">
        <v>50</v>
      </c>
      <c r="AN145" s="77">
        <v>106</v>
      </c>
      <c r="AO145" s="77">
        <v>284</v>
      </c>
      <c r="AP145" s="77">
        <v>477</v>
      </c>
      <c r="AQ145" s="77">
        <v>26</v>
      </c>
      <c r="AR145" s="77">
        <f t="shared" si="148"/>
        <v>893</v>
      </c>
      <c r="AS145" s="77">
        <v>131</v>
      </c>
      <c r="AT145" s="78">
        <v>24</v>
      </c>
      <c r="AU145" s="79">
        <v>45</v>
      </c>
      <c r="AV145" s="80">
        <f t="shared" si="118"/>
        <v>44.136657433056328</v>
      </c>
      <c r="AW145" s="80">
        <f t="shared" si="119"/>
        <v>53.594771241830067</v>
      </c>
      <c r="AX145" s="80">
        <f t="shared" si="120"/>
        <v>67.759562841530055</v>
      </c>
      <c r="AY145" s="81">
        <f t="shared" si="121"/>
        <v>19.850187265917604</v>
      </c>
      <c r="AZ145" s="81">
        <f t="shared" si="122"/>
        <v>42.074074074074076</v>
      </c>
      <c r="BA145" s="81">
        <f t="shared" si="123"/>
        <v>75.728155339805824</v>
      </c>
      <c r="BB145" s="81">
        <f t="shared" si="124"/>
        <v>59.455587392550143</v>
      </c>
      <c r="BC145" s="81">
        <f t="shared" si="125"/>
        <v>51.952191235059765</v>
      </c>
      <c r="BD145" s="82">
        <f t="shared" si="149"/>
        <v>175</v>
      </c>
      <c r="BE145" s="83">
        <v>26</v>
      </c>
      <c r="BF145" s="83">
        <v>57</v>
      </c>
      <c r="BG145" s="83">
        <v>95</v>
      </c>
      <c r="BH145" s="83">
        <v>286</v>
      </c>
      <c r="BI145" s="83">
        <v>492</v>
      </c>
      <c r="BJ145" s="83">
        <v>36</v>
      </c>
      <c r="BK145" s="77">
        <f t="shared" si="150"/>
        <v>909</v>
      </c>
      <c r="BL145" s="83">
        <f t="shared" si="126"/>
        <v>21</v>
      </c>
      <c r="BM145" s="84">
        <v>34</v>
      </c>
      <c r="BN145" s="83">
        <f t="shared" si="127"/>
        <v>41</v>
      </c>
      <c r="BO145" s="83">
        <f t="shared" si="128"/>
        <v>36</v>
      </c>
      <c r="BP145" s="83">
        <f t="shared" si="129"/>
        <v>193</v>
      </c>
      <c r="BQ145" s="83">
        <f t="shared" si="130"/>
        <v>420</v>
      </c>
      <c r="BR145" s="83">
        <f t="shared" si="131"/>
        <v>32</v>
      </c>
      <c r="BS145" s="77">
        <f t="shared" si="151"/>
        <v>681</v>
      </c>
      <c r="BT145" s="83">
        <f t="shared" si="132"/>
        <v>2</v>
      </c>
      <c r="BU145" s="77">
        <v>7</v>
      </c>
      <c r="BV145" s="83">
        <f t="shared" si="133"/>
        <v>6</v>
      </c>
      <c r="BW145" s="83">
        <f t="shared" si="134"/>
        <v>24</v>
      </c>
      <c r="BX145" s="83">
        <f t="shared" si="135"/>
        <v>40</v>
      </c>
      <c r="BY145" s="83">
        <f t="shared" si="136"/>
        <v>29</v>
      </c>
      <c r="BZ145" s="83">
        <f t="shared" si="137"/>
        <v>4</v>
      </c>
      <c r="CA145" s="77">
        <f t="shared" si="152"/>
        <v>97</v>
      </c>
      <c r="CB145" s="85">
        <v>3</v>
      </c>
      <c r="CC145" s="77">
        <v>9</v>
      </c>
      <c r="CD145" s="85">
        <v>10</v>
      </c>
      <c r="CE145" s="85">
        <v>35</v>
      </c>
      <c r="CF145" s="85">
        <v>53</v>
      </c>
      <c r="CG145" s="85">
        <v>43</v>
      </c>
      <c r="CH145" s="85">
        <v>0</v>
      </c>
      <c r="CI145" s="77">
        <f t="shared" si="153"/>
        <v>131</v>
      </c>
      <c r="CP145" s="77">
        <f t="shared" si="154"/>
        <v>0</v>
      </c>
      <c r="CQ145" s="85">
        <f t="shared" si="138"/>
        <v>0</v>
      </c>
      <c r="CR145" s="77"/>
      <c r="CS145" s="85">
        <f t="shared" si="139"/>
        <v>0</v>
      </c>
      <c r="CT145" s="85">
        <f t="shared" si="140"/>
        <v>0</v>
      </c>
      <c r="CU145" s="85">
        <f t="shared" si="141"/>
        <v>0</v>
      </c>
      <c r="CV145" s="85">
        <f t="shared" si="142"/>
        <v>0</v>
      </c>
      <c r="CW145" s="85">
        <f t="shared" si="143"/>
        <v>0</v>
      </c>
      <c r="CX145" s="77">
        <f t="shared" si="155"/>
        <v>0</v>
      </c>
      <c r="DP145" s="85">
        <v>1</v>
      </c>
      <c r="DQ145" s="85">
        <v>1</v>
      </c>
      <c r="DR145" s="85">
        <v>1</v>
      </c>
      <c r="DS145" s="85">
        <v>12</v>
      </c>
      <c r="DT145" s="85">
        <v>8</v>
      </c>
      <c r="DU145" s="85">
        <v>0</v>
      </c>
      <c r="EB145" s="85">
        <v>2</v>
      </c>
      <c r="EC145" s="85">
        <v>6</v>
      </c>
      <c r="ED145" s="85">
        <v>24</v>
      </c>
      <c r="EE145" s="85">
        <v>40</v>
      </c>
      <c r="EF145" s="85">
        <v>29</v>
      </c>
      <c r="EG145" s="85">
        <v>4</v>
      </c>
      <c r="ET145" s="85">
        <v>18</v>
      </c>
      <c r="EU145" s="85">
        <v>30</v>
      </c>
      <c r="EV145" s="85">
        <v>12</v>
      </c>
      <c r="EW145" s="85">
        <v>118</v>
      </c>
      <c r="EX145" s="85">
        <v>365</v>
      </c>
      <c r="EY145" s="85">
        <v>30</v>
      </c>
      <c r="EZ145" s="85">
        <v>2</v>
      </c>
      <c r="FA145" s="85">
        <v>10</v>
      </c>
      <c r="FB145" s="85">
        <v>23</v>
      </c>
      <c r="FC145" s="85">
        <v>63</v>
      </c>
      <c r="FD145" s="85">
        <v>47</v>
      </c>
      <c r="FE145" s="85">
        <v>2</v>
      </c>
      <c r="FL145" s="86">
        <f t="shared" si="156"/>
        <v>45.799999999999955</v>
      </c>
      <c r="FM145" s="99">
        <f t="shared" si="144"/>
        <v>2</v>
      </c>
      <c r="FN145" s="99">
        <f t="shared" si="145"/>
        <v>0</v>
      </c>
      <c r="FO145" s="100">
        <f t="shared" si="146"/>
        <v>0.34</v>
      </c>
      <c r="FP145" s="100">
        <f t="shared" si="147"/>
        <v>0</v>
      </c>
      <c r="FQ145" s="101">
        <v>-0.29387564282374945</v>
      </c>
      <c r="FR145" s="101">
        <v>-0.35961538461538461</v>
      </c>
      <c r="FS145" s="101">
        <v>-0.33862433862433861</v>
      </c>
      <c r="FT145" s="100" t="s">
        <v>2361</v>
      </c>
      <c r="FU145" s="100" t="s">
        <v>2245</v>
      </c>
      <c r="FV145" s="100" t="s">
        <v>2361</v>
      </c>
      <c r="FW145" s="100" t="s">
        <v>1682</v>
      </c>
      <c r="FX145" s="100" t="s">
        <v>2360</v>
      </c>
      <c r="FY145" s="100" t="s">
        <v>2330</v>
      </c>
      <c r="FZ145" s="100" t="s">
        <v>1537</v>
      </c>
      <c r="GA145" s="100" t="s">
        <v>1533</v>
      </c>
      <c r="GB145" s="100"/>
    </row>
    <row r="146" spans="1:184" hidden="1" x14ac:dyDescent="0.25">
      <c r="A146" s="32" t="s">
        <v>138</v>
      </c>
      <c r="B146" s="90" t="s">
        <v>141</v>
      </c>
      <c r="C146" s="41" t="str">
        <f>'[1]Özet tablo'!P145</f>
        <v>BALIKESİR</v>
      </c>
      <c r="D146" s="41"/>
      <c r="E146" s="41"/>
      <c r="F146" s="41"/>
      <c r="G146" s="91">
        <v>5</v>
      </c>
      <c r="H146" s="91">
        <v>25</v>
      </c>
      <c r="I146" s="91">
        <v>34</v>
      </c>
      <c r="J146" s="91">
        <v>64</v>
      </c>
      <c r="K146" s="92">
        <v>11</v>
      </c>
      <c r="L146" s="92">
        <v>48</v>
      </c>
      <c r="M146" s="92">
        <v>56</v>
      </c>
      <c r="N146" s="92">
        <v>115</v>
      </c>
      <c r="O146" s="93">
        <v>7</v>
      </c>
      <c r="P146" s="40">
        <v>7</v>
      </c>
      <c r="Q146" s="94">
        <f t="shared" si="157"/>
        <v>51</v>
      </c>
      <c r="R146" s="95">
        <f t="shared" si="158"/>
        <v>0.796875</v>
      </c>
      <c r="S146" s="96">
        <v>71</v>
      </c>
      <c r="T146" s="96">
        <v>105</v>
      </c>
      <c r="U146" s="96">
        <v>80</v>
      </c>
      <c r="V146" s="96">
        <v>110</v>
      </c>
      <c r="W146" s="96">
        <v>185</v>
      </c>
      <c r="X146" s="96">
        <v>256</v>
      </c>
      <c r="Y146" s="73">
        <f t="shared" si="109"/>
        <v>15.492957746478872</v>
      </c>
      <c r="Z146" s="73">
        <f t="shared" si="110"/>
        <v>45.714285714285715</v>
      </c>
      <c r="AA146" s="73">
        <f t="shared" si="111"/>
        <v>70</v>
      </c>
      <c r="AB146" s="73">
        <f t="shared" si="112"/>
        <v>56.216216216216218</v>
      </c>
      <c r="AC146" s="73">
        <f t="shared" si="113"/>
        <v>44.921875</v>
      </c>
      <c r="AD146" s="97">
        <f t="shared" si="116"/>
        <v>81</v>
      </c>
      <c r="AE146" s="40">
        <f t="shared" si="117"/>
        <v>24</v>
      </c>
      <c r="AF146" s="98">
        <v>92</v>
      </c>
      <c r="AG146" s="98">
        <v>78</v>
      </c>
      <c r="AH146" s="98">
        <v>92</v>
      </c>
      <c r="AI146" s="98">
        <v>78</v>
      </c>
      <c r="AJ146" s="98">
        <v>30</v>
      </c>
      <c r="AK146" s="98">
        <v>18</v>
      </c>
      <c r="AL146" s="76">
        <v>4</v>
      </c>
      <c r="AM146" s="76">
        <v>4</v>
      </c>
      <c r="AN146" s="77">
        <v>9</v>
      </c>
      <c r="AO146" s="77">
        <v>22</v>
      </c>
      <c r="AP146" s="77">
        <v>34</v>
      </c>
      <c r="AQ146" s="77">
        <v>1</v>
      </c>
      <c r="AR146" s="77">
        <f t="shared" si="148"/>
        <v>66</v>
      </c>
      <c r="AS146" s="77">
        <v>7</v>
      </c>
      <c r="AT146" s="78">
        <v>2</v>
      </c>
      <c r="AU146" s="79">
        <v>14</v>
      </c>
      <c r="AV146" s="80">
        <f t="shared" si="118"/>
        <v>23.717948717948715</v>
      </c>
      <c r="AW146" s="80">
        <f t="shared" si="119"/>
        <v>29.411764705882355</v>
      </c>
      <c r="AX146" s="80">
        <f t="shared" si="120"/>
        <v>35.897435897435898</v>
      </c>
      <c r="AY146" s="81">
        <f t="shared" si="121"/>
        <v>11.538461538461538</v>
      </c>
      <c r="AZ146" s="81">
        <f t="shared" si="122"/>
        <v>23.913043478260871</v>
      </c>
      <c r="BA146" s="81">
        <f t="shared" si="123"/>
        <v>46.296296296296298</v>
      </c>
      <c r="BB146" s="81">
        <f t="shared" si="124"/>
        <v>36</v>
      </c>
      <c r="BC146" s="81">
        <f t="shared" si="125"/>
        <v>31.72043010752688</v>
      </c>
      <c r="BD146" s="82">
        <f t="shared" si="149"/>
        <v>58</v>
      </c>
      <c r="BE146" s="83">
        <v>5</v>
      </c>
      <c r="BF146" s="83">
        <v>7</v>
      </c>
      <c r="BG146" s="83">
        <v>12</v>
      </c>
      <c r="BH146" s="83">
        <v>24</v>
      </c>
      <c r="BI146" s="83">
        <v>36</v>
      </c>
      <c r="BJ146" s="83">
        <v>2</v>
      </c>
      <c r="BK146" s="77">
        <f t="shared" si="150"/>
        <v>74</v>
      </c>
      <c r="BL146" s="83">
        <f t="shared" si="126"/>
        <v>4</v>
      </c>
      <c r="BM146" s="84">
        <v>4</v>
      </c>
      <c r="BN146" s="83">
        <f t="shared" si="127"/>
        <v>6</v>
      </c>
      <c r="BO146" s="83">
        <f t="shared" si="128"/>
        <v>12</v>
      </c>
      <c r="BP146" s="83">
        <f t="shared" si="129"/>
        <v>16</v>
      </c>
      <c r="BQ146" s="83">
        <f t="shared" si="130"/>
        <v>34</v>
      </c>
      <c r="BR146" s="83">
        <f t="shared" si="131"/>
        <v>2</v>
      </c>
      <c r="BS146" s="77">
        <f t="shared" si="151"/>
        <v>64</v>
      </c>
      <c r="BT146" s="83">
        <f t="shared" si="132"/>
        <v>0</v>
      </c>
      <c r="BU146" s="77"/>
      <c r="BV146" s="83">
        <f t="shared" si="133"/>
        <v>0</v>
      </c>
      <c r="BW146" s="83">
        <f t="shared" si="134"/>
        <v>0</v>
      </c>
      <c r="BX146" s="83">
        <f t="shared" si="135"/>
        <v>0</v>
      </c>
      <c r="BY146" s="83">
        <f t="shared" si="136"/>
        <v>0</v>
      </c>
      <c r="BZ146" s="83">
        <f t="shared" si="137"/>
        <v>0</v>
      </c>
      <c r="CA146" s="77">
        <f t="shared" si="152"/>
        <v>0</v>
      </c>
      <c r="CC146" s="77"/>
      <c r="CI146" s="77">
        <f t="shared" si="153"/>
        <v>0</v>
      </c>
      <c r="CP146" s="77">
        <f t="shared" si="154"/>
        <v>0</v>
      </c>
      <c r="CQ146" s="85">
        <f t="shared" si="138"/>
        <v>1</v>
      </c>
      <c r="CR146" s="77"/>
      <c r="CS146" s="85">
        <f t="shared" si="139"/>
        <v>1</v>
      </c>
      <c r="CT146" s="85">
        <f t="shared" si="140"/>
        <v>0</v>
      </c>
      <c r="CU146" s="85">
        <f t="shared" si="141"/>
        <v>8</v>
      </c>
      <c r="CV146" s="85">
        <f t="shared" si="142"/>
        <v>2</v>
      </c>
      <c r="CW146" s="85">
        <f t="shared" si="143"/>
        <v>0</v>
      </c>
      <c r="CX146" s="77">
        <f t="shared" si="155"/>
        <v>10</v>
      </c>
      <c r="CY146" s="85">
        <v>1</v>
      </c>
      <c r="CZ146" s="85">
        <v>1</v>
      </c>
      <c r="DA146" s="85">
        <v>0</v>
      </c>
      <c r="DB146" s="85">
        <v>8</v>
      </c>
      <c r="DC146" s="85">
        <v>2</v>
      </c>
      <c r="DD146" s="85">
        <v>0</v>
      </c>
      <c r="ET146" s="85">
        <v>3</v>
      </c>
      <c r="EU146" s="85">
        <v>3</v>
      </c>
      <c r="EV146" s="85">
        <v>5</v>
      </c>
      <c r="EW146" s="85">
        <v>7</v>
      </c>
      <c r="EX146" s="85">
        <v>16</v>
      </c>
      <c r="EY146" s="85">
        <v>0</v>
      </c>
      <c r="EZ146" s="85">
        <v>1</v>
      </c>
      <c r="FA146" s="85">
        <v>3</v>
      </c>
      <c r="FB146" s="85">
        <v>7</v>
      </c>
      <c r="FC146" s="85">
        <v>9</v>
      </c>
      <c r="FD146" s="85">
        <v>18</v>
      </c>
      <c r="FE146" s="85">
        <v>2</v>
      </c>
      <c r="FL146" s="86">
        <f t="shared" si="156"/>
        <v>59.999999999999986</v>
      </c>
      <c r="FM146" s="99">
        <f t="shared" si="144"/>
        <v>3</v>
      </c>
      <c r="FN146" s="99">
        <f t="shared" si="145"/>
        <v>0</v>
      </c>
      <c r="FO146" s="100">
        <f t="shared" si="146"/>
        <v>0.51</v>
      </c>
      <c r="FP146" s="100">
        <f t="shared" si="147"/>
        <v>0</v>
      </c>
      <c r="FQ146" s="101">
        <v>0.26930086674816034</v>
      </c>
      <c r="FR146" s="101">
        <v>0.1350582668122696</v>
      </c>
      <c r="FS146" s="101">
        <v>0.12236177176677929</v>
      </c>
      <c r="FT146" s="100" t="s">
        <v>2099</v>
      </c>
      <c r="FU146" s="100" t="s">
        <v>1867</v>
      </c>
      <c r="FV146" s="100" t="s">
        <v>1735</v>
      </c>
      <c r="FW146" s="100" t="s">
        <v>2096</v>
      </c>
      <c r="FX146" s="100" t="s">
        <v>1505</v>
      </c>
      <c r="FY146" s="100" t="s">
        <v>1800</v>
      </c>
      <c r="FZ146" s="100" t="s">
        <v>2285</v>
      </c>
      <c r="GA146" s="100" t="s">
        <v>1571</v>
      </c>
      <c r="GB146" s="100"/>
    </row>
    <row r="147" spans="1:184" hidden="1" x14ac:dyDescent="0.25">
      <c r="A147" s="32" t="s">
        <v>138</v>
      </c>
      <c r="B147" s="90" t="s">
        <v>142</v>
      </c>
      <c r="C147" s="41" t="str">
        <f>'[1]Özet tablo'!P146</f>
        <v>BALIKESİR</v>
      </c>
      <c r="D147" s="41"/>
      <c r="E147" s="41"/>
      <c r="F147" s="41"/>
      <c r="G147" s="91">
        <v>89</v>
      </c>
      <c r="H147" s="91">
        <v>403</v>
      </c>
      <c r="I147" s="91">
        <v>828</v>
      </c>
      <c r="J147" s="91">
        <v>1320</v>
      </c>
      <c r="K147" s="92">
        <v>195</v>
      </c>
      <c r="L147" s="92">
        <v>471</v>
      </c>
      <c r="M147" s="92">
        <v>966</v>
      </c>
      <c r="N147" s="92">
        <v>1632</v>
      </c>
      <c r="O147" s="93">
        <v>19</v>
      </c>
      <c r="P147" s="40">
        <v>271</v>
      </c>
      <c r="Q147" s="94">
        <f t="shared" si="157"/>
        <v>312</v>
      </c>
      <c r="R147" s="95">
        <f t="shared" si="158"/>
        <v>0.23636363636363636</v>
      </c>
      <c r="S147" s="96">
        <v>1288</v>
      </c>
      <c r="T147" s="96">
        <v>1544</v>
      </c>
      <c r="U147" s="96">
        <v>1151</v>
      </c>
      <c r="V147" s="96">
        <v>1523</v>
      </c>
      <c r="W147" s="96">
        <v>2695</v>
      </c>
      <c r="X147" s="96">
        <v>3983</v>
      </c>
      <c r="Y147" s="73">
        <f t="shared" si="109"/>
        <v>15.13975155279503</v>
      </c>
      <c r="Z147" s="73">
        <f t="shared" si="110"/>
        <v>30.505181347150256</v>
      </c>
      <c r="AA147" s="73">
        <f t="shared" si="111"/>
        <v>62.03301476976543</v>
      </c>
      <c r="AB147" s="73">
        <f t="shared" si="112"/>
        <v>43.970315398886825</v>
      </c>
      <c r="AC147" s="73">
        <f t="shared" si="113"/>
        <v>34.647250815967858</v>
      </c>
      <c r="AD147" s="97">
        <f t="shared" si="116"/>
        <v>1510</v>
      </c>
      <c r="AE147" s="40">
        <f t="shared" si="117"/>
        <v>437</v>
      </c>
      <c r="AF147" s="98">
        <v>1715</v>
      </c>
      <c r="AG147" s="98">
        <v>1314</v>
      </c>
      <c r="AH147" s="98">
        <v>1725</v>
      </c>
      <c r="AI147" s="98">
        <v>1191</v>
      </c>
      <c r="AJ147" s="98">
        <v>376</v>
      </c>
      <c r="AK147" s="98">
        <v>312</v>
      </c>
      <c r="AL147" s="76">
        <v>46</v>
      </c>
      <c r="AM147" s="76">
        <v>93</v>
      </c>
      <c r="AN147" s="77">
        <v>176</v>
      </c>
      <c r="AO147" s="77">
        <v>552</v>
      </c>
      <c r="AP147" s="77">
        <v>1011</v>
      </c>
      <c r="AQ147" s="77">
        <v>56</v>
      </c>
      <c r="AR147" s="77">
        <f t="shared" si="148"/>
        <v>1795</v>
      </c>
      <c r="AS147" s="77">
        <v>272</v>
      </c>
      <c r="AT147" s="78">
        <v>10</v>
      </c>
      <c r="AU147" s="79">
        <v>70</v>
      </c>
      <c r="AV147" s="80">
        <f t="shared" si="118"/>
        <v>38.762475049900196</v>
      </c>
      <c r="AW147" s="80">
        <f t="shared" si="119"/>
        <v>46.193415637860078</v>
      </c>
      <c r="AX147" s="80">
        <f t="shared" si="120"/>
        <v>66.750629722921914</v>
      </c>
      <c r="AY147" s="81">
        <f t="shared" si="121"/>
        <v>13.394216133942161</v>
      </c>
      <c r="AZ147" s="81">
        <f t="shared" si="122"/>
        <v>32</v>
      </c>
      <c r="BA147" s="81">
        <f t="shared" si="123"/>
        <v>69.623484365028716</v>
      </c>
      <c r="BB147" s="81">
        <f t="shared" si="124"/>
        <v>49.908869987849329</v>
      </c>
      <c r="BC147" s="81">
        <f t="shared" si="125"/>
        <v>43.977785491148907</v>
      </c>
      <c r="BD147" s="82">
        <f t="shared" si="149"/>
        <v>476</v>
      </c>
      <c r="BE147" s="83">
        <v>49</v>
      </c>
      <c r="BF147" s="83">
        <v>121</v>
      </c>
      <c r="BG147" s="83">
        <v>183</v>
      </c>
      <c r="BH147" s="83">
        <v>549</v>
      </c>
      <c r="BI147" s="83">
        <v>1048</v>
      </c>
      <c r="BJ147" s="83">
        <v>98</v>
      </c>
      <c r="BK147" s="77">
        <f t="shared" si="150"/>
        <v>1878</v>
      </c>
      <c r="BL147" s="83">
        <f t="shared" si="126"/>
        <v>30</v>
      </c>
      <c r="BM147" s="84">
        <v>49</v>
      </c>
      <c r="BN147" s="83">
        <f t="shared" si="127"/>
        <v>72</v>
      </c>
      <c r="BO147" s="83">
        <f t="shared" si="128"/>
        <v>50</v>
      </c>
      <c r="BP147" s="83">
        <f t="shared" si="129"/>
        <v>316</v>
      </c>
      <c r="BQ147" s="83">
        <f t="shared" si="130"/>
        <v>858</v>
      </c>
      <c r="BR147" s="83">
        <f t="shared" si="131"/>
        <v>87</v>
      </c>
      <c r="BS147" s="77">
        <f t="shared" si="151"/>
        <v>1311</v>
      </c>
      <c r="BT147" s="83">
        <f t="shared" si="132"/>
        <v>9</v>
      </c>
      <c r="BU147" s="77">
        <v>25</v>
      </c>
      <c r="BV147" s="83">
        <f t="shared" si="133"/>
        <v>19</v>
      </c>
      <c r="BW147" s="83">
        <f t="shared" si="134"/>
        <v>40</v>
      </c>
      <c r="BX147" s="83">
        <f t="shared" si="135"/>
        <v>113</v>
      </c>
      <c r="BY147" s="83">
        <f t="shared" si="136"/>
        <v>104</v>
      </c>
      <c r="BZ147" s="83">
        <f t="shared" si="137"/>
        <v>7</v>
      </c>
      <c r="CA147" s="77">
        <f t="shared" si="152"/>
        <v>264</v>
      </c>
      <c r="CB147" s="85">
        <v>9</v>
      </c>
      <c r="CC147" s="77">
        <v>17</v>
      </c>
      <c r="CD147" s="85">
        <v>28</v>
      </c>
      <c r="CE147" s="85">
        <v>93</v>
      </c>
      <c r="CF147" s="85">
        <v>101</v>
      </c>
      <c r="CG147" s="85">
        <v>71</v>
      </c>
      <c r="CH147" s="85">
        <v>4</v>
      </c>
      <c r="CI147" s="77">
        <f t="shared" si="153"/>
        <v>269</v>
      </c>
      <c r="CP147" s="77">
        <f t="shared" si="154"/>
        <v>0</v>
      </c>
      <c r="CQ147" s="85">
        <f t="shared" si="138"/>
        <v>1</v>
      </c>
      <c r="CR147" s="77">
        <v>2</v>
      </c>
      <c r="CS147" s="85">
        <f t="shared" si="139"/>
        <v>2</v>
      </c>
      <c r="CT147" s="85">
        <f t="shared" si="140"/>
        <v>0</v>
      </c>
      <c r="CU147" s="85">
        <f t="shared" si="141"/>
        <v>19</v>
      </c>
      <c r="CV147" s="85">
        <f t="shared" si="142"/>
        <v>15</v>
      </c>
      <c r="CW147" s="85">
        <f t="shared" si="143"/>
        <v>0</v>
      </c>
      <c r="CX147" s="77">
        <f t="shared" si="155"/>
        <v>34</v>
      </c>
      <c r="CY147" s="85">
        <v>1</v>
      </c>
      <c r="CZ147" s="85">
        <v>2</v>
      </c>
      <c r="DA147" s="85">
        <v>0</v>
      </c>
      <c r="DB147" s="85">
        <v>19</v>
      </c>
      <c r="DC147" s="85">
        <v>15</v>
      </c>
      <c r="DD147" s="85">
        <v>0</v>
      </c>
      <c r="DP147" s="85">
        <v>1</v>
      </c>
      <c r="DQ147" s="85">
        <v>2</v>
      </c>
      <c r="DR147" s="85">
        <v>3</v>
      </c>
      <c r="DS147" s="85">
        <v>19</v>
      </c>
      <c r="DT147" s="85">
        <v>16</v>
      </c>
      <c r="DU147" s="85">
        <v>0</v>
      </c>
      <c r="DV147" s="85">
        <v>2</v>
      </c>
      <c r="DW147" s="85">
        <v>5</v>
      </c>
      <c r="DX147" s="85">
        <v>3</v>
      </c>
      <c r="DY147" s="85">
        <v>19</v>
      </c>
      <c r="DZ147" s="85">
        <v>55</v>
      </c>
      <c r="EA147" s="85">
        <v>6</v>
      </c>
      <c r="EB147" s="85">
        <v>7</v>
      </c>
      <c r="EC147" s="85">
        <v>14</v>
      </c>
      <c r="ED147" s="85">
        <v>37</v>
      </c>
      <c r="EE147" s="85">
        <v>94</v>
      </c>
      <c r="EF147" s="85">
        <v>49</v>
      </c>
      <c r="EG147" s="85">
        <v>1</v>
      </c>
      <c r="EH147" s="85">
        <v>1</v>
      </c>
      <c r="EI147" s="85">
        <v>0</v>
      </c>
      <c r="EJ147" s="85">
        <v>1</v>
      </c>
      <c r="EK147" s="85">
        <v>0</v>
      </c>
      <c r="EL147" s="85">
        <v>2</v>
      </c>
      <c r="EM147" s="85">
        <v>0</v>
      </c>
      <c r="ET147" s="85">
        <v>26</v>
      </c>
      <c r="EU147" s="85">
        <v>54</v>
      </c>
      <c r="EV147" s="85">
        <v>9</v>
      </c>
      <c r="EW147" s="85">
        <v>139</v>
      </c>
      <c r="EX147" s="85">
        <v>710</v>
      </c>
      <c r="EY147" s="85">
        <v>72</v>
      </c>
      <c r="EZ147" s="85">
        <v>2</v>
      </c>
      <c r="FA147" s="85">
        <v>16</v>
      </c>
      <c r="FB147" s="85">
        <v>37</v>
      </c>
      <c r="FC147" s="85">
        <v>158</v>
      </c>
      <c r="FD147" s="85">
        <v>130</v>
      </c>
      <c r="FE147" s="85">
        <v>15</v>
      </c>
      <c r="FL147" s="86">
        <f t="shared" si="156"/>
        <v>412.19999999999982</v>
      </c>
      <c r="FM147" s="99">
        <f t="shared" si="144"/>
        <v>20</v>
      </c>
      <c r="FN147" s="99">
        <f t="shared" si="145"/>
        <v>4</v>
      </c>
      <c r="FO147" s="100">
        <f t="shared" si="146"/>
        <v>3.4</v>
      </c>
      <c r="FP147" s="100">
        <f t="shared" si="147"/>
        <v>684</v>
      </c>
      <c r="FQ147" s="101">
        <v>0.31845885631311588</v>
      </c>
      <c r="FR147" s="101">
        <v>0.17200968893543672</v>
      </c>
      <c r="FS147" s="101">
        <v>0.14724437566956308</v>
      </c>
      <c r="FT147" s="100" t="s">
        <v>1720</v>
      </c>
      <c r="FU147" s="100" t="s">
        <v>1988</v>
      </c>
      <c r="FV147" s="100" t="s">
        <v>2138</v>
      </c>
      <c r="FW147" s="100" t="s">
        <v>1977</v>
      </c>
      <c r="FX147" s="100" t="s">
        <v>1980</v>
      </c>
      <c r="FY147" s="100" t="s">
        <v>1738</v>
      </c>
      <c r="FZ147" s="100" t="s">
        <v>1746</v>
      </c>
      <c r="GA147" s="100" t="s">
        <v>1716</v>
      </c>
      <c r="GB147" s="100"/>
    </row>
    <row r="148" spans="1:184" hidden="1" x14ac:dyDescent="0.25">
      <c r="A148" s="32" t="s">
        <v>138</v>
      </c>
      <c r="B148" s="90" t="s">
        <v>143</v>
      </c>
      <c r="C148" s="41" t="str">
        <f>'[1]Özet tablo'!P147</f>
        <v>BALIKESİR</v>
      </c>
      <c r="D148" s="41"/>
      <c r="E148" s="41"/>
      <c r="F148" s="41"/>
      <c r="G148" s="91">
        <v>40</v>
      </c>
      <c r="H148" s="91">
        <v>190</v>
      </c>
      <c r="I148" s="91">
        <v>289</v>
      </c>
      <c r="J148" s="91">
        <v>519</v>
      </c>
      <c r="K148" s="92">
        <v>45</v>
      </c>
      <c r="L148" s="92">
        <v>166</v>
      </c>
      <c r="M148" s="92">
        <v>315</v>
      </c>
      <c r="N148" s="92">
        <v>526</v>
      </c>
      <c r="O148" s="93">
        <v>30</v>
      </c>
      <c r="P148" s="40">
        <v>74</v>
      </c>
      <c r="Q148" s="94">
        <f t="shared" si="157"/>
        <v>7</v>
      </c>
      <c r="R148" s="95">
        <f t="shared" si="158"/>
        <v>1.348747591522158E-2</v>
      </c>
      <c r="S148" s="96">
        <v>401</v>
      </c>
      <c r="T148" s="96">
        <v>469</v>
      </c>
      <c r="U148" s="96">
        <v>366</v>
      </c>
      <c r="V148" s="96">
        <v>497</v>
      </c>
      <c r="W148" s="96">
        <v>835</v>
      </c>
      <c r="X148" s="96">
        <v>1236</v>
      </c>
      <c r="Y148" s="73">
        <f t="shared" si="109"/>
        <v>11.221945137157107</v>
      </c>
      <c r="Z148" s="73">
        <f t="shared" si="110"/>
        <v>35.394456289978677</v>
      </c>
      <c r="AA148" s="73">
        <f t="shared" si="111"/>
        <v>74.043715846994544</v>
      </c>
      <c r="AB148" s="73">
        <f t="shared" si="112"/>
        <v>52.335329341317362</v>
      </c>
      <c r="AC148" s="73">
        <f t="shared" si="113"/>
        <v>38.996763754045304</v>
      </c>
      <c r="AD148" s="97">
        <f t="shared" si="116"/>
        <v>398</v>
      </c>
      <c r="AE148" s="40">
        <f t="shared" si="117"/>
        <v>95</v>
      </c>
      <c r="AF148" s="98">
        <v>507</v>
      </c>
      <c r="AG148" s="98">
        <v>418</v>
      </c>
      <c r="AH148" s="98">
        <v>492</v>
      </c>
      <c r="AI148" s="98">
        <v>337</v>
      </c>
      <c r="AJ148" s="98">
        <v>128</v>
      </c>
      <c r="AK148" s="98">
        <v>107</v>
      </c>
      <c r="AL148" s="76">
        <v>27</v>
      </c>
      <c r="AM148" s="76">
        <v>38</v>
      </c>
      <c r="AN148" s="77">
        <v>59</v>
      </c>
      <c r="AO148" s="77">
        <v>192</v>
      </c>
      <c r="AP148" s="77">
        <v>330</v>
      </c>
      <c r="AQ148" s="77">
        <v>20</v>
      </c>
      <c r="AR148" s="77">
        <f t="shared" si="148"/>
        <v>601</v>
      </c>
      <c r="AS148" s="77">
        <v>97</v>
      </c>
      <c r="AT148" s="78">
        <v>17</v>
      </c>
      <c r="AU148" s="79">
        <v>48</v>
      </c>
      <c r="AV148" s="80">
        <f t="shared" si="118"/>
        <v>41.324503311258276</v>
      </c>
      <c r="AW148" s="80">
        <f t="shared" si="119"/>
        <v>53.679131483715317</v>
      </c>
      <c r="AX148" s="80">
        <f t="shared" si="120"/>
        <v>75.074183976261139</v>
      </c>
      <c r="AY148" s="81">
        <f t="shared" si="121"/>
        <v>14.114832535885165</v>
      </c>
      <c r="AZ148" s="81">
        <f t="shared" si="122"/>
        <v>39.024390243902438</v>
      </c>
      <c r="BA148" s="81">
        <f t="shared" si="123"/>
        <v>84.946236559139791</v>
      </c>
      <c r="BB148" s="81">
        <f t="shared" si="124"/>
        <v>61.337513061650995</v>
      </c>
      <c r="BC148" s="81">
        <f t="shared" si="125"/>
        <v>51.415628539071342</v>
      </c>
      <c r="BD148" s="82">
        <f t="shared" si="149"/>
        <v>70</v>
      </c>
      <c r="BE148" s="83">
        <v>27</v>
      </c>
      <c r="BF148" s="83">
        <v>40</v>
      </c>
      <c r="BG148" s="83">
        <v>59</v>
      </c>
      <c r="BH148" s="83">
        <v>183</v>
      </c>
      <c r="BI148" s="83">
        <v>332</v>
      </c>
      <c r="BJ148" s="83">
        <v>29</v>
      </c>
      <c r="BK148" s="77">
        <f t="shared" si="150"/>
        <v>603</v>
      </c>
      <c r="BL148" s="83">
        <f t="shared" si="126"/>
        <v>26</v>
      </c>
      <c r="BM148" s="84">
        <v>36</v>
      </c>
      <c r="BN148" s="83">
        <f t="shared" si="127"/>
        <v>38</v>
      </c>
      <c r="BO148" s="83">
        <f t="shared" si="128"/>
        <v>54</v>
      </c>
      <c r="BP148" s="83">
        <f t="shared" si="129"/>
        <v>171</v>
      </c>
      <c r="BQ148" s="83">
        <f t="shared" si="130"/>
        <v>320</v>
      </c>
      <c r="BR148" s="83">
        <f t="shared" si="131"/>
        <v>27</v>
      </c>
      <c r="BS148" s="77">
        <f t="shared" si="151"/>
        <v>572</v>
      </c>
      <c r="BT148" s="83">
        <f t="shared" si="132"/>
        <v>0</v>
      </c>
      <c r="BU148" s="77"/>
      <c r="BV148" s="83">
        <f t="shared" si="133"/>
        <v>0</v>
      </c>
      <c r="BW148" s="83">
        <f t="shared" si="134"/>
        <v>0</v>
      </c>
      <c r="BX148" s="83">
        <f t="shared" si="135"/>
        <v>0</v>
      </c>
      <c r="BY148" s="83">
        <f t="shared" si="136"/>
        <v>0</v>
      </c>
      <c r="BZ148" s="83">
        <f t="shared" si="137"/>
        <v>0</v>
      </c>
      <c r="CA148" s="77">
        <f t="shared" si="152"/>
        <v>0</v>
      </c>
      <c r="CB148" s="85">
        <v>1</v>
      </c>
      <c r="CC148" s="77">
        <v>2</v>
      </c>
      <c r="CD148" s="85">
        <v>2</v>
      </c>
      <c r="CE148" s="85">
        <v>5</v>
      </c>
      <c r="CF148" s="85">
        <v>12</v>
      </c>
      <c r="CG148" s="85">
        <v>12</v>
      </c>
      <c r="CH148" s="85">
        <v>2</v>
      </c>
      <c r="CI148" s="77">
        <f t="shared" si="153"/>
        <v>31</v>
      </c>
      <c r="CP148" s="77">
        <f t="shared" si="154"/>
        <v>0</v>
      </c>
      <c r="CQ148" s="85">
        <f t="shared" si="138"/>
        <v>0</v>
      </c>
      <c r="CR148" s="77"/>
      <c r="CS148" s="85">
        <f t="shared" si="139"/>
        <v>0</v>
      </c>
      <c r="CT148" s="85">
        <f t="shared" si="140"/>
        <v>0</v>
      </c>
      <c r="CU148" s="85">
        <f t="shared" si="141"/>
        <v>0</v>
      </c>
      <c r="CV148" s="85">
        <f t="shared" si="142"/>
        <v>0</v>
      </c>
      <c r="CW148" s="85">
        <f t="shared" si="143"/>
        <v>0</v>
      </c>
      <c r="CX148" s="77">
        <f t="shared" si="155"/>
        <v>0</v>
      </c>
      <c r="ET148" s="85">
        <v>25</v>
      </c>
      <c r="EU148" s="85">
        <v>32</v>
      </c>
      <c r="EV148" s="85">
        <v>33</v>
      </c>
      <c r="EW148" s="85">
        <v>125</v>
      </c>
      <c r="EX148" s="85">
        <v>270</v>
      </c>
      <c r="EY148" s="85">
        <v>27</v>
      </c>
      <c r="EZ148" s="85">
        <v>1</v>
      </c>
      <c r="FA148" s="85">
        <v>6</v>
      </c>
      <c r="FB148" s="85">
        <v>21</v>
      </c>
      <c r="FC148" s="85">
        <v>46</v>
      </c>
      <c r="FD148" s="85">
        <v>50</v>
      </c>
      <c r="FE148" s="85">
        <v>0</v>
      </c>
      <c r="FL148" s="86">
        <f t="shared" si="156"/>
        <v>21.299999999999955</v>
      </c>
      <c r="FM148" s="99">
        <f t="shared" si="144"/>
        <v>1</v>
      </c>
      <c r="FN148" s="99">
        <f t="shared" si="145"/>
        <v>0</v>
      </c>
      <c r="FO148" s="100">
        <f t="shared" si="146"/>
        <v>0.17</v>
      </c>
      <c r="FP148" s="100">
        <f t="shared" si="147"/>
        <v>0</v>
      </c>
      <c r="FQ148" s="101">
        <v>2.4545411384893058E-2</v>
      </c>
      <c r="FR148" s="101">
        <v>-0.14516054391336866</v>
      </c>
      <c r="FS148" s="101">
        <v>-0.12329334420416457</v>
      </c>
      <c r="FT148" s="100" t="s">
        <v>1907</v>
      </c>
      <c r="FU148" s="100" t="s">
        <v>1773</v>
      </c>
      <c r="FV148" s="100" t="s">
        <v>1784</v>
      </c>
      <c r="FW148" s="100" t="s">
        <v>1881</v>
      </c>
      <c r="FX148" s="100" t="s">
        <v>2198</v>
      </c>
      <c r="FY148" s="100" t="s">
        <v>2138</v>
      </c>
      <c r="FZ148" s="100" t="s">
        <v>2237</v>
      </c>
      <c r="GA148" s="100" t="s">
        <v>2069</v>
      </c>
      <c r="GB148" s="100"/>
    </row>
    <row r="149" spans="1:184" hidden="1" x14ac:dyDescent="0.25">
      <c r="A149" s="32" t="s">
        <v>138</v>
      </c>
      <c r="B149" s="90" t="s">
        <v>144</v>
      </c>
      <c r="C149" s="41" t="str">
        <f>'[1]Özet tablo'!P148</f>
        <v>BALIKESİR</v>
      </c>
      <c r="D149" s="41"/>
      <c r="E149" s="41"/>
      <c r="F149" s="41"/>
      <c r="G149" s="91">
        <v>42</v>
      </c>
      <c r="H149" s="91">
        <v>196</v>
      </c>
      <c r="I149" s="91">
        <v>380</v>
      </c>
      <c r="J149" s="91">
        <v>618</v>
      </c>
      <c r="K149" s="92">
        <v>80</v>
      </c>
      <c r="L149" s="92">
        <v>247</v>
      </c>
      <c r="M149" s="92">
        <v>464</v>
      </c>
      <c r="N149" s="92">
        <v>791</v>
      </c>
      <c r="O149" s="93">
        <v>11</v>
      </c>
      <c r="P149" s="40">
        <v>88</v>
      </c>
      <c r="Q149" s="94">
        <f t="shared" si="157"/>
        <v>173</v>
      </c>
      <c r="R149" s="95">
        <f t="shared" si="158"/>
        <v>0.27993527508090615</v>
      </c>
      <c r="S149" s="96">
        <v>463</v>
      </c>
      <c r="T149" s="96">
        <v>593</v>
      </c>
      <c r="U149" s="96">
        <v>438</v>
      </c>
      <c r="V149" s="96">
        <v>567</v>
      </c>
      <c r="W149" s="96">
        <v>1031</v>
      </c>
      <c r="X149" s="96">
        <v>1494</v>
      </c>
      <c r="Y149" s="73">
        <f t="shared" si="109"/>
        <v>17.278617710583152</v>
      </c>
      <c r="Z149" s="73">
        <f t="shared" si="110"/>
        <v>41.652613827993257</v>
      </c>
      <c r="AA149" s="73">
        <f t="shared" si="111"/>
        <v>88.356164383561648</v>
      </c>
      <c r="AB149" s="73">
        <f t="shared" si="112"/>
        <v>61.493695441319105</v>
      </c>
      <c r="AC149" s="73">
        <f t="shared" si="113"/>
        <v>47.791164658634536</v>
      </c>
      <c r="AD149" s="97">
        <f t="shared" si="116"/>
        <v>397</v>
      </c>
      <c r="AE149" s="40">
        <f t="shared" si="117"/>
        <v>51</v>
      </c>
      <c r="AF149" s="98">
        <v>636</v>
      </c>
      <c r="AG149" s="98">
        <v>463</v>
      </c>
      <c r="AH149" s="98">
        <v>628</v>
      </c>
      <c r="AI149" s="98">
        <v>462</v>
      </c>
      <c r="AJ149" s="98">
        <v>137</v>
      </c>
      <c r="AK149" s="98">
        <v>119</v>
      </c>
      <c r="AL149" s="76">
        <v>17</v>
      </c>
      <c r="AM149" s="76">
        <v>27</v>
      </c>
      <c r="AN149" s="77">
        <v>56</v>
      </c>
      <c r="AO149" s="77">
        <v>181</v>
      </c>
      <c r="AP149" s="77">
        <v>429</v>
      </c>
      <c r="AQ149" s="77">
        <v>14</v>
      </c>
      <c r="AR149" s="77">
        <f t="shared" si="148"/>
        <v>680</v>
      </c>
      <c r="AS149" s="77">
        <v>103</v>
      </c>
      <c r="AT149" s="78">
        <v>8</v>
      </c>
      <c r="AU149" s="79">
        <v>27</v>
      </c>
      <c r="AV149" s="80">
        <f t="shared" si="118"/>
        <v>42.810810810810814</v>
      </c>
      <c r="AW149" s="80">
        <f t="shared" si="119"/>
        <v>47.798165137614681</v>
      </c>
      <c r="AX149" s="80">
        <f t="shared" si="120"/>
        <v>73.593073593073584</v>
      </c>
      <c r="AY149" s="81">
        <f t="shared" si="121"/>
        <v>12.095032397408207</v>
      </c>
      <c r="AZ149" s="81">
        <f t="shared" si="122"/>
        <v>28.821656050955411</v>
      </c>
      <c r="BA149" s="81">
        <f t="shared" si="123"/>
        <v>77.462437395659435</v>
      </c>
      <c r="BB149" s="81">
        <f t="shared" si="124"/>
        <v>52.567237163814184</v>
      </c>
      <c r="BC149" s="81">
        <f t="shared" si="125"/>
        <v>48.964218455743882</v>
      </c>
      <c r="BD149" s="82">
        <f t="shared" si="149"/>
        <v>135</v>
      </c>
      <c r="BE149" s="83">
        <v>20</v>
      </c>
      <c r="BF149" s="83">
        <v>49</v>
      </c>
      <c r="BG149" s="83">
        <v>84</v>
      </c>
      <c r="BH149" s="83">
        <v>220</v>
      </c>
      <c r="BI149" s="83">
        <v>441</v>
      </c>
      <c r="BJ149" s="83">
        <v>25</v>
      </c>
      <c r="BK149" s="77">
        <f t="shared" si="150"/>
        <v>770</v>
      </c>
      <c r="BL149" s="83">
        <f t="shared" si="126"/>
        <v>17</v>
      </c>
      <c r="BM149" s="84">
        <v>25</v>
      </c>
      <c r="BN149" s="83">
        <f t="shared" si="127"/>
        <v>41</v>
      </c>
      <c r="BO149" s="83">
        <f t="shared" si="128"/>
        <v>54</v>
      </c>
      <c r="BP149" s="83">
        <f t="shared" si="129"/>
        <v>191</v>
      </c>
      <c r="BQ149" s="83">
        <f t="shared" si="130"/>
        <v>435</v>
      </c>
      <c r="BR149" s="83">
        <f t="shared" si="131"/>
        <v>25</v>
      </c>
      <c r="BS149" s="77">
        <f t="shared" si="151"/>
        <v>705</v>
      </c>
      <c r="BT149" s="83">
        <f t="shared" si="132"/>
        <v>0</v>
      </c>
      <c r="BU149" s="77">
        <v>1</v>
      </c>
      <c r="BV149" s="83">
        <f t="shared" si="133"/>
        <v>0</v>
      </c>
      <c r="BW149" s="83">
        <f t="shared" si="134"/>
        <v>0</v>
      </c>
      <c r="BX149" s="83">
        <f t="shared" si="135"/>
        <v>0</v>
      </c>
      <c r="BY149" s="83">
        <f t="shared" si="136"/>
        <v>0</v>
      </c>
      <c r="BZ149" s="83">
        <f t="shared" si="137"/>
        <v>0</v>
      </c>
      <c r="CA149" s="77">
        <f t="shared" si="152"/>
        <v>0</v>
      </c>
      <c r="CB149" s="85">
        <v>3</v>
      </c>
      <c r="CC149" s="77">
        <v>1</v>
      </c>
      <c r="CD149" s="85">
        <v>8</v>
      </c>
      <c r="CE149" s="85">
        <v>30</v>
      </c>
      <c r="CF149" s="85">
        <v>29</v>
      </c>
      <c r="CG149" s="85">
        <v>6</v>
      </c>
      <c r="CH149" s="85">
        <v>0</v>
      </c>
      <c r="CI149" s="77">
        <f t="shared" si="153"/>
        <v>65</v>
      </c>
      <c r="CP149" s="77">
        <f t="shared" si="154"/>
        <v>0</v>
      </c>
      <c r="CQ149" s="85">
        <f t="shared" si="138"/>
        <v>0</v>
      </c>
      <c r="CR149" s="77"/>
      <c r="CS149" s="85">
        <f t="shared" si="139"/>
        <v>0</v>
      </c>
      <c r="CT149" s="85">
        <f t="shared" si="140"/>
        <v>0</v>
      </c>
      <c r="CU149" s="85">
        <f t="shared" si="141"/>
        <v>0</v>
      </c>
      <c r="CV149" s="85">
        <f t="shared" si="142"/>
        <v>0</v>
      </c>
      <c r="CW149" s="85">
        <f t="shared" si="143"/>
        <v>0</v>
      </c>
      <c r="CX149" s="77">
        <f t="shared" si="155"/>
        <v>0</v>
      </c>
      <c r="DP149" s="85">
        <v>1</v>
      </c>
      <c r="DQ149" s="85">
        <v>1</v>
      </c>
      <c r="DR149" s="85">
        <v>12</v>
      </c>
      <c r="DS149" s="85">
        <v>5</v>
      </c>
      <c r="DT149" s="85">
        <v>0</v>
      </c>
      <c r="DU149" s="85">
        <v>0</v>
      </c>
      <c r="ET149" s="85">
        <v>14</v>
      </c>
      <c r="EU149" s="85">
        <v>24</v>
      </c>
      <c r="EV149" s="85">
        <v>7</v>
      </c>
      <c r="EW149" s="85">
        <v>84</v>
      </c>
      <c r="EX149" s="85">
        <v>271</v>
      </c>
      <c r="EY149" s="85">
        <v>16</v>
      </c>
      <c r="EZ149" s="85">
        <v>2</v>
      </c>
      <c r="FA149" s="85">
        <v>16</v>
      </c>
      <c r="FB149" s="85">
        <v>35</v>
      </c>
      <c r="FC149" s="85">
        <v>102</v>
      </c>
      <c r="FD149" s="85">
        <v>164</v>
      </c>
      <c r="FE149" s="85">
        <v>9</v>
      </c>
      <c r="FL149" s="86">
        <f t="shared" si="156"/>
        <v>131</v>
      </c>
      <c r="FM149" s="99">
        <f t="shared" si="144"/>
        <v>6</v>
      </c>
      <c r="FN149" s="99">
        <f t="shared" si="145"/>
        <v>1</v>
      </c>
      <c r="FO149" s="100">
        <f t="shared" si="146"/>
        <v>1.02</v>
      </c>
      <c r="FP149" s="100">
        <f t="shared" si="147"/>
        <v>171</v>
      </c>
      <c r="FQ149" s="101">
        <v>0.32170188643592751</v>
      </c>
      <c r="FR149" s="101">
        <v>0.24384396796693342</v>
      </c>
      <c r="FS149" s="101">
        <v>0.18577075098814214</v>
      </c>
      <c r="FT149" s="100" t="s">
        <v>1942</v>
      </c>
      <c r="FU149" s="100" t="s">
        <v>1658</v>
      </c>
      <c r="FV149" s="100" t="s">
        <v>1588</v>
      </c>
      <c r="FW149" s="100" t="s">
        <v>2331</v>
      </c>
      <c r="FX149" s="100" t="s">
        <v>2087</v>
      </c>
      <c r="FY149" s="100" t="s">
        <v>2354</v>
      </c>
      <c r="FZ149" s="100" t="s">
        <v>1419</v>
      </c>
      <c r="GA149" s="100" t="s">
        <v>2252</v>
      </c>
      <c r="GB149" s="100"/>
    </row>
    <row r="150" spans="1:184" hidden="1" x14ac:dyDescent="0.25">
      <c r="A150" s="32" t="s">
        <v>138</v>
      </c>
      <c r="B150" s="90" t="s">
        <v>145</v>
      </c>
      <c r="C150" s="41" t="str">
        <f>'[1]Özet tablo'!P149</f>
        <v>BALIKESİR</v>
      </c>
      <c r="D150" s="41"/>
      <c r="E150" s="41"/>
      <c r="F150" s="41"/>
      <c r="G150" s="91">
        <v>9</v>
      </c>
      <c r="H150" s="91">
        <v>71</v>
      </c>
      <c r="I150" s="91">
        <v>188</v>
      </c>
      <c r="J150" s="91">
        <v>268</v>
      </c>
      <c r="K150" s="92">
        <v>36</v>
      </c>
      <c r="L150" s="92">
        <v>102</v>
      </c>
      <c r="M150" s="92">
        <v>173</v>
      </c>
      <c r="N150" s="92">
        <v>311</v>
      </c>
      <c r="O150" s="93">
        <v>15</v>
      </c>
      <c r="P150" s="40">
        <v>45</v>
      </c>
      <c r="Q150" s="94">
        <f t="shared" si="157"/>
        <v>43</v>
      </c>
      <c r="R150" s="95">
        <f t="shared" si="158"/>
        <v>0.16044776119402984</v>
      </c>
      <c r="S150" s="96">
        <v>326</v>
      </c>
      <c r="T150" s="96">
        <v>406</v>
      </c>
      <c r="U150" s="96">
        <v>300</v>
      </c>
      <c r="V150" s="96">
        <v>422</v>
      </c>
      <c r="W150" s="96">
        <v>706</v>
      </c>
      <c r="X150" s="96">
        <v>1032</v>
      </c>
      <c r="Y150" s="73">
        <f t="shared" si="109"/>
        <v>11.042944785276074</v>
      </c>
      <c r="Z150" s="73">
        <f t="shared" si="110"/>
        <v>25.123152709359609</v>
      </c>
      <c r="AA150" s="73">
        <f t="shared" si="111"/>
        <v>47.666666666666671</v>
      </c>
      <c r="AB150" s="73">
        <f t="shared" si="112"/>
        <v>34.702549575070826</v>
      </c>
      <c r="AC150" s="73">
        <f t="shared" si="113"/>
        <v>27.228682170542633</v>
      </c>
      <c r="AD150" s="97">
        <f t="shared" si="116"/>
        <v>461</v>
      </c>
      <c r="AE150" s="40">
        <f t="shared" si="117"/>
        <v>157</v>
      </c>
      <c r="AF150" s="98">
        <v>403</v>
      </c>
      <c r="AG150" s="98">
        <v>287</v>
      </c>
      <c r="AH150" s="98">
        <v>399</v>
      </c>
      <c r="AI150" s="98">
        <v>278</v>
      </c>
      <c r="AJ150" s="98">
        <v>113</v>
      </c>
      <c r="AK150" s="98">
        <v>92</v>
      </c>
      <c r="AL150" s="76">
        <v>15</v>
      </c>
      <c r="AM150" s="76">
        <v>21</v>
      </c>
      <c r="AN150" s="77">
        <v>23</v>
      </c>
      <c r="AO150" s="77">
        <v>120</v>
      </c>
      <c r="AP150" s="77">
        <v>159</v>
      </c>
      <c r="AQ150" s="77">
        <v>12</v>
      </c>
      <c r="AR150" s="77">
        <f t="shared" si="148"/>
        <v>314</v>
      </c>
      <c r="AS150" s="77">
        <v>44</v>
      </c>
      <c r="AT150" s="78">
        <v>15</v>
      </c>
      <c r="AU150" s="79">
        <v>47</v>
      </c>
      <c r="AV150" s="80">
        <f t="shared" si="118"/>
        <v>26.548672566371685</v>
      </c>
      <c r="AW150" s="80">
        <f t="shared" si="119"/>
        <v>36.484490398818316</v>
      </c>
      <c r="AX150" s="80">
        <f t="shared" si="120"/>
        <v>45.68345323741007</v>
      </c>
      <c r="AY150" s="81">
        <f t="shared" si="121"/>
        <v>8.0139372822299642</v>
      </c>
      <c r="AZ150" s="81">
        <f t="shared" si="122"/>
        <v>30.075187969924812</v>
      </c>
      <c r="BA150" s="81">
        <f t="shared" si="123"/>
        <v>56.521739130434781</v>
      </c>
      <c r="BB150" s="81">
        <f t="shared" si="124"/>
        <v>43.164556962025316</v>
      </c>
      <c r="BC150" s="81">
        <f t="shared" si="125"/>
        <v>35.988200589970504</v>
      </c>
      <c r="BD150" s="82">
        <f t="shared" si="149"/>
        <v>170</v>
      </c>
      <c r="BE150" s="83">
        <v>19</v>
      </c>
      <c r="BF150" s="83">
        <v>30</v>
      </c>
      <c r="BG150" s="83">
        <v>28</v>
      </c>
      <c r="BH150" s="83">
        <v>141</v>
      </c>
      <c r="BI150" s="83">
        <v>178</v>
      </c>
      <c r="BJ150" s="83">
        <v>15</v>
      </c>
      <c r="BK150" s="77">
        <f t="shared" si="150"/>
        <v>362</v>
      </c>
      <c r="BL150" s="83">
        <f t="shared" si="126"/>
        <v>15</v>
      </c>
      <c r="BM150" s="84">
        <v>21</v>
      </c>
      <c r="BN150" s="83">
        <f t="shared" si="127"/>
        <v>25</v>
      </c>
      <c r="BO150" s="83">
        <f t="shared" si="128"/>
        <v>28</v>
      </c>
      <c r="BP150" s="83">
        <f t="shared" si="129"/>
        <v>124</v>
      </c>
      <c r="BQ150" s="83">
        <f t="shared" si="130"/>
        <v>165</v>
      </c>
      <c r="BR150" s="83">
        <f t="shared" si="131"/>
        <v>15</v>
      </c>
      <c r="BS150" s="77">
        <f t="shared" si="151"/>
        <v>332</v>
      </c>
      <c r="BT150" s="83">
        <f t="shared" si="132"/>
        <v>0</v>
      </c>
      <c r="BU150" s="77"/>
      <c r="BV150" s="83">
        <f t="shared" si="133"/>
        <v>0</v>
      </c>
      <c r="BW150" s="83">
        <f t="shared" si="134"/>
        <v>0</v>
      </c>
      <c r="BX150" s="83">
        <f t="shared" si="135"/>
        <v>0</v>
      </c>
      <c r="BY150" s="83">
        <f t="shared" si="136"/>
        <v>0</v>
      </c>
      <c r="BZ150" s="83">
        <f t="shared" si="137"/>
        <v>0</v>
      </c>
      <c r="CA150" s="77">
        <f t="shared" si="152"/>
        <v>0</v>
      </c>
      <c r="CC150" s="77"/>
      <c r="CI150" s="77">
        <f t="shared" si="153"/>
        <v>0</v>
      </c>
      <c r="CP150" s="77">
        <f t="shared" si="154"/>
        <v>0</v>
      </c>
      <c r="CQ150" s="85">
        <f t="shared" si="138"/>
        <v>4</v>
      </c>
      <c r="CR150" s="77"/>
      <c r="CS150" s="85">
        <f t="shared" si="139"/>
        <v>5</v>
      </c>
      <c r="CT150" s="85">
        <f t="shared" si="140"/>
        <v>0</v>
      </c>
      <c r="CU150" s="85">
        <f t="shared" si="141"/>
        <v>17</v>
      </c>
      <c r="CV150" s="85">
        <f t="shared" si="142"/>
        <v>13</v>
      </c>
      <c r="CW150" s="85">
        <f t="shared" si="143"/>
        <v>0</v>
      </c>
      <c r="CX150" s="77">
        <f t="shared" si="155"/>
        <v>30</v>
      </c>
      <c r="CY150" s="85">
        <v>4</v>
      </c>
      <c r="CZ150" s="85">
        <v>5</v>
      </c>
      <c r="DA150" s="85">
        <v>0</v>
      </c>
      <c r="DB150" s="85">
        <v>17</v>
      </c>
      <c r="DC150" s="85">
        <v>13</v>
      </c>
      <c r="DD150" s="85">
        <v>0</v>
      </c>
      <c r="DP150" s="85">
        <v>1</v>
      </c>
      <c r="DQ150" s="85">
        <v>1</v>
      </c>
      <c r="DR150" s="85">
        <v>1</v>
      </c>
      <c r="DS150" s="85">
        <v>9</v>
      </c>
      <c r="DT150" s="85">
        <v>2</v>
      </c>
      <c r="DU150" s="85">
        <v>0</v>
      </c>
      <c r="ET150" s="85">
        <v>13</v>
      </c>
      <c r="EU150" s="85">
        <v>20</v>
      </c>
      <c r="EV150" s="85">
        <v>15</v>
      </c>
      <c r="EW150" s="85">
        <v>89</v>
      </c>
      <c r="EX150" s="85">
        <v>151</v>
      </c>
      <c r="EY150" s="85">
        <v>14</v>
      </c>
      <c r="EZ150" s="85">
        <v>1</v>
      </c>
      <c r="FA150" s="85">
        <v>4</v>
      </c>
      <c r="FB150" s="85">
        <v>12</v>
      </c>
      <c r="FC150" s="85">
        <v>26</v>
      </c>
      <c r="FD150" s="85">
        <v>12</v>
      </c>
      <c r="FE150" s="85">
        <v>1</v>
      </c>
      <c r="FL150" s="86">
        <f t="shared" si="156"/>
        <v>167.89999999999998</v>
      </c>
      <c r="FM150" s="99">
        <f t="shared" si="144"/>
        <v>8</v>
      </c>
      <c r="FN150" s="99">
        <f t="shared" si="145"/>
        <v>1</v>
      </c>
      <c r="FO150" s="100">
        <f t="shared" si="146"/>
        <v>1.36</v>
      </c>
      <c r="FP150" s="100">
        <f t="shared" si="147"/>
        <v>171</v>
      </c>
      <c r="FQ150" s="101">
        <v>0.27365157995263018</v>
      </c>
      <c r="FR150" s="101">
        <v>0.10851678314966538</v>
      </c>
      <c r="FS150" s="101">
        <v>9.2793403730853263E-2</v>
      </c>
      <c r="FT150" s="100" t="s">
        <v>1880</v>
      </c>
      <c r="FU150" s="100" t="s">
        <v>1881</v>
      </c>
      <c r="FV150" s="100" t="s">
        <v>1882</v>
      </c>
      <c r="FW150" s="100" t="s">
        <v>1540</v>
      </c>
      <c r="FX150" s="100" t="s">
        <v>1883</v>
      </c>
      <c r="FY150" s="100" t="s">
        <v>1884</v>
      </c>
      <c r="FZ150" s="100" t="s">
        <v>1660</v>
      </c>
      <c r="GA150" s="100" t="s">
        <v>1817</v>
      </c>
      <c r="GB150" s="100"/>
    </row>
    <row r="151" spans="1:184" hidden="1" x14ac:dyDescent="0.25">
      <c r="A151" s="32" t="s">
        <v>138</v>
      </c>
      <c r="B151" s="90" t="s">
        <v>1006</v>
      </c>
      <c r="C151" s="41" t="str">
        <f>'[1]Özet tablo'!P150</f>
        <v>BALIKESİR</v>
      </c>
      <c r="D151" s="41"/>
      <c r="E151" s="41"/>
      <c r="F151" s="41"/>
      <c r="G151" s="91">
        <v>131</v>
      </c>
      <c r="H151" s="91">
        <v>475</v>
      </c>
      <c r="I151" s="91">
        <v>847</v>
      </c>
      <c r="J151" s="91">
        <v>1453</v>
      </c>
      <c r="K151" s="92">
        <v>196</v>
      </c>
      <c r="L151" s="92">
        <v>653</v>
      </c>
      <c r="M151" s="92">
        <v>1041</v>
      </c>
      <c r="N151" s="92">
        <v>1890</v>
      </c>
      <c r="O151" s="93">
        <v>63</v>
      </c>
      <c r="P151" s="40">
        <v>239</v>
      </c>
      <c r="Q151" s="94">
        <f t="shared" si="157"/>
        <v>437</v>
      </c>
      <c r="R151" s="95">
        <f t="shared" si="158"/>
        <v>0.3007570543702684</v>
      </c>
      <c r="S151" s="96">
        <v>1208</v>
      </c>
      <c r="T151" s="96">
        <v>1556</v>
      </c>
      <c r="U151" s="96">
        <v>1186</v>
      </c>
      <c r="V151" s="96">
        <v>1585</v>
      </c>
      <c r="W151" s="96">
        <v>2742</v>
      </c>
      <c r="X151" s="96">
        <v>3950</v>
      </c>
      <c r="Y151" s="73">
        <f t="shared" si="109"/>
        <v>16.225165562913908</v>
      </c>
      <c r="Z151" s="73">
        <f t="shared" si="110"/>
        <v>41.966580976863753</v>
      </c>
      <c r="AA151" s="73">
        <f t="shared" si="111"/>
        <v>72.934232715008434</v>
      </c>
      <c r="AB151" s="73">
        <f t="shared" si="112"/>
        <v>55.36105032822757</v>
      </c>
      <c r="AC151" s="73">
        <f t="shared" si="113"/>
        <v>43.392405063291136</v>
      </c>
      <c r="AD151" s="97">
        <f t="shared" si="116"/>
        <v>1224</v>
      </c>
      <c r="AE151" s="40">
        <f t="shared" si="117"/>
        <v>321</v>
      </c>
      <c r="AF151" s="98">
        <v>1657</v>
      </c>
      <c r="AG151" s="98">
        <v>1275</v>
      </c>
      <c r="AH151" s="98">
        <v>1560</v>
      </c>
      <c r="AI151" s="98">
        <v>1202</v>
      </c>
      <c r="AJ151" s="98">
        <v>409</v>
      </c>
      <c r="AK151" s="98">
        <v>367</v>
      </c>
      <c r="AL151" s="76">
        <v>45</v>
      </c>
      <c r="AM151" s="76">
        <v>105</v>
      </c>
      <c r="AN151" s="77">
        <v>311</v>
      </c>
      <c r="AO151" s="77">
        <v>662</v>
      </c>
      <c r="AP151" s="77">
        <v>1122</v>
      </c>
      <c r="AQ151" s="77">
        <v>43</v>
      </c>
      <c r="AR151" s="77">
        <f t="shared" si="148"/>
        <v>2138</v>
      </c>
      <c r="AS151" s="77">
        <v>292</v>
      </c>
      <c r="AT151" s="78">
        <v>42</v>
      </c>
      <c r="AU151" s="79">
        <v>120</v>
      </c>
      <c r="AV151" s="80">
        <f t="shared" si="118"/>
        <v>47.799757771497781</v>
      </c>
      <c r="AW151" s="80">
        <f t="shared" si="119"/>
        <v>55.5756698044895</v>
      </c>
      <c r="AX151" s="80">
        <f t="shared" si="120"/>
        <v>72.628951747088195</v>
      </c>
      <c r="AY151" s="81">
        <f t="shared" si="121"/>
        <v>24.3921568627451</v>
      </c>
      <c r="AZ151" s="81">
        <f t="shared" si="122"/>
        <v>42.435897435897438</v>
      </c>
      <c r="BA151" s="81">
        <f t="shared" si="123"/>
        <v>79.702048417132218</v>
      </c>
      <c r="BB151" s="81">
        <f t="shared" si="124"/>
        <v>61.368653421633553</v>
      </c>
      <c r="BC151" s="81">
        <f t="shared" si="125"/>
        <v>55.266805266805264</v>
      </c>
      <c r="BD151" s="82">
        <f t="shared" si="149"/>
        <v>327</v>
      </c>
      <c r="BE151" s="83">
        <v>43</v>
      </c>
      <c r="BF151" s="83">
        <v>121</v>
      </c>
      <c r="BG151" s="83">
        <v>242</v>
      </c>
      <c r="BH151" s="83">
        <v>563</v>
      </c>
      <c r="BI151" s="83">
        <v>1117</v>
      </c>
      <c r="BJ151" s="83">
        <v>73</v>
      </c>
      <c r="BK151" s="77">
        <f t="shared" si="150"/>
        <v>1995</v>
      </c>
      <c r="BL151" s="83">
        <f t="shared" si="126"/>
        <v>33</v>
      </c>
      <c r="BM151" s="84">
        <v>58</v>
      </c>
      <c r="BN151" s="83">
        <f t="shared" si="127"/>
        <v>87</v>
      </c>
      <c r="BO151" s="83">
        <f t="shared" si="128"/>
        <v>144</v>
      </c>
      <c r="BP151" s="83">
        <f t="shared" si="129"/>
        <v>422</v>
      </c>
      <c r="BQ151" s="83">
        <f t="shared" si="130"/>
        <v>966</v>
      </c>
      <c r="BR151" s="83">
        <f t="shared" si="131"/>
        <v>66</v>
      </c>
      <c r="BS151" s="77">
        <f t="shared" si="151"/>
        <v>1598</v>
      </c>
      <c r="BT151" s="83">
        <f t="shared" si="132"/>
        <v>4</v>
      </c>
      <c r="BU151" s="77">
        <v>23</v>
      </c>
      <c r="BV151" s="83">
        <f t="shared" si="133"/>
        <v>18</v>
      </c>
      <c r="BW151" s="83">
        <f t="shared" si="134"/>
        <v>35</v>
      </c>
      <c r="BX151" s="83">
        <f t="shared" si="135"/>
        <v>78</v>
      </c>
      <c r="BY151" s="83">
        <f t="shared" si="136"/>
        <v>124</v>
      </c>
      <c r="BZ151" s="83">
        <f t="shared" si="137"/>
        <v>7</v>
      </c>
      <c r="CA151" s="77">
        <f t="shared" si="152"/>
        <v>244</v>
      </c>
      <c r="CB151" s="85">
        <v>5</v>
      </c>
      <c r="CC151" s="77">
        <v>24</v>
      </c>
      <c r="CD151" s="85">
        <v>15</v>
      </c>
      <c r="CE151" s="85">
        <v>63</v>
      </c>
      <c r="CF151" s="85">
        <v>53</v>
      </c>
      <c r="CG151" s="85">
        <v>26</v>
      </c>
      <c r="CH151" s="85">
        <v>0</v>
      </c>
      <c r="CI151" s="77">
        <f t="shared" si="153"/>
        <v>142</v>
      </c>
      <c r="CP151" s="77">
        <f t="shared" si="154"/>
        <v>0</v>
      </c>
      <c r="CQ151" s="85">
        <f t="shared" si="138"/>
        <v>1</v>
      </c>
      <c r="CR151" s="77"/>
      <c r="CS151" s="85">
        <f t="shared" si="139"/>
        <v>1</v>
      </c>
      <c r="CT151" s="85">
        <f t="shared" si="140"/>
        <v>0</v>
      </c>
      <c r="CU151" s="85">
        <f t="shared" si="141"/>
        <v>10</v>
      </c>
      <c r="CV151" s="85">
        <f t="shared" si="142"/>
        <v>1</v>
      </c>
      <c r="CW151" s="85">
        <f t="shared" si="143"/>
        <v>0</v>
      </c>
      <c r="CX151" s="77">
        <f t="shared" si="155"/>
        <v>11</v>
      </c>
      <c r="CY151" s="85">
        <v>1</v>
      </c>
      <c r="CZ151" s="85">
        <v>1</v>
      </c>
      <c r="DA151" s="85">
        <v>0</v>
      </c>
      <c r="DB151" s="85">
        <v>10</v>
      </c>
      <c r="DC151" s="85">
        <v>1</v>
      </c>
      <c r="DD151" s="85">
        <v>0</v>
      </c>
      <c r="DP151" s="85">
        <v>1</v>
      </c>
      <c r="DQ151" s="85">
        <v>3</v>
      </c>
      <c r="DR151" s="85">
        <v>19</v>
      </c>
      <c r="DS151" s="85">
        <v>14</v>
      </c>
      <c r="DT151" s="85">
        <v>9</v>
      </c>
      <c r="DU151" s="85">
        <v>2</v>
      </c>
      <c r="DV151" s="85">
        <v>2</v>
      </c>
      <c r="DW151" s="85">
        <v>8</v>
      </c>
      <c r="DX151" s="85">
        <v>14</v>
      </c>
      <c r="DY151" s="85">
        <v>33</v>
      </c>
      <c r="DZ151" s="85">
        <v>61</v>
      </c>
      <c r="EA151" s="85">
        <v>3</v>
      </c>
      <c r="EB151" s="85">
        <v>2</v>
      </c>
      <c r="EC151" s="85">
        <v>10</v>
      </c>
      <c r="ED151" s="85">
        <v>21</v>
      </c>
      <c r="EE151" s="85">
        <v>45</v>
      </c>
      <c r="EF151" s="85">
        <v>63</v>
      </c>
      <c r="EG151" s="85">
        <v>4</v>
      </c>
      <c r="ET151" s="85">
        <v>28</v>
      </c>
      <c r="EU151" s="85">
        <v>51</v>
      </c>
      <c r="EV151" s="85">
        <v>18</v>
      </c>
      <c r="EW151" s="85">
        <v>189</v>
      </c>
      <c r="EX151" s="85">
        <v>638</v>
      </c>
      <c r="EY151" s="85">
        <v>43</v>
      </c>
      <c r="EZ151" s="85">
        <v>4</v>
      </c>
      <c r="FA151" s="85">
        <v>33</v>
      </c>
      <c r="FB151" s="85">
        <v>107</v>
      </c>
      <c r="FC151" s="85">
        <v>219</v>
      </c>
      <c r="FD151" s="85">
        <v>319</v>
      </c>
      <c r="FE151" s="85">
        <v>21</v>
      </c>
      <c r="FL151" s="86">
        <f t="shared" si="156"/>
        <v>64.399999999999864</v>
      </c>
      <c r="FM151" s="99">
        <f t="shared" si="144"/>
        <v>3</v>
      </c>
      <c r="FN151" s="99">
        <f t="shared" si="145"/>
        <v>0</v>
      </c>
      <c r="FO151" s="100">
        <f t="shared" si="146"/>
        <v>0.51</v>
      </c>
      <c r="FP151" s="100">
        <f t="shared" si="147"/>
        <v>0</v>
      </c>
      <c r="FQ151" s="101">
        <v>0.35027477120977363</v>
      </c>
      <c r="FR151" s="101">
        <v>0.23470509582528601</v>
      </c>
      <c r="FS151" s="101">
        <v>6.1808718282368315E-2</v>
      </c>
      <c r="FT151" s="100" t="s">
        <v>1615</v>
      </c>
      <c r="FU151" s="100" t="s">
        <v>1594</v>
      </c>
      <c r="FV151" s="100" t="s">
        <v>1895</v>
      </c>
      <c r="FW151" s="100" t="s">
        <v>1478</v>
      </c>
      <c r="FX151" s="100" t="s">
        <v>1744</v>
      </c>
      <c r="FY151" s="100" t="s">
        <v>1735</v>
      </c>
      <c r="FZ151" s="100" t="s">
        <v>1449</v>
      </c>
      <c r="GA151" s="100" t="s">
        <v>1890</v>
      </c>
      <c r="GB151" s="100"/>
    </row>
    <row r="152" spans="1:184" hidden="1" x14ac:dyDescent="0.25">
      <c r="A152" s="32" t="s">
        <v>138</v>
      </c>
      <c r="B152" s="90" t="s">
        <v>146</v>
      </c>
      <c r="C152" s="41" t="str">
        <f>'[1]Özet tablo'!P151</f>
        <v>BALIKESİR</v>
      </c>
      <c r="D152" s="41"/>
      <c r="E152" s="41"/>
      <c r="F152" s="41"/>
      <c r="G152" s="91">
        <v>50</v>
      </c>
      <c r="H152" s="91">
        <v>100</v>
      </c>
      <c r="I152" s="91">
        <v>188</v>
      </c>
      <c r="J152" s="91">
        <v>338</v>
      </c>
      <c r="K152" s="92">
        <v>52</v>
      </c>
      <c r="L152" s="92">
        <v>120</v>
      </c>
      <c r="M152" s="92">
        <v>204</v>
      </c>
      <c r="N152" s="92">
        <v>376</v>
      </c>
      <c r="O152" s="93">
        <v>9</v>
      </c>
      <c r="P152" s="40">
        <v>68</v>
      </c>
      <c r="Q152" s="94">
        <f t="shared" si="157"/>
        <v>38</v>
      </c>
      <c r="R152" s="95">
        <f t="shared" si="158"/>
        <v>0.11242603550295859</v>
      </c>
      <c r="S152" s="96">
        <v>253</v>
      </c>
      <c r="T152" s="96">
        <v>322</v>
      </c>
      <c r="U152" s="96">
        <v>204</v>
      </c>
      <c r="V152" s="96">
        <v>283</v>
      </c>
      <c r="W152" s="96">
        <v>526</v>
      </c>
      <c r="X152" s="96">
        <v>779</v>
      </c>
      <c r="Y152" s="73">
        <f t="shared" si="109"/>
        <v>20.553359683794469</v>
      </c>
      <c r="Z152" s="73">
        <f t="shared" si="110"/>
        <v>37.267080745341616</v>
      </c>
      <c r="AA152" s="73">
        <f t="shared" si="111"/>
        <v>71.078431372549019</v>
      </c>
      <c r="AB152" s="73">
        <f t="shared" si="112"/>
        <v>50.380228136882131</v>
      </c>
      <c r="AC152" s="73">
        <f t="shared" si="113"/>
        <v>40.693196405648266</v>
      </c>
      <c r="AD152" s="97">
        <f t="shared" si="116"/>
        <v>261</v>
      </c>
      <c r="AE152" s="40">
        <f t="shared" si="117"/>
        <v>59</v>
      </c>
      <c r="AF152" s="98">
        <v>321</v>
      </c>
      <c r="AG152" s="98">
        <v>248</v>
      </c>
      <c r="AH152" s="98">
        <v>317</v>
      </c>
      <c r="AI152" s="98">
        <v>237</v>
      </c>
      <c r="AJ152" s="98">
        <v>81</v>
      </c>
      <c r="AK152" s="98">
        <v>56</v>
      </c>
      <c r="AL152" s="76">
        <v>11</v>
      </c>
      <c r="AM152" s="76">
        <v>17</v>
      </c>
      <c r="AN152" s="77">
        <v>71</v>
      </c>
      <c r="AO152" s="77">
        <v>155</v>
      </c>
      <c r="AP152" s="77">
        <v>203</v>
      </c>
      <c r="AQ152" s="77">
        <v>5</v>
      </c>
      <c r="AR152" s="77">
        <f t="shared" si="148"/>
        <v>434</v>
      </c>
      <c r="AS152" s="77">
        <v>58</v>
      </c>
      <c r="AT152" s="78">
        <v>10</v>
      </c>
      <c r="AU152" s="79">
        <v>27</v>
      </c>
      <c r="AV152" s="80">
        <f t="shared" si="118"/>
        <v>45.567010309278352</v>
      </c>
      <c r="AW152" s="80">
        <f t="shared" si="119"/>
        <v>55.054151624548744</v>
      </c>
      <c r="AX152" s="80">
        <f t="shared" si="120"/>
        <v>63.291139240506332</v>
      </c>
      <c r="AY152" s="81">
        <f t="shared" si="121"/>
        <v>28.62903225806452</v>
      </c>
      <c r="AZ152" s="81">
        <f t="shared" si="122"/>
        <v>48.895899053627758</v>
      </c>
      <c r="BA152" s="81">
        <f t="shared" si="123"/>
        <v>75.471698113207552</v>
      </c>
      <c r="BB152" s="81">
        <f t="shared" si="124"/>
        <v>62.204724409448822</v>
      </c>
      <c r="BC152" s="81">
        <f t="shared" si="125"/>
        <v>54.946996466431095</v>
      </c>
      <c r="BD152" s="82">
        <f t="shared" si="149"/>
        <v>78</v>
      </c>
      <c r="BE152" s="83">
        <v>12</v>
      </c>
      <c r="BF152" s="83">
        <v>25</v>
      </c>
      <c r="BG152" s="83">
        <v>70</v>
      </c>
      <c r="BH152" s="83">
        <v>153</v>
      </c>
      <c r="BI152" s="83">
        <v>212</v>
      </c>
      <c r="BJ152" s="83">
        <v>12</v>
      </c>
      <c r="BK152" s="77">
        <f t="shared" si="150"/>
        <v>447</v>
      </c>
      <c r="BL152" s="83">
        <f t="shared" si="126"/>
        <v>10</v>
      </c>
      <c r="BM152" s="84">
        <v>13</v>
      </c>
      <c r="BN152" s="83">
        <f t="shared" si="127"/>
        <v>20</v>
      </c>
      <c r="BO152" s="83">
        <f t="shared" si="128"/>
        <v>42</v>
      </c>
      <c r="BP152" s="83">
        <f t="shared" si="129"/>
        <v>122</v>
      </c>
      <c r="BQ152" s="83">
        <f t="shared" si="130"/>
        <v>189</v>
      </c>
      <c r="BR152" s="83">
        <f t="shared" si="131"/>
        <v>12</v>
      </c>
      <c r="BS152" s="77">
        <f t="shared" si="151"/>
        <v>365</v>
      </c>
      <c r="BT152" s="83">
        <f t="shared" si="132"/>
        <v>0</v>
      </c>
      <c r="BU152" s="77"/>
      <c r="BV152" s="83">
        <f t="shared" si="133"/>
        <v>0</v>
      </c>
      <c r="BW152" s="83">
        <f t="shared" si="134"/>
        <v>0</v>
      </c>
      <c r="BX152" s="83">
        <f t="shared" si="135"/>
        <v>0</v>
      </c>
      <c r="BY152" s="83">
        <f t="shared" si="136"/>
        <v>0</v>
      </c>
      <c r="BZ152" s="83">
        <f t="shared" si="137"/>
        <v>0</v>
      </c>
      <c r="CA152" s="77">
        <f t="shared" si="152"/>
        <v>0</v>
      </c>
      <c r="CB152" s="85">
        <v>2</v>
      </c>
      <c r="CC152" s="77">
        <v>4</v>
      </c>
      <c r="CD152" s="85">
        <v>5</v>
      </c>
      <c r="CE152" s="85">
        <v>28</v>
      </c>
      <c r="CF152" s="85">
        <v>31</v>
      </c>
      <c r="CG152" s="85">
        <v>23</v>
      </c>
      <c r="CH152" s="85">
        <v>0</v>
      </c>
      <c r="CI152" s="77">
        <f t="shared" si="153"/>
        <v>82</v>
      </c>
      <c r="CP152" s="77">
        <f t="shared" si="154"/>
        <v>0</v>
      </c>
      <c r="CQ152" s="85">
        <f t="shared" si="138"/>
        <v>0</v>
      </c>
      <c r="CR152" s="77"/>
      <c r="CS152" s="85">
        <f t="shared" si="139"/>
        <v>0</v>
      </c>
      <c r="CT152" s="85">
        <f t="shared" si="140"/>
        <v>0</v>
      </c>
      <c r="CU152" s="85">
        <f t="shared" si="141"/>
        <v>0</v>
      </c>
      <c r="CV152" s="85">
        <f t="shared" si="142"/>
        <v>0</v>
      </c>
      <c r="CW152" s="85">
        <f t="shared" si="143"/>
        <v>0</v>
      </c>
      <c r="CX152" s="77">
        <f t="shared" si="155"/>
        <v>0</v>
      </c>
      <c r="ET152" s="85">
        <v>9</v>
      </c>
      <c r="EU152" s="85">
        <v>12</v>
      </c>
      <c r="EV152" s="85">
        <v>9</v>
      </c>
      <c r="EW152" s="85">
        <v>54</v>
      </c>
      <c r="EX152" s="85">
        <v>129</v>
      </c>
      <c r="EY152" s="85">
        <v>10</v>
      </c>
      <c r="EZ152" s="85">
        <v>1</v>
      </c>
      <c r="FA152" s="85">
        <v>8</v>
      </c>
      <c r="FB152" s="85">
        <v>33</v>
      </c>
      <c r="FC152" s="85">
        <v>68</v>
      </c>
      <c r="FD152" s="85">
        <v>60</v>
      </c>
      <c r="FE152" s="85">
        <v>2</v>
      </c>
      <c r="FL152" s="86">
        <f t="shared" si="156"/>
        <v>14.799999999999955</v>
      </c>
      <c r="FM152" s="99">
        <f t="shared" si="144"/>
        <v>0</v>
      </c>
      <c r="FN152" s="99">
        <f t="shared" si="145"/>
        <v>0</v>
      </c>
      <c r="FO152" s="100">
        <f t="shared" si="146"/>
        <v>0</v>
      </c>
      <c r="FP152" s="100">
        <f t="shared" si="147"/>
        <v>0</v>
      </c>
      <c r="FQ152" s="101">
        <v>6.3127510040160845E-2</v>
      </c>
      <c r="FR152" s="101">
        <v>0.10468455743879466</v>
      </c>
      <c r="FS152" s="101">
        <v>3.4095166729111746E-2</v>
      </c>
      <c r="FT152" s="100" t="s">
        <v>2250</v>
      </c>
      <c r="FU152" s="100" t="s">
        <v>2291</v>
      </c>
      <c r="FV152" s="100" t="s">
        <v>1803</v>
      </c>
      <c r="FW152" s="100" t="s">
        <v>2299</v>
      </c>
      <c r="FX152" s="100" t="s">
        <v>2292</v>
      </c>
      <c r="FY152" s="100" t="s">
        <v>2306</v>
      </c>
      <c r="FZ152" s="100" t="s">
        <v>1836</v>
      </c>
      <c r="GA152" s="100" t="s">
        <v>2125</v>
      </c>
      <c r="GB152" s="100"/>
    </row>
    <row r="153" spans="1:184" hidden="1" x14ac:dyDescent="0.25">
      <c r="A153" s="32" t="s">
        <v>138</v>
      </c>
      <c r="B153" s="90" t="s">
        <v>147</v>
      </c>
      <c r="C153" s="41" t="str">
        <f>'[1]Özet tablo'!P152</f>
        <v>BALIKESİR</v>
      </c>
      <c r="D153" s="41"/>
      <c r="E153" s="41"/>
      <c r="F153" s="41"/>
      <c r="G153" s="91">
        <v>10</v>
      </c>
      <c r="H153" s="91">
        <v>53</v>
      </c>
      <c r="I153" s="91">
        <v>92</v>
      </c>
      <c r="J153" s="91">
        <v>155</v>
      </c>
      <c r="K153" s="92">
        <v>22</v>
      </c>
      <c r="L153" s="92">
        <v>59</v>
      </c>
      <c r="M153" s="92">
        <v>87</v>
      </c>
      <c r="N153" s="92">
        <v>168</v>
      </c>
      <c r="O153" s="93">
        <v>16</v>
      </c>
      <c r="P153" s="40">
        <v>18</v>
      </c>
      <c r="Q153" s="94">
        <f t="shared" si="157"/>
        <v>13</v>
      </c>
      <c r="R153" s="95">
        <f t="shared" si="158"/>
        <v>8.387096774193549E-2</v>
      </c>
      <c r="S153" s="96">
        <v>113</v>
      </c>
      <c r="T153" s="96">
        <v>161</v>
      </c>
      <c r="U153" s="96">
        <v>120</v>
      </c>
      <c r="V153" s="96">
        <v>160</v>
      </c>
      <c r="W153" s="96">
        <v>281</v>
      </c>
      <c r="X153" s="96">
        <v>394</v>
      </c>
      <c r="Y153" s="73">
        <f t="shared" si="109"/>
        <v>19.469026548672566</v>
      </c>
      <c r="Z153" s="73">
        <f t="shared" si="110"/>
        <v>36.645962732919259</v>
      </c>
      <c r="AA153" s="73">
        <f t="shared" si="111"/>
        <v>70.833333333333343</v>
      </c>
      <c r="AB153" s="73">
        <f t="shared" si="112"/>
        <v>51.245551601423486</v>
      </c>
      <c r="AC153" s="73">
        <f t="shared" si="113"/>
        <v>42.131979695431468</v>
      </c>
      <c r="AD153" s="97">
        <f t="shared" si="116"/>
        <v>137</v>
      </c>
      <c r="AE153" s="40">
        <f t="shared" si="117"/>
        <v>35</v>
      </c>
      <c r="AF153" s="98">
        <v>146</v>
      </c>
      <c r="AG153" s="98">
        <v>131</v>
      </c>
      <c r="AH153" s="98">
        <v>138</v>
      </c>
      <c r="AI153" s="98">
        <v>117</v>
      </c>
      <c r="AJ153" s="98">
        <v>40</v>
      </c>
      <c r="AK153" s="98">
        <v>30</v>
      </c>
      <c r="AL153" s="76">
        <v>7</v>
      </c>
      <c r="AM153" s="76">
        <v>11</v>
      </c>
      <c r="AN153" s="77">
        <v>14</v>
      </c>
      <c r="AO153" s="77">
        <v>52</v>
      </c>
      <c r="AP153" s="77">
        <v>83</v>
      </c>
      <c r="AQ153" s="77">
        <v>3</v>
      </c>
      <c r="AR153" s="77">
        <f t="shared" si="148"/>
        <v>152</v>
      </c>
      <c r="AS153" s="77">
        <v>21</v>
      </c>
      <c r="AT153" s="78">
        <v>12</v>
      </c>
      <c r="AU153" s="79">
        <v>20</v>
      </c>
      <c r="AV153" s="80">
        <f t="shared" si="118"/>
        <v>31.85483870967742</v>
      </c>
      <c r="AW153" s="80">
        <f t="shared" si="119"/>
        <v>45.882352941176471</v>
      </c>
      <c r="AX153" s="80">
        <f t="shared" si="120"/>
        <v>55.555555555555557</v>
      </c>
      <c r="AY153" s="81">
        <f t="shared" si="121"/>
        <v>10.687022900763358</v>
      </c>
      <c r="AZ153" s="81">
        <f t="shared" si="122"/>
        <v>37.681159420289859</v>
      </c>
      <c r="BA153" s="81">
        <f t="shared" si="123"/>
        <v>73.248407643312092</v>
      </c>
      <c r="BB153" s="81">
        <f t="shared" si="124"/>
        <v>56.610169491525419</v>
      </c>
      <c r="BC153" s="81">
        <f t="shared" si="125"/>
        <v>44.791666666666671</v>
      </c>
      <c r="BD153" s="82">
        <f t="shared" si="149"/>
        <v>42</v>
      </c>
      <c r="BE153" s="83">
        <v>7</v>
      </c>
      <c r="BF153" s="83">
        <v>12</v>
      </c>
      <c r="BG153" s="83">
        <v>15</v>
      </c>
      <c r="BH153" s="83">
        <v>45</v>
      </c>
      <c r="BI153" s="83">
        <v>95</v>
      </c>
      <c r="BJ153" s="83">
        <v>4</v>
      </c>
      <c r="BK153" s="77">
        <f t="shared" si="150"/>
        <v>159</v>
      </c>
      <c r="BL153" s="83">
        <f t="shared" si="126"/>
        <v>7</v>
      </c>
      <c r="BM153" s="84">
        <v>11</v>
      </c>
      <c r="BN153" s="83">
        <f t="shared" si="127"/>
        <v>12</v>
      </c>
      <c r="BO153" s="83">
        <f t="shared" si="128"/>
        <v>15</v>
      </c>
      <c r="BP153" s="83">
        <f t="shared" si="129"/>
        <v>45</v>
      </c>
      <c r="BQ153" s="83">
        <f t="shared" si="130"/>
        <v>95</v>
      </c>
      <c r="BR153" s="83">
        <f t="shared" si="131"/>
        <v>4</v>
      </c>
      <c r="BS153" s="77">
        <f t="shared" si="151"/>
        <v>159</v>
      </c>
      <c r="BT153" s="83">
        <f t="shared" si="132"/>
        <v>0</v>
      </c>
      <c r="BU153" s="77"/>
      <c r="BV153" s="83">
        <f t="shared" si="133"/>
        <v>0</v>
      </c>
      <c r="BW153" s="83">
        <f t="shared" si="134"/>
        <v>0</v>
      </c>
      <c r="BX153" s="83">
        <f t="shared" si="135"/>
        <v>0</v>
      </c>
      <c r="BY153" s="83">
        <f t="shared" si="136"/>
        <v>0</v>
      </c>
      <c r="BZ153" s="83">
        <f t="shared" si="137"/>
        <v>0</v>
      </c>
      <c r="CA153" s="77">
        <f t="shared" si="152"/>
        <v>0</v>
      </c>
      <c r="CC153" s="77"/>
      <c r="CI153" s="77">
        <f t="shared" si="153"/>
        <v>0</v>
      </c>
      <c r="CP153" s="77">
        <f t="shared" si="154"/>
        <v>0</v>
      </c>
      <c r="CQ153" s="85">
        <f t="shared" si="138"/>
        <v>0</v>
      </c>
      <c r="CR153" s="77"/>
      <c r="CS153" s="85">
        <f t="shared" si="139"/>
        <v>0</v>
      </c>
      <c r="CT153" s="85">
        <f t="shared" si="140"/>
        <v>0</v>
      </c>
      <c r="CU153" s="85">
        <f t="shared" si="141"/>
        <v>0</v>
      </c>
      <c r="CV153" s="85">
        <f t="shared" si="142"/>
        <v>0</v>
      </c>
      <c r="CW153" s="85">
        <f t="shared" si="143"/>
        <v>0</v>
      </c>
      <c r="CX153" s="77">
        <f t="shared" si="155"/>
        <v>0</v>
      </c>
      <c r="ET153" s="85">
        <v>6</v>
      </c>
      <c r="EU153" s="85">
        <v>6</v>
      </c>
      <c r="EV153" s="85">
        <v>3</v>
      </c>
      <c r="EW153" s="85">
        <v>19</v>
      </c>
      <c r="EX153" s="85">
        <v>59</v>
      </c>
      <c r="EY153" s="85">
        <v>2</v>
      </c>
      <c r="EZ153" s="85">
        <v>1</v>
      </c>
      <c r="FA153" s="85">
        <v>6</v>
      </c>
      <c r="FB153" s="85">
        <v>12</v>
      </c>
      <c r="FC153" s="85">
        <v>26</v>
      </c>
      <c r="FD153" s="85">
        <v>36</v>
      </c>
      <c r="FE153" s="85">
        <v>2</v>
      </c>
      <c r="FL153" s="86">
        <f t="shared" si="156"/>
        <v>28.5</v>
      </c>
      <c r="FM153" s="99">
        <f t="shared" si="144"/>
        <v>1</v>
      </c>
      <c r="FN153" s="99">
        <f t="shared" si="145"/>
        <v>0</v>
      </c>
      <c r="FO153" s="100">
        <f t="shared" si="146"/>
        <v>0.17</v>
      </c>
      <c r="FP153" s="100">
        <f t="shared" si="147"/>
        <v>0</v>
      </c>
      <c r="FQ153" s="101">
        <v>0.42546473153488013</v>
      </c>
      <c r="FR153" s="101">
        <v>0.11292535421120349</v>
      </c>
      <c r="FS153" s="101">
        <v>4.6273767517074647E-2</v>
      </c>
      <c r="FT153" s="100" t="s">
        <v>1466</v>
      </c>
      <c r="FU153" s="100" t="s">
        <v>1914</v>
      </c>
      <c r="FV153" s="100" t="s">
        <v>2333</v>
      </c>
      <c r="FW153" s="100" t="s">
        <v>1922</v>
      </c>
      <c r="FX153" s="100" t="s">
        <v>1931</v>
      </c>
      <c r="FY153" s="100" t="s">
        <v>2109</v>
      </c>
      <c r="FZ153" s="100" t="s">
        <v>2172</v>
      </c>
      <c r="GA153" s="100" t="s">
        <v>2207</v>
      </c>
      <c r="GB153" s="100"/>
    </row>
    <row r="154" spans="1:184" hidden="1" x14ac:dyDescent="0.25">
      <c r="A154" s="32" t="s">
        <v>138</v>
      </c>
      <c r="B154" s="90" t="s">
        <v>1012</v>
      </c>
      <c r="C154" s="41" t="str">
        <f>'[1]Özet tablo'!P153</f>
        <v>BALIKESİR</v>
      </c>
      <c r="D154" s="41"/>
      <c r="E154" s="41"/>
      <c r="F154" s="41"/>
      <c r="G154" s="91">
        <v>56</v>
      </c>
      <c r="H154" s="91">
        <v>219</v>
      </c>
      <c r="I154" s="91">
        <v>419</v>
      </c>
      <c r="J154" s="91">
        <v>694</v>
      </c>
      <c r="K154" s="92">
        <v>61</v>
      </c>
      <c r="L154" s="92">
        <v>194</v>
      </c>
      <c r="M154" s="92">
        <v>470</v>
      </c>
      <c r="N154" s="92">
        <v>725</v>
      </c>
      <c r="O154" s="93">
        <v>7</v>
      </c>
      <c r="P154" s="40">
        <v>128</v>
      </c>
      <c r="Q154" s="94">
        <f t="shared" si="157"/>
        <v>31</v>
      </c>
      <c r="R154" s="95">
        <f t="shared" si="158"/>
        <v>4.4668587896253602E-2</v>
      </c>
      <c r="S154" s="96">
        <v>642</v>
      </c>
      <c r="T154" s="96">
        <v>787</v>
      </c>
      <c r="U154" s="96">
        <v>540</v>
      </c>
      <c r="V154" s="96">
        <v>749</v>
      </c>
      <c r="W154" s="96">
        <v>1327</v>
      </c>
      <c r="X154" s="96">
        <v>1969</v>
      </c>
      <c r="Y154" s="73">
        <f t="shared" si="109"/>
        <v>9.5015576323987538</v>
      </c>
      <c r="Z154" s="73">
        <f t="shared" si="110"/>
        <v>24.650571791613725</v>
      </c>
      <c r="AA154" s="73">
        <f t="shared" si="111"/>
        <v>64.629629629629619</v>
      </c>
      <c r="AB154" s="73">
        <f t="shared" si="112"/>
        <v>40.919366993217778</v>
      </c>
      <c r="AC154" s="73">
        <f t="shared" si="113"/>
        <v>30.675469781615032</v>
      </c>
      <c r="AD154" s="97">
        <f t="shared" si="116"/>
        <v>784</v>
      </c>
      <c r="AE154" s="40">
        <f t="shared" si="117"/>
        <v>191</v>
      </c>
      <c r="AF154" s="98">
        <v>759</v>
      </c>
      <c r="AG154" s="98">
        <v>578</v>
      </c>
      <c r="AH154" s="98">
        <v>823</v>
      </c>
      <c r="AI154" s="98">
        <v>569</v>
      </c>
      <c r="AJ154" s="98">
        <v>200</v>
      </c>
      <c r="AK154" s="98">
        <v>137</v>
      </c>
      <c r="AL154" s="76">
        <v>21</v>
      </c>
      <c r="AM154" s="76">
        <v>28</v>
      </c>
      <c r="AN154" s="77">
        <v>69</v>
      </c>
      <c r="AO154" s="77">
        <v>205</v>
      </c>
      <c r="AP154" s="77">
        <v>456</v>
      </c>
      <c r="AQ154" s="77">
        <v>20</v>
      </c>
      <c r="AR154" s="77">
        <f t="shared" si="148"/>
        <v>750</v>
      </c>
      <c r="AS154" s="77">
        <v>131</v>
      </c>
      <c r="AT154" s="78">
        <v>16</v>
      </c>
      <c r="AU154" s="79">
        <v>48</v>
      </c>
      <c r="AV154" s="80">
        <f t="shared" si="118"/>
        <v>36.094158674803836</v>
      </c>
      <c r="AW154" s="80">
        <f t="shared" si="119"/>
        <v>39.511494252873561</v>
      </c>
      <c r="AX154" s="80">
        <f t="shared" si="120"/>
        <v>60.632688927943754</v>
      </c>
      <c r="AY154" s="81">
        <f t="shared" si="121"/>
        <v>11.937716262975778</v>
      </c>
      <c r="AZ154" s="81">
        <f t="shared" si="122"/>
        <v>24.908869987849332</v>
      </c>
      <c r="BA154" s="81">
        <f t="shared" si="123"/>
        <v>67.62028608582574</v>
      </c>
      <c r="BB154" s="81">
        <f t="shared" si="124"/>
        <v>45.540201005025125</v>
      </c>
      <c r="BC154" s="81">
        <f t="shared" si="125"/>
        <v>43.726800296956199</v>
      </c>
      <c r="BD154" s="82">
        <f t="shared" si="149"/>
        <v>249</v>
      </c>
      <c r="BE154" s="83">
        <v>21</v>
      </c>
      <c r="BF154" s="83">
        <v>42</v>
      </c>
      <c r="BG154" s="83">
        <v>66</v>
      </c>
      <c r="BH154" s="83">
        <v>188</v>
      </c>
      <c r="BI154" s="83">
        <v>472</v>
      </c>
      <c r="BJ154" s="83">
        <v>26</v>
      </c>
      <c r="BK154" s="77">
        <f t="shared" si="150"/>
        <v>752</v>
      </c>
      <c r="BL154" s="83">
        <f t="shared" si="126"/>
        <v>20</v>
      </c>
      <c r="BM154" s="84">
        <v>26</v>
      </c>
      <c r="BN154" s="83">
        <f t="shared" si="127"/>
        <v>40</v>
      </c>
      <c r="BO154" s="83">
        <f t="shared" si="128"/>
        <v>64</v>
      </c>
      <c r="BP154" s="83">
        <f t="shared" si="129"/>
        <v>180</v>
      </c>
      <c r="BQ154" s="83">
        <f t="shared" si="130"/>
        <v>452</v>
      </c>
      <c r="BR154" s="83">
        <f t="shared" si="131"/>
        <v>26</v>
      </c>
      <c r="BS154" s="77">
        <f t="shared" si="151"/>
        <v>722</v>
      </c>
      <c r="BT154" s="83">
        <f t="shared" si="132"/>
        <v>1</v>
      </c>
      <c r="BU154" s="77">
        <v>2</v>
      </c>
      <c r="BV154" s="83">
        <f t="shared" si="133"/>
        <v>2</v>
      </c>
      <c r="BW154" s="83">
        <f t="shared" si="134"/>
        <v>2</v>
      </c>
      <c r="BX154" s="83">
        <f t="shared" si="135"/>
        <v>8</v>
      </c>
      <c r="BY154" s="83">
        <f t="shared" si="136"/>
        <v>20</v>
      </c>
      <c r="BZ154" s="83">
        <f t="shared" si="137"/>
        <v>0</v>
      </c>
      <c r="CA154" s="77">
        <f t="shared" si="152"/>
        <v>30</v>
      </c>
      <c r="CC154" s="77"/>
      <c r="CI154" s="77">
        <f t="shared" si="153"/>
        <v>0</v>
      </c>
      <c r="CP154" s="77">
        <f t="shared" si="154"/>
        <v>0</v>
      </c>
      <c r="CQ154" s="85">
        <f t="shared" si="138"/>
        <v>0</v>
      </c>
      <c r="CR154" s="77"/>
      <c r="CS154" s="85">
        <f t="shared" si="139"/>
        <v>0</v>
      </c>
      <c r="CT154" s="85">
        <f t="shared" si="140"/>
        <v>0</v>
      </c>
      <c r="CU154" s="85">
        <f t="shared" si="141"/>
        <v>0</v>
      </c>
      <c r="CV154" s="85">
        <f t="shared" si="142"/>
        <v>0</v>
      </c>
      <c r="CW154" s="85">
        <f t="shared" si="143"/>
        <v>0</v>
      </c>
      <c r="CX154" s="77">
        <f t="shared" si="155"/>
        <v>0</v>
      </c>
      <c r="DP154" s="85">
        <v>1</v>
      </c>
      <c r="DQ154" s="85">
        <v>2</v>
      </c>
      <c r="DR154" s="85">
        <v>7</v>
      </c>
      <c r="DS154" s="85">
        <v>15</v>
      </c>
      <c r="DT154" s="85">
        <v>5</v>
      </c>
      <c r="DU154" s="85">
        <v>0</v>
      </c>
      <c r="DV154" s="85">
        <v>1</v>
      </c>
      <c r="DW154" s="85">
        <v>2</v>
      </c>
      <c r="DX154" s="85">
        <v>2</v>
      </c>
      <c r="DY154" s="85">
        <v>8</v>
      </c>
      <c r="DZ154" s="85">
        <v>20</v>
      </c>
      <c r="EA154" s="85">
        <v>0</v>
      </c>
      <c r="ET154" s="85">
        <v>17</v>
      </c>
      <c r="EU154" s="85">
        <v>23</v>
      </c>
      <c r="EV154" s="85">
        <v>6</v>
      </c>
      <c r="EW154" s="85">
        <v>53</v>
      </c>
      <c r="EX154" s="85">
        <v>328</v>
      </c>
      <c r="EY154" s="85">
        <v>21</v>
      </c>
      <c r="EZ154" s="85">
        <v>2</v>
      </c>
      <c r="FA154" s="85">
        <v>15</v>
      </c>
      <c r="FB154" s="85">
        <v>51</v>
      </c>
      <c r="FC154" s="85">
        <v>112</v>
      </c>
      <c r="FD154" s="85">
        <v>119</v>
      </c>
      <c r="FE154" s="85">
        <v>5</v>
      </c>
      <c r="FL154" s="86">
        <f t="shared" si="156"/>
        <v>277.39999999999998</v>
      </c>
      <c r="FM154" s="99">
        <f t="shared" si="144"/>
        <v>13</v>
      </c>
      <c r="FN154" s="99">
        <f t="shared" si="145"/>
        <v>2</v>
      </c>
      <c r="FO154" s="100">
        <f t="shared" si="146"/>
        <v>2.21</v>
      </c>
      <c r="FP154" s="100">
        <f t="shared" si="147"/>
        <v>342</v>
      </c>
      <c r="FQ154" s="101">
        <v>0.31717008797653978</v>
      </c>
      <c r="FR154" s="101">
        <v>0.20491355606614189</v>
      </c>
      <c r="FS154" s="101">
        <v>8.3525228315866965E-2</v>
      </c>
      <c r="FT154" s="100" t="s">
        <v>2138</v>
      </c>
      <c r="FU154" s="100" t="s">
        <v>1761</v>
      </c>
      <c r="FV154" s="100" t="s">
        <v>2307</v>
      </c>
      <c r="FW154" s="100" t="s">
        <v>2212</v>
      </c>
      <c r="FX154" s="100" t="s">
        <v>1549</v>
      </c>
      <c r="FY154" s="100" t="s">
        <v>2023</v>
      </c>
      <c r="FZ154" s="100" t="s">
        <v>1558</v>
      </c>
      <c r="GA154" s="100" t="s">
        <v>1668</v>
      </c>
      <c r="GB154" s="100"/>
    </row>
    <row r="155" spans="1:184" hidden="1" x14ac:dyDescent="0.25">
      <c r="A155" s="32" t="s">
        <v>138</v>
      </c>
      <c r="B155" s="90" t="s">
        <v>148</v>
      </c>
      <c r="C155" s="41" t="str">
        <f>'[1]Özet tablo'!P154</f>
        <v>BALIKESİR</v>
      </c>
      <c r="D155" s="41"/>
      <c r="E155" s="41"/>
      <c r="F155" s="41"/>
      <c r="G155" s="91">
        <v>9</v>
      </c>
      <c r="H155" s="91">
        <v>87</v>
      </c>
      <c r="I155" s="91">
        <v>162</v>
      </c>
      <c r="J155" s="91">
        <v>258</v>
      </c>
      <c r="K155" s="92">
        <v>22</v>
      </c>
      <c r="L155" s="92">
        <v>105</v>
      </c>
      <c r="M155" s="92">
        <v>184</v>
      </c>
      <c r="N155" s="92">
        <v>311</v>
      </c>
      <c r="O155" s="93">
        <v>19</v>
      </c>
      <c r="P155" s="40">
        <v>30</v>
      </c>
      <c r="Q155" s="94">
        <f t="shared" si="157"/>
        <v>53</v>
      </c>
      <c r="R155" s="95">
        <f t="shared" si="158"/>
        <v>0.20542635658914729</v>
      </c>
      <c r="S155" s="96">
        <v>296</v>
      </c>
      <c r="T155" s="96">
        <v>380</v>
      </c>
      <c r="U155" s="96">
        <v>263</v>
      </c>
      <c r="V155" s="96">
        <v>350</v>
      </c>
      <c r="W155" s="96">
        <v>643</v>
      </c>
      <c r="X155" s="96">
        <v>939</v>
      </c>
      <c r="Y155" s="73">
        <f t="shared" si="109"/>
        <v>7.4324324324324325</v>
      </c>
      <c r="Z155" s="73">
        <f t="shared" si="110"/>
        <v>27.631578947368425</v>
      </c>
      <c r="AA155" s="73">
        <f t="shared" si="111"/>
        <v>65.779467680608363</v>
      </c>
      <c r="AB155" s="73">
        <f t="shared" si="112"/>
        <v>43.234836702954901</v>
      </c>
      <c r="AC155" s="73">
        <f t="shared" si="113"/>
        <v>31.948881789137378</v>
      </c>
      <c r="AD155" s="97">
        <f t="shared" si="116"/>
        <v>365</v>
      </c>
      <c r="AE155" s="40">
        <f t="shared" si="117"/>
        <v>90</v>
      </c>
      <c r="AF155" s="98">
        <v>407</v>
      </c>
      <c r="AG155" s="98">
        <v>313</v>
      </c>
      <c r="AH155" s="98">
        <v>395</v>
      </c>
      <c r="AI155" s="98">
        <v>287</v>
      </c>
      <c r="AJ155" s="98">
        <v>82</v>
      </c>
      <c r="AK155" s="98">
        <v>61</v>
      </c>
      <c r="AL155" s="76">
        <v>17</v>
      </c>
      <c r="AM155" s="76">
        <v>23</v>
      </c>
      <c r="AN155" s="77">
        <v>24</v>
      </c>
      <c r="AO155" s="77">
        <v>135</v>
      </c>
      <c r="AP155" s="77">
        <v>195</v>
      </c>
      <c r="AQ155" s="77">
        <v>2</v>
      </c>
      <c r="AR155" s="77">
        <f t="shared" si="148"/>
        <v>356</v>
      </c>
      <c r="AS155" s="77">
        <v>23</v>
      </c>
      <c r="AT155" s="78">
        <v>18</v>
      </c>
      <c r="AU155" s="79">
        <v>50</v>
      </c>
      <c r="AV155" s="80">
        <f t="shared" si="118"/>
        <v>33</v>
      </c>
      <c r="AW155" s="80">
        <f t="shared" si="119"/>
        <v>45.307917888563047</v>
      </c>
      <c r="AX155" s="80">
        <f t="shared" si="120"/>
        <v>60.627177700348433</v>
      </c>
      <c r="AY155" s="81">
        <f t="shared" si="121"/>
        <v>7.6677316293929714</v>
      </c>
      <c r="AZ155" s="81">
        <f t="shared" si="122"/>
        <v>34.177215189873415</v>
      </c>
      <c r="BA155" s="81">
        <f t="shared" si="123"/>
        <v>71.273712737127369</v>
      </c>
      <c r="BB155" s="81">
        <f t="shared" si="124"/>
        <v>52.09424083769634</v>
      </c>
      <c r="BC155" s="81">
        <f t="shared" si="125"/>
        <v>42.08211143695015</v>
      </c>
      <c r="BD155" s="82">
        <f t="shared" si="149"/>
        <v>106</v>
      </c>
      <c r="BE155" s="83">
        <v>17</v>
      </c>
      <c r="BF155" s="83">
        <v>23</v>
      </c>
      <c r="BG155" s="83">
        <v>21</v>
      </c>
      <c r="BH155" s="83">
        <v>130</v>
      </c>
      <c r="BI155" s="83">
        <v>204</v>
      </c>
      <c r="BJ155" s="83">
        <v>2</v>
      </c>
      <c r="BK155" s="77">
        <f t="shared" si="150"/>
        <v>357</v>
      </c>
      <c r="BL155" s="83">
        <f t="shared" si="126"/>
        <v>16</v>
      </c>
      <c r="BM155" s="84">
        <v>22</v>
      </c>
      <c r="BN155" s="83">
        <f t="shared" si="127"/>
        <v>22</v>
      </c>
      <c r="BO155" s="83">
        <f t="shared" si="128"/>
        <v>21</v>
      </c>
      <c r="BP155" s="83">
        <f t="shared" si="129"/>
        <v>123</v>
      </c>
      <c r="BQ155" s="83">
        <f t="shared" si="130"/>
        <v>200</v>
      </c>
      <c r="BR155" s="83">
        <f t="shared" si="131"/>
        <v>2</v>
      </c>
      <c r="BS155" s="77">
        <f t="shared" si="151"/>
        <v>346</v>
      </c>
      <c r="BT155" s="83">
        <f t="shared" si="132"/>
        <v>0</v>
      </c>
      <c r="BU155" s="77"/>
      <c r="BV155" s="83">
        <f t="shared" si="133"/>
        <v>0</v>
      </c>
      <c r="BW155" s="83">
        <f t="shared" si="134"/>
        <v>0</v>
      </c>
      <c r="BX155" s="83">
        <f t="shared" si="135"/>
        <v>0</v>
      </c>
      <c r="BY155" s="83">
        <f t="shared" si="136"/>
        <v>0</v>
      </c>
      <c r="BZ155" s="83">
        <f t="shared" si="137"/>
        <v>0</v>
      </c>
      <c r="CA155" s="77">
        <f t="shared" si="152"/>
        <v>0</v>
      </c>
      <c r="CC155" s="77"/>
      <c r="CI155" s="77">
        <f t="shared" si="153"/>
        <v>0</v>
      </c>
      <c r="CP155" s="77">
        <f t="shared" si="154"/>
        <v>0</v>
      </c>
      <c r="CQ155" s="85">
        <f t="shared" si="138"/>
        <v>1</v>
      </c>
      <c r="CR155" s="77">
        <v>1</v>
      </c>
      <c r="CS155" s="85">
        <f t="shared" si="139"/>
        <v>1</v>
      </c>
      <c r="CT155" s="85">
        <f t="shared" si="140"/>
        <v>0</v>
      </c>
      <c r="CU155" s="85">
        <f t="shared" si="141"/>
        <v>7</v>
      </c>
      <c r="CV155" s="85">
        <f t="shared" si="142"/>
        <v>4</v>
      </c>
      <c r="CW155" s="85">
        <f t="shared" si="143"/>
        <v>0</v>
      </c>
      <c r="CX155" s="77">
        <f t="shared" si="155"/>
        <v>11</v>
      </c>
      <c r="CY155" s="85">
        <v>1</v>
      </c>
      <c r="CZ155" s="85">
        <v>1</v>
      </c>
      <c r="DA155" s="85">
        <v>0</v>
      </c>
      <c r="DB155" s="85">
        <v>7</v>
      </c>
      <c r="DC155" s="85">
        <v>4</v>
      </c>
      <c r="DD155" s="85">
        <v>0</v>
      </c>
      <c r="DP155" s="85">
        <v>1</v>
      </c>
      <c r="DQ155" s="85">
        <v>1</v>
      </c>
      <c r="DR155" s="85">
        <v>2</v>
      </c>
      <c r="DS155" s="85">
        <v>7</v>
      </c>
      <c r="DT155" s="85">
        <v>7</v>
      </c>
      <c r="DU155" s="85">
        <v>0</v>
      </c>
      <c r="ET155" s="85">
        <v>14</v>
      </c>
      <c r="EU155" s="85">
        <v>16</v>
      </c>
      <c r="EV155" s="85">
        <v>4</v>
      </c>
      <c r="EW155" s="85">
        <v>79</v>
      </c>
      <c r="EX155" s="85">
        <v>142</v>
      </c>
      <c r="EY155" s="85">
        <v>2</v>
      </c>
      <c r="EZ155" s="85">
        <v>1</v>
      </c>
      <c r="FA155" s="85">
        <v>5</v>
      </c>
      <c r="FB155" s="85">
        <v>15</v>
      </c>
      <c r="FC155" s="85">
        <v>37</v>
      </c>
      <c r="FD155" s="85">
        <v>51</v>
      </c>
      <c r="FE155" s="85">
        <v>0</v>
      </c>
      <c r="FL155" s="86">
        <f t="shared" si="156"/>
        <v>127.39999999999998</v>
      </c>
      <c r="FM155" s="99">
        <f t="shared" si="144"/>
        <v>6</v>
      </c>
      <c r="FN155" s="99">
        <f t="shared" si="145"/>
        <v>1</v>
      </c>
      <c r="FO155" s="100">
        <f t="shared" si="146"/>
        <v>1.02</v>
      </c>
      <c r="FP155" s="100">
        <f t="shared" si="147"/>
        <v>171</v>
      </c>
      <c r="FQ155" s="101">
        <v>0.35411696583671126</v>
      </c>
      <c r="FR155" s="101">
        <v>0.16318651192543188</v>
      </c>
      <c r="FS155" s="101">
        <v>9.8443270857064127E-2</v>
      </c>
      <c r="FT155" s="100" t="s">
        <v>1707</v>
      </c>
      <c r="FU155" s="100" t="s">
        <v>1883</v>
      </c>
      <c r="FV155" s="100" t="s">
        <v>2152</v>
      </c>
      <c r="FW155" s="100" t="s">
        <v>1471</v>
      </c>
      <c r="FX155" s="100" t="s">
        <v>2090</v>
      </c>
      <c r="FY155" s="100" t="s">
        <v>2059</v>
      </c>
      <c r="FZ155" s="100" t="s">
        <v>1781</v>
      </c>
      <c r="GA155" s="100" t="s">
        <v>2305</v>
      </c>
      <c r="GB155" s="100"/>
    </row>
    <row r="156" spans="1:184" hidden="1" x14ac:dyDescent="0.25">
      <c r="A156" s="32" t="s">
        <v>138</v>
      </c>
      <c r="B156" s="90" t="s">
        <v>149</v>
      </c>
      <c r="C156" s="41" t="str">
        <f>'[1]Özet tablo'!P155</f>
        <v>BALIKESİR</v>
      </c>
      <c r="D156" s="41"/>
      <c r="E156" s="41"/>
      <c r="F156" s="41"/>
      <c r="G156" s="91">
        <v>8</v>
      </c>
      <c r="H156" s="91">
        <v>114</v>
      </c>
      <c r="I156" s="91">
        <v>191</v>
      </c>
      <c r="J156" s="91">
        <v>313</v>
      </c>
      <c r="K156" s="92">
        <v>27</v>
      </c>
      <c r="L156" s="92">
        <v>74</v>
      </c>
      <c r="M156" s="92">
        <v>224</v>
      </c>
      <c r="N156" s="92">
        <v>325</v>
      </c>
      <c r="O156" s="93">
        <v>22</v>
      </c>
      <c r="P156" s="40">
        <v>72</v>
      </c>
      <c r="Q156" s="94">
        <f t="shared" si="157"/>
        <v>12</v>
      </c>
      <c r="R156" s="95">
        <f t="shared" si="158"/>
        <v>3.8338658146964855E-2</v>
      </c>
      <c r="S156" s="96">
        <v>297</v>
      </c>
      <c r="T156" s="96">
        <v>336</v>
      </c>
      <c r="U156" s="96">
        <v>263</v>
      </c>
      <c r="V156" s="96">
        <v>374</v>
      </c>
      <c r="W156" s="96">
        <v>599</v>
      </c>
      <c r="X156" s="96">
        <v>896</v>
      </c>
      <c r="Y156" s="73">
        <f t="shared" si="109"/>
        <v>9.0909090909090917</v>
      </c>
      <c r="Z156" s="73">
        <f t="shared" si="110"/>
        <v>22.023809523809522</v>
      </c>
      <c r="AA156" s="73">
        <f t="shared" si="111"/>
        <v>66.159695817490487</v>
      </c>
      <c r="AB156" s="73">
        <f t="shared" si="112"/>
        <v>41.402337228714522</v>
      </c>
      <c r="AC156" s="73">
        <f t="shared" si="113"/>
        <v>30.691964285714285</v>
      </c>
      <c r="AD156" s="97">
        <f t="shared" si="116"/>
        <v>351</v>
      </c>
      <c r="AE156" s="40">
        <f t="shared" si="117"/>
        <v>89</v>
      </c>
      <c r="AF156" s="98">
        <v>344</v>
      </c>
      <c r="AG156" s="98">
        <v>295</v>
      </c>
      <c r="AH156" s="98">
        <v>373</v>
      </c>
      <c r="AI156" s="98">
        <v>224</v>
      </c>
      <c r="AJ156" s="98">
        <v>109</v>
      </c>
      <c r="AK156" s="98">
        <v>56</v>
      </c>
      <c r="AL156" s="76">
        <v>16</v>
      </c>
      <c r="AM156" s="76">
        <v>20</v>
      </c>
      <c r="AN156" s="77">
        <v>19</v>
      </c>
      <c r="AO156" s="77">
        <v>98</v>
      </c>
      <c r="AP156" s="77">
        <v>197</v>
      </c>
      <c r="AQ156" s="77">
        <v>7</v>
      </c>
      <c r="AR156" s="77">
        <f t="shared" si="148"/>
        <v>321</v>
      </c>
      <c r="AS156" s="77">
        <v>69</v>
      </c>
      <c r="AT156" s="78">
        <v>12</v>
      </c>
      <c r="AU156" s="79">
        <v>33</v>
      </c>
      <c r="AV156" s="80">
        <f t="shared" si="118"/>
        <v>29.672447013487474</v>
      </c>
      <c r="AW156" s="80">
        <f t="shared" si="119"/>
        <v>39.028475711892796</v>
      </c>
      <c r="AX156" s="80">
        <f t="shared" si="120"/>
        <v>60.267857142857139</v>
      </c>
      <c r="AY156" s="81">
        <f t="shared" si="121"/>
        <v>6.4406779661016946</v>
      </c>
      <c r="AZ156" s="81">
        <f t="shared" si="122"/>
        <v>26.273458445040216</v>
      </c>
      <c r="BA156" s="81">
        <f t="shared" si="123"/>
        <v>72.672672672672675</v>
      </c>
      <c r="BB156" s="81">
        <f t="shared" si="124"/>
        <v>48.158640226628897</v>
      </c>
      <c r="BC156" s="81">
        <f t="shared" si="125"/>
        <v>41.560509554140133</v>
      </c>
      <c r="BD156" s="82">
        <f t="shared" si="149"/>
        <v>91</v>
      </c>
      <c r="BE156" s="83">
        <v>16</v>
      </c>
      <c r="BF156" s="83">
        <v>23</v>
      </c>
      <c r="BG156" s="83">
        <v>27</v>
      </c>
      <c r="BH156" s="83">
        <v>103</v>
      </c>
      <c r="BI156" s="83">
        <v>203</v>
      </c>
      <c r="BJ156" s="83">
        <v>11</v>
      </c>
      <c r="BK156" s="77">
        <f t="shared" si="150"/>
        <v>344</v>
      </c>
      <c r="BL156" s="83">
        <f t="shared" si="126"/>
        <v>16</v>
      </c>
      <c r="BM156" s="84">
        <v>20</v>
      </c>
      <c r="BN156" s="83">
        <f t="shared" si="127"/>
        <v>23</v>
      </c>
      <c r="BO156" s="83">
        <f t="shared" si="128"/>
        <v>27</v>
      </c>
      <c r="BP156" s="83">
        <f t="shared" si="129"/>
        <v>103</v>
      </c>
      <c r="BQ156" s="83">
        <f t="shared" si="130"/>
        <v>203</v>
      </c>
      <c r="BR156" s="83">
        <f t="shared" si="131"/>
        <v>11</v>
      </c>
      <c r="BS156" s="77">
        <f t="shared" si="151"/>
        <v>344</v>
      </c>
      <c r="BT156" s="83">
        <f t="shared" si="132"/>
        <v>0</v>
      </c>
      <c r="BU156" s="77"/>
      <c r="BV156" s="83">
        <f t="shared" si="133"/>
        <v>0</v>
      </c>
      <c r="BW156" s="83">
        <f t="shared" si="134"/>
        <v>0</v>
      </c>
      <c r="BX156" s="83">
        <f t="shared" si="135"/>
        <v>0</v>
      </c>
      <c r="BY156" s="83">
        <f t="shared" si="136"/>
        <v>0</v>
      </c>
      <c r="BZ156" s="83">
        <f t="shared" si="137"/>
        <v>0</v>
      </c>
      <c r="CA156" s="77">
        <f t="shared" si="152"/>
        <v>0</v>
      </c>
      <c r="CC156" s="77"/>
      <c r="CI156" s="77">
        <f t="shared" si="153"/>
        <v>0</v>
      </c>
      <c r="CP156" s="77">
        <f t="shared" si="154"/>
        <v>0</v>
      </c>
      <c r="CQ156" s="85">
        <f t="shared" si="138"/>
        <v>0</v>
      </c>
      <c r="CR156" s="77"/>
      <c r="CS156" s="85">
        <f t="shared" si="139"/>
        <v>0</v>
      </c>
      <c r="CT156" s="85">
        <f t="shared" si="140"/>
        <v>0</v>
      </c>
      <c r="CU156" s="85">
        <f t="shared" si="141"/>
        <v>0</v>
      </c>
      <c r="CV156" s="85">
        <f t="shared" si="142"/>
        <v>0</v>
      </c>
      <c r="CW156" s="85">
        <f t="shared" si="143"/>
        <v>0</v>
      </c>
      <c r="CX156" s="77">
        <f t="shared" si="155"/>
        <v>0</v>
      </c>
      <c r="ET156" s="85">
        <v>15</v>
      </c>
      <c r="EU156" s="85">
        <v>16</v>
      </c>
      <c r="EV156" s="85">
        <v>8</v>
      </c>
      <c r="EW156" s="85">
        <v>51</v>
      </c>
      <c r="EX156" s="85">
        <v>140</v>
      </c>
      <c r="EY156" s="85">
        <v>7</v>
      </c>
      <c r="EZ156" s="85">
        <v>1</v>
      </c>
      <c r="FA156" s="85">
        <v>7</v>
      </c>
      <c r="FB156" s="85">
        <v>19</v>
      </c>
      <c r="FC156" s="85">
        <v>52</v>
      </c>
      <c r="FD156" s="85">
        <v>63</v>
      </c>
      <c r="FE156" s="85">
        <v>4</v>
      </c>
      <c r="FL156" s="86">
        <f t="shared" si="156"/>
        <v>103.89999999999998</v>
      </c>
      <c r="FM156" s="99">
        <f t="shared" si="144"/>
        <v>5</v>
      </c>
      <c r="FN156" s="99">
        <f t="shared" si="145"/>
        <v>1</v>
      </c>
      <c r="FO156" s="100">
        <f t="shared" si="146"/>
        <v>0.85</v>
      </c>
      <c r="FP156" s="100">
        <f t="shared" si="147"/>
        <v>171</v>
      </c>
      <c r="FQ156" s="101">
        <v>0.49158336536444874</v>
      </c>
      <c r="FR156" s="101">
        <v>0.28427527246622714</v>
      </c>
      <c r="FS156" s="101">
        <v>0.16517309074821662</v>
      </c>
      <c r="FT156" s="100" t="s">
        <v>1546</v>
      </c>
      <c r="FU156" s="100" t="s">
        <v>1718</v>
      </c>
      <c r="FV156" s="100" t="s">
        <v>1719</v>
      </c>
      <c r="FW156" s="100" t="s">
        <v>1666</v>
      </c>
      <c r="FX156" s="100" t="s">
        <v>1720</v>
      </c>
      <c r="FY156" s="100" t="s">
        <v>1721</v>
      </c>
      <c r="FZ156" s="100" t="s">
        <v>1526</v>
      </c>
      <c r="GA156" s="100" t="s">
        <v>1676</v>
      </c>
      <c r="GB156" s="100"/>
    </row>
    <row r="157" spans="1:184" ht="12" hidden="1" customHeight="1" x14ac:dyDescent="0.25">
      <c r="A157" s="105" t="s">
        <v>138</v>
      </c>
      <c r="B157" s="106" t="s">
        <v>150</v>
      </c>
      <c r="C157" s="41" t="str">
        <f>'[1]Özet tablo'!P156</f>
        <v>BALIKESİR</v>
      </c>
      <c r="D157" s="41"/>
      <c r="E157" s="41"/>
      <c r="F157" s="41"/>
      <c r="G157" s="107">
        <v>0</v>
      </c>
      <c r="H157" s="107">
        <v>0</v>
      </c>
      <c r="I157" s="107">
        <v>0</v>
      </c>
      <c r="J157" s="107">
        <v>0</v>
      </c>
      <c r="K157" s="92">
        <v>218</v>
      </c>
      <c r="L157" s="92">
        <v>746</v>
      </c>
      <c r="M157" s="92">
        <v>1590</v>
      </c>
      <c r="N157" s="92">
        <v>2554</v>
      </c>
      <c r="O157" s="93">
        <v>18</v>
      </c>
      <c r="P157" s="40">
        <v>594</v>
      </c>
      <c r="Q157" s="94">
        <v>0</v>
      </c>
      <c r="R157" s="95">
        <v>0</v>
      </c>
      <c r="S157" s="96">
        <v>1580</v>
      </c>
      <c r="T157" s="96">
        <v>2076</v>
      </c>
      <c r="U157" s="96">
        <v>1407</v>
      </c>
      <c r="V157" s="96">
        <v>1990</v>
      </c>
      <c r="W157" s="96">
        <v>3483</v>
      </c>
      <c r="X157" s="96">
        <v>5063</v>
      </c>
      <c r="Y157" s="73">
        <f t="shared" si="109"/>
        <v>13.79746835443038</v>
      </c>
      <c r="Z157" s="73">
        <f t="shared" si="110"/>
        <v>35.934489402697494</v>
      </c>
      <c r="AA157" s="73">
        <f t="shared" si="111"/>
        <v>72.068230277185492</v>
      </c>
      <c r="AB157" s="73">
        <f t="shared" si="112"/>
        <v>50.531151306345102</v>
      </c>
      <c r="AC157" s="73">
        <f t="shared" si="113"/>
        <v>39.067746395417736</v>
      </c>
      <c r="AD157" s="97">
        <f t="shared" si="116"/>
        <v>1723</v>
      </c>
      <c r="AE157" s="40">
        <f t="shared" si="117"/>
        <v>393</v>
      </c>
      <c r="AF157" s="98">
        <v>2036</v>
      </c>
      <c r="AG157" s="98">
        <v>1577</v>
      </c>
      <c r="AH157" s="98">
        <v>2039</v>
      </c>
      <c r="AI157" s="98">
        <v>1550</v>
      </c>
      <c r="AJ157" s="98">
        <v>590</v>
      </c>
      <c r="AK157" s="98">
        <v>392</v>
      </c>
      <c r="AL157" s="76">
        <v>47</v>
      </c>
      <c r="AM157" s="76">
        <v>135</v>
      </c>
      <c r="AN157" s="77">
        <v>369</v>
      </c>
      <c r="AO157" s="77">
        <v>915</v>
      </c>
      <c r="AP157" s="77">
        <v>1739</v>
      </c>
      <c r="AQ157" s="77">
        <v>171</v>
      </c>
      <c r="AR157" s="77">
        <f t="shared" si="148"/>
        <v>3194</v>
      </c>
      <c r="AS157" s="77">
        <v>669</v>
      </c>
      <c r="AT157" s="78">
        <v>10</v>
      </c>
      <c r="AU157" s="79">
        <v>48</v>
      </c>
      <c r="AV157" s="80">
        <f t="shared" si="118"/>
        <v>51.487048289094986</v>
      </c>
      <c r="AW157" s="80">
        <f t="shared" si="119"/>
        <v>60.072443577598214</v>
      </c>
      <c r="AX157" s="80">
        <f t="shared" si="120"/>
        <v>80.064516129032256</v>
      </c>
      <c r="AY157" s="81">
        <f t="shared" si="121"/>
        <v>23.398858592263792</v>
      </c>
      <c r="AZ157" s="81">
        <f t="shared" si="122"/>
        <v>44.874938695438942</v>
      </c>
      <c r="BA157" s="81">
        <f t="shared" si="123"/>
        <v>83.971962616822424</v>
      </c>
      <c r="BB157" s="81">
        <f t="shared" si="124"/>
        <v>64.895908111988504</v>
      </c>
      <c r="BC157" s="81">
        <f t="shared" si="125"/>
        <v>58.272800645681997</v>
      </c>
      <c r="BD157" s="82">
        <f t="shared" si="149"/>
        <v>343</v>
      </c>
      <c r="BE157" s="83">
        <v>49</v>
      </c>
      <c r="BF157" s="83">
        <v>189</v>
      </c>
      <c r="BG157" s="83">
        <v>342</v>
      </c>
      <c r="BH157" s="83">
        <v>908</v>
      </c>
      <c r="BI157" s="83">
        <v>1760</v>
      </c>
      <c r="BJ157" s="83">
        <v>233</v>
      </c>
      <c r="BK157" s="77">
        <f t="shared" si="150"/>
        <v>3243</v>
      </c>
      <c r="BL157" s="83">
        <f t="shared" si="126"/>
        <v>36</v>
      </c>
      <c r="BM157" s="84">
        <v>89</v>
      </c>
      <c r="BN157" s="83">
        <f t="shared" si="127"/>
        <v>132</v>
      </c>
      <c r="BO157" s="83">
        <f t="shared" si="128"/>
        <v>200</v>
      </c>
      <c r="BP157" s="83">
        <f t="shared" si="129"/>
        <v>627</v>
      </c>
      <c r="BQ157" s="83">
        <f t="shared" si="130"/>
        <v>1433</v>
      </c>
      <c r="BR157" s="83">
        <f t="shared" si="131"/>
        <v>195</v>
      </c>
      <c r="BS157" s="77">
        <f t="shared" si="151"/>
        <v>2455</v>
      </c>
      <c r="BT157" s="83">
        <f t="shared" si="132"/>
        <v>8</v>
      </c>
      <c r="BU157" s="77">
        <v>27</v>
      </c>
      <c r="BV157" s="83">
        <f t="shared" si="133"/>
        <v>35</v>
      </c>
      <c r="BW157" s="83">
        <f t="shared" si="134"/>
        <v>58</v>
      </c>
      <c r="BX157" s="83">
        <f t="shared" si="135"/>
        <v>193</v>
      </c>
      <c r="BY157" s="83">
        <f t="shared" si="136"/>
        <v>265</v>
      </c>
      <c r="BZ157" s="83">
        <f t="shared" si="137"/>
        <v>33</v>
      </c>
      <c r="CA157" s="77">
        <f t="shared" si="152"/>
        <v>549</v>
      </c>
      <c r="CB157" s="85">
        <v>4</v>
      </c>
      <c r="CC157" s="77">
        <v>19</v>
      </c>
      <c r="CD157" s="85">
        <v>21</v>
      </c>
      <c r="CE157" s="85">
        <v>84</v>
      </c>
      <c r="CF157" s="85">
        <v>76</v>
      </c>
      <c r="CG157" s="85">
        <v>57</v>
      </c>
      <c r="CH157" s="85">
        <v>5</v>
      </c>
      <c r="CI157" s="77">
        <f t="shared" si="153"/>
        <v>222</v>
      </c>
      <c r="CP157" s="77">
        <f t="shared" si="154"/>
        <v>0</v>
      </c>
      <c r="CQ157" s="85">
        <f t="shared" si="138"/>
        <v>1</v>
      </c>
      <c r="CR157" s="77"/>
      <c r="CS157" s="85">
        <f t="shared" si="139"/>
        <v>1</v>
      </c>
      <c r="CT157" s="85">
        <f t="shared" si="140"/>
        <v>0</v>
      </c>
      <c r="CU157" s="85">
        <f t="shared" si="141"/>
        <v>12</v>
      </c>
      <c r="CV157" s="85">
        <f t="shared" si="142"/>
        <v>5</v>
      </c>
      <c r="CW157" s="85">
        <f t="shared" si="143"/>
        <v>0</v>
      </c>
      <c r="CX157" s="77">
        <f t="shared" si="155"/>
        <v>17</v>
      </c>
      <c r="CY157" s="85">
        <v>1</v>
      </c>
      <c r="CZ157" s="85">
        <v>1</v>
      </c>
      <c r="DA157" s="85">
        <v>0</v>
      </c>
      <c r="DB157" s="85">
        <v>12</v>
      </c>
      <c r="DC157" s="85">
        <v>5</v>
      </c>
      <c r="DD157" s="85">
        <v>0</v>
      </c>
      <c r="EB157" s="85">
        <v>8</v>
      </c>
      <c r="EC157" s="85">
        <v>35</v>
      </c>
      <c r="ED157" s="85">
        <v>58</v>
      </c>
      <c r="EE157" s="85">
        <v>193</v>
      </c>
      <c r="EF157" s="85">
        <v>265</v>
      </c>
      <c r="EG157" s="85">
        <v>33</v>
      </c>
      <c r="ET157" s="85">
        <v>29</v>
      </c>
      <c r="EU157" s="85">
        <v>58</v>
      </c>
      <c r="EV157" s="85">
        <v>11</v>
      </c>
      <c r="EW157" s="85">
        <v>128</v>
      </c>
      <c r="EX157" s="85">
        <v>717</v>
      </c>
      <c r="EY157" s="85">
        <v>105</v>
      </c>
      <c r="EZ157" s="85">
        <v>7</v>
      </c>
      <c r="FA157" s="85">
        <v>74</v>
      </c>
      <c r="FB157" s="85">
        <v>189</v>
      </c>
      <c r="FC157" s="85">
        <v>499</v>
      </c>
      <c r="FD157" s="85">
        <v>716</v>
      </c>
      <c r="FE157" s="85">
        <v>90</v>
      </c>
      <c r="FL157" s="86">
        <f t="shared" si="156"/>
        <v>0</v>
      </c>
      <c r="FM157" s="99">
        <f t="shared" si="144"/>
        <v>0</v>
      </c>
      <c r="FN157" s="99">
        <f t="shared" si="145"/>
        <v>0</v>
      </c>
      <c r="FO157" s="100">
        <f t="shared" si="146"/>
        <v>0</v>
      </c>
      <c r="FP157" s="100">
        <f t="shared" si="147"/>
        <v>0</v>
      </c>
      <c r="FQ157" s="101">
        <v>0.33484971344538983</v>
      </c>
      <c r="FR157" s="101">
        <v>0.23916348247668359</v>
      </c>
      <c r="FS157" s="101">
        <v>0.19683908045977</v>
      </c>
      <c r="FT157" s="100" t="s">
        <v>1874</v>
      </c>
      <c r="FU157" s="100" t="s">
        <v>1635</v>
      </c>
      <c r="FV157" s="100" t="s">
        <v>1829</v>
      </c>
      <c r="FW157" s="100" t="s">
        <v>1555</v>
      </c>
      <c r="FX157" s="100" t="s">
        <v>2209</v>
      </c>
      <c r="FY157" s="100" t="s">
        <v>2152</v>
      </c>
      <c r="FZ157" s="100" t="s">
        <v>1845</v>
      </c>
      <c r="GA157" s="100" t="s">
        <v>1995</v>
      </c>
      <c r="GB157" s="100"/>
    </row>
    <row r="158" spans="1:184" hidden="1" x14ac:dyDescent="0.25">
      <c r="A158" s="32" t="s">
        <v>138</v>
      </c>
      <c r="B158" s="90" t="s">
        <v>151</v>
      </c>
      <c r="C158" s="41" t="str">
        <f>'[1]Özet tablo'!P157</f>
        <v>BALIKESİR</v>
      </c>
      <c r="D158" s="41"/>
      <c r="E158" s="41"/>
      <c r="F158" s="41"/>
      <c r="G158" s="91">
        <v>11</v>
      </c>
      <c r="H158" s="91">
        <v>62</v>
      </c>
      <c r="I158" s="91">
        <v>90</v>
      </c>
      <c r="J158" s="91">
        <v>163</v>
      </c>
      <c r="K158" s="92">
        <v>22</v>
      </c>
      <c r="L158" s="92">
        <v>81</v>
      </c>
      <c r="M158" s="92">
        <v>95</v>
      </c>
      <c r="N158" s="92">
        <v>198</v>
      </c>
      <c r="O158" s="93">
        <v>12</v>
      </c>
      <c r="P158" s="40">
        <v>17</v>
      </c>
      <c r="Q158" s="94">
        <f t="shared" ref="Q158:Q221" si="159">N158-J158</f>
        <v>35</v>
      </c>
      <c r="R158" s="95">
        <f t="shared" ref="R158:R221" si="160">(N158-J158)/J158</f>
        <v>0.21472392638036811</v>
      </c>
      <c r="S158" s="96">
        <v>148</v>
      </c>
      <c r="T158" s="96">
        <v>230</v>
      </c>
      <c r="U158" s="96">
        <v>147</v>
      </c>
      <c r="V158" s="96">
        <v>213</v>
      </c>
      <c r="W158" s="96">
        <v>377</v>
      </c>
      <c r="X158" s="96">
        <v>525</v>
      </c>
      <c r="Y158" s="73">
        <f t="shared" si="109"/>
        <v>14.864864864864865</v>
      </c>
      <c r="Z158" s="73">
        <f t="shared" si="110"/>
        <v>35.217391304347828</v>
      </c>
      <c r="AA158" s="73">
        <f t="shared" si="111"/>
        <v>61.224489795918366</v>
      </c>
      <c r="AB158" s="73">
        <f t="shared" si="112"/>
        <v>45.358090185676389</v>
      </c>
      <c r="AC158" s="73">
        <f t="shared" si="113"/>
        <v>36.761904761904759</v>
      </c>
      <c r="AD158" s="97">
        <f t="shared" si="116"/>
        <v>206</v>
      </c>
      <c r="AE158" s="40">
        <f t="shared" si="117"/>
        <v>57</v>
      </c>
      <c r="AF158" s="98">
        <v>189</v>
      </c>
      <c r="AG158" s="98">
        <v>145</v>
      </c>
      <c r="AH158" s="98">
        <v>195</v>
      </c>
      <c r="AI158" s="98">
        <v>167</v>
      </c>
      <c r="AJ158" s="98">
        <v>65</v>
      </c>
      <c r="AK158" s="98">
        <v>33</v>
      </c>
      <c r="AL158" s="76">
        <v>11</v>
      </c>
      <c r="AM158" s="76">
        <v>18</v>
      </c>
      <c r="AN158" s="77">
        <v>15</v>
      </c>
      <c r="AO158" s="77">
        <v>70</v>
      </c>
      <c r="AP158" s="77">
        <v>121</v>
      </c>
      <c r="AQ158" s="77">
        <v>2</v>
      </c>
      <c r="AR158" s="77">
        <f t="shared" si="148"/>
        <v>208</v>
      </c>
      <c r="AS158" s="77">
        <v>23</v>
      </c>
      <c r="AT158" s="78">
        <v>18</v>
      </c>
      <c r="AU158" s="79">
        <v>31</v>
      </c>
      <c r="AV158" s="80">
        <f t="shared" si="118"/>
        <v>36.858974358974365</v>
      </c>
      <c r="AW158" s="80">
        <f t="shared" si="119"/>
        <v>46.961325966850829</v>
      </c>
      <c r="AX158" s="80">
        <f t="shared" si="120"/>
        <v>59.880239520958078</v>
      </c>
      <c r="AY158" s="81">
        <f t="shared" si="121"/>
        <v>10.344827586206897</v>
      </c>
      <c r="AZ158" s="81">
        <f t="shared" si="122"/>
        <v>35.897435897435898</v>
      </c>
      <c r="BA158" s="81">
        <f t="shared" si="123"/>
        <v>73.275862068965509</v>
      </c>
      <c r="BB158" s="81">
        <f t="shared" si="124"/>
        <v>56.206088992974237</v>
      </c>
      <c r="BC158" s="81">
        <f t="shared" si="125"/>
        <v>49.071618037135281</v>
      </c>
      <c r="BD158" s="82">
        <f t="shared" si="149"/>
        <v>62</v>
      </c>
      <c r="BE158" s="83">
        <v>11</v>
      </c>
      <c r="BF158" s="83">
        <v>16</v>
      </c>
      <c r="BG158" s="83">
        <v>16</v>
      </c>
      <c r="BH158" s="83">
        <v>72</v>
      </c>
      <c r="BI158" s="83">
        <v>128</v>
      </c>
      <c r="BJ158" s="83">
        <v>3</v>
      </c>
      <c r="BK158" s="77">
        <f t="shared" si="150"/>
        <v>219</v>
      </c>
      <c r="BL158" s="83">
        <f t="shared" si="126"/>
        <v>11</v>
      </c>
      <c r="BM158" s="84">
        <v>18</v>
      </c>
      <c r="BN158" s="83">
        <f t="shared" si="127"/>
        <v>16</v>
      </c>
      <c r="BO158" s="83">
        <f t="shared" si="128"/>
        <v>16</v>
      </c>
      <c r="BP158" s="83">
        <f t="shared" si="129"/>
        <v>72</v>
      </c>
      <c r="BQ158" s="83">
        <f t="shared" si="130"/>
        <v>128</v>
      </c>
      <c r="BR158" s="83">
        <f t="shared" si="131"/>
        <v>3</v>
      </c>
      <c r="BS158" s="77">
        <f t="shared" si="151"/>
        <v>219</v>
      </c>
      <c r="BT158" s="83">
        <f t="shared" si="132"/>
        <v>0</v>
      </c>
      <c r="BU158" s="77"/>
      <c r="BV158" s="83">
        <f t="shared" si="133"/>
        <v>0</v>
      </c>
      <c r="BW158" s="83">
        <f t="shared" si="134"/>
        <v>0</v>
      </c>
      <c r="BX158" s="83">
        <f t="shared" si="135"/>
        <v>0</v>
      </c>
      <c r="BY158" s="83">
        <f t="shared" si="136"/>
        <v>0</v>
      </c>
      <c r="BZ158" s="83">
        <f t="shared" si="137"/>
        <v>0</v>
      </c>
      <c r="CA158" s="77">
        <f t="shared" si="152"/>
        <v>0</v>
      </c>
      <c r="CC158" s="77"/>
      <c r="CI158" s="77">
        <f t="shared" si="153"/>
        <v>0</v>
      </c>
      <c r="CP158" s="77">
        <f t="shared" si="154"/>
        <v>0</v>
      </c>
      <c r="CQ158" s="85">
        <f t="shared" si="138"/>
        <v>0</v>
      </c>
      <c r="CR158" s="77"/>
      <c r="CS158" s="85">
        <f t="shared" si="139"/>
        <v>0</v>
      </c>
      <c r="CT158" s="85">
        <f t="shared" si="140"/>
        <v>0</v>
      </c>
      <c r="CU158" s="85">
        <f t="shared" si="141"/>
        <v>0</v>
      </c>
      <c r="CV158" s="85">
        <f t="shared" si="142"/>
        <v>0</v>
      </c>
      <c r="CW158" s="85">
        <f t="shared" si="143"/>
        <v>0</v>
      </c>
      <c r="CX158" s="77">
        <f t="shared" si="155"/>
        <v>0</v>
      </c>
      <c r="ET158" s="85">
        <v>10</v>
      </c>
      <c r="EU158" s="85">
        <v>10</v>
      </c>
      <c r="EV158" s="85">
        <v>7</v>
      </c>
      <c r="EW158" s="85">
        <v>42</v>
      </c>
      <c r="EX158" s="85">
        <v>74</v>
      </c>
      <c r="EY158" s="85">
        <v>1</v>
      </c>
      <c r="EZ158" s="85">
        <v>1</v>
      </c>
      <c r="FA158" s="85">
        <v>6</v>
      </c>
      <c r="FB158" s="85">
        <v>9</v>
      </c>
      <c r="FC158" s="85">
        <v>30</v>
      </c>
      <c r="FD158" s="85">
        <v>54</v>
      </c>
      <c r="FE158" s="85">
        <v>2</v>
      </c>
      <c r="FL158" s="86">
        <f t="shared" si="156"/>
        <v>42.399999999999977</v>
      </c>
      <c r="FM158" s="99">
        <f t="shared" si="144"/>
        <v>2</v>
      </c>
      <c r="FN158" s="99">
        <f t="shared" si="145"/>
        <v>0</v>
      </c>
      <c r="FO158" s="100">
        <f t="shared" si="146"/>
        <v>0.34</v>
      </c>
      <c r="FP158" s="100">
        <f t="shared" si="147"/>
        <v>0</v>
      </c>
      <c r="FQ158" s="101">
        <v>0.37318059299191364</v>
      </c>
      <c r="FR158" s="101">
        <v>9.420106356039501E-2</v>
      </c>
      <c r="FS158" s="101">
        <v>6.1934776651137377E-2</v>
      </c>
      <c r="FT158" s="100" t="s">
        <v>1588</v>
      </c>
      <c r="FU158" s="100" t="s">
        <v>2243</v>
      </c>
      <c r="FV158" s="100" t="s">
        <v>1571</v>
      </c>
      <c r="FW158" s="100" t="s">
        <v>1966</v>
      </c>
      <c r="FX158" s="100" t="s">
        <v>1848</v>
      </c>
      <c r="FY158" s="100" t="s">
        <v>2291</v>
      </c>
      <c r="FZ158" s="100" t="s">
        <v>1828</v>
      </c>
      <c r="GA158" s="100" t="s">
        <v>2169</v>
      </c>
      <c r="GB158" s="100"/>
    </row>
    <row r="159" spans="1:184" hidden="1" x14ac:dyDescent="0.25">
      <c r="A159" s="32" t="s">
        <v>138</v>
      </c>
      <c r="B159" s="90" t="s">
        <v>152</v>
      </c>
      <c r="C159" s="41" t="str">
        <f>'[1]Özet tablo'!P158</f>
        <v>BALIKESİR</v>
      </c>
      <c r="D159" s="41"/>
      <c r="E159" s="41"/>
      <c r="F159" s="41"/>
      <c r="G159" s="91">
        <v>7</v>
      </c>
      <c r="H159" s="91">
        <v>64</v>
      </c>
      <c r="I159" s="91">
        <v>97</v>
      </c>
      <c r="J159" s="91">
        <v>168</v>
      </c>
      <c r="K159" s="92">
        <v>8</v>
      </c>
      <c r="L159" s="92">
        <v>50</v>
      </c>
      <c r="M159" s="92">
        <v>108</v>
      </c>
      <c r="N159" s="92">
        <v>166</v>
      </c>
      <c r="O159" s="93">
        <v>8</v>
      </c>
      <c r="P159" s="40">
        <v>34</v>
      </c>
      <c r="Q159" s="94">
        <f t="shared" si="159"/>
        <v>-2</v>
      </c>
      <c r="R159" s="95">
        <f t="shared" si="160"/>
        <v>-1.1904761904761904E-2</v>
      </c>
      <c r="S159" s="96">
        <v>145</v>
      </c>
      <c r="T159" s="96">
        <v>174</v>
      </c>
      <c r="U159" s="96">
        <v>124</v>
      </c>
      <c r="V159" s="96">
        <v>170</v>
      </c>
      <c r="W159" s="96">
        <v>298</v>
      </c>
      <c r="X159" s="96">
        <v>443</v>
      </c>
      <c r="Y159" s="73">
        <f t="shared" si="109"/>
        <v>5.5172413793103452</v>
      </c>
      <c r="Z159" s="73">
        <f t="shared" si="110"/>
        <v>28.735632183908045</v>
      </c>
      <c r="AA159" s="73">
        <f t="shared" si="111"/>
        <v>66.129032258064512</v>
      </c>
      <c r="AB159" s="73">
        <f t="shared" si="112"/>
        <v>44.29530201342282</v>
      </c>
      <c r="AC159" s="73">
        <f t="shared" si="113"/>
        <v>31.602708803611741</v>
      </c>
      <c r="AD159" s="97">
        <f t="shared" si="116"/>
        <v>166</v>
      </c>
      <c r="AE159" s="40">
        <f t="shared" si="117"/>
        <v>42</v>
      </c>
      <c r="AF159" s="98">
        <v>179</v>
      </c>
      <c r="AG159" s="98">
        <v>140</v>
      </c>
      <c r="AH159" s="98">
        <v>181</v>
      </c>
      <c r="AI159" s="98">
        <v>133</v>
      </c>
      <c r="AJ159" s="98">
        <v>45</v>
      </c>
      <c r="AK159" s="98">
        <v>35</v>
      </c>
      <c r="AL159" s="76">
        <v>7</v>
      </c>
      <c r="AM159" s="76">
        <v>12</v>
      </c>
      <c r="AN159" s="77">
        <v>13</v>
      </c>
      <c r="AO159" s="77">
        <v>49</v>
      </c>
      <c r="AP159" s="77">
        <v>102</v>
      </c>
      <c r="AQ159" s="77">
        <v>2</v>
      </c>
      <c r="AR159" s="77">
        <f t="shared" si="148"/>
        <v>166</v>
      </c>
      <c r="AS159" s="77">
        <v>21</v>
      </c>
      <c r="AT159" s="78">
        <v>6</v>
      </c>
      <c r="AU159" s="79">
        <v>17</v>
      </c>
      <c r="AV159" s="80">
        <f t="shared" si="118"/>
        <v>35.164835164835168</v>
      </c>
      <c r="AW159" s="80">
        <f t="shared" si="119"/>
        <v>42.038216560509554</v>
      </c>
      <c r="AX159" s="80">
        <f t="shared" si="120"/>
        <v>62.406015037593988</v>
      </c>
      <c r="AY159" s="81">
        <f t="shared" si="121"/>
        <v>9.2857142857142865</v>
      </c>
      <c r="AZ159" s="81">
        <f t="shared" si="122"/>
        <v>27.071823204419886</v>
      </c>
      <c r="BA159" s="81">
        <f t="shared" si="123"/>
        <v>70.224719101123597</v>
      </c>
      <c r="BB159" s="81">
        <f t="shared" si="124"/>
        <v>48.467966573816156</v>
      </c>
      <c r="BC159" s="81">
        <f t="shared" si="125"/>
        <v>43.39622641509434</v>
      </c>
      <c r="BD159" s="82">
        <f t="shared" si="149"/>
        <v>53</v>
      </c>
      <c r="BE159" s="83">
        <v>7</v>
      </c>
      <c r="BF159" s="83">
        <v>12</v>
      </c>
      <c r="BG159" s="83">
        <v>13</v>
      </c>
      <c r="BH159" s="83">
        <v>44</v>
      </c>
      <c r="BI159" s="83">
        <v>110</v>
      </c>
      <c r="BJ159" s="83">
        <v>6</v>
      </c>
      <c r="BK159" s="77">
        <f t="shared" si="150"/>
        <v>173</v>
      </c>
      <c r="BL159" s="83">
        <f t="shared" si="126"/>
        <v>7</v>
      </c>
      <c r="BM159" s="84">
        <v>12</v>
      </c>
      <c r="BN159" s="83">
        <f t="shared" si="127"/>
        <v>12</v>
      </c>
      <c r="BO159" s="83">
        <f t="shared" si="128"/>
        <v>13</v>
      </c>
      <c r="BP159" s="83">
        <f t="shared" si="129"/>
        <v>44</v>
      </c>
      <c r="BQ159" s="83">
        <f t="shared" si="130"/>
        <v>110</v>
      </c>
      <c r="BR159" s="83">
        <f t="shared" si="131"/>
        <v>6</v>
      </c>
      <c r="BS159" s="77">
        <f t="shared" si="151"/>
        <v>173</v>
      </c>
      <c r="BT159" s="83">
        <f t="shared" si="132"/>
        <v>0</v>
      </c>
      <c r="BU159" s="77"/>
      <c r="BV159" s="83">
        <f t="shared" si="133"/>
        <v>0</v>
      </c>
      <c r="BW159" s="83">
        <f t="shared" si="134"/>
        <v>0</v>
      </c>
      <c r="BX159" s="83">
        <f t="shared" si="135"/>
        <v>0</v>
      </c>
      <c r="BY159" s="83">
        <f t="shared" si="136"/>
        <v>0</v>
      </c>
      <c r="BZ159" s="83">
        <f t="shared" si="137"/>
        <v>0</v>
      </c>
      <c r="CA159" s="77">
        <f t="shared" si="152"/>
        <v>0</v>
      </c>
      <c r="CC159" s="77"/>
      <c r="CI159" s="77">
        <f t="shared" si="153"/>
        <v>0</v>
      </c>
      <c r="CP159" s="77">
        <f t="shared" si="154"/>
        <v>0</v>
      </c>
      <c r="CQ159" s="85">
        <f t="shared" si="138"/>
        <v>0</v>
      </c>
      <c r="CR159" s="77"/>
      <c r="CS159" s="85">
        <f t="shared" si="139"/>
        <v>0</v>
      </c>
      <c r="CT159" s="85">
        <f t="shared" si="140"/>
        <v>0</v>
      </c>
      <c r="CU159" s="85">
        <f t="shared" si="141"/>
        <v>0</v>
      </c>
      <c r="CV159" s="85">
        <f t="shared" si="142"/>
        <v>0</v>
      </c>
      <c r="CW159" s="85">
        <f t="shared" si="143"/>
        <v>0</v>
      </c>
      <c r="CX159" s="77">
        <f t="shared" si="155"/>
        <v>0</v>
      </c>
      <c r="ET159" s="85">
        <v>6</v>
      </c>
      <c r="EU159" s="85">
        <v>8</v>
      </c>
      <c r="EV159" s="85">
        <v>1</v>
      </c>
      <c r="EW159" s="85">
        <v>24</v>
      </c>
      <c r="EX159" s="85">
        <v>87</v>
      </c>
      <c r="EY159" s="85">
        <v>5</v>
      </c>
      <c r="EZ159" s="85">
        <v>1</v>
      </c>
      <c r="FA159" s="85">
        <v>4</v>
      </c>
      <c r="FB159" s="85">
        <v>12</v>
      </c>
      <c r="FC159" s="85">
        <v>20</v>
      </c>
      <c r="FD159" s="85">
        <v>23</v>
      </c>
      <c r="FE159" s="85">
        <v>1</v>
      </c>
      <c r="FL159" s="86">
        <f t="shared" si="156"/>
        <v>60.799999999999983</v>
      </c>
      <c r="FM159" s="99">
        <f t="shared" si="144"/>
        <v>3</v>
      </c>
      <c r="FN159" s="99">
        <f t="shared" si="145"/>
        <v>0</v>
      </c>
      <c r="FO159" s="100">
        <f t="shared" si="146"/>
        <v>0.51</v>
      </c>
      <c r="FP159" s="100">
        <f t="shared" si="147"/>
        <v>0</v>
      </c>
      <c r="FQ159" s="101">
        <v>8.8435374149659837E-2</v>
      </c>
      <c r="FR159" s="101">
        <v>1.2712941774726499E-3</v>
      </c>
      <c r="FS159" s="101">
        <v>0.12210526315789491</v>
      </c>
      <c r="FT159" s="100" t="s">
        <v>2212</v>
      </c>
      <c r="FU159" s="100" t="s">
        <v>2121</v>
      </c>
      <c r="FV159" s="100" t="s">
        <v>1880</v>
      </c>
      <c r="FW159" s="100" t="s">
        <v>2230</v>
      </c>
      <c r="FX159" s="100" t="s">
        <v>2032</v>
      </c>
      <c r="FY159" s="100" t="s">
        <v>2007</v>
      </c>
      <c r="FZ159" s="100" t="s">
        <v>2063</v>
      </c>
      <c r="GA159" s="100" t="s">
        <v>2081</v>
      </c>
      <c r="GB159" s="100"/>
    </row>
    <row r="160" spans="1:184" hidden="1" x14ac:dyDescent="0.25">
      <c r="A160" s="32" t="s">
        <v>138</v>
      </c>
      <c r="B160" s="90" t="s">
        <v>153</v>
      </c>
      <c r="C160" s="41" t="str">
        <f>'[1]Özet tablo'!P159</f>
        <v>BALIKESİR</v>
      </c>
      <c r="D160" s="41"/>
      <c r="E160" s="41"/>
      <c r="F160" s="41"/>
      <c r="G160" s="91">
        <v>1</v>
      </c>
      <c r="H160" s="91">
        <v>37</v>
      </c>
      <c r="I160" s="91">
        <v>40</v>
      </c>
      <c r="J160" s="91">
        <v>78</v>
      </c>
      <c r="K160" s="92">
        <v>1</v>
      </c>
      <c r="L160" s="92">
        <v>38</v>
      </c>
      <c r="M160" s="92">
        <v>50</v>
      </c>
      <c r="N160" s="92">
        <v>89</v>
      </c>
      <c r="O160" s="93">
        <v>13</v>
      </c>
      <c r="P160" s="40">
        <v>6</v>
      </c>
      <c r="Q160" s="94">
        <f t="shared" si="159"/>
        <v>11</v>
      </c>
      <c r="R160" s="95">
        <f t="shared" si="160"/>
        <v>0.14102564102564102</v>
      </c>
      <c r="S160" s="96">
        <v>77</v>
      </c>
      <c r="T160" s="96">
        <v>97</v>
      </c>
      <c r="U160" s="96">
        <v>82</v>
      </c>
      <c r="V160" s="96">
        <v>106</v>
      </c>
      <c r="W160" s="96">
        <v>179</v>
      </c>
      <c r="X160" s="96">
        <v>256</v>
      </c>
      <c r="Y160" s="73">
        <f t="shared" si="109"/>
        <v>1.2987012987012987</v>
      </c>
      <c r="Z160" s="73">
        <f t="shared" si="110"/>
        <v>39.175257731958766</v>
      </c>
      <c r="AA160" s="73">
        <f t="shared" si="111"/>
        <v>69.512195121951208</v>
      </c>
      <c r="AB160" s="73">
        <f t="shared" si="112"/>
        <v>53.072625698324025</v>
      </c>
      <c r="AC160" s="73">
        <f t="shared" si="113"/>
        <v>37.5</v>
      </c>
      <c r="AD160" s="97">
        <f t="shared" si="116"/>
        <v>84</v>
      </c>
      <c r="AE160" s="40">
        <f t="shared" si="117"/>
        <v>25</v>
      </c>
      <c r="AF160" s="98">
        <v>109</v>
      </c>
      <c r="AG160" s="98">
        <v>96</v>
      </c>
      <c r="AH160" s="98">
        <v>107</v>
      </c>
      <c r="AI160" s="98">
        <v>71</v>
      </c>
      <c r="AJ160" s="98">
        <v>29</v>
      </c>
      <c r="AK160" s="98">
        <v>16</v>
      </c>
      <c r="AL160" s="76">
        <v>3</v>
      </c>
      <c r="AM160" s="76">
        <v>6</v>
      </c>
      <c r="AN160" s="77">
        <v>2</v>
      </c>
      <c r="AO160" s="77">
        <v>32</v>
      </c>
      <c r="AP160" s="77">
        <v>56</v>
      </c>
      <c r="AQ160" s="77">
        <v>1</v>
      </c>
      <c r="AR160" s="77">
        <f t="shared" si="148"/>
        <v>91</v>
      </c>
      <c r="AS160" s="77">
        <v>13</v>
      </c>
      <c r="AT160" s="78">
        <v>9</v>
      </c>
      <c r="AU160" s="79">
        <v>13</v>
      </c>
      <c r="AV160" s="80">
        <f t="shared" si="118"/>
        <v>27.54491017964072</v>
      </c>
      <c r="AW160" s="80">
        <f t="shared" si="119"/>
        <v>42.696629213483142</v>
      </c>
      <c r="AX160" s="80">
        <f t="shared" si="120"/>
        <v>61.971830985915489</v>
      </c>
      <c r="AY160" s="81">
        <f t="shared" si="121"/>
        <v>2.083333333333333</v>
      </c>
      <c r="AZ160" s="81">
        <f t="shared" si="122"/>
        <v>29.906542056074763</v>
      </c>
      <c r="BA160" s="81">
        <f t="shared" si="123"/>
        <v>78</v>
      </c>
      <c r="BB160" s="81">
        <f t="shared" si="124"/>
        <v>53.140096618357489</v>
      </c>
      <c r="BC160" s="81">
        <f t="shared" si="125"/>
        <v>40.816326530612244</v>
      </c>
      <c r="BD160" s="82">
        <f t="shared" si="149"/>
        <v>22</v>
      </c>
      <c r="BE160" s="83">
        <v>3</v>
      </c>
      <c r="BF160" s="83">
        <v>5</v>
      </c>
      <c r="BG160" s="83">
        <v>1</v>
      </c>
      <c r="BH160" s="83">
        <v>28</v>
      </c>
      <c r="BI160" s="83">
        <v>61</v>
      </c>
      <c r="BJ160" s="83">
        <v>1</v>
      </c>
      <c r="BK160" s="77">
        <f t="shared" si="150"/>
        <v>91</v>
      </c>
      <c r="BL160" s="83">
        <f t="shared" si="126"/>
        <v>3</v>
      </c>
      <c r="BM160" s="84">
        <v>6</v>
      </c>
      <c r="BN160" s="83">
        <f t="shared" si="127"/>
        <v>5</v>
      </c>
      <c r="BO160" s="83">
        <f t="shared" si="128"/>
        <v>1</v>
      </c>
      <c r="BP160" s="83">
        <f t="shared" si="129"/>
        <v>28</v>
      </c>
      <c r="BQ160" s="83">
        <f t="shared" si="130"/>
        <v>61</v>
      </c>
      <c r="BR160" s="83">
        <f t="shared" si="131"/>
        <v>1</v>
      </c>
      <c r="BS160" s="77">
        <f t="shared" si="151"/>
        <v>91</v>
      </c>
      <c r="BT160" s="83">
        <f t="shared" si="132"/>
        <v>0</v>
      </c>
      <c r="BU160" s="77"/>
      <c r="BV160" s="83">
        <f t="shared" si="133"/>
        <v>0</v>
      </c>
      <c r="BW160" s="83">
        <f t="shared" si="134"/>
        <v>0</v>
      </c>
      <c r="BX160" s="83">
        <f t="shared" si="135"/>
        <v>0</v>
      </c>
      <c r="BY160" s="83">
        <f t="shared" si="136"/>
        <v>0</v>
      </c>
      <c r="BZ160" s="83">
        <f t="shared" si="137"/>
        <v>0</v>
      </c>
      <c r="CA160" s="77">
        <f t="shared" si="152"/>
        <v>0</v>
      </c>
      <c r="CC160" s="77"/>
      <c r="CI160" s="77">
        <f t="shared" si="153"/>
        <v>0</v>
      </c>
      <c r="CP160" s="77">
        <f t="shared" si="154"/>
        <v>0</v>
      </c>
      <c r="CQ160" s="85">
        <f t="shared" si="138"/>
        <v>0</v>
      </c>
      <c r="CR160" s="77"/>
      <c r="CS160" s="85">
        <f t="shared" si="139"/>
        <v>0</v>
      </c>
      <c r="CT160" s="85">
        <f t="shared" si="140"/>
        <v>0</v>
      </c>
      <c r="CU160" s="85">
        <f t="shared" si="141"/>
        <v>0</v>
      </c>
      <c r="CV160" s="85">
        <f t="shared" si="142"/>
        <v>0</v>
      </c>
      <c r="CW160" s="85">
        <f t="shared" si="143"/>
        <v>0</v>
      </c>
      <c r="CX160" s="77">
        <f t="shared" si="155"/>
        <v>0</v>
      </c>
      <c r="ET160" s="85">
        <v>2</v>
      </c>
      <c r="EU160" s="85">
        <v>2</v>
      </c>
      <c r="EV160" s="85">
        <v>0</v>
      </c>
      <c r="EW160" s="85">
        <v>10</v>
      </c>
      <c r="EX160" s="85">
        <v>33</v>
      </c>
      <c r="EY160" s="85">
        <v>0</v>
      </c>
      <c r="EZ160" s="85">
        <v>1</v>
      </c>
      <c r="FA160" s="85">
        <v>3</v>
      </c>
      <c r="FB160" s="85">
        <v>1</v>
      </c>
      <c r="FC160" s="85">
        <v>18</v>
      </c>
      <c r="FD160" s="85">
        <v>28</v>
      </c>
      <c r="FE160" s="85">
        <v>1</v>
      </c>
      <c r="FL160" s="86">
        <f t="shared" si="156"/>
        <v>26.599999999999994</v>
      </c>
      <c r="FM160" s="99">
        <f t="shared" si="144"/>
        <v>1</v>
      </c>
      <c r="FN160" s="99">
        <f t="shared" si="145"/>
        <v>0</v>
      </c>
      <c r="FO160" s="100">
        <f t="shared" si="146"/>
        <v>0.17</v>
      </c>
      <c r="FP160" s="100">
        <f t="shared" si="147"/>
        <v>0</v>
      </c>
      <c r="FQ160" s="101">
        <v>0.37799043062200971</v>
      </c>
      <c r="FR160" s="101">
        <v>0.22938000372370143</v>
      </c>
      <c r="FS160" s="101">
        <v>-7.3150105708245247E-2</v>
      </c>
      <c r="FT160" s="100" t="s">
        <v>1798</v>
      </c>
      <c r="FU160" s="100" t="s">
        <v>1545</v>
      </c>
      <c r="FV160" s="100" t="s">
        <v>1574</v>
      </c>
      <c r="FW160" s="100" t="s">
        <v>2322</v>
      </c>
      <c r="FX160" s="100" t="s">
        <v>1801</v>
      </c>
      <c r="FY160" s="100" t="s">
        <v>2139</v>
      </c>
      <c r="FZ160" s="100" t="s">
        <v>1901</v>
      </c>
      <c r="GA160" s="100" t="s">
        <v>1662</v>
      </c>
      <c r="GB160" s="100"/>
    </row>
    <row r="161" spans="1:184" hidden="1" x14ac:dyDescent="0.25">
      <c r="A161" s="32" t="s">
        <v>138</v>
      </c>
      <c r="B161" s="90" t="s">
        <v>154</v>
      </c>
      <c r="C161" s="41" t="str">
        <f>'[1]Özet tablo'!P160</f>
        <v>BALIKESİR</v>
      </c>
      <c r="D161" s="41"/>
      <c r="E161" s="41"/>
      <c r="F161" s="41"/>
      <c r="G161" s="91">
        <v>0</v>
      </c>
      <c r="H161" s="91">
        <v>19</v>
      </c>
      <c r="I161" s="91">
        <v>81</v>
      </c>
      <c r="J161" s="91">
        <v>100</v>
      </c>
      <c r="K161" s="92">
        <v>21</v>
      </c>
      <c r="L161" s="92">
        <v>32</v>
      </c>
      <c r="M161" s="92">
        <v>122</v>
      </c>
      <c r="N161" s="92">
        <v>175</v>
      </c>
      <c r="O161" s="93">
        <v>11</v>
      </c>
      <c r="P161" s="40">
        <v>34</v>
      </c>
      <c r="Q161" s="94">
        <f t="shared" si="159"/>
        <v>75</v>
      </c>
      <c r="R161" s="95">
        <f t="shared" si="160"/>
        <v>0.75</v>
      </c>
      <c r="S161" s="96">
        <v>157</v>
      </c>
      <c r="T161" s="96">
        <v>211</v>
      </c>
      <c r="U161" s="96">
        <v>144</v>
      </c>
      <c r="V161" s="96">
        <v>212</v>
      </c>
      <c r="W161" s="96">
        <v>355</v>
      </c>
      <c r="X161" s="96">
        <v>512</v>
      </c>
      <c r="Y161" s="73">
        <f t="shared" si="109"/>
        <v>13.375796178343949</v>
      </c>
      <c r="Z161" s="73">
        <f t="shared" si="110"/>
        <v>15.165876777251185</v>
      </c>
      <c r="AA161" s="73">
        <f t="shared" si="111"/>
        <v>68.75</v>
      </c>
      <c r="AB161" s="73">
        <f t="shared" si="112"/>
        <v>36.901408450704224</v>
      </c>
      <c r="AC161" s="73">
        <f t="shared" si="113"/>
        <v>29.6875</v>
      </c>
      <c r="AD161" s="97">
        <f t="shared" si="116"/>
        <v>224</v>
      </c>
      <c r="AE161" s="40">
        <f t="shared" si="117"/>
        <v>45</v>
      </c>
      <c r="AF161" s="98">
        <v>197</v>
      </c>
      <c r="AG161" s="98">
        <v>159</v>
      </c>
      <c r="AH161" s="98">
        <v>195</v>
      </c>
      <c r="AI161" s="98">
        <v>145</v>
      </c>
      <c r="AJ161" s="98">
        <v>70</v>
      </c>
      <c r="AK161" s="98">
        <v>39</v>
      </c>
      <c r="AL161" s="76">
        <v>9</v>
      </c>
      <c r="AM161" s="76">
        <v>12</v>
      </c>
      <c r="AN161" s="77">
        <v>16</v>
      </c>
      <c r="AO161" s="77">
        <v>49</v>
      </c>
      <c r="AP161" s="77">
        <v>109</v>
      </c>
      <c r="AQ161" s="77">
        <v>4</v>
      </c>
      <c r="AR161" s="77">
        <f t="shared" si="148"/>
        <v>178</v>
      </c>
      <c r="AS161" s="77">
        <v>67</v>
      </c>
      <c r="AT161" s="78">
        <v>6</v>
      </c>
      <c r="AU161" s="79">
        <v>22</v>
      </c>
      <c r="AV161" s="80">
        <f t="shared" si="118"/>
        <v>20.394736842105264</v>
      </c>
      <c r="AW161" s="80">
        <f t="shared" si="119"/>
        <v>27.941176470588236</v>
      </c>
      <c r="AX161" s="80">
        <f t="shared" si="120"/>
        <v>31.724137931034484</v>
      </c>
      <c r="AY161" s="81">
        <f t="shared" si="121"/>
        <v>10.062893081761008</v>
      </c>
      <c r="AZ161" s="81">
        <f t="shared" si="122"/>
        <v>25.128205128205128</v>
      </c>
      <c r="BA161" s="81">
        <f t="shared" si="123"/>
        <v>63.720930232558139</v>
      </c>
      <c r="BB161" s="81">
        <f t="shared" si="124"/>
        <v>45.365853658536587</v>
      </c>
      <c r="BC161" s="81">
        <f t="shared" si="125"/>
        <v>40.909090909090914</v>
      </c>
      <c r="BD161" s="82">
        <f t="shared" si="149"/>
        <v>78</v>
      </c>
      <c r="BE161" s="83">
        <v>9</v>
      </c>
      <c r="BF161" s="83">
        <v>13</v>
      </c>
      <c r="BG161" s="83">
        <v>20</v>
      </c>
      <c r="BH161" s="83">
        <v>60</v>
      </c>
      <c r="BI161" s="83">
        <v>119</v>
      </c>
      <c r="BJ161" s="83">
        <v>4</v>
      </c>
      <c r="BK161" s="77">
        <f t="shared" si="150"/>
        <v>203</v>
      </c>
      <c r="BL161" s="83">
        <f t="shared" si="126"/>
        <v>9</v>
      </c>
      <c r="BM161" s="84">
        <v>12</v>
      </c>
      <c r="BN161" s="83">
        <f t="shared" si="127"/>
        <v>13</v>
      </c>
      <c r="BO161" s="83">
        <f t="shared" si="128"/>
        <v>20</v>
      </c>
      <c r="BP161" s="83">
        <f t="shared" si="129"/>
        <v>60</v>
      </c>
      <c r="BQ161" s="83">
        <f t="shared" si="130"/>
        <v>119</v>
      </c>
      <c r="BR161" s="83">
        <f t="shared" si="131"/>
        <v>4</v>
      </c>
      <c r="BS161" s="77">
        <f t="shared" si="151"/>
        <v>203</v>
      </c>
      <c r="BT161" s="83">
        <f t="shared" si="132"/>
        <v>0</v>
      </c>
      <c r="BU161" s="77"/>
      <c r="BV161" s="83">
        <f t="shared" si="133"/>
        <v>0</v>
      </c>
      <c r="BW161" s="83">
        <f t="shared" si="134"/>
        <v>0</v>
      </c>
      <c r="BX161" s="83">
        <f t="shared" si="135"/>
        <v>0</v>
      </c>
      <c r="BY161" s="83">
        <f t="shared" si="136"/>
        <v>0</v>
      </c>
      <c r="BZ161" s="83">
        <f t="shared" si="137"/>
        <v>0</v>
      </c>
      <c r="CA161" s="77">
        <f t="shared" si="152"/>
        <v>0</v>
      </c>
      <c r="CC161" s="77"/>
      <c r="CI161" s="77">
        <f t="shared" si="153"/>
        <v>0</v>
      </c>
      <c r="CP161" s="77">
        <f t="shared" si="154"/>
        <v>0</v>
      </c>
      <c r="CQ161" s="85">
        <f t="shared" si="138"/>
        <v>0</v>
      </c>
      <c r="CR161" s="77"/>
      <c r="CS161" s="85">
        <f t="shared" si="139"/>
        <v>0</v>
      </c>
      <c r="CT161" s="85">
        <f t="shared" si="140"/>
        <v>0</v>
      </c>
      <c r="CU161" s="85">
        <f t="shared" si="141"/>
        <v>0</v>
      </c>
      <c r="CV161" s="85">
        <f t="shared" si="142"/>
        <v>0</v>
      </c>
      <c r="CW161" s="85">
        <f t="shared" si="143"/>
        <v>0</v>
      </c>
      <c r="CX161" s="77">
        <f t="shared" si="155"/>
        <v>0</v>
      </c>
      <c r="ET161" s="85">
        <v>8</v>
      </c>
      <c r="EU161" s="85">
        <v>9</v>
      </c>
      <c r="EV161" s="85">
        <v>1</v>
      </c>
      <c r="EW161" s="85">
        <v>38</v>
      </c>
      <c r="EX161" s="85">
        <v>96</v>
      </c>
      <c r="EY161" s="85">
        <v>3</v>
      </c>
      <c r="EZ161" s="85">
        <v>1</v>
      </c>
      <c r="FA161" s="85">
        <v>4</v>
      </c>
      <c r="FB161" s="85">
        <v>19</v>
      </c>
      <c r="FC161" s="85">
        <v>22</v>
      </c>
      <c r="FD161" s="85">
        <v>23</v>
      </c>
      <c r="FE161" s="85">
        <v>1</v>
      </c>
      <c r="FL161" s="86">
        <f t="shared" si="156"/>
        <v>69.999999999999972</v>
      </c>
      <c r="FM161" s="99">
        <f t="shared" si="144"/>
        <v>3</v>
      </c>
      <c r="FN161" s="99">
        <f t="shared" si="145"/>
        <v>0</v>
      </c>
      <c r="FO161" s="100">
        <f t="shared" si="146"/>
        <v>0.51</v>
      </c>
      <c r="FP161" s="100">
        <f t="shared" si="147"/>
        <v>0</v>
      </c>
      <c r="FQ161" s="101">
        <v>0.32163173490796632</v>
      </c>
      <c r="FR161" s="101">
        <v>0.2616627025831072</v>
      </c>
      <c r="FS161" s="101">
        <v>6.0096153846153841E-2</v>
      </c>
      <c r="FT161" s="100" t="s">
        <v>1455</v>
      </c>
      <c r="FU161" s="100" t="s">
        <v>1608</v>
      </c>
      <c r="FV161" s="100" t="s">
        <v>2207</v>
      </c>
      <c r="FW161" s="100" t="s">
        <v>2154</v>
      </c>
      <c r="FX161" s="100" t="s">
        <v>1638</v>
      </c>
      <c r="FY161" s="100" t="s">
        <v>2168</v>
      </c>
      <c r="FZ161" s="100" t="s">
        <v>1688</v>
      </c>
      <c r="GA161" s="100" t="s">
        <v>2238</v>
      </c>
      <c r="GB161" s="100"/>
    </row>
    <row r="162" spans="1:184" hidden="1" x14ac:dyDescent="0.25">
      <c r="A162" s="32" t="s">
        <v>138</v>
      </c>
      <c r="B162" s="90" t="s">
        <v>155</v>
      </c>
      <c r="C162" s="41" t="str">
        <f>'[1]Özet tablo'!P161</f>
        <v>BALIKESİR</v>
      </c>
      <c r="D162" s="41"/>
      <c r="E162" s="41"/>
      <c r="F162" s="41"/>
      <c r="G162" s="91">
        <v>19</v>
      </c>
      <c r="H162" s="91">
        <v>63</v>
      </c>
      <c r="I162" s="91">
        <v>129</v>
      </c>
      <c r="J162" s="91">
        <v>211</v>
      </c>
      <c r="K162" s="92">
        <v>19</v>
      </c>
      <c r="L162" s="92">
        <v>75</v>
      </c>
      <c r="M162" s="92">
        <v>128</v>
      </c>
      <c r="N162" s="92">
        <v>222</v>
      </c>
      <c r="O162" s="93">
        <v>13</v>
      </c>
      <c r="P162" s="40">
        <v>37</v>
      </c>
      <c r="Q162" s="94">
        <f t="shared" si="159"/>
        <v>11</v>
      </c>
      <c r="R162" s="95">
        <f t="shared" si="160"/>
        <v>5.2132701421800945E-2</v>
      </c>
      <c r="S162" s="96">
        <v>206</v>
      </c>
      <c r="T162" s="96">
        <v>249</v>
      </c>
      <c r="U162" s="96">
        <v>147</v>
      </c>
      <c r="V162" s="96">
        <v>206</v>
      </c>
      <c r="W162" s="96">
        <v>396</v>
      </c>
      <c r="X162" s="96">
        <v>602</v>
      </c>
      <c r="Y162" s="73">
        <f t="shared" si="109"/>
        <v>9.2233009708737868</v>
      </c>
      <c r="Z162" s="73">
        <f t="shared" si="110"/>
        <v>30.120481927710845</v>
      </c>
      <c r="AA162" s="73">
        <f t="shared" si="111"/>
        <v>70.748299319727892</v>
      </c>
      <c r="AB162" s="73">
        <f t="shared" si="112"/>
        <v>45.202020202020208</v>
      </c>
      <c r="AC162" s="73">
        <f t="shared" si="113"/>
        <v>32.89036544850498</v>
      </c>
      <c r="AD162" s="97">
        <f t="shared" si="116"/>
        <v>217</v>
      </c>
      <c r="AE162" s="40">
        <f t="shared" si="117"/>
        <v>43</v>
      </c>
      <c r="AF162" s="98">
        <v>297</v>
      </c>
      <c r="AG162" s="98">
        <v>223</v>
      </c>
      <c r="AH162" s="98">
        <v>261</v>
      </c>
      <c r="AI162" s="98">
        <v>185</v>
      </c>
      <c r="AJ162" s="98">
        <v>59</v>
      </c>
      <c r="AK162" s="98">
        <v>44</v>
      </c>
      <c r="AL162" s="76">
        <v>15</v>
      </c>
      <c r="AM162" s="76">
        <v>21</v>
      </c>
      <c r="AN162" s="77">
        <v>20</v>
      </c>
      <c r="AO162" s="77">
        <v>105</v>
      </c>
      <c r="AP162" s="77">
        <v>157</v>
      </c>
      <c r="AQ162" s="77">
        <v>8</v>
      </c>
      <c r="AR162" s="77">
        <f t="shared" si="148"/>
        <v>290</v>
      </c>
      <c r="AS162" s="77">
        <v>45</v>
      </c>
      <c r="AT162" s="78">
        <v>9</v>
      </c>
      <c r="AU162" s="79">
        <v>17</v>
      </c>
      <c r="AV162" s="80">
        <f t="shared" si="118"/>
        <v>34.313725490196077</v>
      </c>
      <c r="AW162" s="80">
        <f t="shared" si="119"/>
        <v>50.448430493273541</v>
      </c>
      <c r="AX162" s="80">
        <f t="shared" si="120"/>
        <v>64.86486486486487</v>
      </c>
      <c r="AY162" s="81">
        <f t="shared" si="121"/>
        <v>8.9686098654708513</v>
      </c>
      <c r="AZ162" s="81">
        <f t="shared" si="122"/>
        <v>40.229885057471265</v>
      </c>
      <c r="BA162" s="81">
        <f t="shared" si="123"/>
        <v>75</v>
      </c>
      <c r="BB162" s="81">
        <f t="shared" si="124"/>
        <v>57.029702970297024</v>
      </c>
      <c r="BC162" s="81">
        <f t="shared" si="125"/>
        <v>43.468950749464668</v>
      </c>
      <c r="BD162" s="82">
        <f t="shared" si="149"/>
        <v>61</v>
      </c>
      <c r="BE162" s="83">
        <v>15</v>
      </c>
      <c r="BF162" s="83">
        <v>19</v>
      </c>
      <c r="BG162" s="83">
        <v>22</v>
      </c>
      <c r="BH162" s="83">
        <v>96</v>
      </c>
      <c r="BI162" s="83">
        <v>164</v>
      </c>
      <c r="BJ162" s="83">
        <v>10</v>
      </c>
      <c r="BK162" s="77">
        <f t="shared" si="150"/>
        <v>292</v>
      </c>
      <c r="BL162" s="83">
        <f t="shared" si="126"/>
        <v>15</v>
      </c>
      <c r="BM162" s="84">
        <v>21</v>
      </c>
      <c r="BN162" s="83">
        <f t="shared" si="127"/>
        <v>19</v>
      </c>
      <c r="BO162" s="83">
        <f t="shared" si="128"/>
        <v>22</v>
      </c>
      <c r="BP162" s="83">
        <f t="shared" si="129"/>
        <v>96</v>
      </c>
      <c r="BQ162" s="83">
        <f t="shared" si="130"/>
        <v>164</v>
      </c>
      <c r="BR162" s="83">
        <f t="shared" si="131"/>
        <v>10</v>
      </c>
      <c r="BS162" s="77">
        <f t="shared" si="151"/>
        <v>292</v>
      </c>
      <c r="BT162" s="83">
        <f t="shared" si="132"/>
        <v>0</v>
      </c>
      <c r="BU162" s="77"/>
      <c r="BV162" s="83">
        <f t="shared" si="133"/>
        <v>0</v>
      </c>
      <c r="BW162" s="83">
        <f t="shared" si="134"/>
        <v>0</v>
      </c>
      <c r="BX162" s="83">
        <f t="shared" si="135"/>
        <v>0</v>
      </c>
      <c r="BY162" s="83">
        <f t="shared" si="136"/>
        <v>0</v>
      </c>
      <c r="BZ162" s="83">
        <f t="shared" si="137"/>
        <v>0</v>
      </c>
      <c r="CA162" s="77">
        <f t="shared" si="152"/>
        <v>0</v>
      </c>
      <c r="CC162" s="77"/>
      <c r="CI162" s="77">
        <f t="shared" si="153"/>
        <v>0</v>
      </c>
      <c r="CP162" s="77">
        <f t="shared" si="154"/>
        <v>0</v>
      </c>
      <c r="CQ162" s="85">
        <f t="shared" si="138"/>
        <v>0</v>
      </c>
      <c r="CR162" s="77"/>
      <c r="CS162" s="85">
        <f t="shared" si="139"/>
        <v>0</v>
      </c>
      <c r="CT162" s="85">
        <f t="shared" si="140"/>
        <v>0</v>
      </c>
      <c r="CU162" s="85">
        <f t="shared" si="141"/>
        <v>0</v>
      </c>
      <c r="CV162" s="85">
        <f t="shared" si="142"/>
        <v>0</v>
      </c>
      <c r="CW162" s="85">
        <f t="shared" si="143"/>
        <v>0</v>
      </c>
      <c r="CX162" s="77">
        <f t="shared" si="155"/>
        <v>0</v>
      </c>
      <c r="DP162" s="85">
        <v>1</v>
      </c>
      <c r="DQ162" s="85">
        <v>2</v>
      </c>
      <c r="DR162" s="85">
        <v>3</v>
      </c>
      <c r="DS162" s="85">
        <v>14</v>
      </c>
      <c r="DT162" s="85">
        <v>19</v>
      </c>
      <c r="DU162" s="85">
        <v>2</v>
      </c>
      <c r="ET162" s="85">
        <v>13</v>
      </c>
      <c r="EU162" s="85">
        <v>13</v>
      </c>
      <c r="EV162" s="85">
        <v>6</v>
      </c>
      <c r="EW162" s="85">
        <v>50</v>
      </c>
      <c r="EX162" s="85">
        <v>112</v>
      </c>
      <c r="EY162" s="85">
        <v>8</v>
      </c>
      <c r="EZ162" s="85">
        <v>1</v>
      </c>
      <c r="FA162" s="85">
        <v>4</v>
      </c>
      <c r="FB162" s="85">
        <v>13</v>
      </c>
      <c r="FC162" s="85">
        <v>32</v>
      </c>
      <c r="FD162" s="85">
        <v>33</v>
      </c>
      <c r="FE162" s="85">
        <v>0</v>
      </c>
      <c r="FL162" s="86">
        <f t="shared" si="156"/>
        <v>33.199999999999989</v>
      </c>
      <c r="FM162" s="99">
        <f t="shared" si="144"/>
        <v>1</v>
      </c>
      <c r="FN162" s="99">
        <f t="shared" si="145"/>
        <v>0</v>
      </c>
      <c r="FO162" s="100">
        <f t="shared" si="146"/>
        <v>0.17</v>
      </c>
      <c r="FP162" s="100">
        <f t="shared" si="147"/>
        <v>0</v>
      </c>
      <c r="FQ162" s="101">
        <v>0.2222045743329098</v>
      </c>
      <c r="FR162" s="101">
        <v>8.253829738866425E-2</v>
      </c>
      <c r="FS162" s="101">
        <v>5.8357784919193301E-2</v>
      </c>
      <c r="FT162" s="100" t="s">
        <v>1586</v>
      </c>
      <c r="FU162" s="100" t="s">
        <v>2110</v>
      </c>
      <c r="FV162" s="100" t="s">
        <v>2124</v>
      </c>
      <c r="FW162" s="100" t="s">
        <v>1498</v>
      </c>
      <c r="FX162" s="100" t="s">
        <v>1842</v>
      </c>
      <c r="FY162" s="100" t="s">
        <v>1961</v>
      </c>
      <c r="FZ162" s="100" t="s">
        <v>2095</v>
      </c>
      <c r="GA162" s="100" t="s">
        <v>1918</v>
      </c>
      <c r="GB162" s="100"/>
    </row>
    <row r="163" spans="1:184" hidden="1" x14ac:dyDescent="0.25">
      <c r="A163" s="32" t="s">
        <v>138</v>
      </c>
      <c r="B163" s="90" t="s">
        <v>156</v>
      </c>
      <c r="C163" s="41" t="str">
        <f>'[1]Özet tablo'!P162</f>
        <v>BALIKESİR</v>
      </c>
      <c r="D163" s="41"/>
      <c r="E163" s="41"/>
      <c r="F163" s="41"/>
      <c r="G163" s="91">
        <v>25</v>
      </c>
      <c r="H163" s="91">
        <v>112</v>
      </c>
      <c r="I163" s="91">
        <v>219</v>
      </c>
      <c r="J163" s="91">
        <v>356</v>
      </c>
      <c r="K163" s="92">
        <v>30</v>
      </c>
      <c r="L163" s="92">
        <v>118</v>
      </c>
      <c r="M163" s="92">
        <v>272</v>
      </c>
      <c r="N163" s="92">
        <v>420</v>
      </c>
      <c r="O163" s="93">
        <v>7</v>
      </c>
      <c r="P163" s="40">
        <v>75</v>
      </c>
      <c r="Q163" s="94">
        <f t="shared" si="159"/>
        <v>64</v>
      </c>
      <c r="R163" s="95">
        <f t="shared" si="160"/>
        <v>0.1797752808988764</v>
      </c>
      <c r="S163" s="96">
        <v>316</v>
      </c>
      <c r="T163" s="96">
        <v>425</v>
      </c>
      <c r="U163" s="96">
        <v>304</v>
      </c>
      <c r="V163" s="96">
        <v>425</v>
      </c>
      <c r="W163" s="96">
        <v>729</v>
      </c>
      <c r="X163" s="96">
        <v>1045</v>
      </c>
      <c r="Y163" s="73">
        <f t="shared" si="109"/>
        <v>9.4936708860759502</v>
      </c>
      <c r="Z163" s="73">
        <f t="shared" si="110"/>
        <v>27.764705882352942</v>
      </c>
      <c r="AA163" s="73">
        <f t="shared" si="111"/>
        <v>67.10526315789474</v>
      </c>
      <c r="AB163" s="73">
        <f t="shared" si="112"/>
        <v>44.170096021947877</v>
      </c>
      <c r="AC163" s="73">
        <f t="shared" si="113"/>
        <v>33.684210526315788</v>
      </c>
      <c r="AD163" s="97">
        <f t="shared" si="116"/>
        <v>407</v>
      </c>
      <c r="AE163" s="40">
        <f t="shared" si="117"/>
        <v>100</v>
      </c>
      <c r="AF163" s="98">
        <v>458</v>
      </c>
      <c r="AG163" s="98">
        <v>366</v>
      </c>
      <c r="AH163" s="98">
        <v>426</v>
      </c>
      <c r="AI163" s="98">
        <v>298</v>
      </c>
      <c r="AJ163" s="98">
        <v>123</v>
      </c>
      <c r="AK163" s="98">
        <v>88</v>
      </c>
      <c r="AL163" s="76">
        <v>12</v>
      </c>
      <c r="AM163" s="76">
        <v>19</v>
      </c>
      <c r="AN163" s="77">
        <v>25</v>
      </c>
      <c r="AO163" s="77">
        <v>106</v>
      </c>
      <c r="AP163" s="77">
        <v>273</v>
      </c>
      <c r="AQ163" s="77">
        <v>11</v>
      </c>
      <c r="AR163" s="77">
        <f t="shared" si="148"/>
        <v>415</v>
      </c>
      <c r="AS163" s="77">
        <v>84</v>
      </c>
      <c r="AT163" s="78">
        <v>1</v>
      </c>
      <c r="AU163" s="79">
        <v>25</v>
      </c>
      <c r="AV163" s="80">
        <f t="shared" si="118"/>
        <v>33.885542168674696</v>
      </c>
      <c r="AW163" s="80">
        <f t="shared" si="119"/>
        <v>42.265193370165747</v>
      </c>
      <c r="AX163" s="80">
        <f t="shared" si="120"/>
        <v>67.114093959731548</v>
      </c>
      <c r="AY163" s="81">
        <f t="shared" si="121"/>
        <v>6.8306010928961758</v>
      </c>
      <c r="AZ163" s="81">
        <f t="shared" si="122"/>
        <v>24.88262910798122</v>
      </c>
      <c r="BA163" s="81">
        <f t="shared" si="123"/>
        <v>71.021377672209027</v>
      </c>
      <c r="BB163" s="81">
        <f t="shared" si="124"/>
        <v>47.815820543093267</v>
      </c>
      <c r="BC163" s="81">
        <f t="shared" si="125"/>
        <v>41.168996188055907</v>
      </c>
      <c r="BD163" s="82">
        <f t="shared" si="149"/>
        <v>122</v>
      </c>
      <c r="BE163" s="83">
        <v>13</v>
      </c>
      <c r="BF163" s="83">
        <v>29</v>
      </c>
      <c r="BG163" s="83">
        <v>42</v>
      </c>
      <c r="BH163" s="83">
        <v>113</v>
      </c>
      <c r="BI163" s="83">
        <v>273</v>
      </c>
      <c r="BJ163" s="83">
        <v>18</v>
      </c>
      <c r="BK163" s="77">
        <f t="shared" si="150"/>
        <v>446</v>
      </c>
      <c r="BL163" s="83">
        <f t="shared" si="126"/>
        <v>12</v>
      </c>
      <c r="BM163" s="84">
        <v>19</v>
      </c>
      <c r="BN163" s="83">
        <f t="shared" si="127"/>
        <v>26</v>
      </c>
      <c r="BO163" s="83">
        <f t="shared" si="128"/>
        <v>25</v>
      </c>
      <c r="BP163" s="83">
        <f t="shared" si="129"/>
        <v>107</v>
      </c>
      <c r="BQ163" s="83">
        <f t="shared" si="130"/>
        <v>271</v>
      </c>
      <c r="BR163" s="83">
        <f t="shared" si="131"/>
        <v>18</v>
      </c>
      <c r="BS163" s="77">
        <f t="shared" si="151"/>
        <v>421</v>
      </c>
      <c r="BT163" s="83">
        <f t="shared" si="132"/>
        <v>0</v>
      </c>
      <c r="BU163" s="77"/>
      <c r="BV163" s="83">
        <f t="shared" si="133"/>
        <v>0</v>
      </c>
      <c r="BW163" s="83">
        <f t="shared" si="134"/>
        <v>0</v>
      </c>
      <c r="BX163" s="83">
        <f t="shared" si="135"/>
        <v>0</v>
      </c>
      <c r="BY163" s="83">
        <f t="shared" si="136"/>
        <v>0</v>
      </c>
      <c r="BZ163" s="83">
        <f t="shared" si="137"/>
        <v>0</v>
      </c>
      <c r="CA163" s="77">
        <f t="shared" si="152"/>
        <v>0</v>
      </c>
      <c r="CB163" s="85">
        <v>1</v>
      </c>
      <c r="CC163" s="77"/>
      <c r="CD163" s="85">
        <v>3</v>
      </c>
      <c r="CE163" s="85">
        <v>17</v>
      </c>
      <c r="CF163" s="85">
        <v>6</v>
      </c>
      <c r="CG163" s="85">
        <v>2</v>
      </c>
      <c r="CH163" s="85">
        <v>0</v>
      </c>
      <c r="CI163" s="77">
        <f t="shared" si="153"/>
        <v>25</v>
      </c>
      <c r="CP163" s="77">
        <f t="shared" si="154"/>
        <v>0</v>
      </c>
      <c r="CQ163" s="85">
        <f t="shared" si="138"/>
        <v>0</v>
      </c>
      <c r="CR163" s="77"/>
      <c r="CS163" s="85">
        <f t="shared" si="139"/>
        <v>0</v>
      </c>
      <c r="CT163" s="85">
        <f t="shared" si="140"/>
        <v>0</v>
      </c>
      <c r="CU163" s="85">
        <f t="shared" si="141"/>
        <v>0</v>
      </c>
      <c r="CV163" s="85">
        <f t="shared" si="142"/>
        <v>0</v>
      </c>
      <c r="CW163" s="85">
        <f t="shared" si="143"/>
        <v>0</v>
      </c>
      <c r="CX163" s="77">
        <f t="shared" si="155"/>
        <v>0</v>
      </c>
      <c r="ET163" s="85">
        <v>11</v>
      </c>
      <c r="EU163" s="85">
        <v>20</v>
      </c>
      <c r="EV163" s="85">
        <v>4</v>
      </c>
      <c r="EW163" s="85">
        <v>81</v>
      </c>
      <c r="EX163" s="85">
        <v>236</v>
      </c>
      <c r="EY163" s="85">
        <v>14</v>
      </c>
      <c r="EZ163" s="85">
        <v>1</v>
      </c>
      <c r="FA163" s="85">
        <v>6</v>
      </c>
      <c r="FB163" s="85">
        <v>21</v>
      </c>
      <c r="FC163" s="85">
        <v>26</v>
      </c>
      <c r="FD163" s="85">
        <v>35</v>
      </c>
      <c r="FE163" s="85">
        <v>4</v>
      </c>
      <c r="FL163" s="86">
        <f t="shared" si="156"/>
        <v>115.79999999999995</v>
      </c>
      <c r="FM163" s="99">
        <f t="shared" si="144"/>
        <v>5</v>
      </c>
      <c r="FN163" s="99">
        <f t="shared" si="145"/>
        <v>1</v>
      </c>
      <c r="FO163" s="100">
        <f t="shared" si="146"/>
        <v>0.85</v>
      </c>
      <c r="FP163" s="100">
        <f t="shared" si="147"/>
        <v>171</v>
      </c>
      <c r="FQ163" s="101">
        <v>0.13035622096024771</v>
      </c>
      <c r="FR163" s="101">
        <v>6.7934623706216099E-2</v>
      </c>
      <c r="FS163" s="101">
        <v>-3.0280830280831643E-3</v>
      </c>
      <c r="FT163" s="100" t="s">
        <v>1802</v>
      </c>
      <c r="FU163" s="100" t="s">
        <v>1625</v>
      </c>
      <c r="FV163" s="100" t="s">
        <v>2172</v>
      </c>
      <c r="FW163" s="100" t="s">
        <v>1722</v>
      </c>
      <c r="FX163" s="100" t="s">
        <v>1768</v>
      </c>
      <c r="FY163" s="100" t="s">
        <v>1761</v>
      </c>
      <c r="FZ163" s="100" t="s">
        <v>1512</v>
      </c>
      <c r="GA163" s="100" t="s">
        <v>1815</v>
      </c>
      <c r="GB163" s="100"/>
    </row>
    <row r="164" spans="1:184" hidden="1" x14ac:dyDescent="0.25">
      <c r="A164" s="32" t="s">
        <v>157</v>
      </c>
      <c r="B164" s="90" t="s">
        <v>158</v>
      </c>
      <c r="C164" s="41" t="str">
        <f>'[1]Özet tablo'!P163</f>
        <v>BARTIN</v>
      </c>
      <c r="D164" s="41"/>
      <c r="E164" s="41"/>
      <c r="F164" s="41"/>
      <c r="G164" s="91">
        <v>14</v>
      </c>
      <c r="H164" s="91">
        <v>65</v>
      </c>
      <c r="I164" s="91">
        <v>88</v>
      </c>
      <c r="J164" s="91">
        <v>167</v>
      </c>
      <c r="K164" s="92">
        <v>12</v>
      </c>
      <c r="L164" s="92">
        <v>79</v>
      </c>
      <c r="M164" s="92">
        <v>137</v>
      </c>
      <c r="N164" s="92">
        <v>228</v>
      </c>
      <c r="O164" s="93">
        <v>5</v>
      </c>
      <c r="P164" s="40">
        <v>25</v>
      </c>
      <c r="Q164" s="94">
        <f t="shared" si="159"/>
        <v>61</v>
      </c>
      <c r="R164" s="95">
        <f t="shared" si="160"/>
        <v>0.3652694610778443</v>
      </c>
      <c r="S164" s="96">
        <v>145</v>
      </c>
      <c r="T164" s="96">
        <v>170</v>
      </c>
      <c r="U164" s="96">
        <v>149</v>
      </c>
      <c r="V164" s="96">
        <v>199</v>
      </c>
      <c r="W164" s="96">
        <v>319</v>
      </c>
      <c r="X164" s="96">
        <v>464</v>
      </c>
      <c r="Y164" s="73">
        <f t="shared" si="109"/>
        <v>8.2758620689655178</v>
      </c>
      <c r="Z164" s="73">
        <f t="shared" si="110"/>
        <v>46.470588235294116</v>
      </c>
      <c r="AA164" s="73">
        <f t="shared" si="111"/>
        <v>78.523489932885909</v>
      </c>
      <c r="AB164" s="73">
        <f t="shared" si="112"/>
        <v>61.442006269592476</v>
      </c>
      <c r="AC164" s="73">
        <f t="shared" si="113"/>
        <v>44.827586206896555</v>
      </c>
      <c r="AD164" s="97">
        <f t="shared" si="116"/>
        <v>123</v>
      </c>
      <c r="AE164" s="40">
        <f t="shared" si="117"/>
        <v>32</v>
      </c>
      <c r="AF164" s="98">
        <v>170</v>
      </c>
      <c r="AG164" s="98">
        <v>123</v>
      </c>
      <c r="AH164" s="98">
        <v>174</v>
      </c>
      <c r="AI164" s="98">
        <v>126</v>
      </c>
      <c r="AJ164" s="98">
        <v>49</v>
      </c>
      <c r="AK164" s="98">
        <v>43</v>
      </c>
      <c r="AL164" s="76">
        <v>11</v>
      </c>
      <c r="AM164" s="76">
        <v>16</v>
      </c>
      <c r="AN164" s="77">
        <v>14</v>
      </c>
      <c r="AO164" s="77">
        <v>92</v>
      </c>
      <c r="AP164" s="77">
        <v>116</v>
      </c>
      <c r="AQ164" s="77">
        <v>9</v>
      </c>
      <c r="AR164" s="77">
        <f t="shared" si="148"/>
        <v>231</v>
      </c>
      <c r="AS164" s="77">
        <v>41</v>
      </c>
      <c r="AT164" s="78">
        <v>4</v>
      </c>
      <c r="AU164" s="79">
        <v>17</v>
      </c>
      <c r="AV164" s="80">
        <f t="shared" si="118"/>
        <v>39.357429718875501</v>
      </c>
      <c r="AW164" s="80">
        <f t="shared" si="119"/>
        <v>58.666666666666664</v>
      </c>
      <c r="AX164" s="80">
        <f t="shared" si="120"/>
        <v>66.666666666666657</v>
      </c>
      <c r="AY164" s="81">
        <f t="shared" si="121"/>
        <v>11.38211382113821</v>
      </c>
      <c r="AZ164" s="81">
        <f t="shared" si="122"/>
        <v>52.873563218390807</v>
      </c>
      <c r="BA164" s="81">
        <f t="shared" si="123"/>
        <v>78.285714285714278</v>
      </c>
      <c r="BB164" s="81">
        <f t="shared" si="124"/>
        <v>65.616045845272211</v>
      </c>
      <c r="BC164" s="81">
        <f t="shared" si="125"/>
        <v>50.671140939597315</v>
      </c>
      <c r="BD164" s="82">
        <f t="shared" si="149"/>
        <v>38</v>
      </c>
      <c r="BE164" s="83">
        <v>11</v>
      </c>
      <c r="BF164" s="83">
        <v>17</v>
      </c>
      <c r="BG164" s="83">
        <v>11</v>
      </c>
      <c r="BH164" s="83">
        <v>86</v>
      </c>
      <c r="BI164" s="83">
        <v>122</v>
      </c>
      <c r="BJ164" s="83">
        <v>14</v>
      </c>
      <c r="BK164" s="77">
        <f t="shared" si="150"/>
        <v>233</v>
      </c>
      <c r="BL164" s="83">
        <f t="shared" si="126"/>
        <v>10</v>
      </c>
      <c r="BM164" s="84">
        <v>15</v>
      </c>
      <c r="BN164" s="83">
        <f t="shared" si="127"/>
        <v>16</v>
      </c>
      <c r="BO164" s="83">
        <f t="shared" si="128"/>
        <v>9</v>
      </c>
      <c r="BP164" s="83">
        <f t="shared" si="129"/>
        <v>78</v>
      </c>
      <c r="BQ164" s="83">
        <f t="shared" si="130"/>
        <v>119</v>
      </c>
      <c r="BR164" s="83">
        <f t="shared" si="131"/>
        <v>14</v>
      </c>
      <c r="BS164" s="77">
        <f t="shared" si="151"/>
        <v>220</v>
      </c>
      <c r="BT164" s="83">
        <f t="shared" si="132"/>
        <v>0</v>
      </c>
      <c r="BU164" s="77"/>
      <c r="BV164" s="83">
        <f t="shared" si="133"/>
        <v>0</v>
      </c>
      <c r="BW164" s="83">
        <f t="shared" si="134"/>
        <v>0</v>
      </c>
      <c r="BX164" s="83">
        <f t="shared" si="135"/>
        <v>0</v>
      </c>
      <c r="BY164" s="83">
        <f t="shared" si="136"/>
        <v>0</v>
      </c>
      <c r="BZ164" s="83">
        <f t="shared" si="137"/>
        <v>0</v>
      </c>
      <c r="CA164" s="77">
        <f t="shared" si="152"/>
        <v>0</v>
      </c>
      <c r="CC164" s="77"/>
      <c r="CI164" s="77">
        <f t="shared" si="153"/>
        <v>0</v>
      </c>
      <c r="CP164" s="77">
        <f t="shared" si="154"/>
        <v>0</v>
      </c>
      <c r="CQ164" s="85">
        <f t="shared" si="138"/>
        <v>1</v>
      </c>
      <c r="CR164" s="77">
        <v>1</v>
      </c>
      <c r="CS164" s="85">
        <f t="shared" si="139"/>
        <v>1</v>
      </c>
      <c r="CT164" s="85">
        <f t="shared" si="140"/>
        <v>2</v>
      </c>
      <c r="CU164" s="85">
        <f t="shared" si="141"/>
        <v>8</v>
      </c>
      <c r="CV164" s="85">
        <f t="shared" si="142"/>
        <v>3</v>
      </c>
      <c r="CW164" s="85">
        <f t="shared" si="143"/>
        <v>0</v>
      </c>
      <c r="CX164" s="77">
        <f t="shared" si="155"/>
        <v>13</v>
      </c>
      <c r="CY164" s="85">
        <v>1</v>
      </c>
      <c r="CZ164" s="85">
        <v>1</v>
      </c>
      <c r="DA164" s="85">
        <v>2</v>
      </c>
      <c r="DB164" s="85">
        <v>8</v>
      </c>
      <c r="DC164" s="85">
        <v>3</v>
      </c>
      <c r="DD164" s="85">
        <v>0</v>
      </c>
      <c r="ET164" s="85">
        <v>10</v>
      </c>
      <c r="EU164" s="85">
        <v>16</v>
      </c>
      <c r="EV164" s="85">
        <v>9</v>
      </c>
      <c r="EW164" s="85">
        <v>78</v>
      </c>
      <c r="EX164" s="85">
        <v>119</v>
      </c>
      <c r="EY164" s="85">
        <v>14</v>
      </c>
      <c r="FL164" s="86">
        <f t="shared" si="156"/>
        <v>0</v>
      </c>
      <c r="FM164" s="99">
        <f t="shared" si="144"/>
        <v>0</v>
      </c>
      <c r="FN164" s="99">
        <f t="shared" si="145"/>
        <v>0</v>
      </c>
      <c r="FO164" s="100">
        <f t="shared" si="146"/>
        <v>0</v>
      </c>
      <c r="FP164" s="100">
        <f t="shared" si="147"/>
        <v>0</v>
      </c>
      <c r="FQ164" s="101">
        <v>-2.3255813953488358E-2</v>
      </c>
      <c r="FR164" s="101">
        <v>-6.103286384976523E-2</v>
      </c>
      <c r="FS164" s="101">
        <v>8.0512820512820604E-2</v>
      </c>
      <c r="FT164" s="100" t="s">
        <v>1710</v>
      </c>
      <c r="FU164" s="100" t="s">
        <v>1606</v>
      </c>
      <c r="FV164" s="100" t="s">
        <v>2193</v>
      </c>
      <c r="FW164" s="100" t="s">
        <v>1949</v>
      </c>
      <c r="FX164" s="100" t="s">
        <v>1695</v>
      </c>
      <c r="FY164" s="100" t="s">
        <v>2194</v>
      </c>
      <c r="FZ164" s="100" t="s">
        <v>2138</v>
      </c>
      <c r="GA164" s="100" t="s">
        <v>1941</v>
      </c>
      <c r="GB164" s="100"/>
    </row>
    <row r="165" spans="1:184" ht="15" hidden="1" customHeight="1" x14ac:dyDescent="0.25">
      <c r="A165" s="32" t="s">
        <v>157</v>
      </c>
      <c r="B165" s="90" t="s">
        <v>159</v>
      </c>
      <c r="C165" s="41" t="str">
        <f>'[1]Özet tablo'!P164</f>
        <v>BARTIN</v>
      </c>
      <c r="D165" s="41"/>
      <c r="E165" s="41"/>
      <c r="F165" s="41"/>
      <c r="G165" s="91">
        <v>0</v>
      </c>
      <c r="H165" s="91">
        <v>34</v>
      </c>
      <c r="I165" s="91">
        <v>27</v>
      </c>
      <c r="J165" s="91">
        <v>61</v>
      </c>
      <c r="K165" s="92">
        <v>15</v>
      </c>
      <c r="L165" s="92">
        <v>41</v>
      </c>
      <c r="M165" s="92">
        <v>26</v>
      </c>
      <c r="N165" s="92">
        <v>82</v>
      </c>
      <c r="O165" s="93">
        <v>9</v>
      </c>
      <c r="P165" s="40">
        <v>5</v>
      </c>
      <c r="Q165" s="94">
        <f t="shared" si="159"/>
        <v>21</v>
      </c>
      <c r="R165" s="95">
        <f t="shared" si="160"/>
        <v>0.34426229508196721</v>
      </c>
      <c r="S165" s="96">
        <v>58</v>
      </c>
      <c r="T165" s="96">
        <v>67</v>
      </c>
      <c r="U165" s="96">
        <v>43</v>
      </c>
      <c r="V165" s="96">
        <v>53</v>
      </c>
      <c r="W165" s="96">
        <v>110</v>
      </c>
      <c r="X165" s="96">
        <v>168</v>
      </c>
      <c r="Y165" s="73">
        <f t="shared" si="109"/>
        <v>25.862068965517242</v>
      </c>
      <c r="Z165" s="73">
        <f t="shared" si="110"/>
        <v>61.194029850746269</v>
      </c>
      <c r="AA165" s="73">
        <f t="shared" si="111"/>
        <v>69.767441860465112</v>
      </c>
      <c r="AB165" s="73">
        <f t="shared" si="112"/>
        <v>64.545454545454547</v>
      </c>
      <c r="AC165" s="73">
        <f t="shared" si="113"/>
        <v>51.19047619047619</v>
      </c>
      <c r="AD165" s="97">
        <f t="shared" si="116"/>
        <v>39</v>
      </c>
      <c r="AE165" s="40">
        <f t="shared" si="117"/>
        <v>13</v>
      </c>
      <c r="AF165" s="98">
        <v>60</v>
      </c>
      <c r="AG165" s="98">
        <v>45</v>
      </c>
      <c r="AH165" s="98">
        <v>67</v>
      </c>
      <c r="AI165" s="98">
        <v>53</v>
      </c>
      <c r="AJ165" s="98">
        <v>12</v>
      </c>
      <c r="AK165" s="98">
        <v>17</v>
      </c>
      <c r="AL165" s="76">
        <v>4</v>
      </c>
      <c r="AM165" s="76">
        <v>5</v>
      </c>
      <c r="AN165" s="77">
        <v>6</v>
      </c>
      <c r="AO165" s="77">
        <v>31</v>
      </c>
      <c r="AP165" s="77">
        <v>41</v>
      </c>
      <c r="AQ165" s="77">
        <v>0</v>
      </c>
      <c r="AR165" s="77">
        <f t="shared" si="148"/>
        <v>78</v>
      </c>
      <c r="AS165" s="77">
        <v>8</v>
      </c>
      <c r="AT165" s="78">
        <v>4</v>
      </c>
      <c r="AU165" s="79">
        <v>4</v>
      </c>
      <c r="AV165" s="80">
        <f t="shared" si="118"/>
        <v>39.795918367346935</v>
      </c>
      <c r="AW165" s="80">
        <f t="shared" si="119"/>
        <v>53.333333333333336</v>
      </c>
      <c r="AX165" s="80">
        <f t="shared" si="120"/>
        <v>62.264150943396224</v>
      </c>
      <c r="AY165" s="81">
        <f t="shared" si="121"/>
        <v>13.333333333333334</v>
      </c>
      <c r="AZ165" s="81">
        <f t="shared" si="122"/>
        <v>46.268656716417908</v>
      </c>
      <c r="BA165" s="81">
        <f t="shared" si="123"/>
        <v>75.384615384615387</v>
      </c>
      <c r="BB165" s="81">
        <f t="shared" si="124"/>
        <v>60.606060606060609</v>
      </c>
      <c r="BC165" s="81">
        <f t="shared" si="125"/>
        <v>50</v>
      </c>
      <c r="BD165" s="82">
        <f t="shared" si="149"/>
        <v>16</v>
      </c>
      <c r="BE165" s="83">
        <v>4</v>
      </c>
      <c r="BF165" s="83">
        <v>5</v>
      </c>
      <c r="BG165" s="83">
        <v>6</v>
      </c>
      <c r="BH165" s="83">
        <v>30</v>
      </c>
      <c r="BI165" s="83">
        <v>40</v>
      </c>
      <c r="BJ165" s="83">
        <v>2</v>
      </c>
      <c r="BK165" s="77">
        <f t="shared" si="150"/>
        <v>78</v>
      </c>
      <c r="BL165" s="83">
        <f t="shared" si="126"/>
        <v>4</v>
      </c>
      <c r="BM165" s="84">
        <v>5</v>
      </c>
      <c r="BN165" s="83">
        <f t="shared" si="127"/>
        <v>5</v>
      </c>
      <c r="BO165" s="83">
        <f t="shared" si="128"/>
        <v>6</v>
      </c>
      <c r="BP165" s="83">
        <f t="shared" si="129"/>
        <v>30</v>
      </c>
      <c r="BQ165" s="83">
        <f t="shared" si="130"/>
        <v>40</v>
      </c>
      <c r="BR165" s="83">
        <f t="shared" si="131"/>
        <v>2</v>
      </c>
      <c r="BS165" s="77">
        <f t="shared" si="151"/>
        <v>78</v>
      </c>
      <c r="BT165" s="83">
        <f t="shared" si="132"/>
        <v>0</v>
      </c>
      <c r="BU165" s="77"/>
      <c r="BV165" s="83">
        <f t="shared" si="133"/>
        <v>0</v>
      </c>
      <c r="BW165" s="83">
        <f t="shared" si="134"/>
        <v>0</v>
      </c>
      <c r="BX165" s="83">
        <f t="shared" si="135"/>
        <v>0</v>
      </c>
      <c r="BY165" s="83">
        <f t="shared" si="136"/>
        <v>0</v>
      </c>
      <c r="BZ165" s="83">
        <f t="shared" si="137"/>
        <v>0</v>
      </c>
      <c r="CA165" s="77">
        <f t="shared" si="152"/>
        <v>0</v>
      </c>
      <c r="CC165" s="77"/>
      <c r="CI165" s="77">
        <f t="shared" si="153"/>
        <v>0</v>
      </c>
      <c r="CP165" s="77">
        <f t="shared" si="154"/>
        <v>0</v>
      </c>
      <c r="CQ165" s="85">
        <f t="shared" si="138"/>
        <v>0</v>
      </c>
      <c r="CR165" s="77"/>
      <c r="CS165" s="85">
        <f t="shared" si="139"/>
        <v>0</v>
      </c>
      <c r="CT165" s="85">
        <f t="shared" si="140"/>
        <v>0</v>
      </c>
      <c r="CU165" s="85">
        <f t="shared" si="141"/>
        <v>0</v>
      </c>
      <c r="CV165" s="85">
        <f t="shared" si="142"/>
        <v>0</v>
      </c>
      <c r="CW165" s="85">
        <f t="shared" si="143"/>
        <v>0</v>
      </c>
      <c r="CX165" s="77">
        <f t="shared" si="155"/>
        <v>0</v>
      </c>
      <c r="ET165" s="85">
        <v>4</v>
      </c>
      <c r="EU165" s="85">
        <v>5</v>
      </c>
      <c r="EV165" s="85">
        <v>6</v>
      </c>
      <c r="EW165" s="85">
        <v>30</v>
      </c>
      <c r="EX165" s="85">
        <v>40</v>
      </c>
      <c r="EY165" s="85">
        <v>2</v>
      </c>
      <c r="FL165" s="86">
        <f t="shared" si="156"/>
        <v>8</v>
      </c>
      <c r="FM165" s="99">
        <f t="shared" si="144"/>
        <v>0</v>
      </c>
      <c r="FN165" s="99">
        <f t="shared" si="145"/>
        <v>0</v>
      </c>
      <c r="FO165" s="100">
        <f t="shared" si="146"/>
        <v>0</v>
      </c>
      <c r="FP165" s="100">
        <f t="shared" si="147"/>
        <v>0</v>
      </c>
      <c r="FQ165" s="101">
        <v>0.22185529475035143</v>
      </c>
      <c r="FR165" s="101">
        <v>6.8298646102615712E-2</v>
      </c>
      <c r="FS165" s="101">
        <v>4.4228329809725263E-2</v>
      </c>
      <c r="FT165" s="100" t="s">
        <v>2122</v>
      </c>
      <c r="FU165" s="100" t="s">
        <v>2082</v>
      </c>
      <c r="FV165" s="100" t="s">
        <v>2273</v>
      </c>
      <c r="FW165" s="100" t="s">
        <v>2005</v>
      </c>
      <c r="FX165" s="100" t="s">
        <v>2274</v>
      </c>
      <c r="FY165" s="100" t="s">
        <v>2232</v>
      </c>
      <c r="FZ165" s="100" t="s">
        <v>2002</v>
      </c>
      <c r="GA165" s="100" t="s">
        <v>2039</v>
      </c>
      <c r="GB165" s="100"/>
    </row>
    <row r="166" spans="1:184" hidden="1" x14ac:dyDescent="0.25">
      <c r="A166" s="32" t="s">
        <v>157</v>
      </c>
      <c r="B166" s="90" t="s">
        <v>1027</v>
      </c>
      <c r="C166" s="41" t="str">
        <f>'[1]Özet tablo'!P165</f>
        <v>BARTIN</v>
      </c>
      <c r="D166" s="41"/>
      <c r="E166" s="41"/>
      <c r="F166" s="41"/>
      <c r="G166" s="91">
        <v>164</v>
      </c>
      <c r="H166" s="91">
        <v>698</v>
      </c>
      <c r="I166" s="91">
        <v>989</v>
      </c>
      <c r="J166" s="91">
        <v>1851</v>
      </c>
      <c r="K166" s="92">
        <v>203</v>
      </c>
      <c r="L166" s="92">
        <v>628</v>
      </c>
      <c r="M166" s="92">
        <v>1100</v>
      </c>
      <c r="N166" s="92">
        <v>1931</v>
      </c>
      <c r="O166" s="93">
        <v>100</v>
      </c>
      <c r="P166" s="40">
        <v>254</v>
      </c>
      <c r="Q166" s="94">
        <f t="shared" si="159"/>
        <v>80</v>
      </c>
      <c r="R166" s="95">
        <f t="shared" si="160"/>
        <v>4.3219881145326849E-2</v>
      </c>
      <c r="S166" s="96">
        <v>1331</v>
      </c>
      <c r="T166" s="96">
        <v>1811</v>
      </c>
      <c r="U166" s="96">
        <v>1372</v>
      </c>
      <c r="V166" s="96">
        <v>1825</v>
      </c>
      <c r="W166" s="96">
        <v>3183</v>
      </c>
      <c r="X166" s="96">
        <v>4514</v>
      </c>
      <c r="Y166" s="73">
        <f t="shared" si="109"/>
        <v>15.251690458302027</v>
      </c>
      <c r="Z166" s="73">
        <f t="shared" si="110"/>
        <v>34.676974047487576</v>
      </c>
      <c r="AA166" s="73">
        <f t="shared" si="111"/>
        <v>68.95043731778425</v>
      </c>
      <c r="AB166" s="73">
        <f t="shared" si="112"/>
        <v>49.450204209864907</v>
      </c>
      <c r="AC166" s="73">
        <f t="shared" si="113"/>
        <v>39.36641559592379</v>
      </c>
      <c r="AD166" s="97">
        <f t="shared" si="116"/>
        <v>1609</v>
      </c>
      <c r="AE166" s="40">
        <f t="shared" si="117"/>
        <v>426</v>
      </c>
      <c r="AF166" s="98">
        <v>1773</v>
      </c>
      <c r="AG166" s="98">
        <v>1333</v>
      </c>
      <c r="AH166" s="98">
        <v>1800</v>
      </c>
      <c r="AI166" s="98">
        <v>1374</v>
      </c>
      <c r="AJ166" s="98">
        <v>451</v>
      </c>
      <c r="AK166" s="98">
        <v>401</v>
      </c>
      <c r="AL166" s="76">
        <v>66</v>
      </c>
      <c r="AM166" s="76">
        <v>105</v>
      </c>
      <c r="AN166" s="77">
        <v>205</v>
      </c>
      <c r="AO166" s="77">
        <v>601</v>
      </c>
      <c r="AP166" s="77">
        <v>1134</v>
      </c>
      <c r="AQ166" s="77">
        <v>49</v>
      </c>
      <c r="AR166" s="77">
        <f t="shared" si="148"/>
        <v>1989</v>
      </c>
      <c r="AS166" s="77">
        <v>304</v>
      </c>
      <c r="AT166" s="78">
        <v>45</v>
      </c>
      <c r="AU166" s="79">
        <v>135</v>
      </c>
      <c r="AV166" s="80">
        <f t="shared" si="118"/>
        <v>40.044329516069446</v>
      </c>
      <c r="AW166" s="80">
        <f t="shared" si="119"/>
        <v>46.628859483301824</v>
      </c>
      <c r="AX166" s="80">
        <f t="shared" si="120"/>
        <v>63.973799126637552</v>
      </c>
      <c r="AY166" s="81">
        <f t="shared" si="121"/>
        <v>15.378844711177795</v>
      </c>
      <c r="AZ166" s="81">
        <f t="shared" si="122"/>
        <v>33.388888888888893</v>
      </c>
      <c r="BA166" s="81">
        <f t="shared" si="123"/>
        <v>72</v>
      </c>
      <c r="BB166" s="81">
        <f t="shared" si="124"/>
        <v>52.827586206896548</v>
      </c>
      <c r="BC166" s="81">
        <f t="shared" si="125"/>
        <v>48.100063331222294</v>
      </c>
      <c r="BD166" s="82">
        <f t="shared" si="149"/>
        <v>511</v>
      </c>
      <c r="BE166" s="83">
        <v>65</v>
      </c>
      <c r="BF166" s="83">
        <v>120</v>
      </c>
      <c r="BG166" s="83">
        <v>183</v>
      </c>
      <c r="BH166" s="83">
        <v>549</v>
      </c>
      <c r="BI166" s="83">
        <v>1205</v>
      </c>
      <c r="BJ166" s="83">
        <v>78</v>
      </c>
      <c r="BK166" s="77">
        <f t="shared" si="150"/>
        <v>2015</v>
      </c>
      <c r="BL166" s="83">
        <f t="shared" si="126"/>
        <v>57</v>
      </c>
      <c r="BM166" s="84">
        <v>88</v>
      </c>
      <c r="BN166" s="83">
        <f t="shared" si="127"/>
        <v>101</v>
      </c>
      <c r="BO166" s="83">
        <f t="shared" si="128"/>
        <v>137</v>
      </c>
      <c r="BP166" s="83">
        <f t="shared" si="129"/>
        <v>460</v>
      </c>
      <c r="BQ166" s="83">
        <f t="shared" si="130"/>
        <v>1099</v>
      </c>
      <c r="BR166" s="83">
        <f t="shared" si="131"/>
        <v>66</v>
      </c>
      <c r="BS166" s="77">
        <f t="shared" si="151"/>
        <v>1762</v>
      </c>
      <c r="BT166" s="83">
        <f t="shared" si="132"/>
        <v>5</v>
      </c>
      <c r="BU166" s="77">
        <v>12</v>
      </c>
      <c r="BV166" s="83">
        <f t="shared" si="133"/>
        <v>14</v>
      </c>
      <c r="BW166" s="83">
        <f t="shared" si="134"/>
        <v>31</v>
      </c>
      <c r="BX166" s="83">
        <f t="shared" si="135"/>
        <v>57</v>
      </c>
      <c r="BY166" s="83">
        <f t="shared" si="136"/>
        <v>79</v>
      </c>
      <c r="BZ166" s="83">
        <f t="shared" si="137"/>
        <v>9</v>
      </c>
      <c r="CA166" s="77">
        <f t="shared" si="152"/>
        <v>176</v>
      </c>
      <c r="CB166" s="85">
        <v>1</v>
      </c>
      <c r="CC166" s="77">
        <v>3</v>
      </c>
      <c r="CD166" s="85">
        <v>3</v>
      </c>
      <c r="CE166" s="85">
        <v>15</v>
      </c>
      <c r="CF166" s="85">
        <v>16</v>
      </c>
      <c r="CG166" s="85">
        <v>18</v>
      </c>
      <c r="CH166" s="85">
        <v>3</v>
      </c>
      <c r="CI166" s="77">
        <f t="shared" si="153"/>
        <v>52</v>
      </c>
      <c r="CP166" s="77">
        <f t="shared" si="154"/>
        <v>0</v>
      </c>
      <c r="CQ166" s="85">
        <f t="shared" si="138"/>
        <v>2</v>
      </c>
      <c r="CR166" s="77">
        <v>2</v>
      </c>
      <c r="CS166" s="85">
        <f t="shared" si="139"/>
        <v>2</v>
      </c>
      <c r="CT166" s="85">
        <f t="shared" si="140"/>
        <v>0</v>
      </c>
      <c r="CU166" s="85">
        <f t="shared" si="141"/>
        <v>16</v>
      </c>
      <c r="CV166" s="85">
        <f t="shared" si="142"/>
        <v>9</v>
      </c>
      <c r="CW166" s="85">
        <f t="shared" si="143"/>
        <v>0</v>
      </c>
      <c r="CX166" s="77">
        <f t="shared" si="155"/>
        <v>25</v>
      </c>
      <c r="CY166" s="85">
        <v>2</v>
      </c>
      <c r="CZ166" s="85">
        <v>2</v>
      </c>
      <c r="DA166" s="85">
        <v>0</v>
      </c>
      <c r="DB166" s="85">
        <v>16</v>
      </c>
      <c r="DC166" s="85">
        <v>9</v>
      </c>
      <c r="DD166" s="85">
        <v>0</v>
      </c>
      <c r="DP166" s="85">
        <v>1</v>
      </c>
      <c r="DQ166" s="85">
        <v>2</v>
      </c>
      <c r="DR166" s="85">
        <v>11</v>
      </c>
      <c r="DS166" s="85">
        <v>16</v>
      </c>
      <c r="DT166" s="85">
        <v>11</v>
      </c>
      <c r="DU166" s="85">
        <v>3</v>
      </c>
      <c r="DV166" s="85">
        <v>2</v>
      </c>
      <c r="DW166" s="85">
        <v>5</v>
      </c>
      <c r="DX166" s="85">
        <v>0</v>
      </c>
      <c r="DY166" s="85">
        <v>19</v>
      </c>
      <c r="DZ166" s="85">
        <v>46</v>
      </c>
      <c r="EA166" s="85">
        <v>6</v>
      </c>
      <c r="EB166" s="85">
        <v>3</v>
      </c>
      <c r="EC166" s="85">
        <v>9</v>
      </c>
      <c r="ED166" s="85">
        <v>31</v>
      </c>
      <c r="EE166" s="85">
        <v>38</v>
      </c>
      <c r="EF166" s="85">
        <v>33</v>
      </c>
      <c r="EG166" s="85">
        <v>3</v>
      </c>
      <c r="ET166" s="85">
        <v>51</v>
      </c>
      <c r="EU166" s="85">
        <v>71</v>
      </c>
      <c r="EV166" s="85">
        <v>31</v>
      </c>
      <c r="EW166" s="85">
        <v>252</v>
      </c>
      <c r="EX166" s="85">
        <v>838</v>
      </c>
      <c r="EY166" s="85">
        <v>47</v>
      </c>
      <c r="EZ166" s="85">
        <v>5</v>
      </c>
      <c r="FA166" s="85">
        <v>28</v>
      </c>
      <c r="FB166" s="85">
        <v>95</v>
      </c>
      <c r="FC166" s="85">
        <v>192</v>
      </c>
      <c r="FD166" s="85">
        <v>250</v>
      </c>
      <c r="FE166" s="85">
        <v>16</v>
      </c>
      <c r="FL166" s="86">
        <f t="shared" si="156"/>
        <v>392.79999999999973</v>
      </c>
      <c r="FM166" s="99">
        <f t="shared" si="144"/>
        <v>19</v>
      </c>
      <c r="FN166" s="99">
        <f t="shared" si="145"/>
        <v>3</v>
      </c>
      <c r="FO166" s="100">
        <f t="shared" si="146"/>
        <v>3.23</v>
      </c>
      <c r="FP166" s="100">
        <f t="shared" si="147"/>
        <v>513</v>
      </c>
      <c r="FQ166" s="101">
        <v>0.16903694896652657</v>
      </c>
      <c r="FR166" s="101">
        <v>3.5365964816334132E-2</v>
      </c>
      <c r="FS166" s="101">
        <v>0.17695473251028782</v>
      </c>
      <c r="FT166" s="100" t="s">
        <v>2308</v>
      </c>
      <c r="FU166" s="100" t="s">
        <v>2058</v>
      </c>
      <c r="FV166" s="100" t="s">
        <v>2065</v>
      </c>
      <c r="FW166" s="100" t="s">
        <v>1838</v>
      </c>
      <c r="FX166" s="100" t="s">
        <v>1691</v>
      </c>
      <c r="FY166" s="100" t="s">
        <v>2041</v>
      </c>
      <c r="FZ166" s="100" t="s">
        <v>1593</v>
      </c>
      <c r="GA166" s="100" t="s">
        <v>2105</v>
      </c>
      <c r="GB166" s="100"/>
    </row>
    <row r="167" spans="1:184" hidden="1" x14ac:dyDescent="0.25">
      <c r="A167" s="32" t="s">
        <v>157</v>
      </c>
      <c r="B167" s="90" t="s">
        <v>160</v>
      </c>
      <c r="C167" s="41" t="str">
        <f>'[1]Özet tablo'!P166</f>
        <v>BARTIN</v>
      </c>
      <c r="D167" s="41"/>
      <c r="E167" s="41"/>
      <c r="F167" s="41"/>
      <c r="G167" s="91">
        <v>14</v>
      </c>
      <c r="H167" s="91">
        <v>38</v>
      </c>
      <c r="I167" s="91">
        <v>64</v>
      </c>
      <c r="J167" s="91">
        <v>116</v>
      </c>
      <c r="K167" s="92">
        <v>16</v>
      </c>
      <c r="L167" s="92">
        <v>57</v>
      </c>
      <c r="M167" s="92">
        <v>84</v>
      </c>
      <c r="N167" s="92">
        <v>157</v>
      </c>
      <c r="O167" s="93">
        <v>16</v>
      </c>
      <c r="P167" s="40">
        <v>19</v>
      </c>
      <c r="Q167" s="94">
        <f t="shared" si="159"/>
        <v>41</v>
      </c>
      <c r="R167" s="95">
        <f t="shared" si="160"/>
        <v>0.35344827586206895</v>
      </c>
      <c r="S167" s="96">
        <v>130</v>
      </c>
      <c r="T167" s="96">
        <v>164</v>
      </c>
      <c r="U167" s="96">
        <v>143</v>
      </c>
      <c r="V167" s="96">
        <v>184</v>
      </c>
      <c r="W167" s="96">
        <v>307</v>
      </c>
      <c r="X167" s="96">
        <v>437</v>
      </c>
      <c r="Y167" s="73">
        <f t="shared" si="109"/>
        <v>12.307692307692308</v>
      </c>
      <c r="Z167" s="73">
        <f t="shared" si="110"/>
        <v>34.756097560975604</v>
      </c>
      <c r="AA167" s="73">
        <f t="shared" si="111"/>
        <v>56.643356643356647</v>
      </c>
      <c r="AB167" s="73">
        <f t="shared" si="112"/>
        <v>44.951140065146575</v>
      </c>
      <c r="AC167" s="73">
        <f t="shared" si="113"/>
        <v>35.240274599542332</v>
      </c>
      <c r="AD167" s="97">
        <f t="shared" si="116"/>
        <v>169</v>
      </c>
      <c r="AE167" s="40">
        <f t="shared" si="117"/>
        <v>62</v>
      </c>
      <c r="AF167" s="98">
        <v>169</v>
      </c>
      <c r="AG167" s="98">
        <v>128</v>
      </c>
      <c r="AH167" s="98">
        <v>162</v>
      </c>
      <c r="AI167" s="98">
        <v>116</v>
      </c>
      <c r="AJ167" s="98">
        <v>40</v>
      </c>
      <c r="AK167" s="98">
        <v>39</v>
      </c>
      <c r="AL167" s="76">
        <v>4</v>
      </c>
      <c r="AM167" s="76">
        <v>8</v>
      </c>
      <c r="AN167" s="77">
        <v>13</v>
      </c>
      <c r="AO167" s="77">
        <v>44</v>
      </c>
      <c r="AP167" s="77">
        <v>90</v>
      </c>
      <c r="AQ167" s="77">
        <v>4</v>
      </c>
      <c r="AR167" s="77">
        <f t="shared" si="148"/>
        <v>151</v>
      </c>
      <c r="AS167" s="77">
        <v>25</v>
      </c>
      <c r="AT167" s="78">
        <v>1</v>
      </c>
      <c r="AU167" s="79">
        <v>13</v>
      </c>
      <c r="AV167" s="80">
        <f t="shared" si="118"/>
        <v>33.606557377049178</v>
      </c>
      <c r="AW167" s="80">
        <f t="shared" si="119"/>
        <v>40.647482014388494</v>
      </c>
      <c r="AX167" s="80">
        <f t="shared" si="120"/>
        <v>59.482758620689658</v>
      </c>
      <c r="AY167" s="81">
        <f t="shared" si="121"/>
        <v>10.15625</v>
      </c>
      <c r="AZ167" s="81">
        <f t="shared" si="122"/>
        <v>27.160493827160494</v>
      </c>
      <c r="BA167" s="81">
        <f t="shared" si="123"/>
        <v>66.666666666666657</v>
      </c>
      <c r="BB167" s="81">
        <f t="shared" si="124"/>
        <v>46.540880503144656</v>
      </c>
      <c r="BC167" s="81">
        <f t="shared" si="125"/>
        <v>41.197183098591552</v>
      </c>
      <c r="BD167" s="82">
        <f t="shared" si="149"/>
        <v>52</v>
      </c>
      <c r="BE167" s="83">
        <v>6</v>
      </c>
      <c r="BF167" s="83">
        <v>10</v>
      </c>
      <c r="BG167" s="83">
        <v>10</v>
      </c>
      <c r="BH167" s="83">
        <v>55</v>
      </c>
      <c r="BI167" s="83">
        <v>98</v>
      </c>
      <c r="BJ167" s="83">
        <v>7</v>
      </c>
      <c r="BK167" s="77">
        <f t="shared" si="150"/>
        <v>170</v>
      </c>
      <c r="BL167" s="83">
        <f t="shared" si="126"/>
        <v>4</v>
      </c>
      <c r="BM167" s="84">
        <v>8</v>
      </c>
      <c r="BN167" s="83">
        <f t="shared" si="127"/>
        <v>8</v>
      </c>
      <c r="BO167" s="83">
        <f t="shared" si="128"/>
        <v>10</v>
      </c>
      <c r="BP167" s="83">
        <f t="shared" si="129"/>
        <v>42</v>
      </c>
      <c r="BQ167" s="83">
        <f t="shared" si="130"/>
        <v>86</v>
      </c>
      <c r="BR167" s="83">
        <f t="shared" si="131"/>
        <v>7</v>
      </c>
      <c r="BS167" s="77">
        <f t="shared" si="151"/>
        <v>145</v>
      </c>
      <c r="BT167" s="83">
        <f t="shared" si="132"/>
        <v>0</v>
      </c>
      <c r="BU167" s="77"/>
      <c r="BV167" s="83">
        <f t="shared" si="133"/>
        <v>0</v>
      </c>
      <c r="BW167" s="83">
        <f t="shared" si="134"/>
        <v>0</v>
      </c>
      <c r="BX167" s="83">
        <f t="shared" si="135"/>
        <v>0</v>
      </c>
      <c r="BY167" s="83">
        <f t="shared" si="136"/>
        <v>0</v>
      </c>
      <c r="BZ167" s="83">
        <f t="shared" si="137"/>
        <v>0</v>
      </c>
      <c r="CA167" s="77">
        <f t="shared" si="152"/>
        <v>0</v>
      </c>
      <c r="CC167" s="77"/>
      <c r="CI167" s="77">
        <f t="shared" si="153"/>
        <v>0</v>
      </c>
      <c r="CP167" s="77">
        <f t="shared" si="154"/>
        <v>0</v>
      </c>
      <c r="CQ167" s="85">
        <f t="shared" si="138"/>
        <v>2</v>
      </c>
      <c r="CR167" s="77"/>
      <c r="CS167" s="85">
        <f t="shared" si="139"/>
        <v>2</v>
      </c>
      <c r="CT167" s="85">
        <f t="shared" si="140"/>
        <v>0</v>
      </c>
      <c r="CU167" s="85">
        <f t="shared" si="141"/>
        <v>13</v>
      </c>
      <c r="CV167" s="85">
        <f t="shared" si="142"/>
        <v>12</v>
      </c>
      <c r="CW167" s="85">
        <f t="shared" si="143"/>
        <v>0</v>
      </c>
      <c r="CX167" s="77">
        <f t="shared" si="155"/>
        <v>25</v>
      </c>
      <c r="CY167" s="85">
        <v>2</v>
      </c>
      <c r="CZ167" s="85">
        <v>2</v>
      </c>
      <c r="DA167" s="85">
        <v>0</v>
      </c>
      <c r="DB167" s="85">
        <v>13</v>
      </c>
      <c r="DC167" s="85">
        <v>12</v>
      </c>
      <c r="DD167" s="85">
        <v>0</v>
      </c>
      <c r="ET167" s="85">
        <v>2</v>
      </c>
      <c r="EU167" s="85">
        <v>2</v>
      </c>
      <c r="EV167" s="85">
        <v>1</v>
      </c>
      <c r="EW167" s="85">
        <v>9</v>
      </c>
      <c r="EX167" s="85">
        <v>24</v>
      </c>
      <c r="EY167" s="85">
        <v>6</v>
      </c>
      <c r="EZ167" s="85">
        <v>2</v>
      </c>
      <c r="FA167" s="85">
        <v>6</v>
      </c>
      <c r="FB167" s="85">
        <v>9</v>
      </c>
      <c r="FC167" s="85">
        <v>33</v>
      </c>
      <c r="FD167" s="85">
        <v>62</v>
      </c>
      <c r="FE167" s="85">
        <v>1</v>
      </c>
      <c r="FL167" s="86">
        <f t="shared" si="156"/>
        <v>55.599999999999994</v>
      </c>
      <c r="FM167" s="99">
        <f t="shared" si="144"/>
        <v>2</v>
      </c>
      <c r="FN167" s="99">
        <f t="shared" si="145"/>
        <v>0</v>
      </c>
      <c r="FO167" s="100">
        <f t="shared" si="146"/>
        <v>0.34</v>
      </c>
      <c r="FP167" s="100">
        <f t="shared" si="147"/>
        <v>0</v>
      </c>
      <c r="FQ167" s="101">
        <v>1.8742073944005507E-2</v>
      </c>
      <c r="FR167" s="101">
        <v>0.13957305600354175</v>
      </c>
      <c r="FS167" s="101">
        <v>8.6083267635244237E-2</v>
      </c>
      <c r="FT167" s="100" t="s">
        <v>1844</v>
      </c>
      <c r="FU167" s="100" t="s">
        <v>1845</v>
      </c>
      <c r="FV167" s="100" t="s">
        <v>1846</v>
      </c>
      <c r="FW167" s="100" t="s">
        <v>1456</v>
      </c>
      <c r="FX167" s="100" t="s">
        <v>1496</v>
      </c>
      <c r="FY167" s="100" t="s">
        <v>1432</v>
      </c>
      <c r="FZ167" s="100" t="s">
        <v>1442</v>
      </c>
      <c r="GA167" s="100" t="s">
        <v>1779</v>
      </c>
      <c r="GB167" s="100"/>
    </row>
    <row r="168" spans="1:184" ht="15" hidden="1" customHeight="1" x14ac:dyDescent="0.25">
      <c r="A168" s="32" t="s">
        <v>161</v>
      </c>
      <c r="B168" s="90" t="s">
        <v>162</v>
      </c>
      <c r="C168" s="41" t="str">
        <f>'[1]Özet tablo'!P167</f>
        <v>BATMAN</v>
      </c>
      <c r="D168" s="41"/>
      <c r="E168" s="41"/>
      <c r="F168" s="41"/>
      <c r="G168" s="91">
        <v>115</v>
      </c>
      <c r="H168" s="91">
        <v>395</v>
      </c>
      <c r="I168" s="91">
        <v>207</v>
      </c>
      <c r="J168" s="91">
        <v>717</v>
      </c>
      <c r="K168" s="92">
        <v>176</v>
      </c>
      <c r="L168" s="92">
        <v>411</v>
      </c>
      <c r="M168" s="92">
        <v>258</v>
      </c>
      <c r="N168" s="92">
        <v>845</v>
      </c>
      <c r="O168" s="93">
        <v>117</v>
      </c>
      <c r="P168" s="40">
        <v>24</v>
      </c>
      <c r="Q168" s="94">
        <f t="shared" si="159"/>
        <v>128</v>
      </c>
      <c r="R168" s="95">
        <f t="shared" si="160"/>
        <v>0.17852161785216178</v>
      </c>
      <c r="S168" s="96">
        <v>510</v>
      </c>
      <c r="T168" s="96">
        <v>700</v>
      </c>
      <c r="U168" s="96">
        <v>495</v>
      </c>
      <c r="V168" s="96">
        <v>694</v>
      </c>
      <c r="W168" s="96">
        <v>1195</v>
      </c>
      <c r="X168" s="96">
        <v>1705</v>
      </c>
      <c r="Y168" s="73">
        <f t="shared" si="109"/>
        <v>34.509803921568626</v>
      </c>
      <c r="Z168" s="73">
        <f t="shared" si="110"/>
        <v>58.714285714285722</v>
      </c>
      <c r="AA168" s="73">
        <f t="shared" si="111"/>
        <v>70.909090909090907</v>
      </c>
      <c r="AB168" s="73">
        <f t="shared" si="112"/>
        <v>63.76569037656904</v>
      </c>
      <c r="AC168" s="73">
        <f t="shared" si="113"/>
        <v>55.014662756598241</v>
      </c>
      <c r="AD168" s="97">
        <f t="shared" si="116"/>
        <v>433</v>
      </c>
      <c r="AE168" s="40">
        <f t="shared" si="117"/>
        <v>144</v>
      </c>
      <c r="AF168" s="98">
        <v>667</v>
      </c>
      <c r="AG168" s="98">
        <v>541</v>
      </c>
      <c r="AH168" s="98">
        <v>645</v>
      </c>
      <c r="AI168" s="98">
        <v>489</v>
      </c>
      <c r="AJ168" s="98">
        <v>194</v>
      </c>
      <c r="AK168" s="98">
        <v>164</v>
      </c>
      <c r="AL168" s="76">
        <v>39</v>
      </c>
      <c r="AM168" s="76">
        <v>56</v>
      </c>
      <c r="AN168" s="77">
        <v>160</v>
      </c>
      <c r="AO168" s="77">
        <v>439</v>
      </c>
      <c r="AP168" s="77">
        <v>265</v>
      </c>
      <c r="AQ168" s="77">
        <v>6</v>
      </c>
      <c r="AR168" s="77">
        <f t="shared" si="148"/>
        <v>870</v>
      </c>
      <c r="AS168" s="77">
        <v>24</v>
      </c>
      <c r="AT168" s="78">
        <v>94</v>
      </c>
      <c r="AU168" s="79">
        <v>167</v>
      </c>
      <c r="AV168" s="80">
        <f t="shared" si="118"/>
        <v>39.514563106796118</v>
      </c>
      <c r="AW168" s="80">
        <f t="shared" si="119"/>
        <v>60.493827160493829</v>
      </c>
      <c r="AX168" s="80">
        <f t="shared" si="120"/>
        <v>50.511247443762784</v>
      </c>
      <c r="AY168" s="81">
        <f t="shared" si="121"/>
        <v>29.57486136783734</v>
      </c>
      <c r="AZ168" s="81">
        <f t="shared" si="122"/>
        <v>68.062015503875969</v>
      </c>
      <c r="BA168" s="81">
        <f t="shared" si="123"/>
        <v>77.013177159590043</v>
      </c>
      <c r="BB168" s="81">
        <f t="shared" si="124"/>
        <v>72.665662650602414</v>
      </c>
      <c r="BC168" s="81">
        <f t="shared" si="125"/>
        <v>56.045751633986931</v>
      </c>
      <c r="BD168" s="82">
        <f t="shared" si="149"/>
        <v>157</v>
      </c>
      <c r="BE168" s="83">
        <v>38</v>
      </c>
      <c r="BF168" s="83">
        <v>66</v>
      </c>
      <c r="BG168" s="83">
        <v>163</v>
      </c>
      <c r="BH168" s="83">
        <v>413</v>
      </c>
      <c r="BI168" s="83">
        <v>312</v>
      </c>
      <c r="BJ168" s="83">
        <v>11</v>
      </c>
      <c r="BK168" s="77">
        <f t="shared" si="150"/>
        <v>899</v>
      </c>
      <c r="BL168" s="83">
        <f t="shared" si="126"/>
        <v>38</v>
      </c>
      <c r="BM168" s="84">
        <v>56</v>
      </c>
      <c r="BN168" s="83">
        <f t="shared" si="127"/>
        <v>66</v>
      </c>
      <c r="BO168" s="83">
        <f t="shared" si="128"/>
        <v>163</v>
      </c>
      <c r="BP168" s="83">
        <f t="shared" si="129"/>
        <v>413</v>
      </c>
      <c r="BQ168" s="83">
        <f t="shared" si="130"/>
        <v>312</v>
      </c>
      <c r="BR168" s="83">
        <f t="shared" si="131"/>
        <v>11</v>
      </c>
      <c r="BS168" s="77">
        <f t="shared" si="151"/>
        <v>899</v>
      </c>
      <c r="BT168" s="83">
        <f t="shared" si="132"/>
        <v>0</v>
      </c>
      <c r="BU168" s="77"/>
      <c r="BV168" s="83">
        <f t="shared" si="133"/>
        <v>0</v>
      </c>
      <c r="BW168" s="83">
        <f t="shared" si="134"/>
        <v>0</v>
      </c>
      <c r="BX168" s="83">
        <f t="shared" si="135"/>
        <v>0</v>
      </c>
      <c r="BY168" s="83">
        <f t="shared" si="136"/>
        <v>0</v>
      </c>
      <c r="BZ168" s="83">
        <f t="shared" si="137"/>
        <v>0</v>
      </c>
      <c r="CA168" s="77">
        <f t="shared" si="152"/>
        <v>0</v>
      </c>
      <c r="CC168" s="77"/>
      <c r="CI168" s="77">
        <f t="shared" si="153"/>
        <v>0</v>
      </c>
      <c r="CP168" s="77">
        <f t="shared" si="154"/>
        <v>0</v>
      </c>
      <c r="CQ168" s="85">
        <f t="shared" si="138"/>
        <v>0</v>
      </c>
      <c r="CR168" s="77"/>
      <c r="CS168" s="85">
        <f t="shared" si="139"/>
        <v>0</v>
      </c>
      <c r="CT168" s="85">
        <f t="shared" si="140"/>
        <v>0</v>
      </c>
      <c r="CU168" s="85">
        <f t="shared" si="141"/>
        <v>0</v>
      </c>
      <c r="CV168" s="85">
        <f t="shared" si="142"/>
        <v>0</v>
      </c>
      <c r="CW168" s="85">
        <f t="shared" si="143"/>
        <v>0</v>
      </c>
      <c r="CX168" s="77">
        <f t="shared" si="155"/>
        <v>0</v>
      </c>
      <c r="ET168" s="85">
        <v>35</v>
      </c>
      <c r="EU168" s="85">
        <v>46</v>
      </c>
      <c r="EV168" s="85">
        <v>99</v>
      </c>
      <c r="EW168" s="85">
        <v>308</v>
      </c>
      <c r="EX168" s="85">
        <v>211</v>
      </c>
      <c r="EY168" s="85">
        <v>5</v>
      </c>
      <c r="EZ168" s="85">
        <v>3</v>
      </c>
      <c r="FA168" s="85">
        <v>20</v>
      </c>
      <c r="FB168" s="85">
        <v>64</v>
      </c>
      <c r="FC168" s="85">
        <v>105</v>
      </c>
      <c r="FD168" s="85">
        <v>101</v>
      </c>
      <c r="FE168" s="85">
        <v>6</v>
      </c>
      <c r="FL168" s="86">
        <f t="shared" si="156"/>
        <v>0</v>
      </c>
      <c r="FM168" s="99">
        <f t="shared" si="144"/>
        <v>0</v>
      </c>
      <c r="FN168" s="99">
        <f t="shared" si="145"/>
        <v>0</v>
      </c>
      <c r="FO168" s="100">
        <f t="shared" si="146"/>
        <v>0</v>
      </c>
      <c r="FP168" s="100">
        <f t="shared" si="147"/>
        <v>0</v>
      </c>
      <c r="FQ168" s="101">
        <v>8.4434060032786279E-2</v>
      </c>
      <c r="FR168" s="101">
        <v>0.17944344883180222</v>
      </c>
      <c r="FS168" s="101">
        <v>5.028021571322816E-2</v>
      </c>
      <c r="FT168" s="100" t="s">
        <v>2336</v>
      </c>
      <c r="FU168" s="100" t="s">
        <v>1432</v>
      </c>
      <c r="FV168" s="100" t="s">
        <v>2303</v>
      </c>
      <c r="FW168" s="100" t="s">
        <v>1745</v>
      </c>
      <c r="FX168" s="100" t="s">
        <v>1850</v>
      </c>
      <c r="FY168" s="100" t="s">
        <v>1915</v>
      </c>
      <c r="FZ168" s="100" t="s">
        <v>1749</v>
      </c>
      <c r="GA168" s="100" t="s">
        <v>2281</v>
      </c>
      <c r="GB168" s="100"/>
    </row>
    <row r="169" spans="1:184" ht="15" hidden="1" customHeight="1" x14ac:dyDescent="0.25">
      <c r="A169" s="32" t="s">
        <v>161</v>
      </c>
      <c r="B169" s="90" t="s">
        <v>163</v>
      </c>
      <c r="C169" s="41" t="str">
        <f>'[1]Özet tablo'!P168</f>
        <v>BATMAN</v>
      </c>
      <c r="D169" s="41"/>
      <c r="E169" s="41"/>
      <c r="F169" s="41"/>
      <c r="G169" s="91">
        <v>78</v>
      </c>
      <c r="H169" s="91">
        <v>234</v>
      </c>
      <c r="I169" s="91">
        <v>113</v>
      </c>
      <c r="J169" s="91">
        <v>425</v>
      </c>
      <c r="K169" s="92">
        <v>71</v>
      </c>
      <c r="L169" s="92">
        <v>171</v>
      </c>
      <c r="M169" s="92">
        <v>125</v>
      </c>
      <c r="N169" s="92">
        <v>367</v>
      </c>
      <c r="O169" s="93">
        <v>77</v>
      </c>
      <c r="P169" s="40">
        <v>6</v>
      </c>
      <c r="Q169" s="94">
        <f t="shared" si="159"/>
        <v>-58</v>
      </c>
      <c r="R169" s="95">
        <f t="shared" si="160"/>
        <v>-0.13647058823529412</v>
      </c>
      <c r="S169" s="96">
        <v>359</v>
      </c>
      <c r="T169" s="96">
        <v>407</v>
      </c>
      <c r="U169" s="96">
        <v>290</v>
      </c>
      <c r="V169" s="96">
        <v>415</v>
      </c>
      <c r="W169" s="96">
        <v>697</v>
      </c>
      <c r="X169" s="96">
        <v>1056</v>
      </c>
      <c r="Y169" s="73">
        <f t="shared" si="109"/>
        <v>19.777158774373259</v>
      </c>
      <c r="Z169" s="73">
        <f t="shared" si="110"/>
        <v>42.014742014742012</v>
      </c>
      <c r="AA169" s="73">
        <f t="shared" si="111"/>
        <v>67.58620689655173</v>
      </c>
      <c r="AB169" s="73">
        <f t="shared" si="112"/>
        <v>52.654232424677183</v>
      </c>
      <c r="AC169" s="73">
        <f t="shared" si="113"/>
        <v>41.477272727272727</v>
      </c>
      <c r="AD169" s="97">
        <f t="shared" si="116"/>
        <v>330</v>
      </c>
      <c r="AE169" s="40">
        <f t="shared" si="117"/>
        <v>94</v>
      </c>
      <c r="AF169" s="98">
        <v>418</v>
      </c>
      <c r="AG169" s="98">
        <v>341</v>
      </c>
      <c r="AH169" s="98">
        <v>432</v>
      </c>
      <c r="AI169" s="98">
        <v>271</v>
      </c>
      <c r="AJ169" s="98">
        <v>115</v>
      </c>
      <c r="AK169" s="98">
        <v>82</v>
      </c>
      <c r="AL169" s="76">
        <v>20</v>
      </c>
      <c r="AM169" s="76">
        <v>29</v>
      </c>
      <c r="AN169" s="77">
        <v>53</v>
      </c>
      <c r="AO169" s="77">
        <v>234</v>
      </c>
      <c r="AP169" s="77">
        <v>108</v>
      </c>
      <c r="AQ169" s="77">
        <v>0</v>
      </c>
      <c r="AR169" s="77">
        <f t="shared" si="148"/>
        <v>395</v>
      </c>
      <c r="AS169" s="77">
        <v>8</v>
      </c>
      <c r="AT169" s="78">
        <v>77</v>
      </c>
      <c r="AU169" s="79">
        <v>89</v>
      </c>
      <c r="AV169" s="80">
        <f t="shared" si="118"/>
        <v>25</v>
      </c>
      <c r="AW169" s="80">
        <f t="shared" si="119"/>
        <v>47.510668563300143</v>
      </c>
      <c r="AX169" s="80">
        <f t="shared" si="120"/>
        <v>36.900369003690038</v>
      </c>
      <c r="AY169" s="81">
        <f t="shared" si="121"/>
        <v>15.542521994134898</v>
      </c>
      <c r="AZ169" s="81">
        <f t="shared" si="122"/>
        <v>54.166666666666664</v>
      </c>
      <c r="BA169" s="81">
        <f t="shared" si="123"/>
        <v>70.984455958549219</v>
      </c>
      <c r="BB169" s="81">
        <f t="shared" si="124"/>
        <v>62.102689486552563</v>
      </c>
      <c r="BC169" s="81">
        <f t="shared" si="125"/>
        <v>44.979367262723521</v>
      </c>
      <c r="BD169" s="82">
        <f t="shared" si="149"/>
        <v>112</v>
      </c>
      <c r="BE169" s="83">
        <v>20</v>
      </c>
      <c r="BF169" s="83">
        <v>26</v>
      </c>
      <c r="BG169" s="83">
        <v>49</v>
      </c>
      <c r="BH169" s="83">
        <v>232</v>
      </c>
      <c r="BI169" s="83">
        <v>134</v>
      </c>
      <c r="BJ169" s="83">
        <v>0</v>
      </c>
      <c r="BK169" s="77">
        <f t="shared" si="150"/>
        <v>415</v>
      </c>
      <c r="BL169" s="83">
        <f t="shared" si="126"/>
        <v>20</v>
      </c>
      <c r="BM169" s="84">
        <v>29</v>
      </c>
      <c r="BN169" s="83">
        <f t="shared" si="127"/>
        <v>26</v>
      </c>
      <c r="BO169" s="83">
        <f t="shared" si="128"/>
        <v>49</v>
      </c>
      <c r="BP169" s="83">
        <f t="shared" si="129"/>
        <v>232</v>
      </c>
      <c r="BQ169" s="83">
        <f t="shared" si="130"/>
        <v>134</v>
      </c>
      <c r="BR169" s="83">
        <f t="shared" si="131"/>
        <v>0</v>
      </c>
      <c r="BS169" s="77">
        <f t="shared" si="151"/>
        <v>415</v>
      </c>
      <c r="BT169" s="83">
        <f t="shared" si="132"/>
        <v>0</v>
      </c>
      <c r="BU169" s="77"/>
      <c r="BV169" s="83">
        <f t="shared" si="133"/>
        <v>0</v>
      </c>
      <c r="BW169" s="83">
        <f t="shared" si="134"/>
        <v>0</v>
      </c>
      <c r="BX169" s="83">
        <f t="shared" si="135"/>
        <v>0</v>
      </c>
      <c r="BY169" s="83">
        <f t="shared" si="136"/>
        <v>0</v>
      </c>
      <c r="BZ169" s="83">
        <f t="shared" si="137"/>
        <v>0</v>
      </c>
      <c r="CA169" s="77">
        <f t="shared" si="152"/>
        <v>0</v>
      </c>
      <c r="CC169" s="77"/>
      <c r="CI169" s="77">
        <f t="shared" si="153"/>
        <v>0</v>
      </c>
      <c r="CP169" s="77">
        <f t="shared" si="154"/>
        <v>0</v>
      </c>
      <c r="CQ169" s="85">
        <f t="shared" si="138"/>
        <v>0</v>
      </c>
      <c r="CR169" s="77"/>
      <c r="CS169" s="85">
        <f t="shared" si="139"/>
        <v>0</v>
      </c>
      <c r="CT169" s="85">
        <f t="shared" si="140"/>
        <v>0</v>
      </c>
      <c r="CU169" s="85">
        <f t="shared" si="141"/>
        <v>0</v>
      </c>
      <c r="CV169" s="85">
        <f t="shared" si="142"/>
        <v>0</v>
      </c>
      <c r="CW169" s="85">
        <f t="shared" si="143"/>
        <v>0</v>
      </c>
      <c r="CX169" s="77">
        <f t="shared" si="155"/>
        <v>0</v>
      </c>
      <c r="ET169" s="85">
        <v>18</v>
      </c>
      <c r="EU169" s="85">
        <v>20</v>
      </c>
      <c r="EV169" s="85">
        <v>36</v>
      </c>
      <c r="EW169" s="85">
        <v>155</v>
      </c>
      <c r="EX169" s="85">
        <v>95</v>
      </c>
      <c r="EY169" s="85">
        <v>0</v>
      </c>
      <c r="EZ169" s="85">
        <v>2</v>
      </c>
      <c r="FA169" s="85">
        <v>6</v>
      </c>
      <c r="FB169" s="85">
        <v>13</v>
      </c>
      <c r="FC169" s="85">
        <v>77</v>
      </c>
      <c r="FD169" s="85">
        <v>39</v>
      </c>
      <c r="FE169" s="85">
        <v>0</v>
      </c>
      <c r="FL169" s="86">
        <f t="shared" si="156"/>
        <v>73.099999999999966</v>
      </c>
      <c r="FM169" s="99">
        <f t="shared" si="144"/>
        <v>3</v>
      </c>
      <c r="FN169" s="99">
        <f t="shared" si="145"/>
        <v>0</v>
      </c>
      <c r="FO169" s="100">
        <f t="shared" si="146"/>
        <v>0.51</v>
      </c>
      <c r="FP169" s="100">
        <f t="shared" si="147"/>
        <v>0</v>
      </c>
      <c r="FQ169" s="101">
        <v>5.0263095892562677E-2</v>
      </c>
      <c r="FR169" s="101">
        <v>8.4684684684684833E-2</v>
      </c>
      <c r="FS169" s="101">
        <v>0.1236070381231672</v>
      </c>
      <c r="FT169" s="100" t="s">
        <v>1789</v>
      </c>
      <c r="FU169" s="100" t="s">
        <v>2324</v>
      </c>
      <c r="FV169" s="100" t="s">
        <v>1833</v>
      </c>
      <c r="FW169" s="100" t="s">
        <v>1847</v>
      </c>
      <c r="FX169" s="100" t="s">
        <v>1819</v>
      </c>
      <c r="FY169" s="100" t="s">
        <v>1559</v>
      </c>
      <c r="FZ169" s="100" t="s">
        <v>2195</v>
      </c>
      <c r="GA169" s="100" t="s">
        <v>2111</v>
      </c>
      <c r="GB169" s="100"/>
    </row>
    <row r="170" spans="1:184" hidden="1" x14ac:dyDescent="0.25">
      <c r="A170" s="32" t="s">
        <v>161</v>
      </c>
      <c r="B170" s="90" t="s">
        <v>164</v>
      </c>
      <c r="C170" s="41" t="str">
        <f>'[1]Özet tablo'!P169</f>
        <v>BATMAN</v>
      </c>
      <c r="D170" s="41"/>
      <c r="E170" s="41"/>
      <c r="F170" s="41"/>
      <c r="G170" s="91">
        <v>6</v>
      </c>
      <c r="H170" s="91">
        <v>45</v>
      </c>
      <c r="I170" s="91">
        <v>37</v>
      </c>
      <c r="J170" s="91">
        <v>88</v>
      </c>
      <c r="K170" s="92">
        <v>8</v>
      </c>
      <c r="L170" s="92">
        <v>49</v>
      </c>
      <c r="M170" s="92">
        <v>33</v>
      </c>
      <c r="N170" s="92">
        <v>90</v>
      </c>
      <c r="O170" s="93">
        <v>31</v>
      </c>
      <c r="P170" s="40">
        <v>2</v>
      </c>
      <c r="Q170" s="94">
        <f t="shared" si="159"/>
        <v>2</v>
      </c>
      <c r="R170" s="95">
        <f t="shared" si="160"/>
        <v>2.2727272727272728E-2</v>
      </c>
      <c r="S170" s="96">
        <v>96</v>
      </c>
      <c r="T170" s="96">
        <v>118</v>
      </c>
      <c r="U170" s="96">
        <v>97</v>
      </c>
      <c r="V170" s="96">
        <v>125</v>
      </c>
      <c r="W170" s="96">
        <v>215</v>
      </c>
      <c r="X170" s="96">
        <v>311</v>
      </c>
      <c r="Y170" s="73">
        <f t="shared" si="109"/>
        <v>8.3333333333333321</v>
      </c>
      <c r="Z170" s="73">
        <f t="shared" si="110"/>
        <v>41.525423728813557</v>
      </c>
      <c r="AA170" s="73">
        <f t="shared" si="111"/>
        <v>63.917525773195869</v>
      </c>
      <c r="AB170" s="73">
        <f t="shared" si="112"/>
        <v>51.627906976744185</v>
      </c>
      <c r="AC170" s="73">
        <f t="shared" si="113"/>
        <v>38.263665594855304</v>
      </c>
      <c r="AD170" s="97">
        <f t="shared" si="116"/>
        <v>104</v>
      </c>
      <c r="AE170" s="40">
        <f t="shared" si="117"/>
        <v>35</v>
      </c>
      <c r="AF170" s="98">
        <v>116</v>
      </c>
      <c r="AG170" s="98">
        <v>104</v>
      </c>
      <c r="AH170" s="98">
        <v>115</v>
      </c>
      <c r="AI170" s="98">
        <v>83</v>
      </c>
      <c r="AJ170" s="98">
        <v>27</v>
      </c>
      <c r="AK170" s="98">
        <v>30</v>
      </c>
      <c r="AL170" s="76">
        <v>6</v>
      </c>
      <c r="AM170" s="76">
        <v>7</v>
      </c>
      <c r="AN170" s="77">
        <v>7</v>
      </c>
      <c r="AO170" s="77">
        <v>47</v>
      </c>
      <c r="AP170" s="77">
        <v>41</v>
      </c>
      <c r="AQ170" s="77">
        <v>0</v>
      </c>
      <c r="AR170" s="77">
        <f t="shared" si="148"/>
        <v>95</v>
      </c>
      <c r="AS170" s="77">
        <v>4</v>
      </c>
      <c r="AT170" s="78">
        <v>13</v>
      </c>
      <c r="AU170" s="79">
        <v>25</v>
      </c>
      <c r="AV170" s="80">
        <f t="shared" si="118"/>
        <v>23.52941176470588</v>
      </c>
      <c r="AW170" s="80">
        <f t="shared" si="119"/>
        <v>42.424242424242422</v>
      </c>
      <c r="AX170" s="80">
        <f t="shared" si="120"/>
        <v>44.578313253012048</v>
      </c>
      <c r="AY170" s="81">
        <f t="shared" si="121"/>
        <v>6.7307692307692308</v>
      </c>
      <c r="AZ170" s="81">
        <f t="shared" si="122"/>
        <v>40.869565217391305</v>
      </c>
      <c r="BA170" s="81">
        <f t="shared" si="123"/>
        <v>71.818181818181813</v>
      </c>
      <c r="BB170" s="81">
        <f t="shared" si="124"/>
        <v>56.000000000000007</v>
      </c>
      <c r="BC170" s="81">
        <f t="shared" si="125"/>
        <v>40.186915887850468</v>
      </c>
      <c r="BD170" s="82">
        <f t="shared" si="149"/>
        <v>31</v>
      </c>
      <c r="BE170" s="83">
        <v>6</v>
      </c>
      <c r="BF170" s="83">
        <v>7</v>
      </c>
      <c r="BG170" s="83">
        <v>6</v>
      </c>
      <c r="BH170" s="83">
        <v>44</v>
      </c>
      <c r="BI170" s="83">
        <v>47</v>
      </c>
      <c r="BJ170" s="83">
        <v>0</v>
      </c>
      <c r="BK170" s="77">
        <f t="shared" si="150"/>
        <v>97</v>
      </c>
      <c r="BL170" s="83">
        <f t="shared" si="126"/>
        <v>6</v>
      </c>
      <c r="BM170" s="84">
        <v>7</v>
      </c>
      <c r="BN170" s="83">
        <f t="shared" si="127"/>
        <v>7</v>
      </c>
      <c r="BO170" s="83">
        <f t="shared" si="128"/>
        <v>6</v>
      </c>
      <c r="BP170" s="83">
        <f t="shared" si="129"/>
        <v>44</v>
      </c>
      <c r="BQ170" s="83">
        <f t="shared" si="130"/>
        <v>47</v>
      </c>
      <c r="BR170" s="83">
        <f t="shared" si="131"/>
        <v>0</v>
      </c>
      <c r="BS170" s="77">
        <f t="shared" si="151"/>
        <v>97</v>
      </c>
      <c r="BT170" s="83">
        <f t="shared" si="132"/>
        <v>0</v>
      </c>
      <c r="BU170" s="77"/>
      <c r="BV170" s="83">
        <f t="shared" si="133"/>
        <v>0</v>
      </c>
      <c r="BW170" s="83">
        <f t="shared" si="134"/>
        <v>0</v>
      </c>
      <c r="BX170" s="83">
        <f t="shared" si="135"/>
        <v>0</v>
      </c>
      <c r="BY170" s="83">
        <f t="shared" si="136"/>
        <v>0</v>
      </c>
      <c r="BZ170" s="83">
        <f t="shared" si="137"/>
        <v>0</v>
      </c>
      <c r="CA170" s="77">
        <f t="shared" si="152"/>
        <v>0</v>
      </c>
      <c r="CC170" s="77"/>
      <c r="CI170" s="77">
        <f t="shared" si="153"/>
        <v>0</v>
      </c>
      <c r="CP170" s="77">
        <f t="shared" si="154"/>
        <v>0</v>
      </c>
      <c r="CQ170" s="85">
        <f t="shared" si="138"/>
        <v>0</v>
      </c>
      <c r="CR170" s="77"/>
      <c r="CS170" s="85">
        <f t="shared" si="139"/>
        <v>0</v>
      </c>
      <c r="CT170" s="85">
        <f t="shared" si="140"/>
        <v>0</v>
      </c>
      <c r="CU170" s="85">
        <f t="shared" si="141"/>
        <v>0</v>
      </c>
      <c r="CV170" s="85">
        <f t="shared" si="142"/>
        <v>0</v>
      </c>
      <c r="CW170" s="85">
        <f t="shared" si="143"/>
        <v>0</v>
      </c>
      <c r="CX170" s="77">
        <f t="shared" si="155"/>
        <v>0</v>
      </c>
      <c r="ET170" s="85">
        <v>6</v>
      </c>
      <c r="EU170" s="85">
        <v>7</v>
      </c>
      <c r="EV170" s="85">
        <v>6</v>
      </c>
      <c r="EW170" s="85">
        <v>44</v>
      </c>
      <c r="EX170" s="85">
        <v>47</v>
      </c>
      <c r="EY170" s="85">
        <v>0</v>
      </c>
      <c r="FL170" s="86">
        <f t="shared" si="156"/>
        <v>37.599999999999994</v>
      </c>
      <c r="FM170" s="99">
        <f t="shared" si="144"/>
        <v>1</v>
      </c>
      <c r="FN170" s="99">
        <f t="shared" si="145"/>
        <v>0</v>
      </c>
      <c r="FO170" s="100">
        <f t="shared" si="146"/>
        <v>0.17</v>
      </c>
      <c r="FP170" s="100">
        <f t="shared" si="147"/>
        <v>0</v>
      </c>
      <c r="FQ170" s="101">
        <v>8.260659920359939E-2</v>
      </c>
      <c r="FR170" s="101">
        <v>6.8322294741645681E-2</v>
      </c>
      <c r="FS170" s="101">
        <v>0.10550041560357704</v>
      </c>
      <c r="FT170" s="100" t="s">
        <v>1554</v>
      </c>
      <c r="FU170" s="100" t="s">
        <v>2285</v>
      </c>
      <c r="FV170" s="100" t="s">
        <v>1638</v>
      </c>
      <c r="FW170" s="100" t="s">
        <v>1736</v>
      </c>
      <c r="FX170" s="100" t="s">
        <v>2029</v>
      </c>
      <c r="FY170" s="100" t="s">
        <v>2201</v>
      </c>
      <c r="FZ170" s="100" t="s">
        <v>1712</v>
      </c>
      <c r="GA170" s="100" t="s">
        <v>1631</v>
      </c>
      <c r="GB170" s="100"/>
    </row>
    <row r="171" spans="1:184" hidden="1" x14ac:dyDescent="0.25">
      <c r="A171" s="32" t="s">
        <v>161</v>
      </c>
      <c r="B171" s="90" t="s">
        <v>165</v>
      </c>
      <c r="C171" s="41" t="str">
        <f>'[1]Özet tablo'!P170</f>
        <v>BATMAN</v>
      </c>
      <c r="D171" s="41"/>
      <c r="E171" s="41"/>
      <c r="F171" s="41"/>
      <c r="G171" s="91">
        <v>123</v>
      </c>
      <c r="H171" s="91">
        <v>596</v>
      </c>
      <c r="I171" s="91">
        <v>484</v>
      </c>
      <c r="J171" s="91">
        <v>1203</v>
      </c>
      <c r="K171" s="92">
        <v>200</v>
      </c>
      <c r="L171" s="92">
        <v>781</v>
      </c>
      <c r="M171" s="92">
        <v>565</v>
      </c>
      <c r="N171" s="92">
        <v>1546</v>
      </c>
      <c r="O171" s="93">
        <v>244</v>
      </c>
      <c r="P171" s="40">
        <v>75</v>
      </c>
      <c r="Q171" s="94">
        <f t="shared" si="159"/>
        <v>343</v>
      </c>
      <c r="R171" s="95">
        <f t="shared" si="160"/>
        <v>0.28512053200332504</v>
      </c>
      <c r="S171" s="96">
        <v>1130</v>
      </c>
      <c r="T171" s="96">
        <v>1614</v>
      </c>
      <c r="U171" s="96">
        <v>1138</v>
      </c>
      <c r="V171" s="96">
        <v>1604</v>
      </c>
      <c r="W171" s="96">
        <v>2752</v>
      </c>
      <c r="X171" s="96">
        <v>3882</v>
      </c>
      <c r="Y171" s="73">
        <f t="shared" si="109"/>
        <v>17.699115044247787</v>
      </c>
      <c r="Z171" s="73">
        <f t="shared" si="110"/>
        <v>48.389095415117723</v>
      </c>
      <c r="AA171" s="73">
        <f t="shared" si="111"/>
        <v>64.499121265377852</v>
      </c>
      <c r="AB171" s="73">
        <f t="shared" si="112"/>
        <v>55.050872093023251</v>
      </c>
      <c r="AC171" s="73">
        <f t="shared" si="113"/>
        <v>44.178258629572383</v>
      </c>
      <c r="AD171" s="97">
        <f t="shared" si="116"/>
        <v>1237</v>
      </c>
      <c r="AE171" s="40">
        <f t="shared" si="117"/>
        <v>404</v>
      </c>
      <c r="AF171" s="98">
        <v>1506</v>
      </c>
      <c r="AG171" s="98">
        <v>1136</v>
      </c>
      <c r="AH171" s="98">
        <v>1478</v>
      </c>
      <c r="AI171" s="98">
        <v>1147</v>
      </c>
      <c r="AJ171" s="98">
        <v>456</v>
      </c>
      <c r="AK171" s="98">
        <v>361</v>
      </c>
      <c r="AL171" s="76">
        <v>74</v>
      </c>
      <c r="AM171" s="76">
        <v>102</v>
      </c>
      <c r="AN171" s="77">
        <v>167</v>
      </c>
      <c r="AO171" s="77">
        <v>669</v>
      </c>
      <c r="AP171" s="77">
        <v>510</v>
      </c>
      <c r="AQ171" s="77">
        <v>10</v>
      </c>
      <c r="AR171" s="77">
        <f t="shared" si="148"/>
        <v>1356</v>
      </c>
      <c r="AS171" s="77">
        <v>55</v>
      </c>
      <c r="AT171" s="78">
        <v>252</v>
      </c>
      <c r="AU171" s="79">
        <v>381</v>
      </c>
      <c r="AV171" s="80">
        <f t="shared" si="118"/>
        <v>27.68287341217696</v>
      </c>
      <c r="AW171" s="80">
        <f t="shared" si="119"/>
        <v>43.2</v>
      </c>
      <c r="AX171" s="80">
        <f t="shared" si="120"/>
        <v>40.54054054054054</v>
      </c>
      <c r="AY171" s="81">
        <f t="shared" si="121"/>
        <v>14.700704225352112</v>
      </c>
      <c r="AZ171" s="81">
        <f t="shared" si="122"/>
        <v>45.263870094722598</v>
      </c>
      <c r="BA171" s="81">
        <f t="shared" si="123"/>
        <v>71.303805364940729</v>
      </c>
      <c r="BB171" s="81">
        <f t="shared" si="124"/>
        <v>58.812074001947423</v>
      </c>
      <c r="BC171" s="81">
        <f t="shared" si="125"/>
        <v>47.827674333698425</v>
      </c>
      <c r="BD171" s="82">
        <f t="shared" si="149"/>
        <v>460</v>
      </c>
      <c r="BE171" s="83">
        <v>74</v>
      </c>
      <c r="BF171" s="83">
        <v>94</v>
      </c>
      <c r="BG171" s="83">
        <v>136</v>
      </c>
      <c r="BH171" s="83">
        <v>637</v>
      </c>
      <c r="BI171" s="83">
        <v>600</v>
      </c>
      <c r="BJ171" s="83">
        <v>19</v>
      </c>
      <c r="BK171" s="77">
        <f t="shared" si="150"/>
        <v>1392</v>
      </c>
      <c r="BL171" s="83">
        <f t="shared" si="126"/>
        <v>73</v>
      </c>
      <c r="BM171" s="84">
        <v>96</v>
      </c>
      <c r="BN171" s="83">
        <f t="shared" si="127"/>
        <v>93</v>
      </c>
      <c r="BO171" s="83">
        <f t="shared" si="128"/>
        <v>135</v>
      </c>
      <c r="BP171" s="83">
        <f t="shared" si="129"/>
        <v>629</v>
      </c>
      <c r="BQ171" s="83">
        <f t="shared" si="130"/>
        <v>598</v>
      </c>
      <c r="BR171" s="83">
        <f t="shared" si="131"/>
        <v>19</v>
      </c>
      <c r="BS171" s="77">
        <f t="shared" si="151"/>
        <v>1381</v>
      </c>
      <c r="BT171" s="83">
        <f t="shared" si="132"/>
        <v>1</v>
      </c>
      <c r="BU171" s="77">
        <v>6</v>
      </c>
      <c r="BV171" s="83">
        <f t="shared" si="133"/>
        <v>1</v>
      </c>
      <c r="BW171" s="83">
        <f t="shared" si="134"/>
        <v>1</v>
      </c>
      <c r="BX171" s="83">
        <f t="shared" si="135"/>
        <v>8</v>
      </c>
      <c r="BY171" s="83">
        <f t="shared" si="136"/>
        <v>2</v>
      </c>
      <c r="BZ171" s="83">
        <f t="shared" si="137"/>
        <v>0</v>
      </c>
      <c r="CA171" s="77">
        <f t="shared" si="152"/>
        <v>11</v>
      </c>
      <c r="CC171" s="77"/>
      <c r="CI171" s="77">
        <f t="shared" si="153"/>
        <v>0</v>
      </c>
      <c r="CP171" s="77">
        <f t="shared" si="154"/>
        <v>0</v>
      </c>
      <c r="CQ171" s="85">
        <f t="shared" si="138"/>
        <v>0</v>
      </c>
      <c r="CR171" s="77"/>
      <c r="CS171" s="85">
        <f t="shared" si="139"/>
        <v>0</v>
      </c>
      <c r="CT171" s="85">
        <f t="shared" si="140"/>
        <v>0</v>
      </c>
      <c r="CU171" s="85">
        <f t="shared" si="141"/>
        <v>0</v>
      </c>
      <c r="CV171" s="85">
        <f t="shared" si="142"/>
        <v>0</v>
      </c>
      <c r="CW171" s="85">
        <f t="shared" si="143"/>
        <v>0</v>
      </c>
      <c r="CX171" s="77">
        <f t="shared" si="155"/>
        <v>0</v>
      </c>
      <c r="DV171" s="85">
        <v>1</v>
      </c>
      <c r="DW171" s="85">
        <v>1</v>
      </c>
      <c r="DX171" s="85">
        <v>1</v>
      </c>
      <c r="DY171" s="85">
        <v>8</v>
      </c>
      <c r="DZ171" s="85">
        <v>2</v>
      </c>
      <c r="EA171" s="85">
        <v>0</v>
      </c>
      <c r="ET171" s="85">
        <v>70</v>
      </c>
      <c r="EU171" s="85">
        <v>80</v>
      </c>
      <c r="EV171" s="85">
        <v>103</v>
      </c>
      <c r="EW171" s="85">
        <v>528</v>
      </c>
      <c r="EX171" s="85">
        <v>504</v>
      </c>
      <c r="EY171" s="85">
        <v>18</v>
      </c>
      <c r="EZ171" s="85">
        <v>3</v>
      </c>
      <c r="FA171" s="85">
        <v>13</v>
      </c>
      <c r="FB171" s="85">
        <v>32</v>
      </c>
      <c r="FC171" s="85">
        <v>101</v>
      </c>
      <c r="FD171" s="85">
        <v>94</v>
      </c>
      <c r="FE171" s="85">
        <v>1</v>
      </c>
      <c r="FL171" s="86">
        <f t="shared" si="156"/>
        <v>396.49999999999977</v>
      </c>
      <c r="FM171" s="99">
        <f t="shared" si="144"/>
        <v>19</v>
      </c>
      <c r="FN171" s="99">
        <f t="shared" si="145"/>
        <v>3</v>
      </c>
      <c r="FO171" s="100">
        <f t="shared" si="146"/>
        <v>3.23</v>
      </c>
      <c r="FP171" s="100">
        <f t="shared" si="147"/>
        <v>513</v>
      </c>
      <c r="FQ171" s="101">
        <v>0.21955875785366125</v>
      </c>
      <c r="FR171" s="101">
        <v>0.10095576542487812</v>
      </c>
      <c r="FS171" s="101">
        <v>0.11567658975107759</v>
      </c>
      <c r="FT171" s="100" t="s">
        <v>1824</v>
      </c>
      <c r="FU171" s="100" t="s">
        <v>1722</v>
      </c>
      <c r="FV171" s="100" t="s">
        <v>1947</v>
      </c>
      <c r="FW171" s="100" t="s">
        <v>1938</v>
      </c>
      <c r="FX171" s="100" t="s">
        <v>2282</v>
      </c>
      <c r="FY171" s="100" t="s">
        <v>2038</v>
      </c>
      <c r="FZ171" s="100" t="s">
        <v>2294</v>
      </c>
      <c r="GA171" s="100" t="s">
        <v>2239</v>
      </c>
      <c r="GB171" s="100"/>
    </row>
    <row r="172" spans="1:184" hidden="1" x14ac:dyDescent="0.25">
      <c r="A172" s="32" t="s">
        <v>161</v>
      </c>
      <c r="B172" s="90" t="s">
        <v>1028</v>
      </c>
      <c r="C172" s="41" t="str">
        <f>'[1]Özet tablo'!P171</f>
        <v>BATMAN</v>
      </c>
      <c r="D172" s="41"/>
      <c r="E172" s="41"/>
      <c r="F172" s="41"/>
      <c r="G172" s="91">
        <v>373</v>
      </c>
      <c r="H172" s="91">
        <v>2723</v>
      </c>
      <c r="I172" s="91">
        <v>2976</v>
      </c>
      <c r="J172" s="91">
        <v>6072</v>
      </c>
      <c r="K172" s="92">
        <v>397</v>
      </c>
      <c r="L172" s="92">
        <v>2654</v>
      </c>
      <c r="M172" s="92">
        <v>3347</v>
      </c>
      <c r="N172" s="92">
        <v>6398</v>
      </c>
      <c r="O172" s="93">
        <v>961</v>
      </c>
      <c r="P172" s="40">
        <v>529</v>
      </c>
      <c r="Q172" s="94">
        <f t="shared" si="159"/>
        <v>326</v>
      </c>
      <c r="R172" s="95">
        <f t="shared" si="160"/>
        <v>5.3689064558629776E-2</v>
      </c>
      <c r="S172" s="96">
        <v>7566</v>
      </c>
      <c r="T172" s="96">
        <v>9987</v>
      </c>
      <c r="U172" s="96">
        <v>7504</v>
      </c>
      <c r="V172" s="96">
        <v>10097</v>
      </c>
      <c r="W172" s="96">
        <v>17491</v>
      </c>
      <c r="X172" s="96">
        <v>25057</v>
      </c>
      <c r="Y172" s="73">
        <f t="shared" si="109"/>
        <v>5.2471583399418451</v>
      </c>
      <c r="Z172" s="73">
        <f t="shared" si="110"/>
        <v>26.574546910984282</v>
      </c>
      <c r="AA172" s="73">
        <f t="shared" si="111"/>
        <v>50.359808102345418</v>
      </c>
      <c r="AB172" s="73">
        <f t="shared" si="112"/>
        <v>36.778914870504828</v>
      </c>
      <c r="AC172" s="73">
        <f t="shared" si="113"/>
        <v>27.257852097218343</v>
      </c>
      <c r="AD172" s="97">
        <f t="shared" si="116"/>
        <v>11058</v>
      </c>
      <c r="AE172" s="40">
        <f t="shared" si="117"/>
        <v>3725</v>
      </c>
      <c r="AF172" s="98">
        <v>10275</v>
      </c>
      <c r="AG172" s="98">
        <v>7952</v>
      </c>
      <c r="AH172" s="98">
        <v>10043</v>
      </c>
      <c r="AI172" s="98">
        <v>7427</v>
      </c>
      <c r="AJ172" s="98">
        <v>2613</v>
      </c>
      <c r="AK172" s="98">
        <v>2327</v>
      </c>
      <c r="AL172" s="76">
        <v>95</v>
      </c>
      <c r="AM172" s="76">
        <v>253</v>
      </c>
      <c r="AN172" s="77">
        <v>340</v>
      </c>
      <c r="AO172" s="77">
        <v>2491</v>
      </c>
      <c r="AP172" s="77">
        <v>3236</v>
      </c>
      <c r="AQ172" s="77">
        <v>89</v>
      </c>
      <c r="AR172" s="77">
        <f t="shared" si="148"/>
        <v>6156</v>
      </c>
      <c r="AS172" s="77">
        <v>562</v>
      </c>
      <c r="AT172" s="78">
        <v>709</v>
      </c>
      <c r="AU172" s="79">
        <v>1696</v>
      </c>
      <c r="AV172" s="80">
        <f t="shared" si="118"/>
        <v>20.176864555562783</v>
      </c>
      <c r="AW172" s="80">
        <f t="shared" si="119"/>
        <v>30.074413279908413</v>
      </c>
      <c r="AX172" s="80">
        <f t="shared" si="120"/>
        <v>37.202100444324756</v>
      </c>
      <c r="AY172" s="81">
        <f t="shared" si="121"/>
        <v>4.2756539235412481</v>
      </c>
      <c r="AZ172" s="81">
        <f t="shared" si="122"/>
        <v>24.803345613860401</v>
      </c>
      <c r="BA172" s="81">
        <f t="shared" si="123"/>
        <v>56.185258964143422</v>
      </c>
      <c r="BB172" s="81">
        <f t="shared" si="124"/>
        <v>40.491958372753075</v>
      </c>
      <c r="BC172" s="81">
        <f t="shared" si="125"/>
        <v>33.242552245442418</v>
      </c>
      <c r="BD172" s="82">
        <f t="shared" si="149"/>
        <v>4399</v>
      </c>
      <c r="BE172" s="83">
        <v>95</v>
      </c>
      <c r="BF172" s="83">
        <v>364</v>
      </c>
      <c r="BG172" s="83">
        <v>328</v>
      </c>
      <c r="BH172" s="83">
        <v>2387</v>
      </c>
      <c r="BI172" s="83">
        <v>3567</v>
      </c>
      <c r="BJ172" s="83">
        <v>126</v>
      </c>
      <c r="BK172" s="77">
        <f t="shared" si="150"/>
        <v>6408</v>
      </c>
      <c r="BL172" s="83">
        <f t="shared" si="126"/>
        <v>81</v>
      </c>
      <c r="BM172" s="84">
        <v>212</v>
      </c>
      <c r="BN172" s="83">
        <f t="shared" si="127"/>
        <v>314</v>
      </c>
      <c r="BO172" s="83">
        <f t="shared" si="128"/>
        <v>252</v>
      </c>
      <c r="BP172" s="83">
        <f t="shared" si="129"/>
        <v>2139</v>
      </c>
      <c r="BQ172" s="83">
        <f t="shared" si="130"/>
        <v>3292</v>
      </c>
      <c r="BR172" s="83">
        <f t="shared" si="131"/>
        <v>118</v>
      </c>
      <c r="BS172" s="77">
        <f t="shared" si="151"/>
        <v>5801</v>
      </c>
      <c r="BT172" s="83">
        <f t="shared" si="132"/>
        <v>8</v>
      </c>
      <c r="BU172" s="77">
        <v>36</v>
      </c>
      <c r="BV172" s="83">
        <f t="shared" si="133"/>
        <v>36</v>
      </c>
      <c r="BW172" s="83">
        <f t="shared" si="134"/>
        <v>52</v>
      </c>
      <c r="BX172" s="83">
        <f t="shared" si="135"/>
        <v>220</v>
      </c>
      <c r="BY172" s="83">
        <f t="shared" si="136"/>
        <v>260</v>
      </c>
      <c r="BZ172" s="83">
        <f t="shared" si="137"/>
        <v>7</v>
      </c>
      <c r="CA172" s="77">
        <f t="shared" si="152"/>
        <v>539</v>
      </c>
      <c r="CB172" s="85">
        <v>6</v>
      </c>
      <c r="CC172" s="77">
        <v>5</v>
      </c>
      <c r="CD172" s="85">
        <v>14</v>
      </c>
      <c r="CE172" s="85">
        <v>24</v>
      </c>
      <c r="CF172" s="85">
        <v>28</v>
      </c>
      <c r="CG172" s="85">
        <v>15</v>
      </c>
      <c r="CH172" s="85">
        <v>1</v>
      </c>
      <c r="CI172" s="77">
        <f t="shared" si="153"/>
        <v>68</v>
      </c>
      <c r="CP172" s="77">
        <f t="shared" si="154"/>
        <v>0</v>
      </c>
      <c r="CQ172" s="85">
        <f t="shared" si="138"/>
        <v>0</v>
      </c>
      <c r="CR172" s="77"/>
      <c r="CS172" s="85">
        <f t="shared" si="139"/>
        <v>0</v>
      </c>
      <c r="CT172" s="85">
        <f t="shared" si="140"/>
        <v>0</v>
      </c>
      <c r="CU172" s="85">
        <f t="shared" si="141"/>
        <v>0</v>
      </c>
      <c r="CV172" s="85">
        <f t="shared" si="142"/>
        <v>0</v>
      </c>
      <c r="CW172" s="85">
        <f t="shared" si="143"/>
        <v>0</v>
      </c>
      <c r="CX172" s="77">
        <f t="shared" si="155"/>
        <v>0</v>
      </c>
      <c r="DP172" s="85">
        <v>2</v>
      </c>
      <c r="DQ172" s="85">
        <v>12</v>
      </c>
      <c r="DR172" s="85">
        <v>35</v>
      </c>
      <c r="DS172" s="85">
        <v>82</v>
      </c>
      <c r="DT172" s="85">
        <v>95</v>
      </c>
      <c r="DU172" s="85">
        <v>3</v>
      </c>
      <c r="DV172" s="85">
        <v>5</v>
      </c>
      <c r="DW172" s="85">
        <v>14</v>
      </c>
      <c r="DX172" s="85">
        <v>11</v>
      </c>
      <c r="DY172" s="85">
        <v>75</v>
      </c>
      <c r="DZ172" s="85">
        <v>93</v>
      </c>
      <c r="EA172" s="85">
        <v>3</v>
      </c>
      <c r="EB172" s="85">
        <v>3</v>
      </c>
      <c r="EC172" s="85">
        <v>22</v>
      </c>
      <c r="ED172" s="85">
        <v>41</v>
      </c>
      <c r="EE172" s="85">
        <v>145</v>
      </c>
      <c r="EF172" s="85">
        <v>167</v>
      </c>
      <c r="EG172" s="85">
        <v>4</v>
      </c>
      <c r="EH172" s="85">
        <v>2</v>
      </c>
      <c r="EI172" s="85">
        <v>5</v>
      </c>
      <c r="EJ172" s="85">
        <v>5</v>
      </c>
      <c r="EK172" s="85">
        <v>4</v>
      </c>
      <c r="EL172" s="85">
        <v>13</v>
      </c>
      <c r="EM172" s="85">
        <v>8</v>
      </c>
      <c r="ET172" s="85">
        <v>52</v>
      </c>
      <c r="EU172" s="85">
        <v>119</v>
      </c>
      <c r="EV172" s="85">
        <v>45</v>
      </c>
      <c r="EW172" s="85">
        <v>708</v>
      </c>
      <c r="EX172" s="85">
        <v>1314</v>
      </c>
      <c r="EY172" s="85">
        <v>64</v>
      </c>
      <c r="EZ172" s="85">
        <v>25</v>
      </c>
      <c r="FA172" s="85">
        <v>178</v>
      </c>
      <c r="FB172" s="85">
        <v>167</v>
      </c>
      <c r="FC172" s="85">
        <v>1345</v>
      </c>
      <c r="FD172" s="85">
        <v>1870</v>
      </c>
      <c r="FE172" s="85">
        <v>43</v>
      </c>
      <c r="FL172" s="86">
        <f t="shared" si="156"/>
        <v>5704</v>
      </c>
      <c r="FM172" s="99">
        <f t="shared" si="144"/>
        <v>285</v>
      </c>
      <c r="FN172" s="99">
        <f t="shared" si="145"/>
        <v>57</v>
      </c>
      <c r="FO172" s="100">
        <f t="shared" si="146"/>
        <v>48.45</v>
      </c>
      <c r="FP172" s="100">
        <f t="shared" si="147"/>
        <v>9747</v>
      </c>
      <c r="FQ172" s="101">
        <v>0.31027024189208696</v>
      </c>
      <c r="FR172" s="101">
        <v>0.2296595431328925</v>
      </c>
      <c r="FS172" s="101">
        <v>0.20838390743660207</v>
      </c>
      <c r="FT172" s="100" t="s">
        <v>1529</v>
      </c>
      <c r="FU172" s="100" t="s">
        <v>1822</v>
      </c>
      <c r="FV172" s="100" t="s">
        <v>1608</v>
      </c>
      <c r="FW172" s="100" t="s">
        <v>1507</v>
      </c>
      <c r="FX172" s="100" t="s">
        <v>2240</v>
      </c>
      <c r="FY172" s="100" t="s">
        <v>2165</v>
      </c>
      <c r="FZ172" s="100" t="s">
        <v>2292</v>
      </c>
      <c r="GA172" s="100" t="s">
        <v>2098</v>
      </c>
      <c r="GB172" s="100"/>
    </row>
    <row r="173" spans="1:184" hidden="1" x14ac:dyDescent="0.25">
      <c r="A173" s="32" t="s">
        <v>161</v>
      </c>
      <c r="B173" s="90" t="s">
        <v>166</v>
      </c>
      <c r="C173" s="41" t="str">
        <f>'[1]Özet tablo'!P172</f>
        <v>BATMAN</v>
      </c>
      <c r="D173" s="41"/>
      <c r="E173" s="41"/>
      <c r="F173" s="41"/>
      <c r="G173" s="91">
        <v>85</v>
      </c>
      <c r="H173" s="91">
        <v>299</v>
      </c>
      <c r="I173" s="91">
        <v>181</v>
      </c>
      <c r="J173" s="91">
        <v>565</v>
      </c>
      <c r="K173" s="92">
        <v>90</v>
      </c>
      <c r="L173" s="92">
        <v>251</v>
      </c>
      <c r="M173" s="92">
        <v>202</v>
      </c>
      <c r="N173" s="92">
        <v>543</v>
      </c>
      <c r="O173" s="93">
        <v>142</v>
      </c>
      <c r="P173" s="40">
        <v>31</v>
      </c>
      <c r="Q173" s="94">
        <f t="shared" si="159"/>
        <v>-22</v>
      </c>
      <c r="R173" s="95">
        <f t="shared" si="160"/>
        <v>-3.8938053097345132E-2</v>
      </c>
      <c r="S173" s="96">
        <v>531</v>
      </c>
      <c r="T173" s="96">
        <v>711</v>
      </c>
      <c r="U173" s="96">
        <v>560</v>
      </c>
      <c r="V173" s="96">
        <v>770</v>
      </c>
      <c r="W173" s="96">
        <v>1271</v>
      </c>
      <c r="X173" s="96">
        <v>1802</v>
      </c>
      <c r="Y173" s="73">
        <f t="shared" si="109"/>
        <v>16.949152542372879</v>
      </c>
      <c r="Z173" s="73">
        <f t="shared" si="110"/>
        <v>35.30239099859353</v>
      </c>
      <c r="AA173" s="73">
        <f t="shared" si="111"/>
        <v>55.892857142857146</v>
      </c>
      <c r="AB173" s="73">
        <f t="shared" si="112"/>
        <v>44.374508261211645</v>
      </c>
      <c r="AC173" s="73">
        <f t="shared" si="113"/>
        <v>36.293007769145397</v>
      </c>
      <c r="AD173" s="97">
        <f t="shared" si="116"/>
        <v>707</v>
      </c>
      <c r="AE173" s="40">
        <f t="shared" si="117"/>
        <v>247</v>
      </c>
      <c r="AF173" s="98">
        <v>651</v>
      </c>
      <c r="AG173" s="98">
        <v>478</v>
      </c>
      <c r="AH173" s="98">
        <v>671</v>
      </c>
      <c r="AI173" s="98">
        <v>493</v>
      </c>
      <c r="AJ173" s="98">
        <v>194</v>
      </c>
      <c r="AK173" s="98">
        <v>158</v>
      </c>
      <c r="AL173" s="76">
        <v>44</v>
      </c>
      <c r="AM173" s="76">
        <v>50</v>
      </c>
      <c r="AN173" s="77">
        <v>90</v>
      </c>
      <c r="AO173" s="77">
        <v>277</v>
      </c>
      <c r="AP173" s="77">
        <v>229</v>
      </c>
      <c r="AQ173" s="77">
        <v>6</v>
      </c>
      <c r="AR173" s="77">
        <f t="shared" si="148"/>
        <v>602</v>
      </c>
      <c r="AS173" s="77">
        <v>41</v>
      </c>
      <c r="AT173" s="78">
        <v>93</v>
      </c>
      <c r="AU173" s="79">
        <v>142</v>
      </c>
      <c r="AV173" s="80">
        <f t="shared" si="118"/>
        <v>29.248197734294539</v>
      </c>
      <c r="AW173" s="80">
        <f t="shared" si="119"/>
        <v>40.463917525773198</v>
      </c>
      <c r="AX173" s="80">
        <f t="shared" si="120"/>
        <v>39.350912778904664</v>
      </c>
      <c r="AY173" s="81">
        <f t="shared" si="121"/>
        <v>18.828451882845187</v>
      </c>
      <c r="AZ173" s="81">
        <f t="shared" si="122"/>
        <v>41.281669150521608</v>
      </c>
      <c r="BA173" s="81">
        <f t="shared" si="123"/>
        <v>67.540029112081513</v>
      </c>
      <c r="BB173" s="81">
        <f t="shared" si="124"/>
        <v>54.565537555228275</v>
      </c>
      <c r="BC173" s="81">
        <f t="shared" si="125"/>
        <v>47.553648068669531</v>
      </c>
      <c r="BD173" s="82">
        <f t="shared" si="149"/>
        <v>223</v>
      </c>
      <c r="BE173" s="83">
        <v>46</v>
      </c>
      <c r="BF173" s="83">
        <v>53</v>
      </c>
      <c r="BG173" s="83">
        <v>73</v>
      </c>
      <c r="BH173" s="83">
        <v>281</v>
      </c>
      <c r="BI173" s="83">
        <v>254</v>
      </c>
      <c r="BJ173" s="83">
        <v>12</v>
      </c>
      <c r="BK173" s="77">
        <f t="shared" si="150"/>
        <v>620</v>
      </c>
      <c r="BL173" s="83">
        <f t="shared" si="126"/>
        <v>46</v>
      </c>
      <c r="BM173" s="84">
        <v>50</v>
      </c>
      <c r="BN173" s="83">
        <f t="shared" si="127"/>
        <v>53</v>
      </c>
      <c r="BO173" s="83">
        <f t="shared" si="128"/>
        <v>73</v>
      </c>
      <c r="BP173" s="83">
        <f t="shared" si="129"/>
        <v>281</v>
      </c>
      <c r="BQ173" s="83">
        <f t="shared" si="130"/>
        <v>254</v>
      </c>
      <c r="BR173" s="83">
        <f t="shared" si="131"/>
        <v>12</v>
      </c>
      <c r="BS173" s="77">
        <f t="shared" si="151"/>
        <v>620</v>
      </c>
      <c r="BT173" s="83">
        <f t="shared" si="132"/>
        <v>0</v>
      </c>
      <c r="BU173" s="77"/>
      <c r="BV173" s="83">
        <f t="shared" si="133"/>
        <v>0</v>
      </c>
      <c r="BW173" s="83">
        <f t="shared" si="134"/>
        <v>0</v>
      </c>
      <c r="BX173" s="83">
        <f t="shared" si="135"/>
        <v>0</v>
      </c>
      <c r="BY173" s="83">
        <f t="shared" si="136"/>
        <v>0</v>
      </c>
      <c r="BZ173" s="83">
        <f t="shared" si="137"/>
        <v>0</v>
      </c>
      <c r="CA173" s="77">
        <f t="shared" si="152"/>
        <v>0</v>
      </c>
      <c r="CC173" s="77"/>
      <c r="CI173" s="77">
        <f t="shared" si="153"/>
        <v>0</v>
      </c>
      <c r="CP173" s="77">
        <f t="shared" si="154"/>
        <v>0</v>
      </c>
      <c r="CQ173" s="85">
        <f t="shared" si="138"/>
        <v>0</v>
      </c>
      <c r="CR173" s="77"/>
      <c r="CS173" s="85">
        <f t="shared" si="139"/>
        <v>0</v>
      </c>
      <c r="CT173" s="85">
        <f t="shared" si="140"/>
        <v>0</v>
      </c>
      <c r="CU173" s="85">
        <f t="shared" si="141"/>
        <v>0</v>
      </c>
      <c r="CV173" s="85">
        <f t="shared" si="142"/>
        <v>0</v>
      </c>
      <c r="CW173" s="85">
        <f t="shared" si="143"/>
        <v>0</v>
      </c>
      <c r="CX173" s="77">
        <f t="shared" si="155"/>
        <v>0</v>
      </c>
      <c r="ET173" s="85">
        <v>45</v>
      </c>
      <c r="EU173" s="85">
        <v>50</v>
      </c>
      <c r="EV173" s="85">
        <v>70</v>
      </c>
      <c r="EW173" s="85">
        <v>268</v>
      </c>
      <c r="EX173" s="85">
        <v>238</v>
      </c>
      <c r="EY173" s="85">
        <v>11</v>
      </c>
      <c r="EZ173" s="85">
        <v>1</v>
      </c>
      <c r="FA173" s="85">
        <v>3</v>
      </c>
      <c r="FB173" s="85">
        <v>3</v>
      </c>
      <c r="FC173" s="85">
        <v>13</v>
      </c>
      <c r="FD173" s="85">
        <v>16</v>
      </c>
      <c r="FE173" s="85">
        <v>1</v>
      </c>
      <c r="FL173" s="86">
        <f t="shared" si="156"/>
        <v>209.79999999999995</v>
      </c>
      <c r="FM173" s="99">
        <f t="shared" si="144"/>
        <v>10</v>
      </c>
      <c r="FN173" s="99">
        <f t="shared" si="145"/>
        <v>2</v>
      </c>
      <c r="FO173" s="100">
        <f t="shared" si="146"/>
        <v>1.7</v>
      </c>
      <c r="FP173" s="100">
        <f t="shared" si="147"/>
        <v>342</v>
      </c>
      <c r="FQ173" s="101">
        <v>0.14470658376628892</v>
      </c>
      <c r="FR173" s="101">
        <v>0.13123315363881422</v>
      </c>
      <c r="FS173" s="101">
        <v>-4.6476761619190406E-2</v>
      </c>
      <c r="FT173" s="100" t="s">
        <v>1966</v>
      </c>
      <c r="FU173" s="100" t="s">
        <v>1952</v>
      </c>
      <c r="FV173" s="100" t="s">
        <v>2251</v>
      </c>
      <c r="FW173" s="100" t="s">
        <v>1925</v>
      </c>
      <c r="FX173" s="100" t="s">
        <v>2283</v>
      </c>
      <c r="FY173" s="100" t="s">
        <v>2374</v>
      </c>
      <c r="FZ173" s="100" t="s">
        <v>1479</v>
      </c>
      <c r="GA173" s="100" t="s">
        <v>2358</v>
      </c>
      <c r="GB173" s="100"/>
    </row>
    <row r="174" spans="1:184" hidden="1" x14ac:dyDescent="0.25">
      <c r="A174" s="32" t="s">
        <v>167</v>
      </c>
      <c r="B174" s="90" t="s">
        <v>168</v>
      </c>
      <c r="C174" s="41" t="str">
        <f>'[1]Özet tablo'!P173</f>
        <v>BAYBURT</v>
      </c>
      <c r="D174" s="41"/>
      <c r="E174" s="41"/>
      <c r="F174" s="41"/>
      <c r="G174" s="91">
        <v>2</v>
      </c>
      <c r="H174" s="91">
        <v>41</v>
      </c>
      <c r="I174" s="91">
        <v>44</v>
      </c>
      <c r="J174" s="91">
        <v>87</v>
      </c>
      <c r="K174" s="92">
        <v>3</v>
      </c>
      <c r="L174" s="92">
        <v>27</v>
      </c>
      <c r="M174" s="92">
        <v>30</v>
      </c>
      <c r="N174" s="92">
        <v>60</v>
      </c>
      <c r="O174" s="93">
        <v>3</v>
      </c>
      <c r="P174" s="40">
        <v>4</v>
      </c>
      <c r="Q174" s="94">
        <f t="shared" si="159"/>
        <v>-27</v>
      </c>
      <c r="R174" s="95">
        <f t="shared" si="160"/>
        <v>-0.31034482758620691</v>
      </c>
      <c r="S174" s="96">
        <v>66</v>
      </c>
      <c r="T174" s="96">
        <v>98</v>
      </c>
      <c r="U174" s="96">
        <v>60</v>
      </c>
      <c r="V174" s="96">
        <v>85</v>
      </c>
      <c r="W174" s="96">
        <v>158</v>
      </c>
      <c r="X174" s="96">
        <v>224</v>
      </c>
      <c r="Y174" s="73">
        <f t="shared" si="109"/>
        <v>4.5454545454545459</v>
      </c>
      <c r="Z174" s="73">
        <f t="shared" si="110"/>
        <v>27.551020408163261</v>
      </c>
      <c r="AA174" s="73">
        <f t="shared" si="111"/>
        <v>48.333333333333336</v>
      </c>
      <c r="AB174" s="73">
        <f t="shared" si="112"/>
        <v>35.443037974683541</v>
      </c>
      <c r="AC174" s="73">
        <f t="shared" si="113"/>
        <v>26.339285714285715</v>
      </c>
      <c r="AD174" s="97">
        <f t="shared" si="116"/>
        <v>102</v>
      </c>
      <c r="AE174" s="40">
        <f t="shared" si="117"/>
        <v>31</v>
      </c>
      <c r="AF174" s="98">
        <v>102</v>
      </c>
      <c r="AG174" s="98">
        <v>84</v>
      </c>
      <c r="AH174" s="98">
        <v>97</v>
      </c>
      <c r="AI174" s="98">
        <v>88</v>
      </c>
      <c r="AJ174" s="98">
        <v>27</v>
      </c>
      <c r="AK174" s="98">
        <v>26</v>
      </c>
      <c r="AL174" s="76">
        <v>2</v>
      </c>
      <c r="AM174" s="76">
        <v>3</v>
      </c>
      <c r="AN174" s="77">
        <v>7</v>
      </c>
      <c r="AO174" s="77">
        <v>32</v>
      </c>
      <c r="AP174" s="77">
        <v>41</v>
      </c>
      <c r="AQ174" s="77">
        <v>0</v>
      </c>
      <c r="AR174" s="77">
        <f t="shared" si="148"/>
        <v>80</v>
      </c>
      <c r="AS174" s="77">
        <v>1</v>
      </c>
      <c r="AT174" s="78">
        <v>2</v>
      </c>
      <c r="AU174" s="79">
        <v>10</v>
      </c>
      <c r="AV174" s="80">
        <f t="shared" si="118"/>
        <v>27.325581395348834</v>
      </c>
      <c r="AW174" s="80">
        <f t="shared" si="119"/>
        <v>38.918918918918919</v>
      </c>
      <c r="AX174" s="80">
        <f t="shared" si="120"/>
        <v>45.454545454545453</v>
      </c>
      <c r="AY174" s="81">
        <f t="shared" si="121"/>
        <v>8.3333333333333321</v>
      </c>
      <c r="AZ174" s="81">
        <f t="shared" si="122"/>
        <v>32.989690721649481</v>
      </c>
      <c r="BA174" s="81">
        <f t="shared" si="123"/>
        <v>46.086956521739133</v>
      </c>
      <c r="BB174" s="81">
        <f t="shared" si="124"/>
        <v>40.094339622641513</v>
      </c>
      <c r="BC174" s="81">
        <f t="shared" si="125"/>
        <v>30.150753768844218</v>
      </c>
      <c r="BD174" s="82">
        <f t="shared" si="149"/>
        <v>62</v>
      </c>
      <c r="BE174" s="83">
        <v>2</v>
      </c>
      <c r="BF174" s="83">
        <v>3</v>
      </c>
      <c r="BG174" s="83">
        <v>3</v>
      </c>
      <c r="BH174" s="83">
        <v>33</v>
      </c>
      <c r="BI174" s="83">
        <v>43</v>
      </c>
      <c r="BJ174" s="83">
        <v>0</v>
      </c>
      <c r="BK174" s="77">
        <f t="shared" si="150"/>
        <v>79</v>
      </c>
      <c r="BL174" s="83">
        <f t="shared" si="126"/>
        <v>2</v>
      </c>
      <c r="BM174" s="84">
        <v>3</v>
      </c>
      <c r="BN174" s="83">
        <f t="shared" si="127"/>
        <v>3</v>
      </c>
      <c r="BO174" s="83">
        <f t="shared" si="128"/>
        <v>3</v>
      </c>
      <c r="BP174" s="83">
        <f t="shared" si="129"/>
        <v>33</v>
      </c>
      <c r="BQ174" s="83">
        <f t="shared" si="130"/>
        <v>43</v>
      </c>
      <c r="BR174" s="83">
        <f t="shared" si="131"/>
        <v>0</v>
      </c>
      <c r="BS174" s="77">
        <f t="shared" si="151"/>
        <v>79</v>
      </c>
      <c r="BT174" s="83">
        <f t="shared" si="132"/>
        <v>0</v>
      </c>
      <c r="BU174" s="77"/>
      <c r="BV174" s="83">
        <f t="shared" si="133"/>
        <v>0</v>
      </c>
      <c r="BW174" s="83">
        <f t="shared" si="134"/>
        <v>0</v>
      </c>
      <c r="BX174" s="83">
        <f t="shared" si="135"/>
        <v>0</v>
      </c>
      <c r="BY174" s="83">
        <f t="shared" si="136"/>
        <v>0</v>
      </c>
      <c r="BZ174" s="83">
        <f t="shared" si="137"/>
        <v>0</v>
      </c>
      <c r="CA174" s="77">
        <f t="shared" si="152"/>
        <v>0</v>
      </c>
      <c r="CC174" s="77"/>
      <c r="CI174" s="77">
        <f t="shared" si="153"/>
        <v>0</v>
      </c>
      <c r="CP174" s="77">
        <f t="shared" si="154"/>
        <v>0</v>
      </c>
      <c r="CQ174" s="85">
        <f t="shared" si="138"/>
        <v>0</v>
      </c>
      <c r="CR174" s="77"/>
      <c r="CS174" s="85">
        <f t="shared" si="139"/>
        <v>0</v>
      </c>
      <c r="CT174" s="85">
        <f t="shared" si="140"/>
        <v>0</v>
      </c>
      <c r="CU174" s="85">
        <f t="shared" si="141"/>
        <v>0</v>
      </c>
      <c r="CV174" s="85">
        <f t="shared" si="142"/>
        <v>0</v>
      </c>
      <c r="CW174" s="85">
        <f t="shared" si="143"/>
        <v>0</v>
      </c>
      <c r="CX174" s="77">
        <f t="shared" si="155"/>
        <v>0</v>
      </c>
      <c r="ET174" s="85">
        <v>1</v>
      </c>
      <c r="EU174" s="85">
        <v>1</v>
      </c>
      <c r="EV174" s="85">
        <v>0</v>
      </c>
      <c r="EW174" s="85">
        <v>6</v>
      </c>
      <c r="EX174" s="85">
        <v>9</v>
      </c>
      <c r="EY174" s="85">
        <v>0</v>
      </c>
      <c r="EZ174" s="85">
        <v>1</v>
      </c>
      <c r="FA174" s="85">
        <v>2</v>
      </c>
      <c r="FB174" s="85">
        <v>3</v>
      </c>
      <c r="FC174" s="85">
        <v>27</v>
      </c>
      <c r="FD174" s="85">
        <v>34</v>
      </c>
      <c r="FE174" s="85">
        <v>0</v>
      </c>
      <c r="FL174" s="86">
        <f t="shared" si="156"/>
        <v>54.5</v>
      </c>
      <c r="FM174" s="99">
        <f t="shared" si="144"/>
        <v>2</v>
      </c>
      <c r="FN174" s="99">
        <f t="shared" si="145"/>
        <v>0</v>
      </c>
      <c r="FO174" s="100">
        <f t="shared" si="146"/>
        <v>0.34</v>
      </c>
      <c r="FP174" s="100">
        <f t="shared" si="147"/>
        <v>0</v>
      </c>
      <c r="FQ174" s="101">
        <v>0.36202976436544021</v>
      </c>
      <c r="FR174" s="101">
        <v>0.10104895104895113</v>
      </c>
      <c r="FS174" s="101">
        <v>0.15384615384615383</v>
      </c>
      <c r="FT174" s="100" t="s">
        <v>1884</v>
      </c>
      <c r="FU174" s="100" t="s">
        <v>2179</v>
      </c>
      <c r="FV174" s="100" t="s">
        <v>1454</v>
      </c>
      <c r="FW174" s="100" t="s">
        <v>2261</v>
      </c>
      <c r="FX174" s="100" t="s">
        <v>2374</v>
      </c>
      <c r="FY174" s="100" t="s">
        <v>1773</v>
      </c>
      <c r="FZ174" s="100" t="s">
        <v>2338</v>
      </c>
      <c r="GA174" s="100" t="s">
        <v>1773</v>
      </c>
      <c r="GB174" s="100"/>
    </row>
    <row r="175" spans="1:184" hidden="1" x14ac:dyDescent="0.25">
      <c r="A175" s="32" t="s">
        <v>167</v>
      </c>
      <c r="B175" s="90" t="s">
        <v>169</v>
      </c>
      <c r="C175" s="41" t="str">
        <f>'[1]Özet tablo'!P174</f>
        <v>BAYBURT</v>
      </c>
      <c r="D175" s="41"/>
      <c r="E175" s="41"/>
      <c r="F175" s="41"/>
      <c r="G175" s="91">
        <v>1</v>
      </c>
      <c r="H175" s="91">
        <v>42</v>
      </c>
      <c r="I175" s="91">
        <v>19</v>
      </c>
      <c r="J175" s="91">
        <v>62</v>
      </c>
      <c r="K175" s="92">
        <v>2</v>
      </c>
      <c r="L175" s="92">
        <v>34</v>
      </c>
      <c r="M175" s="92">
        <v>33</v>
      </c>
      <c r="N175" s="92">
        <v>69</v>
      </c>
      <c r="O175" s="93">
        <v>16</v>
      </c>
      <c r="P175" s="40">
        <v>3</v>
      </c>
      <c r="Q175" s="94">
        <f t="shared" si="159"/>
        <v>7</v>
      </c>
      <c r="R175" s="95">
        <f t="shared" si="160"/>
        <v>0.11290322580645161</v>
      </c>
      <c r="S175" s="96">
        <v>114</v>
      </c>
      <c r="T175" s="96">
        <v>153</v>
      </c>
      <c r="U175" s="96">
        <v>115</v>
      </c>
      <c r="V175" s="96">
        <v>153</v>
      </c>
      <c r="W175" s="96">
        <v>268</v>
      </c>
      <c r="X175" s="96">
        <v>382</v>
      </c>
      <c r="Y175" s="73">
        <f t="shared" si="109"/>
        <v>1.7543859649122806</v>
      </c>
      <c r="Z175" s="73">
        <f t="shared" si="110"/>
        <v>22.222222222222221</v>
      </c>
      <c r="AA175" s="73">
        <f t="shared" si="111"/>
        <v>40</v>
      </c>
      <c r="AB175" s="73">
        <f t="shared" si="112"/>
        <v>29.850746268656714</v>
      </c>
      <c r="AC175" s="73">
        <f t="shared" si="113"/>
        <v>21.465968586387437</v>
      </c>
      <c r="AD175" s="97">
        <f t="shared" si="116"/>
        <v>188</v>
      </c>
      <c r="AE175" s="40">
        <f t="shared" si="117"/>
        <v>69</v>
      </c>
      <c r="AF175" s="98">
        <v>148</v>
      </c>
      <c r="AG175" s="98">
        <v>93</v>
      </c>
      <c r="AH175" s="98">
        <v>143</v>
      </c>
      <c r="AI175" s="98">
        <v>107</v>
      </c>
      <c r="AJ175" s="98">
        <v>36</v>
      </c>
      <c r="AK175" s="98">
        <v>33</v>
      </c>
      <c r="AL175" s="76">
        <v>2</v>
      </c>
      <c r="AM175" s="76">
        <v>4</v>
      </c>
      <c r="AN175" s="77">
        <v>3</v>
      </c>
      <c r="AO175" s="77">
        <v>28</v>
      </c>
      <c r="AP175" s="77">
        <v>29</v>
      </c>
      <c r="AQ175" s="77">
        <v>1</v>
      </c>
      <c r="AR175" s="77">
        <f t="shared" si="148"/>
        <v>61</v>
      </c>
      <c r="AS175" s="77">
        <v>2</v>
      </c>
      <c r="AT175" s="78">
        <v>17</v>
      </c>
      <c r="AU175" s="79">
        <v>20</v>
      </c>
      <c r="AV175" s="80">
        <f t="shared" si="118"/>
        <v>15.5</v>
      </c>
      <c r="AW175" s="80">
        <f t="shared" si="119"/>
        <v>22.400000000000002</v>
      </c>
      <c r="AX175" s="80">
        <f t="shared" si="120"/>
        <v>26.168224299065418</v>
      </c>
      <c r="AY175" s="81">
        <f t="shared" si="121"/>
        <v>3.225806451612903</v>
      </c>
      <c r="AZ175" s="81">
        <f t="shared" si="122"/>
        <v>19.58041958041958</v>
      </c>
      <c r="BA175" s="81">
        <f t="shared" si="123"/>
        <v>46.153846153846153</v>
      </c>
      <c r="BB175" s="81">
        <f t="shared" si="124"/>
        <v>32.867132867132867</v>
      </c>
      <c r="BC175" s="81">
        <f t="shared" si="125"/>
        <v>29.237288135593221</v>
      </c>
      <c r="BD175" s="82">
        <f t="shared" si="149"/>
        <v>77</v>
      </c>
      <c r="BE175" s="83">
        <v>2</v>
      </c>
      <c r="BF175" s="83">
        <v>4</v>
      </c>
      <c r="BG175" s="83">
        <v>4</v>
      </c>
      <c r="BH175" s="83">
        <v>26</v>
      </c>
      <c r="BI175" s="83">
        <v>30</v>
      </c>
      <c r="BJ175" s="83">
        <v>2</v>
      </c>
      <c r="BK175" s="77">
        <f t="shared" si="150"/>
        <v>62</v>
      </c>
      <c r="BL175" s="83">
        <f t="shared" si="126"/>
        <v>2</v>
      </c>
      <c r="BM175" s="84">
        <v>4</v>
      </c>
      <c r="BN175" s="83">
        <f t="shared" si="127"/>
        <v>4</v>
      </c>
      <c r="BO175" s="83">
        <f t="shared" si="128"/>
        <v>4</v>
      </c>
      <c r="BP175" s="83">
        <f t="shared" si="129"/>
        <v>26</v>
      </c>
      <c r="BQ175" s="83">
        <f t="shared" si="130"/>
        <v>30</v>
      </c>
      <c r="BR175" s="83">
        <f t="shared" si="131"/>
        <v>2</v>
      </c>
      <c r="BS175" s="77">
        <f t="shared" si="151"/>
        <v>62</v>
      </c>
      <c r="BT175" s="83">
        <f t="shared" si="132"/>
        <v>0</v>
      </c>
      <c r="BU175" s="77"/>
      <c r="BV175" s="83">
        <f t="shared" si="133"/>
        <v>0</v>
      </c>
      <c r="BW175" s="83">
        <f t="shared" si="134"/>
        <v>0</v>
      </c>
      <c r="BX175" s="83">
        <f t="shared" si="135"/>
        <v>0</v>
      </c>
      <c r="BY175" s="83">
        <f t="shared" si="136"/>
        <v>0</v>
      </c>
      <c r="BZ175" s="83">
        <f t="shared" si="137"/>
        <v>0</v>
      </c>
      <c r="CA175" s="77">
        <f t="shared" si="152"/>
        <v>0</v>
      </c>
      <c r="CC175" s="77"/>
      <c r="CI175" s="77">
        <f t="shared" si="153"/>
        <v>0</v>
      </c>
      <c r="CP175" s="77">
        <f t="shared" si="154"/>
        <v>0</v>
      </c>
      <c r="CQ175" s="85">
        <f t="shared" si="138"/>
        <v>0</v>
      </c>
      <c r="CR175" s="77"/>
      <c r="CS175" s="85">
        <f t="shared" si="139"/>
        <v>0</v>
      </c>
      <c r="CT175" s="85">
        <f t="shared" si="140"/>
        <v>0</v>
      </c>
      <c r="CU175" s="85">
        <f t="shared" si="141"/>
        <v>0</v>
      </c>
      <c r="CV175" s="85">
        <f t="shared" si="142"/>
        <v>0</v>
      </c>
      <c r="CW175" s="85">
        <f t="shared" si="143"/>
        <v>0</v>
      </c>
      <c r="CX175" s="77">
        <f t="shared" si="155"/>
        <v>0</v>
      </c>
      <c r="EZ175" s="85">
        <v>2</v>
      </c>
      <c r="FA175" s="85">
        <v>4</v>
      </c>
      <c r="FB175" s="85">
        <v>4</v>
      </c>
      <c r="FC175" s="85">
        <v>26</v>
      </c>
      <c r="FD175" s="85">
        <v>30</v>
      </c>
      <c r="FE175" s="85">
        <v>2</v>
      </c>
      <c r="FL175" s="86">
        <f t="shared" si="156"/>
        <v>100</v>
      </c>
      <c r="FM175" s="99">
        <f t="shared" si="144"/>
        <v>5</v>
      </c>
      <c r="FN175" s="99">
        <f t="shared" si="145"/>
        <v>1</v>
      </c>
      <c r="FO175" s="100">
        <f t="shared" si="146"/>
        <v>0.85</v>
      </c>
      <c r="FP175" s="100">
        <f t="shared" si="147"/>
        <v>171</v>
      </c>
      <c r="FQ175" s="101">
        <v>0.3580345478298736</v>
      </c>
      <c r="FR175" s="101">
        <v>0.20763888888888893</v>
      </c>
      <c r="FS175" s="101">
        <v>0.16596581006415251</v>
      </c>
      <c r="FT175" s="100" t="s">
        <v>1724</v>
      </c>
      <c r="FU175" s="100" t="s">
        <v>2012</v>
      </c>
      <c r="FV175" s="100" t="s">
        <v>1810</v>
      </c>
      <c r="FW175" s="100" t="s">
        <v>1798</v>
      </c>
      <c r="FX175" s="100" t="s">
        <v>2296</v>
      </c>
      <c r="FY175" s="100" t="s">
        <v>2284</v>
      </c>
      <c r="FZ175" s="100" t="s">
        <v>2213</v>
      </c>
      <c r="GA175" s="100" t="s">
        <v>1903</v>
      </c>
      <c r="GB175" s="100"/>
    </row>
    <row r="176" spans="1:184" hidden="1" x14ac:dyDescent="0.25">
      <c r="A176" s="32" t="s">
        <v>167</v>
      </c>
      <c r="B176" s="90" t="s">
        <v>1029</v>
      </c>
      <c r="C176" s="41" t="str">
        <f>'[1]Özet tablo'!P175</f>
        <v>BAYBURT</v>
      </c>
      <c r="D176" s="41"/>
      <c r="E176" s="41"/>
      <c r="F176" s="41"/>
      <c r="G176" s="91">
        <v>69</v>
      </c>
      <c r="H176" s="91">
        <v>321</v>
      </c>
      <c r="I176" s="91">
        <v>468</v>
      </c>
      <c r="J176" s="91">
        <v>858</v>
      </c>
      <c r="K176" s="92">
        <v>80</v>
      </c>
      <c r="L176" s="92">
        <v>305</v>
      </c>
      <c r="M176" s="92">
        <v>456</v>
      </c>
      <c r="N176" s="92">
        <v>841</v>
      </c>
      <c r="O176" s="93">
        <v>64</v>
      </c>
      <c r="P176" s="40">
        <v>75</v>
      </c>
      <c r="Q176" s="94">
        <f t="shared" si="159"/>
        <v>-17</v>
      </c>
      <c r="R176" s="95">
        <f t="shared" si="160"/>
        <v>-1.9813519813519812E-2</v>
      </c>
      <c r="S176" s="96">
        <v>691</v>
      </c>
      <c r="T176" s="96">
        <v>962</v>
      </c>
      <c r="U176" s="96">
        <v>777</v>
      </c>
      <c r="V176" s="96">
        <v>1002</v>
      </c>
      <c r="W176" s="96">
        <v>1739</v>
      </c>
      <c r="X176" s="96">
        <v>2430</v>
      </c>
      <c r="Y176" s="73">
        <f t="shared" si="109"/>
        <v>11.577424023154848</v>
      </c>
      <c r="Z176" s="73">
        <f t="shared" si="110"/>
        <v>31.704781704781702</v>
      </c>
      <c r="AA176" s="73">
        <f t="shared" si="111"/>
        <v>57.27155727155727</v>
      </c>
      <c r="AB176" s="73">
        <f t="shared" si="112"/>
        <v>43.12823461759632</v>
      </c>
      <c r="AC176" s="73">
        <f t="shared" si="113"/>
        <v>34.156378600823047</v>
      </c>
      <c r="AD176" s="97">
        <f t="shared" si="116"/>
        <v>989</v>
      </c>
      <c r="AE176" s="40">
        <f t="shared" si="117"/>
        <v>332</v>
      </c>
      <c r="AF176" s="98">
        <v>888</v>
      </c>
      <c r="AG176" s="98">
        <v>751</v>
      </c>
      <c r="AH176" s="98">
        <v>867</v>
      </c>
      <c r="AI176" s="98">
        <v>697</v>
      </c>
      <c r="AJ176" s="98">
        <v>212</v>
      </c>
      <c r="AK176" s="98">
        <v>205</v>
      </c>
      <c r="AL176" s="76">
        <v>37</v>
      </c>
      <c r="AM176" s="76">
        <v>57</v>
      </c>
      <c r="AN176" s="77">
        <v>163</v>
      </c>
      <c r="AO176" s="77">
        <v>318</v>
      </c>
      <c r="AP176" s="77">
        <v>459</v>
      </c>
      <c r="AQ176" s="77">
        <v>14</v>
      </c>
      <c r="AR176" s="77">
        <f t="shared" si="148"/>
        <v>954</v>
      </c>
      <c r="AS176" s="77">
        <v>99</v>
      </c>
      <c r="AT176" s="78">
        <v>52</v>
      </c>
      <c r="AU176" s="79">
        <v>96</v>
      </c>
      <c r="AV176" s="80">
        <f t="shared" si="118"/>
        <v>37.085635359116019</v>
      </c>
      <c r="AW176" s="80">
        <f t="shared" si="119"/>
        <v>44.245524296675192</v>
      </c>
      <c r="AX176" s="80">
        <f t="shared" si="120"/>
        <v>53.658536585365859</v>
      </c>
      <c r="AY176" s="81">
        <f t="shared" si="121"/>
        <v>21.704394141145141</v>
      </c>
      <c r="AZ176" s="81">
        <f t="shared" si="122"/>
        <v>36.678200692041521</v>
      </c>
      <c r="BA176" s="81">
        <f t="shared" si="123"/>
        <v>66.776677667766776</v>
      </c>
      <c r="BB176" s="81">
        <f t="shared" si="124"/>
        <v>52.083333333333336</v>
      </c>
      <c r="BC176" s="81">
        <f t="shared" si="125"/>
        <v>46.385542168674696</v>
      </c>
      <c r="BD176" s="82">
        <f t="shared" si="149"/>
        <v>302</v>
      </c>
      <c r="BE176" s="83">
        <v>36</v>
      </c>
      <c r="BF176" s="83">
        <v>63</v>
      </c>
      <c r="BG176" s="83">
        <v>150</v>
      </c>
      <c r="BH176" s="83">
        <v>290</v>
      </c>
      <c r="BI176" s="83">
        <v>499</v>
      </c>
      <c r="BJ176" s="83">
        <v>24</v>
      </c>
      <c r="BK176" s="77">
        <f t="shared" si="150"/>
        <v>963</v>
      </c>
      <c r="BL176" s="83">
        <f t="shared" si="126"/>
        <v>33</v>
      </c>
      <c r="BM176" s="84">
        <v>49</v>
      </c>
      <c r="BN176" s="83">
        <f t="shared" si="127"/>
        <v>57</v>
      </c>
      <c r="BO176" s="83">
        <f t="shared" si="128"/>
        <v>127</v>
      </c>
      <c r="BP176" s="83">
        <f t="shared" si="129"/>
        <v>261</v>
      </c>
      <c r="BQ176" s="83">
        <f t="shared" si="130"/>
        <v>468</v>
      </c>
      <c r="BR176" s="83">
        <f t="shared" si="131"/>
        <v>24</v>
      </c>
      <c r="BS176" s="77">
        <f t="shared" si="151"/>
        <v>880</v>
      </c>
      <c r="BT176" s="83">
        <f t="shared" si="132"/>
        <v>1</v>
      </c>
      <c r="BU176" s="77">
        <v>1</v>
      </c>
      <c r="BV176" s="83">
        <f t="shared" si="133"/>
        <v>1</v>
      </c>
      <c r="BW176" s="83">
        <f t="shared" si="134"/>
        <v>0</v>
      </c>
      <c r="BX176" s="83">
        <f t="shared" si="135"/>
        <v>6</v>
      </c>
      <c r="BY176" s="83">
        <f t="shared" si="136"/>
        <v>6</v>
      </c>
      <c r="BZ176" s="83">
        <f t="shared" si="137"/>
        <v>0</v>
      </c>
      <c r="CA176" s="77">
        <f t="shared" si="152"/>
        <v>12</v>
      </c>
      <c r="CB176" s="85">
        <v>1</v>
      </c>
      <c r="CC176" s="77">
        <v>5</v>
      </c>
      <c r="CD176" s="85">
        <v>3</v>
      </c>
      <c r="CE176" s="85">
        <v>23</v>
      </c>
      <c r="CF176" s="85">
        <v>14</v>
      </c>
      <c r="CG176" s="85">
        <v>3</v>
      </c>
      <c r="CH176" s="85">
        <v>0</v>
      </c>
      <c r="CI176" s="77">
        <f t="shared" si="153"/>
        <v>40</v>
      </c>
      <c r="CP176" s="77">
        <f t="shared" si="154"/>
        <v>0</v>
      </c>
      <c r="CQ176" s="85">
        <f t="shared" si="138"/>
        <v>1</v>
      </c>
      <c r="CR176" s="77">
        <v>2</v>
      </c>
      <c r="CS176" s="85">
        <f t="shared" si="139"/>
        <v>2</v>
      </c>
      <c r="CT176" s="85">
        <f t="shared" si="140"/>
        <v>0</v>
      </c>
      <c r="CU176" s="85">
        <f t="shared" si="141"/>
        <v>9</v>
      </c>
      <c r="CV176" s="85">
        <f t="shared" si="142"/>
        <v>22</v>
      </c>
      <c r="CW176" s="85">
        <f t="shared" si="143"/>
        <v>0</v>
      </c>
      <c r="CX176" s="77">
        <f t="shared" si="155"/>
        <v>31</v>
      </c>
      <c r="CY176" s="85">
        <v>1</v>
      </c>
      <c r="CZ176" s="85">
        <v>2</v>
      </c>
      <c r="DA176" s="85">
        <v>0</v>
      </c>
      <c r="DB176" s="85">
        <v>9</v>
      </c>
      <c r="DC176" s="85">
        <v>22</v>
      </c>
      <c r="DD176" s="85">
        <v>0</v>
      </c>
      <c r="DP176" s="85">
        <v>1</v>
      </c>
      <c r="DQ176" s="85">
        <v>1</v>
      </c>
      <c r="DR176" s="85">
        <v>2</v>
      </c>
      <c r="DS176" s="85">
        <v>7</v>
      </c>
      <c r="DT176" s="85">
        <v>6</v>
      </c>
      <c r="DU176" s="85">
        <v>0</v>
      </c>
      <c r="DV176" s="85">
        <v>1</v>
      </c>
      <c r="DW176" s="85">
        <v>1</v>
      </c>
      <c r="DX176" s="85">
        <v>0</v>
      </c>
      <c r="DY176" s="85">
        <v>6</v>
      </c>
      <c r="DZ176" s="85">
        <v>6</v>
      </c>
      <c r="EA176" s="85">
        <v>0</v>
      </c>
      <c r="ET176" s="85">
        <v>28</v>
      </c>
      <c r="EU176" s="85">
        <v>36</v>
      </c>
      <c r="EV176" s="85">
        <v>24</v>
      </c>
      <c r="EW176" s="85">
        <v>125</v>
      </c>
      <c r="EX176" s="85">
        <v>319</v>
      </c>
      <c r="EY176" s="85">
        <v>17</v>
      </c>
      <c r="EZ176" s="85">
        <v>4</v>
      </c>
      <c r="FA176" s="85">
        <v>20</v>
      </c>
      <c r="FB176" s="85">
        <v>101</v>
      </c>
      <c r="FC176" s="85">
        <v>129</v>
      </c>
      <c r="FD176" s="85">
        <v>143</v>
      </c>
      <c r="FE176" s="85">
        <v>7</v>
      </c>
      <c r="FL176" s="86">
        <f t="shared" si="156"/>
        <v>251.79999999999995</v>
      </c>
      <c r="FM176" s="99">
        <f t="shared" si="144"/>
        <v>12</v>
      </c>
      <c r="FN176" s="99">
        <f t="shared" si="145"/>
        <v>2</v>
      </c>
      <c r="FO176" s="100">
        <f t="shared" si="146"/>
        <v>2.04</v>
      </c>
      <c r="FP176" s="100">
        <f t="shared" si="147"/>
        <v>342</v>
      </c>
      <c r="FQ176" s="101">
        <v>0.13551950019713618</v>
      </c>
      <c r="FR176" s="101">
        <v>9.2541566688851898E-2</v>
      </c>
      <c r="FS176" s="101">
        <v>2.301248134581481E-3</v>
      </c>
      <c r="FT176" s="100" t="s">
        <v>2265</v>
      </c>
      <c r="FU176" s="100" t="s">
        <v>1734</v>
      </c>
      <c r="FV176" s="100" t="s">
        <v>1939</v>
      </c>
      <c r="FW176" s="100" t="s">
        <v>2275</v>
      </c>
      <c r="FX176" s="100" t="s">
        <v>1977</v>
      </c>
      <c r="FY176" s="100" t="s">
        <v>1476</v>
      </c>
      <c r="FZ176" s="100" t="s">
        <v>2011</v>
      </c>
      <c r="GA176" s="100" t="s">
        <v>1701</v>
      </c>
      <c r="GB176" s="100"/>
    </row>
    <row r="177" spans="1:184" ht="14.45" hidden="1" customHeight="1" x14ac:dyDescent="0.25">
      <c r="A177" s="32" t="s">
        <v>170</v>
      </c>
      <c r="B177" s="90" t="s">
        <v>171</v>
      </c>
      <c r="C177" s="41" t="str">
        <f>'[1]Özet tablo'!P176</f>
        <v>BİLECİK</v>
      </c>
      <c r="D177" s="41"/>
      <c r="E177" s="41"/>
      <c r="F177" s="41"/>
      <c r="G177" s="91">
        <v>72</v>
      </c>
      <c r="H177" s="91">
        <v>326</v>
      </c>
      <c r="I177" s="91">
        <v>630</v>
      </c>
      <c r="J177" s="91">
        <v>1028</v>
      </c>
      <c r="K177" s="92">
        <v>94</v>
      </c>
      <c r="L177" s="92">
        <v>313</v>
      </c>
      <c r="M177" s="92">
        <v>760</v>
      </c>
      <c r="N177" s="92">
        <v>1167</v>
      </c>
      <c r="O177" s="93">
        <v>40</v>
      </c>
      <c r="P177" s="40">
        <v>176</v>
      </c>
      <c r="Q177" s="94">
        <f t="shared" si="159"/>
        <v>139</v>
      </c>
      <c r="R177" s="95">
        <f t="shared" si="160"/>
        <v>0.13521400778210116</v>
      </c>
      <c r="S177" s="96">
        <v>727</v>
      </c>
      <c r="T177" s="96">
        <v>943</v>
      </c>
      <c r="U177" s="96">
        <v>787</v>
      </c>
      <c r="V177" s="96">
        <v>988</v>
      </c>
      <c r="W177" s="96">
        <v>1730</v>
      </c>
      <c r="X177" s="96">
        <v>2457</v>
      </c>
      <c r="Y177" s="73">
        <f t="shared" si="109"/>
        <v>12.929848693259974</v>
      </c>
      <c r="Z177" s="73">
        <f t="shared" si="110"/>
        <v>33.191940615058321</v>
      </c>
      <c r="AA177" s="73">
        <f t="shared" si="111"/>
        <v>79.288437102922487</v>
      </c>
      <c r="AB177" s="73">
        <f t="shared" si="112"/>
        <v>54.161849710982658</v>
      </c>
      <c r="AC177" s="73">
        <f t="shared" si="113"/>
        <v>41.961741961741964</v>
      </c>
      <c r="AD177" s="97">
        <f t="shared" si="116"/>
        <v>793</v>
      </c>
      <c r="AE177" s="40">
        <f t="shared" si="117"/>
        <v>163</v>
      </c>
      <c r="AF177" s="98">
        <v>986</v>
      </c>
      <c r="AG177" s="98">
        <v>841</v>
      </c>
      <c r="AH177" s="98">
        <v>968</v>
      </c>
      <c r="AI177" s="98">
        <v>738</v>
      </c>
      <c r="AJ177" s="98">
        <v>207</v>
      </c>
      <c r="AK177" s="98">
        <v>221</v>
      </c>
      <c r="AL177" s="76">
        <v>19</v>
      </c>
      <c r="AM177" s="76">
        <v>58</v>
      </c>
      <c r="AN177" s="77">
        <v>100</v>
      </c>
      <c r="AO177" s="77">
        <v>381</v>
      </c>
      <c r="AP177" s="77">
        <v>705</v>
      </c>
      <c r="AQ177" s="77">
        <v>42</v>
      </c>
      <c r="AR177" s="77">
        <f t="shared" si="148"/>
        <v>1228</v>
      </c>
      <c r="AS177" s="77">
        <v>194</v>
      </c>
      <c r="AT177" s="78">
        <v>18</v>
      </c>
      <c r="AU177" s="79">
        <v>28</v>
      </c>
      <c r="AV177" s="80">
        <f t="shared" si="118"/>
        <v>41.35528815706143</v>
      </c>
      <c r="AW177" s="80">
        <f t="shared" si="119"/>
        <v>54.747948417350521</v>
      </c>
      <c r="AX177" s="80">
        <f t="shared" si="120"/>
        <v>74.93224932249322</v>
      </c>
      <c r="AY177" s="81">
        <f t="shared" si="121"/>
        <v>11.890606420927467</v>
      </c>
      <c r="AZ177" s="81">
        <f t="shared" si="122"/>
        <v>39.359504132231407</v>
      </c>
      <c r="BA177" s="81">
        <f t="shared" si="123"/>
        <v>79.470899470899468</v>
      </c>
      <c r="BB177" s="81">
        <f t="shared" si="124"/>
        <v>59.174072138003133</v>
      </c>
      <c r="BC177" s="81">
        <f t="shared" si="125"/>
        <v>47.648376259798432</v>
      </c>
      <c r="BD177" s="82">
        <f t="shared" si="149"/>
        <v>194</v>
      </c>
      <c r="BE177" s="83">
        <v>18</v>
      </c>
      <c r="BF177" s="83">
        <v>73</v>
      </c>
      <c r="BG177" s="83">
        <v>98</v>
      </c>
      <c r="BH177" s="83">
        <v>359</v>
      </c>
      <c r="BI177" s="83">
        <v>719</v>
      </c>
      <c r="BJ177" s="83">
        <v>66</v>
      </c>
      <c r="BK177" s="77">
        <f t="shared" si="150"/>
        <v>1242</v>
      </c>
      <c r="BL177" s="83">
        <f t="shared" si="126"/>
        <v>15</v>
      </c>
      <c r="BM177" s="84">
        <v>41</v>
      </c>
      <c r="BN177" s="83">
        <f t="shared" si="127"/>
        <v>56</v>
      </c>
      <c r="BO177" s="83">
        <f t="shared" si="128"/>
        <v>80</v>
      </c>
      <c r="BP177" s="83">
        <f t="shared" si="129"/>
        <v>261</v>
      </c>
      <c r="BQ177" s="83">
        <f t="shared" si="130"/>
        <v>657</v>
      </c>
      <c r="BR177" s="83">
        <f t="shared" si="131"/>
        <v>60</v>
      </c>
      <c r="BS177" s="77">
        <f t="shared" si="151"/>
        <v>1058</v>
      </c>
      <c r="BT177" s="83">
        <f t="shared" si="132"/>
        <v>1</v>
      </c>
      <c r="BU177" s="77">
        <v>2</v>
      </c>
      <c r="BV177" s="83">
        <f t="shared" si="133"/>
        <v>2</v>
      </c>
      <c r="BW177" s="83">
        <f t="shared" si="134"/>
        <v>2</v>
      </c>
      <c r="BX177" s="83">
        <f t="shared" si="135"/>
        <v>6</v>
      </c>
      <c r="BY177" s="83">
        <f t="shared" si="136"/>
        <v>16</v>
      </c>
      <c r="BZ177" s="83">
        <f t="shared" si="137"/>
        <v>4</v>
      </c>
      <c r="CA177" s="77">
        <f t="shared" si="152"/>
        <v>28</v>
      </c>
      <c r="CB177" s="85">
        <v>1</v>
      </c>
      <c r="CC177" s="77">
        <v>3</v>
      </c>
      <c r="CD177" s="85">
        <v>3</v>
      </c>
      <c r="CE177" s="85">
        <v>16</v>
      </c>
      <c r="CF177" s="85">
        <v>19</v>
      </c>
      <c r="CG177" s="85">
        <v>16</v>
      </c>
      <c r="CH177" s="85">
        <v>2</v>
      </c>
      <c r="CI177" s="77">
        <f t="shared" si="153"/>
        <v>53</v>
      </c>
      <c r="CP177" s="77">
        <f t="shared" si="154"/>
        <v>0</v>
      </c>
      <c r="CQ177" s="85">
        <f t="shared" si="138"/>
        <v>1</v>
      </c>
      <c r="CR177" s="77">
        <v>12</v>
      </c>
      <c r="CS177" s="85">
        <f t="shared" si="139"/>
        <v>12</v>
      </c>
      <c r="CT177" s="85">
        <f t="shared" si="140"/>
        <v>0</v>
      </c>
      <c r="CU177" s="85">
        <f t="shared" si="141"/>
        <v>73</v>
      </c>
      <c r="CV177" s="85">
        <f t="shared" si="142"/>
        <v>30</v>
      </c>
      <c r="CW177" s="85">
        <f t="shared" si="143"/>
        <v>0</v>
      </c>
      <c r="CX177" s="77">
        <f t="shared" si="155"/>
        <v>103</v>
      </c>
      <c r="CY177" s="85">
        <v>1</v>
      </c>
      <c r="CZ177" s="85">
        <v>12</v>
      </c>
      <c r="DA177" s="85">
        <v>0</v>
      </c>
      <c r="DB177" s="85">
        <v>73</v>
      </c>
      <c r="DC177" s="85">
        <v>30</v>
      </c>
      <c r="DD177" s="85">
        <v>0</v>
      </c>
      <c r="DV177" s="85">
        <v>1</v>
      </c>
      <c r="DW177" s="85">
        <v>2</v>
      </c>
      <c r="DX177" s="85">
        <v>2</v>
      </c>
      <c r="DY177" s="85">
        <v>6</v>
      </c>
      <c r="DZ177" s="85">
        <v>16</v>
      </c>
      <c r="EA177" s="85">
        <v>4</v>
      </c>
      <c r="ET177" s="85">
        <v>12</v>
      </c>
      <c r="EU177" s="85">
        <v>31</v>
      </c>
      <c r="EV177" s="85">
        <v>3</v>
      </c>
      <c r="EW177" s="85">
        <v>77</v>
      </c>
      <c r="EX177" s="85">
        <v>424</v>
      </c>
      <c r="EY177" s="85">
        <v>33</v>
      </c>
      <c r="EZ177" s="85">
        <v>3</v>
      </c>
      <c r="FA177" s="85">
        <v>25</v>
      </c>
      <c r="FB177" s="85">
        <v>77</v>
      </c>
      <c r="FC177" s="85">
        <v>184</v>
      </c>
      <c r="FD177" s="85">
        <v>233</v>
      </c>
      <c r="FE177" s="85">
        <v>27</v>
      </c>
      <c r="FL177" s="86">
        <f t="shared" si="156"/>
        <v>48.199999999999818</v>
      </c>
      <c r="FM177" s="99">
        <f t="shared" si="144"/>
        <v>2</v>
      </c>
      <c r="FN177" s="99">
        <f t="shared" si="145"/>
        <v>0</v>
      </c>
      <c r="FO177" s="100">
        <f t="shared" si="146"/>
        <v>0.34</v>
      </c>
      <c r="FP177" s="100">
        <f t="shared" si="147"/>
        <v>0</v>
      </c>
      <c r="FQ177" s="101">
        <v>0.36605716314574854</v>
      </c>
      <c r="FR177" s="101">
        <v>0.17716535433070862</v>
      </c>
      <c r="FS177" s="101">
        <v>2.4553571428571511E-2</v>
      </c>
      <c r="FT177" s="100" t="s">
        <v>1875</v>
      </c>
      <c r="FU177" s="100" t="s">
        <v>1649</v>
      </c>
      <c r="FV177" s="100" t="s">
        <v>2277</v>
      </c>
      <c r="FW177" s="100" t="s">
        <v>1998</v>
      </c>
      <c r="FX177" s="100" t="s">
        <v>1936</v>
      </c>
      <c r="FY177" s="100" t="s">
        <v>1812</v>
      </c>
      <c r="FZ177" s="100" t="s">
        <v>2310</v>
      </c>
      <c r="GA177" s="100" t="s">
        <v>1710</v>
      </c>
      <c r="GB177" s="100"/>
    </row>
    <row r="178" spans="1:184" ht="14.45" hidden="1" customHeight="1" x14ac:dyDescent="0.25">
      <c r="A178" s="32" t="s">
        <v>170</v>
      </c>
      <c r="B178" s="90" t="s">
        <v>172</v>
      </c>
      <c r="C178" s="41" t="str">
        <f>'[1]Özet tablo'!P177</f>
        <v>BİLECİK</v>
      </c>
      <c r="D178" s="41"/>
      <c r="E178" s="41"/>
      <c r="F178" s="41"/>
      <c r="G178" s="91">
        <v>8</v>
      </c>
      <c r="H178" s="91">
        <v>30</v>
      </c>
      <c r="I178" s="91">
        <v>38</v>
      </c>
      <c r="J178" s="91">
        <v>76</v>
      </c>
      <c r="K178" s="92">
        <v>7</v>
      </c>
      <c r="L178" s="92">
        <v>8</v>
      </c>
      <c r="M178" s="92">
        <v>28</v>
      </c>
      <c r="N178" s="92">
        <v>43</v>
      </c>
      <c r="O178" s="93">
        <v>3</v>
      </c>
      <c r="P178" s="40">
        <v>3</v>
      </c>
      <c r="Q178" s="94">
        <f t="shared" si="159"/>
        <v>-33</v>
      </c>
      <c r="R178" s="95">
        <f t="shared" si="160"/>
        <v>-0.43421052631578949</v>
      </c>
      <c r="S178" s="96">
        <v>54</v>
      </c>
      <c r="T178" s="96">
        <v>63</v>
      </c>
      <c r="U178" s="96">
        <v>54</v>
      </c>
      <c r="V178" s="96">
        <v>73</v>
      </c>
      <c r="W178" s="96">
        <v>117</v>
      </c>
      <c r="X178" s="96">
        <v>171</v>
      </c>
      <c r="Y178" s="73">
        <f t="shared" si="109"/>
        <v>12.962962962962962</v>
      </c>
      <c r="Z178" s="73">
        <f t="shared" si="110"/>
        <v>12.698412698412698</v>
      </c>
      <c r="AA178" s="73">
        <f t="shared" si="111"/>
        <v>51.851851851851848</v>
      </c>
      <c r="AB178" s="73">
        <f t="shared" si="112"/>
        <v>30.76923076923077</v>
      </c>
      <c r="AC178" s="73">
        <f t="shared" si="113"/>
        <v>25.146198830409354</v>
      </c>
      <c r="AD178" s="97">
        <f t="shared" si="116"/>
        <v>81</v>
      </c>
      <c r="AE178" s="40">
        <f t="shared" si="117"/>
        <v>26</v>
      </c>
      <c r="AF178" s="98">
        <v>69</v>
      </c>
      <c r="AG178" s="98">
        <v>67</v>
      </c>
      <c r="AH178" s="98">
        <v>63</v>
      </c>
      <c r="AI178" s="98">
        <v>46</v>
      </c>
      <c r="AJ178" s="98">
        <v>18</v>
      </c>
      <c r="AK178" s="98">
        <v>14</v>
      </c>
      <c r="AL178" s="76">
        <v>1</v>
      </c>
      <c r="AM178" s="76">
        <v>3</v>
      </c>
      <c r="AN178" s="77">
        <v>11</v>
      </c>
      <c r="AO178" s="77">
        <v>12</v>
      </c>
      <c r="AP178" s="77">
        <v>29</v>
      </c>
      <c r="AQ178" s="77">
        <v>0</v>
      </c>
      <c r="AR178" s="77">
        <f t="shared" si="148"/>
        <v>52</v>
      </c>
      <c r="AS178" s="77">
        <v>7</v>
      </c>
      <c r="AT178" s="77"/>
      <c r="AU178" s="79">
        <v>5</v>
      </c>
      <c r="AV178" s="80">
        <f t="shared" si="118"/>
        <v>29.20353982300885</v>
      </c>
      <c r="AW178" s="80">
        <f t="shared" si="119"/>
        <v>31.192660550458719</v>
      </c>
      <c r="AX178" s="80">
        <f t="shared" si="120"/>
        <v>47.826086956521742</v>
      </c>
      <c r="AY178" s="81">
        <f t="shared" si="121"/>
        <v>16.417910447761194</v>
      </c>
      <c r="AZ178" s="81">
        <f t="shared" si="122"/>
        <v>19.047619047619047</v>
      </c>
      <c r="BA178" s="81">
        <f t="shared" si="123"/>
        <v>53.125</v>
      </c>
      <c r="BB178" s="81">
        <f t="shared" si="124"/>
        <v>36.220472440944881</v>
      </c>
      <c r="BC178" s="81">
        <f t="shared" si="125"/>
        <v>34.351145038167942</v>
      </c>
      <c r="BD178" s="82">
        <f t="shared" si="149"/>
        <v>30</v>
      </c>
      <c r="BE178" s="83">
        <v>1</v>
      </c>
      <c r="BF178" s="83">
        <v>3</v>
      </c>
      <c r="BG178" s="83">
        <v>11</v>
      </c>
      <c r="BH178" s="83">
        <v>17</v>
      </c>
      <c r="BI178" s="83">
        <v>32</v>
      </c>
      <c r="BJ178" s="83">
        <v>0</v>
      </c>
      <c r="BK178" s="77">
        <f t="shared" si="150"/>
        <v>60</v>
      </c>
      <c r="BL178" s="83">
        <f t="shared" si="126"/>
        <v>1</v>
      </c>
      <c r="BM178" s="84">
        <v>3</v>
      </c>
      <c r="BN178" s="83">
        <f t="shared" si="127"/>
        <v>3</v>
      </c>
      <c r="BO178" s="83">
        <f t="shared" si="128"/>
        <v>11</v>
      </c>
      <c r="BP178" s="83">
        <f t="shared" si="129"/>
        <v>17</v>
      </c>
      <c r="BQ178" s="83">
        <f t="shared" si="130"/>
        <v>32</v>
      </c>
      <c r="BR178" s="83">
        <f t="shared" si="131"/>
        <v>0</v>
      </c>
      <c r="BS178" s="77">
        <f t="shared" si="151"/>
        <v>60</v>
      </c>
      <c r="BT178" s="83">
        <f t="shared" si="132"/>
        <v>0</v>
      </c>
      <c r="BU178" s="77"/>
      <c r="BV178" s="83">
        <f t="shared" si="133"/>
        <v>0</v>
      </c>
      <c r="BW178" s="83">
        <f t="shared" si="134"/>
        <v>0</v>
      </c>
      <c r="BX178" s="83">
        <f t="shared" si="135"/>
        <v>0</v>
      </c>
      <c r="BY178" s="83">
        <f t="shared" si="136"/>
        <v>0</v>
      </c>
      <c r="BZ178" s="83">
        <f t="shared" si="137"/>
        <v>0</v>
      </c>
      <c r="CA178" s="77">
        <f t="shared" si="152"/>
        <v>0</v>
      </c>
      <c r="CC178" s="77"/>
      <c r="CI178" s="77">
        <f t="shared" si="153"/>
        <v>0</v>
      </c>
      <c r="CP178" s="77">
        <f t="shared" si="154"/>
        <v>0</v>
      </c>
      <c r="CQ178" s="85">
        <f t="shared" si="138"/>
        <v>0</v>
      </c>
      <c r="CR178" s="77"/>
      <c r="CS178" s="85">
        <f t="shared" si="139"/>
        <v>0</v>
      </c>
      <c r="CT178" s="85">
        <f t="shared" si="140"/>
        <v>0</v>
      </c>
      <c r="CU178" s="85">
        <f t="shared" si="141"/>
        <v>0</v>
      </c>
      <c r="CV178" s="85">
        <f t="shared" si="142"/>
        <v>0</v>
      </c>
      <c r="CW178" s="85">
        <f t="shared" si="143"/>
        <v>0</v>
      </c>
      <c r="CX178" s="77">
        <f t="shared" si="155"/>
        <v>0</v>
      </c>
      <c r="EZ178" s="85">
        <v>1</v>
      </c>
      <c r="FA178" s="85">
        <v>3</v>
      </c>
      <c r="FB178" s="85">
        <v>11</v>
      </c>
      <c r="FC178" s="85">
        <v>17</v>
      </c>
      <c r="FD178" s="85">
        <v>32</v>
      </c>
      <c r="FE178" s="85">
        <v>0</v>
      </c>
      <c r="FL178" s="86">
        <f t="shared" si="156"/>
        <v>35.299999999999997</v>
      </c>
      <c r="FM178" s="99">
        <f t="shared" si="144"/>
        <v>1</v>
      </c>
      <c r="FN178" s="99">
        <f t="shared" si="145"/>
        <v>0</v>
      </c>
      <c r="FO178" s="100">
        <f t="shared" si="146"/>
        <v>0.17</v>
      </c>
      <c r="FP178" s="100">
        <f t="shared" si="147"/>
        <v>0</v>
      </c>
      <c r="FQ178" s="101">
        <v>4.1666666666666519E-2</v>
      </c>
      <c r="FR178" s="101">
        <v>2.763157894736842</v>
      </c>
      <c r="FS178" s="101">
        <v>19.833333333333336</v>
      </c>
      <c r="FT178" s="100" t="s">
        <v>1680</v>
      </c>
      <c r="FU178" s="100" t="s">
        <v>1415</v>
      </c>
      <c r="FV178" s="100" t="s">
        <v>1415</v>
      </c>
      <c r="FW178" s="100" t="s">
        <v>2362</v>
      </c>
      <c r="FX178" s="100" t="s">
        <v>2219</v>
      </c>
      <c r="FY178" s="100" t="s">
        <v>1504</v>
      </c>
      <c r="FZ178" s="100" t="s">
        <v>2078</v>
      </c>
      <c r="GA178" s="100" t="s">
        <v>2377</v>
      </c>
      <c r="GB178" s="100"/>
    </row>
    <row r="179" spans="1:184" ht="12.75" hidden="1" customHeight="1" x14ac:dyDescent="0.25">
      <c r="A179" s="32" t="s">
        <v>170</v>
      </c>
      <c r="B179" s="90" t="s">
        <v>173</v>
      </c>
      <c r="C179" s="41" t="str">
        <f>'[1]Özet tablo'!P178</f>
        <v>BİLECİK</v>
      </c>
      <c r="D179" s="41"/>
      <c r="E179" s="41"/>
      <c r="F179" s="41"/>
      <c r="G179" s="91">
        <v>2</v>
      </c>
      <c r="H179" s="91">
        <v>8</v>
      </c>
      <c r="I179" s="91">
        <v>3</v>
      </c>
      <c r="J179" s="91">
        <v>13</v>
      </c>
      <c r="K179" s="92">
        <v>2</v>
      </c>
      <c r="L179" s="92">
        <v>2</v>
      </c>
      <c r="M179" s="92">
        <v>2</v>
      </c>
      <c r="N179" s="92">
        <v>6</v>
      </c>
      <c r="O179" s="93"/>
      <c r="P179" s="40">
        <v>2</v>
      </c>
      <c r="Q179" s="94">
        <f t="shared" si="159"/>
        <v>-7</v>
      </c>
      <c r="R179" s="95">
        <f t="shared" si="160"/>
        <v>-0.53846153846153844</v>
      </c>
      <c r="S179" s="96">
        <v>9</v>
      </c>
      <c r="T179" s="96">
        <v>17</v>
      </c>
      <c r="U179" s="96">
        <v>9</v>
      </c>
      <c r="V179" s="96">
        <v>13</v>
      </c>
      <c r="W179" s="96">
        <v>26</v>
      </c>
      <c r="X179" s="96">
        <v>35</v>
      </c>
      <c r="Y179" s="73">
        <f t="shared" si="109"/>
        <v>22.222222222222221</v>
      </c>
      <c r="Z179" s="73">
        <f t="shared" si="110"/>
        <v>11.76470588235294</v>
      </c>
      <c r="AA179" s="73">
        <f t="shared" si="111"/>
        <v>0</v>
      </c>
      <c r="AB179" s="73">
        <f t="shared" si="112"/>
        <v>7.6923076923076925</v>
      </c>
      <c r="AC179" s="73">
        <f t="shared" si="113"/>
        <v>11.428571428571429</v>
      </c>
      <c r="AD179" s="97">
        <f t="shared" si="116"/>
        <v>24</v>
      </c>
      <c r="AE179" s="40">
        <f t="shared" si="117"/>
        <v>9</v>
      </c>
      <c r="AF179" s="98">
        <v>12</v>
      </c>
      <c r="AG179" s="98">
        <v>18</v>
      </c>
      <c r="AH179" s="98">
        <v>14</v>
      </c>
      <c r="AI179" s="98">
        <v>18</v>
      </c>
      <c r="AJ179" s="98">
        <v>6</v>
      </c>
      <c r="AK179" s="98">
        <v>0</v>
      </c>
      <c r="AL179" s="76">
        <v>1</v>
      </c>
      <c r="AM179" s="76">
        <v>1</v>
      </c>
      <c r="AN179" s="77">
        <v>0</v>
      </c>
      <c r="AO179" s="77">
        <v>6</v>
      </c>
      <c r="AP179" s="77">
        <v>5</v>
      </c>
      <c r="AQ179" s="77">
        <v>0</v>
      </c>
      <c r="AR179" s="77">
        <f t="shared" si="148"/>
        <v>11</v>
      </c>
      <c r="AS179" s="77">
        <v>1</v>
      </c>
      <c r="AT179" s="77"/>
      <c r="AU179" s="79">
        <v>0</v>
      </c>
      <c r="AV179" s="80">
        <f t="shared" si="118"/>
        <v>11.111111111111111</v>
      </c>
      <c r="AW179" s="80">
        <f t="shared" si="119"/>
        <v>31.25</v>
      </c>
      <c r="AX179" s="80">
        <f t="shared" si="120"/>
        <v>22.222222222222221</v>
      </c>
      <c r="AY179" s="81">
        <f t="shared" si="121"/>
        <v>0</v>
      </c>
      <c r="AZ179" s="81">
        <f t="shared" si="122"/>
        <v>42.857142857142854</v>
      </c>
      <c r="BA179" s="81">
        <f t="shared" si="123"/>
        <v>20.833333333333336</v>
      </c>
      <c r="BB179" s="81">
        <f t="shared" si="124"/>
        <v>28.947368421052634</v>
      </c>
      <c r="BC179" s="81">
        <f t="shared" si="125"/>
        <v>11.904761904761903</v>
      </c>
      <c r="BD179" s="82">
        <f t="shared" si="149"/>
        <v>19</v>
      </c>
      <c r="BE179" s="83">
        <v>1</v>
      </c>
      <c r="BF179" s="83">
        <v>1</v>
      </c>
      <c r="BG179" s="83">
        <v>0</v>
      </c>
      <c r="BH179" s="83">
        <v>7</v>
      </c>
      <c r="BI179" s="83">
        <v>5</v>
      </c>
      <c r="BJ179" s="83">
        <v>0</v>
      </c>
      <c r="BK179" s="77">
        <f t="shared" si="150"/>
        <v>12</v>
      </c>
      <c r="BL179" s="83">
        <f t="shared" si="126"/>
        <v>1</v>
      </c>
      <c r="BM179" s="84">
        <v>1</v>
      </c>
      <c r="BN179" s="83">
        <f t="shared" si="127"/>
        <v>1</v>
      </c>
      <c r="BO179" s="83">
        <f t="shared" si="128"/>
        <v>0</v>
      </c>
      <c r="BP179" s="83">
        <f t="shared" si="129"/>
        <v>7</v>
      </c>
      <c r="BQ179" s="83">
        <f t="shared" si="130"/>
        <v>5</v>
      </c>
      <c r="BR179" s="83">
        <f t="shared" si="131"/>
        <v>0</v>
      </c>
      <c r="BS179" s="77">
        <f t="shared" si="151"/>
        <v>12</v>
      </c>
      <c r="BT179" s="83">
        <f t="shared" si="132"/>
        <v>0</v>
      </c>
      <c r="BU179" s="77"/>
      <c r="BV179" s="83">
        <f t="shared" si="133"/>
        <v>0</v>
      </c>
      <c r="BW179" s="83">
        <f t="shared" si="134"/>
        <v>0</v>
      </c>
      <c r="BX179" s="83">
        <f t="shared" si="135"/>
        <v>0</v>
      </c>
      <c r="BY179" s="83">
        <f t="shared" si="136"/>
        <v>0</v>
      </c>
      <c r="BZ179" s="83">
        <f t="shared" si="137"/>
        <v>0</v>
      </c>
      <c r="CA179" s="77">
        <f t="shared" si="152"/>
        <v>0</v>
      </c>
      <c r="CC179" s="77"/>
      <c r="CI179" s="77">
        <f t="shared" si="153"/>
        <v>0</v>
      </c>
      <c r="CP179" s="77">
        <f t="shared" si="154"/>
        <v>0</v>
      </c>
      <c r="CQ179" s="85">
        <f t="shared" si="138"/>
        <v>0</v>
      </c>
      <c r="CR179" s="77"/>
      <c r="CS179" s="85">
        <f t="shared" si="139"/>
        <v>0</v>
      </c>
      <c r="CT179" s="85">
        <f t="shared" si="140"/>
        <v>0</v>
      </c>
      <c r="CU179" s="85">
        <f t="shared" si="141"/>
        <v>0</v>
      </c>
      <c r="CV179" s="85">
        <f t="shared" si="142"/>
        <v>0</v>
      </c>
      <c r="CW179" s="85">
        <f t="shared" si="143"/>
        <v>0</v>
      </c>
      <c r="CX179" s="77">
        <f t="shared" si="155"/>
        <v>0</v>
      </c>
      <c r="ET179" s="85">
        <v>1</v>
      </c>
      <c r="EU179" s="85">
        <v>1</v>
      </c>
      <c r="EV179" s="85">
        <v>0</v>
      </c>
      <c r="EW179" s="85">
        <v>7</v>
      </c>
      <c r="EX179" s="85">
        <v>5</v>
      </c>
      <c r="EY179" s="85">
        <v>0</v>
      </c>
      <c r="FL179" s="86">
        <f t="shared" si="156"/>
        <v>11.399999999999999</v>
      </c>
      <c r="FM179" s="99">
        <f t="shared" si="144"/>
        <v>0</v>
      </c>
      <c r="FN179" s="99">
        <f t="shared" si="145"/>
        <v>0</v>
      </c>
      <c r="FO179" s="100">
        <f t="shared" si="146"/>
        <v>0</v>
      </c>
      <c r="FP179" s="100">
        <f t="shared" si="147"/>
        <v>0</v>
      </c>
      <c r="FQ179" s="101">
        <v>0.26665285367121322</v>
      </c>
      <c r="FR179" s="101">
        <v>0.17192588158672459</v>
      </c>
      <c r="FS179" s="101">
        <v>3.7986401245187179E-2</v>
      </c>
      <c r="FT179" s="100" t="s">
        <v>1765</v>
      </c>
      <c r="FU179" s="100" t="s">
        <v>1766</v>
      </c>
      <c r="FV179" s="100" t="s">
        <v>1767</v>
      </c>
      <c r="FW179" s="100" t="s">
        <v>1768</v>
      </c>
      <c r="FX179" s="100" t="s">
        <v>1449</v>
      </c>
      <c r="FY179" s="100" t="s">
        <v>1624</v>
      </c>
      <c r="FZ179" s="100" t="s">
        <v>1729</v>
      </c>
      <c r="GA179" s="100" t="s">
        <v>1731</v>
      </c>
      <c r="GB179" s="100"/>
    </row>
    <row r="180" spans="1:184" hidden="1" x14ac:dyDescent="0.25">
      <c r="A180" s="32" t="s">
        <v>170</v>
      </c>
      <c r="B180" s="90" t="s">
        <v>1030</v>
      </c>
      <c r="C180" s="41" t="str">
        <f>'[1]Özet tablo'!P179</f>
        <v>BİLECİK</v>
      </c>
      <c r="D180" s="41"/>
      <c r="E180" s="41"/>
      <c r="F180" s="41"/>
      <c r="G180" s="91">
        <v>158</v>
      </c>
      <c r="H180" s="91">
        <v>350</v>
      </c>
      <c r="I180" s="91">
        <v>620</v>
      </c>
      <c r="J180" s="91">
        <v>1128</v>
      </c>
      <c r="K180" s="92">
        <v>146</v>
      </c>
      <c r="L180" s="92">
        <v>362</v>
      </c>
      <c r="M180" s="92">
        <v>677</v>
      </c>
      <c r="N180" s="92">
        <v>1185</v>
      </c>
      <c r="O180" s="93">
        <v>3</v>
      </c>
      <c r="P180" s="40">
        <v>160</v>
      </c>
      <c r="Q180" s="94">
        <f t="shared" si="159"/>
        <v>57</v>
      </c>
      <c r="R180" s="95">
        <f t="shared" si="160"/>
        <v>5.0531914893617018E-2</v>
      </c>
      <c r="S180" s="96">
        <v>696</v>
      </c>
      <c r="T180" s="96">
        <v>919</v>
      </c>
      <c r="U180" s="96">
        <v>644</v>
      </c>
      <c r="V180" s="96">
        <v>879</v>
      </c>
      <c r="W180" s="96">
        <v>1563</v>
      </c>
      <c r="X180" s="96">
        <v>2259</v>
      </c>
      <c r="Y180" s="73">
        <f t="shared" si="109"/>
        <v>20.977011494252874</v>
      </c>
      <c r="Z180" s="73">
        <f t="shared" si="110"/>
        <v>39.390642002176278</v>
      </c>
      <c r="AA180" s="73">
        <f t="shared" si="111"/>
        <v>80.745341614906835</v>
      </c>
      <c r="AB180" s="73">
        <f t="shared" si="112"/>
        <v>56.429942418426101</v>
      </c>
      <c r="AC180" s="73">
        <f t="shared" si="113"/>
        <v>45.506861443116428</v>
      </c>
      <c r="AD180" s="97">
        <f t="shared" si="116"/>
        <v>681</v>
      </c>
      <c r="AE180" s="40">
        <f t="shared" si="117"/>
        <v>124</v>
      </c>
      <c r="AF180" s="98">
        <v>901</v>
      </c>
      <c r="AG180" s="98">
        <v>723</v>
      </c>
      <c r="AH180" s="98">
        <v>868</v>
      </c>
      <c r="AI180" s="98">
        <v>700</v>
      </c>
      <c r="AJ180" s="98">
        <v>239</v>
      </c>
      <c r="AK180" s="98">
        <v>201</v>
      </c>
      <c r="AL180" s="76">
        <v>22</v>
      </c>
      <c r="AM180" s="76">
        <v>67</v>
      </c>
      <c r="AN180" s="77">
        <v>171</v>
      </c>
      <c r="AO180" s="77">
        <v>408</v>
      </c>
      <c r="AP180" s="77">
        <v>735</v>
      </c>
      <c r="AQ180" s="77">
        <v>33</v>
      </c>
      <c r="AR180" s="77">
        <f t="shared" si="148"/>
        <v>1347</v>
      </c>
      <c r="AS180" s="77">
        <v>214</v>
      </c>
      <c r="AT180" s="78">
        <v>10</v>
      </c>
      <c r="AU180" s="79">
        <v>42</v>
      </c>
      <c r="AV180" s="80">
        <f t="shared" si="118"/>
        <v>50.948699929725926</v>
      </c>
      <c r="AW180" s="80">
        <f t="shared" si="119"/>
        <v>61.352040816326522</v>
      </c>
      <c r="AX180" s="80">
        <f t="shared" si="120"/>
        <v>79.142857142857153</v>
      </c>
      <c r="AY180" s="81">
        <f t="shared" si="121"/>
        <v>23.651452282157674</v>
      </c>
      <c r="AZ180" s="81">
        <f t="shared" si="122"/>
        <v>47.004608294930875</v>
      </c>
      <c r="BA180" s="81">
        <f t="shared" si="123"/>
        <v>83.812566560170396</v>
      </c>
      <c r="BB180" s="81">
        <f t="shared" si="124"/>
        <v>66.131710016602113</v>
      </c>
      <c r="BC180" s="81">
        <f t="shared" si="125"/>
        <v>57.641395908543927</v>
      </c>
      <c r="BD180" s="82">
        <f t="shared" si="149"/>
        <v>152</v>
      </c>
      <c r="BE180" s="83">
        <v>22</v>
      </c>
      <c r="BF180" s="83">
        <v>72</v>
      </c>
      <c r="BG180" s="83">
        <v>136</v>
      </c>
      <c r="BH180" s="83">
        <v>348</v>
      </c>
      <c r="BI180" s="83">
        <v>741</v>
      </c>
      <c r="BJ180" s="83">
        <v>60</v>
      </c>
      <c r="BK180" s="77">
        <f t="shared" si="150"/>
        <v>1285</v>
      </c>
      <c r="BL180" s="83">
        <f t="shared" si="126"/>
        <v>15</v>
      </c>
      <c r="BM180" s="84">
        <v>40</v>
      </c>
      <c r="BN180" s="83">
        <f t="shared" si="127"/>
        <v>48</v>
      </c>
      <c r="BO180" s="83">
        <f t="shared" si="128"/>
        <v>61</v>
      </c>
      <c r="BP180" s="83">
        <f t="shared" si="129"/>
        <v>235</v>
      </c>
      <c r="BQ180" s="83">
        <f t="shared" si="130"/>
        <v>615</v>
      </c>
      <c r="BR180" s="83">
        <f t="shared" si="131"/>
        <v>53</v>
      </c>
      <c r="BS180" s="77">
        <f t="shared" si="151"/>
        <v>964</v>
      </c>
      <c r="BT180" s="83">
        <f t="shared" si="132"/>
        <v>3</v>
      </c>
      <c r="BU180" s="77">
        <v>11</v>
      </c>
      <c r="BV180" s="83">
        <f t="shared" si="133"/>
        <v>8</v>
      </c>
      <c r="BW180" s="83">
        <f t="shared" si="134"/>
        <v>16</v>
      </c>
      <c r="BX180" s="83">
        <f t="shared" si="135"/>
        <v>30</v>
      </c>
      <c r="BY180" s="83">
        <f t="shared" si="136"/>
        <v>50</v>
      </c>
      <c r="BZ180" s="83">
        <f t="shared" si="137"/>
        <v>0</v>
      </c>
      <c r="CA180" s="77">
        <f t="shared" si="152"/>
        <v>96</v>
      </c>
      <c r="CB180" s="85">
        <v>3</v>
      </c>
      <c r="CC180" s="77">
        <v>12</v>
      </c>
      <c r="CD180" s="85">
        <v>12</v>
      </c>
      <c r="CE180" s="85">
        <v>59</v>
      </c>
      <c r="CF180" s="85">
        <v>57</v>
      </c>
      <c r="CG180" s="85">
        <v>59</v>
      </c>
      <c r="CH180" s="85">
        <v>7</v>
      </c>
      <c r="CI180" s="77">
        <f t="shared" si="153"/>
        <v>182</v>
      </c>
      <c r="CP180" s="77">
        <f t="shared" si="154"/>
        <v>0</v>
      </c>
      <c r="CQ180" s="85">
        <f t="shared" si="138"/>
        <v>1</v>
      </c>
      <c r="CR180" s="77">
        <v>4</v>
      </c>
      <c r="CS180" s="85">
        <f t="shared" si="139"/>
        <v>4</v>
      </c>
      <c r="CT180" s="85">
        <f t="shared" si="140"/>
        <v>0</v>
      </c>
      <c r="CU180" s="85">
        <f t="shared" si="141"/>
        <v>26</v>
      </c>
      <c r="CV180" s="85">
        <f t="shared" si="142"/>
        <v>17</v>
      </c>
      <c r="CW180" s="85">
        <f t="shared" si="143"/>
        <v>0</v>
      </c>
      <c r="CX180" s="77">
        <f t="shared" si="155"/>
        <v>43</v>
      </c>
      <c r="CY180" s="85">
        <v>1</v>
      </c>
      <c r="CZ180" s="85">
        <v>4</v>
      </c>
      <c r="DA180" s="85">
        <v>0</v>
      </c>
      <c r="DB180" s="85">
        <v>26</v>
      </c>
      <c r="DC180" s="85">
        <v>17</v>
      </c>
      <c r="DD180" s="85">
        <v>0</v>
      </c>
      <c r="DV180" s="85">
        <v>2</v>
      </c>
      <c r="DW180" s="85">
        <v>3</v>
      </c>
      <c r="DX180" s="85">
        <v>4</v>
      </c>
      <c r="DY180" s="85">
        <v>13</v>
      </c>
      <c r="DZ180" s="85">
        <v>15</v>
      </c>
      <c r="EA180" s="85">
        <v>0</v>
      </c>
      <c r="EB180" s="85">
        <v>1</v>
      </c>
      <c r="EC180" s="85">
        <v>5</v>
      </c>
      <c r="ED180" s="85">
        <v>12</v>
      </c>
      <c r="EE180" s="85">
        <v>17</v>
      </c>
      <c r="EF180" s="85">
        <v>35</v>
      </c>
      <c r="EG180" s="85">
        <v>0</v>
      </c>
      <c r="ET180" s="85">
        <v>12</v>
      </c>
      <c r="EU180" s="85">
        <v>19</v>
      </c>
      <c r="EV180" s="85">
        <v>2</v>
      </c>
      <c r="EW180" s="85">
        <v>74</v>
      </c>
      <c r="EX180" s="85">
        <v>286</v>
      </c>
      <c r="EY180" s="85">
        <v>25</v>
      </c>
      <c r="EZ180" s="85">
        <v>3</v>
      </c>
      <c r="FA180" s="85">
        <v>29</v>
      </c>
      <c r="FB180" s="85">
        <v>59</v>
      </c>
      <c r="FC180" s="85">
        <v>161</v>
      </c>
      <c r="FD180" s="85">
        <v>329</v>
      </c>
      <c r="FE180" s="85">
        <v>28</v>
      </c>
      <c r="FL180" s="86">
        <f t="shared" si="156"/>
        <v>0</v>
      </c>
      <c r="FM180" s="99">
        <f t="shared" si="144"/>
        <v>0</v>
      </c>
      <c r="FN180" s="99">
        <f t="shared" si="145"/>
        <v>0</v>
      </c>
      <c r="FO180" s="100">
        <f t="shared" si="146"/>
        <v>0</v>
      </c>
      <c r="FP180" s="100">
        <f t="shared" si="147"/>
        <v>0</v>
      </c>
      <c r="FQ180" s="101">
        <v>0.47815924710544266</v>
      </c>
      <c r="FR180" s="101">
        <v>0.39630932845241096</v>
      </c>
      <c r="FS180" s="101">
        <v>0.36463683052090973</v>
      </c>
      <c r="FT180" s="100" t="s">
        <v>1642</v>
      </c>
      <c r="FU180" s="100" t="s">
        <v>1563</v>
      </c>
      <c r="FV180" s="100" t="s">
        <v>1516</v>
      </c>
      <c r="FW180" s="100" t="s">
        <v>2072</v>
      </c>
      <c r="FX180" s="100" t="s">
        <v>2122</v>
      </c>
      <c r="FY180" s="100" t="s">
        <v>1612</v>
      </c>
      <c r="FZ180" s="100" t="s">
        <v>1568</v>
      </c>
      <c r="GA180" s="100" t="s">
        <v>1719</v>
      </c>
      <c r="GB180" s="100"/>
    </row>
    <row r="181" spans="1:184" ht="15" hidden="1" customHeight="1" x14ac:dyDescent="0.25">
      <c r="A181" s="32" t="s">
        <v>170</v>
      </c>
      <c r="B181" s="90" t="s">
        <v>174</v>
      </c>
      <c r="C181" s="41" t="str">
        <f>'[1]Özet tablo'!P180</f>
        <v>BİLECİK</v>
      </c>
      <c r="D181" s="41"/>
      <c r="E181" s="41"/>
      <c r="F181" s="41"/>
      <c r="G181" s="91">
        <v>22</v>
      </c>
      <c r="H181" s="91">
        <v>107</v>
      </c>
      <c r="I181" s="91">
        <v>138</v>
      </c>
      <c r="J181" s="91">
        <v>267</v>
      </c>
      <c r="K181" s="92">
        <v>15</v>
      </c>
      <c r="L181" s="92">
        <v>92</v>
      </c>
      <c r="M181" s="92">
        <v>185</v>
      </c>
      <c r="N181" s="92">
        <v>292</v>
      </c>
      <c r="O181" s="93">
        <v>9</v>
      </c>
      <c r="P181" s="40">
        <v>53</v>
      </c>
      <c r="Q181" s="94">
        <f t="shared" si="159"/>
        <v>25</v>
      </c>
      <c r="R181" s="95">
        <f t="shared" si="160"/>
        <v>9.3632958801498134E-2</v>
      </c>
      <c r="S181" s="96">
        <v>197</v>
      </c>
      <c r="T181" s="96">
        <v>288</v>
      </c>
      <c r="U181" s="96">
        <v>225</v>
      </c>
      <c r="V181" s="96">
        <v>313</v>
      </c>
      <c r="W181" s="96">
        <v>513</v>
      </c>
      <c r="X181" s="96">
        <v>710</v>
      </c>
      <c r="Y181" s="73">
        <f t="shared" si="109"/>
        <v>7.6142131979695442</v>
      </c>
      <c r="Z181" s="73">
        <f t="shared" si="110"/>
        <v>31.944444444444443</v>
      </c>
      <c r="AA181" s="73">
        <f t="shared" si="111"/>
        <v>62.666666666666671</v>
      </c>
      <c r="AB181" s="73">
        <f t="shared" si="112"/>
        <v>45.419103313840154</v>
      </c>
      <c r="AC181" s="73">
        <f t="shared" si="113"/>
        <v>34.929577464788728</v>
      </c>
      <c r="AD181" s="97">
        <f t="shared" si="116"/>
        <v>280</v>
      </c>
      <c r="AE181" s="40">
        <f t="shared" si="117"/>
        <v>84</v>
      </c>
      <c r="AF181" s="98">
        <v>259</v>
      </c>
      <c r="AG181" s="98">
        <v>231</v>
      </c>
      <c r="AH181" s="98">
        <v>254</v>
      </c>
      <c r="AI181" s="98">
        <v>204</v>
      </c>
      <c r="AJ181" s="98">
        <v>86</v>
      </c>
      <c r="AK181" s="98">
        <v>65</v>
      </c>
      <c r="AL181" s="76">
        <v>9</v>
      </c>
      <c r="AM181" s="76">
        <v>17</v>
      </c>
      <c r="AN181" s="77">
        <v>21</v>
      </c>
      <c r="AO181" s="77">
        <v>97</v>
      </c>
      <c r="AP181" s="77">
        <v>223</v>
      </c>
      <c r="AQ181" s="77">
        <v>10</v>
      </c>
      <c r="AR181" s="77">
        <f t="shared" si="148"/>
        <v>351</v>
      </c>
      <c r="AS181" s="77">
        <v>71</v>
      </c>
      <c r="AT181" s="78">
        <v>4</v>
      </c>
      <c r="AU181" s="79">
        <v>21</v>
      </c>
      <c r="AV181" s="80">
        <f t="shared" si="118"/>
        <v>42.068965517241381</v>
      </c>
      <c r="AW181" s="80">
        <f t="shared" si="119"/>
        <v>56.550218340611359</v>
      </c>
      <c r="AX181" s="80">
        <f t="shared" si="120"/>
        <v>79.411764705882348</v>
      </c>
      <c r="AY181" s="81">
        <f t="shared" si="121"/>
        <v>9.0909090909090917</v>
      </c>
      <c r="AZ181" s="81">
        <f t="shared" si="122"/>
        <v>38.188976377952756</v>
      </c>
      <c r="BA181" s="81">
        <f t="shared" si="123"/>
        <v>85.517241379310349</v>
      </c>
      <c r="BB181" s="81">
        <f t="shared" si="124"/>
        <v>63.419117647058819</v>
      </c>
      <c r="BC181" s="81">
        <f t="shared" si="125"/>
        <v>51.631477927063344</v>
      </c>
      <c r="BD181" s="82">
        <f t="shared" si="149"/>
        <v>42</v>
      </c>
      <c r="BE181" s="83">
        <v>9</v>
      </c>
      <c r="BF181" s="83">
        <v>18</v>
      </c>
      <c r="BG181" s="83">
        <v>18</v>
      </c>
      <c r="BH181" s="83">
        <v>87</v>
      </c>
      <c r="BI181" s="83">
        <v>217</v>
      </c>
      <c r="BJ181" s="83">
        <v>19</v>
      </c>
      <c r="BK181" s="77">
        <f t="shared" si="150"/>
        <v>341</v>
      </c>
      <c r="BL181" s="83">
        <f t="shared" si="126"/>
        <v>6</v>
      </c>
      <c r="BM181" s="84">
        <v>12</v>
      </c>
      <c r="BN181" s="83">
        <f t="shared" si="127"/>
        <v>13</v>
      </c>
      <c r="BO181" s="83">
        <f t="shared" si="128"/>
        <v>10</v>
      </c>
      <c r="BP181" s="83">
        <f t="shared" si="129"/>
        <v>46</v>
      </c>
      <c r="BQ181" s="83">
        <f t="shared" si="130"/>
        <v>189</v>
      </c>
      <c r="BR181" s="83">
        <f t="shared" si="131"/>
        <v>17</v>
      </c>
      <c r="BS181" s="77">
        <f t="shared" si="151"/>
        <v>262</v>
      </c>
      <c r="BT181" s="83">
        <f t="shared" si="132"/>
        <v>0</v>
      </c>
      <c r="BU181" s="77"/>
      <c r="BV181" s="83">
        <f t="shared" si="133"/>
        <v>0</v>
      </c>
      <c r="BW181" s="83">
        <f t="shared" si="134"/>
        <v>0</v>
      </c>
      <c r="BX181" s="83">
        <f t="shared" si="135"/>
        <v>0</v>
      </c>
      <c r="BY181" s="83">
        <f t="shared" si="136"/>
        <v>0</v>
      </c>
      <c r="BZ181" s="83">
        <f t="shared" si="137"/>
        <v>0</v>
      </c>
      <c r="CA181" s="77">
        <f t="shared" si="152"/>
        <v>0</v>
      </c>
      <c r="CB181" s="85">
        <v>2</v>
      </c>
      <c r="CC181" s="77">
        <v>4</v>
      </c>
      <c r="CD181" s="85">
        <v>4</v>
      </c>
      <c r="CE181" s="85">
        <v>8</v>
      </c>
      <c r="CF181" s="85">
        <v>26</v>
      </c>
      <c r="CG181" s="85">
        <v>21</v>
      </c>
      <c r="CH181" s="85">
        <v>1</v>
      </c>
      <c r="CI181" s="77">
        <f t="shared" si="153"/>
        <v>56</v>
      </c>
      <c r="CP181" s="77">
        <f t="shared" si="154"/>
        <v>0</v>
      </c>
      <c r="CQ181" s="85">
        <f t="shared" si="138"/>
        <v>1</v>
      </c>
      <c r="CR181" s="77">
        <v>1</v>
      </c>
      <c r="CS181" s="85">
        <f t="shared" si="139"/>
        <v>1</v>
      </c>
      <c r="CT181" s="85">
        <f t="shared" si="140"/>
        <v>0</v>
      </c>
      <c r="CU181" s="85">
        <f t="shared" si="141"/>
        <v>15</v>
      </c>
      <c r="CV181" s="85">
        <f t="shared" si="142"/>
        <v>7</v>
      </c>
      <c r="CW181" s="85">
        <f t="shared" si="143"/>
        <v>1</v>
      </c>
      <c r="CX181" s="77">
        <f t="shared" si="155"/>
        <v>23</v>
      </c>
      <c r="CY181" s="85">
        <v>1</v>
      </c>
      <c r="CZ181" s="85">
        <v>1</v>
      </c>
      <c r="DA181" s="85">
        <v>0</v>
      </c>
      <c r="DB181" s="85">
        <v>15</v>
      </c>
      <c r="DC181" s="85">
        <v>7</v>
      </c>
      <c r="DD181" s="85">
        <v>1</v>
      </c>
      <c r="ET181" s="85">
        <v>5</v>
      </c>
      <c r="EU181" s="85">
        <v>6</v>
      </c>
      <c r="EV181" s="85">
        <v>2</v>
      </c>
      <c r="EW181" s="85">
        <v>20</v>
      </c>
      <c r="EX181" s="85">
        <v>102</v>
      </c>
      <c r="EY181" s="85">
        <v>6</v>
      </c>
      <c r="EZ181" s="85">
        <v>1</v>
      </c>
      <c r="FA181" s="85">
        <v>7</v>
      </c>
      <c r="FB181" s="85">
        <v>8</v>
      </c>
      <c r="FC181" s="85">
        <v>26</v>
      </c>
      <c r="FD181" s="85">
        <v>87</v>
      </c>
      <c r="FE181" s="85">
        <v>11</v>
      </c>
      <c r="FL181" s="86">
        <f t="shared" si="156"/>
        <v>0</v>
      </c>
      <c r="FM181" s="99">
        <f t="shared" si="144"/>
        <v>0</v>
      </c>
      <c r="FN181" s="99">
        <f t="shared" si="145"/>
        <v>0</v>
      </c>
      <c r="FO181" s="100">
        <f t="shared" si="146"/>
        <v>0</v>
      </c>
      <c r="FP181" s="100">
        <f t="shared" si="147"/>
        <v>0</v>
      </c>
      <c r="FQ181" s="101">
        <v>0.16079854809437372</v>
      </c>
      <c r="FR181" s="101">
        <v>0.11390860692102923</v>
      </c>
      <c r="FS181" s="101">
        <v>0.18358178476618361</v>
      </c>
      <c r="FT181" s="100" t="s">
        <v>1960</v>
      </c>
      <c r="FU181" s="100" t="s">
        <v>1961</v>
      </c>
      <c r="FV181" s="100" t="s">
        <v>1962</v>
      </c>
      <c r="FW181" s="100" t="s">
        <v>1917</v>
      </c>
      <c r="FX181" s="100" t="s">
        <v>1835</v>
      </c>
      <c r="FY181" s="100" t="s">
        <v>1540</v>
      </c>
      <c r="FZ181" s="100" t="s">
        <v>1666</v>
      </c>
      <c r="GA181" s="100" t="s">
        <v>1531</v>
      </c>
      <c r="GB181" s="100"/>
    </row>
    <row r="182" spans="1:184" hidden="1" x14ac:dyDescent="0.25">
      <c r="A182" s="32" t="s">
        <v>170</v>
      </c>
      <c r="B182" s="90" t="s">
        <v>175</v>
      </c>
      <c r="C182" s="41" t="str">
        <f>'[1]Özet tablo'!P181</f>
        <v>BİLECİK</v>
      </c>
      <c r="D182" s="41"/>
      <c r="E182" s="41"/>
      <c r="F182" s="41"/>
      <c r="G182" s="91">
        <v>20</v>
      </c>
      <c r="H182" s="91">
        <v>52</v>
      </c>
      <c r="I182" s="91">
        <v>53</v>
      </c>
      <c r="J182" s="91">
        <v>125</v>
      </c>
      <c r="K182" s="92">
        <v>16</v>
      </c>
      <c r="L182" s="92">
        <v>39</v>
      </c>
      <c r="M182" s="92">
        <v>69</v>
      </c>
      <c r="N182" s="92">
        <v>124</v>
      </c>
      <c r="O182" s="93">
        <v>6</v>
      </c>
      <c r="P182" s="40">
        <v>16</v>
      </c>
      <c r="Q182" s="94">
        <f t="shared" si="159"/>
        <v>-1</v>
      </c>
      <c r="R182" s="95">
        <f t="shared" si="160"/>
        <v>-8.0000000000000002E-3</v>
      </c>
      <c r="S182" s="96">
        <v>80</v>
      </c>
      <c r="T182" s="96">
        <v>82</v>
      </c>
      <c r="U182" s="96">
        <v>84</v>
      </c>
      <c r="V182" s="96">
        <v>100</v>
      </c>
      <c r="W182" s="96">
        <v>166</v>
      </c>
      <c r="X182" s="96">
        <v>246</v>
      </c>
      <c r="Y182" s="73">
        <f t="shared" si="109"/>
        <v>20</v>
      </c>
      <c r="Z182" s="73">
        <f t="shared" si="110"/>
        <v>47.560975609756099</v>
      </c>
      <c r="AA182" s="73">
        <f t="shared" si="111"/>
        <v>70.238095238095227</v>
      </c>
      <c r="AB182" s="73">
        <f t="shared" si="112"/>
        <v>59.036144578313255</v>
      </c>
      <c r="AC182" s="73">
        <f t="shared" si="113"/>
        <v>46.341463414634148</v>
      </c>
      <c r="AD182" s="97">
        <f t="shared" si="116"/>
        <v>68</v>
      </c>
      <c r="AE182" s="40">
        <f t="shared" si="117"/>
        <v>25</v>
      </c>
      <c r="AF182" s="98">
        <v>95</v>
      </c>
      <c r="AG182" s="98">
        <v>62</v>
      </c>
      <c r="AH182" s="98">
        <v>101</v>
      </c>
      <c r="AI182" s="98">
        <v>68</v>
      </c>
      <c r="AJ182" s="98">
        <v>15</v>
      </c>
      <c r="AK182" s="98">
        <v>26</v>
      </c>
      <c r="AL182" s="76">
        <v>5</v>
      </c>
      <c r="AM182" s="76">
        <v>9</v>
      </c>
      <c r="AN182" s="77">
        <v>9</v>
      </c>
      <c r="AO182" s="77">
        <v>52</v>
      </c>
      <c r="AP182" s="77">
        <v>58</v>
      </c>
      <c r="AQ182" s="77">
        <v>3</v>
      </c>
      <c r="AR182" s="77">
        <f t="shared" si="148"/>
        <v>122</v>
      </c>
      <c r="AS182" s="77">
        <v>11</v>
      </c>
      <c r="AT182" s="78">
        <v>5</v>
      </c>
      <c r="AU182" s="79">
        <v>6</v>
      </c>
      <c r="AV182" s="80">
        <f t="shared" si="118"/>
        <v>45.384615384615387</v>
      </c>
      <c r="AW182" s="80">
        <f t="shared" si="119"/>
        <v>60.355029585798817</v>
      </c>
      <c r="AX182" s="80">
        <f t="shared" si="120"/>
        <v>73.529411764705884</v>
      </c>
      <c r="AY182" s="81">
        <f t="shared" si="121"/>
        <v>14.516129032258066</v>
      </c>
      <c r="AZ182" s="81">
        <f t="shared" si="122"/>
        <v>51.485148514851488</v>
      </c>
      <c r="BA182" s="81">
        <f t="shared" si="123"/>
        <v>83.132530120481931</v>
      </c>
      <c r="BB182" s="81">
        <f t="shared" si="124"/>
        <v>65.760869565217391</v>
      </c>
      <c r="BC182" s="81">
        <f t="shared" si="125"/>
        <v>53.793103448275858</v>
      </c>
      <c r="BD182" s="82">
        <f t="shared" si="149"/>
        <v>14</v>
      </c>
      <c r="BE182" s="83">
        <v>5</v>
      </c>
      <c r="BF182" s="83">
        <v>7</v>
      </c>
      <c r="BG182" s="83">
        <v>8</v>
      </c>
      <c r="BH182" s="83">
        <v>45</v>
      </c>
      <c r="BI182" s="83">
        <v>63</v>
      </c>
      <c r="BJ182" s="83">
        <v>8</v>
      </c>
      <c r="BK182" s="77">
        <f t="shared" si="150"/>
        <v>124</v>
      </c>
      <c r="BL182" s="83">
        <f t="shared" si="126"/>
        <v>5</v>
      </c>
      <c r="BM182" s="84">
        <v>9</v>
      </c>
      <c r="BN182" s="83">
        <f t="shared" si="127"/>
        <v>7</v>
      </c>
      <c r="BO182" s="83">
        <f t="shared" si="128"/>
        <v>8</v>
      </c>
      <c r="BP182" s="83">
        <f t="shared" si="129"/>
        <v>45</v>
      </c>
      <c r="BQ182" s="83">
        <f t="shared" si="130"/>
        <v>63</v>
      </c>
      <c r="BR182" s="83">
        <f t="shared" si="131"/>
        <v>8</v>
      </c>
      <c r="BS182" s="77">
        <f t="shared" si="151"/>
        <v>124</v>
      </c>
      <c r="BT182" s="83">
        <f t="shared" si="132"/>
        <v>0</v>
      </c>
      <c r="BU182" s="77"/>
      <c r="BV182" s="83">
        <f t="shared" si="133"/>
        <v>0</v>
      </c>
      <c r="BW182" s="83">
        <f t="shared" si="134"/>
        <v>0</v>
      </c>
      <c r="BX182" s="83">
        <f t="shared" si="135"/>
        <v>0</v>
      </c>
      <c r="BY182" s="83">
        <f t="shared" si="136"/>
        <v>0</v>
      </c>
      <c r="BZ182" s="83">
        <f t="shared" si="137"/>
        <v>0</v>
      </c>
      <c r="CA182" s="77">
        <f t="shared" si="152"/>
        <v>0</v>
      </c>
      <c r="CC182" s="77"/>
      <c r="CI182" s="77">
        <f t="shared" si="153"/>
        <v>0</v>
      </c>
      <c r="CP182" s="77">
        <f t="shared" si="154"/>
        <v>0</v>
      </c>
      <c r="CQ182" s="85">
        <f t="shared" si="138"/>
        <v>0</v>
      </c>
      <c r="CR182" s="77"/>
      <c r="CS182" s="85">
        <f t="shared" si="139"/>
        <v>0</v>
      </c>
      <c r="CT182" s="85">
        <f t="shared" si="140"/>
        <v>0</v>
      </c>
      <c r="CU182" s="85">
        <f t="shared" si="141"/>
        <v>0</v>
      </c>
      <c r="CV182" s="85">
        <f t="shared" si="142"/>
        <v>0</v>
      </c>
      <c r="CW182" s="85">
        <f t="shared" si="143"/>
        <v>0</v>
      </c>
      <c r="CX182" s="77">
        <f t="shared" si="155"/>
        <v>0</v>
      </c>
      <c r="DP182" s="85">
        <v>1</v>
      </c>
      <c r="DQ182" s="85">
        <v>1</v>
      </c>
      <c r="DR182" s="85">
        <v>0</v>
      </c>
      <c r="DS182" s="85">
        <v>4</v>
      </c>
      <c r="DT182" s="85">
        <v>14</v>
      </c>
      <c r="DU182" s="85">
        <v>3</v>
      </c>
      <c r="ET182" s="85">
        <v>3</v>
      </c>
      <c r="EU182" s="85">
        <v>2</v>
      </c>
      <c r="EV182" s="85">
        <v>0</v>
      </c>
      <c r="EW182" s="85">
        <v>15</v>
      </c>
      <c r="EX182" s="85">
        <v>18</v>
      </c>
      <c r="EY182" s="85">
        <v>1</v>
      </c>
      <c r="EZ182" s="85">
        <v>1</v>
      </c>
      <c r="FA182" s="85">
        <v>4</v>
      </c>
      <c r="FB182" s="85">
        <v>8</v>
      </c>
      <c r="FC182" s="85">
        <v>26</v>
      </c>
      <c r="FD182" s="85">
        <v>31</v>
      </c>
      <c r="FE182" s="85">
        <v>4</v>
      </c>
      <c r="FL182" s="86">
        <f t="shared" si="156"/>
        <v>0.29999999999999716</v>
      </c>
      <c r="FM182" s="99">
        <f t="shared" si="144"/>
        <v>0</v>
      </c>
      <c r="FN182" s="99">
        <f t="shared" si="145"/>
        <v>0</v>
      </c>
      <c r="FO182" s="100">
        <f t="shared" si="146"/>
        <v>0</v>
      </c>
      <c r="FP182" s="100">
        <f t="shared" si="147"/>
        <v>0</v>
      </c>
      <c r="FQ182" s="101">
        <v>0.41178482365514785</v>
      </c>
      <c r="FR182" s="101">
        <v>0.35180691938798814</v>
      </c>
      <c r="FS182" s="101">
        <v>0.23407974300831433</v>
      </c>
      <c r="FT182" s="100" t="s">
        <v>1768</v>
      </c>
      <c r="FU182" s="100" t="s">
        <v>1612</v>
      </c>
      <c r="FV182" s="100" t="s">
        <v>1541</v>
      </c>
      <c r="FW182" s="100" t="s">
        <v>1550</v>
      </c>
      <c r="FX182" s="100" t="s">
        <v>2281</v>
      </c>
      <c r="FY182" s="100" t="s">
        <v>2278</v>
      </c>
      <c r="FZ182" s="100" t="s">
        <v>2238</v>
      </c>
      <c r="GA182" s="100" t="s">
        <v>2192</v>
      </c>
      <c r="GB182" s="100"/>
    </row>
    <row r="183" spans="1:184" hidden="1" x14ac:dyDescent="0.25">
      <c r="A183" s="32" t="s">
        <v>170</v>
      </c>
      <c r="B183" s="90" t="s">
        <v>176</v>
      </c>
      <c r="C183" s="41" t="str">
        <f>'[1]Özet tablo'!P182</f>
        <v>BİLECİK</v>
      </c>
      <c r="D183" s="41"/>
      <c r="E183" s="41"/>
      <c r="F183" s="41"/>
      <c r="G183" s="91">
        <v>26</v>
      </c>
      <c r="H183" s="91">
        <v>78</v>
      </c>
      <c r="I183" s="91">
        <v>141</v>
      </c>
      <c r="J183" s="91">
        <v>245</v>
      </c>
      <c r="K183" s="92">
        <v>24</v>
      </c>
      <c r="L183" s="92">
        <v>53</v>
      </c>
      <c r="M183" s="92">
        <v>136</v>
      </c>
      <c r="N183" s="92">
        <v>213</v>
      </c>
      <c r="O183" s="93">
        <v>4</v>
      </c>
      <c r="P183" s="40">
        <v>42</v>
      </c>
      <c r="Q183" s="94">
        <f t="shared" si="159"/>
        <v>-32</v>
      </c>
      <c r="R183" s="95">
        <f t="shared" si="160"/>
        <v>-0.1306122448979592</v>
      </c>
      <c r="S183" s="96">
        <v>183</v>
      </c>
      <c r="T183" s="96">
        <v>220</v>
      </c>
      <c r="U183" s="96">
        <v>173</v>
      </c>
      <c r="V183" s="96">
        <v>220</v>
      </c>
      <c r="W183" s="96">
        <v>393</v>
      </c>
      <c r="X183" s="96">
        <v>576</v>
      </c>
      <c r="Y183" s="73">
        <f t="shared" si="109"/>
        <v>13.114754098360656</v>
      </c>
      <c r="Z183" s="73">
        <f t="shared" si="110"/>
        <v>24.09090909090909</v>
      </c>
      <c r="AA183" s="73">
        <f t="shared" si="111"/>
        <v>56.647398843930638</v>
      </c>
      <c r="AB183" s="73">
        <f t="shared" si="112"/>
        <v>38.422391857506362</v>
      </c>
      <c r="AC183" s="73">
        <f t="shared" si="113"/>
        <v>30.381944444444443</v>
      </c>
      <c r="AD183" s="97">
        <f t="shared" si="116"/>
        <v>242</v>
      </c>
      <c r="AE183" s="40">
        <f t="shared" si="117"/>
        <v>75</v>
      </c>
      <c r="AF183" s="98">
        <v>257</v>
      </c>
      <c r="AG183" s="98">
        <v>185</v>
      </c>
      <c r="AH183" s="98">
        <v>248</v>
      </c>
      <c r="AI183" s="98">
        <v>175</v>
      </c>
      <c r="AJ183" s="98">
        <v>41</v>
      </c>
      <c r="AK183" s="98">
        <v>39</v>
      </c>
      <c r="AL183" s="76">
        <v>9</v>
      </c>
      <c r="AM183" s="76">
        <v>17</v>
      </c>
      <c r="AN183" s="77">
        <v>21</v>
      </c>
      <c r="AO183" s="77">
        <v>90</v>
      </c>
      <c r="AP183" s="77">
        <v>141</v>
      </c>
      <c r="AQ183" s="77">
        <v>10</v>
      </c>
      <c r="AR183" s="77">
        <f t="shared" si="148"/>
        <v>262</v>
      </c>
      <c r="AS183" s="77">
        <v>39</v>
      </c>
      <c r="AT183" s="78">
        <v>4</v>
      </c>
      <c r="AU183" s="79">
        <v>6</v>
      </c>
      <c r="AV183" s="80">
        <f t="shared" si="118"/>
        <v>36.944444444444443</v>
      </c>
      <c r="AW183" s="80">
        <f t="shared" si="119"/>
        <v>47.754137115839242</v>
      </c>
      <c r="AX183" s="80">
        <f t="shared" si="120"/>
        <v>64</v>
      </c>
      <c r="AY183" s="81">
        <f t="shared" si="121"/>
        <v>11.351351351351353</v>
      </c>
      <c r="AZ183" s="81">
        <f t="shared" si="122"/>
        <v>36.29032258064516</v>
      </c>
      <c r="BA183" s="81">
        <f t="shared" si="123"/>
        <v>69.907407407407405</v>
      </c>
      <c r="BB183" s="81">
        <f t="shared" si="124"/>
        <v>51.939655172413794</v>
      </c>
      <c r="BC183" s="81">
        <f t="shared" si="125"/>
        <v>42.892768079800497</v>
      </c>
      <c r="BD183" s="82">
        <f t="shared" si="149"/>
        <v>65</v>
      </c>
      <c r="BE183" s="83">
        <v>9</v>
      </c>
      <c r="BF183" s="83">
        <v>17</v>
      </c>
      <c r="BG183" s="83">
        <v>16</v>
      </c>
      <c r="BH183" s="83">
        <v>80</v>
      </c>
      <c r="BI183" s="83">
        <v>150</v>
      </c>
      <c r="BJ183" s="83">
        <v>13</v>
      </c>
      <c r="BK183" s="77">
        <f t="shared" si="150"/>
        <v>259</v>
      </c>
      <c r="BL183" s="83">
        <f t="shared" si="126"/>
        <v>7</v>
      </c>
      <c r="BM183" s="84">
        <v>13</v>
      </c>
      <c r="BN183" s="83">
        <f t="shared" si="127"/>
        <v>13</v>
      </c>
      <c r="BO183" s="83">
        <f t="shared" si="128"/>
        <v>14</v>
      </c>
      <c r="BP183" s="83">
        <f t="shared" si="129"/>
        <v>68</v>
      </c>
      <c r="BQ183" s="83">
        <f t="shared" si="130"/>
        <v>135</v>
      </c>
      <c r="BR183" s="83">
        <f t="shared" si="131"/>
        <v>11</v>
      </c>
      <c r="BS183" s="77">
        <f t="shared" si="151"/>
        <v>228</v>
      </c>
      <c r="BT183" s="83">
        <f t="shared" si="132"/>
        <v>1</v>
      </c>
      <c r="BU183" s="77">
        <v>3</v>
      </c>
      <c r="BV183" s="83">
        <f t="shared" si="133"/>
        <v>3</v>
      </c>
      <c r="BW183" s="83">
        <f t="shared" si="134"/>
        <v>2</v>
      </c>
      <c r="BX183" s="83">
        <f t="shared" si="135"/>
        <v>7</v>
      </c>
      <c r="BY183" s="83">
        <f t="shared" si="136"/>
        <v>11</v>
      </c>
      <c r="BZ183" s="83">
        <f t="shared" si="137"/>
        <v>2</v>
      </c>
      <c r="CA183" s="77">
        <f t="shared" si="152"/>
        <v>22</v>
      </c>
      <c r="CC183" s="77"/>
      <c r="CI183" s="77">
        <f t="shared" si="153"/>
        <v>0</v>
      </c>
      <c r="CP183" s="77">
        <f t="shared" si="154"/>
        <v>0</v>
      </c>
      <c r="CQ183" s="85">
        <f t="shared" si="138"/>
        <v>1</v>
      </c>
      <c r="CR183" s="77">
        <v>1</v>
      </c>
      <c r="CS183" s="85">
        <f t="shared" si="139"/>
        <v>1</v>
      </c>
      <c r="CT183" s="85">
        <f t="shared" si="140"/>
        <v>0</v>
      </c>
      <c r="CU183" s="85">
        <f t="shared" si="141"/>
        <v>5</v>
      </c>
      <c r="CV183" s="85">
        <f t="shared" si="142"/>
        <v>4</v>
      </c>
      <c r="CW183" s="85">
        <f t="shared" si="143"/>
        <v>0</v>
      </c>
      <c r="CX183" s="77">
        <f t="shared" si="155"/>
        <v>9</v>
      </c>
      <c r="CY183" s="85">
        <v>1</v>
      </c>
      <c r="CZ183" s="85">
        <v>1</v>
      </c>
      <c r="DA183" s="85">
        <v>0</v>
      </c>
      <c r="DB183" s="85">
        <v>5</v>
      </c>
      <c r="DC183" s="85">
        <v>4</v>
      </c>
      <c r="DD183" s="85">
        <v>0</v>
      </c>
      <c r="EB183" s="85">
        <v>1</v>
      </c>
      <c r="EC183" s="85">
        <v>3</v>
      </c>
      <c r="ED183" s="85">
        <v>2</v>
      </c>
      <c r="EE183" s="85">
        <v>7</v>
      </c>
      <c r="EF183" s="85">
        <v>11</v>
      </c>
      <c r="EG183" s="85">
        <v>2</v>
      </c>
      <c r="ET183" s="85">
        <v>6</v>
      </c>
      <c r="EU183" s="85">
        <v>6</v>
      </c>
      <c r="EV183" s="85">
        <v>0</v>
      </c>
      <c r="EW183" s="85">
        <v>24</v>
      </c>
      <c r="EX183" s="85">
        <v>69</v>
      </c>
      <c r="EY183" s="85">
        <v>5</v>
      </c>
      <c r="EZ183" s="85">
        <v>1</v>
      </c>
      <c r="FA183" s="85">
        <v>7</v>
      </c>
      <c r="FB183" s="85">
        <v>14</v>
      </c>
      <c r="FC183" s="85">
        <v>44</v>
      </c>
      <c r="FD183" s="85">
        <v>66</v>
      </c>
      <c r="FE183" s="85">
        <v>6</v>
      </c>
      <c r="FL183" s="86">
        <f t="shared" si="156"/>
        <v>51.099999999999966</v>
      </c>
      <c r="FM183" s="99">
        <f t="shared" si="144"/>
        <v>2</v>
      </c>
      <c r="FN183" s="99">
        <f t="shared" si="145"/>
        <v>0</v>
      </c>
      <c r="FO183" s="100">
        <f t="shared" si="146"/>
        <v>0.34</v>
      </c>
      <c r="FP183" s="100">
        <f t="shared" si="147"/>
        <v>0</v>
      </c>
      <c r="FQ183" s="101">
        <v>-0.11851851851851865</v>
      </c>
      <c r="FR183" s="101">
        <v>0.20054945054945059</v>
      </c>
      <c r="FS183" s="101">
        <v>-0.24731182795698933</v>
      </c>
      <c r="FT183" s="100" t="s">
        <v>2100</v>
      </c>
      <c r="FU183" s="100" t="s">
        <v>1972</v>
      </c>
      <c r="FV183" s="100" t="s">
        <v>2365</v>
      </c>
      <c r="FW183" s="100" t="s">
        <v>2379</v>
      </c>
      <c r="FX183" s="100" t="s">
        <v>1970</v>
      </c>
      <c r="FY183" s="100" t="s">
        <v>2230</v>
      </c>
      <c r="FZ183" s="100" t="s">
        <v>1911</v>
      </c>
      <c r="GA183" s="100" t="s">
        <v>1987</v>
      </c>
      <c r="GB183" s="100"/>
    </row>
    <row r="184" spans="1:184" hidden="1" x14ac:dyDescent="0.25">
      <c r="A184" s="32" t="s">
        <v>170</v>
      </c>
      <c r="B184" s="90" t="s">
        <v>1086</v>
      </c>
      <c r="C184" s="41" t="str">
        <f>'[1]Özet tablo'!P183</f>
        <v>BİLECİK</v>
      </c>
      <c r="D184" s="41"/>
      <c r="E184" s="41"/>
      <c r="F184" s="41"/>
      <c r="G184" s="91">
        <v>0</v>
      </c>
      <c r="H184" s="91">
        <v>9</v>
      </c>
      <c r="I184" s="91">
        <v>6</v>
      </c>
      <c r="J184" s="91">
        <v>15</v>
      </c>
      <c r="K184" s="92">
        <v>1</v>
      </c>
      <c r="L184" s="92">
        <v>5</v>
      </c>
      <c r="M184" s="92">
        <v>8</v>
      </c>
      <c r="N184" s="92">
        <v>14</v>
      </c>
      <c r="O184" s="93">
        <v>2</v>
      </c>
      <c r="P184" s="40">
        <v>1</v>
      </c>
      <c r="Q184" s="94">
        <f t="shared" si="159"/>
        <v>-1</v>
      </c>
      <c r="R184" s="95">
        <f t="shared" si="160"/>
        <v>-6.6666666666666666E-2</v>
      </c>
      <c r="S184" s="96">
        <v>13</v>
      </c>
      <c r="T184" s="96">
        <v>23</v>
      </c>
      <c r="U184" s="96">
        <v>15</v>
      </c>
      <c r="V184" s="96">
        <v>18</v>
      </c>
      <c r="W184" s="96">
        <v>38</v>
      </c>
      <c r="X184" s="96">
        <v>51</v>
      </c>
      <c r="Y184" s="73">
        <f t="shared" si="109"/>
        <v>7.6923076923076925</v>
      </c>
      <c r="Z184" s="73">
        <f t="shared" si="110"/>
        <v>21.739130434782609</v>
      </c>
      <c r="AA184" s="73">
        <f t="shared" si="111"/>
        <v>60</v>
      </c>
      <c r="AB184" s="73">
        <f t="shared" si="112"/>
        <v>36.84210526315789</v>
      </c>
      <c r="AC184" s="73">
        <f t="shared" si="113"/>
        <v>29.411764705882355</v>
      </c>
      <c r="AD184" s="97">
        <f t="shared" si="116"/>
        <v>24</v>
      </c>
      <c r="AE184" s="40">
        <f t="shared" si="117"/>
        <v>6</v>
      </c>
      <c r="AF184" s="98">
        <v>26</v>
      </c>
      <c r="AG184" s="98">
        <v>23</v>
      </c>
      <c r="AH184" s="98">
        <v>21</v>
      </c>
      <c r="AI184" s="98">
        <v>25</v>
      </c>
      <c r="AJ184" s="98">
        <v>6</v>
      </c>
      <c r="AK184" s="98">
        <v>9</v>
      </c>
      <c r="AL184" s="76">
        <v>1</v>
      </c>
      <c r="AM184" s="76">
        <v>1</v>
      </c>
      <c r="AN184" s="77">
        <v>0</v>
      </c>
      <c r="AO184" s="77">
        <v>9</v>
      </c>
      <c r="AP184" s="77">
        <v>14</v>
      </c>
      <c r="AQ184" s="77">
        <v>1</v>
      </c>
      <c r="AR184" s="77">
        <f t="shared" si="148"/>
        <v>24</v>
      </c>
      <c r="AS184" s="77">
        <v>3</v>
      </c>
      <c r="AT184" s="77"/>
      <c r="AU184" s="79">
        <v>0</v>
      </c>
      <c r="AV184" s="80">
        <f t="shared" si="118"/>
        <v>25</v>
      </c>
      <c r="AW184" s="80">
        <f t="shared" si="119"/>
        <v>45.652173913043477</v>
      </c>
      <c r="AX184" s="80">
        <f t="shared" si="120"/>
        <v>48</v>
      </c>
      <c r="AY184" s="81">
        <f t="shared" si="121"/>
        <v>0</v>
      </c>
      <c r="AZ184" s="81">
        <f t="shared" si="122"/>
        <v>42.857142857142854</v>
      </c>
      <c r="BA184" s="81">
        <f t="shared" si="123"/>
        <v>45.161290322580641</v>
      </c>
      <c r="BB184" s="81">
        <f t="shared" si="124"/>
        <v>44.230769230769226</v>
      </c>
      <c r="BC184" s="81">
        <f t="shared" si="125"/>
        <v>25.925925925925924</v>
      </c>
      <c r="BD184" s="82">
        <f t="shared" si="149"/>
        <v>17</v>
      </c>
      <c r="BE184" s="83">
        <v>1</v>
      </c>
      <c r="BF184" s="83">
        <v>1</v>
      </c>
      <c r="BG184" s="83">
        <v>0</v>
      </c>
      <c r="BH184" s="83">
        <v>7</v>
      </c>
      <c r="BI184" s="83">
        <v>14</v>
      </c>
      <c r="BJ184" s="83">
        <v>3</v>
      </c>
      <c r="BK184" s="77">
        <f t="shared" si="150"/>
        <v>24</v>
      </c>
      <c r="BL184" s="83">
        <f t="shared" si="126"/>
        <v>1</v>
      </c>
      <c r="BM184" s="84">
        <v>1</v>
      </c>
      <c r="BN184" s="83">
        <f t="shared" si="127"/>
        <v>1</v>
      </c>
      <c r="BO184" s="83">
        <f t="shared" si="128"/>
        <v>0</v>
      </c>
      <c r="BP184" s="83">
        <f t="shared" si="129"/>
        <v>7</v>
      </c>
      <c r="BQ184" s="83">
        <f t="shared" si="130"/>
        <v>14</v>
      </c>
      <c r="BR184" s="83">
        <f t="shared" si="131"/>
        <v>3</v>
      </c>
      <c r="BS184" s="77">
        <f t="shared" si="151"/>
        <v>24</v>
      </c>
      <c r="BT184" s="83">
        <f t="shared" si="132"/>
        <v>0</v>
      </c>
      <c r="BU184" s="77"/>
      <c r="BV184" s="83">
        <f t="shared" si="133"/>
        <v>0</v>
      </c>
      <c r="BW184" s="83">
        <f t="shared" si="134"/>
        <v>0</v>
      </c>
      <c r="BX184" s="83">
        <f t="shared" si="135"/>
        <v>0</v>
      </c>
      <c r="BY184" s="83">
        <f t="shared" si="136"/>
        <v>0</v>
      </c>
      <c r="BZ184" s="83">
        <f t="shared" si="137"/>
        <v>0</v>
      </c>
      <c r="CA184" s="77">
        <f t="shared" si="152"/>
        <v>0</v>
      </c>
      <c r="CC184" s="77"/>
      <c r="CI184" s="77">
        <f t="shared" si="153"/>
        <v>0</v>
      </c>
      <c r="CP184" s="77">
        <f t="shared" si="154"/>
        <v>0</v>
      </c>
      <c r="CQ184" s="85">
        <f t="shared" si="138"/>
        <v>0</v>
      </c>
      <c r="CR184" s="77"/>
      <c r="CS184" s="85">
        <f t="shared" si="139"/>
        <v>0</v>
      </c>
      <c r="CT184" s="85">
        <f t="shared" si="140"/>
        <v>0</v>
      </c>
      <c r="CU184" s="85">
        <f t="shared" si="141"/>
        <v>0</v>
      </c>
      <c r="CV184" s="85">
        <f t="shared" si="142"/>
        <v>0</v>
      </c>
      <c r="CW184" s="85">
        <f t="shared" si="143"/>
        <v>0</v>
      </c>
      <c r="CX184" s="77">
        <f t="shared" si="155"/>
        <v>0</v>
      </c>
      <c r="ET184" s="85">
        <v>1</v>
      </c>
      <c r="EU184" s="85">
        <v>1</v>
      </c>
      <c r="EV184" s="85">
        <v>0</v>
      </c>
      <c r="EW184" s="85">
        <v>7</v>
      </c>
      <c r="EX184" s="85">
        <v>14</v>
      </c>
      <c r="EY184" s="85">
        <v>3</v>
      </c>
      <c r="FL184" s="86">
        <f t="shared" si="156"/>
        <v>8.1999999999999957</v>
      </c>
      <c r="FM184" s="99">
        <f t="shared" si="144"/>
        <v>0</v>
      </c>
      <c r="FN184" s="99">
        <f t="shared" si="145"/>
        <v>0</v>
      </c>
      <c r="FO184" s="100">
        <f t="shared" si="146"/>
        <v>0</v>
      </c>
      <c r="FP184" s="100">
        <f t="shared" si="147"/>
        <v>0</v>
      </c>
      <c r="FQ184" s="101">
        <v>6.7051592475321373E-2</v>
      </c>
      <c r="FR184" s="101">
        <v>4.9800796812748904E-2</v>
      </c>
      <c r="FS184" s="101">
        <v>0.20813397129186606</v>
      </c>
      <c r="FT184" s="100" t="s">
        <v>2357</v>
      </c>
      <c r="FU184" s="100" t="s">
        <v>2300</v>
      </c>
      <c r="FV184" s="100" t="s">
        <v>1488</v>
      </c>
      <c r="FW184" s="100" t="s">
        <v>2160</v>
      </c>
      <c r="FX184" s="100" t="s">
        <v>1498</v>
      </c>
      <c r="FY184" s="100" t="s">
        <v>2348</v>
      </c>
      <c r="FZ184" s="100" t="s">
        <v>2339</v>
      </c>
      <c r="GA184" s="100" t="s">
        <v>1910</v>
      </c>
      <c r="GB184" s="100"/>
    </row>
    <row r="185" spans="1:184" hidden="1" x14ac:dyDescent="0.25">
      <c r="A185" s="32" t="s">
        <v>177</v>
      </c>
      <c r="B185" s="90" t="s">
        <v>178</v>
      </c>
      <c r="C185" s="41" t="str">
        <f>'[1]Özet tablo'!P184</f>
        <v>BİNGÖL</v>
      </c>
      <c r="D185" s="41"/>
      <c r="E185" s="41"/>
      <c r="F185" s="41"/>
      <c r="G185" s="91">
        <v>19</v>
      </c>
      <c r="H185" s="91">
        <v>40</v>
      </c>
      <c r="I185" s="91">
        <v>19</v>
      </c>
      <c r="J185" s="91">
        <v>78</v>
      </c>
      <c r="K185" s="92">
        <v>7</v>
      </c>
      <c r="L185" s="92">
        <v>46</v>
      </c>
      <c r="M185" s="92">
        <v>24</v>
      </c>
      <c r="N185" s="92">
        <v>77</v>
      </c>
      <c r="O185" s="93">
        <v>16</v>
      </c>
      <c r="P185" s="40">
        <v>2</v>
      </c>
      <c r="Q185" s="94">
        <f t="shared" si="159"/>
        <v>-1</v>
      </c>
      <c r="R185" s="95">
        <f t="shared" si="160"/>
        <v>-1.282051282051282E-2</v>
      </c>
      <c r="S185" s="96">
        <v>99</v>
      </c>
      <c r="T185" s="96">
        <v>137</v>
      </c>
      <c r="U185" s="96">
        <v>101</v>
      </c>
      <c r="V185" s="96">
        <v>131</v>
      </c>
      <c r="W185" s="96">
        <v>238</v>
      </c>
      <c r="X185" s="96">
        <v>337</v>
      </c>
      <c r="Y185" s="73">
        <f t="shared" si="109"/>
        <v>7.0707070707070701</v>
      </c>
      <c r="Z185" s="73">
        <f t="shared" si="110"/>
        <v>33.576642335766422</v>
      </c>
      <c r="AA185" s="73">
        <f t="shared" si="111"/>
        <v>37.623762376237622</v>
      </c>
      <c r="AB185" s="73">
        <f t="shared" si="112"/>
        <v>35.294117647058826</v>
      </c>
      <c r="AC185" s="73">
        <f t="shared" si="113"/>
        <v>27.002967359050444</v>
      </c>
      <c r="AD185" s="97">
        <f t="shared" si="116"/>
        <v>154</v>
      </c>
      <c r="AE185" s="40">
        <f t="shared" si="117"/>
        <v>63</v>
      </c>
      <c r="AF185" s="98">
        <v>132</v>
      </c>
      <c r="AG185" s="98">
        <v>104</v>
      </c>
      <c r="AH185" s="98">
        <v>119</v>
      </c>
      <c r="AI185" s="98">
        <v>104</v>
      </c>
      <c r="AJ185" s="98">
        <v>28</v>
      </c>
      <c r="AK185" s="98">
        <v>31</v>
      </c>
      <c r="AL185" s="76">
        <v>4</v>
      </c>
      <c r="AM185" s="76">
        <v>8</v>
      </c>
      <c r="AN185" s="77">
        <v>8</v>
      </c>
      <c r="AO185" s="77">
        <v>33</v>
      </c>
      <c r="AP185" s="77">
        <v>20</v>
      </c>
      <c r="AQ185" s="77">
        <v>2</v>
      </c>
      <c r="AR185" s="77">
        <f t="shared" si="148"/>
        <v>63</v>
      </c>
      <c r="AS185" s="77">
        <v>2</v>
      </c>
      <c r="AT185" s="78">
        <v>19</v>
      </c>
      <c r="AU185" s="79">
        <v>21</v>
      </c>
      <c r="AV185" s="80">
        <f t="shared" si="118"/>
        <v>13.461538461538462</v>
      </c>
      <c r="AW185" s="80">
        <f t="shared" si="119"/>
        <v>23.766816143497756</v>
      </c>
      <c r="AX185" s="80">
        <f t="shared" si="120"/>
        <v>19.230769230769234</v>
      </c>
      <c r="AY185" s="81">
        <f t="shared" si="121"/>
        <v>7.6923076923076925</v>
      </c>
      <c r="AZ185" s="81">
        <f t="shared" si="122"/>
        <v>27.731092436974791</v>
      </c>
      <c r="BA185" s="81">
        <f t="shared" si="123"/>
        <v>45.454545454545453</v>
      </c>
      <c r="BB185" s="81">
        <f t="shared" si="124"/>
        <v>37.051792828685258</v>
      </c>
      <c r="BC185" s="81">
        <f t="shared" si="125"/>
        <v>28.8135593220339</v>
      </c>
      <c r="BD185" s="82">
        <f t="shared" si="149"/>
        <v>72</v>
      </c>
      <c r="BE185" s="83">
        <v>4</v>
      </c>
      <c r="BF185" s="83">
        <v>6</v>
      </c>
      <c r="BG185" s="83">
        <v>7</v>
      </c>
      <c r="BH185" s="83">
        <v>28</v>
      </c>
      <c r="BI185" s="83">
        <v>27</v>
      </c>
      <c r="BJ185" s="83">
        <v>2</v>
      </c>
      <c r="BK185" s="77">
        <f t="shared" si="150"/>
        <v>64</v>
      </c>
      <c r="BL185" s="83">
        <f t="shared" si="126"/>
        <v>4</v>
      </c>
      <c r="BM185" s="84">
        <v>8</v>
      </c>
      <c r="BN185" s="83">
        <f t="shared" si="127"/>
        <v>6</v>
      </c>
      <c r="BO185" s="83">
        <f t="shared" si="128"/>
        <v>7</v>
      </c>
      <c r="BP185" s="83">
        <f t="shared" si="129"/>
        <v>28</v>
      </c>
      <c r="BQ185" s="83">
        <f t="shared" si="130"/>
        <v>27</v>
      </c>
      <c r="BR185" s="83">
        <f t="shared" si="131"/>
        <v>2</v>
      </c>
      <c r="BS185" s="77">
        <f t="shared" si="151"/>
        <v>64</v>
      </c>
      <c r="BT185" s="83">
        <f t="shared" si="132"/>
        <v>0</v>
      </c>
      <c r="BU185" s="77"/>
      <c r="BV185" s="83">
        <f t="shared" si="133"/>
        <v>0</v>
      </c>
      <c r="BW185" s="83">
        <f t="shared" si="134"/>
        <v>0</v>
      </c>
      <c r="BX185" s="83">
        <f t="shared" si="135"/>
        <v>0</v>
      </c>
      <c r="BY185" s="83">
        <f t="shared" si="136"/>
        <v>0</v>
      </c>
      <c r="BZ185" s="83">
        <f t="shared" si="137"/>
        <v>0</v>
      </c>
      <c r="CA185" s="77">
        <f t="shared" si="152"/>
        <v>0</v>
      </c>
      <c r="CC185" s="77"/>
      <c r="CI185" s="77">
        <f t="shared" si="153"/>
        <v>0</v>
      </c>
      <c r="CP185" s="77">
        <f t="shared" si="154"/>
        <v>0</v>
      </c>
      <c r="CQ185" s="85">
        <f t="shared" si="138"/>
        <v>0</v>
      </c>
      <c r="CR185" s="77"/>
      <c r="CS185" s="85">
        <f t="shared" si="139"/>
        <v>0</v>
      </c>
      <c r="CT185" s="85">
        <f t="shared" si="140"/>
        <v>0</v>
      </c>
      <c r="CU185" s="85">
        <f t="shared" si="141"/>
        <v>0</v>
      </c>
      <c r="CV185" s="85">
        <f t="shared" si="142"/>
        <v>0</v>
      </c>
      <c r="CW185" s="85">
        <f t="shared" si="143"/>
        <v>0</v>
      </c>
      <c r="CX185" s="77">
        <f t="shared" si="155"/>
        <v>0</v>
      </c>
      <c r="ET185" s="85">
        <v>3</v>
      </c>
      <c r="EU185" s="85">
        <v>3</v>
      </c>
      <c r="EV185" s="85">
        <v>0</v>
      </c>
      <c r="EW185" s="85">
        <v>16</v>
      </c>
      <c r="EX185" s="85">
        <v>15</v>
      </c>
      <c r="EY185" s="85">
        <v>0</v>
      </c>
      <c r="EZ185" s="85">
        <v>1</v>
      </c>
      <c r="FA185" s="85">
        <v>3</v>
      </c>
      <c r="FB185" s="85">
        <v>7</v>
      </c>
      <c r="FC185" s="85">
        <v>12</v>
      </c>
      <c r="FD185" s="85">
        <v>12</v>
      </c>
      <c r="FE185" s="85">
        <v>2</v>
      </c>
      <c r="FL185" s="86">
        <f t="shared" si="156"/>
        <v>82.1</v>
      </c>
      <c r="FM185" s="99">
        <f t="shared" si="144"/>
        <v>4</v>
      </c>
      <c r="FN185" s="99">
        <f t="shared" si="145"/>
        <v>0</v>
      </c>
      <c r="FO185" s="100">
        <f t="shared" si="146"/>
        <v>0.68</v>
      </c>
      <c r="FP185" s="100">
        <f t="shared" si="147"/>
        <v>0</v>
      </c>
      <c r="FQ185" s="101">
        <v>0.20327527398792222</v>
      </c>
      <c r="FR185" s="101">
        <v>-3.3239873170451552E-4</v>
      </c>
      <c r="FS185" s="101">
        <v>2.5319977740678991E-2</v>
      </c>
      <c r="FT185" s="100" t="s">
        <v>2296</v>
      </c>
      <c r="FU185" s="100" t="s">
        <v>1905</v>
      </c>
      <c r="FV185" s="100" t="s">
        <v>2331</v>
      </c>
      <c r="FW185" s="100" t="s">
        <v>2374</v>
      </c>
      <c r="FX185" s="100" t="s">
        <v>2258</v>
      </c>
      <c r="FY185" s="100" t="s">
        <v>1801</v>
      </c>
      <c r="FZ185" s="100" t="s">
        <v>1533</v>
      </c>
      <c r="GA185" s="100" t="s">
        <v>1542</v>
      </c>
      <c r="GB185" s="100"/>
    </row>
    <row r="186" spans="1:184" hidden="1" x14ac:dyDescent="0.25">
      <c r="A186" s="32" t="s">
        <v>177</v>
      </c>
      <c r="B186" s="90" t="s">
        <v>179</v>
      </c>
      <c r="C186" s="41" t="str">
        <f>'[1]Özet tablo'!P185</f>
        <v>BİNGÖL</v>
      </c>
      <c r="D186" s="41"/>
      <c r="E186" s="41"/>
      <c r="F186" s="41"/>
      <c r="G186" s="91">
        <v>23</v>
      </c>
      <c r="H186" s="91">
        <v>186</v>
      </c>
      <c r="I186" s="91">
        <v>165</v>
      </c>
      <c r="J186" s="91">
        <v>374</v>
      </c>
      <c r="K186" s="92">
        <v>11</v>
      </c>
      <c r="L186" s="92">
        <v>157</v>
      </c>
      <c r="M186" s="92">
        <v>175</v>
      </c>
      <c r="N186" s="92">
        <v>343</v>
      </c>
      <c r="O186" s="93">
        <v>77</v>
      </c>
      <c r="P186" s="40">
        <v>12</v>
      </c>
      <c r="Q186" s="94">
        <f t="shared" si="159"/>
        <v>-31</v>
      </c>
      <c r="R186" s="95">
        <f t="shared" si="160"/>
        <v>-8.2887700534759357E-2</v>
      </c>
      <c r="S186" s="96">
        <v>442</v>
      </c>
      <c r="T186" s="96">
        <v>615</v>
      </c>
      <c r="U186" s="96">
        <v>440</v>
      </c>
      <c r="V186" s="96">
        <v>578</v>
      </c>
      <c r="W186" s="96">
        <v>1055</v>
      </c>
      <c r="X186" s="96">
        <v>1497</v>
      </c>
      <c r="Y186" s="73">
        <f t="shared" si="109"/>
        <v>2.4886877828054299</v>
      </c>
      <c r="Z186" s="73">
        <f t="shared" si="110"/>
        <v>25.528455284552848</v>
      </c>
      <c r="AA186" s="73">
        <f t="shared" si="111"/>
        <v>54.54545454545454</v>
      </c>
      <c r="AB186" s="73">
        <f t="shared" si="112"/>
        <v>37.630331753554501</v>
      </c>
      <c r="AC186" s="73">
        <f t="shared" si="113"/>
        <v>27.254509018036071</v>
      </c>
      <c r="AD186" s="97">
        <f t="shared" si="116"/>
        <v>658</v>
      </c>
      <c r="AE186" s="40">
        <f t="shared" si="117"/>
        <v>200</v>
      </c>
      <c r="AF186" s="98">
        <v>590</v>
      </c>
      <c r="AG186" s="98">
        <v>453</v>
      </c>
      <c r="AH186" s="98">
        <v>568</v>
      </c>
      <c r="AI186" s="98">
        <v>464</v>
      </c>
      <c r="AJ186" s="98">
        <v>135</v>
      </c>
      <c r="AK186" s="98">
        <v>132</v>
      </c>
      <c r="AL186" s="76">
        <v>7</v>
      </c>
      <c r="AM186" s="76">
        <v>18</v>
      </c>
      <c r="AN186" s="77">
        <v>10</v>
      </c>
      <c r="AO186" s="77">
        <v>104</v>
      </c>
      <c r="AP186" s="77">
        <v>164</v>
      </c>
      <c r="AQ186" s="77">
        <v>2</v>
      </c>
      <c r="AR186" s="77">
        <f t="shared" si="148"/>
        <v>280</v>
      </c>
      <c r="AS186" s="77">
        <v>7</v>
      </c>
      <c r="AT186" s="78">
        <v>46</v>
      </c>
      <c r="AU186" s="79">
        <v>125</v>
      </c>
      <c r="AV186" s="80">
        <f t="shared" si="118"/>
        <v>18.429661941112325</v>
      </c>
      <c r="AW186" s="80">
        <f t="shared" si="119"/>
        <v>25.484496124031008</v>
      </c>
      <c r="AX186" s="80">
        <f t="shared" si="120"/>
        <v>34.267241379310342</v>
      </c>
      <c r="AY186" s="81">
        <f t="shared" si="121"/>
        <v>2.2075055187637971</v>
      </c>
      <c r="AZ186" s="81">
        <f t="shared" si="122"/>
        <v>18.30985915492958</v>
      </c>
      <c r="BA186" s="81">
        <f t="shared" si="123"/>
        <v>55.926544240400666</v>
      </c>
      <c r="BB186" s="81">
        <f t="shared" si="124"/>
        <v>37.617823479005999</v>
      </c>
      <c r="BC186" s="81">
        <f t="shared" si="125"/>
        <v>32.79467680608365</v>
      </c>
      <c r="BD186" s="82">
        <f t="shared" si="149"/>
        <v>264</v>
      </c>
      <c r="BE186" s="83">
        <v>7</v>
      </c>
      <c r="BF186" s="83">
        <v>17</v>
      </c>
      <c r="BG186" s="83">
        <v>9</v>
      </c>
      <c r="BH186" s="83">
        <v>101</v>
      </c>
      <c r="BI186" s="83">
        <v>193</v>
      </c>
      <c r="BJ186" s="83">
        <v>2</v>
      </c>
      <c r="BK186" s="77">
        <f t="shared" si="150"/>
        <v>305</v>
      </c>
      <c r="BL186" s="83">
        <f t="shared" si="126"/>
        <v>7</v>
      </c>
      <c r="BM186" s="84">
        <v>18</v>
      </c>
      <c r="BN186" s="83">
        <f t="shared" si="127"/>
        <v>17</v>
      </c>
      <c r="BO186" s="83">
        <f t="shared" si="128"/>
        <v>9</v>
      </c>
      <c r="BP186" s="83">
        <f t="shared" si="129"/>
        <v>101</v>
      </c>
      <c r="BQ186" s="83">
        <f t="shared" si="130"/>
        <v>193</v>
      </c>
      <c r="BR186" s="83">
        <f t="shared" si="131"/>
        <v>2</v>
      </c>
      <c r="BS186" s="77">
        <f t="shared" si="151"/>
        <v>305</v>
      </c>
      <c r="BT186" s="83">
        <f t="shared" si="132"/>
        <v>0</v>
      </c>
      <c r="BU186" s="77"/>
      <c r="BV186" s="83">
        <f t="shared" si="133"/>
        <v>0</v>
      </c>
      <c r="BW186" s="83">
        <f t="shared" si="134"/>
        <v>0</v>
      </c>
      <c r="BX186" s="83">
        <f t="shared" si="135"/>
        <v>0</v>
      </c>
      <c r="BY186" s="83">
        <f t="shared" si="136"/>
        <v>0</v>
      </c>
      <c r="BZ186" s="83">
        <f t="shared" si="137"/>
        <v>0</v>
      </c>
      <c r="CA186" s="77">
        <f t="shared" si="152"/>
        <v>0</v>
      </c>
      <c r="CC186" s="77"/>
      <c r="CI186" s="77">
        <f t="shared" si="153"/>
        <v>0</v>
      </c>
      <c r="CP186" s="77">
        <f t="shared" si="154"/>
        <v>0</v>
      </c>
      <c r="CQ186" s="85">
        <f t="shared" si="138"/>
        <v>0</v>
      </c>
      <c r="CR186" s="77"/>
      <c r="CS186" s="85">
        <f t="shared" si="139"/>
        <v>0</v>
      </c>
      <c r="CT186" s="85">
        <f t="shared" si="140"/>
        <v>0</v>
      </c>
      <c r="CU186" s="85">
        <f t="shared" si="141"/>
        <v>0</v>
      </c>
      <c r="CV186" s="85">
        <f t="shared" si="142"/>
        <v>0</v>
      </c>
      <c r="CW186" s="85">
        <f t="shared" si="143"/>
        <v>0</v>
      </c>
      <c r="CX186" s="77">
        <f t="shared" si="155"/>
        <v>0</v>
      </c>
      <c r="DP186" s="85">
        <v>1</v>
      </c>
      <c r="DQ186" s="85">
        <v>3</v>
      </c>
      <c r="DR186" s="85">
        <v>7</v>
      </c>
      <c r="DS186" s="85">
        <v>23</v>
      </c>
      <c r="DT186" s="85">
        <v>22</v>
      </c>
      <c r="DU186" s="85">
        <v>0</v>
      </c>
      <c r="ET186" s="85">
        <v>4</v>
      </c>
      <c r="EU186" s="85">
        <v>7</v>
      </c>
      <c r="EV186" s="85">
        <v>0</v>
      </c>
      <c r="EW186" s="85">
        <v>54</v>
      </c>
      <c r="EX186" s="85">
        <v>78</v>
      </c>
      <c r="EY186" s="85">
        <v>1</v>
      </c>
      <c r="EZ186" s="85">
        <v>2</v>
      </c>
      <c r="FA186" s="85">
        <v>7</v>
      </c>
      <c r="FB186" s="85">
        <v>2</v>
      </c>
      <c r="FC186" s="85">
        <v>24</v>
      </c>
      <c r="FD186" s="85">
        <v>93</v>
      </c>
      <c r="FE186" s="85">
        <v>1</v>
      </c>
      <c r="FL186" s="86">
        <f t="shared" si="156"/>
        <v>406.4</v>
      </c>
      <c r="FM186" s="99">
        <f t="shared" si="144"/>
        <v>20</v>
      </c>
      <c r="FN186" s="99">
        <f t="shared" si="145"/>
        <v>4</v>
      </c>
      <c r="FO186" s="100">
        <f t="shared" si="146"/>
        <v>3.4</v>
      </c>
      <c r="FP186" s="100">
        <f t="shared" si="147"/>
        <v>684</v>
      </c>
      <c r="FQ186" s="101">
        <v>0.16434039020340382</v>
      </c>
      <c r="FR186" s="101">
        <v>0.20080895151263994</v>
      </c>
      <c r="FS186" s="101">
        <v>0.1107187894073141</v>
      </c>
      <c r="FT186" s="100" t="s">
        <v>1870</v>
      </c>
      <c r="FU186" s="100" t="s">
        <v>2007</v>
      </c>
      <c r="FV186" s="100" t="s">
        <v>2005</v>
      </c>
      <c r="FW186" s="100" t="s">
        <v>1714</v>
      </c>
      <c r="FX186" s="100" t="s">
        <v>2118</v>
      </c>
      <c r="FY186" s="100" t="s">
        <v>2061</v>
      </c>
      <c r="FZ186" s="100" t="s">
        <v>2255</v>
      </c>
      <c r="GA186" s="100" t="s">
        <v>1601</v>
      </c>
      <c r="GB186" s="100"/>
    </row>
    <row r="187" spans="1:184" hidden="1" x14ac:dyDescent="0.25">
      <c r="A187" s="32" t="s">
        <v>177</v>
      </c>
      <c r="B187" s="90" t="s">
        <v>180</v>
      </c>
      <c r="C187" s="41" t="str">
        <f>'[1]Özet tablo'!P186</f>
        <v>BİNGÖL</v>
      </c>
      <c r="D187" s="41"/>
      <c r="E187" s="41"/>
      <c r="F187" s="41"/>
      <c r="G187" s="91">
        <v>18</v>
      </c>
      <c r="H187" s="91">
        <v>211</v>
      </c>
      <c r="I187" s="91">
        <v>169</v>
      </c>
      <c r="J187" s="91">
        <v>398</v>
      </c>
      <c r="K187" s="92">
        <v>75</v>
      </c>
      <c r="L187" s="92">
        <v>170</v>
      </c>
      <c r="M187" s="92">
        <v>172</v>
      </c>
      <c r="N187" s="92">
        <v>417</v>
      </c>
      <c r="O187" s="93">
        <v>137</v>
      </c>
      <c r="P187" s="40">
        <v>4</v>
      </c>
      <c r="Q187" s="94">
        <f t="shared" si="159"/>
        <v>19</v>
      </c>
      <c r="R187" s="95">
        <f t="shared" si="160"/>
        <v>4.7738693467336682E-2</v>
      </c>
      <c r="S187" s="96">
        <v>554</v>
      </c>
      <c r="T187" s="96">
        <v>608</v>
      </c>
      <c r="U187" s="96">
        <v>540</v>
      </c>
      <c r="V187" s="96">
        <v>675</v>
      </c>
      <c r="W187" s="96">
        <v>1148</v>
      </c>
      <c r="X187" s="96">
        <v>1702</v>
      </c>
      <c r="Y187" s="73">
        <f t="shared" si="109"/>
        <v>13.537906137184116</v>
      </c>
      <c r="Z187" s="73">
        <f t="shared" si="110"/>
        <v>27.960526315789476</v>
      </c>
      <c r="AA187" s="73">
        <f t="shared" si="111"/>
        <v>56.481481481481474</v>
      </c>
      <c r="AB187" s="73">
        <f t="shared" si="112"/>
        <v>41.376306620209057</v>
      </c>
      <c r="AC187" s="73">
        <f t="shared" si="113"/>
        <v>32.314923619271447</v>
      </c>
      <c r="AD187" s="97">
        <f t="shared" si="116"/>
        <v>673</v>
      </c>
      <c r="AE187" s="40">
        <f t="shared" si="117"/>
        <v>235</v>
      </c>
      <c r="AF187" s="98">
        <v>681</v>
      </c>
      <c r="AG187" s="98">
        <v>510</v>
      </c>
      <c r="AH187" s="98">
        <v>685</v>
      </c>
      <c r="AI187" s="98">
        <v>455</v>
      </c>
      <c r="AJ187" s="98">
        <v>130</v>
      </c>
      <c r="AK187" s="98">
        <v>151</v>
      </c>
      <c r="AL187" s="76">
        <v>23</v>
      </c>
      <c r="AM187" s="76">
        <v>30</v>
      </c>
      <c r="AN187" s="77">
        <v>45</v>
      </c>
      <c r="AO187" s="77">
        <v>264</v>
      </c>
      <c r="AP187" s="77">
        <v>165</v>
      </c>
      <c r="AQ187" s="77">
        <v>1</v>
      </c>
      <c r="AR187" s="77">
        <f t="shared" si="148"/>
        <v>475</v>
      </c>
      <c r="AS187" s="77">
        <v>7</v>
      </c>
      <c r="AT187" s="78">
        <v>83</v>
      </c>
      <c r="AU187" s="79">
        <v>119</v>
      </c>
      <c r="AV187" s="80">
        <f t="shared" si="118"/>
        <v>21.139896373056995</v>
      </c>
      <c r="AW187" s="80">
        <f t="shared" si="119"/>
        <v>37.105263157894733</v>
      </c>
      <c r="AX187" s="80">
        <f t="shared" si="120"/>
        <v>34.945054945054942</v>
      </c>
      <c r="AY187" s="81">
        <f t="shared" si="121"/>
        <v>8.8235294117647065</v>
      </c>
      <c r="AZ187" s="81">
        <f t="shared" si="122"/>
        <v>38.540145985401459</v>
      </c>
      <c r="BA187" s="81">
        <f t="shared" si="123"/>
        <v>62.735042735042732</v>
      </c>
      <c r="BB187" s="81">
        <f t="shared" si="124"/>
        <v>49.685039370078741</v>
      </c>
      <c r="BC187" s="81">
        <f t="shared" si="125"/>
        <v>37.625570776255707</v>
      </c>
      <c r="BD187" s="82">
        <f t="shared" si="149"/>
        <v>218</v>
      </c>
      <c r="BE187" s="83">
        <v>23</v>
      </c>
      <c r="BF187" s="83">
        <v>28</v>
      </c>
      <c r="BG187" s="83">
        <v>39</v>
      </c>
      <c r="BH187" s="83">
        <v>250</v>
      </c>
      <c r="BI187" s="83">
        <v>197</v>
      </c>
      <c r="BJ187" s="83">
        <v>1</v>
      </c>
      <c r="BK187" s="77">
        <f t="shared" si="150"/>
        <v>487</v>
      </c>
      <c r="BL187" s="83">
        <f t="shared" si="126"/>
        <v>23</v>
      </c>
      <c r="BM187" s="84">
        <v>30</v>
      </c>
      <c r="BN187" s="83">
        <f t="shared" si="127"/>
        <v>28</v>
      </c>
      <c r="BO187" s="83">
        <f t="shared" si="128"/>
        <v>39</v>
      </c>
      <c r="BP187" s="83">
        <f t="shared" si="129"/>
        <v>250</v>
      </c>
      <c r="BQ187" s="83">
        <f t="shared" si="130"/>
        <v>197</v>
      </c>
      <c r="BR187" s="83">
        <f t="shared" si="131"/>
        <v>1</v>
      </c>
      <c r="BS187" s="77">
        <f t="shared" si="151"/>
        <v>487</v>
      </c>
      <c r="BT187" s="83">
        <f t="shared" si="132"/>
        <v>0</v>
      </c>
      <c r="BU187" s="77"/>
      <c r="BV187" s="83">
        <f t="shared" si="133"/>
        <v>0</v>
      </c>
      <c r="BW187" s="83">
        <f t="shared" si="134"/>
        <v>0</v>
      </c>
      <c r="BX187" s="83">
        <f t="shared" si="135"/>
        <v>0</v>
      </c>
      <c r="BY187" s="83">
        <f t="shared" si="136"/>
        <v>0</v>
      </c>
      <c r="BZ187" s="83">
        <f t="shared" si="137"/>
        <v>0</v>
      </c>
      <c r="CA187" s="77">
        <f t="shared" si="152"/>
        <v>0</v>
      </c>
      <c r="CC187" s="77"/>
      <c r="CI187" s="77">
        <f t="shared" si="153"/>
        <v>0</v>
      </c>
      <c r="CP187" s="77">
        <f t="shared" si="154"/>
        <v>0</v>
      </c>
      <c r="CQ187" s="85">
        <f t="shared" si="138"/>
        <v>0</v>
      </c>
      <c r="CR187" s="77"/>
      <c r="CS187" s="85">
        <f t="shared" si="139"/>
        <v>0</v>
      </c>
      <c r="CT187" s="85">
        <f t="shared" si="140"/>
        <v>0</v>
      </c>
      <c r="CU187" s="85">
        <f t="shared" si="141"/>
        <v>0</v>
      </c>
      <c r="CV187" s="85">
        <f t="shared" si="142"/>
        <v>0</v>
      </c>
      <c r="CW187" s="85">
        <f t="shared" si="143"/>
        <v>0</v>
      </c>
      <c r="CX187" s="77">
        <f t="shared" si="155"/>
        <v>0</v>
      </c>
      <c r="ET187" s="85">
        <v>22</v>
      </c>
      <c r="EU187" s="85">
        <v>23</v>
      </c>
      <c r="EV187" s="85">
        <v>24</v>
      </c>
      <c r="EW187" s="85">
        <v>199</v>
      </c>
      <c r="EX187" s="85">
        <v>151</v>
      </c>
      <c r="EY187" s="85">
        <v>1</v>
      </c>
      <c r="EZ187" s="85">
        <v>1</v>
      </c>
      <c r="FA187" s="85">
        <v>5</v>
      </c>
      <c r="FB187" s="85">
        <v>15</v>
      </c>
      <c r="FC187" s="85">
        <v>51</v>
      </c>
      <c r="FD187" s="85">
        <v>46</v>
      </c>
      <c r="FE187" s="85">
        <v>0</v>
      </c>
      <c r="FL187" s="86">
        <f t="shared" si="156"/>
        <v>285</v>
      </c>
      <c r="FM187" s="99">
        <f t="shared" si="144"/>
        <v>14</v>
      </c>
      <c r="FN187" s="99">
        <f t="shared" si="145"/>
        <v>2</v>
      </c>
      <c r="FO187" s="100">
        <f t="shared" si="146"/>
        <v>2.38</v>
      </c>
      <c r="FP187" s="100">
        <f t="shared" si="147"/>
        <v>342</v>
      </c>
      <c r="FQ187" s="101">
        <v>-0.18932443703085913</v>
      </c>
      <c r="FR187" s="101">
        <v>-1.6806722689075571E-2</v>
      </c>
      <c r="FS187" s="101">
        <v>-0.30303030303030304</v>
      </c>
      <c r="FT187" s="100" t="s">
        <v>2365</v>
      </c>
      <c r="FU187" s="100" t="s">
        <v>2290</v>
      </c>
      <c r="FV187" s="100" t="s">
        <v>2369</v>
      </c>
      <c r="FW187" s="100" t="s">
        <v>1853</v>
      </c>
      <c r="FX187" s="100" t="s">
        <v>2157</v>
      </c>
      <c r="FY187" s="100" t="s">
        <v>2249</v>
      </c>
      <c r="FZ187" s="100" t="s">
        <v>1894</v>
      </c>
      <c r="GA187" s="100" t="s">
        <v>1532</v>
      </c>
      <c r="GB187" s="100"/>
    </row>
    <row r="188" spans="1:184" hidden="1" x14ac:dyDescent="0.25">
      <c r="A188" s="32" t="s">
        <v>177</v>
      </c>
      <c r="B188" s="90" t="s">
        <v>181</v>
      </c>
      <c r="C188" s="41" t="str">
        <f>'[1]Özet tablo'!P187</f>
        <v>BİNGÖL</v>
      </c>
      <c r="D188" s="41"/>
      <c r="E188" s="41"/>
      <c r="F188" s="41"/>
      <c r="G188" s="91">
        <v>4</v>
      </c>
      <c r="H188" s="91">
        <v>23</v>
      </c>
      <c r="I188" s="91">
        <v>29</v>
      </c>
      <c r="J188" s="91">
        <v>56</v>
      </c>
      <c r="K188" s="92">
        <v>7</v>
      </c>
      <c r="L188" s="92">
        <v>15</v>
      </c>
      <c r="M188" s="92">
        <v>27</v>
      </c>
      <c r="N188" s="92">
        <v>49</v>
      </c>
      <c r="O188" s="93">
        <v>8</v>
      </c>
      <c r="P188" s="40">
        <v>2</v>
      </c>
      <c r="Q188" s="94">
        <f t="shared" si="159"/>
        <v>-7</v>
      </c>
      <c r="R188" s="95">
        <f t="shared" si="160"/>
        <v>-0.125</v>
      </c>
      <c r="S188" s="96">
        <v>58</v>
      </c>
      <c r="T188" s="96">
        <v>58</v>
      </c>
      <c r="U188" s="96">
        <v>46</v>
      </c>
      <c r="V188" s="96">
        <v>58</v>
      </c>
      <c r="W188" s="96">
        <v>104</v>
      </c>
      <c r="X188" s="96">
        <v>162</v>
      </c>
      <c r="Y188" s="73">
        <f t="shared" si="109"/>
        <v>12.068965517241379</v>
      </c>
      <c r="Z188" s="73">
        <f t="shared" si="110"/>
        <v>25.862068965517242</v>
      </c>
      <c r="AA188" s="73">
        <f t="shared" si="111"/>
        <v>71.739130434782609</v>
      </c>
      <c r="AB188" s="73">
        <f t="shared" si="112"/>
        <v>46.153846153846153</v>
      </c>
      <c r="AC188" s="73">
        <f t="shared" si="113"/>
        <v>33.950617283950621</v>
      </c>
      <c r="AD188" s="97">
        <f t="shared" si="116"/>
        <v>56</v>
      </c>
      <c r="AE188" s="40">
        <f t="shared" si="117"/>
        <v>13</v>
      </c>
      <c r="AF188" s="98">
        <v>73</v>
      </c>
      <c r="AG188" s="98">
        <v>55</v>
      </c>
      <c r="AH188" s="98">
        <v>65</v>
      </c>
      <c r="AI188" s="98">
        <v>43</v>
      </c>
      <c r="AJ188" s="98">
        <v>11</v>
      </c>
      <c r="AK188" s="98">
        <v>12</v>
      </c>
      <c r="AL188" s="76">
        <v>2</v>
      </c>
      <c r="AM188" s="76">
        <v>7</v>
      </c>
      <c r="AN188" s="77">
        <v>3</v>
      </c>
      <c r="AO188" s="77">
        <v>27</v>
      </c>
      <c r="AP188" s="77">
        <v>16</v>
      </c>
      <c r="AQ188" s="77">
        <v>1</v>
      </c>
      <c r="AR188" s="77">
        <f t="shared" si="148"/>
        <v>47</v>
      </c>
      <c r="AS188" s="77">
        <v>3</v>
      </c>
      <c r="AT188" s="78">
        <v>4</v>
      </c>
      <c r="AU188" s="79">
        <v>7</v>
      </c>
      <c r="AV188" s="80">
        <f t="shared" si="118"/>
        <v>17.346938775510203</v>
      </c>
      <c r="AW188" s="80">
        <f t="shared" si="119"/>
        <v>37.962962962962962</v>
      </c>
      <c r="AX188" s="80">
        <f t="shared" si="120"/>
        <v>32.558139534883722</v>
      </c>
      <c r="AY188" s="81">
        <f t="shared" si="121"/>
        <v>5.4545454545454541</v>
      </c>
      <c r="AZ188" s="81">
        <f t="shared" si="122"/>
        <v>41.53846153846154</v>
      </c>
      <c r="BA188" s="81">
        <f t="shared" si="123"/>
        <v>50</v>
      </c>
      <c r="BB188" s="81">
        <f t="shared" si="124"/>
        <v>45.378151260504204</v>
      </c>
      <c r="BC188" s="81">
        <f t="shared" si="125"/>
        <v>27.522935779816514</v>
      </c>
      <c r="BD188" s="82">
        <f t="shared" si="149"/>
        <v>27</v>
      </c>
      <c r="BE188" s="83">
        <v>3</v>
      </c>
      <c r="BF188" s="83">
        <v>4</v>
      </c>
      <c r="BG188" s="83">
        <v>10</v>
      </c>
      <c r="BH188" s="83">
        <v>29</v>
      </c>
      <c r="BI188" s="83">
        <v>19</v>
      </c>
      <c r="BJ188" s="83">
        <v>1</v>
      </c>
      <c r="BK188" s="77">
        <f t="shared" si="150"/>
        <v>59</v>
      </c>
      <c r="BL188" s="83">
        <f t="shared" si="126"/>
        <v>3</v>
      </c>
      <c r="BM188" s="84">
        <v>7</v>
      </c>
      <c r="BN188" s="83">
        <f t="shared" si="127"/>
        <v>4</v>
      </c>
      <c r="BO188" s="83">
        <f t="shared" si="128"/>
        <v>10</v>
      </c>
      <c r="BP188" s="83">
        <f t="shared" si="129"/>
        <v>29</v>
      </c>
      <c r="BQ188" s="83">
        <f t="shared" si="130"/>
        <v>19</v>
      </c>
      <c r="BR188" s="83">
        <f t="shared" si="131"/>
        <v>1</v>
      </c>
      <c r="BS188" s="77">
        <f t="shared" si="151"/>
        <v>59</v>
      </c>
      <c r="BT188" s="83">
        <f t="shared" si="132"/>
        <v>0</v>
      </c>
      <c r="BU188" s="77"/>
      <c r="BV188" s="83">
        <f t="shared" si="133"/>
        <v>0</v>
      </c>
      <c r="BW188" s="83">
        <f t="shared" si="134"/>
        <v>0</v>
      </c>
      <c r="BX188" s="83">
        <f t="shared" si="135"/>
        <v>0</v>
      </c>
      <c r="BY188" s="83">
        <f t="shared" si="136"/>
        <v>0</v>
      </c>
      <c r="BZ188" s="83">
        <f t="shared" si="137"/>
        <v>0</v>
      </c>
      <c r="CA188" s="77">
        <f t="shared" si="152"/>
        <v>0</v>
      </c>
      <c r="CC188" s="77"/>
      <c r="CI188" s="77">
        <f t="shared" si="153"/>
        <v>0</v>
      </c>
      <c r="CP188" s="77">
        <f t="shared" si="154"/>
        <v>0</v>
      </c>
      <c r="CQ188" s="85">
        <f t="shared" si="138"/>
        <v>0</v>
      </c>
      <c r="CR188" s="77"/>
      <c r="CS188" s="85">
        <f t="shared" si="139"/>
        <v>0</v>
      </c>
      <c r="CT188" s="85">
        <f t="shared" si="140"/>
        <v>0</v>
      </c>
      <c r="CU188" s="85">
        <f t="shared" si="141"/>
        <v>0</v>
      </c>
      <c r="CV188" s="85">
        <f t="shared" si="142"/>
        <v>0</v>
      </c>
      <c r="CW188" s="85">
        <f t="shared" si="143"/>
        <v>0</v>
      </c>
      <c r="CX188" s="77">
        <f t="shared" si="155"/>
        <v>0</v>
      </c>
      <c r="ET188" s="85">
        <v>2</v>
      </c>
      <c r="EU188" s="85">
        <v>2</v>
      </c>
      <c r="EV188" s="85">
        <v>8</v>
      </c>
      <c r="EW188" s="85">
        <v>14</v>
      </c>
      <c r="EX188" s="85">
        <v>4</v>
      </c>
      <c r="EY188" s="85">
        <v>0</v>
      </c>
      <c r="EZ188" s="85">
        <v>1</v>
      </c>
      <c r="FA188" s="85">
        <v>2</v>
      </c>
      <c r="FB188" s="85">
        <v>2</v>
      </c>
      <c r="FC188" s="85">
        <v>15</v>
      </c>
      <c r="FD188" s="85">
        <v>15</v>
      </c>
      <c r="FE188" s="85">
        <v>1</v>
      </c>
      <c r="FL188" s="86">
        <f t="shared" si="156"/>
        <v>27.599999999999994</v>
      </c>
      <c r="FM188" s="99">
        <f t="shared" si="144"/>
        <v>1</v>
      </c>
      <c r="FN188" s="99">
        <f t="shared" si="145"/>
        <v>0</v>
      </c>
      <c r="FO188" s="100">
        <f t="shared" si="146"/>
        <v>0.17</v>
      </c>
      <c r="FP188" s="100">
        <f t="shared" si="147"/>
        <v>0</v>
      </c>
      <c r="FQ188" s="101">
        <v>0.20230743104815513</v>
      </c>
      <c r="FR188" s="101">
        <v>0.111804032543332</v>
      </c>
      <c r="FS188" s="101">
        <v>8.0952989031724515E-2</v>
      </c>
      <c r="FT188" s="100" t="s">
        <v>2334</v>
      </c>
      <c r="FU188" s="100" t="s">
        <v>2003</v>
      </c>
      <c r="FV188" s="100" t="s">
        <v>1994</v>
      </c>
      <c r="FW188" s="100" t="s">
        <v>2095</v>
      </c>
      <c r="FX188" s="100" t="s">
        <v>1870</v>
      </c>
      <c r="FY188" s="100" t="s">
        <v>2193</v>
      </c>
      <c r="FZ188" s="100" t="s">
        <v>1957</v>
      </c>
      <c r="GA188" s="100" t="s">
        <v>2322</v>
      </c>
      <c r="GB188" s="100"/>
    </row>
    <row r="189" spans="1:184" hidden="1" x14ac:dyDescent="0.25">
      <c r="A189" s="32" t="s">
        <v>177</v>
      </c>
      <c r="B189" s="90" t="s">
        <v>1031</v>
      </c>
      <c r="C189" s="41" t="str">
        <f>'[1]Özet tablo'!P188</f>
        <v>BİNGÖL</v>
      </c>
      <c r="D189" s="41"/>
      <c r="E189" s="41"/>
      <c r="F189" s="41"/>
      <c r="G189" s="91">
        <v>185</v>
      </c>
      <c r="H189" s="91">
        <v>1021</v>
      </c>
      <c r="I189" s="91">
        <v>1081</v>
      </c>
      <c r="J189" s="91">
        <v>2287</v>
      </c>
      <c r="K189" s="92">
        <v>187</v>
      </c>
      <c r="L189" s="92">
        <v>905</v>
      </c>
      <c r="M189" s="92">
        <v>1337</v>
      </c>
      <c r="N189" s="92">
        <v>2429</v>
      </c>
      <c r="O189" s="93">
        <v>278</v>
      </c>
      <c r="P189" s="40">
        <v>170</v>
      </c>
      <c r="Q189" s="94">
        <f t="shared" si="159"/>
        <v>142</v>
      </c>
      <c r="R189" s="95">
        <f t="shared" si="160"/>
        <v>6.2090074333187584E-2</v>
      </c>
      <c r="S189" s="96">
        <v>2140</v>
      </c>
      <c r="T189" s="96">
        <v>2795</v>
      </c>
      <c r="U189" s="96">
        <v>2194</v>
      </c>
      <c r="V189" s="96">
        <v>2833</v>
      </c>
      <c r="W189" s="96">
        <v>4989</v>
      </c>
      <c r="X189" s="96">
        <v>7129</v>
      </c>
      <c r="Y189" s="73">
        <f t="shared" si="109"/>
        <v>8.7383177570093462</v>
      </c>
      <c r="Z189" s="73">
        <f t="shared" si="110"/>
        <v>32.379248658318424</v>
      </c>
      <c r="AA189" s="73">
        <f t="shared" si="111"/>
        <v>65.861440291704653</v>
      </c>
      <c r="AB189" s="73">
        <f t="shared" si="112"/>
        <v>47.103627981559434</v>
      </c>
      <c r="AC189" s="73">
        <f t="shared" si="113"/>
        <v>35.58703885537944</v>
      </c>
      <c r="AD189" s="97">
        <f t="shared" si="116"/>
        <v>2639</v>
      </c>
      <c r="AE189" s="40">
        <f t="shared" si="117"/>
        <v>749</v>
      </c>
      <c r="AF189" s="98">
        <v>2948</v>
      </c>
      <c r="AG189" s="98">
        <v>2269</v>
      </c>
      <c r="AH189" s="98">
        <v>2863</v>
      </c>
      <c r="AI189" s="98">
        <v>2142</v>
      </c>
      <c r="AJ189" s="98">
        <v>649</v>
      </c>
      <c r="AK189" s="98">
        <v>635</v>
      </c>
      <c r="AL189" s="76">
        <v>71</v>
      </c>
      <c r="AM189" s="76">
        <v>116</v>
      </c>
      <c r="AN189" s="77">
        <v>178</v>
      </c>
      <c r="AO189" s="77">
        <v>974</v>
      </c>
      <c r="AP189" s="77">
        <v>1367</v>
      </c>
      <c r="AQ189" s="77">
        <v>38</v>
      </c>
      <c r="AR189" s="77">
        <f t="shared" si="148"/>
        <v>2557</v>
      </c>
      <c r="AS189" s="77">
        <v>210</v>
      </c>
      <c r="AT189" s="78">
        <v>208</v>
      </c>
      <c r="AU189" s="79">
        <v>412</v>
      </c>
      <c r="AV189" s="80">
        <f t="shared" si="118"/>
        <v>31.126728632963047</v>
      </c>
      <c r="AW189" s="80">
        <f t="shared" si="119"/>
        <v>43.336663336663342</v>
      </c>
      <c r="AX189" s="80">
        <f t="shared" si="120"/>
        <v>55.788982259570496</v>
      </c>
      <c r="AY189" s="81">
        <f t="shared" si="121"/>
        <v>7.8448655795504623</v>
      </c>
      <c r="AZ189" s="81">
        <f t="shared" si="122"/>
        <v>34.02025847013622</v>
      </c>
      <c r="BA189" s="81">
        <f t="shared" si="123"/>
        <v>71.1931207452526</v>
      </c>
      <c r="BB189" s="81">
        <f t="shared" si="124"/>
        <v>52.370003537318709</v>
      </c>
      <c r="BC189" s="81">
        <f t="shared" si="125"/>
        <v>42.786561264822133</v>
      </c>
      <c r="BD189" s="82">
        <f t="shared" si="149"/>
        <v>804</v>
      </c>
      <c r="BE189" s="83">
        <v>72</v>
      </c>
      <c r="BF189" s="83">
        <v>160</v>
      </c>
      <c r="BG189" s="83">
        <v>178</v>
      </c>
      <c r="BH189" s="83">
        <v>896</v>
      </c>
      <c r="BI189" s="83">
        <v>1508</v>
      </c>
      <c r="BJ189" s="83">
        <v>51</v>
      </c>
      <c r="BK189" s="77">
        <f t="shared" si="150"/>
        <v>2633</v>
      </c>
      <c r="BL189" s="83">
        <f t="shared" si="126"/>
        <v>66</v>
      </c>
      <c r="BM189" s="84">
        <v>102</v>
      </c>
      <c r="BN189" s="83">
        <f t="shared" si="127"/>
        <v>142</v>
      </c>
      <c r="BO189" s="83">
        <f t="shared" si="128"/>
        <v>114</v>
      </c>
      <c r="BP189" s="83">
        <f t="shared" si="129"/>
        <v>825</v>
      </c>
      <c r="BQ189" s="83">
        <f t="shared" si="130"/>
        <v>1452</v>
      </c>
      <c r="BR189" s="83">
        <f t="shared" si="131"/>
        <v>47</v>
      </c>
      <c r="BS189" s="77">
        <f t="shared" si="151"/>
        <v>2438</v>
      </c>
      <c r="BT189" s="83">
        <f t="shared" si="132"/>
        <v>2</v>
      </c>
      <c r="BU189" s="77">
        <v>2</v>
      </c>
      <c r="BV189" s="83">
        <f t="shared" si="133"/>
        <v>3</v>
      </c>
      <c r="BW189" s="83">
        <f t="shared" si="134"/>
        <v>8</v>
      </c>
      <c r="BX189" s="83">
        <f t="shared" si="135"/>
        <v>22</v>
      </c>
      <c r="BY189" s="83">
        <f t="shared" si="136"/>
        <v>28</v>
      </c>
      <c r="BZ189" s="83">
        <f t="shared" si="137"/>
        <v>1</v>
      </c>
      <c r="CA189" s="77">
        <f t="shared" si="152"/>
        <v>59</v>
      </c>
      <c r="CB189" s="85">
        <v>3</v>
      </c>
      <c r="CC189" s="77">
        <v>10</v>
      </c>
      <c r="CD189" s="85">
        <v>13</v>
      </c>
      <c r="CE189" s="85">
        <v>56</v>
      </c>
      <c r="CF189" s="85">
        <v>42</v>
      </c>
      <c r="CG189" s="85">
        <v>14</v>
      </c>
      <c r="CH189" s="85">
        <v>2</v>
      </c>
      <c r="CI189" s="77">
        <f t="shared" si="153"/>
        <v>114</v>
      </c>
      <c r="CP189" s="77">
        <f t="shared" si="154"/>
        <v>0</v>
      </c>
      <c r="CQ189" s="85">
        <f t="shared" si="138"/>
        <v>1</v>
      </c>
      <c r="CR189" s="77">
        <v>2</v>
      </c>
      <c r="CS189" s="85">
        <f t="shared" si="139"/>
        <v>2</v>
      </c>
      <c r="CT189" s="85">
        <f t="shared" si="140"/>
        <v>0</v>
      </c>
      <c r="CU189" s="85">
        <f t="shared" si="141"/>
        <v>7</v>
      </c>
      <c r="CV189" s="85">
        <f t="shared" si="142"/>
        <v>14</v>
      </c>
      <c r="CW189" s="85">
        <f t="shared" si="143"/>
        <v>1</v>
      </c>
      <c r="CX189" s="77">
        <f t="shared" si="155"/>
        <v>22</v>
      </c>
      <c r="CY189" s="85">
        <v>1</v>
      </c>
      <c r="CZ189" s="85">
        <v>2</v>
      </c>
      <c r="DA189" s="85">
        <v>0</v>
      </c>
      <c r="DB189" s="85">
        <v>7</v>
      </c>
      <c r="DC189" s="85">
        <v>14</v>
      </c>
      <c r="DD189" s="85">
        <v>1</v>
      </c>
      <c r="DP189" s="85">
        <v>1</v>
      </c>
      <c r="DQ189" s="85">
        <v>5</v>
      </c>
      <c r="DR189" s="85">
        <v>24</v>
      </c>
      <c r="DS189" s="85">
        <v>22</v>
      </c>
      <c r="DT189" s="85">
        <v>22</v>
      </c>
      <c r="DU189" s="85">
        <v>1</v>
      </c>
      <c r="DV189" s="85">
        <v>2</v>
      </c>
      <c r="DW189" s="85">
        <v>3</v>
      </c>
      <c r="DX189" s="85">
        <v>8</v>
      </c>
      <c r="DY189" s="85">
        <v>22</v>
      </c>
      <c r="DZ189" s="85">
        <v>28</v>
      </c>
      <c r="EA189" s="85">
        <v>1</v>
      </c>
      <c r="EH189" s="85">
        <v>1</v>
      </c>
      <c r="EI189" s="85">
        <v>2</v>
      </c>
      <c r="EJ189" s="85">
        <v>0</v>
      </c>
      <c r="EK189" s="85">
        <v>2</v>
      </c>
      <c r="EL189" s="85">
        <v>6</v>
      </c>
      <c r="EM189" s="85">
        <v>3</v>
      </c>
      <c r="ET189" s="85">
        <v>56</v>
      </c>
      <c r="EU189" s="85">
        <v>91</v>
      </c>
      <c r="EV189" s="85">
        <v>31</v>
      </c>
      <c r="EW189" s="85">
        <v>449</v>
      </c>
      <c r="EX189" s="85">
        <v>899</v>
      </c>
      <c r="EY189" s="85">
        <v>31</v>
      </c>
      <c r="EZ189" s="85">
        <v>8</v>
      </c>
      <c r="FA189" s="85">
        <v>44</v>
      </c>
      <c r="FB189" s="85">
        <v>59</v>
      </c>
      <c r="FC189" s="85">
        <v>352</v>
      </c>
      <c r="FD189" s="85">
        <v>525</v>
      </c>
      <c r="FE189" s="85">
        <v>12</v>
      </c>
      <c r="FL189" s="86">
        <f t="shared" si="156"/>
        <v>916.5</v>
      </c>
      <c r="FM189" s="99">
        <f t="shared" si="144"/>
        <v>45</v>
      </c>
      <c r="FN189" s="99">
        <f t="shared" si="145"/>
        <v>9</v>
      </c>
      <c r="FO189" s="100">
        <f t="shared" si="146"/>
        <v>7.65</v>
      </c>
      <c r="FP189" s="100">
        <f t="shared" si="147"/>
        <v>1539</v>
      </c>
      <c r="FQ189" s="101">
        <v>0.45837658802006881</v>
      </c>
      <c r="FR189" s="101">
        <v>0.25759969597697308</v>
      </c>
      <c r="FS189" s="101">
        <v>0.26297125903511215</v>
      </c>
      <c r="FT189" s="100" t="s">
        <v>1647</v>
      </c>
      <c r="FU189" s="100" t="s">
        <v>1614</v>
      </c>
      <c r="FV189" s="100" t="s">
        <v>1684</v>
      </c>
      <c r="FW189" s="100" t="s">
        <v>2226</v>
      </c>
      <c r="FX189" s="100" t="s">
        <v>2139</v>
      </c>
      <c r="FY189" s="100" t="s">
        <v>2088</v>
      </c>
      <c r="FZ189" s="100" t="s">
        <v>1896</v>
      </c>
      <c r="GA189" s="100" t="s">
        <v>1864</v>
      </c>
      <c r="GB189" s="100"/>
    </row>
    <row r="190" spans="1:184" hidden="1" x14ac:dyDescent="0.25">
      <c r="A190" s="32" t="s">
        <v>177</v>
      </c>
      <c r="B190" s="90" t="s">
        <v>182</v>
      </c>
      <c r="C190" s="41" t="str">
        <f>'[1]Özet tablo'!P189</f>
        <v>BİNGÖL</v>
      </c>
      <c r="D190" s="41"/>
      <c r="E190" s="41"/>
      <c r="F190" s="41"/>
      <c r="G190" s="91">
        <v>35</v>
      </c>
      <c r="H190" s="91">
        <v>179</v>
      </c>
      <c r="I190" s="91">
        <v>246</v>
      </c>
      <c r="J190" s="91">
        <v>460</v>
      </c>
      <c r="K190" s="92">
        <v>33</v>
      </c>
      <c r="L190" s="92">
        <v>189</v>
      </c>
      <c r="M190" s="92">
        <v>258</v>
      </c>
      <c r="N190" s="92">
        <v>480</v>
      </c>
      <c r="O190" s="93">
        <v>42</v>
      </c>
      <c r="P190" s="40">
        <v>31</v>
      </c>
      <c r="Q190" s="94">
        <f t="shared" si="159"/>
        <v>20</v>
      </c>
      <c r="R190" s="95">
        <f t="shared" si="160"/>
        <v>4.3478260869565216E-2</v>
      </c>
      <c r="S190" s="96">
        <v>485</v>
      </c>
      <c r="T190" s="96">
        <v>654</v>
      </c>
      <c r="U190" s="96">
        <v>477</v>
      </c>
      <c r="V190" s="96">
        <v>626</v>
      </c>
      <c r="W190" s="96">
        <v>1131</v>
      </c>
      <c r="X190" s="96">
        <v>1616</v>
      </c>
      <c r="Y190" s="73">
        <f t="shared" si="109"/>
        <v>6.804123711340206</v>
      </c>
      <c r="Z190" s="73">
        <f t="shared" si="110"/>
        <v>28.899082568807337</v>
      </c>
      <c r="AA190" s="73">
        <f t="shared" si="111"/>
        <v>56.394129979035633</v>
      </c>
      <c r="AB190" s="73">
        <f t="shared" si="112"/>
        <v>40.495137046861188</v>
      </c>
      <c r="AC190" s="73">
        <f t="shared" si="113"/>
        <v>30.383663366336634</v>
      </c>
      <c r="AD190" s="97">
        <f t="shared" si="116"/>
        <v>673</v>
      </c>
      <c r="AE190" s="40">
        <f t="shared" si="117"/>
        <v>208</v>
      </c>
      <c r="AF190" s="98">
        <v>610</v>
      </c>
      <c r="AG190" s="98">
        <v>452</v>
      </c>
      <c r="AH190" s="98">
        <v>612</v>
      </c>
      <c r="AI190" s="98">
        <v>482</v>
      </c>
      <c r="AJ190" s="98">
        <v>147</v>
      </c>
      <c r="AK190" s="98">
        <v>140</v>
      </c>
      <c r="AL190" s="76">
        <v>16</v>
      </c>
      <c r="AM190" s="76">
        <v>29</v>
      </c>
      <c r="AN190" s="77">
        <v>31</v>
      </c>
      <c r="AO190" s="77">
        <v>184</v>
      </c>
      <c r="AP190" s="77">
        <v>288</v>
      </c>
      <c r="AQ190" s="77">
        <v>3</v>
      </c>
      <c r="AR190" s="77">
        <f t="shared" si="148"/>
        <v>506</v>
      </c>
      <c r="AS190" s="77">
        <v>26</v>
      </c>
      <c r="AT190" s="78">
        <v>43</v>
      </c>
      <c r="AU190" s="79">
        <v>117</v>
      </c>
      <c r="AV190" s="80">
        <f t="shared" si="118"/>
        <v>31.691648822269809</v>
      </c>
      <c r="AW190" s="80">
        <f t="shared" si="119"/>
        <v>41.042047531992687</v>
      </c>
      <c r="AX190" s="80">
        <f t="shared" si="120"/>
        <v>54.979253112033199</v>
      </c>
      <c r="AY190" s="81">
        <f t="shared" si="121"/>
        <v>6.8584070796460175</v>
      </c>
      <c r="AZ190" s="81">
        <f t="shared" si="122"/>
        <v>30.065359477124183</v>
      </c>
      <c r="BA190" s="81">
        <f t="shared" si="123"/>
        <v>71.224165341812395</v>
      </c>
      <c r="BB190" s="81">
        <f t="shared" si="124"/>
        <v>50.92667203867849</v>
      </c>
      <c r="BC190" s="81">
        <f t="shared" si="125"/>
        <v>44.310823311748379</v>
      </c>
      <c r="BD190" s="82">
        <f t="shared" si="149"/>
        <v>181</v>
      </c>
      <c r="BE190" s="83">
        <v>16</v>
      </c>
      <c r="BF190" s="83">
        <v>30</v>
      </c>
      <c r="BG190" s="83">
        <v>28</v>
      </c>
      <c r="BH190" s="83">
        <v>165</v>
      </c>
      <c r="BI190" s="83">
        <v>319</v>
      </c>
      <c r="BJ190" s="83">
        <v>9</v>
      </c>
      <c r="BK190" s="77">
        <f t="shared" si="150"/>
        <v>521</v>
      </c>
      <c r="BL190" s="83">
        <f t="shared" si="126"/>
        <v>16</v>
      </c>
      <c r="BM190" s="84">
        <v>29</v>
      </c>
      <c r="BN190" s="83">
        <f t="shared" si="127"/>
        <v>30</v>
      </c>
      <c r="BO190" s="83">
        <f t="shared" si="128"/>
        <v>28</v>
      </c>
      <c r="BP190" s="83">
        <f t="shared" si="129"/>
        <v>165</v>
      </c>
      <c r="BQ190" s="83">
        <f t="shared" si="130"/>
        <v>319</v>
      </c>
      <c r="BR190" s="83">
        <f t="shared" si="131"/>
        <v>9</v>
      </c>
      <c r="BS190" s="77">
        <f t="shared" si="151"/>
        <v>521</v>
      </c>
      <c r="BT190" s="83">
        <f t="shared" si="132"/>
        <v>0</v>
      </c>
      <c r="BU190" s="77"/>
      <c r="BV190" s="83">
        <f t="shared" si="133"/>
        <v>0</v>
      </c>
      <c r="BW190" s="83">
        <f t="shared" si="134"/>
        <v>0</v>
      </c>
      <c r="BX190" s="83">
        <f t="shared" si="135"/>
        <v>0</v>
      </c>
      <c r="BY190" s="83">
        <f t="shared" si="136"/>
        <v>0</v>
      </c>
      <c r="BZ190" s="83">
        <f t="shared" si="137"/>
        <v>0</v>
      </c>
      <c r="CA190" s="77">
        <f t="shared" si="152"/>
        <v>0</v>
      </c>
      <c r="CC190" s="77"/>
      <c r="CI190" s="77">
        <f t="shared" si="153"/>
        <v>0</v>
      </c>
      <c r="CP190" s="77">
        <f t="shared" si="154"/>
        <v>0</v>
      </c>
      <c r="CQ190" s="85">
        <f t="shared" si="138"/>
        <v>0</v>
      </c>
      <c r="CR190" s="77"/>
      <c r="CS190" s="85">
        <f t="shared" si="139"/>
        <v>0</v>
      </c>
      <c r="CT190" s="85">
        <f t="shared" si="140"/>
        <v>0</v>
      </c>
      <c r="CU190" s="85">
        <f t="shared" si="141"/>
        <v>0</v>
      </c>
      <c r="CV190" s="85">
        <f t="shared" si="142"/>
        <v>0</v>
      </c>
      <c r="CW190" s="85">
        <f t="shared" si="143"/>
        <v>0</v>
      </c>
      <c r="CX190" s="77">
        <f t="shared" si="155"/>
        <v>0</v>
      </c>
      <c r="ET190" s="85">
        <v>14</v>
      </c>
      <c r="EU190" s="85">
        <v>23</v>
      </c>
      <c r="EV190" s="85">
        <v>16</v>
      </c>
      <c r="EW190" s="85">
        <v>116</v>
      </c>
      <c r="EX190" s="85">
        <v>258</v>
      </c>
      <c r="EY190" s="85">
        <v>9</v>
      </c>
      <c r="EZ190" s="85">
        <v>2</v>
      </c>
      <c r="FA190" s="85">
        <v>7</v>
      </c>
      <c r="FB190" s="85">
        <v>12</v>
      </c>
      <c r="FC190" s="85">
        <v>49</v>
      </c>
      <c r="FD190" s="85">
        <v>61</v>
      </c>
      <c r="FE190" s="85">
        <v>0</v>
      </c>
      <c r="FL190" s="86">
        <f t="shared" si="156"/>
        <v>247.79999999999995</v>
      </c>
      <c r="FM190" s="99">
        <f t="shared" si="144"/>
        <v>12</v>
      </c>
      <c r="FN190" s="99">
        <f t="shared" si="145"/>
        <v>2</v>
      </c>
      <c r="FO190" s="100">
        <f t="shared" si="146"/>
        <v>2.04</v>
      </c>
      <c r="FP190" s="100">
        <f t="shared" si="147"/>
        <v>342</v>
      </c>
      <c r="FQ190" s="101">
        <v>-0.5368421052631579</v>
      </c>
      <c r="FR190" s="101">
        <v>-0.54166666666666674</v>
      </c>
      <c r="FS190" s="101">
        <v>-0.54166666666666674</v>
      </c>
      <c r="FT190" s="100" t="s">
        <v>2380</v>
      </c>
      <c r="FU190" s="100" t="s">
        <v>2380</v>
      </c>
      <c r="FV190" s="100" t="s">
        <v>2380</v>
      </c>
      <c r="FW190" s="100" t="s">
        <v>2140</v>
      </c>
      <c r="FX190" s="100" t="s">
        <v>2269</v>
      </c>
      <c r="FY190" s="100" t="s">
        <v>1539</v>
      </c>
      <c r="FZ190" s="100" t="s">
        <v>2261</v>
      </c>
      <c r="GA190" s="100" t="s">
        <v>2346</v>
      </c>
      <c r="GB190" s="100"/>
    </row>
    <row r="191" spans="1:184" hidden="1" x14ac:dyDescent="0.25">
      <c r="A191" s="32" t="s">
        <v>177</v>
      </c>
      <c r="B191" s="90" t="s">
        <v>183</v>
      </c>
      <c r="C191" s="41" t="str">
        <f>'[1]Özet tablo'!P190</f>
        <v>BİNGÖL</v>
      </c>
      <c r="D191" s="41"/>
      <c r="E191" s="41"/>
      <c r="F191" s="41"/>
      <c r="G191" s="91">
        <v>2</v>
      </c>
      <c r="H191" s="91">
        <v>13</v>
      </c>
      <c r="I191" s="91">
        <v>11</v>
      </c>
      <c r="J191" s="91">
        <v>26</v>
      </c>
      <c r="K191" s="92">
        <v>1</v>
      </c>
      <c r="L191" s="92">
        <v>10</v>
      </c>
      <c r="M191" s="92">
        <v>7</v>
      </c>
      <c r="N191" s="92">
        <v>18</v>
      </c>
      <c r="O191" s="93">
        <v>2</v>
      </c>
      <c r="P191" s="40">
        <v>1</v>
      </c>
      <c r="Q191" s="94">
        <f t="shared" si="159"/>
        <v>-8</v>
      </c>
      <c r="R191" s="95">
        <f t="shared" si="160"/>
        <v>-0.30769230769230771</v>
      </c>
      <c r="S191" s="96">
        <v>11</v>
      </c>
      <c r="T191" s="96">
        <v>14</v>
      </c>
      <c r="U191" s="96">
        <v>8</v>
      </c>
      <c r="V191" s="96">
        <v>10</v>
      </c>
      <c r="W191" s="96">
        <v>22</v>
      </c>
      <c r="X191" s="96">
        <v>33</v>
      </c>
      <c r="Y191" s="73">
        <f t="shared" si="109"/>
        <v>9.0909090909090917</v>
      </c>
      <c r="Z191" s="73">
        <f t="shared" si="110"/>
        <v>71.428571428571431</v>
      </c>
      <c r="AA191" s="73">
        <f t="shared" si="111"/>
        <v>100</v>
      </c>
      <c r="AB191" s="73">
        <f t="shared" si="112"/>
        <v>81.818181818181827</v>
      </c>
      <c r="AC191" s="73">
        <f t="shared" si="113"/>
        <v>57.575757575757578</v>
      </c>
      <c r="AD191" s="97">
        <f t="shared" si="116"/>
        <v>4</v>
      </c>
      <c r="AE191" s="40">
        <f t="shared" si="117"/>
        <v>0</v>
      </c>
      <c r="AF191" s="98">
        <v>24</v>
      </c>
      <c r="AG191" s="98">
        <v>21</v>
      </c>
      <c r="AH191" s="98">
        <v>24</v>
      </c>
      <c r="AI191" s="98">
        <v>21</v>
      </c>
      <c r="AJ191" s="98">
        <v>3</v>
      </c>
      <c r="AK191" s="98">
        <v>9</v>
      </c>
      <c r="AL191" s="76">
        <v>2</v>
      </c>
      <c r="AM191" s="76">
        <v>2</v>
      </c>
      <c r="AN191" s="77">
        <v>1</v>
      </c>
      <c r="AO191" s="77">
        <v>7</v>
      </c>
      <c r="AP191" s="77">
        <v>8</v>
      </c>
      <c r="AQ191" s="77">
        <v>0</v>
      </c>
      <c r="AR191" s="77">
        <f t="shared" si="148"/>
        <v>16</v>
      </c>
      <c r="AS191" s="77">
        <v>2</v>
      </c>
      <c r="AT191" s="78">
        <v>3</v>
      </c>
      <c r="AU191" s="79">
        <v>0</v>
      </c>
      <c r="AV191" s="80">
        <f t="shared" si="118"/>
        <v>16.666666666666664</v>
      </c>
      <c r="AW191" s="80">
        <f t="shared" si="119"/>
        <v>28.888888888888886</v>
      </c>
      <c r="AX191" s="80">
        <f t="shared" si="120"/>
        <v>28.571428571428569</v>
      </c>
      <c r="AY191" s="81">
        <f t="shared" si="121"/>
        <v>4.7619047619047619</v>
      </c>
      <c r="AZ191" s="81">
        <f t="shared" si="122"/>
        <v>29.166666666666668</v>
      </c>
      <c r="BA191" s="81">
        <f t="shared" si="123"/>
        <v>45.833333333333329</v>
      </c>
      <c r="BB191" s="81">
        <f t="shared" si="124"/>
        <v>37.5</v>
      </c>
      <c r="BC191" s="81">
        <f t="shared" si="125"/>
        <v>26.666666666666668</v>
      </c>
      <c r="BD191" s="82">
        <f t="shared" si="149"/>
        <v>13</v>
      </c>
      <c r="BE191" s="83">
        <v>2</v>
      </c>
      <c r="BF191" s="83">
        <v>2</v>
      </c>
      <c r="BG191" s="83">
        <v>1</v>
      </c>
      <c r="BH191" s="83">
        <v>5</v>
      </c>
      <c r="BI191" s="83">
        <v>10</v>
      </c>
      <c r="BJ191" s="83">
        <v>0</v>
      </c>
      <c r="BK191" s="77">
        <f t="shared" si="150"/>
        <v>16</v>
      </c>
      <c r="BL191" s="83">
        <f t="shared" si="126"/>
        <v>2</v>
      </c>
      <c r="BM191" s="84">
        <v>2</v>
      </c>
      <c r="BN191" s="83">
        <f t="shared" si="127"/>
        <v>2</v>
      </c>
      <c r="BO191" s="83">
        <f t="shared" si="128"/>
        <v>1</v>
      </c>
      <c r="BP191" s="83">
        <f t="shared" si="129"/>
        <v>5</v>
      </c>
      <c r="BQ191" s="83">
        <f t="shared" si="130"/>
        <v>10</v>
      </c>
      <c r="BR191" s="83">
        <f t="shared" si="131"/>
        <v>0</v>
      </c>
      <c r="BS191" s="77">
        <f t="shared" si="151"/>
        <v>16</v>
      </c>
      <c r="BT191" s="83">
        <f t="shared" si="132"/>
        <v>0</v>
      </c>
      <c r="BU191" s="77"/>
      <c r="BV191" s="83">
        <f t="shared" si="133"/>
        <v>0</v>
      </c>
      <c r="BW191" s="83">
        <f t="shared" si="134"/>
        <v>0</v>
      </c>
      <c r="BX191" s="83">
        <f t="shared" si="135"/>
        <v>0</v>
      </c>
      <c r="BY191" s="83">
        <f t="shared" si="136"/>
        <v>0</v>
      </c>
      <c r="BZ191" s="83">
        <f t="shared" si="137"/>
        <v>0</v>
      </c>
      <c r="CA191" s="77">
        <f t="shared" si="152"/>
        <v>0</v>
      </c>
      <c r="CC191" s="77"/>
      <c r="CI191" s="77">
        <f t="shared" si="153"/>
        <v>0</v>
      </c>
      <c r="CP191" s="77">
        <f t="shared" si="154"/>
        <v>0</v>
      </c>
      <c r="CQ191" s="85">
        <f t="shared" si="138"/>
        <v>0</v>
      </c>
      <c r="CR191" s="77"/>
      <c r="CS191" s="85">
        <f t="shared" si="139"/>
        <v>0</v>
      </c>
      <c r="CT191" s="85">
        <f t="shared" si="140"/>
        <v>0</v>
      </c>
      <c r="CU191" s="85">
        <f t="shared" si="141"/>
        <v>0</v>
      </c>
      <c r="CV191" s="85">
        <f t="shared" si="142"/>
        <v>0</v>
      </c>
      <c r="CW191" s="85">
        <f t="shared" si="143"/>
        <v>0</v>
      </c>
      <c r="CX191" s="77">
        <f t="shared" si="155"/>
        <v>0</v>
      </c>
      <c r="ET191" s="85">
        <v>2</v>
      </c>
      <c r="EU191" s="85">
        <v>2</v>
      </c>
      <c r="EV191" s="85">
        <v>1</v>
      </c>
      <c r="EW191" s="85">
        <v>5</v>
      </c>
      <c r="EX191" s="85">
        <v>10</v>
      </c>
      <c r="EY191" s="85">
        <v>0</v>
      </c>
      <c r="FL191" s="86">
        <f t="shared" si="156"/>
        <v>13.499999999999996</v>
      </c>
      <c r="FM191" s="99">
        <f t="shared" si="144"/>
        <v>0</v>
      </c>
      <c r="FN191" s="99">
        <f t="shared" si="145"/>
        <v>0</v>
      </c>
      <c r="FO191" s="100">
        <f t="shared" si="146"/>
        <v>0</v>
      </c>
      <c r="FP191" s="100">
        <f t="shared" si="147"/>
        <v>0</v>
      </c>
      <c r="FQ191" s="101">
        <v>0.13372093023255796</v>
      </c>
      <c r="FR191" s="101">
        <v>0.24767801857585123</v>
      </c>
      <c r="FS191" s="101">
        <v>-0.35215946843853824</v>
      </c>
      <c r="FT191" s="100" t="s">
        <v>1505</v>
      </c>
      <c r="FU191" s="100" t="s">
        <v>1829</v>
      </c>
      <c r="FV191" s="100" t="s">
        <v>2375</v>
      </c>
      <c r="FW191" s="100" t="s">
        <v>1516</v>
      </c>
      <c r="FX191" s="100" t="s">
        <v>2176</v>
      </c>
      <c r="FY191" s="100" t="s">
        <v>2350</v>
      </c>
      <c r="FZ191" s="100" t="s">
        <v>1937</v>
      </c>
      <c r="GA191" s="100" t="s">
        <v>1537</v>
      </c>
      <c r="GB191" s="100"/>
    </row>
    <row r="192" spans="1:184" hidden="1" x14ac:dyDescent="0.25">
      <c r="A192" s="32" t="s">
        <v>177</v>
      </c>
      <c r="B192" s="90" t="s">
        <v>184</v>
      </c>
      <c r="C192" s="41" t="str">
        <f>'[1]Özet tablo'!P191</f>
        <v>BİNGÖL</v>
      </c>
      <c r="D192" s="41"/>
      <c r="E192" s="41"/>
      <c r="F192" s="41"/>
      <c r="G192" s="91">
        <v>1</v>
      </c>
      <c r="H192" s="91">
        <v>6</v>
      </c>
      <c r="I192" s="91">
        <v>4</v>
      </c>
      <c r="J192" s="91">
        <v>11</v>
      </c>
      <c r="K192" s="92">
        <v>5</v>
      </c>
      <c r="L192" s="92">
        <v>5</v>
      </c>
      <c r="M192" s="92">
        <v>8</v>
      </c>
      <c r="N192" s="92">
        <v>18</v>
      </c>
      <c r="O192" s="93">
        <v>7</v>
      </c>
      <c r="P192" s="40">
        <v>1</v>
      </c>
      <c r="Q192" s="94">
        <f t="shared" si="159"/>
        <v>7</v>
      </c>
      <c r="R192" s="95">
        <f t="shared" si="160"/>
        <v>0.63636363636363635</v>
      </c>
      <c r="S192" s="96">
        <v>25</v>
      </c>
      <c r="T192" s="96">
        <v>35</v>
      </c>
      <c r="U192" s="96">
        <v>30</v>
      </c>
      <c r="V192" s="96">
        <v>40</v>
      </c>
      <c r="W192" s="96">
        <v>65</v>
      </c>
      <c r="X192" s="96">
        <v>90</v>
      </c>
      <c r="Y192" s="73">
        <f t="shared" si="109"/>
        <v>20</v>
      </c>
      <c r="Z192" s="73">
        <f t="shared" si="110"/>
        <v>14.285714285714285</v>
      </c>
      <c r="AA192" s="73">
        <f t="shared" si="111"/>
        <v>46.666666666666664</v>
      </c>
      <c r="AB192" s="73">
        <f t="shared" si="112"/>
        <v>29.230769230769234</v>
      </c>
      <c r="AC192" s="73">
        <f t="shared" si="113"/>
        <v>26.666666666666668</v>
      </c>
      <c r="AD192" s="97">
        <f t="shared" si="116"/>
        <v>46</v>
      </c>
      <c r="AE192" s="40">
        <f t="shared" si="117"/>
        <v>16</v>
      </c>
      <c r="AF192" s="98">
        <v>50</v>
      </c>
      <c r="AG192" s="98">
        <v>43</v>
      </c>
      <c r="AH192" s="98">
        <v>42</v>
      </c>
      <c r="AI192" s="98">
        <v>32</v>
      </c>
      <c r="AJ192" s="98">
        <v>11</v>
      </c>
      <c r="AK192" s="98">
        <v>10</v>
      </c>
      <c r="AL192" s="76">
        <v>2</v>
      </c>
      <c r="AM192" s="76">
        <v>2</v>
      </c>
      <c r="AN192" s="77">
        <v>13</v>
      </c>
      <c r="AO192" s="77">
        <v>18</v>
      </c>
      <c r="AP192" s="77">
        <v>5</v>
      </c>
      <c r="AQ192" s="77">
        <v>0</v>
      </c>
      <c r="AR192" s="77">
        <f t="shared" si="148"/>
        <v>36</v>
      </c>
      <c r="AS192" s="77">
        <v>0</v>
      </c>
      <c r="AT192" s="78">
        <v>2</v>
      </c>
      <c r="AU192" s="79">
        <v>6</v>
      </c>
      <c r="AV192" s="80">
        <f t="shared" si="118"/>
        <v>24</v>
      </c>
      <c r="AW192" s="80">
        <f t="shared" si="119"/>
        <v>31.081081081081081</v>
      </c>
      <c r="AX192" s="80">
        <f t="shared" si="120"/>
        <v>15.625</v>
      </c>
      <c r="AY192" s="81">
        <f t="shared" si="121"/>
        <v>30.232558139534881</v>
      </c>
      <c r="AZ192" s="81">
        <f t="shared" si="122"/>
        <v>42.857142857142854</v>
      </c>
      <c r="BA192" s="81">
        <f t="shared" si="123"/>
        <v>30.232558139534881</v>
      </c>
      <c r="BB192" s="81">
        <f t="shared" si="124"/>
        <v>36.470588235294116</v>
      </c>
      <c r="BC192" s="81">
        <f t="shared" si="125"/>
        <v>30.232558139534881</v>
      </c>
      <c r="BD192" s="82">
        <f t="shared" si="149"/>
        <v>30</v>
      </c>
      <c r="BE192" s="83">
        <v>2</v>
      </c>
      <c r="BF192" s="83">
        <v>2</v>
      </c>
      <c r="BG192" s="83">
        <v>10</v>
      </c>
      <c r="BH192" s="83">
        <v>18</v>
      </c>
      <c r="BI192" s="83">
        <v>9</v>
      </c>
      <c r="BJ192" s="83">
        <v>0</v>
      </c>
      <c r="BK192" s="77">
        <f t="shared" si="150"/>
        <v>37</v>
      </c>
      <c r="BL192" s="83">
        <f t="shared" si="126"/>
        <v>2</v>
      </c>
      <c r="BM192" s="84">
        <v>2</v>
      </c>
      <c r="BN192" s="83">
        <f t="shared" si="127"/>
        <v>2</v>
      </c>
      <c r="BO192" s="83">
        <f t="shared" si="128"/>
        <v>10</v>
      </c>
      <c r="BP192" s="83">
        <f t="shared" si="129"/>
        <v>18</v>
      </c>
      <c r="BQ192" s="83">
        <f t="shared" si="130"/>
        <v>9</v>
      </c>
      <c r="BR192" s="83">
        <f t="shared" si="131"/>
        <v>0</v>
      </c>
      <c r="BS192" s="77">
        <f t="shared" si="151"/>
        <v>37</v>
      </c>
      <c r="BT192" s="83">
        <f t="shared" si="132"/>
        <v>0</v>
      </c>
      <c r="BU192" s="77"/>
      <c r="BV192" s="83">
        <f t="shared" si="133"/>
        <v>0</v>
      </c>
      <c r="BW192" s="83">
        <f t="shared" si="134"/>
        <v>0</v>
      </c>
      <c r="BX192" s="83">
        <f t="shared" si="135"/>
        <v>0</v>
      </c>
      <c r="BY192" s="83">
        <f t="shared" si="136"/>
        <v>0</v>
      </c>
      <c r="BZ192" s="83">
        <f t="shared" si="137"/>
        <v>0</v>
      </c>
      <c r="CA192" s="77">
        <f t="shared" si="152"/>
        <v>0</v>
      </c>
      <c r="CC192" s="77"/>
      <c r="CI192" s="77">
        <f t="shared" si="153"/>
        <v>0</v>
      </c>
      <c r="CP192" s="77">
        <f t="shared" si="154"/>
        <v>0</v>
      </c>
      <c r="CQ192" s="85">
        <f t="shared" si="138"/>
        <v>0</v>
      </c>
      <c r="CR192" s="77"/>
      <c r="CS192" s="85">
        <f t="shared" si="139"/>
        <v>0</v>
      </c>
      <c r="CT192" s="85">
        <f t="shared" si="140"/>
        <v>0</v>
      </c>
      <c r="CU192" s="85">
        <f t="shared" si="141"/>
        <v>0</v>
      </c>
      <c r="CV192" s="85">
        <f t="shared" si="142"/>
        <v>0</v>
      </c>
      <c r="CW192" s="85">
        <f t="shared" si="143"/>
        <v>0</v>
      </c>
      <c r="CX192" s="77">
        <f t="shared" si="155"/>
        <v>0</v>
      </c>
      <c r="ET192" s="85">
        <v>2</v>
      </c>
      <c r="EU192" s="85">
        <v>2</v>
      </c>
      <c r="EV192" s="85">
        <v>10</v>
      </c>
      <c r="EW192" s="85">
        <v>18</v>
      </c>
      <c r="EX192" s="85">
        <v>9</v>
      </c>
      <c r="EY192" s="85">
        <v>0</v>
      </c>
      <c r="FL192" s="86">
        <f t="shared" si="156"/>
        <v>26.799999999999997</v>
      </c>
      <c r="FM192" s="99">
        <f t="shared" si="144"/>
        <v>1</v>
      </c>
      <c r="FN192" s="99">
        <f t="shared" si="145"/>
        <v>0</v>
      </c>
      <c r="FO192" s="100">
        <f t="shared" si="146"/>
        <v>0.17</v>
      </c>
      <c r="FP192" s="100">
        <f t="shared" si="147"/>
        <v>0</v>
      </c>
      <c r="FQ192" s="101">
        <v>4.1128298453138173E-3</v>
      </c>
      <c r="FR192" s="101">
        <v>2.0299181936300013E-2</v>
      </c>
      <c r="FS192" s="101">
        <v>4.6396391551123829E-2</v>
      </c>
      <c r="FT192" s="100" t="s">
        <v>1788</v>
      </c>
      <c r="FU192" s="100" t="s">
        <v>2215</v>
      </c>
      <c r="FV192" s="100" t="s">
        <v>1950</v>
      </c>
      <c r="FW192" s="100" t="s">
        <v>1892</v>
      </c>
      <c r="FX192" s="100" t="s">
        <v>2049</v>
      </c>
      <c r="FY192" s="100" t="s">
        <v>2143</v>
      </c>
      <c r="FZ192" s="100" t="s">
        <v>1885</v>
      </c>
      <c r="GA192" s="100" t="s">
        <v>1840</v>
      </c>
      <c r="GB192" s="100"/>
    </row>
    <row r="193" spans="1:184" hidden="1" x14ac:dyDescent="0.25">
      <c r="A193" s="32" t="s">
        <v>185</v>
      </c>
      <c r="B193" s="90" t="s">
        <v>186</v>
      </c>
      <c r="C193" s="41" t="str">
        <f>'[1]Özet tablo'!P192</f>
        <v>BİTLİS</v>
      </c>
      <c r="D193" s="41"/>
      <c r="E193" s="41"/>
      <c r="F193" s="41"/>
      <c r="G193" s="91">
        <v>59</v>
      </c>
      <c r="H193" s="91">
        <v>354</v>
      </c>
      <c r="I193" s="91">
        <v>306</v>
      </c>
      <c r="J193" s="91">
        <v>719</v>
      </c>
      <c r="K193" s="92">
        <v>62</v>
      </c>
      <c r="L193" s="92">
        <v>324</v>
      </c>
      <c r="M193" s="92">
        <v>314</v>
      </c>
      <c r="N193" s="92">
        <v>700</v>
      </c>
      <c r="O193" s="93">
        <v>119</v>
      </c>
      <c r="P193" s="40">
        <v>34</v>
      </c>
      <c r="Q193" s="94">
        <f t="shared" si="159"/>
        <v>-19</v>
      </c>
      <c r="R193" s="95">
        <f t="shared" si="160"/>
        <v>-2.6425591098748261E-2</v>
      </c>
      <c r="S193" s="96">
        <v>587</v>
      </c>
      <c r="T193" s="96">
        <v>732</v>
      </c>
      <c r="U193" s="96">
        <v>617</v>
      </c>
      <c r="V193" s="96">
        <v>783</v>
      </c>
      <c r="W193" s="96">
        <v>1349</v>
      </c>
      <c r="X193" s="96">
        <v>1936</v>
      </c>
      <c r="Y193" s="73">
        <f t="shared" si="109"/>
        <v>10.562180579216355</v>
      </c>
      <c r="Z193" s="73">
        <f t="shared" si="110"/>
        <v>44.26229508196721</v>
      </c>
      <c r="AA193" s="73">
        <f t="shared" si="111"/>
        <v>64.667747163695296</v>
      </c>
      <c r="AB193" s="73">
        <f t="shared" si="112"/>
        <v>53.595255744996294</v>
      </c>
      <c r="AC193" s="73">
        <f t="shared" si="113"/>
        <v>40.54752066115703</v>
      </c>
      <c r="AD193" s="97">
        <f t="shared" si="116"/>
        <v>626</v>
      </c>
      <c r="AE193" s="40">
        <f t="shared" si="117"/>
        <v>218</v>
      </c>
      <c r="AF193" s="98">
        <v>755</v>
      </c>
      <c r="AG193" s="98">
        <v>561</v>
      </c>
      <c r="AH193" s="98">
        <v>753</v>
      </c>
      <c r="AI193" s="98">
        <v>540</v>
      </c>
      <c r="AJ193" s="98">
        <v>159</v>
      </c>
      <c r="AK193" s="98">
        <v>181</v>
      </c>
      <c r="AL193" s="76">
        <v>27</v>
      </c>
      <c r="AM193" s="76">
        <v>35</v>
      </c>
      <c r="AN193" s="77">
        <v>40</v>
      </c>
      <c r="AO193" s="77">
        <v>321</v>
      </c>
      <c r="AP193" s="77">
        <v>281</v>
      </c>
      <c r="AQ193" s="77">
        <v>9</v>
      </c>
      <c r="AR193" s="77">
        <f t="shared" si="148"/>
        <v>651</v>
      </c>
      <c r="AS193" s="77">
        <v>49</v>
      </c>
      <c r="AT193" s="78">
        <v>96</v>
      </c>
      <c r="AU193" s="79">
        <v>96</v>
      </c>
      <c r="AV193" s="80">
        <f t="shared" si="118"/>
        <v>25.522252497729337</v>
      </c>
      <c r="AW193" s="80">
        <f t="shared" si="119"/>
        <v>43.464810518174787</v>
      </c>
      <c r="AX193" s="80">
        <f t="shared" si="120"/>
        <v>44.629629629629633</v>
      </c>
      <c r="AY193" s="81">
        <f t="shared" si="121"/>
        <v>7.1301247771836014</v>
      </c>
      <c r="AZ193" s="81">
        <f t="shared" si="122"/>
        <v>42.629482071713149</v>
      </c>
      <c r="BA193" s="81">
        <f t="shared" si="123"/>
        <v>67.66809728183118</v>
      </c>
      <c r="BB193" s="81">
        <f t="shared" si="124"/>
        <v>54.683195592286502</v>
      </c>
      <c r="BC193" s="81">
        <f t="shared" si="125"/>
        <v>40.714285714285715</v>
      </c>
      <c r="BD193" s="82">
        <f t="shared" si="149"/>
        <v>226</v>
      </c>
      <c r="BE193" s="83">
        <v>27</v>
      </c>
      <c r="BF193" s="83">
        <v>37</v>
      </c>
      <c r="BG193" s="83">
        <v>33</v>
      </c>
      <c r="BH193" s="83">
        <v>302</v>
      </c>
      <c r="BI193" s="83">
        <v>329</v>
      </c>
      <c r="BJ193" s="83">
        <v>16</v>
      </c>
      <c r="BK193" s="77">
        <f t="shared" si="150"/>
        <v>680</v>
      </c>
      <c r="BL193" s="83">
        <f t="shared" si="126"/>
        <v>27</v>
      </c>
      <c r="BM193" s="84">
        <v>35</v>
      </c>
      <c r="BN193" s="83">
        <f t="shared" si="127"/>
        <v>37</v>
      </c>
      <c r="BO193" s="83">
        <f t="shared" si="128"/>
        <v>33</v>
      </c>
      <c r="BP193" s="83">
        <f t="shared" si="129"/>
        <v>302</v>
      </c>
      <c r="BQ193" s="83">
        <f t="shared" si="130"/>
        <v>329</v>
      </c>
      <c r="BR193" s="83">
        <f t="shared" si="131"/>
        <v>16</v>
      </c>
      <c r="BS193" s="77">
        <f t="shared" si="151"/>
        <v>680</v>
      </c>
      <c r="BT193" s="83">
        <f t="shared" si="132"/>
        <v>0</v>
      </c>
      <c r="BU193" s="77"/>
      <c r="BV193" s="83">
        <f t="shared" si="133"/>
        <v>0</v>
      </c>
      <c r="BW193" s="83">
        <f t="shared" si="134"/>
        <v>0</v>
      </c>
      <c r="BX193" s="83">
        <f t="shared" si="135"/>
        <v>0</v>
      </c>
      <c r="BY193" s="83">
        <f t="shared" si="136"/>
        <v>0</v>
      </c>
      <c r="BZ193" s="83">
        <f t="shared" si="137"/>
        <v>0</v>
      </c>
      <c r="CA193" s="77">
        <f t="shared" si="152"/>
        <v>0</v>
      </c>
      <c r="CC193" s="77"/>
      <c r="CI193" s="77">
        <f t="shared" si="153"/>
        <v>0</v>
      </c>
      <c r="CP193" s="77">
        <f t="shared" si="154"/>
        <v>0</v>
      </c>
      <c r="CQ193" s="85">
        <f t="shared" si="138"/>
        <v>0</v>
      </c>
      <c r="CR193" s="77"/>
      <c r="CS193" s="85">
        <f t="shared" si="139"/>
        <v>0</v>
      </c>
      <c r="CT193" s="85">
        <f t="shared" si="140"/>
        <v>0</v>
      </c>
      <c r="CU193" s="85">
        <f t="shared" si="141"/>
        <v>0</v>
      </c>
      <c r="CV193" s="85">
        <f t="shared" si="142"/>
        <v>0</v>
      </c>
      <c r="CW193" s="85">
        <f t="shared" si="143"/>
        <v>0</v>
      </c>
      <c r="CX193" s="77">
        <f t="shared" si="155"/>
        <v>0</v>
      </c>
      <c r="DP193" s="85">
        <v>1</v>
      </c>
      <c r="DQ193" s="85">
        <v>1</v>
      </c>
      <c r="DR193" s="85">
        <v>4</v>
      </c>
      <c r="DS193" s="85">
        <v>6</v>
      </c>
      <c r="DT193" s="85">
        <v>2</v>
      </c>
      <c r="DU193" s="85">
        <v>0</v>
      </c>
      <c r="ET193" s="85">
        <v>25</v>
      </c>
      <c r="EU193" s="85">
        <v>33</v>
      </c>
      <c r="EV193" s="85">
        <v>17</v>
      </c>
      <c r="EW193" s="85">
        <v>278</v>
      </c>
      <c r="EX193" s="85">
        <v>309</v>
      </c>
      <c r="EY193" s="85">
        <v>16</v>
      </c>
      <c r="EZ193" s="85">
        <v>1</v>
      </c>
      <c r="FA193" s="85">
        <v>3</v>
      </c>
      <c r="FB193" s="85">
        <v>12</v>
      </c>
      <c r="FC193" s="85">
        <v>18</v>
      </c>
      <c r="FD193" s="85">
        <v>18</v>
      </c>
      <c r="FE193" s="85">
        <v>0</v>
      </c>
      <c r="FL193" s="86">
        <f t="shared" si="156"/>
        <v>198.09999999999991</v>
      </c>
      <c r="FM193" s="99">
        <f t="shared" si="144"/>
        <v>9</v>
      </c>
      <c r="FN193" s="99">
        <f t="shared" si="145"/>
        <v>1</v>
      </c>
      <c r="FO193" s="100">
        <f t="shared" si="146"/>
        <v>1.53</v>
      </c>
      <c r="FP193" s="100">
        <f t="shared" si="147"/>
        <v>171</v>
      </c>
      <c r="FQ193" s="101">
        <v>0.13835672656011397</v>
      </c>
      <c r="FR193" s="101">
        <v>6.5515503567546117E-3</v>
      </c>
      <c r="FS193" s="101">
        <v>-2.25819042910303E-2</v>
      </c>
      <c r="FT193" s="100" t="s">
        <v>2114</v>
      </c>
      <c r="FU193" s="100" t="s">
        <v>2312</v>
      </c>
      <c r="FV193" s="100" t="s">
        <v>1848</v>
      </c>
      <c r="FW193" s="100" t="s">
        <v>2077</v>
      </c>
      <c r="FX193" s="100" t="s">
        <v>2336</v>
      </c>
      <c r="FY193" s="100" t="s">
        <v>2312</v>
      </c>
      <c r="FZ193" s="100" t="s">
        <v>1430</v>
      </c>
      <c r="GA193" s="100" t="s">
        <v>1419</v>
      </c>
      <c r="GB193" s="100"/>
    </row>
    <row r="194" spans="1:184" hidden="1" x14ac:dyDescent="0.25">
      <c r="A194" s="32" t="s">
        <v>185</v>
      </c>
      <c r="B194" s="90" t="s">
        <v>187</v>
      </c>
      <c r="C194" s="41" t="str">
        <f>'[1]Özet tablo'!P193</f>
        <v>BİTLİS</v>
      </c>
      <c r="D194" s="41"/>
      <c r="E194" s="41"/>
      <c r="F194" s="41"/>
      <c r="G194" s="91">
        <v>27</v>
      </c>
      <c r="H194" s="91">
        <v>315</v>
      </c>
      <c r="I194" s="91">
        <v>313</v>
      </c>
      <c r="J194" s="91">
        <v>655</v>
      </c>
      <c r="K194" s="92">
        <v>44</v>
      </c>
      <c r="L194" s="92">
        <v>293</v>
      </c>
      <c r="M194" s="92">
        <v>361</v>
      </c>
      <c r="N194" s="92">
        <v>698</v>
      </c>
      <c r="O194" s="93">
        <v>112</v>
      </c>
      <c r="P194" s="40">
        <v>58</v>
      </c>
      <c r="Q194" s="94">
        <f t="shared" si="159"/>
        <v>43</v>
      </c>
      <c r="R194" s="95">
        <f t="shared" si="160"/>
        <v>6.5648854961832065E-2</v>
      </c>
      <c r="S194" s="96">
        <v>747</v>
      </c>
      <c r="T194" s="96">
        <v>933</v>
      </c>
      <c r="U194" s="96">
        <v>678</v>
      </c>
      <c r="V194" s="96">
        <v>899</v>
      </c>
      <c r="W194" s="96">
        <v>1611</v>
      </c>
      <c r="X194" s="96">
        <v>2358</v>
      </c>
      <c r="Y194" s="73">
        <f t="shared" si="109"/>
        <v>5.8902275769745644</v>
      </c>
      <c r="Z194" s="73">
        <f t="shared" si="110"/>
        <v>31.404072883172564</v>
      </c>
      <c r="AA194" s="73">
        <f t="shared" si="111"/>
        <v>61.209439528023601</v>
      </c>
      <c r="AB194" s="73">
        <f t="shared" si="112"/>
        <v>43.947858472998135</v>
      </c>
      <c r="AC194" s="73">
        <f t="shared" si="113"/>
        <v>31.891433418150978</v>
      </c>
      <c r="AD194" s="97">
        <f t="shared" si="116"/>
        <v>903</v>
      </c>
      <c r="AE194" s="40">
        <f t="shared" si="117"/>
        <v>263</v>
      </c>
      <c r="AF194" s="98">
        <v>997</v>
      </c>
      <c r="AG194" s="98">
        <v>746</v>
      </c>
      <c r="AH194" s="98">
        <v>991</v>
      </c>
      <c r="AI194" s="98">
        <v>704</v>
      </c>
      <c r="AJ194" s="98">
        <v>222</v>
      </c>
      <c r="AK194" s="98">
        <v>188</v>
      </c>
      <c r="AL194" s="76">
        <v>25</v>
      </c>
      <c r="AM194" s="76">
        <v>39</v>
      </c>
      <c r="AN194" s="77">
        <v>53</v>
      </c>
      <c r="AO194" s="77">
        <v>294</v>
      </c>
      <c r="AP194" s="77">
        <v>303</v>
      </c>
      <c r="AQ194" s="77">
        <v>6</v>
      </c>
      <c r="AR194" s="77">
        <f t="shared" si="148"/>
        <v>656</v>
      </c>
      <c r="AS194" s="77">
        <v>43</v>
      </c>
      <c r="AT194" s="78">
        <v>108</v>
      </c>
      <c r="AU194" s="79">
        <v>143</v>
      </c>
      <c r="AV194" s="80">
        <f t="shared" si="118"/>
        <v>22</v>
      </c>
      <c r="AW194" s="80">
        <f t="shared" si="119"/>
        <v>33.038348082595867</v>
      </c>
      <c r="AX194" s="80">
        <f t="shared" si="120"/>
        <v>37.784090909090914</v>
      </c>
      <c r="AY194" s="81">
        <f t="shared" si="121"/>
        <v>7.104557640750671</v>
      </c>
      <c r="AZ194" s="81">
        <f t="shared" si="122"/>
        <v>29.667003027245208</v>
      </c>
      <c r="BA194" s="81">
        <f t="shared" si="123"/>
        <v>59.827213822894166</v>
      </c>
      <c r="BB194" s="81">
        <f t="shared" si="124"/>
        <v>44.235785080855507</v>
      </c>
      <c r="BC194" s="81">
        <f t="shared" si="125"/>
        <v>36.303827751196174</v>
      </c>
      <c r="BD194" s="82">
        <f t="shared" si="149"/>
        <v>372</v>
      </c>
      <c r="BE194" s="83">
        <v>25</v>
      </c>
      <c r="BF194" s="83">
        <v>42</v>
      </c>
      <c r="BG194" s="83">
        <v>50</v>
      </c>
      <c r="BH194" s="83">
        <v>279</v>
      </c>
      <c r="BI194" s="83">
        <v>347</v>
      </c>
      <c r="BJ194" s="83">
        <v>12</v>
      </c>
      <c r="BK194" s="77">
        <f t="shared" si="150"/>
        <v>688</v>
      </c>
      <c r="BL194" s="83">
        <f t="shared" si="126"/>
        <v>25</v>
      </c>
      <c r="BM194" s="84">
        <v>39</v>
      </c>
      <c r="BN194" s="83">
        <f t="shared" si="127"/>
        <v>42</v>
      </c>
      <c r="BO194" s="83">
        <f t="shared" si="128"/>
        <v>50</v>
      </c>
      <c r="BP194" s="83">
        <f t="shared" si="129"/>
        <v>279</v>
      </c>
      <c r="BQ194" s="83">
        <f t="shared" si="130"/>
        <v>347</v>
      </c>
      <c r="BR194" s="83">
        <f t="shared" si="131"/>
        <v>12</v>
      </c>
      <c r="BS194" s="77">
        <f t="shared" si="151"/>
        <v>688</v>
      </c>
      <c r="BT194" s="83">
        <f t="shared" si="132"/>
        <v>0</v>
      </c>
      <c r="BU194" s="77"/>
      <c r="BV194" s="83">
        <f t="shared" si="133"/>
        <v>0</v>
      </c>
      <c r="BW194" s="83">
        <f t="shared" si="134"/>
        <v>0</v>
      </c>
      <c r="BX194" s="83">
        <f t="shared" si="135"/>
        <v>0</v>
      </c>
      <c r="BY194" s="83">
        <f t="shared" si="136"/>
        <v>0</v>
      </c>
      <c r="BZ194" s="83">
        <f t="shared" si="137"/>
        <v>0</v>
      </c>
      <c r="CA194" s="77">
        <f t="shared" si="152"/>
        <v>0</v>
      </c>
      <c r="CC194" s="77"/>
      <c r="CI194" s="77">
        <f t="shared" si="153"/>
        <v>0</v>
      </c>
      <c r="CP194" s="77">
        <f t="shared" si="154"/>
        <v>0</v>
      </c>
      <c r="CQ194" s="85">
        <f t="shared" si="138"/>
        <v>0</v>
      </c>
      <c r="CR194" s="77"/>
      <c r="CS194" s="85">
        <f t="shared" si="139"/>
        <v>0</v>
      </c>
      <c r="CT194" s="85">
        <f t="shared" si="140"/>
        <v>0</v>
      </c>
      <c r="CU194" s="85">
        <f t="shared" si="141"/>
        <v>0</v>
      </c>
      <c r="CV194" s="85">
        <f t="shared" si="142"/>
        <v>0</v>
      </c>
      <c r="CW194" s="85">
        <f t="shared" si="143"/>
        <v>0</v>
      </c>
      <c r="CX194" s="77">
        <f t="shared" si="155"/>
        <v>0</v>
      </c>
      <c r="ET194" s="85">
        <v>23</v>
      </c>
      <c r="EU194" s="85">
        <v>32</v>
      </c>
      <c r="EV194" s="85">
        <v>20</v>
      </c>
      <c r="EW194" s="85">
        <v>211</v>
      </c>
      <c r="EX194" s="85">
        <v>292</v>
      </c>
      <c r="EY194" s="85">
        <v>10</v>
      </c>
      <c r="EZ194" s="85">
        <v>2</v>
      </c>
      <c r="FA194" s="85">
        <v>10</v>
      </c>
      <c r="FB194" s="85">
        <v>30</v>
      </c>
      <c r="FC194" s="85">
        <v>68</v>
      </c>
      <c r="FD194" s="85">
        <v>55</v>
      </c>
      <c r="FE194" s="85">
        <v>2</v>
      </c>
      <c r="FL194" s="86">
        <f t="shared" si="156"/>
        <v>475.5</v>
      </c>
      <c r="FM194" s="99">
        <f t="shared" si="144"/>
        <v>23</v>
      </c>
      <c r="FN194" s="99">
        <f t="shared" si="145"/>
        <v>4</v>
      </c>
      <c r="FO194" s="100">
        <f t="shared" si="146"/>
        <v>3.91</v>
      </c>
      <c r="FP194" s="100">
        <f t="shared" si="147"/>
        <v>684</v>
      </c>
      <c r="FQ194" s="101">
        <v>1.4231151871376142E-3</v>
      </c>
      <c r="FR194" s="101">
        <v>1.7184078835058882E-2</v>
      </c>
      <c r="FS194" s="101">
        <v>-2.3896294484529824E-2</v>
      </c>
      <c r="FT194" s="100" t="s">
        <v>1853</v>
      </c>
      <c r="FU194" s="100" t="s">
        <v>2129</v>
      </c>
      <c r="FV194" s="100" t="s">
        <v>1943</v>
      </c>
      <c r="FW194" s="100" t="s">
        <v>1585</v>
      </c>
      <c r="FX194" s="100" t="s">
        <v>1506</v>
      </c>
      <c r="FY194" s="100" t="s">
        <v>1581</v>
      </c>
      <c r="FZ194" s="100" t="s">
        <v>1721</v>
      </c>
      <c r="GA194" s="100" t="s">
        <v>1761</v>
      </c>
      <c r="GB194" s="100"/>
    </row>
    <row r="195" spans="1:184" hidden="1" x14ac:dyDescent="0.25">
      <c r="A195" s="32" t="s">
        <v>185</v>
      </c>
      <c r="B195" s="90" t="s">
        <v>188</v>
      </c>
      <c r="C195" s="41" t="str">
        <f>'[1]Özet tablo'!P194</f>
        <v>BİTLİS</v>
      </c>
      <c r="D195" s="41"/>
      <c r="E195" s="41"/>
      <c r="F195" s="41"/>
      <c r="G195" s="91">
        <v>99</v>
      </c>
      <c r="H195" s="91">
        <v>583</v>
      </c>
      <c r="I195" s="91">
        <v>499</v>
      </c>
      <c r="J195" s="91">
        <v>1181</v>
      </c>
      <c r="K195" s="92">
        <v>100</v>
      </c>
      <c r="L195" s="92">
        <v>755</v>
      </c>
      <c r="M195" s="92">
        <v>582</v>
      </c>
      <c r="N195" s="92">
        <v>1437</v>
      </c>
      <c r="O195" s="93">
        <v>179</v>
      </c>
      <c r="P195" s="40">
        <v>46</v>
      </c>
      <c r="Q195" s="94">
        <f t="shared" si="159"/>
        <v>256</v>
      </c>
      <c r="R195" s="95">
        <f t="shared" si="160"/>
        <v>0.21676545300592717</v>
      </c>
      <c r="S195" s="96">
        <v>872</v>
      </c>
      <c r="T195" s="96">
        <v>1275</v>
      </c>
      <c r="U195" s="96">
        <v>907</v>
      </c>
      <c r="V195" s="96">
        <v>1221</v>
      </c>
      <c r="W195" s="96">
        <v>2182</v>
      </c>
      <c r="X195" s="96">
        <v>3054</v>
      </c>
      <c r="Y195" s="73">
        <f t="shared" si="109"/>
        <v>11.467889908256881</v>
      </c>
      <c r="Z195" s="73">
        <f t="shared" si="110"/>
        <v>59.215686274509807</v>
      </c>
      <c r="AA195" s="73">
        <f t="shared" si="111"/>
        <v>78.83131201764057</v>
      </c>
      <c r="AB195" s="73">
        <f t="shared" si="112"/>
        <v>67.369385884509626</v>
      </c>
      <c r="AC195" s="73">
        <f t="shared" si="113"/>
        <v>51.407989521938447</v>
      </c>
      <c r="AD195" s="97">
        <f t="shared" si="116"/>
        <v>712</v>
      </c>
      <c r="AE195" s="40">
        <f t="shared" si="117"/>
        <v>192</v>
      </c>
      <c r="AF195" s="98">
        <v>1173</v>
      </c>
      <c r="AG195" s="98">
        <v>970</v>
      </c>
      <c r="AH195" s="98">
        <v>1125</v>
      </c>
      <c r="AI195" s="98">
        <v>946</v>
      </c>
      <c r="AJ195" s="98">
        <v>312</v>
      </c>
      <c r="AK195" s="98">
        <v>266</v>
      </c>
      <c r="AL195" s="76">
        <v>43</v>
      </c>
      <c r="AM195" s="76">
        <v>67</v>
      </c>
      <c r="AN195" s="77">
        <v>179</v>
      </c>
      <c r="AO195" s="77">
        <v>665</v>
      </c>
      <c r="AP195" s="77">
        <v>527</v>
      </c>
      <c r="AQ195" s="77">
        <v>7</v>
      </c>
      <c r="AR195" s="77">
        <f t="shared" si="148"/>
        <v>1378</v>
      </c>
      <c r="AS195" s="77">
        <v>53</v>
      </c>
      <c r="AT195" s="78">
        <v>182</v>
      </c>
      <c r="AU195" s="79">
        <v>259</v>
      </c>
      <c r="AV195" s="80">
        <f t="shared" si="118"/>
        <v>34.446764091858043</v>
      </c>
      <c r="AW195" s="80">
        <f t="shared" si="119"/>
        <v>55.335586673104778</v>
      </c>
      <c r="AX195" s="80">
        <f t="shared" si="120"/>
        <v>50.845665961945031</v>
      </c>
      <c r="AY195" s="81">
        <f t="shared" si="121"/>
        <v>18.453608247422682</v>
      </c>
      <c r="AZ195" s="81">
        <f t="shared" si="122"/>
        <v>59.111111111111114</v>
      </c>
      <c r="BA195" s="81">
        <f t="shared" si="123"/>
        <v>76.947535771065176</v>
      </c>
      <c r="BB195" s="81">
        <f t="shared" si="124"/>
        <v>68.527066722618542</v>
      </c>
      <c r="BC195" s="81">
        <f t="shared" si="125"/>
        <v>51.481149012567329</v>
      </c>
      <c r="BD195" s="82">
        <f t="shared" si="149"/>
        <v>290</v>
      </c>
      <c r="BE195" s="83">
        <v>43</v>
      </c>
      <c r="BF195" s="83">
        <v>80</v>
      </c>
      <c r="BG195" s="83">
        <v>181</v>
      </c>
      <c r="BH195" s="83">
        <v>636</v>
      </c>
      <c r="BI195" s="83">
        <v>619</v>
      </c>
      <c r="BJ195" s="83">
        <v>11</v>
      </c>
      <c r="BK195" s="77">
        <f t="shared" si="150"/>
        <v>1447</v>
      </c>
      <c r="BL195" s="83">
        <f t="shared" si="126"/>
        <v>43</v>
      </c>
      <c r="BM195" s="84">
        <v>67</v>
      </c>
      <c r="BN195" s="83">
        <f t="shared" si="127"/>
        <v>80</v>
      </c>
      <c r="BO195" s="83">
        <f t="shared" si="128"/>
        <v>181</v>
      </c>
      <c r="BP195" s="83">
        <f t="shared" si="129"/>
        <v>636</v>
      </c>
      <c r="BQ195" s="83">
        <f t="shared" si="130"/>
        <v>619</v>
      </c>
      <c r="BR195" s="83">
        <f t="shared" si="131"/>
        <v>11</v>
      </c>
      <c r="BS195" s="77">
        <f t="shared" si="151"/>
        <v>1447</v>
      </c>
      <c r="BT195" s="83">
        <f t="shared" si="132"/>
        <v>0</v>
      </c>
      <c r="BU195" s="77"/>
      <c r="BV195" s="83">
        <f t="shared" si="133"/>
        <v>0</v>
      </c>
      <c r="BW195" s="83">
        <f t="shared" si="134"/>
        <v>0</v>
      </c>
      <c r="BX195" s="83">
        <f t="shared" si="135"/>
        <v>0</v>
      </c>
      <c r="BY195" s="83">
        <f t="shared" si="136"/>
        <v>0</v>
      </c>
      <c r="BZ195" s="83">
        <f t="shared" si="137"/>
        <v>0</v>
      </c>
      <c r="CA195" s="77">
        <f t="shared" si="152"/>
        <v>0</v>
      </c>
      <c r="CC195" s="77"/>
      <c r="CI195" s="77">
        <f t="shared" si="153"/>
        <v>0</v>
      </c>
      <c r="CP195" s="77">
        <f t="shared" si="154"/>
        <v>0</v>
      </c>
      <c r="CQ195" s="85">
        <f t="shared" si="138"/>
        <v>0</v>
      </c>
      <c r="CR195" s="77"/>
      <c r="CS195" s="85">
        <f t="shared" si="139"/>
        <v>0</v>
      </c>
      <c r="CT195" s="85">
        <f t="shared" si="140"/>
        <v>0</v>
      </c>
      <c r="CU195" s="85">
        <f t="shared" si="141"/>
        <v>0</v>
      </c>
      <c r="CV195" s="85">
        <f t="shared" si="142"/>
        <v>0</v>
      </c>
      <c r="CW195" s="85">
        <f t="shared" si="143"/>
        <v>0</v>
      </c>
      <c r="CX195" s="77">
        <f t="shared" si="155"/>
        <v>0</v>
      </c>
      <c r="ET195" s="85">
        <v>36</v>
      </c>
      <c r="EU195" s="85">
        <v>51</v>
      </c>
      <c r="EV195" s="85">
        <v>66</v>
      </c>
      <c r="EW195" s="85">
        <v>395</v>
      </c>
      <c r="EX195" s="85">
        <v>398</v>
      </c>
      <c r="EY195" s="85">
        <v>10</v>
      </c>
      <c r="EZ195" s="85">
        <v>7</v>
      </c>
      <c r="FA195" s="85">
        <v>29</v>
      </c>
      <c r="FB195" s="85">
        <v>115</v>
      </c>
      <c r="FC195" s="85">
        <v>241</v>
      </c>
      <c r="FD195" s="85">
        <v>221</v>
      </c>
      <c r="FE195" s="85">
        <v>1</v>
      </c>
      <c r="FL195" s="86">
        <f t="shared" si="156"/>
        <v>68.699999999999818</v>
      </c>
      <c r="FM195" s="99">
        <f t="shared" si="144"/>
        <v>3</v>
      </c>
      <c r="FN195" s="99">
        <f t="shared" si="145"/>
        <v>0</v>
      </c>
      <c r="FO195" s="100">
        <f t="shared" si="146"/>
        <v>0.51</v>
      </c>
      <c r="FP195" s="100">
        <f t="shared" si="147"/>
        <v>0</v>
      </c>
      <c r="FQ195" s="101">
        <v>0.76479231116592905</v>
      </c>
      <c r="FR195" s="101">
        <v>0.52186938286399054</v>
      </c>
      <c r="FS195" s="101">
        <v>0.68807091698955036</v>
      </c>
      <c r="FT195" s="100" t="s">
        <v>1447</v>
      </c>
      <c r="FU195" s="100" t="s">
        <v>1447</v>
      </c>
      <c r="FV195" s="100" t="s">
        <v>1451</v>
      </c>
      <c r="FW195" s="100" t="s">
        <v>2155</v>
      </c>
      <c r="FX195" s="100" t="s">
        <v>2345</v>
      </c>
      <c r="FY195" s="100" t="s">
        <v>2001</v>
      </c>
      <c r="FZ195" s="100" t="s">
        <v>2220</v>
      </c>
      <c r="GA195" s="100" t="s">
        <v>1643</v>
      </c>
      <c r="GB195" s="100"/>
    </row>
    <row r="196" spans="1:184" hidden="1" x14ac:dyDescent="0.25">
      <c r="A196" s="32" t="s">
        <v>185</v>
      </c>
      <c r="B196" s="90" t="s">
        <v>189</v>
      </c>
      <c r="C196" s="41" t="str">
        <f>'[1]Özet tablo'!P195</f>
        <v>BİTLİS</v>
      </c>
      <c r="D196" s="41"/>
      <c r="E196" s="41"/>
      <c r="F196" s="41"/>
      <c r="G196" s="91">
        <v>40</v>
      </c>
      <c r="H196" s="91">
        <v>176</v>
      </c>
      <c r="I196" s="91">
        <v>172</v>
      </c>
      <c r="J196" s="91">
        <v>388</v>
      </c>
      <c r="K196" s="92">
        <v>32</v>
      </c>
      <c r="L196" s="92">
        <v>175</v>
      </c>
      <c r="M196" s="92">
        <v>159</v>
      </c>
      <c r="N196" s="92">
        <v>366</v>
      </c>
      <c r="O196" s="93">
        <v>54</v>
      </c>
      <c r="P196" s="40">
        <v>9</v>
      </c>
      <c r="Q196" s="94">
        <f t="shared" si="159"/>
        <v>-22</v>
      </c>
      <c r="R196" s="95">
        <f t="shared" si="160"/>
        <v>-5.6701030927835051E-2</v>
      </c>
      <c r="S196" s="96">
        <v>648</v>
      </c>
      <c r="T196" s="96">
        <v>858</v>
      </c>
      <c r="U196" s="96">
        <v>658</v>
      </c>
      <c r="V196" s="96">
        <v>900</v>
      </c>
      <c r="W196" s="96">
        <v>1516</v>
      </c>
      <c r="X196" s="96">
        <v>2164</v>
      </c>
      <c r="Y196" s="73">
        <f t="shared" ref="Y196:Y259" si="161">K196/S196*100</f>
        <v>4.9382716049382713</v>
      </c>
      <c r="Z196" s="73">
        <f t="shared" ref="Z196:Z259" si="162">L196/T196*100</f>
        <v>20.396270396270396</v>
      </c>
      <c r="AA196" s="73">
        <f t="shared" ref="AA196:AA259" si="163">((M196+O196)-P196)/U196*100</f>
        <v>31.003039513677809</v>
      </c>
      <c r="AB196" s="73">
        <f t="shared" ref="AB196:AB259" si="164">((L196+M196+O196)-P196)/W196*100</f>
        <v>25</v>
      </c>
      <c r="AC196" s="73">
        <f t="shared" ref="AC196:AC259" si="165">((N196+O196)-P196)/X196*100</f>
        <v>18.992606284658038</v>
      </c>
      <c r="AD196" s="97">
        <f t="shared" si="116"/>
        <v>1137</v>
      </c>
      <c r="AE196" s="40">
        <f t="shared" si="117"/>
        <v>454</v>
      </c>
      <c r="AF196" s="98">
        <v>803</v>
      </c>
      <c r="AG196" s="98">
        <v>609</v>
      </c>
      <c r="AH196" s="98">
        <v>834</v>
      </c>
      <c r="AI196" s="98">
        <v>600</v>
      </c>
      <c r="AJ196" s="98">
        <v>235</v>
      </c>
      <c r="AK196" s="98">
        <v>166</v>
      </c>
      <c r="AL196" s="76">
        <v>23</v>
      </c>
      <c r="AM196" s="76">
        <v>30</v>
      </c>
      <c r="AN196" s="77">
        <v>47</v>
      </c>
      <c r="AO196" s="77">
        <v>198</v>
      </c>
      <c r="AP196" s="77">
        <v>166</v>
      </c>
      <c r="AQ196" s="77">
        <v>1</v>
      </c>
      <c r="AR196" s="77">
        <f t="shared" si="148"/>
        <v>412</v>
      </c>
      <c r="AS196" s="77">
        <v>5</v>
      </c>
      <c r="AT196" s="78">
        <v>63</v>
      </c>
      <c r="AU196" s="79">
        <v>208</v>
      </c>
      <c r="AV196" s="80">
        <f t="shared" si="118"/>
        <v>17.287014061207611</v>
      </c>
      <c r="AW196" s="80">
        <f t="shared" si="119"/>
        <v>25.10460251046025</v>
      </c>
      <c r="AX196" s="80">
        <f t="shared" si="120"/>
        <v>27</v>
      </c>
      <c r="AY196" s="81">
        <f t="shared" si="121"/>
        <v>7.7175697865353037</v>
      </c>
      <c r="AZ196" s="81">
        <f t="shared" si="122"/>
        <v>23.741007194244602</v>
      </c>
      <c r="BA196" s="81">
        <f t="shared" si="123"/>
        <v>52.335329341317362</v>
      </c>
      <c r="BB196" s="81">
        <f t="shared" si="124"/>
        <v>38.046734571599764</v>
      </c>
      <c r="BC196" s="81">
        <f t="shared" si="125"/>
        <v>33.518005540166207</v>
      </c>
      <c r="BD196" s="82">
        <f t="shared" si="149"/>
        <v>398</v>
      </c>
      <c r="BE196" s="83">
        <v>23</v>
      </c>
      <c r="BF196" s="83">
        <v>32</v>
      </c>
      <c r="BG196" s="83">
        <v>42</v>
      </c>
      <c r="BH196" s="83">
        <v>201</v>
      </c>
      <c r="BI196" s="83">
        <v>193</v>
      </c>
      <c r="BJ196" s="83">
        <v>3</v>
      </c>
      <c r="BK196" s="77">
        <f t="shared" si="150"/>
        <v>439</v>
      </c>
      <c r="BL196" s="83">
        <f t="shared" si="126"/>
        <v>22</v>
      </c>
      <c r="BM196" s="84">
        <v>29</v>
      </c>
      <c r="BN196" s="83">
        <f t="shared" si="127"/>
        <v>31</v>
      </c>
      <c r="BO196" s="83">
        <f t="shared" si="128"/>
        <v>42</v>
      </c>
      <c r="BP196" s="83">
        <f t="shared" si="129"/>
        <v>192</v>
      </c>
      <c r="BQ196" s="83">
        <f t="shared" si="130"/>
        <v>191</v>
      </c>
      <c r="BR196" s="83">
        <f t="shared" si="131"/>
        <v>3</v>
      </c>
      <c r="BS196" s="77">
        <f t="shared" si="151"/>
        <v>428</v>
      </c>
      <c r="BT196" s="83">
        <f t="shared" si="132"/>
        <v>0</v>
      </c>
      <c r="BU196" s="77"/>
      <c r="BV196" s="83">
        <f t="shared" si="133"/>
        <v>0</v>
      </c>
      <c r="BW196" s="83">
        <f t="shared" si="134"/>
        <v>0</v>
      </c>
      <c r="BX196" s="83">
        <f t="shared" si="135"/>
        <v>0</v>
      </c>
      <c r="BY196" s="83">
        <f t="shared" si="136"/>
        <v>0</v>
      </c>
      <c r="BZ196" s="83">
        <f t="shared" si="137"/>
        <v>0</v>
      </c>
      <c r="CA196" s="77">
        <f t="shared" si="152"/>
        <v>0</v>
      </c>
      <c r="CC196" s="77"/>
      <c r="CI196" s="77">
        <f t="shared" si="153"/>
        <v>0</v>
      </c>
      <c r="CP196" s="77">
        <f t="shared" si="154"/>
        <v>0</v>
      </c>
      <c r="CQ196" s="85">
        <f t="shared" si="138"/>
        <v>1</v>
      </c>
      <c r="CR196" s="77">
        <v>1</v>
      </c>
      <c r="CS196" s="85">
        <f t="shared" si="139"/>
        <v>1</v>
      </c>
      <c r="CT196" s="85">
        <f t="shared" si="140"/>
        <v>0</v>
      </c>
      <c r="CU196" s="85">
        <f t="shared" si="141"/>
        <v>9</v>
      </c>
      <c r="CV196" s="85">
        <f t="shared" si="142"/>
        <v>2</v>
      </c>
      <c r="CW196" s="85">
        <f t="shared" si="143"/>
        <v>0</v>
      </c>
      <c r="CX196" s="77">
        <f t="shared" si="155"/>
        <v>11</v>
      </c>
      <c r="CY196" s="85">
        <v>1</v>
      </c>
      <c r="CZ196" s="85">
        <v>1</v>
      </c>
      <c r="DA196" s="85">
        <v>0</v>
      </c>
      <c r="DB196" s="85">
        <v>9</v>
      </c>
      <c r="DC196" s="85">
        <v>2</v>
      </c>
      <c r="DD196" s="85">
        <v>0</v>
      </c>
      <c r="ET196" s="85">
        <v>20</v>
      </c>
      <c r="EU196" s="85">
        <v>21</v>
      </c>
      <c r="EV196" s="85">
        <v>25</v>
      </c>
      <c r="EW196" s="85">
        <v>117</v>
      </c>
      <c r="EX196" s="85">
        <v>116</v>
      </c>
      <c r="EY196" s="85">
        <v>2</v>
      </c>
      <c r="EZ196" s="85">
        <v>2</v>
      </c>
      <c r="FA196" s="85">
        <v>10</v>
      </c>
      <c r="FB196" s="85">
        <v>17</v>
      </c>
      <c r="FC196" s="85">
        <v>75</v>
      </c>
      <c r="FD196" s="85">
        <v>75</v>
      </c>
      <c r="FE196" s="85">
        <v>1</v>
      </c>
      <c r="FL196" s="86">
        <f t="shared" si="156"/>
        <v>575.79999999999995</v>
      </c>
      <c r="FM196" s="99">
        <f t="shared" si="144"/>
        <v>28</v>
      </c>
      <c r="FN196" s="99">
        <f t="shared" si="145"/>
        <v>5</v>
      </c>
      <c r="FO196" s="100">
        <f t="shared" si="146"/>
        <v>4.76</v>
      </c>
      <c r="FP196" s="100">
        <f t="shared" si="147"/>
        <v>855</v>
      </c>
      <c r="FQ196" s="101">
        <v>0.1326012793176973</v>
      </c>
      <c r="FR196" s="101">
        <v>8.7292460764681723E-2</v>
      </c>
      <c r="FS196" s="101">
        <v>0.11020136646178413</v>
      </c>
      <c r="FT196" s="100" t="s">
        <v>2279</v>
      </c>
      <c r="FU196" s="100" t="s">
        <v>2093</v>
      </c>
      <c r="FV196" s="100" t="s">
        <v>1698</v>
      </c>
      <c r="FW196" s="100" t="s">
        <v>2192</v>
      </c>
      <c r="FX196" s="100" t="s">
        <v>2168</v>
      </c>
      <c r="FY196" s="100" t="s">
        <v>1622</v>
      </c>
      <c r="FZ196" s="100" t="s">
        <v>1930</v>
      </c>
      <c r="GA196" s="100" t="s">
        <v>1418</v>
      </c>
      <c r="GB196" s="100"/>
    </row>
    <row r="197" spans="1:184" hidden="1" x14ac:dyDescent="0.25">
      <c r="A197" s="32" t="s">
        <v>185</v>
      </c>
      <c r="B197" s="90" t="s">
        <v>1032</v>
      </c>
      <c r="C197" s="41" t="str">
        <f>'[1]Özet tablo'!P196</f>
        <v>BİTLİS</v>
      </c>
      <c r="D197" s="41"/>
      <c r="E197" s="41"/>
      <c r="F197" s="41"/>
      <c r="G197" s="91">
        <v>104</v>
      </c>
      <c r="H197" s="91">
        <v>602</v>
      </c>
      <c r="I197" s="91">
        <v>488</v>
      </c>
      <c r="J197" s="91">
        <v>1194</v>
      </c>
      <c r="K197" s="92">
        <v>107</v>
      </c>
      <c r="L197" s="92">
        <v>597</v>
      </c>
      <c r="M197" s="92">
        <v>552</v>
      </c>
      <c r="N197" s="92">
        <v>1256</v>
      </c>
      <c r="O197" s="93">
        <v>222</v>
      </c>
      <c r="P197" s="40">
        <v>78</v>
      </c>
      <c r="Q197" s="94">
        <f t="shared" si="159"/>
        <v>62</v>
      </c>
      <c r="R197" s="95">
        <f t="shared" si="160"/>
        <v>5.1926298157453935E-2</v>
      </c>
      <c r="S197" s="96">
        <v>1082</v>
      </c>
      <c r="T197" s="96">
        <v>1385</v>
      </c>
      <c r="U197" s="96">
        <v>1045</v>
      </c>
      <c r="V197" s="96">
        <v>1397</v>
      </c>
      <c r="W197" s="96">
        <v>2430</v>
      </c>
      <c r="X197" s="96">
        <v>3512</v>
      </c>
      <c r="Y197" s="73">
        <f t="shared" si="161"/>
        <v>9.8890942698706095</v>
      </c>
      <c r="Z197" s="73">
        <f t="shared" si="162"/>
        <v>43.104693140794225</v>
      </c>
      <c r="AA197" s="73">
        <f t="shared" si="163"/>
        <v>66.602870813397132</v>
      </c>
      <c r="AB197" s="73">
        <f t="shared" si="164"/>
        <v>53.20987654320988</v>
      </c>
      <c r="AC197" s="73">
        <f t="shared" si="165"/>
        <v>39.863325740318906</v>
      </c>
      <c r="AD197" s="97">
        <f t="shared" ref="AD197:AD260" si="166">W197-((L197+M197+O197)-P197)</f>
        <v>1137</v>
      </c>
      <c r="AE197" s="40">
        <f t="shared" ref="AE197:AE260" si="167">U197-((M197+O197)-P197)</f>
        <v>349</v>
      </c>
      <c r="AF197" s="98">
        <v>1329</v>
      </c>
      <c r="AG197" s="98">
        <v>1088</v>
      </c>
      <c r="AH197" s="98">
        <v>1305</v>
      </c>
      <c r="AI197" s="98">
        <v>988</v>
      </c>
      <c r="AJ197" s="98">
        <v>336</v>
      </c>
      <c r="AK197" s="98">
        <v>293</v>
      </c>
      <c r="AL197" s="76">
        <v>54</v>
      </c>
      <c r="AM197" s="76">
        <v>76</v>
      </c>
      <c r="AN197" s="77">
        <v>110</v>
      </c>
      <c r="AO197" s="77">
        <v>542</v>
      </c>
      <c r="AP197" s="77">
        <v>581</v>
      </c>
      <c r="AQ197" s="77">
        <v>18</v>
      </c>
      <c r="AR197" s="77">
        <f t="shared" si="148"/>
        <v>1251</v>
      </c>
      <c r="AS197" s="77">
        <v>106</v>
      </c>
      <c r="AT197" s="78">
        <v>161</v>
      </c>
      <c r="AU197" s="79">
        <v>237</v>
      </c>
      <c r="AV197" s="80">
        <f t="shared" ref="AV197:AV260" si="168">((AN197+AP197+AQ197)-AS197)/(AG197+AI197)*100</f>
        <v>29.046242774566473</v>
      </c>
      <c r="AW197" s="80">
        <f t="shared" ref="AW197:AW260" si="169">((AO197+AP197+AQ197)-AS197)/(AI197+AH197)*100</f>
        <v>45.13737461840384</v>
      </c>
      <c r="AX197" s="80">
        <f t="shared" ref="AX197:AX260" si="170">((AP197+AQ197)-AS197)/AI197*100</f>
        <v>49.898785425101217</v>
      </c>
      <c r="AY197" s="81">
        <f t="shared" ref="AY197:AY260" si="171">AN197/AG197*100</f>
        <v>10.11029411764706</v>
      </c>
      <c r="AZ197" s="81">
        <f t="shared" ref="AZ197:AZ260" si="172">AO197/AH197*100</f>
        <v>41.532567049808428</v>
      </c>
      <c r="BA197" s="81">
        <f t="shared" ref="BA197:BA260" si="173">(AP197+AT197+AU197)/(AI197+AJ197)*100</f>
        <v>73.942598187311177</v>
      </c>
      <c r="BB197" s="81">
        <f t="shared" ref="BB197:BB260" si="174">(AP197+AT197+AU197+AO197)/(AI197+AJ197+AH197)*100</f>
        <v>57.854697603651587</v>
      </c>
      <c r="BC197" s="81">
        <f t="shared" ref="BC197:BC260" si="175">(AP197+AT197+AU197+AN197)/(AI197+AJ197+AG197)*100</f>
        <v>45.149253731343286</v>
      </c>
      <c r="BD197" s="82">
        <f t="shared" si="149"/>
        <v>345</v>
      </c>
      <c r="BE197" s="83">
        <v>54</v>
      </c>
      <c r="BF197" s="83">
        <v>78</v>
      </c>
      <c r="BG197" s="83">
        <v>122</v>
      </c>
      <c r="BH197" s="83">
        <v>525</v>
      </c>
      <c r="BI197" s="83">
        <v>636</v>
      </c>
      <c r="BJ197" s="83">
        <v>20</v>
      </c>
      <c r="BK197" s="77">
        <f t="shared" si="150"/>
        <v>1303</v>
      </c>
      <c r="BL197" s="83">
        <f t="shared" ref="BL197:BL260" si="176">DP197+EH197+ET197+EZ197</f>
        <v>52</v>
      </c>
      <c r="BM197" s="84">
        <v>74</v>
      </c>
      <c r="BN197" s="83">
        <f t="shared" ref="BN197:BN260" si="177">DQ197+EI197+EU197+FA197</f>
        <v>74</v>
      </c>
      <c r="BO197" s="83">
        <f t="shared" ref="BO197:BO260" si="178">DR197+EJ197+EV197+FB197</f>
        <v>105</v>
      </c>
      <c r="BP197" s="83">
        <f t="shared" ref="BP197:BP260" si="179">DS197+EK197+EW197+FC197</f>
        <v>513</v>
      </c>
      <c r="BQ197" s="83">
        <f t="shared" ref="BQ197:BQ260" si="180">DT197+EL197+EX197+FD197</f>
        <v>616</v>
      </c>
      <c r="BR197" s="83">
        <f t="shared" ref="BR197:BR260" si="181">DU197+EM197+EY197+FE197</f>
        <v>20</v>
      </c>
      <c r="BS197" s="77">
        <f t="shared" si="151"/>
        <v>1254</v>
      </c>
      <c r="BT197" s="83">
        <f t="shared" ref="BT197:BT260" si="182">DV197+EB197+EN197</f>
        <v>1</v>
      </c>
      <c r="BU197" s="77">
        <v>2</v>
      </c>
      <c r="BV197" s="83">
        <f t="shared" ref="BV197:BV260" si="183">DW197+EC197+EO197</f>
        <v>2</v>
      </c>
      <c r="BW197" s="83">
        <f t="shared" ref="BW197:BW260" si="184">DX197+ED197+EP197</f>
        <v>9</v>
      </c>
      <c r="BX197" s="83">
        <f t="shared" ref="BX197:BX260" si="185">DY197+EE197+EQ197</f>
        <v>10</v>
      </c>
      <c r="BY197" s="83">
        <f t="shared" ref="BY197:BY260" si="186">DZ197+EF197+ER197</f>
        <v>20</v>
      </c>
      <c r="BZ197" s="83">
        <f t="shared" ref="BZ197:BZ260" si="187">EA197+EG197+ES197</f>
        <v>0</v>
      </c>
      <c r="CA197" s="77">
        <f t="shared" si="152"/>
        <v>39</v>
      </c>
      <c r="CB197" s="85">
        <v>1</v>
      </c>
      <c r="CC197" s="77"/>
      <c r="CD197" s="85">
        <v>2</v>
      </c>
      <c r="CE197" s="85">
        <v>8</v>
      </c>
      <c r="CF197" s="85">
        <v>2</v>
      </c>
      <c r="CG197" s="85">
        <v>0</v>
      </c>
      <c r="CH197" s="85">
        <v>0</v>
      </c>
      <c r="CI197" s="77">
        <f t="shared" si="153"/>
        <v>10</v>
      </c>
      <c r="CP197" s="77">
        <f t="shared" si="154"/>
        <v>0</v>
      </c>
      <c r="CQ197" s="85">
        <f t="shared" ref="CQ197:CQ260" si="188">CY197+DE197+DK197+FF197</f>
        <v>0</v>
      </c>
      <c r="CR197" s="77"/>
      <c r="CS197" s="85">
        <f t="shared" ref="CS197:CS260" si="189">CZ197+DF197+DK197+FG197</f>
        <v>0</v>
      </c>
      <c r="CT197" s="85">
        <f t="shared" ref="CT197:CT260" si="190">DA197+DG197+DL197+FH197</f>
        <v>0</v>
      </c>
      <c r="CU197" s="85">
        <f t="shared" ref="CU197:CU260" si="191">DB197+DH197+DM197+FI197</f>
        <v>0</v>
      </c>
      <c r="CV197" s="85">
        <f t="shared" ref="CV197:CV260" si="192">DC197+DI197+DN197+FJ197</f>
        <v>0</v>
      </c>
      <c r="CW197" s="85">
        <f t="shared" ref="CW197:CW260" si="193">DD197+DJ197+DO197+FK197</f>
        <v>0</v>
      </c>
      <c r="CX197" s="77">
        <f t="shared" si="155"/>
        <v>0</v>
      </c>
      <c r="DV197" s="85">
        <v>1</v>
      </c>
      <c r="DW197" s="85">
        <v>2</v>
      </c>
      <c r="DX197" s="85">
        <v>9</v>
      </c>
      <c r="DY197" s="85">
        <v>10</v>
      </c>
      <c r="DZ197" s="85">
        <v>20</v>
      </c>
      <c r="EA197" s="85">
        <v>0</v>
      </c>
      <c r="EH197" s="85">
        <v>1</v>
      </c>
      <c r="EI197" s="85">
        <v>0</v>
      </c>
      <c r="EJ197" s="85">
        <v>1</v>
      </c>
      <c r="EK197" s="85">
        <v>0</v>
      </c>
      <c r="EL197" s="85">
        <v>3</v>
      </c>
      <c r="EM197" s="85">
        <v>0</v>
      </c>
      <c r="ET197" s="85">
        <v>46</v>
      </c>
      <c r="EU197" s="85">
        <v>53</v>
      </c>
      <c r="EV197" s="85">
        <v>49</v>
      </c>
      <c r="EW197" s="85">
        <v>353</v>
      </c>
      <c r="EX197" s="85">
        <v>464</v>
      </c>
      <c r="EY197" s="85">
        <v>14</v>
      </c>
      <c r="EZ197" s="85">
        <v>5</v>
      </c>
      <c r="FA197" s="85">
        <v>21</v>
      </c>
      <c r="FB197" s="85">
        <v>55</v>
      </c>
      <c r="FC197" s="85">
        <v>160</v>
      </c>
      <c r="FD197" s="85">
        <v>149</v>
      </c>
      <c r="FE197" s="85">
        <v>6</v>
      </c>
      <c r="FL197" s="86">
        <f t="shared" si="156"/>
        <v>303.09999999999991</v>
      </c>
      <c r="FM197" s="99">
        <f t="shared" ref="FM197:FM260" si="194">IF(FL197/20&gt;0,INT(FL197/20),0)</f>
        <v>15</v>
      </c>
      <c r="FN197" s="99">
        <f t="shared" ref="FN197:FN260" si="195">IF(FM197/5&gt;0.49,INT(FM197/5),0)</f>
        <v>3</v>
      </c>
      <c r="FO197" s="100">
        <f t="shared" ref="FO197:FO260" si="196">IF(FM197&gt;0.49,(FM197*$FO$1)/1000,0)</f>
        <v>2.5499999999999998</v>
      </c>
      <c r="FP197" s="100">
        <f t="shared" ref="FP197:FP260" si="197">IF(FN197&gt;0.49,(FN197*$FP$1),0)</f>
        <v>513</v>
      </c>
      <c r="FQ197" s="101">
        <v>0.41888590867293768</v>
      </c>
      <c r="FR197" s="101">
        <v>0.30535831450025502</v>
      </c>
      <c r="FS197" s="101">
        <v>0.42539648578534922</v>
      </c>
      <c r="FT197" s="100" t="s">
        <v>1678</v>
      </c>
      <c r="FU197" s="100" t="s">
        <v>1564</v>
      </c>
      <c r="FV197" s="100" t="s">
        <v>1482</v>
      </c>
      <c r="FW197" s="100" t="s">
        <v>2171</v>
      </c>
      <c r="FX197" s="100" t="s">
        <v>1420</v>
      </c>
      <c r="FY197" s="100" t="s">
        <v>2121</v>
      </c>
      <c r="FZ197" s="100" t="s">
        <v>1679</v>
      </c>
      <c r="GA197" s="100" t="s">
        <v>2205</v>
      </c>
      <c r="GB197" s="100"/>
    </row>
    <row r="198" spans="1:184" hidden="1" x14ac:dyDescent="0.25">
      <c r="A198" s="32" t="s">
        <v>185</v>
      </c>
      <c r="B198" s="90" t="s">
        <v>190</v>
      </c>
      <c r="C198" s="41" t="str">
        <f>'[1]Özet tablo'!P197</f>
        <v>BİTLİS</v>
      </c>
      <c r="D198" s="41"/>
      <c r="E198" s="41"/>
      <c r="F198" s="41"/>
      <c r="G198" s="91">
        <v>40</v>
      </c>
      <c r="H198" s="91">
        <v>214</v>
      </c>
      <c r="I198" s="91">
        <v>181</v>
      </c>
      <c r="J198" s="91">
        <v>435</v>
      </c>
      <c r="K198" s="92">
        <v>27</v>
      </c>
      <c r="L198" s="92">
        <v>238</v>
      </c>
      <c r="M198" s="92">
        <v>191</v>
      </c>
      <c r="N198" s="92">
        <v>456</v>
      </c>
      <c r="O198" s="93">
        <v>99</v>
      </c>
      <c r="P198" s="40">
        <v>12</v>
      </c>
      <c r="Q198" s="94">
        <f t="shared" si="159"/>
        <v>21</v>
      </c>
      <c r="R198" s="95">
        <f t="shared" si="160"/>
        <v>4.8275862068965517E-2</v>
      </c>
      <c r="S198" s="96">
        <v>626</v>
      </c>
      <c r="T198" s="96">
        <v>819</v>
      </c>
      <c r="U198" s="96">
        <v>669</v>
      </c>
      <c r="V198" s="96">
        <v>881</v>
      </c>
      <c r="W198" s="96">
        <v>1488</v>
      </c>
      <c r="X198" s="96">
        <v>2114</v>
      </c>
      <c r="Y198" s="73">
        <f t="shared" si="161"/>
        <v>4.3130990415335457</v>
      </c>
      <c r="Z198" s="73">
        <f t="shared" si="162"/>
        <v>29.059829059829063</v>
      </c>
      <c r="AA198" s="73">
        <f t="shared" si="163"/>
        <v>41.554559043348284</v>
      </c>
      <c r="AB198" s="73">
        <f t="shared" si="164"/>
        <v>34.677419354838712</v>
      </c>
      <c r="AC198" s="73">
        <f t="shared" si="165"/>
        <v>25.685903500473039</v>
      </c>
      <c r="AD198" s="97">
        <f t="shared" si="166"/>
        <v>972</v>
      </c>
      <c r="AE198" s="40">
        <f t="shared" si="167"/>
        <v>391</v>
      </c>
      <c r="AF198" s="98">
        <v>791</v>
      </c>
      <c r="AG198" s="98">
        <v>639</v>
      </c>
      <c r="AH198" s="98">
        <v>788</v>
      </c>
      <c r="AI198" s="98">
        <v>597</v>
      </c>
      <c r="AJ198" s="98">
        <v>210</v>
      </c>
      <c r="AK198" s="98">
        <v>180</v>
      </c>
      <c r="AL198" s="76">
        <v>27</v>
      </c>
      <c r="AM198" s="76">
        <v>34</v>
      </c>
      <c r="AN198" s="77">
        <v>49</v>
      </c>
      <c r="AO198" s="77">
        <v>244</v>
      </c>
      <c r="AP198" s="77">
        <v>167</v>
      </c>
      <c r="AQ198" s="77">
        <v>1</v>
      </c>
      <c r="AR198" s="77">
        <f t="shared" ref="AR198:AR261" si="198">AN198+AO198+AP198+AQ198</f>
        <v>461</v>
      </c>
      <c r="AS198" s="77">
        <v>20</v>
      </c>
      <c r="AT198" s="78">
        <v>150</v>
      </c>
      <c r="AU198" s="79">
        <v>161</v>
      </c>
      <c r="AV198" s="80">
        <f t="shared" si="168"/>
        <v>15.938511326860841</v>
      </c>
      <c r="AW198" s="80">
        <f t="shared" si="169"/>
        <v>28.303249097472928</v>
      </c>
      <c r="AX198" s="80">
        <f t="shared" si="170"/>
        <v>24.790619765494139</v>
      </c>
      <c r="AY198" s="81">
        <f t="shared" si="171"/>
        <v>7.6682316118935834</v>
      </c>
      <c r="AZ198" s="81">
        <f t="shared" si="172"/>
        <v>30.964467005076141</v>
      </c>
      <c r="BA198" s="81">
        <f t="shared" si="173"/>
        <v>59.231722428748448</v>
      </c>
      <c r="BB198" s="81">
        <f t="shared" si="174"/>
        <v>45.266457680250781</v>
      </c>
      <c r="BC198" s="81">
        <f t="shared" si="175"/>
        <v>36.445366528354079</v>
      </c>
      <c r="BD198" s="82">
        <f t="shared" ref="BD198:BD261" si="199">(AI198+AJ198)-(AP198+AT198+AU198)</f>
        <v>329</v>
      </c>
      <c r="BE198" s="83">
        <v>26</v>
      </c>
      <c r="BF198" s="83">
        <v>30</v>
      </c>
      <c r="BG198" s="83">
        <v>47</v>
      </c>
      <c r="BH198" s="83">
        <v>241</v>
      </c>
      <c r="BI198" s="83">
        <v>187</v>
      </c>
      <c r="BJ198" s="83">
        <v>2</v>
      </c>
      <c r="BK198" s="77">
        <f t="shared" ref="BK198:BK261" si="200">BG198+BH198+BI198+BJ198</f>
        <v>477</v>
      </c>
      <c r="BL198" s="83">
        <f t="shared" si="176"/>
        <v>26</v>
      </c>
      <c r="BM198" s="84">
        <v>34</v>
      </c>
      <c r="BN198" s="83">
        <f t="shared" si="177"/>
        <v>30</v>
      </c>
      <c r="BO198" s="83">
        <f t="shared" si="178"/>
        <v>47</v>
      </c>
      <c r="BP198" s="83">
        <f t="shared" si="179"/>
        <v>241</v>
      </c>
      <c r="BQ198" s="83">
        <f t="shared" si="180"/>
        <v>187</v>
      </c>
      <c r="BR198" s="83">
        <f t="shared" si="181"/>
        <v>2</v>
      </c>
      <c r="BS198" s="77">
        <f t="shared" ref="BS198:BS261" si="201">BO198+BP198+BQ198+BR198</f>
        <v>477</v>
      </c>
      <c r="BT198" s="83">
        <f t="shared" si="182"/>
        <v>0</v>
      </c>
      <c r="BU198" s="77"/>
      <c r="BV198" s="83">
        <f t="shared" si="183"/>
        <v>0</v>
      </c>
      <c r="BW198" s="83">
        <f t="shared" si="184"/>
        <v>0</v>
      </c>
      <c r="BX198" s="83">
        <f t="shared" si="185"/>
        <v>0</v>
      </c>
      <c r="BY198" s="83">
        <f t="shared" si="186"/>
        <v>0</v>
      </c>
      <c r="BZ198" s="83">
        <f t="shared" si="187"/>
        <v>0</v>
      </c>
      <c r="CA198" s="77">
        <f t="shared" ref="CA198:CA261" si="202">BW198+BX198+BY198+BZ198</f>
        <v>0</v>
      </c>
      <c r="CC198" s="77"/>
      <c r="CI198" s="77">
        <f t="shared" ref="CI198:CI261" si="203">CE198+CF198+CG198+CH198</f>
        <v>0</v>
      </c>
      <c r="CP198" s="77">
        <f t="shared" ref="CP198:CP261" si="204">CL198+CM198+CN198+CO198</f>
        <v>0</v>
      </c>
      <c r="CQ198" s="85">
        <f t="shared" si="188"/>
        <v>0</v>
      </c>
      <c r="CR198" s="77"/>
      <c r="CS198" s="85">
        <f t="shared" si="189"/>
        <v>0</v>
      </c>
      <c r="CT198" s="85">
        <f t="shared" si="190"/>
        <v>0</v>
      </c>
      <c r="CU198" s="85">
        <f t="shared" si="191"/>
        <v>0</v>
      </c>
      <c r="CV198" s="85">
        <f t="shared" si="192"/>
        <v>0</v>
      </c>
      <c r="CW198" s="85">
        <f t="shared" si="193"/>
        <v>0</v>
      </c>
      <c r="CX198" s="77">
        <f t="shared" ref="CX198:CX261" si="205">CT198+CU198+CV198+CW198</f>
        <v>0</v>
      </c>
      <c r="ET198" s="85">
        <v>24</v>
      </c>
      <c r="EU198" s="85">
        <v>25</v>
      </c>
      <c r="EV198" s="85">
        <v>24</v>
      </c>
      <c r="EW198" s="85">
        <v>207</v>
      </c>
      <c r="EX198" s="85">
        <v>163</v>
      </c>
      <c r="EY198" s="85">
        <v>2</v>
      </c>
      <c r="EZ198" s="85">
        <v>2</v>
      </c>
      <c r="FA198" s="85">
        <v>5</v>
      </c>
      <c r="FB198" s="85">
        <v>23</v>
      </c>
      <c r="FC198" s="85">
        <v>34</v>
      </c>
      <c r="FD198" s="85">
        <v>24</v>
      </c>
      <c r="FE198" s="85">
        <v>0</v>
      </c>
      <c r="FL198" s="86">
        <f t="shared" ref="FL198:FL261" si="206">IF(((AH198+AI198)*0.7)-(AO198+AP198+AQ198+AT198)&gt;0,((AH198+AI198)*0.7)-(AO198+AP198+AQ198+AT198),0)</f>
        <v>407.49999999999989</v>
      </c>
      <c r="FM198" s="99">
        <f t="shared" si="194"/>
        <v>20</v>
      </c>
      <c r="FN198" s="99">
        <f t="shared" si="195"/>
        <v>4</v>
      </c>
      <c r="FO198" s="100">
        <f t="shared" si="196"/>
        <v>3.4</v>
      </c>
      <c r="FP198" s="100">
        <f t="shared" si="197"/>
        <v>684</v>
      </c>
      <c r="FQ198" s="101">
        <v>0.20364393324119165</v>
      </c>
      <c r="FR198" s="101">
        <v>8.6674853814346961E-2</v>
      </c>
      <c r="FS198" s="101">
        <v>6.6011273475275786E-2</v>
      </c>
      <c r="FT198" s="100" t="s">
        <v>2183</v>
      </c>
      <c r="FU198" s="100" t="s">
        <v>1956</v>
      </c>
      <c r="FV198" s="100" t="s">
        <v>1929</v>
      </c>
      <c r="FW198" s="100" t="s">
        <v>2337</v>
      </c>
      <c r="FX198" s="100" t="s">
        <v>1616</v>
      </c>
      <c r="FY198" s="100" t="s">
        <v>1809</v>
      </c>
      <c r="FZ198" s="100" t="s">
        <v>2128</v>
      </c>
      <c r="GA198" s="100" t="s">
        <v>1505</v>
      </c>
      <c r="GB198" s="100"/>
    </row>
    <row r="199" spans="1:184" hidden="1" x14ac:dyDescent="0.25">
      <c r="A199" s="32" t="s">
        <v>185</v>
      </c>
      <c r="B199" s="90" t="s">
        <v>191</v>
      </c>
      <c r="C199" s="41" t="str">
        <f>'[1]Özet tablo'!P198</f>
        <v>BİTLİS</v>
      </c>
      <c r="D199" s="41"/>
      <c r="E199" s="41"/>
      <c r="F199" s="41"/>
      <c r="G199" s="91">
        <v>137</v>
      </c>
      <c r="H199" s="91">
        <v>639</v>
      </c>
      <c r="I199" s="91">
        <v>655</v>
      </c>
      <c r="J199" s="91">
        <v>1431</v>
      </c>
      <c r="K199" s="92">
        <v>153</v>
      </c>
      <c r="L199" s="92">
        <v>639</v>
      </c>
      <c r="M199" s="92">
        <v>796</v>
      </c>
      <c r="N199" s="92">
        <v>1588</v>
      </c>
      <c r="O199" s="93">
        <v>204</v>
      </c>
      <c r="P199" s="40">
        <v>98</v>
      </c>
      <c r="Q199" s="94">
        <f t="shared" si="159"/>
        <v>157</v>
      </c>
      <c r="R199" s="95">
        <f t="shared" si="160"/>
        <v>0.10971348707197764</v>
      </c>
      <c r="S199" s="96">
        <v>1581</v>
      </c>
      <c r="T199" s="96">
        <v>1878</v>
      </c>
      <c r="U199" s="96">
        <v>1472</v>
      </c>
      <c r="V199" s="96">
        <v>1924</v>
      </c>
      <c r="W199" s="96">
        <v>3350</v>
      </c>
      <c r="X199" s="96">
        <v>4931</v>
      </c>
      <c r="Y199" s="73">
        <f t="shared" si="161"/>
        <v>9.67741935483871</v>
      </c>
      <c r="Z199" s="73">
        <f t="shared" si="162"/>
        <v>34.025559105431306</v>
      </c>
      <c r="AA199" s="73">
        <f t="shared" si="163"/>
        <v>61.277173913043484</v>
      </c>
      <c r="AB199" s="73">
        <f t="shared" si="164"/>
        <v>46</v>
      </c>
      <c r="AC199" s="73">
        <f t="shared" si="165"/>
        <v>34.354086392212537</v>
      </c>
      <c r="AD199" s="97">
        <f t="shared" si="166"/>
        <v>1809</v>
      </c>
      <c r="AE199" s="40">
        <f t="shared" si="167"/>
        <v>570</v>
      </c>
      <c r="AF199" s="98">
        <v>1956</v>
      </c>
      <c r="AG199" s="98">
        <v>1513</v>
      </c>
      <c r="AH199" s="98">
        <v>1950</v>
      </c>
      <c r="AI199" s="98">
        <v>1445</v>
      </c>
      <c r="AJ199" s="98">
        <v>464</v>
      </c>
      <c r="AK199" s="98">
        <v>423</v>
      </c>
      <c r="AL199" s="76">
        <v>46</v>
      </c>
      <c r="AM199" s="76">
        <v>79</v>
      </c>
      <c r="AN199" s="77">
        <v>168</v>
      </c>
      <c r="AO199" s="77">
        <v>682</v>
      </c>
      <c r="AP199" s="77">
        <v>740</v>
      </c>
      <c r="AQ199" s="77">
        <v>27</v>
      </c>
      <c r="AR199" s="77">
        <f t="shared" si="198"/>
        <v>1617</v>
      </c>
      <c r="AS199" s="77">
        <v>118</v>
      </c>
      <c r="AT199" s="78">
        <v>191</v>
      </c>
      <c r="AU199" s="79">
        <v>316</v>
      </c>
      <c r="AV199" s="80">
        <f t="shared" si="168"/>
        <v>27.620013522650439</v>
      </c>
      <c r="AW199" s="80">
        <f t="shared" si="169"/>
        <v>39.204712812960238</v>
      </c>
      <c r="AX199" s="80">
        <f t="shared" si="170"/>
        <v>44.913494809688579</v>
      </c>
      <c r="AY199" s="81">
        <f t="shared" si="171"/>
        <v>11.103767349636485</v>
      </c>
      <c r="AZ199" s="81">
        <f t="shared" si="172"/>
        <v>34.974358974358978</v>
      </c>
      <c r="BA199" s="81">
        <f t="shared" si="173"/>
        <v>65.322158198009433</v>
      </c>
      <c r="BB199" s="81">
        <f t="shared" si="174"/>
        <v>49.987043275459961</v>
      </c>
      <c r="BC199" s="81">
        <f t="shared" si="175"/>
        <v>41.350087668030397</v>
      </c>
      <c r="BD199" s="82">
        <f t="shared" si="199"/>
        <v>662</v>
      </c>
      <c r="BE199" s="83">
        <v>49</v>
      </c>
      <c r="BF199" s="83">
        <v>94</v>
      </c>
      <c r="BG199" s="83">
        <v>191</v>
      </c>
      <c r="BH199" s="83">
        <v>697</v>
      </c>
      <c r="BI199" s="83">
        <v>830</v>
      </c>
      <c r="BJ199" s="83">
        <v>46</v>
      </c>
      <c r="BK199" s="77">
        <f t="shared" si="200"/>
        <v>1764</v>
      </c>
      <c r="BL199" s="83">
        <f t="shared" si="176"/>
        <v>45</v>
      </c>
      <c r="BM199" s="84">
        <v>74</v>
      </c>
      <c r="BN199" s="83">
        <f t="shared" si="177"/>
        <v>87</v>
      </c>
      <c r="BO199" s="83">
        <f t="shared" si="178"/>
        <v>170</v>
      </c>
      <c r="BP199" s="83">
        <f t="shared" si="179"/>
        <v>667</v>
      </c>
      <c r="BQ199" s="83">
        <f t="shared" si="180"/>
        <v>806</v>
      </c>
      <c r="BR199" s="83">
        <f t="shared" si="181"/>
        <v>46</v>
      </c>
      <c r="BS199" s="77">
        <f t="shared" si="201"/>
        <v>1689</v>
      </c>
      <c r="BT199" s="83">
        <f t="shared" si="182"/>
        <v>1</v>
      </c>
      <c r="BU199" s="77">
        <v>5</v>
      </c>
      <c r="BV199" s="83">
        <f t="shared" si="183"/>
        <v>3</v>
      </c>
      <c r="BW199" s="83">
        <f t="shared" si="184"/>
        <v>5</v>
      </c>
      <c r="BX199" s="83">
        <f t="shared" si="185"/>
        <v>14</v>
      </c>
      <c r="BY199" s="83">
        <f t="shared" si="186"/>
        <v>17</v>
      </c>
      <c r="BZ199" s="83">
        <f t="shared" si="187"/>
        <v>0</v>
      </c>
      <c r="CA199" s="77">
        <f t="shared" si="202"/>
        <v>36</v>
      </c>
      <c r="CB199" s="85">
        <v>3</v>
      </c>
      <c r="CC199" s="77"/>
      <c r="CD199" s="85">
        <v>4</v>
      </c>
      <c r="CE199" s="85">
        <v>16</v>
      </c>
      <c r="CF199" s="85">
        <v>16</v>
      </c>
      <c r="CG199" s="85">
        <v>7</v>
      </c>
      <c r="CH199" s="85">
        <v>0</v>
      </c>
      <c r="CI199" s="77">
        <f t="shared" si="203"/>
        <v>39</v>
      </c>
      <c r="CP199" s="77">
        <f t="shared" si="204"/>
        <v>0</v>
      </c>
      <c r="CQ199" s="85">
        <f t="shared" si="188"/>
        <v>0</v>
      </c>
      <c r="CR199" s="77"/>
      <c r="CS199" s="85">
        <f t="shared" si="189"/>
        <v>0</v>
      </c>
      <c r="CT199" s="85">
        <f t="shared" si="190"/>
        <v>0</v>
      </c>
      <c r="CU199" s="85">
        <f t="shared" si="191"/>
        <v>0</v>
      </c>
      <c r="CV199" s="85">
        <f t="shared" si="192"/>
        <v>0</v>
      </c>
      <c r="CW199" s="85">
        <f t="shared" si="193"/>
        <v>0</v>
      </c>
      <c r="CX199" s="77">
        <f t="shared" si="205"/>
        <v>0</v>
      </c>
      <c r="DP199" s="85">
        <v>1</v>
      </c>
      <c r="DQ199" s="85">
        <v>1</v>
      </c>
      <c r="DR199" s="85">
        <v>8</v>
      </c>
      <c r="DS199" s="85">
        <v>7</v>
      </c>
      <c r="DT199" s="85">
        <v>6</v>
      </c>
      <c r="DU199" s="85">
        <v>0</v>
      </c>
      <c r="DV199" s="85">
        <v>1</v>
      </c>
      <c r="DW199" s="85">
        <v>3</v>
      </c>
      <c r="DX199" s="85">
        <v>5</v>
      </c>
      <c r="DY199" s="85">
        <v>14</v>
      </c>
      <c r="DZ199" s="85">
        <v>17</v>
      </c>
      <c r="EA199" s="85">
        <v>0</v>
      </c>
      <c r="EH199" s="85">
        <v>1</v>
      </c>
      <c r="EI199" s="85">
        <v>0</v>
      </c>
      <c r="EJ199" s="85">
        <v>0</v>
      </c>
      <c r="EK199" s="85">
        <v>0</v>
      </c>
      <c r="EL199" s="85">
        <v>0</v>
      </c>
      <c r="EM199" s="85">
        <v>3</v>
      </c>
      <c r="ET199" s="85">
        <v>37</v>
      </c>
      <c r="EU199" s="85">
        <v>65</v>
      </c>
      <c r="EV199" s="85">
        <v>85</v>
      </c>
      <c r="EW199" s="85">
        <v>493</v>
      </c>
      <c r="EX199" s="85">
        <v>618</v>
      </c>
      <c r="EY199" s="85">
        <v>40</v>
      </c>
      <c r="EZ199" s="85">
        <v>6</v>
      </c>
      <c r="FA199" s="85">
        <v>21</v>
      </c>
      <c r="FB199" s="85">
        <v>77</v>
      </c>
      <c r="FC199" s="85">
        <v>167</v>
      </c>
      <c r="FD199" s="85">
        <v>182</v>
      </c>
      <c r="FE199" s="85">
        <v>3</v>
      </c>
      <c r="FL199" s="86">
        <f t="shared" si="206"/>
        <v>736.5</v>
      </c>
      <c r="FM199" s="99">
        <f t="shared" si="194"/>
        <v>36</v>
      </c>
      <c r="FN199" s="99">
        <f t="shared" si="195"/>
        <v>7</v>
      </c>
      <c r="FO199" s="100">
        <f t="shared" si="196"/>
        <v>6.12</v>
      </c>
      <c r="FP199" s="100">
        <f t="shared" si="197"/>
        <v>1197</v>
      </c>
      <c r="FQ199" s="101">
        <v>0.35794542536115587</v>
      </c>
      <c r="FR199" s="101">
        <v>-0.1100405679513185</v>
      </c>
      <c r="FS199" s="101">
        <v>1.7391304347826025E-2</v>
      </c>
      <c r="FT199" s="100" t="s">
        <v>1900</v>
      </c>
      <c r="FU199" s="100" t="s">
        <v>2272</v>
      </c>
      <c r="FV199" s="100" t="s">
        <v>1973</v>
      </c>
      <c r="FW199" s="100" t="s">
        <v>2340</v>
      </c>
      <c r="FX199" s="100" t="s">
        <v>2245</v>
      </c>
      <c r="FY199" s="100" t="s">
        <v>2320</v>
      </c>
      <c r="FZ199" s="100" t="s">
        <v>1561</v>
      </c>
      <c r="GA199" s="100" t="s">
        <v>2360</v>
      </c>
      <c r="GB199" s="100"/>
    </row>
    <row r="200" spans="1:184" hidden="1" x14ac:dyDescent="0.25">
      <c r="A200" s="32" t="s">
        <v>192</v>
      </c>
      <c r="B200" s="90" t="s">
        <v>193</v>
      </c>
      <c r="C200" s="41" t="str">
        <f>'[1]Özet tablo'!P199</f>
        <v>BOLU</v>
      </c>
      <c r="D200" s="41"/>
      <c r="E200" s="41"/>
      <c r="F200" s="41"/>
      <c r="G200" s="91">
        <v>0</v>
      </c>
      <c r="H200" s="91">
        <v>9</v>
      </c>
      <c r="I200" s="91">
        <v>33</v>
      </c>
      <c r="J200" s="91">
        <v>42</v>
      </c>
      <c r="K200" s="92">
        <v>1</v>
      </c>
      <c r="L200" s="92">
        <v>11</v>
      </c>
      <c r="M200" s="92">
        <v>23</v>
      </c>
      <c r="N200" s="92">
        <v>35</v>
      </c>
      <c r="O200" s="93">
        <v>2</v>
      </c>
      <c r="P200" s="40">
        <v>2</v>
      </c>
      <c r="Q200" s="94">
        <f t="shared" si="159"/>
        <v>-7</v>
      </c>
      <c r="R200" s="95">
        <f t="shared" si="160"/>
        <v>-0.16666666666666666</v>
      </c>
      <c r="S200" s="96">
        <v>51</v>
      </c>
      <c r="T200" s="96">
        <v>51</v>
      </c>
      <c r="U200" s="96">
        <v>39</v>
      </c>
      <c r="V200" s="96">
        <v>46</v>
      </c>
      <c r="W200" s="96">
        <v>90</v>
      </c>
      <c r="X200" s="96">
        <v>141</v>
      </c>
      <c r="Y200" s="73">
        <f t="shared" si="161"/>
        <v>1.9607843137254901</v>
      </c>
      <c r="Z200" s="73">
        <f t="shared" si="162"/>
        <v>21.568627450980394</v>
      </c>
      <c r="AA200" s="73">
        <f t="shared" si="163"/>
        <v>58.974358974358978</v>
      </c>
      <c r="AB200" s="73">
        <f t="shared" si="164"/>
        <v>37.777777777777779</v>
      </c>
      <c r="AC200" s="73">
        <f t="shared" si="165"/>
        <v>24.822695035460992</v>
      </c>
      <c r="AD200" s="97">
        <f t="shared" si="166"/>
        <v>56</v>
      </c>
      <c r="AE200" s="40">
        <f t="shared" si="167"/>
        <v>16</v>
      </c>
      <c r="AF200" s="98">
        <v>56</v>
      </c>
      <c r="AG200" s="98">
        <v>39</v>
      </c>
      <c r="AH200" s="98">
        <v>66</v>
      </c>
      <c r="AI200" s="98">
        <v>40</v>
      </c>
      <c r="AJ200" s="98">
        <v>10</v>
      </c>
      <c r="AK200" s="98">
        <v>14</v>
      </c>
      <c r="AL200" s="76">
        <v>2</v>
      </c>
      <c r="AM200" s="76">
        <v>2</v>
      </c>
      <c r="AN200" s="77">
        <v>0</v>
      </c>
      <c r="AO200" s="77">
        <v>9</v>
      </c>
      <c r="AP200" s="77">
        <v>18</v>
      </c>
      <c r="AQ200" s="77">
        <v>0</v>
      </c>
      <c r="AR200" s="77">
        <f t="shared" si="198"/>
        <v>27</v>
      </c>
      <c r="AS200" s="77">
        <v>5</v>
      </c>
      <c r="AT200" s="78">
        <v>8</v>
      </c>
      <c r="AU200" s="79">
        <v>4</v>
      </c>
      <c r="AV200" s="80">
        <f t="shared" si="168"/>
        <v>16.455696202531644</v>
      </c>
      <c r="AW200" s="80">
        <f t="shared" si="169"/>
        <v>20.754716981132077</v>
      </c>
      <c r="AX200" s="80">
        <f t="shared" si="170"/>
        <v>32.5</v>
      </c>
      <c r="AY200" s="81">
        <f t="shared" si="171"/>
        <v>0</v>
      </c>
      <c r="AZ200" s="81">
        <f t="shared" si="172"/>
        <v>13.636363636363635</v>
      </c>
      <c r="BA200" s="81">
        <f t="shared" si="173"/>
        <v>60</v>
      </c>
      <c r="BB200" s="81">
        <f t="shared" si="174"/>
        <v>33.620689655172413</v>
      </c>
      <c r="BC200" s="81">
        <f t="shared" si="175"/>
        <v>33.707865168539328</v>
      </c>
      <c r="BD200" s="82">
        <f t="shared" si="199"/>
        <v>20</v>
      </c>
      <c r="BE200" s="83">
        <v>2</v>
      </c>
      <c r="BF200" s="83">
        <v>2</v>
      </c>
      <c r="BG200" s="83">
        <v>0</v>
      </c>
      <c r="BH200" s="83">
        <v>5</v>
      </c>
      <c r="BI200" s="83">
        <v>19</v>
      </c>
      <c r="BJ200" s="83">
        <v>0</v>
      </c>
      <c r="BK200" s="77">
        <f t="shared" si="200"/>
        <v>24</v>
      </c>
      <c r="BL200" s="83">
        <f t="shared" si="176"/>
        <v>2</v>
      </c>
      <c r="BM200" s="84">
        <v>2</v>
      </c>
      <c r="BN200" s="83">
        <f t="shared" si="177"/>
        <v>2</v>
      </c>
      <c r="BO200" s="83">
        <f t="shared" si="178"/>
        <v>0</v>
      </c>
      <c r="BP200" s="83">
        <f t="shared" si="179"/>
        <v>5</v>
      </c>
      <c r="BQ200" s="83">
        <f t="shared" si="180"/>
        <v>19</v>
      </c>
      <c r="BR200" s="83">
        <f t="shared" si="181"/>
        <v>0</v>
      </c>
      <c r="BS200" s="77">
        <f t="shared" si="201"/>
        <v>24</v>
      </c>
      <c r="BT200" s="83">
        <f t="shared" si="182"/>
        <v>0</v>
      </c>
      <c r="BU200" s="77"/>
      <c r="BV200" s="83">
        <f t="shared" si="183"/>
        <v>0</v>
      </c>
      <c r="BW200" s="83">
        <f t="shared" si="184"/>
        <v>0</v>
      </c>
      <c r="BX200" s="83">
        <f t="shared" si="185"/>
        <v>0</v>
      </c>
      <c r="BY200" s="83">
        <f t="shared" si="186"/>
        <v>0</v>
      </c>
      <c r="BZ200" s="83">
        <f t="shared" si="187"/>
        <v>0</v>
      </c>
      <c r="CA200" s="77">
        <f t="shared" si="202"/>
        <v>0</v>
      </c>
      <c r="CC200" s="77"/>
      <c r="CI200" s="77">
        <f t="shared" si="203"/>
        <v>0</v>
      </c>
      <c r="CP200" s="77">
        <f t="shared" si="204"/>
        <v>0</v>
      </c>
      <c r="CQ200" s="85">
        <f t="shared" si="188"/>
        <v>0</v>
      </c>
      <c r="CR200" s="77"/>
      <c r="CS200" s="85">
        <f t="shared" si="189"/>
        <v>0</v>
      </c>
      <c r="CT200" s="85">
        <f t="shared" si="190"/>
        <v>0</v>
      </c>
      <c r="CU200" s="85">
        <f t="shared" si="191"/>
        <v>0</v>
      </c>
      <c r="CV200" s="85">
        <f t="shared" si="192"/>
        <v>0</v>
      </c>
      <c r="CW200" s="85">
        <f t="shared" si="193"/>
        <v>0</v>
      </c>
      <c r="CX200" s="77">
        <f t="shared" si="205"/>
        <v>0</v>
      </c>
      <c r="ET200" s="85">
        <v>2</v>
      </c>
      <c r="EU200" s="85">
        <v>2</v>
      </c>
      <c r="EV200" s="85">
        <v>0</v>
      </c>
      <c r="EW200" s="85">
        <v>5</v>
      </c>
      <c r="EX200" s="85">
        <v>19</v>
      </c>
      <c r="EY200" s="85">
        <v>0</v>
      </c>
      <c r="FL200" s="86">
        <f t="shared" si="206"/>
        <v>39.199999999999989</v>
      </c>
      <c r="FM200" s="99">
        <f t="shared" si="194"/>
        <v>1</v>
      </c>
      <c r="FN200" s="99">
        <f t="shared" si="195"/>
        <v>0</v>
      </c>
      <c r="FO200" s="100">
        <f t="shared" si="196"/>
        <v>0.17</v>
      </c>
      <c r="FP200" s="100">
        <f t="shared" si="197"/>
        <v>0</v>
      </c>
      <c r="FQ200" s="101">
        <v>0.23862803862803872</v>
      </c>
      <c r="FR200" s="101">
        <v>0.16369550887048231</v>
      </c>
      <c r="FS200" s="101">
        <v>4.051251895639265E-2</v>
      </c>
      <c r="FT200" s="100" t="s">
        <v>2026</v>
      </c>
      <c r="FU200" s="100" t="s">
        <v>2069</v>
      </c>
      <c r="FV200" s="100" t="s">
        <v>2305</v>
      </c>
      <c r="FW200" s="100" t="s">
        <v>2303</v>
      </c>
      <c r="FX200" s="100" t="s">
        <v>1680</v>
      </c>
      <c r="FY200" s="100" t="s">
        <v>2271</v>
      </c>
      <c r="FZ200" s="100" t="s">
        <v>2236</v>
      </c>
      <c r="GA200" s="100" t="s">
        <v>2335</v>
      </c>
      <c r="GB200" s="100"/>
    </row>
    <row r="201" spans="1:184" hidden="1" x14ac:dyDescent="0.25">
      <c r="A201" s="32" t="s">
        <v>192</v>
      </c>
      <c r="B201" s="90" t="s">
        <v>194</v>
      </c>
      <c r="C201" s="41" t="str">
        <f>'[1]Özet tablo'!P200</f>
        <v>BOLU</v>
      </c>
      <c r="D201" s="41"/>
      <c r="E201" s="41"/>
      <c r="F201" s="41"/>
      <c r="G201" s="91">
        <v>29</v>
      </c>
      <c r="H201" s="91">
        <v>87</v>
      </c>
      <c r="I201" s="91">
        <v>209</v>
      </c>
      <c r="J201" s="91">
        <v>325</v>
      </c>
      <c r="K201" s="92">
        <v>40</v>
      </c>
      <c r="L201" s="92">
        <v>88</v>
      </c>
      <c r="M201" s="92">
        <v>206</v>
      </c>
      <c r="N201" s="92">
        <v>334</v>
      </c>
      <c r="O201" s="93">
        <v>5</v>
      </c>
      <c r="P201" s="40">
        <v>53</v>
      </c>
      <c r="Q201" s="94">
        <f t="shared" si="159"/>
        <v>9</v>
      </c>
      <c r="R201" s="95">
        <f t="shared" si="160"/>
        <v>2.7692307692307693E-2</v>
      </c>
      <c r="S201" s="96">
        <v>349</v>
      </c>
      <c r="T201" s="96">
        <v>417</v>
      </c>
      <c r="U201" s="96">
        <v>328</v>
      </c>
      <c r="V201" s="96">
        <v>420</v>
      </c>
      <c r="W201" s="96">
        <v>745</v>
      </c>
      <c r="X201" s="96">
        <v>1094</v>
      </c>
      <c r="Y201" s="73">
        <f t="shared" si="161"/>
        <v>11.461318051575931</v>
      </c>
      <c r="Z201" s="73">
        <f t="shared" si="162"/>
        <v>21.103117505995204</v>
      </c>
      <c r="AA201" s="73">
        <f t="shared" si="163"/>
        <v>48.170731707317074</v>
      </c>
      <c r="AB201" s="73">
        <f t="shared" si="164"/>
        <v>33.020134228187921</v>
      </c>
      <c r="AC201" s="73">
        <f t="shared" si="165"/>
        <v>26.142595978062154</v>
      </c>
      <c r="AD201" s="97">
        <f t="shared" si="166"/>
        <v>499</v>
      </c>
      <c r="AE201" s="40">
        <f t="shared" si="167"/>
        <v>170</v>
      </c>
      <c r="AF201" s="98">
        <v>433</v>
      </c>
      <c r="AG201" s="98">
        <v>326</v>
      </c>
      <c r="AH201" s="98">
        <v>442</v>
      </c>
      <c r="AI201" s="98">
        <v>317</v>
      </c>
      <c r="AJ201" s="98">
        <v>92</v>
      </c>
      <c r="AK201" s="98">
        <v>109</v>
      </c>
      <c r="AL201" s="76">
        <v>9</v>
      </c>
      <c r="AM201" s="76">
        <v>24</v>
      </c>
      <c r="AN201" s="77">
        <v>33</v>
      </c>
      <c r="AO201" s="77">
        <v>122</v>
      </c>
      <c r="AP201" s="77">
        <v>187</v>
      </c>
      <c r="AQ201" s="77">
        <v>10</v>
      </c>
      <c r="AR201" s="77">
        <f t="shared" si="198"/>
        <v>352</v>
      </c>
      <c r="AS201" s="77">
        <v>42</v>
      </c>
      <c r="AT201" s="78">
        <v>6</v>
      </c>
      <c r="AU201" s="79">
        <v>12</v>
      </c>
      <c r="AV201" s="80">
        <f t="shared" si="168"/>
        <v>29.237947122861584</v>
      </c>
      <c r="AW201" s="80">
        <f t="shared" si="169"/>
        <v>36.495388669301718</v>
      </c>
      <c r="AX201" s="80">
        <f t="shared" si="170"/>
        <v>48.895899053627758</v>
      </c>
      <c r="AY201" s="81">
        <f t="shared" si="171"/>
        <v>10.122699386503067</v>
      </c>
      <c r="AZ201" s="81">
        <f t="shared" si="172"/>
        <v>27.601809954751133</v>
      </c>
      <c r="BA201" s="81">
        <f t="shared" si="173"/>
        <v>50.122249388753062</v>
      </c>
      <c r="BB201" s="81">
        <f t="shared" si="174"/>
        <v>38.425381903642773</v>
      </c>
      <c r="BC201" s="81">
        <f t="shared" si="175"/>
        <v>32.38095238095238</v>
      </c>
      <c r="BD201" s="82">
        <f t="shared" si="199"/>
        <v>204</v>
      </c>
      <c r="BE201" s="83">
        <v>9</v>
      </c>
      <c r="BF201" s="83">
        <v>27</v>
      </c>
      <c r="BG201" s="83">
        <v>29</v>
      </c>
      <c r="BH201" s="83">
        <v>105</v>
      </c>
      <c r="BI201" s="83">
        <v>199</v>
      </c>
      <c r="BJ201" s="83">
        <v>18</v>
      </c>
      <c r="BK201" s="77">
        <f t="shared" si="200"/>
        <v>351</v>
      </c>
      <c r="BL201" s="83">
        <f t="shared" si="176"/>
        <v>8</v>
      </c>
      <c r="BM201" s="84">
        <v>17</v>
      </c>
      <c r="BN201" s="83">
        <f t="shared" si="177"/>
        <v>20</v>
      </c>
      <c r="BO201" s="83">
        <f t="shared" si="178"/>
        <v>29</v>
      </c>
      <c r="BP201" s="83">
        <f t="shared" si="179"/>
        <v>68</v>
      </c>
      <c r="BQ201" s="83">
        <f t="shared" si="180"/>
        <v>163</v>
      </c>
      <c r="BR201" s="83">
        <f t="shared" si="181"/>
        <v>14</v>
      </c>
      <c r="BS201" s="77">
        <f t="shared" si="201"/>
        <v>274</v>
      </c>
      <c r="BT201" s="83">
        <f t="shared" si="182"/>
        <v>0</v>
      </c>
      <c r="BU201" s="77"/>
      <c r="BV201" s="83">
        <f t="shared" si="183"/>
        <v>0</v>
      </c>
      <c r="BW201" s="83">
        <f t="shared" si="184"/>
        <v>0</v>
      </c>
      <c r="BX201" s="83">
        <f t="shared" si="185"/>
        <v>0</v>
      </c>
      <c r="BY201" s="83">
        <f t="shared" si="186"/>
        <v>0</v>
      </c>
      <c r="BZ201" s="83">
        <f t="shared" si="187"/>
        <v>0</v>
      </c>
      <c r="CA201" s="77">
        <f t="shared" si="202"/>
        <v>0</v>
      </c>
      <c r="CC201" s="77"/>
      <c r="CI201" s="77">
        <f t="shared" si="203"/>
        <v>0</v>
      </c>
      <c r="CP201" s="77">
        <f t="shared" si="204"/>
        <v>0</v>
      </c>
      <c r="CQ201" s="85">
        <f t="shared" si="188"/>
        <v>1</v>
      </c>
      <c r="CR201" s="77">
        <v>7</v>
      </c>
      <c r="CS201" s="85">
        <f t="shared" si="189"/>
        <v>7</v>
      </c>
      <c r="CT201" s="85">
        <f t="shared" si="190"/>
        <v>0</v>
      </c>
      <c r="CU201" s="85">
        <f t="shared" si="191"/>
        <v>37</v>
      </c>
      <c r="CV201" s="85">
        <f t="shared" si="192"/>
        <v>36</v>
      </c>
      <c r="CW201" s="85">
        <f t="shared" si="193"/>
        <v>4</v>
      </c>
      <c r="CX201" s="77">
        <f t="shared" si="205"/>
        <v>77</v>
      </c>
      <c r="CY201" s="85">
        <v>1</v>
      </c>
      <c r="CZ201" s="85">
        <v>7</v>
      </c>
      <c r="DA201" s="85">
        <v>0</v>
      </c>
      <c r="DB201" s="85">
        <v>37</v>
      </c>
      <c r="DC201" s="85">
        <v>36</v>
      </c>
      <c r="DD201" s="85">
        <v>4</v>
      </c>
      <c r="DP201" s="85">
        <v>1</v>
      </c>
      <c r="DQ201" s="85">
        <v>1</v>
      </c>
      <c r="DR201" s="85">
        <v>8</v>
      </c>
      <c r="DS201" s="85">
        <v>9</v>
      </c>
      <c r="DT201" s="85">
        <v>1</v>
      </c>
      <c r="DU201" s="85">
        <v>0</v>
      </c>
      <c r="ET201" s="85">
        <v>5</v>
      </c>
      <c r="EU201" s="85">
        <v>10</v>
      </c>
      <c r="EV201" s="85">
        <v>0</v>
      </c>
      <c r="EW201" s="85">
        <v>22</v>
      </c>
      <c r="EX201" s="85">
        <v>102</v>
      </c>
      <c r="EY201" s="85">
        <v>7</v>
      </c>
      <c r="EZ201" s="85">
        <v>2</v>
      </c>
      <c r="FA201" s="85">
        <v>9</v>
      </c>
      <c r="FB201" s="85">
        <v>21</v>
      </c>
      <c r="FC201" s="85">
        <v>37</v>
      </c>
      <c r="FD201" s="85">
        <v>60</v>
      </c>
      <c r="FE201" s="85">
        <v>7</v>
      </c>
      <c r="FL201" s="86">
        <f t="shared" si="206"/>
        <v>206.29999999999995</v>
      </c>
      <c r="FM201" s="99">
        <f t="shared" si="194"/>
        <v>10</v>
      </c>
      <c r="FN201" s="99">
        <f t="shared" si="195"/>
        <v>2</v>
      </c>
      <c r="FO201" s="100">
        <f t="shared" si="196"/>
        <v>1.7</v>
      </c>
      <c r="FP201" s="100">
        <f t="shared" si="197"/>
        <v>342</v>
      </c>
      <c r="FQ201" s="101">
        <v>0.3133903133903132</v>
      </c>
      <c r="FR201" s="101">
        <v>0.11371237458193989</v>
      </c>
      <c r="FS201" s="101">
        <v>1.9060138021688563E-3</v>
      </c>
      <c r="FT201" s="100" t="s">
        <v>2037</v>
      </c>
      <c r="FU201" s="100" t="s">
        <v>2017</v>
      </c>
      <c r="FV201" s="100" t="s">
        <v>2248</v>
      </c>
      <c r="FW201" s="100" t="s">
        <v>1910</v>
      </c>
      <c r="FX201" s="100" t="s">
        <v>2365</v>
      </c>
      <c r="FY201" s="100" t="s">
        <v>1419</v>
      </c>
      <c r="FZ201" s="100" t="s">
        <v>1709</v>
      </c>
      <c r="GA201" s="100" t="s">
        <v>1938</v>
      </c>
      <c r="GB201" s="100"/>
    </row>
    <row r="202" spans="1:184" hidden="1" x14ac:dyDescent="0.25">
      <c r="A202" s="32" t="s">
        <v>192</v>
      </c>
      <c r="B202" s="90" t="s">
        <v>195</v>
      </c>
      <c r="C202" s="41" t="str">
        <f>'[1]Özet tablo'!P201</f>
        <v>BOLU</v>
      </c>
      <c r="D202" s="41"/>
      <c r="E202" s="41"/>
      <c r="F202" s="41"/>
      <c r="G202" s="91">
        <v>1</v>
      </c>
      <c r="H202" s="91">
        <v>39</v>
      </c>
      <c r="I202" s="91">
        <v>43</v>
      </c>
      <c r="J202" s="91">
        <v>83</v>
      </c>
      <c r="K202" s="92">
        <v>2</v>
      </c>
      <c r="L202" s="92">
        <v>30</v>
      </c>
      <c r="M202" s="92">
        <v>76</v>
      </c>
      <c r="N202" s="92">
        <v>108</v>
      </c>
      <c r="O202" s="93">
        <v>17</v>
      </c>
      <c r="P202" s="40">
        <v>8</v>
      </c>
      <c r="Q202" s="94">
        <f t="shared" si="159"/>
        <v>25</v>
      </c>
      <c r="R202" s="95">
        <f t="shared" si="160"/>
        <v>0.30120481927710846</v>
      </c>
      <c r="S202" s="96">
        <v>128</v>
      </c>
      <c r="T202" s="96">
        <v>185</v>
      </c>
      <c r="U202" s="96">
        <v>148</v>
      </c>
      <c r="V202" s="96">
        <v>190</v>
      </c>
      <c r="W202" s="96">
        <v>333</v>
      </c>
      <c r="X202" s="96">
        <v>461</v>
      </c>
      <c r="Y202" s="73">
        <f t="shared" si="161"/>
        <v>1.5625</v>
      </c>
      <c r="Z202" s="73">
        <f t="shared" si="162"/>
        <v>16.216216216216218</v>
      </c>
      <c r="AA202" s="73">
        <f t="shared" si="163"/>
        <v>57.432432432432435</v>
      </c>
      <c r="AB202" s="73">
        <f t="shared" si="164"/>
        <v>34.534534534534536</v>
      </c>
      <c r="AC202" s="73">
        <f t="shared" si="165"/>
        <v>25.379609544468547</v>
      </c>
      <c r="AD202" s="97">
        <f t="shared" si="166"/>
        <v>218</v>
      </c>
      <c r="AE202" s="40">
        <f t="shared" si="167"/>
        <v>63</v>
      </c>
      <c r="AF202" s="98">
        <v>156</v>
      </c>
      <c r="AG202" s="98">
        <v>139</v>
      </c>
      <c r="AH202" s="98">
        <v>159</v>
      </c>
      <c r="AI202" s="98">
        <v>139</v>
      </c>
      <c r="AJ202" s="98">
        <v>40</v>
      </c>
      <c r="AK202" s="98">
        <v>48</v>
      </c>
      <c r="AL202" s="76">
        <v>5</v>
      </c>
      <c r="AM202" s="76">
        <v>7</v>
      </c>
      <c r="AN202" s="77">
        <v>3</v>
      </c>
      <c r="AO202" s="77">
        <v>27</v>
      </c>
      <c r="AP202" s="77">
        <v>82</v>
      </c>
      <c r="AQ202" s="77">
        <v>2</v>
      </c>
      <c r="AR202" s="77">
        <f t="shared" si="198"/>
        <v>114</v>
      </c>
      <c r="AS202" s="77">
        <v>19</v>
      </c>
      <c r="AT202" s="78">
        <v>5</v>
      </c>
      <c r="AU202" s="79">
        <v>16</v>
      </c>
      <c r="AV202" s="80">
        <f t="shared" si="168"/>
        <v>24.46043165467626</v>
      </c>
      <c r="AW202" s="80">
        <f t="shared" si="169"/>
        <v>30.872483221476511</v>
      </c>
      <c r="AX202" s="80">
        <f t="shared" si="170"/>
        <v>46.762589928057551</v>
      </c>
      <c r="AY202" s="81">
        <f t="shared" si="171"/>
        <v>2.1582733812949639</v>
      </c>
      <c r="AZ202" s="81">
        <f t="shared" si="172"/>
        <v>16.981132075471699</v>
      </c>
      <c r="BA202" s="81">
        <f t="shared" si="173"/>
        <v>57.541899441340782</v>
      </c>
      <c r="BB202" s="81">
        <f t="shared" si="174"/>
        <v>38.461538461538467</v>
      </c>
      <c r="BC202" s="81">
        <f t="shared" si="175"/>
        <v>33.333333333333329</v>
      </c>
      <c r="BD202" s="82">
        <f t="shared" si="199"/>
        <v>76</v>
      </c>
      <c r="BE202" s="83">
        <v>5</v>
      </c>
      <c r="BF202" s="83">
        <v>8</v>
      </c>
      <c r="BG202" s="83">
        <v>3</v>
      </c>
      <c r="BH202" s="83">
        <v>23</v>
      </c>
      <c r="BI202" s="83">
        <v>87</v>
      </c>
      <c r="BJ202" s="83">
        <v>2</v>
      </c>
      <c r="BK202" s="77">
        <f t="shared" si="200"/>
        <v>115</v>
      </c>
      <c r="BL202" s="83">
        <f t="shared" si="176"/>
        <v>5</v>
      </c>
      <c r="BM202" s="84">
        <v>7</v>
      </c>
      <c r="BN202" s="83">
        <f t="shared" si="177"/>
        <v>8</v>
      </c>
      <c r="BO202" s="83">
        <f t="shared" si="178"/>
        <v>3</v>
      </c>
      <c r="BP202" s="83">
        <f t="shared" si="179"/>
        <v>23</v>
      </c>
      <c r="BQ202" s="83">
        <f t="shared" si="180"/>
        <v>87</v>
      </c>
      <c r="BR202" s="83">
        <f t="shared" si="181"/>
        <v>2</v>
      </c>
      <c r="BS202" s="77">
        <f t="shared" si="201"/>
        <v>115</v>
      </c>
      <c r="BT202" s="83">
        <f t="shared" si="182"/>
        <v>0</v>
      </c>
      <c r="BU202" s="77"/>
      <c r="BV202" s="83">
        <f t="shared" si="183"/>
        <v>0</v>
      </c>
      <c r="BW202" s="83">
        <f t="shared" si="184"/>
        <v>0</v>
      </c>
      <c r="BX202" s="83">
        <f t="shared" si="185"/>
        <v>0</v>
      </c>
      <c r="BY202" s="83">
        <f t="shared" si="186"/>
        <v>0</v>
      </c>
      <c r="BZ202" s="83">
        <f t="shared" si="187"/>
        <v>0</v>
      </c>
      <c r="CA202" s="77">
        <f t="shared" si="202"/>
        <v>0</v>
      </c>
      <c r="CC202" s="77"/>
      <c r="CI202" s="77">
        <f t="shared" si="203"/>
        <v>0</v>
      </c>
      <c r="CP202" s="77">
        <f t="shared" si="204"/>
        <v>0</v>
      </c>
      <c r="CQ202" s="85">
        <f t="shared" si="188"/>
        <v>0</v>
      </c>
      <c r="CR202" s="77"/>
      <c r="CS202" s="85">
        <f t="shared" si="189"/>
        <v>0</v>
      </c>
      <c r="CT202" s="85">
        <f t="shared" si="190"/>
        <v>0</v>
      </c>
      <c r="CU202" s="85">
        <f t="shared" si="191"/>
        <v>0</v>
      </c>
      <c r="CV202" s="85">
        <f t="shared" si="192"/>
        <v>0</v>
      </c>
      <c r="CW202" s="85">
        <f t="shared" si="193"/>
        <v>0</v>
      </c>
      <c r="CX202" s="77">
        <f t="shared" si="205"/>
        <v>0</v>
      </c>
      <c r="ET202" s="85">
        <v>5</v>
      </c>
      <c r="EU202" s="85">
        <v>8</v>
      </c>
      <c r="EV202" s="85">
        <v>3</v>
      </c>
      <c r="EW202" s="85">
        <v>23</v>
      </c>
      <c r="EX202" s="85">
        <v>87</v>
      </c>
      <c r="EY202" s="85">
        <v>2</v>
      </c>
      <c r="FL202" s="86">
        <f t="shared" si="206"/>
        <v>92.6</v>
      </c>
      <c r="FM202" s="99">
        <f t="shared" si="194"/>
        <v>4</v>
      </c>
      <c r="FN202" s="99">
        <f t="shared" si="195"/>
        <v>0</v>
      </c>
      <c r="FO202" s="100">
        <f t="shared" si="196"/>
        <v>0.68</v>
      </c>
      <c r="FP202" s="100">
        <f t="shared" si="197"/>
        <v>0</v>
      </c>
      <c r="FQ202" s="101">
        <v>0.20750000000000016</v>
      </c>
      <c r="FR202" s="101">
        <v>-0.29891304347826092</v>
      </c>
      <c r="FS202" s="101">
        <v>1.3793103448275959E-2</v>
      </c>
      <c r="FT202" s="100" t="s">
        <v>2023</v>
      </c>
      <c r="FU202" s="100" t="s">
        <v>2078</v>
      </c>
      <c r="FV202" s="100" t="s">
        <v>1596</v>
      </c>
      <c r="FW202" s="100" t="s">
        <v>1760</v>
      </c>
      <c r="FX202" s="100" t="s">
        <v>2379</v>
      </c>
      <c r="FY202" s="100" t="s">
        <v>1653</v>
      </c>
      <c r="FZ202" s="100" t="s">
        <v>2373</v>
      </c>
      <c r="GA202" s="100" t="s">
        <v>2371</v>
      </c>
      <c r="GB202" s="100"/>
    </row>
    <row r="203" spans="1:184" hidden="1" x14ac:dyDescent="0.25">
      <c r="A203" s="32" t="s">
        <v>192</v>
      </c>
      <c r="B203" s="90" t="s">
        <v>196</v>
      </c>
      <c r="C203" s="41" t="str">
        <f>'[1]Özet tablo'!P202</f>
        <v>BOLU</v>
      </c>
      <c r="D203" s="41"/>
      <c r="E203" s="41"/>
      <c r="F203" s="41"/>
      <c r="G203" s="91">
        <v>0</v>
      </c>
      <c r="H203" s="91">
        <v>9</v>
      </c>
      <c r="I203" s="91">
        <v>14</v>
      </c>
      <c r="J203" s="91">
        <v>23</v>
      </c>
      <c r="K203" s="92">
        <v>0</v>
      </c>
      <c r="L203" s="92">
        <v>6</v>
      </c>
      <c r="M203" s="92">
        <v>11</v>
      </c>
      <c r="N203" s="92">
        <v>17</v>
      </c>
      <c r="O203" s="93">
        <v>1</v>
      </c>
      <c r="P203" s="40">
        <v>2</v>
      </c>
      <c r="Q203" s="94">
        <f t="shared" si="159"/>
        <v>-6</v>
      </c>
      <c r="R203" s="95">
        <f t="shared" si="160"/>
        <v>-0.2608695652173913</v>
      </c>
      <c r="S203" s="96">
        <v>26</v>
      </c>
      <c r="T203" s="96">
        <v>22</v>
      </c>
      <c r="U203" s="96">
        <v>21</v>
      </c>
      <c r="V203" s="96">
        <v>26</v>
      </c>
      <c r="W203" s="96">
        <v>43</v>
      </c>
      <c r="X203" s="96">
        <v>69</v>
      </c>
      <c r="Y203" s="73">
        <f t="shared" si="161"/>
        <v>0</v>
      </c>
      <c r="Z203" s="73">
        <f t="shared" si="162"/>
        <v>27.27272727272727</v>
      </c>
      <c r="AA203" s="73">
        <f t="shared" si="163"/>
        <v>47.619047619047613</v>
      </c>
      <c r="AB203" s="73">
        <f t="shared" si="164"/>
        <v>37.209302325581397</v>
      </c>
      <c r="AC203" s="73">
        <f t="shared" si="165"/>
        <v>23.188405797101449</v>
      </c>
      <c r="AD203" s="97">
        <f t="shared" si="166"/>
        <v>27</v>
      </c>
      <c r="AE203" s="40">
        <f t="shared" si="167"/>
        <v>11</v>
      </c>
      <c r="AF203" s="98">
        <v>42</v>
      </c>
      <c r="AG203" s="98">
        <v>21</v>
      </c>
      <c r="AH203" s="98">
        <v>40</v>
      </c>
      <c r="AI203" s="98">
        <v>23</v>
      </c>
      <c r="AJ203" s="98">
        <v>6</v>
      </c>
      <c r="AK203" s="98">
        <v>9</v>
      </c>
      <c r="AL203" s="76">
        <v>1</v>
      </c>
      <c r="AM203" s="76">
        <v>1</v>
      </c>
      <c r="AN203" s="77">
        <v>0</v>
      </c>
      <c r="AO203" s="77">
        <v>4</v>
      </c>
      <c r="AP203" s="77">
        <v>10</v>
      </c>
      <c r="AQ203" s="77">
        <v>2</v>
      </c>
      <c r="AR203" s="77">
        <f t="shared" si="198"/>
        <v>16</v>
      </c>
      <c r="AS203" s="77">
        <v>3</v>
      </c>
      <c r="AT203" s="78">
        <v>1</v>
      </c>
      <c r="AU203" s="79">
        <v>3</v>
      </c>
      <c r="AV203" s="80">
        <f t="shared" si="168"/>
        <v>20.454545454545457</v>
      </c>
      <c r="AW203" s="80">
        <f t="shared" si="169"/>
        <v>20.634920634920633</v>
      </c>
      <c r="AX203" s="80">
        <f t="shared" si="170"/>
        <v>39.130434782608695</v>
      </c>
      <c r="AY203" s="81">
        <f t="shared" si="171"/>
        <v>0</v>
      </c>
      <c r="AZ203" s="81">
        <f t="shared" si="172"/>
        <v>10</v>
      </c>
      <c r="BA203" s="81">
        <f t="shared" si="173"/>
        <v>48.275862068965516</v>
      </c>
      <c r="BB203" s="81">
        <f t="shared" si="174"/>
        <v>26.086956521739129</v>
      </c>
      <c r="BC203" s="81">
        <f t="shared" si="175"/>
        <v>28.000000000000004</v>
      </c>
      <c r="BD203" s="82">
        <f t="shared" si="199"/>
        <v>15</v>
      </c>
      <c r="BE203" s="83">
        <v>1</v>
      </c>
      <c r="BF203" s="83">
        <v>1</v>
      </c>
      <c r="BG203" s="83">
        <v>0</v>
      </c>
      <c r="BH203" s="83">
        <v>3</v>
      </c>
      <c r="BI203" s="83">
        <v>9</v>
      </c>
      <c r="BJ203" s="83">
        <v>2</v>
      </c>
      <c r="BK203" s="77">
        <f t="shared" si="200"/>
        <v>14</v>
      </c>
      <c r="BL203" s="83">
        <f t="shared" si="176"/>
        <v>1</v>
      </c>
      <c r="BM203" s="84">
        <v>1</v>
      </c>
      <c r="BN203" s="83">
        <f t="shared" si="177"/>
        <v>1</v>
      </c>
      <c r="BO203" s="83">
        <f t="shared" si="178"/>
        <v>0</v>
      </c>
      <c r="BP203" s="83">
        <f t="shared" si="179"/>
        <v>3</v>
      </c>
      <c r="BQ203" s="83">
        <f t="shared" si="180"/>
        <v>9</v>
      </c>
      <c r="BR203" s="83">
        <f t="shared" si="181"/>
        <v>2</v>
      </c>
      <c r="BS203" s="77">
        <f t="shared" si="201"/>
        <v>14</v>
      </c>
      <c r="BT203" s="83">
        <f t="shared" si="182"/>
        <v>0</v>
      </c>
      <c r="BU203" s="77"/>
      <c r="BV203" s="83">
        <f t="shared" si="183"/>
        <v>0</v>
      </c>
      <c r="BW203" s="83">
        <f t="shared" si="184"/>
        <v>0</v>
      </c>
      <c r="BX203" s="83">
        <f t="shared" si="185"/>
        <v>0</v>
      </c>
      <c r="BY203" s="83">
        <f t="shared" si="186"/>
        <v>0</v>
      </c>
      <c r="BZ203" s="83">
        <f t="shared" si="187"/>
        <v>0</v>
      </c>
      <c r="CA203" s="77">
        <f t="shared" si="202"/>
        <v>0</v>
      </c>
      <c r="CC203" s="77"/>
      <c r="CI203" s="77">
        <f t="shared" si="203"/>
        <v>0</v>
      </c>
      <c r="CP203" s="77">
        <f t="shared" si="204"/>
        <v>0</v>
      </c>
      <c r="CQ203" s="85">
        <f t="shared" si="188"/>
        <v>0</v>
      </c>
      <c r="CR203" s="77"/>
      <c r="CS203" s="85">
        <f t="shared" si="189"/>
        <v>0</v>
      </c>
      <c r="CT203" s="85">
        <f t="shared" si="190"/>
        <v>0</v>
      </c>
      <c r="CU203" s="85">
        <f t="shared" si="191"/>
        <v>0</v>
      </c>
      <c r="CV203" s="85">
        <f t="shared" si="192"/>
        <v>0</v>
      </c>
      <c r="CW203" s="85">
        <f t="shared" si="193"/>
        <v>0</v>
      </c>
      <c r="CX203" s="77">
        <f t="shared" si="205"/>
        <v>0</v>
      </c>
      <c r="ET203" s="85">
        <v>1</v>
      </c>
      <c r="EU203" s="85">
        <v>1</v>
      </c>
      <c r="EV203" s="85">
        <v>0</v>
      </c>
      <c r="EW203" s="85">
        <v>3</v>
      </c>
      <c r="EX203" s="85">
        <v>9</v>
      </c>
      <c r="EY203" s="85">
        <v>2</v>
      </c>
      <c r="FL203" s="86">
        <f t="shared" si="206"/>
        <v>27.099999999999994</v>
      </c>
      <c r="FM203" s="99">
        <f t="shared" si="194"/>
        <v>1</v>
      </c>
      <c r="FN203" s="99">
        <f t="shared" si="195"/>
        <v>0</v>
      </c>
      <c r="FO203" s="100">
        <f t="shared" si="196"/>
        <v>0.17</v>
      </c>
      <c r="FP203" s="100">
        <f t="shared" si="197"/>
        <v>0</v>
      </c>
      <c r="FQ203" s="101">
        <v>0.85737179487179471</v>
      </c>
      <c r="FR203" s="101">
        <v>0.52708075343804994</v>
      </c>
      <c r="FS203" s="101">
        <v>0.35277483209614718</v>
      </c>
      <c r="FT203" s="100" t="s">
        <v>1424</v>
      </c>
      <c r="FU203" s="100" t="s">
        <v>1425</v>
      </c>
      <c r="FV203" s="100" t="s">
        <v>1652</v>
      </c>
      <c r="FW203" s="100" t="s">
        <v>2329</v>
      </c>
      <c r="FX203" s="100" t="s">
        <v>2330</v>
      </c>
      <c r="FY203" s="100" t="s">
        <v>1586</v>
      </c>
      <c r="FZ203" s="100" t="s">
        <v>2111</v>
      </c>
      <c r="GA203" s="100" t="s">
        <v>2153</v>
      </c>
      <c r="GB203" s="100"/>
    </row>
    <row r="204" spans="1:184" hidden="1" x14ac:dyDescent="0.25">
      <c r="A204" s="32" t="s">
        <v>192</v>
      </c>
      <c r="B204" s="90" t="s">
        <v>197</v>
      </c>
      <c r="C204" s="41" t="str">
        <f>'[1]Özet tablo'!P203</f>
        <v>BOLU</v>
      </c>
      <c r="D204" s="41"/>
      <c r="E204" s="41"/>
      <c r="F204" s="41"/>
      <c r="G204" s="91">
        <v>4</v>
      </c>
      <c r="H204" s="91">
        <v>35</v>
      </c>
      <c r="I204" s="91">
        <v>67</v>
      </c>
      <c r="J204" s="91">
        <v>106</v>
      </c>
      <c r="K204" s="92">
        <v>8</v>
      </c>
      <c r="L204" s="92">
        <v>21</v>
      </c>
      <c r="M204" s="92">
        <v>54</v>
      </c>
      <c r="N204" s="92">
        <v>83</v>
      </c>
      <c r="O204" s="93">
        <v>5</v>
      </c>
      <c r="P204" s="40">
        <v>13</v>
      </c>
      <c r="Q204" s="94">
        <f t="shared" si="159"/>
        <v>-23</v>
      </c>
      <c r="R204" s="95">
        <f t="shared" si="160"/>
        <v>-0.21698113207547171</v>
      </c>
      <c r="S204" s="96">
        <v>92</v>
      </c>
      <c r="T204" s="96">
        <v>127</v>
      </c>
      <c r="U204" s="96">
        <v>86</v>
      </c>
      <c r="V204" s="96">
        <v>112</v>
      </c>
      <c r="W204" s="96">
        <v>213</v>
      </c>
      <c r="X204" s="96">
        <v>305</v>
      </c>
      <c r="Y204" s="73">
        <f t="shared" si="161"/>
        <v>8.695652173913043</v>
      </c>
      <c r="Z204" s="73">
        <f t="shared" si="162"/>
        <v>16.535433070866144</v>
      </c>
      <c r="AA204" s="73">
        <f t="shared" si="163"/>
        <v>53.488372093023251</v>
      </c>
      <c r="AB204" s="73">
        <f t="shared" si="164"/>
        <v>31.455399061032864</v>
      </c>
      <c r="AC204" s="73">
        <f t="shared" si="165"/>
        <v>24.590163934426229</v>
      </c>
      <c r="AD204" s="97">
        <f t="shared" si="166"/>
        <v>146</v>
      </c>
      <c r="AE204" s="40">
        <f t="shared" si="167"/>
        <v>40</v>
      </c>
      <c r="AF204" s="98">
        <v>99</v>
      </c>
      <c r="AG204" s="98">
        <v>85</v>
      </c>
      <c r="AH204" s="98">
        <v>106</v>
      </c>
      <c r="AI204" s="98">
        <v>98</v>
      </c>
      <c r="AJ204" s="98">
        <v>25</v>
      </c>
      <c r="AK204" s="98">
        <v>20</v>
      </c>
      <c r="AL204" s="76">
        <v>4</v>
      </c>
      <c r="AM204" s="76">
        <v>8</v>
      </c>
      <c r="AN204" s="77">
        <v>6</v>
      </c>
      <c r="AO204" s="77">
        <v>21</v>
      </c>
      <c r="AP204" s="77">
        <v>80</v>
      </c>
      <c r="AQ204" s="77">
        <v>3</v>
      </c>
      <c r="AR204" s="77">
        <f t="shared" si="198"/>
        <v>110</v>
      </c>
      <c r="AS204" s="77">
        <v>17</v>
      </c>
      <c r="AT204" s="78">
        <v>2</v>
      </c>
      <c r="AU204" s="79">
        <v>7</v>
      </c>
      <c r="AV204" s="80">
        <f t="shared" si="168"/>
        <v>39.344262295081968</v>
      </c>
      <c r="AW204" s="80">
        <f t="shared" si="169"/>
        <v>42.647058823529413</v>
      </c>
      <c r="AX204" s="80">
        <f t="shared" si="170"/>
        <v>67.346938775510196</v>
      </c>
      <c r="AY204" s="81">
        <f t="shared" si="171"/>
        <v>7.0588235294117645</v>
      </c>
      <c r="AZ204" s="81">
        <f t="shared" si="172"/>
        <v>19.811320754716981</v>
      </c>
      <c r="BA204" s="81">
        <f t="shared" si="173"/>
        <v>72.357723577235774</v>
      </c>
      <c r="BB204" s="81">
        <f t="shared" si="174"/>
        <v>48.034934497816593</v>
      </c>
      <c r="BC204" s="81">
        <f t="shared" si="175"/>
        <v>45.67307692307692</v>
      </c>
      <c r="BD204" s="82">
        <f t="shared" si="199"/>
        <v>34</v>
      </c>
      <c r="BE204" s="83">
        <v>4</v>
      </c>
      <c r="BF204" s="83">
        <v>6</v>
      </c>
      <c r="BG204" s="83">
        <v>6</v>
      </c>
      <c r="BH204" s="83">
        <v>19</v>
      </c>
      <c r="BI204" s="83">
        <v>85</v>
      </c>
      <c r="BJ204" s="83">
        <v>3</v>
      </c>
      <c r="BK204" s="77">
        <f t="shared" si="200"/>
        <v>113</v>
      </c>
      <c r="BL204" s="83">
        <f t="shared" si="176"/>
        <v>4</v>
      </c>
      <c r="BM204" s="84">
        <v>8</v>
      </c>
      <c r="BN204" s="83">
        <f t="shared" si="177"/>
        <v>6</v>
      </c>
      <c r="BO204" s="83">
        <f t="shared" si="178"/>
        <v>6</v>
      </c>
      <c r="BP204" s="83">
        <f t="shared" si="179"/>
        <v>19</v>
      </c>
      <c r="BQ204" s="83">
        <f t="shared" si="180"/>
        <v>85</v>
      </c>
      <c r="BR204" s="83">
        <f t="shared" si="181"/>
        <v>3</v>
      </c>
      <c r="BS204" s="77">
        <f t="shared" si="201"/>
        <v>113</v>
      </c>
      <c r="BT204" s="83">
        <f t="shared" si="182"/>
        <v>0</v>
      </c>
      <c r="BU204" s="77"/>
      <c r="BV204" s="83">
        <f t="shared" si="183"/>
        <v>0</v>
      </c>
      <c r="BW204" s="83">
        <f t="shared" si="184"/>
        <v>0</v>
      </c>
      <c r="BX204" s="83">
        <f t="shared" si="185"/>
        <v>0</v>
      </c>
      <c r="BY204" s="83">
        <f t="shared" si="186"/>
        <v>0</v>
      </c>
      <c r="BZ204" s="83">
        <f t="shared" si="187"/>
        <v>0</v>
      </c>
      <c r="CA204" s="77">
        <f t="shared" si="202"/>
        <v>0</v>
      </c>
      <c r="CC204" s="77"/>
      <c r="CI204" s="77">
        <f t="shared" si="203"/>
        <v>0</v>
      </c>
      <c r="CP204" s="77">
        <f t="shared" si="204"/>
        <v>0</v>
      </c>
      <c r="CQ204" s="85">
        <f t="shared" si="188"/>
        <v>0</v>
      </c>
      <c r="CR204" s="77"/>
      <c r="CS204" s="85">
        <f t="shared" si="189"/>
        <v>0</v>
      </c>
      <c r="CT204" s="85">
        <f t="shared" si="190"/>
        <v>0</v>
      </c>
      <c r="CU204" s="85">
        <f t="shared" si="191"/>
        <v>0</v>
      </c>
      <c r="CV204" s="85">
        <f t="shared" si="192"/>
        <v>0</v>
      </c>
      <c r="CW204" s="85">
        <f t="shared" si="193"/>
        <v>0</v>
      </c>
      <c r="CX204" s="77">
        <f t="shared" si="205"/>
        <v>0</v>
      </c>
      <c r="ET204" s="85">
        <v>3</v>
      </c>
      <c r="EU204" s="85">
        <v>4</v>
      </c>
      <c r="EV204" s="85">
        <v>0</v>
      </c>
      <c r="EW204" s="85">
        <v>3</v>
      </c>
      <c r="EX204" s="85">
        <v>63</v>
      </c>
      <c r="EY204" s="85">
        <v>3</v>
      </c>
      <c r="EZ204" s="85">
        <v>1</v>
      </c>
      <c r="FA204" s="85">
        <v>2</v>
      </c>
      <c r="FB204" s="85">
        <v>6</v>
      </c>
      <c r="FC204" s="85">
        <v>16</v>
      </c>
      <c r="FD204" s="85">
        <v>22</v>
      </c>
      <c r="FE204" s="85">
        <v>0</v>
      </c>
      <c r="FL204" s="86">
        <f t="shared" si="206"/>
        <v>36.799999999999983</v>
      </c>
      <c r="FM204" s="99">
        <f t="shared" si="194"/>
        <v>1</v>
      </c>
      <c r="FN204" s="99">
        <f t="shared" si="195"/>
        <v>0</v>
      </c>
      <c r="FO204" s="100">
        <f t="shared" si="196"/>
        <v>0.17</v>
      </c>
      <c r="FP204" s="100">
        <f t="shared" si="197"/>
        <v>0</v>
      </c>
      <c r="FQ204" s="101">
        <v>0.13168999575489712</v>
      </c>
      <c r="FR204" s="101">
        <v>5.7467781893679425E-2</v>
      </c>
      <c r="FS204" s="101">
        <v>4.3029619651039873E-2</v>
      </c>
      <c r="FT204" s="100" t="s">
        <v>1767</v>
      </c>
      <c r="FU204" s="100" t="s">
        <v>2013</v>
      </c>
      <c r="FV204" s="100" t="s">
        <v>2014</v>
      </c>
      <c r="FW204" s="100" t="s">
        <v>1598</v>
      </c>
      <c r="FX204" s="100" t="s">
        <v>1579</v>
      </c>
      <c r="FY204" s="100" t="s">
        <v>1942</v>
      </c>
      <c r="FZ204" s="100" t="s">
        <v>2015</v>
      </c>
      <c r="GA204" s="100" t="s">
        <v>1598</v>
      </c>
      <c r="GB204" s="100"/>
    </row>
    <row r="205" spans="1:184" ht="12" hidden="1" customHeight="1" x14ac:dyDescent="0.25">
      <c r="A205" s="32" t="s">
        <v>192</v>
      </c>
      <c r="B205" s="90" t="s">
        <v>1033</v>
      </c>
      <c r="C205" s="41" t="str">
        <f>'[1]Özet tablo'!P204</f>
        <v>BOLU</v>
      </c>
      <c r="D205" s="41"/>
      <c r="E205" s="41"/>
      <c r="F205" s="41"/>
      <c r="G205" s="91">
        <v>297</v>
      </c>
      <c r="H205" s="91">
        <v>944</v>
      </c>
      <c r="I205" s="91">
        <v>1536</v>
      </c>
      <c r="J205" s="91">
        <v>2777</v>
      </c>
      <c r="K205" s="92">
        <v>466</v>
      </c>
      <c r="L205" s="92">
        <v>971</v>
      </c>
      <c r="M205" s="92">
        <v>1708</v>
      </c>
      <c r="N205" s="92">
        <v>3145</v>
      </c>
      <c r="O205" s="93">
        <v>38</v>
      </c>
      <c r="P205" s="40">
        <v>419</v>
      </c>
      <c r="Q205" s="94">
        <f t="shared" si="159"/>
        <v>368</v>
      </c>
      <c r="R205" s="95">
        <f t="shared" si="160"/>
        <v>0.13251710478934101</v>
      </c>
      <c r="S205" s="96">
        <v>1851</v>
      </c>
      <c r="T205" s="96">
        <v>2244</v>
      </c>
      <c r="U205" s="96">
        <v>1781</v>
      </c>
      <c r="V205" s="96">
        <v>2316</v>
      </c>
      <c r="W205" s="96">
        <v>4025</v>
      </c>
      <c r="X205" s="96">
        <v>5876</v>
      </c>
      <c r="Y205" s="73">
        <f t="shared" si="161"/>
        <v>25.175580767152887</v>
      </c>
      <c r="Z205" s="73">
        <f t="shared" si="162"/>
        <v>43.270944741532979</v>
      </c>
      <c r="AA205" s="73">
        <f t="shared" si="163"/>
        <v>74.508702975856252</v>
      </c>
      <c r="AB205" s="73">
        <f t="shared" si="164"/>
        <v>57.093167701863358</v>
      </c>
      <c r="AC205" s="73">
        <f t="shared" si="165"/>
        <v>47.038801906058545</v>
      </c>
      <c r="AD205" s="97">
        <f t="shared" si="166"/>
        <v>1727</v>
      </c>
      <c r="AE205" s="40">
        <f t="shared" si="167"/>
        <v>454</v>
      </c>
      <c r="AF205" s="98">
        <v>2426</v>
      </c>
      <c r="AG205" s="98">
        <v>1774</v>
      </c>
      <c r="AH205" s="98">
        <v>2464</v>
      </c>
      <c r="AI205" s="98">
        <v>1758</v>
      </c>
      <c r="AJ205" s="98">
        <v>535</v>
      </c>
      <c r="AK205" s="98">
        <v>563</v>
      </c>
      <c r="AL205" s="76">
        <v>53</v>
      </c>
      <c r="AM205" s="76">
        <v>171</v>
      </c>
      <c r="AN205" s="77">
        <v>383</v>
      </c>
      <c r="AO205" s="77">
        <v>1090</v>
      </c>
      <c r="AP205" s="77">
        <v>1663</v>
      </c>
      <c r="AQ205" s="77">
        <v>94</v>
      </c>
      <c r="AR205" s="77">
        <f t="shared" si="198"/>
        <v>3230</v>
      </c>
      <c r="AS205" s="77">
        <v>468</v>
      </c>
      <c r="AT205" s="78">
        <v>22</v>
      </c>
      <c r="AU205" s="79">
        <v>97</v>
      </c>
      <c r="AV205" s="80">
        <f t="shared" si="168"/>
        <v>47.338618346545871</v>
      </c>
      <c r="AW205" s="80">
        <f t="shared" si="169"/>
        <v>56.347702510658458</v>
      </c>
      <c r="AX205" s="80">
        <f t="shared" si="170"/>
        <v>73.321956769055745</v>
      </c>
      <c r="AY205" s="81">
        <f t="shared" si="171"/>
        <v>21.589627959413754</v>
      </c>
      <c r="AZ205" s="81">
        <f t="shared" si="172"/>
        <v>44.237012987012989</v>
      </c>
      <c r="BA205" s="81">
        <f t="shared" si="173"/>
        <v>77.71478412559965</v>
      </c>
      <c r="BB205" s="81">
        <f t="shared" si="174"/>
        <v>60.374185410973304</v>
      </c>
      <c r="BC205" s="81">
        <f t="shared" si="175"/>
        <v>53.233341529382841</v>
      </c>
      <c r="BD205" s="82">
        <f t="shared" si="199"/>
        <v>511</v>
      </c>
      <c r="BE205" s="83">
        <v>54</v>
      </c>
      <c r="BF205" s="83">
        <v>205</v>
      </c>
      <c r="BG205" s="83">
        <v>349</v>
      </c>
      <c r="BH205" s="83">
        <v>1008</v>
      </c>
      <c r="BI205" s="83">
        <v>1715</v>
      </c>
      <c r="BJ205" s="83">
        <v>164</v>
      </c>
      <c r="BK205" s="77">
        <f t="shared" si="200"/>
        <v>3236</v>
      </c>
      <c r="BL205" s="83">
        <f t="shared" si="176"/>
        <v>44</v>
      </c>
      <c r="BM205" s="84">
        <v>132</v>
      </c>
      <c r="BN205" s="83">
        <f t="shared" si="177"/>
        <v>164</v>
      </c>
      <c r="BO205" s="83">
        <f t="shared" si="178"/>
        <v>231</v>
      </c>
      <c r="BP205" s="83">
        <f t="shared" si="179"/>
        <v>822</v>
      </c>
      <c r="BQ205" s="83">
        <f t="shared" si="180"/>
        <v>1524</v>
      </c>
      <c r="BR205" s="83">
        <f t="shared" si="181"/>
        <v>141</v>
      </c>
      <c r="BS205" s="77">
        <f t="shared" si="201"/>
        <v>2718</v>
      </c>
      <c r="BT205" s="83">
        <f t="shared" si="182"/>
        <v>4</v>
      </c>
      <c r="BU205" s="77">
        <v>12</v>
      </c>
      <c r="BV205" s="83">
        <f t="shared" si="183"/>
        <v>11</v>
      </c>
      <c r="BW205" s="83">
        <f t="shared" si="184"/>
        <v>21</v>
      </c>
      <c r="BX205" s="83">
        <f t="shared" si="185"/>
        <v>59</v>
      </c>
      <c r="BY205" s="83">
        <f t="shared" si="186"/>
        <v>87</v>
      </c>
      <c r="BZ205" s="83">
        <f t="shared" si="187"/>
        <v>19</v>
      </c>
      <c r="CA205" s="77">
        <f t="shared" si="202"/>
        <v>186</v>
      </c>
      <c r="CB205" s="85">
        <v>5</v>
      </c>
      <c r="CC205" s="77">
        <v>27</v>
      </c>
      <c r="CD205" s="85">
        <v>26</v>
      </c>
      <c r="CE205" s="85">
        <v>96</v>
      </c>
      <c r="CF205" s="85">
        <v>115</v>
      </c>
      <c r="CG205" s="85">
        <v>93</v>
      </c>
      <c r="CH205" s="85">
        <v>4</v>
      </c>
      <c r="CI205" s="77">
        <f t="shared" si="203"/>
        <v>308</v>
      </c>
      <c r="CP205" s="77">
        <f t="shared" si="204"/>
        <v>0</v>
      </c>
      <c r="CQ205" s="85">
        <f t="shared" si="188"/>
        <v>1</v>
      </c>
      <c r="CR205" s="77"/>
      <c r="CS205" s="85">
        <f t="shared" si="189"/>
        <v>4</v>
      </c>
      <c r="CT205" s="85">
        <f t="shared" si="190"/>
        <v>1</v>
      </c>
      <c r="CU205" s="85">
        <f t="shared" si="191"/>
        <v>12</v>
      </c>
      <c r="CV205" s="85">
        <f t="shared" si="192"/>
        <v>11</v>
      </c>
      <c r="CW205" s="85">
        <f t="shared" si="193"/>
        <v>0</v>
      </c>
      <c r="CX205" s="77">
        <f t="shared" si="205"/>
        <v>24</v>
      </c>
      <c r="CY205" s="85">
        <v>1</v>
      </c>
      <c r="CZ205" s="85">
        <v>4</v>
      </c>
      <c r="DA205" s="85">
        <v>1</v>
      </c>
      <c r="DB205" s="85">
        <v>12</v>
      </c>
      <c r="DC205" s="85">
        <v>11</v>
      </c>
      <c r="DD205" s="85">
        <v>0</v>
      </c>
      <c r="DV205" s="85">
        <v>2</v>
      </c>
      <c r="DW205" s="85">
        <v>3</v>
      </c>
      <c r="DX205" s="85">
        <v>0</v>
      </c>
      <c r="DY205" s="85">
        <v>6</v>
      </c>
      <c r="DZ205" s="85">
        <v>31</v>
      </c>
      <c r="EA205" s="85">
        <v>7</v>
      </c>
      <c r="EB205" s="85">
        <v>2</v>
      </c>
      <c r="EC205" s="85">
        <v>8</v>
      </c>
      <c r="ED205" s="85">
        <v>21</v>
      </c>
      <c r="EE205" s="85">
        <v>53</v>
      </c>
      <c r="EF205" s="85">
        <v>56</v>
      </c>
      <c r="EG205" s="85">
        <v>12</v>
      </c>
      <c r="EH205" s="85">
        <v>1</v>
      </c>
      <c r="EI205" s="85">
        <v>0</v>
      </c>
      <c r="EJ205" s="85">
        <v>1</v>
      </c>
      <c r="EK205" s="85">
        <v>1</v>
      </c>
      <c r="EL205" s="85">
        <v>1</v>
      </c>
      <c r="EM205" s="85">
        <v>1</v>
      </c>
      <c r="ET205" s="85">
        <v>32</v>
      </c>
      <c r="EU205" s="85">
        <v>87</v>
      </c>
      <c r="EV205" s="85">
        <v>14</v>
      </c>
      <c r="EW205" s="85">
        <v>262</v>
      </c>
      <c r="EX205" s="85">
        <v>903</v>
      </c>
      <c r="EY205" s="85">
        <v>90</v>
      </c>
      <c r="EZ205" s="85">
        <v>11</v>
      </c>
      <c r="FA205" s="85">
        <v>77</v>
      </c>
      <c r="FB205" s="85">
        <v>216</v>
      </c>
      <c r="FC205" s="85">
        <v>559</v>
      </c>
      <c r="FD205" s="85">
        <v>620</v>
      </c>
      <c r="FE205" s="85">
        <v>50</v>
      </c>
      <c r="FL205" s="86">
        <f t="shared" si="206"/>
        <v>86.399999999999636</v>
      </c>
      <c r="FM205" s="99">
        <f t="shared" si="194"/>
        <v>4</v>
      </c>
      <c r="FN205" s="99">
        <f t="shared" si="195"/>
        <v>0</v>
      </c>
      <c r="FO205" s="100">
        <f t="shared" si="196"/>
        <v>0.68</v>
      </c>
      <c r="FP205" s="100">
        <f t="shared" si="197"/>
        <v>0</v>
      </c>
      <c r="FQ205" s="101">
        <v>0.1657640610726869</v>
      </c>
      <c r="FR205" s="101">
        <v>0.13178347191583234</v>
      </c>
      <c r="FS205" s="101">
        <v>-3.0634687892752331E-2</v>
      </c>
      <c r="FT205" s="100" t="s">
        <v>1549</v>
      </c>
      <c r="FU205" s="100" t="s">
        <v>1771</v>
      </c>
      <c r="FV205" s="100" t="s">
        <v>1607</v>
      </c>
      <c r="FW205" s="100" t="s">
        <v>1898</v>
      </c>
      <c r="FX205" s="100" t="s">
        <v>2227</v>
      </c>
      <c r="FY205" s="100" t="s">
        <v>1909</v>
      </c>
      <c r="FZ205" s="100" t="s">
        <v>2314</v>
      </c>
      <c r="GA205" s="100" t="s">
        <v>2352</v>
      </c>
      <c r="GB205" s="100"/>
    </row>
    <row r="206" spans="1:184" ht="14.45" hidden="1" customHeight="1" x14ac:dyDescent="0.25">
      <c r="A206" s="32" t="s">
        <v>192</v>
      </c>
      <c r="B206" s="90" t="s">
        <v>198</v>
      </c>
      <c r="C206" s="41" t="str">
        <f>'[1]Özet tablo'!P205</f>
        <v>BOLU</v>
      </c>
      <c r="D206" s="41"/>
      <c r="E206" s="41"/>
      <c r="F206" s="41"/>
      <c r="G206" s="91">
        <v>16</v>
      </c>
      <c r="H206" s="91">
        <v>63</v>
      </c>
      <c r="I206" s="91">
        <v>72</v>
      </c>
      <c r="J206" s="91">
        <v>151</v>
      </c>
      <c r="K206" s="92">
        <v>16</v>
      </c>
      <c r="L206" s="92">
        <v>54</v>
      </c>
      <c r="M206" s="92">
        <v>86</v>
      </c>
      <c r="N206" s="92">
        <v>156</v>
      </c>
      <c r="O206" s="93">
        <v>22</v>
      </c>
      <c r="P206" s="40">
        <v>20</v>
      </c>
      <c r="Q206" s="94">
        <f t="shared" si="159"/>
        <v>5</v>
      </c>
      <c r="R206" s="95">
        <f t="shared" si="160"/>
        <v>3.3112582781456956E-2</v>
      </c>
      <c r="S206" s="96">
        <v>157</v>
      </c>
      <c r="T206" s="96">
        <v>224</v>
      </c>
      <c r="U206" s="96">
        <v>173</v>
      </c>
      <c r="V206" s="96">
        <v>237</v>
      </c>
      <c r="W206" s="96">
        <v>397</v>
      </c>
      <c r="X206" s="96">
        <v>554</v>
      </c>
      <c r="Y206" s="73">
        <f t="shared" si="161"/>
        <v>10.191082802547772</v>
      </c>
      <c r="Z206" s="73">
        <f t="shared" si="162"/>
        <v>24.107142857142858</v>
      </c>
      <c r="AA206" s="73">
        <f t="shared" si="163"/>
        <v>50.867052023121381</v>
      </c>
      <c r="AB206" s="73">
        <f t="shared" si="164"/>
        <v>35.768261964735515</v>
      </c>
      <c r="AC206" s="73">
        <f t="shared" si="165"/>
        <v>28.51985559566787</v>
      </c>
      <c r="AD206" s="97">
        <f t="shared" si="166"/>
        <v>255</v>
      </c>
      <c r="AE206" s="40">
        <f t="shared" si="167"/>
        <v>85</v>
      </c>
      <c r="AF206" s="98">
        <v>211</v>
      </c>
      <c r="AG206" s="98">
        <v>171</v>
      </c>
      <c r="AH206" s="98">
        <v>198</v>
      </c>
      <c r="AI206" s="98">
        <v>155</v>
      </c>
      <c r="AJ206" s="98">
        <v>62</v>
      </c>
      <c r="AK206" s="98">
        <v>35</v>
      </c>
      <c r="AL206" s="76">
        <v>8</v>
      </c>
      <c r="AM206" s="76">
        <v>13</v>
      </c>
      <c r="AN206" s="77">
        <v>22</v>
      </c>
      <c r="AO206" s="77">
        <v>61</v>
      </c>
      <c r="AP206" s="77">
        <v>77</v>
      </c>
      <c r="AQ206" s="77">
        <v>2</v>
      </c>
      <c r="AR206" s="77">
        <f t="shared" si="198"/>
        <v>162</v>
      </c>
      <c r="AS206" s="77">
        <v>20</v>
      </c>
      <c r="AT206" s="78">
        <v>10</v>
      </c>
      <c r="AU206" s="79">
        <v>20</v>
      </c>
      <c r="AV206" s="80">
        <f t="shared" si="168"/>
        <v>24.846625766871167</v>
      </c>
      <c r="AW206" s="80">
        <f t="shared" si="169"/>
        <v>33.994334277620396</v>
      </c>
      <c r="AX206" s="80">
        <f t="shared" si="170"/>
        <v>38.064516129032256</v>
      </c>
      <c r="AY206" s="81">
        <f t="shared" si="171"/>
        <v>12.865497076023392</v>
      </c>
      <c r="AZ206" s="81">
        <f t="shared" si="172"/>
        <v>30.808080808080806</v>
      </c>
      <c r="BA206" s="81">
        <f t="shared" si="173"/>
        <v>49.308755760368662</v>
      </c>
      <c r="BB206" s="81">
        <f t="shared" si="174"/>
        <v>40.481927710843372</v>
      </c>
      <c r="BC206" s="81">
        <f t="shared" si="175"/>
        <v>33.24742268041237</v>
      </c>
      <c r="BD206" s="82">
        <f t="shared" si="199"/>
        <v>110</v>
      </c>
      <c r="BE206" s="83">
        <v>9</v>
      </c>
      <c r="BF206" s="83">
        <v>14</v>
      </c>
      <c r="BG206" s="83">
        <v>13</v>
      </c>
      <c r="BH206" s="83">
        <v>74</v>
      </c>
      <c r="BI206" s="83">
        <v>99</v>
      </c>
      <c r="BJ206" s="83">
        <v>5</v>
      </c>
      <c r="BK206" s="77">
        <f t="shared" si="200"/>
        <v>191</v>
      </c>
      <c r="BL206" s="83">
        <f t="shared" si="176"/>
        <v>8</v>
      </c>
      <c r="BM206" s="84">
        <v>13</v>
      </c>
      <c r="BN206" s="83">
        <f t="shared" si="177"/>
        <v>12</v>
      </c>
      <c r="BO206" s="83">
        <f t="shared" si="178"/>
        <v>13</v>
      </c>
      <c r="BP206" s="83">
        <f t="shared" si="179"/>
        <v>65</v>
      </c>
      <c r="BQ206" s="83">
        <f t="shared" si="180"/>
        <v>85</v>
      </c>
      <c r="BR206" s="83">
        <f t="shared" si="181"/>
        <v>5</v>
      </c>
      <c r="BS206" s="77">
        <f t="shared" si="201"/>
        <v>168</v>
      </c>
      <c r="BT206" s="83">
        <f t="shared" si="182"/>
        <v>0</v>
      </c>
      <c r="BU206" s="77"/>
      <c r="BV206" s="83">
        <f t="shared" si="183"/>
        <v>0</v>
      </c>
      <c r="BW206" s="83">
        <f t="shared" si="184"/>
        <v>0</v>
      </c>
      <c r="BX206" s="83">
        <f t="shared" si="185"/>
        <v>0</v>
      </c>
      <c r="BY206" s="83">
        <f t="shared" si="186"/>
        <v>0</v>
      </c>
      <c r="BZ206" s="83">
        <f t="shared" si="187"/>
        <v>0</v>
      </c>
      <c r="CA206" s="77">
        <f t="shared" si="202"/>
        <v>0</v>
      </c>
      <c r="CC206" s="77"/>
      <c r="CI206" s="77">
        <f t="shared" si="203"/>
        <v>0</v>
      </c>
      <c r="CP206" s="77">
        <f t="shared" si="204"/>
        <v>0</v>
      </c>
      <c r="CQ206" s="85">
        <f t="shared" si="188"/>
        <v>1</v>
      </c>
      <c r="CR206" s="77"/>
      <c r="CS206" s="85">
        <f t="shared" si="189"/>
        <v>2</v>
      </c>
      <c r="CT206" s="85">
        <f t="shared" si="190"/>
        <v>0</v>
      </c>
      <c r="CU206" s="85">
        <f t="shared" si="191"/>
        <v>9</v>
      </c>
      <c r="CV206" s="85">
        <f t="shared" si="192"/>
        <v>14</v>
      </c>
      <c r="CW206" s="85">
        <f t="shared" si="193"/>
        <v>0</v>
      </c>
      <c r="CX206" s="77">
        <f t="shared" si="205"/>
        <v>23</v>
      </c>
      <c r="CY206" s="85">
        <v>1</v>
      </c>
      <c r="CZ206" s="85">
        <v>2</v>
      </c>
      <c r="DA206" s="85">
        <v>0</v>
      </c>
      <c r="DB206" s="85">
        <v>9</v>
      </c>
      <c r="DC206" s="85">
        <v>14</v>
      </c>
      <c r="DD206" s="85">
        <v>0</v>
      </c>
      <c r="ET206" s="85">
        <v>7</v>
      </c>
      <c r="EU206" s="85">
        <v>8</v>
      </c>
      <c r="EV206" s="85">
        <v>0</v>
      </c>
      <c r="EW206" s="85">
        <v>37</v>
      </c>
      <c r="EX206" s="85">
        <v>52</v>
      </c>
      <c r="EY206" s="85">
        <v>1</v>
      </c>
      <c r="EZ206" s="85">
        <v>1</v>
      </c>
      <c r="FA206" s="85">
        <v>4</v>
      </c>
      <c r="FB206" s="85">
        <v>13</v>
      </c>
      <c r="FC206" s="85">
        <v>28</v>
      </c>
      <c r="FD206" s="85">
        <v>33</v>
      </c>
      <c r="FE206" s="85">
        <v>4</v>
      </c>
      <c r="FL206" s="86">
        <f t="shared" si="206"/>
        <v>97.1</v>
      </c>
      <c r="FM206" s="99">
        <f t="shared" si="194"/>
        <v>4</v>
      </c>
      <c r="FN206" s="99">
        <f t="shared" si="195"/>
        <v>0</v>
      </c>
      <c r="FO206" s="100">
        <f t="shared" si="196"/>
        <v>0.68</v>
      </c>
      <c r="FP206" s="100">
        <f t="shared" si="197"/>
        <v>0</v>
      </c>
      <c r="FQ206" s="101">
        <v>-0.1301793444650588</v>
      </c>
      <c r="FR206" s="101">
        <v>-0.31</v>
      </c>
      <c r="FS206" s="101">
        <v>3.9072039072039114E-2</v>
      </c>
      <c r="FT206" s="100" t="s">
        <v>2343</v>
      </c>
      <c r="FU206" s="100" t="s">
        <v>1760</v>
      </c>
      <c r="FV206" s="100" t="s">
        <v>1505</v>
      </c>
      <c r="FW206" s="100" t="s">
        <v>2089</v>
      </c>
      <c r="FX206" s="100" t="s">
        <v>2261</v>
      </c>
      <c r="FY206" s="100" t="s">
        <v>1691</v>
      </c>
      <c r="FZ206" s="100" t="s">
        <v>1785</v>
      </c>
      <c r="GA206" s="100" t="s">
        <v>2226</v>
      </c>
      <c r="GB206" s="100"/>
    </row>
    <row r="207" spans="1:184" ht="12.75" hidden="1" customHeight="1" x14ac:dyDescent="0.25">
      <c r="A207" s="32" t="s">
        <v>192</v>
      </c>
      <c r="B207" s="90" t="s">
        <v>199</v>
      </c>
      <c r="C207" s="41" t="str">
        <f>'[1]Özet tablo'!P206</f>
        <v>BOLU</v>
      </c>
      <c r="D207" s="41"/>
      <c r="E207" s="41"/>
      <c r="F207" s="41"/>
      <c r="G207" s="91">
        <v>2</v>
      </c>
      <c r="H207" s="91">
        <v>13</v>
      </c>
      <c r="I207" s="91">
        <v>22</v>
      </c>
      <c r="J207" s="91">
        <v>37</v>
      </c>
      <c r="K207" s="92">
        <v>2</v>
      </c>
      <c r="L207" s="92">
        <v>19</v>
      </c>
      <c r="M207" s="92">
        <v>27</v>
      </c>
      <c r="N207" s="92">
        <v>48</v>
      </c>
      <c r="O207" s="93"/>
      <c r="P207" s="40">
        <v>6</v>
      </c>
      <c r="Q207" s="94">
        <f t="shared" si="159"/>
        <v>11</v>
      </c>
      <c r="R207" s="95">
        <f t="shared" si="160"/>
        <v>0.29729729729729731</v>
      </c>
      <c r="S207" s="96">
        <v>28</v>
      </c>
      <c r="T207" s="96">
        <v>32</v>
      </c>
      <c r="U207" s="96">
        <v>37</v>
      </c>
      <c r="V207" s="96">
        <v>45</v>
      </c>
      <c r="W207" s="96">
        <v>69</v>
      </c>
      <c r="X207" s="96">
        <v>97</v>
      </c>
      <c r="Y207" s="73">
        <f t="shared" si="161"/>
        <v>7.1428571428571423</v>
      </c>
      <c r="Z207" s="73">
        <f t="shared" si="162"/>
        <v>59.375</v>
      </c>
      <c r="AA207" s="73">
        <f t="shared" si="163"/>
        <v>56.756756756756758</v>
      </c>
      <c r="AB207" s="73">
        <f t="shared" si="164"/>
        <v>57.971014492753625</v>
      </c>
      <c r="AC207" s="73">
        <f t="shared" si="165"/>
        <v>43.298969072164951</v>
      </c>
      <c r="AD207" s="97">
        <f t="shared" si="166"/>
        <v>29</v>
      </c>
      <c r="AE207" s="40">
        <f t="shared" si="167"/>
        <v>16</v>
      </c>
      <c r="AF207" s="98">
        <v>45</v>
      </c>
      <c r="AG207" s="98">
        <v>38</v>
      </c>
      <c r="AH207" s="98">
        <v>41</v>
      </c>
      <c r="AI207" s="98">
        <v>29</v>
      </c>
      <c r="AJ207" s="98">
        <v>10</v>
      </c>
      <c r="AK207" s="98">
        <v>13</v>
      </c>
      <c r="AL207" s="76">
        <v>1</v>
      </c>
      <c r="AM207" s="76">
        <v>3</v>
      </c>
      <c r="AN207" s="77">
        <v>6</v>
      </c>
      <c r="AO207" s="77">
        <v>9</v>
      </c>
      <c r="AP207" s="77">
        <v>22</v>
      </c>
      <c r="AQ207" s="77">
        <v>1</v>
      </c>
      <c r="AR207" s="77">
        <f t="shared" si="198"/>
        <v>38</v>
      </c>
      <c r="AS207" s="77">
        <v>6</v>
      </c>
      <c r="AT207" s="77"/>
      <c r="AU207" s="79">
        <v>1</v>
      </c>
      <c r="AV207" s="80">
        <f t="shared" si="168"/>
        <v>34.328358208955223</v>
      </c>
      <c r="AW207" s="80">
        <f t="shared" si="169"/>
        <v>37.142857142857146</v>
      </c>
      <c r="AX207" s="80">
        <f t="shared" si="170"/>
        <v>58.620689655172406</v>
      </c>
      <c r="AY207" s="81">
        <f t="shared" si="171"/>
        <v>15.789473684210526</v>
      </c>
      <c r="AZ207" s="81">
        <f t="shared" si="172"/>
        <v>21.951219512195124</v>
      </c>
      <c r="BA207" s="81">
        <f t="shared" si="173"/>
        <v>58.974358974358978</v>
      </c>
      <c r="BB207" s="81">
        <f t="shared" si="174"/>
        <v>40</v>
      </c>
      <c r="BC207" s="81">
        <f t="shared" si="175"/>
        <v>37.662337662337663</v>
      </c>
      <c r="BD207" s="82">
        <f t="shared" si="199"/>
        <v>16</v>
      </c>
      <c r="BE207" s="83">
        <v>2</v>
      </c>
      <c r="BF207" s="83">
        <v>4</v>
      </c>
      <c r="BG207" s="83">
        <v>6</v>
      </c>
      <c r="BH207" s="83">
        <v>17</v>
      </c>
      <c r="BI207" s="83">
        <v>23</v>
      </c>
      <c r="BJ207" s="83">
        <v>2</v>
      </c>
      <c r="BK207" s="77">
        <f t="shared" si="200"/>
        <v>48</v>
      </c>
      <c r="BL207" s="83">
        <f t="shared" si="176"/>
        <v>1</v>
      </c>
      <c r="BM207" s="84">
        <v>3</v>
      </c>
      <c r="BN207" s="83">
        <f t="shared" si="177"/>
        <v>3</v>
      </c>
      <c r="BO207" s="83">
        <f t="shared" si="178"/>
        <v>5</v>
      </c>
      <c r="BP207" s="83">
        <f t="shared" si="179"/>
        <v>9</v>
      </c>
      <c r="BQ207" s="83">
        <f t="shared" si="180"/>
        <v>23</v>
      </c>
      <c r="BR207" s="83">
        <f t="shared" si="181"/>
        <v>2</v>
      </c>
      <c r="BS207" s="77">
        <f t="shared" si="201"/>
        <v>39</v>
      </c>
      <c r="BT207" s="83">
        <f t="shared" si="182"/>
        <v>0</v>
      </c>
      <c r="BU207" s="77"/>
      <c r="BV207" s="83">
        <f t="shared" si="183"/>
        <v>0</v>
      </c>
      <c r="BW207" s="83">
        <f t="shared" si="184"/>
        <v>0</v>
      </c>
      <c r="BX207" s="83">
        <f t="shared" si="185"/>
        <v>0</v>
      </c>
      <c r="BY207" s="83">
        <f t="shared" si="186"/>
        <v>0</v>
      </c>
      <c r="BZ207" s="83">
        <f t="shared" si="187"/>
        <v>0</v>
      </c>
      <c r="CA207" s="77">
        <f t="shared" si="202"/>
        <v>0</v>
      </c>
      <c r="CC207" s="77"/>
      <c r="CI207" s="77">
        <f t="shared" si="203"/>
        <v>0</v>
      </c>
      <c r="CP207" s="77">
        <f t="shared" si="204"/>
        <v>0</v>
      </c>
      <c r="CQ207" s="85">
        <f t="shared" si="188"/>
        <v>1</v>
      </c>
      <c r="CR207" s="77"/>
      <c r="CS207" s="85">
        <f t="shared" si="189"/>
        <v>1</v>
      </c>
      <c r="CT207" s="85">
        <f t="shared" si="190"/>
        <v>1</v>
      </c>
      <c r="CU207" s="85">
        <f t="shared" si="191"/>
        <v>8</v>
      </c>
      <c r="CV207" s="85">
        <f t="shared" si="192"/>
        <v>0</v>
      </c>
      <c r="CW207" s="85">
        <f t="shared" si="193"/>
        <v>0</v>
      </c>
      <c r="CX207" s="77">
        <f t="shared" si="205"/>
        <v>9</v>
      </c>
      <c r="CY207" s="85">
        <v>1</v>
      </c>
      <c r="CZ207" s="85">
        <v>1</v>
      </c>
      <c r="DA207" s="85">
        <v>1</v>
      </c>
      <c r="DB207" s="85">
        <v>8</v>
      </c>
      <c r="DC207" s="85">
        <v>0</v>
      </c>
      <c r="DD207" s="85">
        <v>0</v>
      </c>
      <c r="EZ207" s="85">
        <v>1</v>
      </c>
      <c r="FA207" s="85">
        <v>3</v>
      </c>
      <c r="FB207" s="85">
        <v>5</v>
      </c>
      <c r="FC207" s="85">
        <v>9</v>
      </c>
      <c r="FD207" s="85">
        <v>23</v>
      </c>
      <c r="FE207" s="85">
        <v>2</v>
      </c>
      <c r="FL207" s="86">
        <f t="shared" si="206"/>
        <v>17</v>
      </c>
      <c r="FM207" s="99">
        <f t="shared" si="194"/>
        <v>0</v>
      </c>
      <c r="FN207" s="99">
        <f t="shared" si="195"/>
        <v>0</v>
      </c>
      <c r="FO207" s="100">
        <f t="shared" si="196"/>
        <v>0</v>
      </c>
      <c r="FP207" s="100">
        <f t="shared" si="197"/>
        <v>0</v>
      </c>
      <c r="FQ207" s="101">
        <v>0.35103668261562987</v>
      </c>
      <c r="FR207" s="101">
        <v>0.29825783972125458</v>
      </c>
      <c r="FS207" s="101">
        <v>3.6235086168802409E-2</v>
      </c>
      <c r="FT207" s="100" t="s">
        <v>1450</v>
      </c>
      <c r="FU207" s="100" t="s">
        <v>1814</v>
      </c>
      <c r="FV207" s="100" t="s">
        <v>2019</v>
      </c>
      <c r="FW207" s="100" t="s">
        <v>1569</v>
      </c>
      <c r="FX207" s="100" t="s">
        <v>2129</v>
      </c>
      <c r="FY207" s="100" t="s">
        <v>1521</v>
      </c>
      <c r="FZ207" s="100" t="s">
        <v>1428</v>
      </c>
      <c r="GA207" s="100" t="s">
        <v>1472</v>
      </c>
      <c r="GB207" s="100"/>
    </row>
    <row r="208" spans="1:184" hidden="1" x14ac:dyDescent="0.25">
      <c r="A208" s="32" t="s">
        <v>192</v>
      </c>
      <c r="B208" s="90" t="s">
        <v>200</v>
      </c>
      <c r="C208" s="41" t="str">
        <f>'[1]Özet tablo'!P207</f>
        <v>BOLU</v>
      </c>
      <c r="D208" s="41"/>
      <c r="E208" s="41"/>
      <c r="F208" s="41"/>
      <c r="G208" s="91">
        <v>8</v>
      </c>
      <c r="H208" s="91">
        <v>34</v>
      </c>
      <c r="I208" s="91">
        <v>37</v>
      </c>
      <c r="J208" s="91">
        <v>79</v>
      </c>
      <c r="K208" s="92">
        <v>14</v>
      </c>
      <c r="L208" s="92">
        <v>10</v>
      </c>
      <c r="M208" s="92">
        <v>39</v>
      </c>
      <c r="N208" s="92">
        <v>63</v>
      </c>
      <c r="O208" s="93">
        <v>1</v>
      </c>
      <c r="P208" s="40">
        <v>9</v>
      </c>
      <c r="Q208" s="94">
        <f t="shared" si="159"/>
        <v>-16</v>
      </c>
      <c r="R208" s="95">
        <f t="shared" si="160"/>
        <v>-0.20253164556962025</v>
      </c>
      <c r="S208" s="96">
        <v>59</v>
      </c>
      <c r="T208" s="96">
        <v>71</v>
      </c>
      <c r="U208" s="96">
        <v>67</v>
      </c>
      <c r="V208" s="96">
        <v>86</v>
      </c>
      <c r="W208" s="96">
        <v>138</v>
      </c>
      <c r="X208" s="96">
        <v>197</v>
      </c>
      <c r="Y208" s="73">
        <f t="shared" si="161"/>
        <v>23.728813559322035</v>
      </c>
      <c r="Z208" s="73">
        <f t="shared" si="162"/>
        <v>14.084507042253522</v>
      </c>
      <c r="AA208" s="73">
        <f t="shared" si="163"/>
        <v>46.268656716417908</v>
      </c>
      <c r="AB208" s="73">
        <f t="shared" si="164"/>
        <v>29.710144927536231</v>
      </c>
      <c r="AC208" s="73">
        <f t="shared" si="165"/>
        <v>27.918781725888326</v>
      </c>
      <c r="AD208" s="97">
        <f t="shared" si="166"/>
        <v>97</v>
      </c>
      <c r="AE208" s="40">
        <f t="shared" si="167"/>
        <v>36</v>
      </c>
      <c r="AF208" s="98">
        <v>67</v>
      </c>
      <c r="AG208" s="98">
        <v>41</v>
      </c>
      <c r="AH208" s="98">
        <v>67</v>
      </c>
      <c r="AI208" s="98">
        <v>55</v>
      </c>
      <c r="AJ208" s="98">
        <v>18</v>
      </c>
      <c r="AK208" s="98">
        <v>13</v>
      </c>
      <c r="AL208" s="76">
        <v>3</v>
      </c>
      <c r="AM208" s="76">
        <v>4</v>
      </c>
      <c r="AN208" s="77">
        <v>8</v>
      </c>
      <c r="AO208" s="77">
        <v>19</v>
      </c>
      <c r="AP208" s="77">
        <v>30</v>
      </c>
      <c r="AQ208" s="77">
        <v>1</v>
      </c>
      <c r="AR208" s="77">
        <f t="shared" si="198"/>
        <v>58</v>
      </c>
      <c r="AS208" s="77">
        <v>9</v>
      </c>
      <c r="AT208" s="78">
        <v>1</v>
      </c>
      <c r="AU208" s="79">
        <v>4</v>
      </c>
      <c r="AV208" s="80">
        <f t="shared" si="168"/>
        <v>31.25</v>
      </c>
      <c r="AW208" s="80">
        <f t="shared" si="169"/>
        <v>33.606557377049178</v>
      </c>
      <c r="AX208" s="80">
        <f t="shared" si="170"/>
        <v>40</v>
      </c>
      <c r="AY208" s="81">
        <f t="shared" si="171"/>
        <v>19.512195121951219</v>
      </c>
      <c r="AZ208" s="81">
        <f t="shared" si="172"/>
        <v>28.35820895522388</v>
      </c>
      <c r="BA208" s="81">
        <f t="shared" si="173"/>
        <v>47.945205479452049</v>
      </c>
      <c r="BB208" s="81">
        <f t="shared" si="174"/>
        <v>38.571428571428577</v>
      </c>
      <c r="BC208" s="81">
        <f t="shared" si="175"/>
        <v>37.719298245614034</v>
      </c>
      <c r="BD208" s="82">
        <f t="shared" si="199"/>
        <v>38</v>
      </c>
      <c r="BE208" s="83">
        <v>4</v>
      </c>
      <c r="BF208" s="83">
        <v>6</v>
      </c>
      <c r="BG208" s="83">
        <v>8</v>
      </c>
      <c r="BH208" s="83">
        <v>27</v>
      </c>
      <c r="BI208" s="83">
        <v>41</v>
      </c>
      <c r="BJ208" s="83">
        <v>2</v>
      </c>
      <c r="BK208" s="77">
        <f t="shared" si="200"/>
        <v>78</v>
      </c>
      <c r="BL208" s="83">
        <f t="shared" si="176"/>
        <v>3</v>
      </c>
      <c r="BM208" s="84">
        <v>4</v>
      </c>
      <c r="BN208" s="83">
        <f t="shared" si="177"/>
        <v>4</v>
      </c>
      <c r="BO208" s="83">
        <f t="shared" si="178"/>
        <v>8</v>
      </c>
      <c r="BP208" s="83">
        <f t="shared" si="179"/>
        <v>18</v>
      </c>
      <c r="BQ208" s="83">
        <f t="shared" si="180"/>
        <v>32</v>
      </c>
      <c r="BR208" s="83">
        <f t="shared" si="181"/>
        <v>2</v>
      </c>
      <c r="BS208" s="77">
        <f t="shared" si="201"/>
        <v>60</v>
      </c>
      <c r="BT208" s="83">
        <f t="shared" si="182"/>
        <v>0</v>
      </c>
      <c r="BU208" s="77"/>
      <c r="BV208" s="83">
        <f t="shared" si="183"/>
        <v>0</v>
      </c>
      <c r="BW208" s="83">
        <f t="shared" si="184"/>
        <v>0</v>
      </c>
      <c r="BX208" s="83">
        <f t="shared" si="185"/>
        <v>0</v>
      </c>
      <c r="BY208" s="83">
        <f t="shared" si="186"/>
        <v>0</v>
      </c>
      <c r="BZ208" s="83">
        <f t="shared" si="187"/>
        <v>0</v>
      </c>
      <c r="CA208" s="77">
        <f t="shared" si="202"/>
        <v>0</v>
      </c>
      <c r="CC208" s="77"/>
      <c r="CI208" s="77">
        <f t="shared" si="203"/>
        <v>0</v>
      </c>
      <c r="CP208" s="77">
        <f t="shared" si="204"/>
        <v>0</v>
      </c>
      <c r="CQ208" s="85">
        <f t="shared" si="188"/>
        <v>1</v>
      </c>
      <c r="CR208" s="77"/>
      <c r="CS208" s="85">
        <f t="shared" si="189"/>
        <v>2</v>
      </c>
      <c r="CT208" s="85">
        <f t="shared" si="190"/>
        <v>0</v>
      </c>
      <c r="CU208" s="85">
        <f t="shared" si="191"/>
        <v>9</v>
      </c>
      <c r="CV208" s="85">
        <f t="shared" si="192"/>
        <v>9</v>
      </c>
      <c r="CW208" s="85">
        <f t="shared" si="193"/>
        <v>0</v>
      </c>
      <c r="CX208" s="77">
        <f t="shared" si="205"/>
        <v>18</v>
      </c>
      <c r="CY208" s="85">
        <v>1</v>
      </c>
      <c r="CZ208" s="85">
        <v>2</v>
      </c>
      <c r="DA208" s="85">
        <v>0</v>
      </c>
      <c r="DB208" s="85">
        <v>9</v>
      </c>
      <c r="DC208" s="85">
        <v>9</v>
      </c>
      <c r="DD208" s="85">
        <v>0</v>
      </c>
      <c r="ET208" s="85">
        <v>2</v>
      </c>
      <c r="EU208" s="85">
        <v>2</v>
      </c>
      <c r="EV208" s="85">
        <v>2</v>
      </c>
      <c r="EW208" s="85">
        <v>4</v>
      </c>
      <c r="EX208" s="85">
        <v>19</v>
      </c>
      <c r="EY208" s="85">
        <v>1</v>
      </c>
      <c r="EZ208" s="85">
        <v>1</v>
      </c>
      <c r="FA208" s="85">
        <v>2</v>
      </c>
      <c r="FB208" s="85">
        <v>6</v>
      </c>
      <c r="FC208" s="85">
        <v>14</v>
      </c>
      <c r="FD208" s="85">
        <v>13</v>
      </c>
      <c r="FE208" s="85">
        <v>1</v>
      </c>
      <c r="FL208" s="86">
        <f t="shared" si="206"/>
        <v>34.399999999999991</v>
      </c>
      <c r="FM208" s="99">
        <f t="shared" si="194"/>
        <v>1</v>
      </c>
      <c r="FN208" s="99">
        <f t="shared" si="195"/>
        <v>0</v>
      </c>
      <c r="FO208" s="100">
        <f t="shared" si="196"/>
        <v>0.17</v>
      </c>
      <c r="FP208" s="100">
        <f t="shared" si="197"/>
        <v>0</v>
      </c>
      <c r="FQ208" s="101">
        <v>0.14143146733198192</v>
      </c>
      <c r="FR208" s="101">
        <v>-6.6227244193345886E-2</v>
      </c>
      <c r="FS208" s="101">
        <v>-2.1404682274247463E-2</v>
      </c>
      <c r="FT208" s="100" t="s">
        <v>1811</v>
      </c>
      <c r="FU208" s="100" t="s">
        <v>1812</v>
      </c>
      <c r="FV208" s="100" t="s">
        <v>1471</v>
      </c>
      <c r="FW208" s="100" t="s">
        <v>1813</v>
      </c>
      <c r="FX208" s="100" t="s">
        <v>1610</v>
      </c>
      <c r="FY208" s="100" t="s">
        <v>1438</v>
      </c>
      <c r="FZ208" s="100" t="s">
        <v>1766</v>
      </c>
      <c r="GA208" s="100" t="s">
        <v>1814</v>
      </c>
      <c r="GB208" s="100"/>
    </row>
    <row r="209" spans="1:184" hidden="1" x14ac:dyDescent="0.25">
      <c r="A209" s="32" t="s">
        <v>201</v>
      </c>
      <c r="B209" s="90" t="s">
        <v>202</v>
      </c>
      <c r="C209" s="41" t="str">
        <f>'[1]Özet tablo'!P208</f>
        <v>BURDUR</v>
      </c>
      <c r="D209" s="41"/>
      <c r="E209" s="41"/>
      <c r="F209" s="41"/>
      <c r="G209" s="91">
        <v>11</v>
      </c>
      <c r="H209" s="91">
        <v>28</v>
      </c>
      <c r="I209" s="91">
        <v>43</v>
      </c>
      <c r="J209" s="91">
        <v>82</v>
      </c>
      <c r="K209" s="92">
        <v>13</v>
      </c>
      <c r="L209" s="92">
        <v>43</v>
      </c>
      <c r="M209" s="92">
        <v>83</v>
      </c>
      <c r="N209" s="92">
        <v>139</v>
      </c>
      <c r="O209" s="93">
        <v>5</v>
      </c>
      <c r="P209" s="40">
        <v>23</v>
      </c>
      <c r="Q209" s="94">
        <f t="shared" si="159"/>
        <v>57</v>
      </c>
      <c r="R209" s="95">
        <f t="shared" si="160"/>
        <v>0.69512195121951215</v>
      </c>
      <c r="S209" s="96">
        <v>74</v>
      </c>
      <c r="T209" s="96">
        <v>94</v>
      </c>
      <c r="U209" s="96">
        <v>76</v>
      </c>
      <c r="V209" s="96">
        <v>102</v>
      </c>
      <c r="W209" s="96">
        <v>170</v>
      </c>
      <c r="X209" s="96">
        <v>244</v>
      </c>
      <c r="Y209" s="73">
        <f t="shared" si="161"/>
        <v>17.567567567567568</v>
      </c>
      <c r="Z209" s="73">
        <f t="shared" si="162"/>
        <v>45.744680851063826</v>
      </c>
      <c r="AA209" s="73">
        <f t="shared" si="163"/>
        <v>85.526315789473685</v>
      </c>
      <c r="AB209" s="73">
        <f t="shared" si="164"/>
        <v>63.529411764705877</v>
      </c>
      <c r="AC209" s="73">
        <f t="shared" si="165"/>
        <v>49.590163934426229</v>
      </c>
      <c r="AD209" s="97">
        <f t="shared" si="166"/>
        <v>62</v>
      </c>
      <c r="AE209" s="40">
        <f t="shared" si="167"/>
        <v>11</v>
      </c>
      <c r="AF209" s="98">
        <v>84</v>
      </c>
      <c r="AG209" s="98">
        <v>67</v>
      </c>
      <c r="AH209" s="98">
        <v>85</v>
      </c>
      <c r="AI209" s="98">
        <v>65</v>
      </c>
      <c r="AJ209" s="98">
        <v>27</v>
      </c>
      <c r="AK209" s="98">
        <v>18</v>
      </c>
      <c r="AL209" s="76">
        <v>5</v>
      </c>
      <c r="AM209" s="76">
        <v>7</v>
      </c>
      <c r="AN209" s="77">
        <v>13</v>
      </c>
      <c r="AO209" s="77">
        <v>28</v>
      </c>
      <c r="AP209" s="77">
        <v>67</v>
      </c>
      <c r="AQ209" s="77">
        <v>5</v>
      </c>
      <c r="AR209" s="77">
        <f t="shared" si="198"/>
        <v>113</v>
      </c>
      <c r="AS209" s="77">
        <v>23</v>
      </c>
      <c r="AT209" s="78">
        <v>3</v>
      </c>
      <c r="AU209" s="79">
        <v>7</v>
      </c>
      <c r="AV209" s="80">
        <f t="shared" si="168"/>
        <v>46.969696969696969</v>
      </c>
      <c r="AW209" s="80">
        <f t="shared" si="169"/>
        <v>51.333333333333329</v>
      </c>
      <c r="AX209" s="80">
        <f t="shared" si="170"/>
        <v>75.384615384615387</v>
      </c>
      <c r="AY209" s="81">
        <f t="shared" si="171"/>
        <v>19.402985074626866</v>
      </c>
      <c r="AZ209" s="81">
        <f t="shared" si="172"/>
        <v>32.941176470588232</v>
      </c>
      <c r="BA209" s="81">
        <f t="shared" si="173"/>
        <v>83.695652173913047</v>
      </c>
      <c r="BB209" s="81">
        <f t="shared" si="174"/>
        <v>59.322033898305079</v>
      </c>
      <c r="BC209" s="81">
        <f t="shared" si="175"/>
        <v>56.60377358490566</v>
      </c>
      <c r="BD209" s="82">
        <f t="shared" si="199"/>
        <v>15</v>
      </c>
      <c r="BE209" s="83">
        <v>5</v>
      </c>
      <c r="BF209" s="83">
        <v>7</v>
      </c>
      <c r="BG209" s="83">
        <v>12</v>
      </c>
      <c r="BH209" s="83">
        <v>29</v>
      </c>
      <c r="BI209" s="83">
        <v>62</v>
      </c>
      <c r="BJ209" s="83">
        <v>6</v>
      </c>
      <c r="BK209" s="77">
        <f t="shared" si="200"/>
        <v>109</v>
      </c>
      <c r="BL209" s="83">
        <f t="shared" si="176"/>
        <v>5</v>
      </c>
      <c r="BM209" s="84">
        <v>7</v>
      </c>
      <c r="BN209" s="83">
        <f t="shared" si="177"/>
        <v>7</v>
      </c>
      <c r="BO209" s="83">
        <f t="shared" si="178"/>
        <v>12</v>
      </c>
      <c r="BP209" s="83">
        <f t="shared" si="179"/>
        <v>29</v>
      </c>
      <c r="BQ209" s="83">
        <f t="shared" si="180"/>
        <v>62</v>
      </c>
      <c r="BR209" s="83">
        <f t="shared" si="181"/>
        <v>6</v>
      </c>
      <c r="BS209" s="77">
        <f t="shared" si="201"/>
        <v>109</v>
      </c>
      <c r="BT209" s="83">
        <f t="shared" si="182"/>
        <v>0</v>
      </c>
      <c r="BU209" s="77"/>
      <c r="BV209" s="83">
        <f t="shared" si="183"/>
        <v>0</v>
      </c>
      <c r="BW209" s="83">
        <f t="shared" si="184"/>
        <v>0</v>
      </c>
      <c r="BX209" s="83">
        <f t="shared" si="185"/>
        <v>0</v>
      </c>
      <c r="BY209" s="83">
        <f t="shared" si="186"/>
        <v>0</v>
      </c>
      <c r="BZ209" s="83">
        <f t="shared" si="187"/>
        <v>0</v>
      </c>
      <c r="CA209" s="77">
        <f t="shared" si="202"/>
        <v>0</v>
      </c>
      <c r="CC209" s="77"/>
      <c r="CI209" s="77">
        <f t="shared" si="203"/>
        <v>0</v>
      </c>
      <c r="CP209" s="77">
        <f t="shared" si="204"/>
        <v>0</v>
      </c>
      <c r="CQ209" s="85">
        <f t="shared" si="188"/>
        <v>0</v>
      </c>
      <c r="CR209" s="77"/>
      <c r="CS209" s="85">
        <f t="shared" si="189"/>
        <v>0</v>
      </c>
      <c r="CT209" s="85">
        <f t="shared" si="190"/>
        <v>0</v>
      </c>
      <c r="CU209" s="85">
        <f t="shared" si="191"/>
        <v>0</v>
      </c>
      <c r="CV209" s="85">
        <f t="shared" si="192"/>
        <v>0</v>
      </c>
      <c r="CW209" s="85">
        <f t="shared" si="193"/>
        <v>0</v>
      </c>
      <c r="CX209" s="77">
        <f t="shared" si="205"/>
        <v>0</v>
      </c>
      <c r="ET209" s="85">
        <v>4</v>
      </c>
      <c r="EU209" s="85">
        <v>4</v>
      </c>
      <c r="EV209" s="85">
        <v>5</v>
      </c>
      <c r="EW209" s="85">
        <v>13</v>
      </c>
      <c r="EX209" s="85">
        <v>32</v>
      </c>
      <c r="EY209" s="85">
        <v>6</v>
      </c>
      <c r="EZ209" s="85">
        <v>1</v>
      </c>
      <c r="FA209" s="85">
        <v>3</v>
      </c>
      <c r="FB209" s="85">
        <v>7</v>
      </c>
      <c r="FC209" s="85">
        <v>16</v>
      </c>
      <c r="FD209" s="85">
        <v>30</v>
      </c>
      <c r="FE209" s="85">
        <v>0</v>
      </c>
      <c r="FL209" s="86">
        <f t="shared" si="206"/>
        <v>2</v>
      </c>
      <c r="FM209" s="99">
        <f t="shared" si="194"/>
        <v>0</v>
      </c>
      <c r="FN209" s="99">
        <f t="shared" si="195"/>
        <v>0</v>
      </c>
      <c r="FO209" s="100">
        <f t="shared" si="196"/>
        <v>0</v>
      </c>
      <c r="FP209" s="100">
        <f t="shared" si="197"/>
        <v>0</v>
      </c>
      <c r="FQ209" s="101">
        <v>0.26179183135704875</v>
      </c>
      <c r="FR209" s="101">
        <v>0.37515014013078868</v>
      </c>
      <c r="FS209" s="101">
        <v>0.43612903225806449</v>
      </c>
      <c r="FT209" s="100" t="s">
        <v>1527</v>
      </c>
      <c r="FU209" s="100" t="s">
        <v>1497</v>
      </c>
      <c r="FV209" s="100" t="s">
        <v>1496</v>
      </c>
      <c r="FW209" s="100" t="s">
        <v>1876</v>
      </c>
      <c r="FX209" s="100" t="s">
        <v>1434</v>
      </c>
      <c r="FY209" s="100" t="s">
        <v>1551</v>
      </c>
      <c r="FZ209" s="100" t="s">
        <v>1652</v>
      </c>
      <c r="GA209" s="100" t="s">
        <v>1791</v>
      </c>
      <c r="GB209" s="100"/>
    </row>
    <row r="210" spans="1:184" hidden="1" x14ac:dyDescent="0.25">
      <c r="A210" s="32" t="s">
        <v>201</v>
      </c>
      <c r="B210" s="90" t="s">
        <v>996</v>
      </c>
      <c r="C210" s="41" t="str">
        <f>'[1]Özet tablo'!P209</f>
        <v>BURDUR</v>
      </c>
      <c r="D210" s="41"/>
      <c r="E210" s="41"/>
      <c r="F210" s="41"/>
      <c r="G210" s="91">
        <v>8</v>
      </c>
      <c r="H210" s="91">
        <v>25</v>
      </c>
      <c r="I210" s="91">
        <v>46</v>
      </c>
      <c r="J210" s="91">
        <v>79</v>
      </c>
      <c r="K210" s="92">
        <v>10</v>
      </c>
      <c r="L210" s="92">
        <v>34</v>
      </c>
      <c r="M210" s="92">
        <v>36</v>
      </c>
      <c r="N210" s="92">
        <v>80</v>
      </c>
      <c r="O210" s="93">
        <v>1</v>
      </c>
      <c r="P210" s="40">
        <v>12</v>
      </c>
      <c r="Q210" s="94">
        <f t="shared" si="159"/>
        <v>1</v>
      </c>
      <c r="R210" s="95">
        <f t="shared" si="160"/>
        <v>1.2658227848101266E-2</v>
      </c>
      <c r="S210" s="96">
        <v>45</v>
      </c>
      <c r="T210" s="96">
        <v>70</v>
      </c>
      <c r="U210" s="96">
        <v>42</v>
      </c>
      <c r="V210" s="96">
        <v>56</v>
      </c>
      <c r="W210" s="96">
        <v>112</v>
      </c>
      <c r="X210" s="96">
        <v>157</v>
      </c>
      <c r="Y210" s="73">
        <f t="shared" si="161"/>
        <v>22.222222222222221</v>
      </c>
      <c r="Z210" s="73">
        <f t="shared" si="162"/>
        <v>48.571428571428569</v>
      </c>
      <c r="AA210" s="73">
        <f t="shared" si="163"/>
        <v>59.523809523809526</v>
      </c>
      <c r="AB210" s="73">
        <f t="shared" si="164"/>
        <v>52.678571428571431</v>
      </c>
      <c r="AC210" s="73">
        <f t="shared" si="165"/>
        <v>43.949044585987259</v>
      </c>
      <c r="AD210" s="97">
        <f t="shared" si="166"/>
        <v>53</v>
      </c>
      <c r="AE210" s="40">
        <f t="shared" si="167"/>
        <v>17</v>
      </c>
      <c r="AF210" s="98">
        <v>62</v>
      </c>
      <c r="AG210" s="98">
        <v>48</v>
      </c>
      <c r="AH210" s="98">
        <v>65</v>
      </c>
      <c r="AI210" s="98">
        <v>51</v>
      </c>
      <c r="AJ210" s="98">
        <v>11</v>
      </c>
      <c r="AK210" s="98">
        <v>16</v>
      </c>
      <c r="AL210" s="76">
        <v>3</v>
      </c>
      <c r="AM210" s="76">
        <v>6</v>
      </c>
      <c r="AN210" s="77">
        <v>8</v>
      </c>
      <c r="AO210" s="77">
        <v>39</v>
      </c>
      <c r="AP210" s="77">
        <v>47</v>
      </c>
      <c r="AQ210" s="77">
        <v>0</v>
      </c>
      <c r="AR210" s="77">
        <f t="shared" si="198"/>
        <v>94</v>
      </c>
      <c r="AS210" s="77">
        <v>6</v>
      </c>
      <c r="AT210" s="78">
        <v>3</v>
      </c>
      <c r="AU210" s="79">
        <v>3</v>
      </c>
      <c r="AV210" s="80">
        <f t="shared" si="168"/>
        <v>49.494949494949495</v>
      </c>
      <c r="AW210" s="80">
        <f t="shared" si="169"/>
        <v>68.965517241379317</v>
      </c>
      <c r="AX210" s="80">
        <f t="shared" si="170"/>
        <v>80.392156862745097</v>
      </c>
      <c r="AY210" s="81">
        <f t="shared" si="171"/>
        <v>16.666666666666664</v>
      </c>
      <c r="AZ210" s="81">
        <f t="shared" si="172"/>
        <v>60</v>
      </c>
      <c r="BA210" s="81">
        <f t="shared" si="173"/>
        <v>85.483870967741936</v>
      </c>
      <c r="BB210" s="81">
        <f t="shared" si="174"/>
        <v>72.440944881889763</v>
      </c>
      <c r="BC210" s="81">
        <f t="shared" si="175"/>
        <v>55.454545454545453</v>
      </c>
      <c r="BD210" s="82">
        <f t="shared" si="199"/>
        <v>9</v>
      </c>
      <c r="BE210" s="83">
        <v>3</v>
      </c>
      <c r="BF210" s="83">
        <v>6</v>
      </c>
      <c r="BG210" s="83">
        <v>9</v>
      </c>
      <c r="BH210" s="83">
        <v>33</v>
      </c>
      <c r="BI210" s="83">
        <v>47</v>
      </c>
      <c r="BJ210" s="83">
        <v>1</v>
      </c>
      <c r="BK210" s="77">
        <f t="shared" si="200"/>
        <v>90</v>
      </c>
      <c r="BL210" s="83">
        <f t="shared" si="176"/>
        <v>3</v>
      </c>
      <c r="BM210" s="84">
        <v>6</v>
      </c>
      <c r="BN210" s="83">
        <f t="shared" si="177"/>
        <v>6</v>
      </c>
      <c r="BO210" s="83">
        <f t="shared" si="178"/>
        <v>9</v>
      </c>
      <c r="BP210" s="83">
        <f t="shared" si="179"/>
        <v>33</v>
      </c>
      <c r="BQ210" s="83">
        <f t="shared" si="180"/>
        <v>47</v>
      </c>
      <c r="BR210" s="83">
        <f t="shared" si="181"/>
        <v>1</v>
      </c>
      <c r="BS210" s="77">
        <f t="shared" si="201"/>
        <v>90</v>
      </c>
      <c r="BT210" s="83">
        <f t="shared" si="182"/>
        <v>0</v>
      </c>
      <c r="BU210" s="77"/>
      <c r="BV210" s="83">
        <f t="shared" si="183"/>
        <v>0</v>
      </c>
      <c r="BW210" s="83">
        <f t="shared" si="184"/>
        <v>0</v>
      </c>
      <c r="BX210" s="83">
        <f t="shared" si="185"/>
        <v>0</v>
      </c>
      <c r="BY210" s="83">
        <f t="shared" si="186"/>
        <v>0</v>
      </c>
      <c r="BZ210" s="83">
        <f t="shared" si="187"/>
        <v>0</v>
      </c>
      <c r="CA210" s="77">
        <f t="shared" si="202"/>
        <v>0</v>
      </c>
      <c r="CC210" s="77"/>
      <c r="CI210" s="77">
        <f t="shared" si="203"/>
        <v>0</v>
      </c>
      <c r="CP210" s="77">
        <f t="shared" si="204"/>
        <v>0</v>
      </c>
      <c r="CQ210" s="85">
        <f t="shared" si="188"/>
        <v>0</v>
      </c>
      <c r="CR210" s="77"/>
      <c r="CS210" s="85">
        <f t="shared" si="189"/>
        <v>0</v>
      </c>
      <c r="CT210" s="85">
        <f t="shared" si="190"/>
        <v>0</v>
      </c>
      <c r="CU210" s="85">
        <f t="shared" si="191"/>
        <v>0</v>
      </c>
      <c r="CV210" s="85">
        <f t="shared" si="192"/>
        <v>0</v>
      </c>
      <c r="CW210" s="85">
        <f t="shared" si="193"/>
        <v>0</v>
      </c>
      <c r="CX210" s="77">
        <f t="shared" si="205"/>
        <v>0</v>
      </c>
      <c r="ET210" s="85">
        <v>2</v>
      </c>
      <c r="EU210" s="85">
        <v>2</v>
      </c>
      <c r="EV210" s="85">
        <v>0</v>
      </c>
      <c r="EW210" s="85">
        <v>18</v>
      </c>
      <c r="EX210" s="85">
        <v>15</v>
      </c>
      <c r="EY210" s="85">
        <v>0</v>
      </c>
      <c r="EZ210" s="85">
        <v>1</v>
      </c>
      <c r="FA210" s="85">
        <v>4</v>
      </c>
      <c r="FB210" s="85">
        <v>9</v>
      </c>
      <c r="FC210" s="85">
        <v>15</v>
      </c>
      <c r="FD210" s="85">
        <v>32</v>
      </c>
      <c r="FE210" s="85">
        <v>1</v>
      </c>
      <c r="FL210" s="86">
        <f t="shared" si="206"/>
        <v>0</v>
      </c>
      <c r="FM210" s="99">
        <f t="shared" si="194"/>
        <v>0</v>
      </c>
      <c r="FN210" s="99">
        <f t="shared" si="195"/>
        <v>0</v>
      </c>
      <c r="FO210" s="100">
        <f t="shared" si="196"/>
        <v>0</v>
      </c>
      <c r="FP210" s="100">
        <f t="shared" si="197"/>
        <v>0</v>
      </c>
      <c r="FQ210" s="101">
        <v>0.34105861899358647</v>
      </c>
      <c r="FR210" s="101">
        <v>9.779493730235056E-2</v>
      </c>
      <c r="FS210" s="101">
        <v>3.5441446425428111E-2</v>
      </c>
      <c r="FT210" s="100" t="s">
        <v>1569</v>
      </c>
      <c r="FU210" s="100" t="s">
        <v>1924</v>
      </c>
      <c r="FV210" s="100" t="s">
        <v>1951</v>
      </c>
      <c r="FW210" s="100" t="s">
        <v>2028</v>
      </c>
      <c r="FX210" s="100" t="s">
        <v>1566</v>
      </c>
      <c r="FY210" s="100" t="s">
        <v>1769</v>
      </c>
      <c r="FZ210" s="100" t="s">
        <v>2031</v>
      </c>
      <c r="GA210" s="100" t="s">
        <v>1830</v>
      </c>
      <c r="GB210" s="100"/>
    </row>
    <row r="211" spans="1:184" hidden="1" x14ac:dyDescent="0.25">
      <c r="A211" s="32" t="s">
        <v>201</v>
      </c>
      <c r="B211" s="90" t="s">
        <v>203</v>
      </c>
      <c r="C211" s="41" t="str">
        <f>'[1]Özet tablo'!P210</f>
        <v>BURDUR</v>
      </c>
      <c r="D211" s="41"/>
      <c r="E211" s="41"/>
      <c r="F211" s="41"/>
      <c r="G211" s="91">
        <v>71</v>
      </c>
      <c r="H211" s="91">
        <v>273</v>
      </c>
      <c r="I211" s="91">
        <v>740</v>
      </c>
      <c r="J211" s="91">
        <v>1084</v>
      </c>
      <c r="K211" s="92">
        <v>77</v>
      </c>
      <c r="L211" s="92">
        <v>267</v>
      </c>
      <c r="M211" s="92">
        <v>775</v>
      </c>
      <c r="N211" s="92">
        <v>1119</v>
      </c>
      <c r="O211" s="93">
        <v>10</v>
      </c>
      <c r="P211" s="40">
        <v>330</v>
      </c>
      <c r="Q211" s="94">
        <f t="shared" si="159"/>
        <v>35</v>
      </c>
      <c r="R211" s="95">
        <f t="shared" si="160"/>
        <v>3.2287822878228782E-2</v>
      </c>
      <c r="S211" s="96">
        <v>667</v>
      </c>
      <c r="T211" s="96">
        <v>868</v>
      </c>
      <c r="U211" s="96">
        <v>622</v>
      </c>
      <c r="V211" s="96">
        <v>842</v>
      </c>
      <c r="W211" s="96">
        <v>1490</v>
      </c>
      <c r="X211" s="96">
        <v>2157</v>
      </c>
      <c r="Y211" s="73">
        <f t="shared" si="161"/>
        <v>11.544227886056973</v>
      </c>
      <c r="Z211" s="73">
        <f t="shared" si="162"/>
        <v>30.760368663594466</v>
      </c>
      <c r="AA211" s="73">
        <f t="shared" si="163"/>
        <v>73.151125401929264</v>
      </c>
      <c r="AB211" s="73">
        <f t="shared" si="164"/>
        <v>48.456375838926178</v>
      </c>
      <c r="AC211" s="73">
        <f t="shared" si="165"/>
        <v>37.042188224385718</v>
      </c>
      <c r="AD211" s="97">
        <f t="shared" si="166"/>
        <v>768</v>
      </c>
      <c r="AE211" s="40">
        <f t="shared" si="167"/>
        <v>167</v>
      </c>
      <c r="AF211" s="98">
        <v>869</v>
      </c>
      <c r="AG211" s="98">
        <v>668</v>
      </c>
      <c r="AH211" s="98">
        <v>863</v>
      </c>
      <c r="AI211" s="98">
        <v>651</v>
      </c>
      <c r="AJ211" s="98">
        <v>223</v>
      </c>
      <c r="AK211" s="98">
        <v>178</v>
      </c>
      <c r="AL211" s="76">
        <v>29</v>
      </c>
      <c r="AM211" s="76">
        <v>62</v>
      </c>
      <c r="AN211" s="77">
        <v>104</v>
      </c>
      <c r="AO211" s="77">
        <v>262</v>
      </c>
      <c r="AP211" s="77">
        <v>627</v>
      </c>
      <c r="AQ211" s="77">
        <v>143</v>
      </c>
      <c r="AR211" s="77">
        <f t="shared" si="198"/>
        <v>1136</v>
      </c>
      <c r="AS211" s="77">
        <v>324</v>
      </c>
      <c r="AT211" s="78">
        <v>12</v>
      </c>
      <c r="AU211" s="79">
        <v>23</v>
      </c>
      <c r="AV211" s="80">
        <f t="shared" si="168"/>
        <v>41.698256254738439</v>
      </c>
      <c r="AW211" s="80">
        <f t="shared" si="169"/>
        <v>46.763540290620867</v>
      </c>
      <c r="AX211" s="80">
        <f t="shared" si="170"/>
        <v>68.509984639016892</v>
      </c>
      <c r="AY211" s="81">
        <f t="shared" si="171"/>
        <v>15.568862275449103</v>
      </c>
      <c r="AZ211" s="81">
        <f t="shared" si="172"/>
        <v>30.359212050984937</v>
      </c>
      <c r="BA211" s="81">
        <f t="shared" si="173"/>
        <v>75.743707093821513</v>
      </c>
      <c r="BB211" s="81">
        <f t="shared" si="174"/>
        <v>53.195164075993098</v>
      </c>
      <c r="BC211" s="81">
        <f t="shared" si="175"/>
        <v>49.675745784695202</v>
      </c>
      <c r="BD211" s="82">
        <f t="shared" si="199"/>
        <v>212</v>
      </c>
      <c r="BE211" s="83">
        <v>29</v>
      </c>
      <c r="BF211" s="83">
        <v>67</v>
      </c>
      <c r="BG211" s="83">
        <v>84</v>
      </c>
      <c r="BH211" s="83">
        <v>261</v>
      </c>
      <c r="BI211" s="83">
        <v>631</v>
      </c>
      <c r="BJ211" s="83">
        <v>180</v>
      </c>
      <c r="BK211" s="77">
        <f t="shared" si="200"/>
        <v>1156</v>
      </c>
      <c r="BL211" s="83">
        <f t="shared" si="176"/>
        <v>26</v>
      </c>
      <c r="BM211" s="84">
        <v>49</v>
      </c>
      <c r="BN211" s="83">
        <f t="shared" si="177"/>
        <v>57</v>
      </c>
      <c r="BO211" s="83">
        <f t="shared" si="178"/>
        <v>55</v>
      </c>
      <c r="BP211" s="83">
        <f t="shared" si="179"/>
        <v>225</v>
      </c>
      <c r="BQ211" s="83">
        <f t="shared" si="180"/>
        <v>600</v>
      </c>
      <c r="BR211" s="83">
        <f t="shared" si="181"/>
        <v>170</v>
      </c>
      <c r="BS211" s="77">
        <f t="shared" si="201"/>
        <v>1050</v>
      </c>
      <c r="BT211" s="83">
        <f t="shared" si="182"/>
        <v>2</v>
      </c>
      <c r="BU211" s="77">
        <v>11</v>
      </c>
      <c r="BV211" s="83">
        <f t="shared" si="183"/>
        <v>8</v>
      </c>
      <c r="BW211" s="83">
        <f t="shared" si="184"/>
        <v>18</v>
      </c>
      <c r="BX211" s="83">
        <f t="shared" si="185"/>
        <v>27</v>
      </c>
      <c r="BY211" s="83">
        <f t="shared" si="186"/>
        <v>30</v>
      </c>
      <c r="BZ211" s="83">
        <f t="shared" si="187"/>
        <v>10</v>
      </c>
      <c r="CA211" s="77">
        <f t="shared" si="202"/>
        <v>85</v>
      </c>
      <c r="CB211" s="85">
        <v>1</v>
      </c>
      <c r="CC211" s="77">
        <v>2</v>
      </c>
      <c r="CD211" s="85">
        <v>2</v>
      </c>
      <c r="CE211" s="85">
        <v>11</v>
      </c>
      <c r="CF211" s="85">
        <v>9</v>
      </c>
      <c r="CG211" s="85">
        <v>1</v>
      </c>
      <c r="CH211" s="85">
        <v>0</v>
      </c>
      <c r="CI211" s="77">
        <f t="shared" si="203"/>
        <v>21</v>
      </c>
      <c r="CP211" s="77">
        <f t="shared" si="204"/>
        <v>0</v>
      </c>
      <c r="CQ211" s="85">
        <f t="shared" si="188"/>
        <v>0</v>
      </c>
      <c r="CR211" s="77"/>
      <c r="CS211" s="85">
        <f t="shared" si="189"/>
        <v>0</v>
      </c>
      <c r="CT211" s="85">
        <f t="shared" si="190"/>
        <v>0</v>
      </c>
      <c r="CU211" s="85">
        <f t="shared" si="191"/>
        <v>0</v>
      </c>
      <c r="CV211" s="85">
        <f t="shared" si="192"/>
        <v>0</v>
      </c>
      <c r="CW211" s="85">
        <f t="shared" si="193"/>
        <v>0</v>
      </c>
      <c r="CX211" s="77">
        <f t="shared" si="205"/>
        <v>0</v>
      </c>
      <c r="DV211" s="85">
        <v>1</v>
      </c>
      <c r="DW211" s="85">
        <v>4</v>
      </c>
      <c r="DX211" s="85">
        <v>4</v>
      </c>
      <c r="DY211" s="85">
        <v>10</v>
      </c>
      <c r="DZ211" s="85">
        <v>17</v>
      </c>
      <c r="EA211" s="85">
        <v>9</v>
      </c>
      <c r="EB211" s="85">
        <v>1</v>
      </c>
      <c r="EC211" s="85">
        <v>4</v>
      </c>
      <c r="ED211" s="85">
        <v>14</v>
      </c>
      <c r="EE211" s="85">
        <v>17</v>
      </c>
      <c r="EF211" s="85">
        <v>13</v>
      </c>
      <c r="EG211" s="85">
        <v>1</v>
      </c>
      <c r="ET211" s="85">
        <v>24</v>
      </c>
      <c r="EU211" s="85">
        <v>47</v>
      </c>
      <c r="EV211" s="85">
        <v>12</v>
      </c>
      <c r="EW211" s="85">
        <v>120</v>
      </c>
      <c r="EX211" s="85">
        <v>524</v>
      </c>
      <c r="EY211" s="85">
        <v>151</v>
      </c>
      <c r="EZ211" s="85">
        <v>2</v>
      </c>
      <c r="FA211" s="85">
        <v>10</v>
      </c>
      <c r="FB211" s="85">
        <v>43</v>
      </c>
      <c r="FC211" s="85">
        <v>105</v>
      </c>
      <c r="FD211" s="85">
        <v>76</v>
      </c>
      <c r="FE211" s="85">
        <v>19</v>
      </c>
      <c r="FL211" s="86">
        <f t="shared" si="206"/>
        <v>15.799999999999955</v>
      </c>
      <c r="FM211" s="99">
        <f t="shared" si="194"/>
        <v>0</v>
      </c>
      <c r="FN211" s="99">
        <f t="shared" si="195"/>
        <v>0</v>
      </c>
      <c r="FO211" s="100">
        <f t="shared" si="196"/>
        <v>0</v>
      </c>
      <c r="FP211" s="100">
        <f t="shared" si="197"/>
        <v>0</v>
      </c>
      <c r="FQ211" s="101">
        <v>0.11820947414167761</v>
      </c>
      <c r="FR211" s="101">
        <v>0.12006835574708363</v>
      </c>
      <c r="FS211" s="101">
        <v>1.9622093023255838E-2</v>
      </c>
      <c r="FT211" s="100" t="s">
        <v>2056</v>
      </c>
      <c r="FU211" s="100" t="s">
        <v>2057</v>
      </c>
      <c r="FV211" s="100" t="s">
        <v>2058</v>
      </c>
      <c r="FW211" s="100" t="s">
        <v>2059</v>
      </c>
      <c r="FX211" s="100" t="s">
        <v>1927</v>
      </c>
      <c r="FY211" s="100" t="s">
        <v>1675</v>
      </c>
      <c r="FZ211" s="100" t="s">
        <v>1677</v>
      </c>
      <c r="GA211" s="100" t="s">
        <v>1744</v>
      </c>
      <c r="GB211" s="100"/>
    </row>
    <row r="212" spans="1:184" ht="15" hidden="1" customHeight="1" x14ac:dyDescent="0.25">
      <c r="A212" s="32" t="s">
        <v>201</v>
      </c>
      <c r="B212" s="90" t="s">
        <v>204</v>
      </c>
      <c r="C212" s="41" t="str">
        <f>'[1]Özet tablo'!P211</f>
        <v>BURDUR</v>
      </c>
      <c r="D212" s="41"/>
      <c r="E212" s="41"/>
      <c r="F212" s="41"/>
      <c r="G212" s="91">
        <v>9</v>
      </c>
      <c r="H212" s="91">
        <v>85</v>
      </c>
      <c r="I212" s="91">
        <v>100</v>
      </c>
      <c r="J212" s="91">
        <v>194</v>
      </c>
      <c r="K212" s="92">
        <v>23</v>
      </c>
      <c r="L212" s="92">
        <v>76</v>
      </c>
      <c r="M212" s="92">
        <v>108</v>
      </c>
      <c r="N212" s="92">
        <v>207</v>
      </c>
      <c r="O212" s="93">
        <v>1</v>
      </c>
      <c r="P212" s="40">
        <v>13</v>
      </c>
      <c r="Q212" s="94">
        <f t="shared" si="159"/>
        <v>13</v>
      </c>
      <c r="R212" s="95">
        <f t="shared" si="160"/>
        <v>6.7010309278350513E-2</v>
      </c>
      <c r="S212" s="96">
        <v>115</v>
      </c>
      <c r="T212" s="96">
        <v>178</v>
      </c>
      <c r="U212" s="96">
        <v>122</v>
      </c>
      <c r="V212" s="96">
        <v>182</v>
      </c>
      <c r="W212" s="96">
        <v>300</v>
      </c>
      <c r="X212" s="96">
        <v>415</v>
      </c>
      <c r="Y212" s="73">
        <f t="shared" si="161"/>
        <v>20</v>
      </c>
      <c r="Z212" s="73">
        <f t="shared" si="162"/>
        <v>42.696629213483142</v>
      </c>
      <c r="AA212" s="73">
        <f t="shared" si="163"/>
        <v>78.688524590163937</v>
      </c>
      <c r="AB212" s="73">
        <f t="shared" si="164"/>
        <v>57.333333333333336</v>
      </c>
      <c r="AC212" s="73">
        <f t="shared" si="165"/>
        <v>46.987951807228917</v>
      </c>
      <c r="AD212" s="97">
        <f t="shared" si="166"/>
        <v>128</v>
      </c>
      <c r="AE212" s="40">
        <f t="shared" si="167"/>
        <v>26</v>
      </c>
      <c r="AF212" s="98">
        <v>146</v>
      </c>
      <c r="AG212" s="98">
        <v>123</v>
      </c>
      <c r="AH212" s="98">
        <v>141</v>
      </c>
      <c r="AI212" s="98">
        <v>119</v>
      </c>
      <c r="AJ212" s="98">
        <v>53</v>
      </c>
      <c r="AK212" s="98">
        <v>37</v>
      </c>
      <c r="AL212" s="76">
        <v>9</v>
      </c>
      <c r="AM212" s="76">
        <v>14</v>
      </c>
      <c r="AN212" s="77">
        <v>17</v>
      </c>
      <c r="AO212" s="77">
        <v>63</v>
      </c>
      <c r="AP212" s="77">
        <v>128</v>
      </c>
      <c r="AQ212" s="77">
        <v>6</v>
      </c>
      <c r="AR212" s="77">
        <f t="shared" si="198"/>
        <v>214</v>
      </c>
      <c r="AS212" s="77">
        <v>39</v>
      </c>
      <c r="AT212" s="78">
        <v>1</v>
      </c>
      <c r="AU212" s="79">
        <v>9</v>
      </c>
      <c r="AV212" s="80">
        <f t="shared" si="168"/>
        <v>46.280991735537192</v>
      </c>
      <c r="AW212" s="80">
        <f t="shared" si="169"/>
        <v>60.769230769230766</v>
      </c>
      <c r="AX212" s="80">
        <f t="shared" si="170"/>
        <v>79.831932773109244</v>
      </c>
      <c r="AY212" s="81">
        <f t="shared" si="171"/>
        <v>13.821138211382115</v>
      </c>
      <c r="AZ212" s="81">
        <f t="shared" si="172"/>
        <v>44.680851063829785</v>
      </c>
      <c r="BA212" s="81">
        <f t="shared" si="173"/>
        <v>80.232558139534888</v>
      </c>
      <c r="BB212" s="81">
        <f t="shared" si="174"/>
        <v>64.217252396166131</v>
      </c>
      <c r="BC212" s="81">
        <f t="shared" si="175"/>
        <v>52.542372881355938</v>
      </c>
      <c r="BD212" s="82">
        <f t="shared" si="199"/>
        <v>34</v>
      </c>
      <c r="BE212" s="83">
        <v>9</v>
      </c>
      <c r="BF212" s="83">
        <v>13</v>
      </c>
      <c r="BG212" s="83">
        <v>15</v>
      </c>
      <c r="BH212" s="83">
        <v>61</v>
      </c>
      <c r="BI212" s="83">
        <v>131</v>
      </c>
      <c r="BJ212" s="83">
        <v>11</v>
      </c>
      <c r="BK212" s="77">
        <f t="shared" si="200"/>
        <v>218</v>
      </c>
      <c r="BL212" s="83">
        <f t="shared" si="176"/>
        <v>9</v>
      </c>
      <c r="BM212" s="84">
        <v>14</v>
      </c>
      <c r="BN212" s="83">
        <f t="shared" si="177"/>
        <v>13</v>
      </c>
      <c r="BO212" s="83">
        <f t="shared" si="178"/>
        <v>15</v>
      </c>
      <c r="BP212" s="83">
        <f t="shared" si="179"/>
        <v>61</v>
      </c>
      <c r="BQ212" s="83">
        <f t="shared" si="180"/>
        <v>131</v>
      </c>
      <c r="BR212" s="83">
        <f t="shared" si="181"/>
        <v>11</v>
      </c>
      <c r="BS212" s="77">
        <f t="shared" si="201"/>
        <v>218</v>
      </c>
      <c r="BT212" s="83">
        <f t="shared" si="182"/>
        <v>0</v>
      </c>
      <c r="BU212" s="77"/>
      <c r="BV212" s="83">
        <f t="shared" si="183"/>
        <v>0</v>
      </c>
      <c r="BW212" s="83">
        <f t="shared" si="184"/>
        <v>0</v>
      </c>
      <c r="BX212" s="83">
        <f t="shared" si="185"/>
        <v>0</v>
      </c>
      <c r="BY212" s="83">
        <f t="shared" si="186"/>
        <v>0</v>
      </c>
      <c r="BZ212" s="83">
        <f t="shared" si="187"/>
        <v>0</v>
      </c>
      <c r="CA212" s="77">
        <f t="shared" si="202"/>
        <v>0</v>
      </c>
      <c r="CC212" s="77"/>
      <c r="CI212" s="77">
        <f t="shared" si="203"/>
        <v>0</v>
      </c>
      <c r="CP212" s="77">
        <f t="shared" si="204"/>
        <v>0</v>
      </c>
      <c r="CQ212" s="85">
        <f t="shared" si="188"/>
        <v>0</v>
      </c>
      <c r="CR212" s="77"/>
      <c r="CS212" s="85">
        <f t="shared" si="189"/>
        <v>0</v>
      </c>
      <c r="CT212" s="85">
        <f t="shared" si="190"/>
        <v>0</v>
      </c>
      <c r="CU212" s="85">
        <f t="shared" si="191"/>
        <v>0</v>
      </c>
      <c r="CV212" s="85">
        <f t="shared" si="192"/>
        <v>0</v>
      </c>
      <c r="CW212" s="85">
        <f t="shared" si="193"/>
        <v>0</v>
      </c>
      <c r="CX212" s="77">
        <f t="shared" si="205"/>
        <v>0</v>
      </c>
      <c r="ET212" s="85">
        <v>8</v>
      </c>
      <c r="EU212" s="85">
        <v>9</v>
      </c>
      <c r="EV212" s="85">
        <v>5</v>
      </c>
      <c r="EW212" s="85">
        <v>40</v>
      </c>
      <c r="EX212" s="85">
        <v>100</v>
      </c>
      <c r="EY212" s="85">
        <v>11</v>
      </c>
      <c r="EZ212" s="85">
        <v>1</v>
      </c>
      <c r="FA212" s="85">
        <v>4</v>
      </c>
      <c r="FB212" s="85">
        <v>10</v>
      </c>
      <c r="FC212" s="85">
        <v>21</v>
      </c>
      <c r="FD212" s="85">
        <v>31</v>
      </c>
      <c r="FE212" s="85">
        <v>0</v>
      </c>
      <c r="FL212" s="86">
        <f t="shared" si="206"/>
        <v>0</v>
      </c>
      <c r="FM212" s="99">
        <f t="shared" si="194"/>
        <v>0</v>
      </c>
      <c r="FN212" s="99">
        <f t="shared" si="195"/>
        <v>0</v>
      </c>
      <c r="FO212" s="100">
        <f t="shared" si="196"/>
        <v>0</v>
      </c>
      <c r="FP212" s="100">
        <f t="shared" si="197"/>
        <v>0</v>
      </c>
      <c r="FQ212" s="101">
        <v>-6.1728395061728281E-2</v>
      </c>
      <c r="FR212" s="101">
        <v>-7.4854651162790706E-2</v>
      </c>
      <c r="FS212" s="101">
        <v>6.5539112050740075E-2</v>
      </c>
      <c r="FT212" s="100" t="s">
        <v>2000</v>
      </c>
      <c r="FU212" s="100" t="s">
        <v>2001</v>
      </c>
      <c r="FV212" s="100" t="s">
        <v>2002</v>
      </c>
      <c r="FW212" s="100" t="s">
        <v>2003</v>
      </c>
      <c r="FX212" s="100" t="s">
        <v>1886</v>
      </c>
      <c r="FY212" s="100" t="s">
        <v>1495</v>
      </c>
      <c r="FZ212" s="100" t="s">
        <v>1580</v>
      </c>
      <c r="GA212" s="100" t="s">
        <v>1798</v>
      </c>
      <c r="GB212" s="100"/>
    </row>
    <row r="213" spans="1:184" hidden="1" x14ac:dyDescent="0.25">
      <c r="A213" s="32" t="s">
        <v>201</v>
      </c>
      <c r="B213" s="90" t="s">
        <v>205</v>
      </c>
      <c r="C213" s="41" t="str">
        <f>'[1]Özet tablo'!P212</f>
        <v>BURDUR</v>
      </c>
      <c r="D213" s="41"/>
      <c r="E213" s="41"/>
      <c r="F213" s="41"/>
      <c r="G213" s="91">
        <v>10</v>
      </c>
      <c r="H213" s="91">
        <v>18</v>
      </c>
      <c r="I213" s="91">
        <v>49</v>
      </c>
      <c r="J213" s="91">
        <v>77</v>
      </c>
      <c r="K213" s="92">
        <v>6</v>
      </c>
      <c r="L213" s="92">
        <v>26</v>
      </c>
      <c r="M213" s="92">
        <v>35</v>
      </c>
      <c r="N213" s="92">
        <v>67</v>
      </c>
      <c r="O213" s="93">
        <v>1</v>
      </c>
      <c r="P213" s="40">
        <v>14</v>
      </c>
      <c r="Q213" s="94">
        <f t="shared" si="159"/>
        <v>-10</v>
      </c>
      <c r="R213" s="95">
        <f t="shared" si="160"/>
        <v>-0.12987012987012986</v>
      </c>
      <c r="S213" s="96">
        <v>28</v>
      </c>
      <c r="T213" s="96">
        <v>39</v>
      </c>
      <c r="U213" s="96">
        <v>28</v>
      </c>
      <c r="V213" s="96">
        <v>37</v>
      </c>
      <c r="W213" s="96">
        <v>67</v>
      </c>
      <c r="X213" s="96">
        <v>95</v>
      </c>
      <c r="Y213" s="73">
        <f t="shared" si="161"/>
        <v>21.428571428571427</v>
      </c>
      <c r="Z213" s="73">
        <f t="shared" si="162"/>
        <v>66.666666666666657</v>
      </c>
      <c r="AA213" s="73">
        <f t="shared" si="163"/>
        <v>78.571428571428569</v>
      </c>
      <c r="AB213" s="73">
        <f t="shared" si="164"/>
        <v>71.641791044776113</v>
      </c>
      <c r="AC213" s="73">
        <f t="shared" si="165"/>
        <v>56.84210526315789</v>
      </c>
      <c r="AD213" s="97">
        <f t="shared" si="166"/>
        <v>19</v>
      </c>
      <c r="AE213" s="40">
        <f t="shared" si="167"/>
        <v>6</v>
      </c>
      <c r="AF213" s="98">
        <v>46</v>
      </c>
      <c r="AG213" s="98">
        <v>32</v>
      </c>
      <c r="AH213" s="98">
        <v>43</v>
      </c>
      <c r="AI213" s="98">
        <v>33</v>
      </c>
      <c r="AJ213" s="98">
        <v>10</v>
      </c>
      <c r="AK213" s="98">
        <v>12</v>
      </c>
      <c r="AL213" s="76">
        <v>5</v>
      </c>
      <c r="AM213" s="76">
        <v>5</v>
      </c>
      <c r="AN213" s="77">
        <v>4</v>
      </c>
      <c r="AO213" s="77">
        <v>21</v>
      </c>
      <c r="AP213" s="77">
        <v>32</v>
      </c>
      <c r="AQ213" s="77">
        <v>6</v>
      </c>
      <c r="AR213" s="77">
        <f t="shared" si="198"/>
        <v>63</v>
      </c>
      <c r="AS213" s="77">
        <v>11</v>
      </c>
      <c r="AT213" s="77"/>
      <c r="AU213" s="79">
        <v>4</v>
      </c>
      <c r="AV213" s="80">
        <f t="shared" si="168"/>
        <v>47.692307692307693</v>
      </c>
      <c r="AW213" s="80">
        <f t="shared" si="169"/>
        <v>63.157894736842103</v>
      </c>
      <c r="AX213" s="80">
        <f t="shared" si="170"/>
        <v>81.818181818181827</v>
      </c>
      <c r="AY213" s="81">
        <f t="shared" si="171"/>
        <v>12.5</v>
      </c>
      <c r="AZ213" s="81">
        <f t="shared" si="172"/>
        <v>48.837209302325576</v>
      </c>
      <c r="BA213" s="81">
        <f t="shared" si="173"/>
        <v>83.720930232558146</v>
      </c>
      <c r="BB213" s="81">
        <f t="shared" si="174"/>
        <v>66.279069767441854</v>
      </c>
      <c r="BC213" s="81">
        <f t="shared" si="175"/>
        <v>53.333333333333336</v>
      </c>
      <c r="BD213" s="82">
        <f t="shared" si="199"/>
        <v>7</v>
      </c>
      <c r="BE213" s="83">
        <v>5</v>
      </c>
      <c r="BF213" s="83">
        <v>5</v>
      </c>
      <c r="BG213" s="83">
        <v>3</v>
      </c>
      <c r="BH213" s="83">
        <v>20</v>
      </c>
      <c r="BI213" s="83">
        <v>34</v>
      </c>
      <c r="BJ213" s="83">
        <v>6</v>
      </c>
      <c r="BK213" s="77">
        <f t="shared" si="200"/>
        <v>63</v>
      </c>
      <c r="BL213" s="83">
        <f t="shared" si="176"/>
        <v>5</v>
      </c>
      <c r="BM213" s="84">
        <v>5</v>
      </c>
      <c r="BN213" s="83">
        <f t="shared" si="177"/>
        <v>5</v>
      </c>
      <c r="BO213" s="83">
        <f t="shared" si="178"/>
        <v>3</v>
      </c>
      <c r="BP213" s="83">
        <f t="shared" si="179"/>
        <v>20</v>
      </c>
      <c r="BQ213" s="83">
        <f t="shared" si="180"/>
        <v>34</v>
      </c>
      <c r="BR213" s="83">
        <f t="shared" si="181"/>
        <v>6</v>
      </c>
      <c r="BS213" s="77">
        <f t="shared" si="201"/>
        <v>63</v>
      </c>
      <c r="BT213" s="83">
        <f t="shared" si="182"/>
        <v>0</v>
      </c>
      <c r="BU213" s="77"/>
      <c r="BV213" s="83">
        <f t="shared" si="183"/>
        <v>0</v>
      </c>
      <c r="BW213" s="83">
        <f t="shared" si="184"/>
        <v>0</v>
      </c>
      <c r="BX213" s="83">
        <f t="shared" si="185"/>
        <v>0</v>
      </c>
      <c r="BY213" s="83">
        <f t="shared" si="186"/>
        <v>0</v>
      </c>
      <c r="BZ213" s="83">
        <f t="shared" si="187"/>
        <v>0</v>
      </c>
      <c r="CA213" s="77">
        <f t="shared" si="202"/>
        <v>0</v>
      </c>
      <c r="CC213" s="77"/>
      <c r="CI213" s="77">
        <f t="shared" si="203"/>
        <v>0</v>
      </c>
      <c r="CP213" s="77">
        <f t="shared" si="204"/>
        <v>0</v>
      </c>
      <c r="CQ213" s="85">
        <f t="shared" si="188"/>
        <v>0</v>
      </c>
      <c r="CR213" s="77"/>
      <c r="CS213" s="85">
        <f t="shared" si="189"/>
        <v>0</v>
      </c>
      <c r="CT213" s="85">
        <f t="shared" si="190"/>
        <v>0</v>
      </c>
      <c r="CU213" s="85">
        <f t="shared" si="191"/>
        <v>0</v>
      </c>
      <c r="CV213" s="85">
        <f t="shared" si="192"/>
        <v>0</v>
      </c>
      <c r="CW213" s="85">
        <f t="shared" si="193"/>
        <v>0</v>
      </c>
      <c r="CX213" s="77">
        <f t="shared" si="205"/>
        <v>0</v>
      </c>
      <c r="ET213" s="85">
        <v>5</v>
      </c>
      <c r="EU213" s="85">
        <v>5</v>
      </c>
      <c r="EV213" s="85">
        <v>3</v>
      </c>
      <c r="EW213" s="85">
        <v>20</v>
      </c>
      <c r="EX213" s="85">
        <v>34</v>
      </c>
      <c r="EY213" s="85">
        <v>6</v>
      </c>
      <c r="FL213" s="86">
        <f t="shared" si="206"/>
        <v>0</v>
      </c>
      <c r="FM213" s="99">
        <f t="shared" si="194"/>
        <v>0</v>
      </c>
      <c r="FN213" s="99">
        <f t="shared" si="195"/>
        <v>0</v>
      </c>
      <c r="FO213" s="100">
        <f t="shared" si="196"/>
        <v>0</v>
      </c>
      <c r="FP213" s="100">
        <f t="shared" si="197"/>
        <v>0</v>
      </c>
      <c r="FQ213" s="101">
        <v>0.12743773744195874</v>
      </c>
      <c r="FR213" s="101">
        <v>0.20852986327084141</v>
      </c>
      <c r="FS213" s="101">
        <v>4.5062320230105569E-2</v>
      </c>
      <c r="FT213" s="100" t="s">
        <v>1809</v>
      </c>
      <c r="FU213" s="100" t="s">
        <v>1810</v>
      </c>
      <c r="FV213" s="100" t="s">
        <v>1663</v>
      </c>
      <c r="FW213" s="100" t="s">
        <v>1696</v>
      </c>
      <c r="FX213" s="100" t="s">
        <v>1487</v>
      </c>
      <c r="FY213" s="100" t="s">
        <v>1642</v>
      </c>
      <c r="FZ213" s="100" t="s">
        <v>1506</v>
      </c>
      <c r="GA213" s="100" t="s">
        <v>1438</v>
      </c>
      <c r="GB213" s="100"/>
    </row>
    <row r="214" spans="1:184" ht="14.45" hidden="1" customHeight="1" x14ac:dyDescent="0.25">
      <c r="A214" s="32" t="s">
        <v>201</v>
      </c>
      <c r="B214" s="90" t="s">
        <v>206</v>
      </c>
      <c r="C214" s="41" t="str">
        <f>'[1]Özet tablo'!P213</f>
        <v>BURDUR</v>
      </c>
      <c r="D214" s="41"/>
      <c r="E214" s="41"/>
      <c r="F214" s="41"/>
      <c r="G214" s="91">
        <v>33</v>
      </c>
      <c r="H214" s="91">
        <v>112</v>
      </c>
      <c r="I214" s="91">
        <v>205</v>
      </c>
      <c r="J214" s="91">
        <v>350</v>
      </c>
      <c r="K214" s="92">
        <v>62</v>
      </c>
      <c r="L214" s="92">
        <v>98</v>
      </c>
      <c r="M214" s="92">
        <v>226</v>
      </c>
      <c r="N214" s="92">
        <v>386</v>
      </c>
      <c r="O214" s="93">
        <v>1</v>
      </c>
      <c r="P214" s="40">
        <v>78</v>
      </c>
      <c r="Q214" s="94">
        <f t="shared" si="159"/>
        <v>36</v>
      </c>
      <c r="R214" s="95">
        <f t="shared" si="160"/>
        <v>0.10285714285714286</v>
      </c>
      <c r="S214" s="96">
        <v>186</v>
      </c>
      <c r="T214" s="96">
        <v>243</v>
      </c>
      <c r="U214" s="96">
        <v>185</v>
      </c>
      <c r="V214" s="96">
        <v>238</v>
      </c>
      <c r="W214" s="96">
        <v>428</v>
      </c>
      <c r="X214" s="96">
        <v>614</v>
      </c>
      <c r="Y214" s="73">
        <f t="shared" si="161"/>
        <v>33.333333333333329</v>
      </c>
      <c r="Z214" s="73">
        <f t="shared" si="162"/>
        <v>40.329218106995881</v>
      </c>
      <c r="AA214" s="73">
        <f t="shared" si="163"/>
        <v>80.540540540540533</v>
      </c>
      <c r="AB214" s="73">
        <f t="shared" si="164"/>
        <v>57.710280373831779</v>
      </c>
      <c r="AC214" s="73">
        <f t="shared" si="165"/>
        <v>50.325732899022803</v>
      </c>
      <c r="AD214" s="97">
        <f t="shared" si="166"/>
        <v>181</v>
      </c>
      <c r="AE214" s="40">
        <f t="shared" si="167"/>
        <v>36</v>
      </c>
      <c r="AF214" s="98">
        <v>253</v>
      </c>
      <c r="AG214" s="98">
        <v>201</v>
      </c>
      <c r="AH214" s="98">
        <v>250</v>
      </c>
      <c r="AI214" s="98">
        <v>201</v>
      </c>
      <c r="AJ214" s="98">
        <v>58</v>
      </c>
      <c r="AK214" s="98">
        <v>56</v>
      </c>
      <c r="AL214" s="76">
        <v>11</v>
      </c>
      <c r="AM214" s="76">
        <v>21</v>
      </c>
      <c r="AN214" s="77">
        <v>43</v>
      </c>
      <c r="AO214" s="77">
        <v>137</v>
      </c>
      <c r="AP214" s="77">
        <v>207</v>
      </c>
      <c r="AQ214" s="77">
        <v>24</v>
      </c>
      <c r="AR214" s="77">
        <f t="shared" si="198"/>
        <v>411</v>
      </c>
      <c r="AS214" s="77">
        <v>72</v>
      </c>
      <c r="AT214" s="78">
        <v>2</v>
      </c>
      <c r="AU214" s="79">
        <v>9</v>
      </c>
      <c r="AV214" s="80">
        <f t="shared" si="168"/>
        <v>50.248756218905477</v>
      </c>
      <c r="AW214" s="80">
        <f t="shared" si="169"/>
        <v>65.631929046563201</v>
      </c>
      <c r="AX214" s="80">
        <f t="shared" si="170"/>
        <v>79.104477611940297</v>
      </c>
      <c r="AY214" s="81">
        <f t="shared" si="171"/>
        <v>21.393034825870647</v>
      </c>
      <c r="AZ214" s="81">
        <f t="shared" si="172"/>
        <v>54.800000000000004</v>
      </c>
      <c r="BA214" s="81">
        <f t="shared" si="173"/>
        <v>84.16988416988417</v>
      </c>
      <c r="BB214" s="81">
        <f t="shared" si="174"/>
        <v>69.744597249508843</v>
      </c>
      <c r="BC214" s="81">
        <f t="shared" si="175"/>
        <v>56.739130434782616</v>
      </c>
      <c r="BD214" s="82">
        <f t="shared" si="199"/>
        <v>41</v>
      </c>
      <c r="BE214" s="83">
        <v>12</v>
      </c>
      <c r="BF214" s="83">
        <v>25</v>
      </c>
      <c r="BG214" s="83">
        <v>41</v>
      </c>
      <c r="BH214" s="83">
        <v>127</v>
      </c>
      <c r="BI214" s="83">
        <v>220</v>
      </c>
      <c r="BJ214" s="83">
        <v>31</v>
      </c>
      <c r="BK214" s="77">
        <f t="shared" si="200"/>
        <v>419</v>
      </c>
      <c r="BL214" s="83">
        <f t="shared" si="176"/>
        <v>10</v>
      </c>
      <c r="BM214" s="84">
        <v>20</v>
      </c>
      <c r="BN214" s="83">
        <f t="shared" si="177"/>
        <v>23</v>
      </c>
      <c r="BO214" s="83">
        <f t="shared" si="178"/>
        <v>38</v>
      </c>
      <c r="BP214" s="83">
        <f t="shared" si="179"/>
        <v>113</v>
      </c>
      <c r="BQ214" s="83">
        <f t="shared" si="180"/>
        <v>214</v>
      </c>
      <c r="BR214" s="83">
        <f t="shared" si="181"/>
        <v>31</v>
      </c>
      <c r="BS214" s="77">
        <f t="shared" si="201"/>
        <v>396</v>
      </c>
      <c r="BT214" s="83">
        <f t="shared" si="182"/>
        <v>0</v>
      </c>
      <c r="BU214" s="77"/>
      <c r="BV214" s="83">
        <f t="shared" si="183"/>
        <v>0</v>
      </c>
      <c r="BW214" s="83">
        <f t="shared" si="184"/>
        <v>0</v>
      </c>
      <c r="BX214" s="83">
        <f t="shared" si="185"/>
        <v>0</v>
      </c>
      <c r="BY214" s="83">
        <f t="shared" si="186"/>
        <v>0</v>
      </c>
      <c r="BZ214" s="83">
        <f t="shared" si="187"/>
        <v>0</v>
      </c>
      <c r="CA214" s="77">
        <f t="shared" si="202"/>
        <v>0</v>
      </c>
      <c r="CC214" s="77"/>
      <c r="CI214" s="77">
        <f t="shared" si="203"/>
        <v>0</v>
      </c>
      <c r="CP214" s="77">
        <f t="shared" si="204"/>
        <v>0</v>
      </c>
      <c r="CQ214" s="85">
        <f t="shared" si="188"/>
        <v>2</v>
      </c>
      <c r="CR214" s="77">
        <v>1</v>
      </c>
      <c r="CS214" s="85">
        <f t="shared" si="189"/>
        <v>2</v>
      </c>
      <c r="CT214" s="85">
        <f t="shared" si="190"/>
        <v>3</v>
      </c>
      <c r="CU214" s="85">
        <f t="shared" si="191"/>
        <v>14</v>
      </c>
      <c r="CV214" s="85">
        <f t="shared" si="192"/>
        <v>6</v>
      </c>
      <c r="CW214" s="85">
        <f t="shared" si="193"/>
        <v>0</v>
      </c>
      <c r="CX214" s="77">
        <f t="shared" si="205"/>
        <v>23</v>
      </c>
      <c r="CY214" s="85">
        <v>2</v>
      </c>
      <c r="CZ214" s="85">
        <v>2</v>
      </c>
      <c r="DA214" s="85">
        <v>3</v>
      </c>
      <c r="DB214" s="85">
        <v>14</v>
      </c>
      <c r="DC214" s="85">
        <v>6</v>
      </c>
      <c r="DD214" s="85">
        <v>0</v>
      </c>
      <c r="ET214" s="85">
        <v>8</v>
      </c>
      <c r="EU214" s="85">
        <v>11</v>
      </c>
      <c r="EV214" s="85">
        <v>0</v>
      </c>
      <c r="EW214" s="85">
        <v>31</v>
      </c>
      <c r="EX214" s="85">
        <v>139</v>
      </c>
      <c r="EY214" s="85">
        <v>22</v>
      </c>
      <c r="EZ214" s="85">
        <v>2</v>
      </c>
      <c r="FA214" s="85">
        <v>12</v>
      </c>
      <c r="FB214" s="85">
        <v>38</v>
      </c>
      <c r="FC214" s="85">
        <v>82</v>
      </c>
      <c r="FD214" s="85">
        <v>75</v>
      </c>
      <c r="FE214" s="85">
        <v>9</v>
      </c>
      <c r="FL214" s="86">
        <f t="shared" si="206"/>
        <v>0</v>
      </c>
      <c r="FM214" s="99">
        <f t="shared" si="194"/>
        <v>0</v>
      </c>
      <c r="FN214" s="99">
        <f t="shared" si="195"/>
        <v>0</v>
      </c>
      <c r="FO214" s="100">
        <f t="shared" si="196"/>
        <v>0</v>
      </c>
      <c r="FP214" s="100">
        <f t="shared" si="197"/>
        <v>0</v>
      </c>
      <c r="FQ214" s="101">
        <v>-5.5734684477199536E-2</v>
      </c>
      <c r="FR214" s="101">
        <v>-0.13383519653804549</v>
      </c>
      <c r="FS214" s="101">
        <v>-0.10262390670553925</v>
      </c>
      <c r="FT214" s="100" t="s">
        <v>2234</v>
      </c>
      <c r="FU214" s="100" t="s">
        <v>2235</v>
      </c>
      <c r="FV214" s="100" t="s">
        <v>2236</v>
      </c>
      <c r="FW214" s="100" t="s">
        <v>2013</v>
      </c>
      <c r="FX214" s="100" t="s">
        <v>2082</v>
      </c>
      <c r="FY214" s="100" t="s">
        <v>1720</v>
      </c>
      <c r="FZ214" s="100" t="s">
        <v>2164</v>
      </c>
      <c r="GA214" s="100" t="s">
        <v>2049</v>
      </c>
      <c r="GB214" s="100"/>
    </row>
    <row r="215" spans="1:184" ht="14.45" hidden="1" customHeight="1" x14ac:dyDescent="0.25">
      <c r="A215" s="32" t="s">
        <v>201</v>
      </c>
      <c r="B215" s="90" t="s">
        <v>207</v>
      </c>
      <c r="C215" s="41" t="str">
        <f>'[1]Özet tablo'!P214</f>
        <v>BURDUR</v>
      </c>
      <c r="D215" s="41"/>
      <c r="E215" s="41"/>
      <c r="F215" s="41"/>
      <c r="G215" s="91">
        <v>20</v>
      </c>
      <c r="H215" s="91">
        <v>41</v>
      </c>
      <c r="I215" s="91">
        <v>76</v>
      </c>
      <c r="J215" s="91">
        <v>137</v>
      </c>
      <c r="K215" s="92">
        <v>12</v>
      </c>
      <c r="L215" s="92">
        <v>48</v>
      </c>
      <c r="M215" s="92">
        <v>92</v>
      </c>
      <c r="N215" s="92">
        <v>152</v>
      </c>
      <c r="O215" s="93">
        <v>2</v>
      </c>
      <c r="P215" s="40">
        <v>24</v>
      </c>
      <c r="Q215" s="94">
        <f t="shared" si="159"/>
        <v>15</v>
      </c>
      <c r="R215" s="95">
        <f t="shared" si="160"/>
        <v>0.10948905109489052</v>
      </c>
      <c r="S215" s="96">
        <v>67</v>
      </c>
      <c r="T215" s="96">
        <v>102</v>
      </c>
      <c r="U215" s="96">
        <v>81</v>
      </c>
      <c r="V215" s="96">
        <v>111</v>
      </c>
      <c r="W215" s="96">
        <v>183</v>
      </c>
      <c r="X215" s="96">
        <v>250</v>
      </c>
      <c r="Y215" s="73">
        <f t="shared" si="161"/>
        <v>17.910447761194028</v>
      </c>
      <c r="Z215" s="73">
        <f t="shared" si="162"/>
        <v>47.058823529411761</v>
      </c>
      <c r="AA215" s="73">
        <f t="shared" si="163"/>
        <v>86.419753086419746</v>
      </c>
      <c r="AB215" s="73">
        <f t="shared" si="164"/>
        <v>64.480874316939889</v>
      </c>
      <c r="AC215" s="73">
        <f t="shared" si="165"/>
        <v>52</v>
      </c>
      <c r="AD215" s="97">
        <f t="shared" si="166"/>
        <v>65</v>
      </c>
      <c r="AE215" s="40">
        <f t="shared" si="167"/>
        <v>11</v>
      </c>
      <c r="AF215" s="98">
        <v>90</v>
      </c>
      <c r="AG215" s="98">
        <v>69</v>
      </c>
      <c r="AH215" s="98">
        <v>90</v>
      </c>
      <c r="AI215" s="98">
        <v>69</v>
      </c>
      <c r="AJ215" s="98">
        <v>29</v>
      </c>
      <c r="AK215" s="98">
        <v>20</v>
      </c>
      <c r="AL215" s="76">
        <v>4</v>
      </c>
      <c r="AM215" s="76">
        <v>6</v>
      </c>
      <c r="AN215" s="77">
        <v>6</v>
      </c>
      <c r="AO215" s="77">
        <v>29</v>
      </c>
      <c r="AP215" s="77">
        <v>70</v>
      </c>
      <c r="AQ215" s="77">
        <v>5</v>
      </c>
      <c r="AR215" s="77">
        <f t="shared" si="198"/>
        <v>110</v>
      </c>
      <c r="AS215" s="77">
        <v>26</v>
      </c>
      <c r="AT215" s="78">
        <v>2</v>
      </c>
      <c r="AU215" s="79">
        <v>4</v>
      </c>
      <c r="AV215" s="80">
        <f t="shared" si="168"/>
        <v>39.855072463768117</v>
      </c>
      <c r="AW215" s="80">
        <f t="shared" si="169"/>
        <v>49.056603773584904</v>
      </c>
      <c r="AX215" s="80">
        <f t="shared" si="170"/>
        <v>71.014492753623188</v>
      </c>
      <c r="AY215" s="81">
        <f t="shared" si="171"/>
        <v>8.695652173913043</v>
      </c>
      <c r="AZ215" s="81">
        <f t="shared" si="172"/>
        <v>32.222222222222221</v>
      </c>
      <c r="BA215" s="81">
        <f t="shared" si="173"/>
        <v>77.551020408163268</v>
      </c>
      <c r="BB215" s="81">
        <f t="shared" si="174"/>
        <v>55.851063829787229</v>
      </c>
      <c r="BC215" s="81">
        <f t="shared" si="175"/>
        <v>49.101796407185624</v>
      </c>
      <c r="BD215" s="82">
        <f t="shared" si="199"/>
        <v>22</v>
      </c>
      <c r="BE215" s="83">
        <v>4</v>
      </c>
      <c r="BF215" s="83">
        <v>6</v>
      </c>
      <c r="BG215" s="83">
        <v>6</v>
      </c>
      <c r="BH215" s="83">
        <v>28</v>
      </c>
      <c r="BI215" s="83">
        <v>71</v>
      </c>
      <c r="BJ215" s="83">
        <v>7</v>
      </c>
      <c r="BK215" s="77">
        <f t="shared" si="200"/>
        <v>112</v>
      </c>
      <c r="BL215" s="83">
        <f t="shared" si="176"/>
        <v>4</v>
      </c>
      <c r="BM215" s="84">
        <v>6</v>
      </c>
      <c r="BN215" s="83">
        <f t="shared" si="177"/>
        <v>6</v>
      </c>
      <c r="BO215" s="83">
        <f t="shared" si="178"/>
        <v>6</v>
      </c>
      <c r="BP215" s="83">
        <f t="shared" si="179"/>
        <v>28</v>
      </c>
      <c r="BQ215" s="83">
        <f t="shared" si="180"/>
        <v>71</v>
      </c>
      <c r="BR215" s="83">
        <f t="shared" si="181"/>
        <v>7</v>
      </c>
      <c r="BS215" s="77">
        <f t="shared" si="201"/>
        <v>112</v>
      </c>
      <c r="BT215" s="83">
        <f t="shared" si="182"/>
        <v>0</v>
      </c>
      <c r="BU215" s="77"/>
      <c r="BV215" s="83">
        <f t="shared" si="183"/>
        <v>0</v>
      </c>
      <c r="BW215" s="83">
        <f t="shared" si="184"/>
        <v>0</v>
      </c>
      <c r="BX215" s="83">
        <f t="shared" si="185"/>
        <v>0</v>
      </c>
      <c r="BY215" s="83">
        <f t="shared" si="186"/>
        <v>0</v>
      </c>
      <c r="BZ215" s="83">
        <f t="shared" si="187"/>
        <v>0</v>
      </c>
      <c r="CA215" s="77">
        <f t="shared" si="202"/>
        <v>0</v>
      </c>
      <c r="CC215" s="77"/>
      <c r="CI215" s="77">
        <f t="shared" si="203"/>
        <v>0</v>
      </c>
      <c r="CP215" s="77">
        <f t="shared" si="204"/>
        <v>0</v>
      </c>
      <c r="CQ215" s="85">
        <f t="shared" si="188"/>
        <v>0</v>
      </c>
      <c r="CR215" s="77"/>
      <c r="CS215" s="85">
        <f t="shared" si="189"/>
        <v>0</v>
      </c>
      <c r="CT215" s="85">
        <f t="shared" si="190"/>
        <v>0</v>
      </c>
      <c r="CU215" s="85">
        <f t="shared" si="191"/>
        <v>0</v>
      </c>
      <c r="CV215" s="85">
        <f t="shared" si="192"/>
        <v>0</v>
      </c>
      <c r="CW215" s="85">
        <f t="shared" si="193"/>
        <v>0</v>
      </c>
      <c r="CX215" s="77">
        <f t="shared" si="205"/>
        <v>0</v>
      </c>
      <c r="ET215" s="85">
        <v>3</v>
      </c>
      <c r="EU215" s="85">
        <v>3</v>
      </c>
      <c r="EV215" s="85">
        <v>4</v>
      </c>
      <c r="EW215" s="85">
        <v>11</v>
      </c>
      <c r="EX215" s="85">
        <v>29</v>
      </c>
      <c r="EY215" s="85">
        <v>2</v>
      </c>
      <c r="EZ215" s="85">
        <v>1</v>
      </c>
      <c r="FA215" s="85">
        <v>3</v>
      </c>
      <c r="FB215" s="85">
        <v>2</v>
      </c>
      <c r="FC215" s="85">
        <v>17</v>
      </c>
      <c r="FD215" s="85">
        <v>42</v>
      </c>
      <c r="FE215" s="85">
        <v>5</v>
      </c>
      <c r="FL215" s="86">
        <f t="shared" si="206"/>
        <v>5.2999999999999972</v>
      </c>
      <c r="FM215" s="99">
        <f t="shared" si="194"/>
        <v>0</v>
      </c>
      <c r="FN215" s="99">
        <f t="shared" si="195"/>
        <v>0</v>
      </c>
      <c r="FO215" s="100">
        <f t="shared" si="196"/>
        <v>0</v>
      </c>
      <c r="FP215" s="100">
        <f t="shared" si="197"/>
        <v>0</v>
      </c>
      <c r="FQ215" s="101">
        <v>-0.16</v>
      </c>
      <c r="FR215" s="101">
        <v>-0.13442622950819669</v>
      </c>
      <c r="FS215" s="101">
        <v>-0.43956043956043961</v>
      </c>
      <c r="FT215" s="100" t="s">
        <v>1910</v>
      </c>
      <c r="FU215" s="100" t="s">
        <v>2206</v>
      </c>
      <c r="FV215" s="100" t="s">
        <v>1503</v>
      </c>
      <c r="FW215" s="100" t="s">
        <v>1744</v>
      </c>
      <c r="FX215" s="100" t="s">
        <v>2295</v>
      </c>
      <c r="FY215" s="100" t="s">
        <v>1987</v>
      </c>
      <c r="FZ215" s="100" t="s">
        <v>1775</v>
      </c>
      <c r="GA215" s="100" t="s">
        <v>2363</v>
      </c>
      <c r="GB215" s="100"/>
    </row>
    <row r="216" spans="1:184" ht="12.75" hidden="1" customHeight="1" x14ac:dyDescent="0.25">
      <c r="A216" s="32" t="s">
        <v>201</v>
      </c>
      <c r="B216" s="90" t="s">
        <v>1017</v>
      </c>
      <c r="C216" s="41" t="str">
        <f>'[1]Özet tablo'!P215</f>
        <v>BURDUR</v>
      </c>
      <c r="D216" s="41"/>
      <c r="E216" s="41"/>
      <c r="F216" s="41"/>
      <c r="G216" s="91">
        <v>4</v>
      </c>
      <c r="H216" s="91">
        <v>9</v>
      </c>
      <c r="I216" s="91">
        <v>28</v>
      </c>
      <c r="J216" s="91">
        <v>41</v>
      </c>
      <c r="K216" s="92">
        <v>5</v>
      </c>
      <c r="L216" s="92">
        <v>7</v>
      </c>
      <c r="M216" s="92">
        <v>16</v>
      </c>
      <c r="N216" s="92">
        <v>28</v>
      </c>
      <c r="O216" s="93"/>
      <c r="P216" s="40">
        <v>3</v>
      </c>
      <c r="Q216" s="94">
        <f t="shared" si="159"/>
        <v>-13</v>
      </c>
      <c r="R216" s="95">
        <f t="shared" si="160"/>
        <v>-0.31707317073170732</v>
      </c>
      <c r="S216" s="96">
        <v>20</v>
      </c>
      <c r="T216" s="96">
        <v>27</v>
      </c>
      <c r="U216" s="96">
        <v>17</v>
      </c>
      <c r="V216" s="96">
        <v>26</v>
      </c>
      <c r="W216" s="96">
        <v>44</v>
      </c>
      <c r="X216" s="96">
        <v>64</v>
      </c>
      <c r="Y216" s="73">
        <f t="shared" si="161"/>
        <v>25</v>
      </c>
      <c r="Z216" s="73">
        <f t="shared" si="162"/>
        <v>25.925925925925924</v>
      </c>
      <c r="AA216" s="73">
        <f t="shared" si="163"/>
        <v>76.470588235294116</v>
      </c>
      <c r="AB216" s="73">
        <f t="shared" si="164"/>
        <v>45.454545454545453</v>
      </c>
      <c r="AC216" s="73">
        <f t="shared" si="165"/>
        <v>39.0625</v>
      </c>
      <c r="AD216" s="97">
        <f t="shared" si="166"/>
        <v>24</v>
      </c>
      <c r="AE216" s="40">
        <f t="shared" si="167"/>
        <v>4</v>
      </c>
      <c r="AF216" s="98">
        <v>25</v>
      </c>
      <c r="AG216" s="98">
        <v>29</v>
      </c>
      <c r="AH216" s="98">
        <v>26</v>
      </c>
      <c r="AI216" s="98">
        <v>26</v>
      </c>
      <c r="AJ216" s="98">
        <v>9</v>
      </c>
      <c r="AK216" s="98">
        <v>0</v>
      </c>
      <c r="AL216" s="76">
        <v>1</v>
      </c>
      <c r="AM216" s="76">
        <v>2</v>
      </c>
      <c r="AN216" s="77">
        <v>6</v>
      </c>
      <c r="AO216" s="77">
        <v>9</v>
      </c>
      <c r="AP216" s="77">
        <v>15</v>
      </c>
      <c r="AQ216" s="77">
        <v>0</v>
      </c>
      <c r="AR216" s="77">
        <f t="shared" si="198"/>
        <v>30</v>
      </c>
      <c r="AS216" s="77">
        <v>5</v>
      </c>
      <c r="AT216" s="77"/>
      <c r="AU216" s="79">
        <v>0</v>
      </c>
      <c r="AV216" s="80">
        <f t="shared" si="168"/>
        <v>29.09090909090909</v>
      </c>
      <c r="AW216" s="80">
        <f t="shared" si="169"/>
        <v>36.538461538461533</v>
      </c>
      <c r="AX216" s="80">
        <f t="shared" si="170"/>
        <v>38.461538461538467</v>
      </c>
      <c r="AY216" s="81">
        <f t="shared" si="171"/>
        <v>20.689655172413794</v>
      </c>
      <c r="AZ216" s="81">
        <f t="shared" si="172"/>
        <v>34.615384615384613</v>
      </c>
      <c r="BA216" s="81">
        <f t="shared" si="173"/>
        <v>42.857142857142854</v>
      </c>
      <c r="BB216" s="81">
        <f t="shared" si="174"/>
        <v>39.344262295081968</v>
      </c>
      <c r="BC216" s="81">
        <f t="shared" si="175"/>
        <v>32.8125</v>
      </c>
      <c r="BD216" s="82">
        <f t="shared" si="199"/>
        <v>20</v>
      </c>
      <c r="BE216" s="83">
        <v>1</v>
      </c>
      <c r="BF216" s="83">
        <v>2</v>
      </c>
      <c r="BG216" s="83">
        <v>6</v>
      </c>
      <c r="BH216" s="83">
        <v>8</v>
      </c>
      <c r="BI216" s="83">
        <v>16</v>
      </c>
      <c r="BJ216" s="83">
        <v>0</v>
      </c>
      <c r="BK216" s="77">
        <f t="shared" si="200"/>
        <v>30</v>
      </c>
      <c r="BL216" s="83">
        <f t="shared" si="176"/>
        <v>1</v>
      </c>
      <c r="BM216" s="84">
        <v>2</v>
      </c>
      <c r="BN216" s="83">
        <f t="shared" si="177"/>
        <v>2</v>
      </c>
      <c r="BO216" s="83">
        <f t="shared" si="178"/>
        <v>6</v>
      </c>
      <c r="BP216" s="83">
        <f t="shared" si="179"/>
        <v>8</v>
      </c>
      <c r="BQ216" s="83">
        <f t="shared" si="180"/>
        <v>16</v>
      </c>
      <c r="BR216" s="83">
        <f t="shared" si="181"/>
        <v>0</v>
      </c>
      <c r="BS216" s="77">
        <f t="shared" si="201"/>
        <v>30</v>
      </c>
      <c r="BT216" s="83">
        <f t="shared" si="182"/>
        <v>0</v>
      </c>
      <c r="BU216" s="77"/>
      <c r="BV216" s="83">
        <f t="shared" si="183"/>
        <v>0</v>
      </c>
      <c r="BW216" s="83">
        <f t="shared" si="184"/>
        <v>0</v>
      </c>
      <c r="BX216" s="83">
        <f t="shared" si="185"/>
        <v>0</v>
      </c>
      <c r="BY216" s="83">
        <f t="shared" si="186"/>
        <v>0</v>
      </c>
      <c r="BZ216" s="83">
        <f t="shared" si="187"/>
        <v>0</v>
      </c>
      <c r="CA216" s="77">
        <f t="shared" si="202"/>
        <v>0</v>
      </c>
      <c r="CC216" s="77"/>
      <c r="CI216" s="77">
        <f t="shared" si="203"/>
        <v>0</v>
      </c>
      <c r="CP216" s="77">
        <f t="shared" si="204"/>
        <v>0</v>
      </c>
      <c r="CQ216" s="85">
        <f t="shared" si="188"/>
        <v>0</v>
      </c>
      <c r="CR216" s="77"/>
      <c r="CS216" s="85">
        <f t="shared" si="189"/>
        <v>0</v>
      </c>
      <c r="CT216" s="85">
        <f t="shared" si="190"/>
        <v>0</v>
      </c>
      <c r="CU216" s="85">
        <f t="shared" si="191"/>
        <v>0</v>
      </c>
      <c r="CV216" s="85">
        <f t="shared" si="192"/>
        <v>0</v>
      </c>
      <c r="CW216" s="85">
        <f t="shared" si="193"/>
        <v>0</v>
      </c>
      <c r="CX216" s="77">
        <f t="shared" si="205"/>
        <v>0</v>
      </c>
      <c r="ET216" s="85">
        <v>1</v>
      </c>
      <c r="EU216" s="85">
        <v>2</v>
      </c>
      <c r="EV216" s="85">
        <v>6</v>
      </c>
      <c r="EW216" s="85">
        <v>8</v>
      </c>
      <c r="EX216" s="85">
        <v>16</v>
      </c>
      <c r="EY216" s="85">
        <v>0</v>
      </c>
      <c r="FL216" s="86">
        <f t="shared" si="206"/>
        <v>12.399999999999999</v>
      </c>
      <c r="FM216" s="99">
        <f t="shared" si="194"/>
        <v>0</v>
      </c>
      <c r="FN216" s="99">
        <f t="shared" si="195"/>
        <v>0</v>
      </c>
      <c r="FO216" s="100">
        <f t="shared" si="196"/>
        <v>0</v>
      </c>
      <c r="FP216" s="100">
        <f t="shared" si="197"/>
        <v>0</v>
      </c>
      <c r="FQ216" s="101">
        <v>0.2958867148070502</v>
      </c>
      <c r="FR216" s="101">
        <v>0.11828809132718841</v>
      </c>
      <c r="FS216" s="101">
        <v>6.5220396252495913E-2</v>
      </c>
      <c r="FT216" s="100" t="s">
        <v>1589</v>
      </c>
      <c r="FU216" s="100" t="s">
        <v>1799</v>
      </c>
      <c r="FV216" s="100" t="s">
        <v>1800</v>
      </c>
      <c r="FW216" s="100" t="s">
        <v>1724</v>
      </c>
      <c r="FX216" s="100" t="s">
        <v>1735</v>
      </c>
      <c r="FY216" s="100" t="s">
        <v>1676</v>
      </c>
      <c r="FZ216" s="100" t="s">
        <v>1754</v>
      </c>
      <c r="GA216" s="100" t="s">
        <v>1624</v>
      </c>
      <c r="GB216" s="100"/>
    </row>
    <row r="217" spans="1:184" ht="14.45" hidden="1" customHeight="1" x14ac:dyDescent="0.25">
      <c r="A217" s="32" t="s">
        <v>201</v>
      </c>
      <c r="B217" s="90" t="s">
        <v>1034</v>
      </c>
      <c r="C217" s="41" t="str">
        <f>'[1]Özet tablo'!P216</f>
        <v>BURDUR</v>
      </c>
      <c r="D217" s="41"/>
      <c r="E217" s="41"/>
      <c r="F217" s="41"/>
      <c r="G217" s="91">
        <v>136</v>
      </c>
      <c r="H217" s="91">
        <v>425</v>
      </c>
      <c r="I217" s="91">
        <v>963</v>
      </c>
      <c r="J217" s="91">
        <v>1524</v>
      </c>
      <c r="K217" s="92">
        <v>146</v>
      </c>
      <c r="L217" s="92">
        <v>446</v>
      </c>
      <c r="M217" s="92">
        <v>1104</v>
      </c>
      <c r="N217" s="92">
        <v>1696</v>
      </c>
      <c r="O217" s="93">
        <v>9</v>
      </c>
      <c r="P217" s="40">
        <v>433</v>
      </c>
      <c r="Q217" s="94">
        <f t="shared" si="159"/>
        <v>172</v>
      </c>
      <c r="R217" s="95">
        <f t="shared" si="160"/>
        <v>0.11286089238845144</v>
      </c>
      <c r="S217" s="96">
        <v>901</v>
      </c>
      <c r="T217" s="96">
        <v>1133</v>
      </c>
      <c r="U217" s="96">
        <v>851</v>
      </c>
      <c r="V217" s="96">
        <v>1153</v>
      </c>
      <c r="W217" s="96">
        <v>1984</v>
      </c>
      <c r="X217" s="96">
        <v>2885</v>
      </c>
      <c r="Y217" s="73">
        <f t="shared" si="161"/>
        <v>16.204217536071035</v>
      </c>
      <c r="Z217" s="73">
        <f t="shared" si="162"/>
        <v>39.364518976169464</v>
      </c>
      <c r="AA217" s="73">
        <f t="shared" si="163"/>
        <v>79.905992949471198</v>
      </c>
      <c r="AB217" s="73">
        <f t="shared" si="164"/>
        <v>56.754032258064512</v>
      </c>
      <c r="AC217" s="73">
        <f t="shared" si="165"/>
        <v>44.09012131715771</v>
      </c>
      <c r="AD217" s="97">
        <f t="shared" si="166"/>
        <v>858</v>
      </c>
      <c r="AE217" s="40">
        <f t="shared" si="167"/>
        <v>171</v>
      </c>
      <c r="AF217" s="98">
        <v>1125</v>
      </c>
      <c r="AG217" s="98">
        <v>876</v>
      </c>
      <c r="AH217" s="98">
        <v>1164</v>
      </c>
      <c r="AI217" s="98">
        <v>846</v>
      </c>
      <c r="AJ217" s="98">
        <v>303</v>
      </c>
      <c r="AK217" s="98">
        <v>245</v>
      </c>
      <c r="AL217" s="76">
        <v>48</v>
      </c>
      <c r="AM217" s="76">
        <v>106</v>
      </c>
      <c r="AN217" s="77">
        <v>179</v>
      </c>
      <c r="AO217" s="77">
        <v>490</v>
      </c>
      <c r="AP217" s="77">
        <v>925</v>
      </c>
      <c r="AQ217" s="77">
        <v>194</v>
      </c>
      <c r="AR217" s="77">
        <f t="shared" si="198"/>
        <v>1788</v>
      </c>
      <c r="AS217" s="77">
        <v>447</v>
      </c>
      <c r="AT217" s="78">
        <v>10</v>
      </c>
      <c r="AU217" s="79">
        <v>43</v>
      </c>
      <c r="AV217" s="80">
        <f t="shared" si="168"/>
        <v>49.419279907084785</v>
      </c>
      <c r="AW217" s="80">
        <f t="shared" si="169"/>
        <v>57.810945273631845</v>
      </c>
      <c r="AX217" s="80">
        <f t="shared" si="170"/>
        <v>79.432624113475185</v>
      </c>
      <c r="AY217" s="81">
        <f t="shared" si="171"/>
        <v>20.4337899543379</v>
      </c>
      <c r="AZ217" s="81">
        <f t="shared" si="172"/>
        <v>42.096219931271477</v>
      </c>
      <c r="BA217" s="81">
        <f t="shared" si="173"/>
        <v>85.117493472584854</v>
      </c>
      <c r="BB217" s="81">
        <f t="shared" si="174"/>
        <v>63.467358408992645</v>
      </c>
      <c r="BC217" s="81">
        <f t="shared" si="175"/>
        <v>57.135802469135797</v>
      </c>
      <c r="BD217" s="82">
        <f t="shared" si="199"/>
        <v>171</v>
      </c>
      <c r="BE217" s="83">
        <v>48</v>
      </c>
      <c r="BF217" s="83">
        <v>108</v>
      </c>
      <c r="BG217" s="83">
        <v>165</v>
      </c>
      <c r="BH217" s="83">
        <v>473</v>
      </c>
      <c r="BI217" s="83">
        <v>940</v>
      </c>
      <c r="BJ217" s="83">
        <v>232</v>
      </c>
      <c r="BK217" s="77">
        <f t="shared" si="200"/>
        <v>1810</v>
      </c>
      <c r="BL217" s="83">
        <f t="shared" si="176"/>
        <v>42</v>
      </c>
      <c r="BM217" s="84">
        <v>90</v>
      </c>
      <c r="BN217" s="83">
        <f t="shared" si="177"/>
        <v>92</v>
      </c>
      <c r="BO217" s="83">
        <f t="shared" si="178"/>
        <v>141</v>
      </c>
      <c r="BP217" s="83">
        <f t="shared" si="179"/>
        <v>401</v>
      </c>
      <c r="BQ217" s="83">
        <f t="shared" si="180"/>
        <v>864</v>
      </c>
      <c r="BR217" s="83">
        <f t="shared" si="181"/>
        <v>217</v>
      </c>
      <c r="BS217" s="77">
        <f t="shared" si="201"/>
        <v>1623</v>
      </c>
      <c r="BT217" s="83">
        <f t="shared" si="182"/>
        <v>4</v>
      </c>
      <c r="BU217" s="77">
        <v>13</v>
      </c>
      <c r="BV217" s="83">
        <f t="shared" si="183"/>
        <v>13</v>
      </c>
      <c r="BW217" s="83">
        <f t="shared" si="184"/>
        <v>20</v>
      </c>
      <c r="BX217" s="83">
        <f t="shared" si="185"/>
        <v>55</v>
      </c>
      <c r="BY217" s="83">
        <f t="shared" si="186"/>
        <v>71</v>
      </c>
      <c r="BZ217" s="83">
        <f t="shared" si="187"/>
        <v>15</v>
      </c>
      <c r="CA217" s="77">
        <f t="shared" si="202"/>
        <v>161</v>
      </c>
      <c r="CB217" s="85">
        <v>1</v>
      </c>
      <c r="CC217" s="77">
        <v>2</v>
      </c>
      <c r="CD217" s="85">
        <v>2</v>
      </c>
      <c r="CE217" s="85">
        <v>4</v>
      </c>
      <c r="CF217" s="85">
        <v>6</v>
      </c>
      <c r="CG217" s="85">
        <v>3</v>
      </c>
      <c r="CH217" s="85">
        <v>0</v>
      </c>
      <c r="CI217" s="77">
        <f t="shared" si="203"/>
        <v>13</v>
      </c>
      <c r="CP217" s="77">
        <f t="shared" si="204"/>
        <v>0</v>
      </c>
      <c r="CQ217" s="85">
        <f t="shared" si="188"/>
        <v>1</v>
      </c>
      <c r="CR217" s="77">
        <v>1</v>
      </c>
      <c r="CS217" s="85">
        <f t="shared" si="189"/>
        <v>1</v>
      </c>
      <c r="CT217" s="85">
        <f t="shared" si="190"/>
        <v>0</v>
      </c>
      <c r="CU217" s="85">
        <f t="shared" si="191"/>
        <v>11</v>
      </c>
      <c r="CV217" s="85">
        <f t="shared" si="192"/>
        <v>2</v>
      </c>
      <c r="CW217" s="85">
        <f t="shared" si="193"/>
        <v>0</v>
      </c>
      <c r="CX217" s="77">
        <f t="shared" si="205"/>
        <v>13</v>
      </c>
      <c r="CY217" s="85">
        <v>1</v>
      </c>
      <c r="CZ217" s="85">
        <v>1</v>
      </c>
      <c r="DA217" s="85">
        <v>0</v>
      </c>
      <c r="DB217" s="85">
        <v>11</v>
      </c>
      <c r="DC217" s="85">
        <v>2</v>
      </c>
      <c r="DD217" s="85">
        <v>0</v>
      </c>
      <c r="DP217" s="85">
        <v>1</v>
      </c>
      <c r="DQ217" s="85">
        <v>3</v>
      </c>
      <c r="DR217" s="85">
        <v>0</v>
      </c>
      <c r="DS217" s="85">
        <v>6</v>
      </c>
      <c r="DT217" s="85">
        <v>13</v>
      </c>
      <c r="DU217" s="85">
        <v>20</v>
      </c>
      <c r="DV217" s="85">
        <v>1</v>
      </c>
      <c r="DW217" s="85">
        <v>2</v>
      </c>
      <c r="DX217" s="85">
        <v>7</v>
      </c>
      <c r="DY217" s="85">
        <v>5</v>
      </c>
      <c r="DZ217" s="85">
        <v>17</v>
      </c>
      <c r="EA217" s="85">
        <v>4</v>
      </c>
      <c r="EB217" s="85">
        <v>3</v>
      </c>
      <c r="EC217" s="85">
        <v>11</v>
      </c>
      <c r="ED217" s="85">
        <v>13</v>
      </c>
      <c r="EE217" s="85">
        <v>50</v>
      </c>
      <c r="EF217" s="85">
        <v>54</v>
      </c>
      <c r="EG217" s="85">
        <v>11</v>
      </c>
      <c r="EH217" s="85">
        <v>2</v>
      </c>
      <c r="EI217" s="85">
        <v>2</v>
      </c>
      <c r="EJ217" s="85">
        <v>0</v>
      </c>
      <c r="EK217" s="85">
        <v>0</v>
      </c>
      <c r="EL217" s="85">
        <v>1</v>
      </c>
      <c r="EM217" s="85">
        <v>2</v>
      </c>
      <c r="ET217" s="85">
        <v>34</v>
      </c>
      <c r="EU217" s="85">
        <v>58</v>
      </c>
      <c r="EV217" s="85">
        <v>29</v>
      </c>
      <c r="EW217" s="85">
        <v>191</v>
      </c>
      <c r="EX217" s="85">
        <v>623</v>
      </c>
      <c r="EY217" s="85">
        <v>143</v>
      </c>
      <c r="EZ217" s="85">
        <v>5</v>
      </c>
      <c r="FA217" s="85">
        <v>29</v>
      </c>
      <c r="FB217" s="85">
        <v>112</v>
      </c>
      <c r="FC217" s="85">
        <v>204</v>
      </c>
      <c r="FD217" s="85">
        <v>227</v>
      </c>
      <c r="FE217" s="85">
        <v>52</v>
      </c>
      <c r="FL217" s="86">
        <f t="shared" si="206"/>
        <v>0</v>
      </c>
      <c r="FM217" s="99">
        <f t="shared" si="194"/>
        <v>0</v>
      </c>
      <c r="FN217" s="99">
        <f t="shared" si="195"/>
        <v>0</v>
      </c>
      <c r="FO217" s="100">
        <f t="shared" si="196"/>
        <v>0</v>
      </c>
      <c r="FP217" s="100">
        <f t="shared" si="197"/>
        <v>0</v>
      </c>
      <c r="FQ217" s="101">
        <v>0.23190723710515809</v>
      </c>
      <c r="FR217" s="101">
        <v>3.1151832460732946E-2</v>
      </c>
      <c r="FS217" s="101">
        <v>2.2977022977023063E-2</v>
      </c>
      <c r="FT217" s="100" t="s">
        <v>2164</v>
      </c>
      <c r="FU217" s="100" t="s">
        <v>2030</v>
      </c>
      <c r="FV217" s="100" t="s">
        <v>2095</v>
      </c>
      <c r="FW217" s="100" t="s">
        <v>1544</v>
      </c>
      <c r="FX217" s="100" t="s">
        <v>1726</v>
      </c>
      <c r="FY217" s="100" t="s">
        <v>2276</v>
      </c>
      <c r="FZ217" s="100" t="s">
        <v>1682</v>
      </c>
      <c r="GA217" s="100" t="s">
        <v>1683</v>
      </c>
      <c r="GB217" s="100"/>
    </row>
    <row r="218" spans="1:184" ht="12.75" hidden="1" customHeight="1" x14ac:dyDescent="0.25">
      <c r="A218" s="32" t="s">
        <v>201</v>
      </c>
      <c r="B218" s="90" t="s">
        <v>208</v>
      </c>
      <c r="C218" s="41" t="str">
        <f>'[1]Özet tablo'!P217</f>
        <v>BURDUR</v>
      </c>
      <c r="D218" s="41"/>
      <c r="E218" s="41"/>
      <c r="F218" s="41"/>
      <c r="G218" s="91">
        <v>6</v>
      </c>
      <c r="H218" s="91">
        <v>40</v>
      </c>
      <c r="I218" s="91">
        <v>68</v>
      </c>
      <c r="J218" s="91">
        <v>114</v>
      </c>
      <c r="K218" s="92">
        <v>2</v>
      </c>
      <c r="L218" s="92">
        <v>36</v>
      </c>
      <c r="M218" s="92">
        <v>69</v>
      </c>
      <c r="N218" s="92">
        <v>107</v>
      </c>
      <c r="O218" s="93"/>
      <c r="P218" s="40">
        <v>25</v>
      </c>
      <c r="Q218" s="94">
        <f t="shared" si="159"/>
        <v>-7</v>
      </c>
      <c r="R218" s="95">
        <f t="shared" si="160"/>
        <v>-6.1403508771929821E-2</v>
      </c>
      <c r="S218" s="96">
        <v>78</v>
      </c>
      <c r="T218" s="96">
        <v>92</v>
      </c>
      <c r="U218" s="96">
        <v>64</v>
      </c>
      <c r="V218" s="96">
        <v>92</v>
      </c>
      <c r="W218" s="96">
        <v>156</v>
      </c>
      <c r="X218" s="96">
        <v>234</v>
      </c>
      <c r="Y218" s="73">
        <f t="shared" si="161"/>
        <v>2.5641025641025639</v>
      </c>
      <c r="Z218" s="73">
        <f t="shared" si="162"/>
        <v>39.130434782608695</v>
      </c>
      <c r="AA218" s="73">
        <f t="shared" si="163"/>
        <v>68.75</v>
      </c>
      <c r="AB218" s="73">
        <f t="shared" si="164"/>
        <v>51.282051282051277</v>
      </c>
      <c r="AC218" s="73">
        <f t="shared" si="165"/>
        <v>35.042735042735039</v>
      </c>
      <c r="AD218" s="97">
        <f t="shared" si="166"/>
        <v>76</v>
      </c>
      <c r="AE218" s="40">
        <f t="shared" si="167"/>
        <v>20</v>
      </c>
      <c r="AF218" s="98">
        <v>97</v>
      </c>
      <c r="AG218" s="98">
        <v>92</v>
      </c>
      <c r="AH218" s="98">
        <v>100</v>
      </c>
      <c r="AI218" s="98">
        <v>63</v>
      </c>
      <c r="AJ218" s="98">
        <v>28</v>
      </c>
      <c r="AK218" s="98">
        <v>18</v>
      </c>
      <c r="AL218" s="76">
        <v>4</v>
      </c>
      <c r="AM218" s="76">
        <v>6</v>
      </c>
      <c r="AN218" s="77">
        <v>15</v>
      </c>
      <c r="AO218" s="77">
        <v>37</v>
      </c>
      <c r="AP218" s="77">
        <v>61</v>
      </c>
      <c r="AQ218" s="77">
        <v>9</v>
      </c>
      <c r="AR218" s="77">
        <f t="shared" si="198"/>
        <v>122</v>
      </c>
      <c r="AS218" s="77">
        <v>30</v>
      </c>
      <c r="AT218" s="77"/>
      <c r="AU218" s="79">
        <v>3</v>
      </c>
      <c r="AV218" s="80">
        <f t="shared" si="168"/>
        <v>35.483870967741936</v>
      </c>
      <c r="AW218" s="80">
        <f t="shared" si="169"/>
        <v>47.239263803680984</v>
      </c>
      <c r="AX218" s="80">
        <f t="shared" si="170"/>
        <v>63.492063492063487</v>
      </c>
      <c r="AY218" s="81">
        <f t="shared" si="171"/>
        <v>16.304347826086957</v>
      </c>
      <c r="AZ218" s="81">
        <f t="shared" si="172"/>
        <v>37</v>
      </c>
      <c r="BA218" s="81">
        <f t="shared" si="173"/>
        <v>70.329670329670336</v>
      </c>
      <c r="BB218" s="81">
        <f t="shared" si="174"/>
        <v>52.879581151832454</v>
      </c>
      <c r="BC218" s="81">
        <f t="shared" si="175"/>
        <v>43.169398907103826</v>
      </c>
      <c r="BD218" s="82">
        <f t="shared" si="199"/>
        <v>27</v>
      </c>
      <c r="BE218" s="83">
        <v>4</v>
      </c>
      <c r="BF218" s="83">
        <v>8</v>
      </c>
      <c r="BG218" s="83">
        <v>15</v>
      </c>
      <c r="BH218" s="83">
        <v>38</v>
      </c>
      <c r="BI218" s="83">
        <v>59</v>
      </c>
      <c r="BJ218" s="83">
        <v>13</v>
      </c>
      <c r="BK218" s="77">
        <f t="shared" si="200"/>
        <v>125</v>
      </c>
      <c r="BL218" s="83">
        <f t="shared" si="176"/>
        <v>4</v>
      </c>
      <c r="BM218" s="84">
        <v>6</v>
      </c>
      <c r="BN218" s="83">
        <f t="shared" si="177"/>
        <v>8</v>
      </c>
      <c r="BO218" s="83">
        <f t="shared" si="178"/>
        <v>15</v>
      </c>
      <c r="BP218" s="83">
        <f t="shared" si="179"/>
        <v>38</v>
      </c>
      <c r="BQ218" s="83">
        <f t="shared" si="180"/>
        <v>59</v>
      </c>
      <c r="BR218" s="83">
        <f t="shared" si="181"/>
        <v>13</v>
      </c>
      <c r="BS218" s="77">
        <f t="shared" si="201"/>
        <v>125</v>
      </c>
      <c r="BT218" s="83">
        <f t="shared" si="182"/>
        <v>0</v>
      </c>
      <c r="BU218" s="77"/>
      <c r="BV218" s="83">
        <f t="shared" si="183"/>
        <v>0</v>
      </c>
      <c r="BW218" s="83">
        <f t="shared" si="184"/>
        <v>0</v>
      </c>
      <c r="BX218" s="83">
        <f t="shared" si="185"/>
        <v>0</v>
      </c>
      <c r="BY218" s="83">
        <f t="shared" si="186"/>
        <v>0</v>
      </c>
      <c r="BZ218" s="83">
        <f t="shared" si="187"/>
        <v>0</v>
      </c>
      <c r="CA218" s="77">
        <f t="shared" si="202"/>
        <v>0</v>
      </c>
      <c r="CC218" s="77"/>
      <c r="CI218" s="77">
        <f t="shared" si="203"/>
        <v>0</v>
      </c>
      <c r="CP218" s="77">
        <f t="shared" si="204"/>
        <v>0</v>
      </c>
      <c r="CQ218" s="85">
        <f t="shared" si="188"/>
        <v>0</v>
      </c>
      <c r="CR218" s="77"/>
      <c r="CS218" s="85">
        <f t="shared" si="189"/>
        <v>0</v>
      </c>
      <c r="CT218" s="85">
        <f t="shared" si="190"/>
        <v>0</v>
      </c>
      <c r="CU218" s="85">
        <f t="shared" si="191"/>
        <v>0</v>
      </c>
      <c r="CV218" s="85">
        <f t="shared" si="192"/>
        <v>0</v>
      </c>
      <c r="CW218" s="85">
        <f t="shared" si="193"/>
        <v>0</v>
      </c>
      <c r="CX218" s="77">
        <f t="shared" si="205"/>
        <v>0</v>
      </c>
      <c r="ET218" s="85">
        <v>3</v>
      </c>
      <c r="EU218" s="85">
        <v>3</v>
      </c>
      <c r="EV218" s="85">
        <v>1</v>
      </c>
      <c r="EW218" s="85">
        <v>19</v>
      </c>
      <c r="EX218" s="85">
        <v>16</v>
      </c>
      <c r="EY218" s="85">
        <v>0</v>
      </c>
      <c r="EZ218" s="85">
        <v>1</v>
      </c>
      <c r="FA218" s="85">
        <v>5</v>
      </c>
      <c r="FB218" s="85">
        <v>14</v>
      </c>
      <c r="FC218" s="85">
        <v>19</v>
      </c>
      <c r="FD218" s="85">
        <v>43</v>
      </c>
      <c r="FE218" s="85">
        <v>13</v>
      </c>
      <c r="FL218" s="86">
        <f t="shared" si="206"/>
        <v>7.0999999999999943</v>
      </c>
      <c r="FM218" s="99">
        <f t="shared" si="194"/>
        <v>0</v>
      </c>
      <c r="FN218" s="99">
        <f t="shared" si="195"/>
        <v>0</v>
      </c>
      <c r="FO218" s="100">
        <f t="shared" si="196"/>
        <v>0</v>
      </c>
      <c r="FP218" s="100">
        <f t="shared" si="197"/>
        <v>0</v>
      </c>
      <c r="FQ218" s="101">
        <v>0.25099424385138674</v>
      </c>
      <c r="FR218" s="101">
        <v>0.20863366757986002</v>
      </c>
      <c r="FS218" s="101">
        <v>0.11037963572525793</v>
      </c>
      <c r="FT218" s="100" t="s">
        <v>2043</v>
      </c>
      <c r="FU218" s="100" t="s">
        <v>2044</v>
      </c>
      <c r="FV218" s="100" t="s">
        <v>2039</v>
      </c>
      <c r="FW218" s="100" t="s">
        <v>1933</v>
      </c>
      <c r="FX218" s="100" t="s">
        <v>1697</v>
      </c>
      <c r="FY218" s="100" t="s">
        <v>1862</v>
      </c>
      <c r="FZ218" s="100" t="s">
        <v>1693</v>
      </c>
      <c r="GA218" s="100" t="s">
        <v>1858</v>
      </c>
      <c r="GB218" s="100"/>
    </row>
    <row r="219" spans="1:184" hidden="1" x14ac:dyDescent="0.25">
      <c r="A219" s="32" t="s">
        <v>201</v>
      </c>
      <c r="B219" s="90" t="s">
        <v>209</v>
      </c>
      <c r="C219" s="41" t="str">
        <f>'[1]Özet tablo'!P218</f>
        <v>BURDUR</v>
      </c>
      <c r="D219" s="41"/>
      <c r="E219" s="41"/>
      <c r="F219" s="41"/>
      <c r="G219" s="91">
        <v>36</v>
      </c>
      <c r="H219" s="91">
        <v>68</v>
      </c>
      <c r="I219" s="91">
        <v>103</v>
      </c>
      <c r="J219" s="91">
        <v>207</v>
      </c>
      <c r="K219" s="92">
        <v>16</v>
      </c>
      <c r="L219" s="92">
        <v>69</v>
      </c>
      <c r="M219" s="92">
        <v>110</v>
      </c>
      <c r="N219" s="92">
        <v>195</v>
      </c>
      <c r="O219" s="93">
        <v>1</v>
      </c>
      <c r="P219" s="40">
        <v>49</v>
      </c>
      <c r="Q219" s="94">
        <f t="shared" si="159"/>
        <v>-12</v>
      </c>
      <c r="R219" s="95">
        <f t="shared" si="160"/>
        <v>-5.7971014492753624E-2</v>
      </c>
      <c r="S219" s="96">
        <v>106</v>
      </c>
      <c r="T219" s="96">
        <v>155</v>
      </c>
      <c r="U219" s="96">
        <v>88</v>
      </c>
      <c r="V219" s="96">
        <v>122</v>
      </c>
      <c r="W219" s="96">
        <v>243</v>
      </c>
      <c r="X219" s="96">
        <v>349</v>
      </c>
      <c r="Y219" s="73">
        <f t="shared" si="161"/>
        <v>15.09433962264151</v>
      </c>
      <c r="Z219" s="73">
        <f t="shared" si="162"/>
        <v>44.516129032258064</v>
      </c>
      <c r="AA219" s="73">
        <f t="shared" si="163"/>
        <v>70.454545454545453</v>
      </c>
      <c r="AB219" s="73">
        <f t="shared" si="164"/>
        <v>53.909465020576128</v>
      </c>
      <c r="AC219" s="73">
        <f t="shared" si="165"/>
        <v>42.120343839541547</v>
      </c>
      <c r="AD219" s="97">
        <f t="shared" si="166"/>
        <v>112</v>
      </c>
      <c r="AE219" s="40">
        <f t="shared" si="167"/>
        <v>26</v>
      </c>
      <c r="AF219" s="98">
        <v>140</v>
      </c>
      <c r="AG219" s="98">
        <v>113</v>
      </c>
      <c r="AH219" s="98">
        <v>140</v>
      </c>
      <c r="AI219" s="98">
        <v>114</v>
      </c>
      <c r="AJ219" s="98">
        <v>33</v>
      </c>
      <c r="AK219" s="98">
        <v>29</v>
      </c>
      <c r="AL219" s="76">
        <v>8</v>
      </c>
      <c r="AM219" s="76">
        <v>13</v>
      </c>
      <c r="AN219" s="77">
        <v>22</v>
      </c>
      <c r="AO219" s="77">
        <v>72</v>
      </c>
      <c r="AP219" s="77">
        <v>110</v>
      </c>
      <c r="AQ219" s="77">
        <v>14</v>
      </c>
      <c r="AR219" s="77">
        <f t="shared" si="198"/>
        <v>218</v>
      </c>
      <c r="AS219" s="77">
        <v>43</v>
      </c>
      <c r="AT219" s="77"/>
      <c r="AU219" s="79">
        <v>5</v>
      </c>
      <c r="AV219" s="80">
        <f t="shared" si="168"/>
        <v>45.374449339207047</v>
      </c>
      <c r="AW219" s="80">
        <f t="shared" si="169"/>
        <v>60.236220472440948</v>
      </c>
      <c r="AX219" s="80">
        <f t="shared" si="170"/>
        <v>71.05263157894737</v>
      </c>
      <c r="AY219" s="81">
        <f t="shared" si="171"/>
        <v>19.469026548672566</v>
      </c>
      <c r="AZ219" s="81">
        <f t="shared" si="172"/>
        <v>51.428571428571423</v>
      </c>
      <c r="BA219" s="81">
        <f t="shared" si="173"/>
        <v>78.231292517006807</v>
      </c>
      <c r="BB219" s="81">
        <f t="shared" si="174"/>
        <v>65.156794425087099</v>
      </c>
      <c r="BC219" s="81">
        <f t="shared" si="175"/>
        <v>52.692307692307693</v>
      </c>
      <c r="BD219" s="82">
        <f t="shared" si="199"/>
        <v>32</v>
      </c>
      <c r="BE219" s="83">
        <v>8</v>
      </c>
      <c r="BF219" s="83">
        <v>15</v>
      </c>
      <c r="BG219" s="83">
        <v>20</v>
      </c>
      <c r="BH219" s="83">
        <v>71</v>
      </c>
      <c r="BI219" s="83">
        <v>117</v>
      </c>
      <c r="BJ219" s="83">
        <v>16</v>
      </c>
      <c r="BK219" s="77">
        <f t="shared" si="200"/>
        <v>224</v>
      </c>
      <c r="BL219" s="83">
        <f t="shared" si="176"/>
        <v>8</v>
      </c>
      <c r="BM219" s="84">
        <v>13</v>
      </c>
      <c r="BN219" s="83">
        <f t="shared" si="177"/>
        <v>15</v>
      </c>
      <c r="BO219" s="83">
        <f t="shared" si="178"/>
        <v>20</v>
      </c>
      <c r="BP219" s="83">
        <f t="shared" si="179"/>
        <v>71</v>
      </c>
      <c r="BQ219" s="83">
        <f t="shared" si="180"/>
        <v>117</v>
      </c>
      <c r="BR219" s="83">
        <f t="shared" si="181"/>
        <v>16</v>
      </c>
      <c r="BS219" s="77">
        <f t="shared" si="201"/>
        <v>224</v>
      </c>
      <c r="BT219" s="83">
        <f t="shared" si="182"/>
        <v>0</v>
      </c>
      <c r="BU219" s="77"/>
      <c r="BV219" s="83">
        <f t="shared" si="183"/>
        <v>0</v>
      </c>
      <c r="BW219" s="83">
        <f t="shared" si="184"/>
        <v>0</v>
      </c>
      <c r="BX219" s="83">
        <f t="shared" si="185"/>
        <v>0</v>
      </c>
      <c r="BY219" s="83">
        <f t="shared" si="186"/>
        <v>0</v>
      </c>
      <c r="BZ219" s="83">
        <f t="shared" si="187"/>
        <v>0</v>
      </c>
      <c r="CA219" s="77">
        <f t="shared" si="202"/>
        <v>0</v>
      </c>
      <c r="CC219" s="77"/>
      <c r="CI219" s="77">
        <f t="shared" si="203"/>
        <v>0</v>
      </c>
      <c r="CP219" s="77">
        <f t="shared" si="204"/>
        <v>0</v>
      </c>
      <c r="CQ219" s="85">
        <f t="shared" si="188"/>
        <v>0</v>
      </c>
      <c r="CR219" s="77"/>
      <c r="CS219" s="85">
        <f t="shared" si="189"/>
        <v>0</v>
      </c>
      <c r="CT219" s="85">
        <f t="shared" si="190"/>
        <v>0</v>
      </c>
      <c r="CU219" s="85">
        <f t="shared" si="191"/>
        <v>0</v>
      </c>
      <c r="CV219" s="85">
        <f t="shared" si="192"/>
        <v>0</v>
      </c>
      <c r="CW219" s="85">
        <f t="shared" si="193"/>
        <v>0</v>
      </c>
      <c r="CX219" s="77">
        <f t="shared" si="205"/>
        <v>0</v>
      </c>
      <c r="ET219" s="85">
        <v>7</v>
      </c>
      <c r="EU219" s="85">
        <v>11</v>
      </c>
      <c r="EV219" s="85">
        <v>15</v>
      </c>
      <c r="EW219" s="85">
        <v>47</v>
      </c>
      <c r="EX219" s="85">
        <v>81</v>
      </c>
      <c r="EY219" s="85">
        <v>9</v>
      </c>
      <c r="EZ219" s="85">
        <v>1</v>
      </c>
      <c r="FA219" s="85">
        <v>4</v>
      </c>
      <c r="FB219" s="85">
        <v>5</v>
      </c>
      <c r="FC219" s="85">
        <v>24</v>
      </c>
      <c r="FD219" s="85">
        <v>36</v>
      </c>
      <c r="FE219" s="85">
        <v>7</v>
      </c>
      <c r="FL219" s="86">
        <f t="shared" si="206"/>
        <v>0</v>
      </c>
      <c r="FM219" s="99">
        <f t="shared" si="194"/>
        <v>0</v>
      </c>
      <c r="FN219" s="99">
        <f t="shared" si="195"/>
        <v>0</v>
      </c>
      <c r="FO219" s="100">
        <f t="shared" si="196"/>
        <v>0</v>
      </c>
      <c r="FP219" s="100">
        <f t="shared" si="197"/>
        <v>0</v>
      </c>
      <c r="FQ219" s="101">
        <v>-8.1967213114754023E-2</v>
      </c>
      <c r="FR219" s="101">
        <v>5.239385727190618E-2</v>
      </c>
      <c r="FS219" s="101">
        <v>0.23285024154589376</v>
      </c>
      <c r="FT219" s="100" t="s">
        <v>1533</v>
      </c>
      <c r="FU219" s="100" t="s">
        <v>1828</v>
      </c>
      <c r="FV219" s="100" t="s">
        <v>1718</v>
      </c>
      <c r="FW219" s="100" t="s">
        <v>1794</v>
      </c>
      <c r="FX219" s="100" t="s">
        <v>2174</v>
      </c>
      <c r="FY219" s="100" t="s">
        <v>1591</v>
      </c>
      <c r="FZ219" s="100" t="s">
        <v>2081</v>
      </c>
      <c r="GA219" s="100" t="s">
        <v>2318</v>
      </c>
      <c r="GB219" s="100"/>
    </row>
    <row r="220" spans="1:184" hidden="1" x14ac:dyDescent="0.25">
      <c r="A220" s="32" t="s">
        <v>210</v>
      </c>
      <c r="B220" s="90" t="s">
        <v>211</v>
      </c>
      <c r="C220" s="41" t="str">
        <f>'[1]Özet tablo'!P219</f>
        <v>BURSA</v>
      </c>
      <c r="D220" s="41"/>
      <c r="E220" s="41"/>
      <c r="F220" s="41"/>
      <c r="G220" s="91">
        <v>33</v>
      </c>
      <c r="H220" s="91">
        <v>70</v>
      </c>
      <c r="I220" s="91">
        <v>53</v>
      </c>
      <c r="J220" s="91">
        <v>156</v>
      </c>
      <c r="K220" s="92">
        <v>14</v>
      </c>
      <c r="L220" s="92">
        <v>54</v>
      </c>
      <c r="M220" s="92">
        <v>46</v>
      </c>
      <c r="N220" s="92">
        <v>114</v>
      </c>
      <c r="O220" s="93">
        <v>11</v>
      </c>
      <c r="P220" s="40">
        <v>3</v>
      </c>
      <c r="Q220" s="94">
        <f t="shared" si="159"/>
        <v>-42</v>
      </c>
      <c r="R220" s="95">
        <f t="shared" si="160"/>
        <v>-0.26923076923076922</v>
      </c>
      <c r="S220" s="96">
        <v>75</v>
      </c>
      <c r="T220" s="96">
        <v>117</v>
      </c>
      <c r="U220" s="96">
        <v>116</v>
      </c>
      <c r="V220" s="96">
        <v>146</v>
      </c>
      <c r="W220" s="96">
        <v>233</v>
      </c>
      <c r="X220" s="96">
        <v>308</v>
      </c>
      <c r="Y220" s="73">
        <f t="shared" si="161"/>
        <v>18.666666666666668</v>
      </c>
      <c r="Z220" s="73">
        <f t="shared" si="162"/>
        <v>46.153846153846153</v>
      </c>
      <c r="AA220" s="73">
        <f t="shared" si="163"/>
        <v>46.551724137931032</v>
      </c>
      <c r="AB220" s="73">
        <f t="shared" si="164"/>
        <v>46.351931330472098</v>
      </c>
      <c r="AC220" s="73">
        <f t="shared" si="165"/>
        <v>39.61038961038961</v>
      </c>
      <c r="AD220" s="97">
        <f t="shared" si="166"/>
        <v>125</v>
      </c>
      <c r="AE220" s="40">
        <f t="shared" si="167"/>
        <v>62</v>
      </c>
      <c r="AF220" s="98">
        <v>96</v>
      </c>
      <c r="AG220" s="98">
        <v>94</v>
      </c>
      <c r="AH220" s="98">
        <v>90</v>
      </c>
      <c r="AI220" s="98">
        <v>89</v>
      </c>
      <c r="AJ220" s="98">
        <v>26</v>
      </c>
      <c r="AK220" s="98">
        <v>26</v>
      </c>
      <c r="AL220" s="76">
        <v>6</v>
      </c>
      <c r="AM220" s="76">
        <v>7</v>
      </c>
      <c r="AN220" s="77">
        <v>10</v>
      </c>
      <c r="AO220" s="77">
        <v>34</v>
      </c>
      <c r="AP220" s="77">
        <v>39</v>
      </c>
      <c r="AQ220" s="77">
        <v>2</v>
      </c>
      <c r="AR220" s="77">
        <f t="shared" si="198"/>
        <v>85</v>
      </c>
      <c r="AS220" s="77">
        <v>9</v>
      </c>
      <c r="AT220" s="78">
        <v>11</v>
      </c>
      <c r="AU220" s="79">
        <v>16</v>
      </c>
      <c r="AV220" s="80">
        <f t="shared" si="168"/>
        <v>22.950819672131146</v>
      </c>
      <c r="AW220" s="80">
        <f t="shared" si="169"/>
        <v>36.871508379888269</v>
      </c>
      <c r="AX220" s="80">
        <f t="shared" si="170"/>
        <v>35.955056179775283</v>
      </c>
      <c r="AY220" s="81">
        <f t="shared" si="171"/>
        <v>10.638297872340425</v>
      </c>
      <c r="AZ220" s="81">
        <f t="shared" si="172"/>
        <v>37.777777777777779</v>
      </c>
      <c r="BA220" s="81">
        <f t="shared" si="173"/>
        <v>57.391304347826086</v>
      </c>
      <c r="BB220" s="81">
        <f t="shared" si="174"/>
        <v>48.780487804878049</v>
      </c>
      <c r="BC220" s="81">
        <f t="shared" si="175"/>
        <v>36.363636363636367</v>
      </c>
      <c r="BD220" s="82">
        <f t="shared" si="199"/>
        <v>49</v>
      </c>
      <c r="BE220" s="83">
        <v>6</v>
      </c>
      <c r="BF220" s="83">
        <v>7</v>
      </c>
      <c r="BG220" s="83">
        <v>8</v>
      </c>
      <c r="BH220" s="83">
        <v>37</v>
      </c>
      <c r="BI220" s="83">
        <v>46</v>
      </c>
      <c r="BJ220" s="83">
        <v>3</v>
      </c>
      <c r="BK220" s="77">
        <f t="shared" si="200"/>
        <v>94</v>
      </c>
      <c r="BL220" s="83">
        <f t="shared" si="176"/>
        <v>6</v>
      </c>
      <c r="BM220" s="84">
        <v>7</v>
      </c>
      <c r="BN220" s="83">
        <f t="shared" si="177"/>
        <v>7</v>
      </c>
      <c r="BO220" s="83">
        <f t="shared" si="178"/>
        <v>8</v>
      </c>
      <c r="BP220" s="83">
        <f t="shared" si="179"/>
        <v>37</v>
      </c>
      <c r="BQ220" s="83">
        <f t="shared" si="180"/>
        <v>46</v>
      </c>
      <c r="BR220" s="83">
        <f t="shared" si="181"/>
        <v>3</v>
      </c>
      <c r="BS220" s="77">
        <f t="shared" si="201"/>
        <v>94</v>
      </c>
      <c r="BT220" s="83">
        <f t="shared" si="182"/>
        <v>0</v>
      </c>
      <c r="BU220" s="77"/>
      <c r="BV220" s="83">
        <f t="shared" si="183"/>
        <v>0</v>
      </c>
      <c r="BW220" s="83">
        <f t="shared" si="184"/>
        <v>0</v>
      </c>
      <c r="BX220" s="83">
        <f t="shared" si="185"/>
        <v>0</v>
      </c>
      <c r="BY220" s="83">
        <f t="shared" si="186"/>
        <v>0</v>
      </c>
      <c r="BZ220" s="83">
        <f t="shared" si="187"/>
        <v>0</v>
      </c>
      <c r="CA220" s="77">
        <f t="shared" si="202"/>
        <v>0</v>
      </c>
      <c r="CC220" s="77"/>
      <c r="CI220" s="77">
        <f t="shared" si="203"/>
        <v>0</v>
      </c>
      <c r="CP220" s="77">
        <f t="shared" si="204"/>
        <v>0</v>
      </c>
      <c r="CQ220" s="85">
        <f t="shared" si="188"/>
        <v>0</v>
      </c>
      <c r="CR220" s="77"/>
      <c r="CS220" s="85">
        <f t="shared" si="189"/>
        <v>0</v>
      </c>
      <c r="CT220" s="85">
        <f t="shared" si="190"/>
        <v>0</v>
      </c>
      <c r="CU220" s="85">
        <f t="shared" si="191"/>
        <v>0</v>
      </c>
      <c r="CV220" s="85">
        <f t="shared" si="192"/>
        <v>0</v>
      </c>
      <c r="CW220" s="85">
        <f t="shared" si="193"/>
        <v>0</v>
      </c>
      <c r="CX220" s="77">
        <f t="shared" si="205"/>
        <v>0</v>
      </c>
      <c r="ET220" s="85">
        <v>6</v>
      </c>
      <c r="EU220" s="85">
        <v>7</v>
      </c>
      <c r="EV220" s="85">
        <v>8</v>
      </c>
      <c r="EW220" s="85">
        <v>37</v>
      </c>
      <c r="EX220" s="85">
        <v>46</v>
      </c>
      <c r="EY220" s="85">
        <v>3</v>
      </c>
      <c r="FL220" s="86">
        <f t="shared" si="206"/>
        <v>39.299999999999997</v>
      </c>
      <c r="FM220" s="99">
        <f t="shared" si="194"/>
        <v>1</v>
      </c>
      <c r="FN220" s="99">
        <f t="shared" si="195"/>
        <v>0</v>
      </c>
      <c r="FO220" s="100">
        <f t="shared" si="196"/>
        <v>0.17</v>
      </c>
      <c r="FP220" s="100">
        <f t="shared" si="197"/>
        <v>0</v>
      </c>
      <c r="FQ220" s="101">
        <v>0.16154628976537488</v>
      </c>
      <c r="FR220" s="101">
        <v>0.10763556007883231</v>
      </c>
      <c r="FS220" s="101">
        <v>3.9128903245285972E-2</v>
      </c>
      <c r="FT220" s="100" t="s">
        <v>2322</v>
      </c>
      <c r="FU220" s="100" t="s">
        <v>1418</v>
      </c>
      <c r="FV220" s="100" t="s">
        <v>2328</v>
      </c>
      <c r="FW220" s="100" t="s">
        <v>2125</v>
      </c>
      <c r="FX220" s="100" t="s">
        <v>2299</v>
      </c>
      <c r="FY220" s="100" t="s">
        <v>1548</v>
      </c>
      <c r="FZ220" s="100" t="s">
        <v>2227</v>
      </c>
      <c r="GA220" s="100" t="s">
        <v>2300</v>
      </c>
      <c r="GB220" s="100"/>
    </row>
    <row r="221" spans="1:184" hidden="1" x14ac:dyDescent="0.25">
      <c r="A221" s="32" t="s">
        <v>210</v>
      </c>
      <c r="B221" s="90" t="s">
        <v>212</v>
      </c>
      <c r="C221" s="41" t="str">
        <f>'[1]Özet tablo'!P220</f>
        <v>BURSA</v>
      </c>
      <c r="D221" s="41"/>
      <c r="E221" s="41"/>
      <c r="F221" s="41"/>
      <c r="G221" s="91">
        <v>110</v>
      </c>
      <c r="H221" s="91">
        <v>415</v>
      </c>
      <c r="I221" s="91">
        <v>704</v>
      </c>
      <c r="J221" s="91">
        <v>1229</v>
      </c>
      <c r="K221" s="92">
        <v>150</v>
      </c>
      <c r="L221" s="92">
        <v>426</v>
      </c>
      <c r="M221" s="92">
        <v>735</v>
      </c>
      <c r="N221" s="92">
        <v>1311</v>
      </c>
      <c r="O221" s="93">
        <v>44</v>
      </c>
      <c r="P221" s="40">
        <v>168</v>
      </c>
      <c r="Q221" s="94">
        <f t="shared" si="159"/>
        <v>82</v>
      </c>
      <c r="R221" s="95">
        <f t="shared" si="160"/>
        <v>6.6720911310008138E-2</v>
      </c>
      <c r="S221" s="96">
        <v>1048</v>
      </c>
      <c r="T221" s="96">
        <v>1356</v>
      </c>
      <c r="U221" s="96">
        <v>1012</v>
      </c>
      <c r="V221" s="96">
        <v>1359</v>
      </c>
      <c r="W221" s="96">
        <v>2368</v>
      </c>
      <c r="X221" s="96">
        <v>3416</v>
      </c>
      <c r="Y221" s="73">
        <f t="shared" si="161"/>
        <v>14.31297709923664</v>
      </c>
      <c r="Z221" s="73">
        <f t="shared" si="162"/>
        <v>31.415929203539822</v>
      </c>
      <c r="AA221" s="73">
        <f t="shared" si="163"/>
        <v>60.375494071146242</v>
      </c>
      <c r="AB221" s="73">
        <f t="shared" si="164"/>
        <v>43.792229729729733</v>
      </c>
      <c r="AC221" s="73">
        <f t="shared" si="165"/>
        <v>34.748243559718972</v>
      </c>
      <c r="AD221" s="97">
        <f t="shared" si="166"/>
        <v>1331</v>
      </c>
      <c r="AE221" s="40">
        <f t="shared" si="167"/>
        <v>401</v>
      </c>
      <c r="AF221" s="98">
        <v>1347</v>
      </c>
      <c r="AG221" s="98">
        <v>1067</v>
      </c>
      <c r="AH221" s="98">
        <v>1378</v>
      </c>
      <c r="AI221" s="98">
        <v>1018</v>
      </c>
      <c r="AJ221" s="98">
        <v>348</v>
      </c>
      <c r="AK221" s="98">
        <v>304</v>
      </c>
      <c r="AL221" s="76">
        <v>26</v>
      </c>
      <c r="AM221" s="76">
        <v>55</v>
      </c>
      <c r="AN221" s="77">
        <v>125</v>
      </c>
      <c r="AO221" s="77">
        <v>474</v>
      </c>
      <c r="AP221" s="77">
        <v>734</v>
      </c>
      <c r="AQ221" s="77">
        <v>47</v>
      </c>
      <c r="AR221" s="77">
        <f t="shared" si="198"/>
        <v>1380</v>
      </c>
      <c r="AS221" s="77">
        <v>238</v>
      </c>
      <c r="AT221" s="78">
        <v>38</v>
      </c>
      <c r="AU221" s="79">
        <v>85</v>
      </c>
      <c r="AV221" s="80">
        <f t="shared" si="168"/>
        <v>32.038369304556355</v>
      </c>
      <c r="AW221" s="80">
        <f t="shared" si="169"/>
        <v>42.445742904841403</v>
      </c>
      <c r="AX221" s="80">
        <f t="shared" si="170"/>
        <v>53.33988212180747</v>
      </c>
      <c r="AY221" s="81">
        <f t="shared" si="171"/>
        <v>11.715089034676664</v>
      </c>
      <c r="AZ221" s="81">
        <f t="shared" si="172"/>
        <v>34.397677793904208</v>
      </c>
      <c r="BA221" s="81">
        <f t="shared" si="173"/>
        <v>62.73792093704246</v>
      </c>
      <c r="BB221" s="81">
        <f t="shared" si="174"/>
        <v>48.505830903790084</v>
      </c>
      <c r="BC221" s="81">
        <f t="shared" si="175"/>
        <v>40.361693382655154</v>
      </c>
      <c r="BD221" s="82">
        <f t="shared" si="199"/>
        <v>509</v>
      </c>
      <c r="BE221" s="83">
        <v>28</v>
      </c>
      <c r="BF221" s="83">
        <v>77</v>
      </c>
      <c r="BG221" s="83">
        <v>119</v>
      </c>
      <c r="BH221" s="83">
        <v>439</v>
      </c>
      <c r="BI221" s="83">
        <v>803</v>
      </c>
      <c r="BJ221" s="83">
        <v>68</v>
      </c>
      <c r="BK221" s="77">
        <f t="shared" si="200"/>
        <v>1429</v>
      </c>
      <c r="BL221" s="83">
        <f t="shared" si="176"/>
        <v>20</v>
      </c>
      <c r="BM221" s="84">
        <v>35</v>
      </c>
      <c r="BN221" s="83">
        <f t="shared" si="177"/>
        <v>55</v>
      </c>
      <c r="BO221" s="83">
        <f t="shared" si="178"/>
        <v>61</v>
      </c>
      <c r="BP221" s="83">
        <f t="shared" si="179"/>
        <v>312</v>
      </c>
      <c r="BQ221" s="83">
        <f t="shared" si="180"/>
        <v>681</v>
      </c>
      <c r="BR221" s="83">
        <f t="shared" si="181"/>
        <v>60</v>
      </c>
      <c r="BS221" s="77">
        <f t="shared" si="201"/>
        <v>1114</v>
      </c>
      <c r="BT221" s="83">
        <f t="shared" si="182"/>
        <v>5</v>
      </c>
      <c r="BU221" s="77">
        <v>14</v>
      </c>
      <c r="BV221" s="83">
        <f t="shared" si="183"/>
        <v>13</v>
      </c>
      <c r="BW221" s="83">
        <f t="shared" si="184"/>
        <v>38</v>
      </c>
      <c r="BX221" s="83">
        <f t="shared" si="185"/>
        <v>73</v>
      </c>
      <c r="BY221" s="83">
        <f t="shared" si="186"/>
        <v>62</v>
      </c>
      <c r="BZ221" s="83">
        <f t="shared" si="187"/>
        <v>3</v>
      </c>
      <c r="CA221" s="77">
        <f t="shared" si="202"/>
        <v>176</v>
      </c>
      <c r="CB221" s="85">
        <v>1</v>
      </c>
      <c r="CC221" s="77">
        <v>6</v>
      </c>
      <c r="CD221" s="85">
        <v>5</v>
      </c>
      <c r="CE221" s="85">
        <v>20</v>
      </c>
      <c r="CF221" s="85">
        <v>27</v>
      </c>
      <c r="CG221" s="85">
        <v>35</v>
      </c>
      <c r="CH221" s="85">
        <v>4</v>
      </c>
      <c r="CI221" s="77">
        <f t="shared" si="203"/>
        <v>86</v>
      </c>
      <c r="CP221" s="77">
        <f t="shared" si="204"/>
        <v>0</v>
      </c>
      <c r="CQ221" s="85">
        <f t="shared" si="188"/>
        <v>2</v>
      </c>
      <c r="CR221" s="77"/>
      <c r="CS221" s="85">
        <f t="shared" si="189"/>
        <v>4</v>
      </c>
      <c r="CT221" s="85">
        <f t="shared" si="190"/>
        <v>0</v>
      </c>
      <c r="CU221" s="85">
        <f t="shared" si="191"/>
        <v>27</v>
      </c>
      <c r="CV221" s="85">
        <f t="shared" si="192"/>
        <v>25</v>
      </c>
      <c r="CW221" s="85">
        <f t="shared" si="193"/>
        <v>1</v>
      </c>
      <c r="CX221" s="77">
        <f t="shared" si="205"/>
        <v>53</v>
      </c>
      <c r="CY221" s="85">
        <v>1</v>
      </c>
      <c r="CZ221" s="85">
        <v>3</v>
      </c>
      <c r="DA221" s="85">
        <v>0</v>
      </c>
      <c r="DB221" s="85">
        <v>22</v>
      </c>
      <c r="DC221" s="85">
        <v>12</v>
      </c>
      <c r="DD221" s="85">
        <v>1</v>
      </c>
      <c r="DP221" s="85">
        <v>1</v>
      </c>
      <c r="DQ221" s="85">
        <v>2</v>
      </c>
      <c r="DR221" s="85">
        <v>8</v>
      </c>
      <c r="DS221" s="85">
        <v>12</v>
      </c>
      <c r="DT221" s="85">
        <v>5</v>
      </c>
      <c r="DU221" s="85">
        <v>2</v>
      </c>
      <c r="DV221" s="85">
        <v>1</v>
      </c>
      <c r="DW221" s="85">
        <v>1</v>
      </c>
      <c r="DX221" s="85">
        <v>0</v>
      </c>
      <c r="DY221" s="85">
        <v>6</v>
      </c>
      <c r="DZ221" s="85">
        <v>22</v>
      </c>
      <c r="EA221" s="85">
        <v>1</v>
      </c>
      <c r="EB221" s="85">
        <v>4</v>
      </c>
      <c r="EC221" s="85">
        <v>12</v>
      </c>
      <c r="ED221" s="85">
        <v>38</v>
      </c>
      <c r="EE221" s="85">
        <v>67</v>
      </c>
      <c r="EF221" s="85">
        <v>40</v>
      </c>
      <c r="EG221" s="85">
        <v>2</v>
      </c>
      <c r="ET221" s="85">
        <v>18</v>
      </c>
      <c r="EU221" s="85">
        <v>42</v>
      </c>
      <c r="EV221" s="85">
        <v>5</v>
      </c>
      <c r="EW221" s="85">
        <v>198</v>
      </c>
      <c r="EX221" s="85">
        <v>601</v>
      </c>
      <c r="EY221" s="85">
        <v>55</v>
      </c>
      <c r="EZ221" s="85">
        <v>1</v>
      </c>
      <c r="FA221" s="85">
        <v>11</v>
      </c>
      <c r="FB221" s="85">
        <v>48</v>
      </c>
      <c r="FC221" s="85">
        <v>102</v>
      </c>
      <c r="FD221" s="85">
        <v>75</v>
      </c>
      <c r="FE221" s="85">
        <v>3</v>
      </c>
      <c r="FF221" s="85">
        <v>1</v>
      </c>
      <c r="FG221" s="85">
        <v>1</v>
      </c>
      <c r="FH221" s="85">
        <v>0</v>
      </c>
      <c r="FI221" s="85">
        <v>5</v>
      </c>
      <c r="FJ221" s="85">
        <v>13</v>
      </c>
      <c r="FK221" s="85">
        <v>0</v>
      </c>
      <c r="FL221" s="86">
        <f t="shared" si="206"/>
        <v>384.19999999999982</v>
      </c>
      <c r="FM221" s="99">
        <f t="shared" si="194"/>
        <v>19</v>
      </c>
      <c r="FN221" s="99">
        <f t="shared" si="195"/>
        <v>3</v>
      </c>
      <c r="FO221" s="100">
        <f t="shared" si="196"/>
        <v>3.23</v>
      </c>
      <c r="FP221" s="100">
        <f t="shared" si="197"/>
        <v>513</v>
      </c>
      <c r="FQ221" s="101">
        <v>0.15515088449531741</v>
      </c>
      <c r="FR221" s="101">
        <v>0.13782901527663088</v>
      </c>
      <c r="FS221" s="101">
        <v>8.4057321306761704E-2</v>
      </c>
      <c r="FT221" s="100" t="s">
        <v>2274</v>
      </c>
      <c r="FU221" s="100" t="s">
        <v>1493</v>
      </c>
      <c r="FV221" s="100" t="s">
        <v>2053</v>
      </c>
      <c r="FW221" s="100" t="s">
        <v>1480</v>
      </c>
      <c r="FX221" s="100" t="s">
        <v>2268</v>
      </c>
      <c r="FY221" s="100" t="s">
        <v>1680</v>
      </c>
      <c r="FZ221" s="100" t="s">
        <v>2318</v>
      </c>
      <c r="GA221" s="100" t="s">
        <v>1481</v>
      </c>
      <c r="GB221" s="100"/>
    </row>
    <row r="222" spans="1:184" hidden="1" x14ac:dyDescent="0.25">
      <c r="A222" s="32" t="s">
        <v>210</v>
      </c>
      <c r="B222" s="90" t="s">
        <v>213</v>
      </c>
      <c r="C222" s="41" t="str">
        <f>'[1]Özet tablo'!P221</f>
        <v>BURSA</v>
      </c>
      <c r="D222" s="41"/>
      <c r="E222" s="41"/>
      <c r="F222" s="41"/>
      <c r="G222" s="91">
        <v>50</v>
      </c>
      <c r="H222" s="91">
        <v>360</v>
      </c>
      <c r="I222" s="91">
        <v>503</v>
      </c>
      <c r="J222" s="91">
        <v>913</v>
      </c>
      <c r="K222" s="92">
        <v>96</v>
      </c>
      <c r="L222" s="92">
        <v>322</v>
      </c>
      <c r="M222" s="92">
        <v>575</v>
      </c>
      <c r="N222" s="92">
        <v>993</v>
      </c>
      <c r="O222" s="93">
        <v>83</v>
      </c>
      <c r="P222" s="40">
        <v>115</v>
      </c>
      <c r="Q222" s="94">
        <f t="shared" ref="Q222:Q285" si="207">N222-J222</f>
        <v>80</v>
      </c>
      <c r="R222" s="95">
        <f t="shared" ref="R222:R285" si="208">(N222-J222)/J222</f>
        <v>8.7623220153340634E-2</v>
      </c>
      <c r="S222" s="96">
        <v>998</v>
      </c>
      <c r="T222" s="96">
        <v>1279</v>
      </c>
      <c r="U222" s="96">
        <v>988</v>
      </c>
      <c r="V222" s="96">
        <v>1294</v>
      </c>
      <c r="W222" s="96">
        <v>2267</v>
      </c>
      <c r="X222" s="96">
        <v>3265</v>
      </c>
      <c r="Y222" s="73">
        <f t="shared" si="161"/>
        <v>9.6192384769539085</v>
      </c>
      <c r="Z222" s="73">
        <f t="shared" si="162"/>
        <v>25.175918686473807</v>
      </c>
      <c r="AA222" s="73">
        <f t="shared" si="163"/>
        <v>54.959514170040492</v>
      </c>
      <c r="AB222" s="73">
        <f t="shared" si="164"/>
        <v>38.156153506837228</v>
      </c>
      <c r="AC222" s="73">
        <f t="shared" si="165"/>
        <v>29.433384379785604</v>
      </c>
      <c r="AD222" s="97">
        <f t="shared" si="166"/>
        <v>1402</v>
      </c>
      <c r="AE222" s="40">
        <f t="shared" si="167"/>
        <v>445</v>
      </c>
      <c r="AF222" s="98">
        <v>1399</v>
      </c>
      <c r="AG222" s="98">
        <v>1169</v>
      </c>
      <c r="AH222" s="98">
        <v>1357</v>
      </c>
      <c r="AI222" s="98">
        <v>1012</v>
      </c>
      <c r="AJ222" s="98">
        <v>319</v>
      </c>
      <c r="AK222" s="98">
        <v>322</v>
      </c>
      <c r="AL222" s="76">
        <v>18</v>
      </c>
      <c r="AM222" s="76">
        <v>37</v>
      </c>
      <c r="AN222" s="77">
        <v>57</v>
      </c>
      <c r="AO222" s="77">
        <v>374</v>
      </c>
      <c r="AP222" s="77">
        <v>628</v>
      </c>
      <c r="AQ222" s="77">
        <v>17</v>
      </c>
      <c r="AR222" s="77">
        <f t="shared" si="198"/>
        <v>1076</v>
      </c>
      <c r="AS222" s="77">
        <v>138</v>
      </c>
      <c r="AT222" s="78">
        <v>32</v>
      </c>
      <c r="AU222" s="79">
        <v>133</v>
      </c>
      <c r="AV222" s="80">
        <f t="shared" si="168"/>
        <v>25.859697386519947</v>
      </c>
      <c r="AW222" s="80">
        <f t="shared" si="169"/>
        <v>37.188687209793166</v>
      </c>
      <c r="AX222" s="80">
        <f t="shared" si="170"/>
        <v>50.098814229249008</v>
      </c>
      <c r="AY222" s="81">
        <f t="shared" si="171"/>
        <v>4.8759623609923013</v>
      </c>
      <c r="AZ222" s="81">
        <f t="shared" si="172"/>
        <v>27.560795873249816</v>
      </c>
      <c r="BA222" s="81">
        <f t="shared" si="173"/>
        <v>59.579263711495109</v>
      </c>
      <c r="BB222" s="81">
        <f t="shared" si="174"/>
        <v>43.415178571428569</v>
      </c>
      <c r="BC222" s="81">
        <f t="shared" si="175"/>
        <v>34</v>
      </c>
      <c r="BD222" s="82">
        <f t="shared" si="199"/>
        <v>538</v>
      </c>
      <c r="BE222" s="83">
        <v>18</v>
      </c>
      <c r="BF222" s="83">
        <v>53</v>
      </c>
      <c r="BG222" s="83">
        <v>43</v>
      </c>
      <c r="BH222" s="83">
        <v>298</v>
      </c>
      <c r="BI222" s="83">
        <v>605</v>
      </c>
      <c r="BJ222" s="83">
        <v>37</v>
      </c>
      <c r="BK222" s="77">
        <f t="shared" si="200"/>
        <v>983</v>
      </c>
      <c r="BL222" s="83">
        <f t="shared" si="176"/>
        <v>15</v>
      </c>
      <c r="BM222" s="84">
        <v>34</v>
      </c>
      <c r="BN222" s="83">
        <f t="shared" si="177"/>
        <v>48</v>
      </c>
      <c r="BO222" s="83">
        <f t="shared" si="178"/>
        <v>35</v>
      </c>
      <c r="BP222" s="83">
        <f t="shared" si="179"/>
        <v>264</v>
      </c>
      <c r="BQ222" s="83">
        <f t="shared" si="180"/>
        <v>573</v>
      </c>
      <c r="BR222" s="83">
        <f t="shared" si="181"/>
        <v>37</v>
      </c>
      <c r="BS222" s="77">
        <f t="shared" si="201"/>
        <v>909</v>
      </c>
      <c r="BT222" s="83">
        <f t="shared" si="182"/>
        <v>2</v>
      </c>
      <c r="BU222" s="77">
        <v>1</v>
      </c>
      <c r="BV222" s="83">
        <f t="shared" si="183"/>
        <v>3</v>
      </c>
      <c r="BW222" s="83">
        <f t="shared" si="184"/>
        <v>7</v>
      </c>
      <c r="BX222" s="83">
        <f t="shared" si="185"/>
        <v>20</v>
      </c>
      <c r="BY222" s="83">
        <f t="shared" si="186"/>
        <v>14</v>
      </c>
      <c r="BZ222" s="83">
        <f t="shared" si="187"/>
        <v>0</v>
      </c>
      <c r="CA222" s="77">
        <f t="shared" si="202"/>
        <v>41</v>
      </c>
      <c r="CC222" s="77"/>
      <c r="CI222" s="77">
        <f t="shared" si="203"/>
        <v>0</v>
      </c>
      <c r="CP222" s="77">
        <f t="shared" si="204"/>
        <v>0</v>
      </c>
      <c r="CQ222" s="85">
        <f t="shared" si="188"/>
        <v>1</v>
      </c>
      <c r="CR222" s="77">
        <v>2</v>
      </c>
      <c r="CS222" s="85">
        <f t="shared" si="189"/>
        <v>2</v>
      </c>
      <c r="CT222" s="85">
        <f t="shared" si="190"/>
        <v>1</v>
      </c>
      <c r="CU222" s="85">
        <f t="shared" si="191"/>
        <v>14</v>
      </c>
      <c r="CV222" s="85">
        <f t="shared" si="192"/>
        <v>18</v>
      </c>
      <c r="CW222" s="85">
        <f t="shared" si="193"/>
        <v>0</v>
      </c>
      <c r="CX222" s="77">
        <f t="shared" si="205"/>
        <v>33</v>
      </c>
      <c r="CY222" s="85">
        <v>1</v>
      </c>
      <c r="CZ222" s="85">
        <v>2</v>
      </c>
      <c r="DA222" s="85">
        <v>1</v>
      </c>
      <c r="DB222" s="85">
        <v>14</v>
      </c>
      <c r="DC222" s="85">
        <v>18</v>
      </c>
      <c r="DD222" s="85">
        <v>0</v>
      </c>
      <c r="DV222" s="85">
        <v>2</v>
      </c>
      <c r="DW222" s="85">
        <v>3</v>
      </c>
      <c r="DX222" s="85">
        <v>7</v>
      </c>
      <c r="DY222" s="85">
        <v>20</v>
      </c>
      <c r="DZ222" s="85">
        <v>14</v>
      </c>
      <c r="EA222" s="85">
        <v>0</v>
      </c>
      <c r="ET222" s="85">
        <v>13</v>
      </c>
      <c r="EU222" s="85">
        <v>32</v>
      </c>
      <c r="EV222" s="85">
        <v>7</v>
      </c>
      <c r="EW222" s="85">
        <v>162</v>
      </c>
      <c r="EX222" s="85">
        <v>411</v>
      </c>
      <c r="EY222" s="85">
        <v>25</v>
      </c>
      <c r="EZ222" s="85">
        <v>2</v>
      </c>
      <c r="FA222" s="85">
        <v>16</v>
      </c>
      <c r="FB222" s="85">
        <v>28</v>
      </c>
      <c r="FC222" s="85">
        <v>102</v>
      </c>
      <c r="FD222" s="85">
        <v>162</v>
      </c>
      <c r="FE222" s="85">
        <v>12</v>
      </c>
      <c r="FL222" s="86">
        <f t="shared" si="206"/>
        <v>607.29999999999995</v>
      </c>
      <c r="FM222" s="99">
        <f t="shared" si="194"/>
        <v>30</v>
      </c>
      <c r="FN222" s="99">
        <f t="shared" si="195"/>
        <v>6</v>
      </c>
      <c r="FO222" s="100">
        <f t="shared" si="196"/>
        <v>5.0999999999999996</v>
      </c>
      <c r="FP222" s="100">
        <f t="shared" si="197"/>
        <v>1026</v>
      </c>
      <c r="FQ222" s="101">
        <v>-4.385553470919315E-2</v>
      </c>
      <c r="FR222" s="101">
        <v>-0.27114919797846626</v>
      </c>
      <c r="FS222" s="101">
        <v>-0.22032085561497322</v>
      </c>
      <c r="FT222" s="100" t="s">
        <v>2317</v>
      </c>
      <c r="FU222" s="100" t="s">
        <v>2369</v>
      </c>
      <c r="FV222" s="100" t="s">
        <v>2258</v>
      </c>
      <c r="FW222" s="100" t="s">
        <v>2350</v>
      </c>
      <c r="FX222" s="100" t="s">
        <v>2376</v>
      </c>
      <c r="FY222" s="100" t="s">
        <v>1784</v>
      </c>
      <c r="FZ222" s="100" t="s">
        <v>1760</v>
      </c>
      <c r="GA222" s="100" t="s">
        <v>2349</v>
      </c>
      <c r="GB222" s="100"/>
    </row>
    <row r="223" spans="1:184" hidden="1" x14ac:dyDescent="0.25">
      <c r="A223" s="32" t="s">
        <v>210</v>
      </c>
      <c r="B223" s="90" t="s">
        <v>214</v>
      </c>
      <c r="C223" s="41" t="str">
        <f>'[1]Özet tablo'!P222</f>
        <v>BURSA</v>
      </c>
      <c r="D223" s="41"/>
      <c r="E223" s="41"/>
      <c r="F223" s="41"/>
      <c r="G223" s="91">
        <v>3</v>
      </c>
      <c r="H223" s="91">
        <v>12</v>
      </c>
      <c r="I223" s="91">
        <v>28</v>
      </c>
      <c r="J223" s="91">
        <v>43</v>
      </c>
      <c r="K223" s="92">
        <v>0</v>
      </c>
      <c r="L223" s="92">
        <v>7</v>
      </c>
      <c r="M223" s="92">
        <v>30</v>
      </c>
      <c r="N223" s="92">
        <v>37</v>
      </c>
      <c r="O223" s="93">
        <v>6</v>
      </c>
      <c r="P223" s="40">
        <v>2</v>
      </c>
      <c r="Q223" s="94">
        <f t="shared" si="207"/>
        <v>-6</v>
      </c>
      <c r="R223" s="95">
        <f t="shared" si="208"/>
        <v>-0.13953488372093023</v>
      </c>
      <c r="S223" s="96">
        <v>44</v>
      </c>
      <c r="T223" s="96">
        <v>53</v>
      </c>
      <c r="U223" s="96">
        <v>54</v>
      </c>
      <c r="V223" s="96">
        <v>61</v>
      </c>
      <c r="W223" s="96">
        <v>107</v>
      </c>
      <c r="X223" s="96">
        <v>151</v>
      </c>
      <c r="Y223" s="73">
        <f t="shared" si="161"/>
        <v>0</v>
      </c>
      <c r="Z223" s="73">
        <f t="shared" si="162"/>
        <v>13.20754716981132</v>
      </c>
      <c r="AA223" s="73">
        <f t="shared" si="163"/>
        <v>62.962962962962962</v>
      </c>
      <c r="AB223" s="73">
        <f t="shared" si="164"/>
        <v>38.31775700934579</v>
      </c>
      <c r="AC223" s="73">
        <f t="shared" si="165"/>
        <v>27.152317880794701</v>
      </c>
      <c r="AD223" s="97">
        <f t="shared" si="166"/>
        <v>66</v>
      </c>
      <c r="AE223" s="40">
        <f t="shared" si="167"/>
        <v>20</v>
      </c>
      <c r="AF223" s="98">
        <v>62</v>
      </c>
      <c r="AG223" s="98">
        <v>49</v>
      </c>
      <c r="AH223" s="98">
        <v>56</v>
      </c>
      <c r="AI223" s="98">
        <v>45</v>
      </c>
      <c r="AJ223" s="98">
        <v>10</v>
      </c>
      <c r="AK223" s="98">
        <v>17</v>
      </c>
      <c r="AL223" s="76">
        <v>2</v>
      </c>
      <c r="AM223" s="76">
        <v>2</v>
      </c>
      <c r="AN223" s="77">
        <v>0</v>
      </c>
      <c r="AO223" s="77">
        <v>4</v>
      </c>
      <c r="AP223" s="77">
        <v>23</v>
      </c>
      <c r="AQ223" s="77">
        <v>0</v>
      </c>
      <c r="AR223" s="77">
        <f t="shared" si="198"/>
        <v>27</v>
      </c>
      <c r="AS223" s="77">
        <v>3</v>
      </c>
      <c r="AT223" s="78">
        <v>1</v>
      </c>
      <c r="AU223" s="79">
        <v>3</v>
      </c>
      <c r="AV223" s="80">
        <f t="shared" si="168"/>
        <v>21.276595744680851</v>
      </c>
      <c r="AW223" s="80">
        <f t="shared" si="169"/>
        <v>23.762376237623762</v>
      </c>
      <c r="AX223" s="80">
        <f t="shared" si="170"/>
        <v>44.444444444444443</v>
      </c>
      <c r="AY223" s="81">
        <f t="shared" si="171"/>
        <v>0</v>
      </c>
      <c r="AZ223" s="81">
        <f t="shared" si="172"/>
        <v>7.1428571428571423</v>
      </c>
      <c r="BA223" s="81">
        <f t="shared" si="173"/>
        <v>49.090909090909093</v>
      </c>
      <c r="BB223" s="81">
        <f t="shared" si="174"/>
        <v>27.927927927927925</v>
      </c>
      <c r="BC223" s="81">
        <f t="shared" si="175"/>
        <v>25.961538461538463</v>
      </c>
      <c r="BD223" s="82">
        <f t="shared" si="199"/>
        <v>28</v>
      </c>
      <c r="BE223" s="83">
        <v>2</v>
      </c>
      <c r="BF223" s="83">
        <v>2</v>
      </c>
      <c r="BG223" s="83">
        <v>0</v>
      </c>
      <c r="BH223" s="83">
        <v>4</v>
      </c>
      <c r="BI223" s="83">
        <v>24</v>
      </c>
      <c r="BJ223" s="83">
        <v>0</v>
      </c>
      <c r="BK223" s="77">
        <f t="shared" si="200"/>
        <v>28</v>
      </c>
      <c r="BL223" s="83">
        <f t="shared" si="176"/>
        <v>2</v>
      </c>
      <c r="BM223" s="84">
        <v>2</v>
      </c>
      <c r="BN223" s="83">
        <f t="shared" si="177"/>
        <v>2</v>
      </c>
      <c r="BO223" s="83">
        <f t="shared" si="178"/>
        <v>0</v>
      </c>
      <c r="BP223" s="83">
        <f t="shared" si="179"/>
        <v>4</v>
      </c>
      <c r="BQ223" s="83">
        <f t="shared" si="180"/>
        <v>24</v>
      </c>
      <c r="BR223" s="83">
        <f t="shared" si="181"/>
        <v>0</v>
      </c>
      <c r="BS223" s="77">
        <f t="shared" si="201"/>
        <v>28</v>
      </c>
      <c r="BT223" s="83">
        <f t="shared" si="182"/>
        <v>0</v>
      </c>
      <c r="BU223" s="77"/>
      <c r="BV223" s="83">
        <f t="shared" si="183"/>
        <v>0</v>
      </c>
      <c r="BW223" s="83">
        <f t="shared" si="184"/>
        <v>0</v>
      </c>
      <c r="BX223" s="83">
        <f t="shared" si="185"/>
        <v>0</v>
      </c>
      <c r="BY223" s="83">
        <f t="shared" si="186"/>
        <v>0</v>
      </c>
      <c r="BZ223" s="83">
        <f t="shared" si="187"/>
        <v>0</v>
      </c>
      <c r="CA223" s="77">
        <f t="shared" si="202"/>
        <v>0</v>
      </c>
      <c r="CC223" s="77"/>
      <c r="CI223" s="77">
        <f t="shared" si="203"/>
        <v>0</v>
      </c>
      <c r="CP223" s="77">
        <f t="shared" si="204"/>
        <v>0</v>
      </c>
      <c r="CQ223" s="85">
        <f t="shared" si="188"/>
        <v>0</v>
      </c>
      <c r="CR223" s="77"/>
      <c r="CS223" s="85">
        <f t="shared" si="189"/>
        <v>0</v>
      </c>
      <c r="CT223" s="85">
        <f t="shared" si="190"/>
        <v>0</v>
      </c>
      <c r="CU223" s="85">
        <f t="shared" si="191"/>
        <v>0</v>
      </c>
      <c r="CV223" s="85">
        <f t="shared" si="192"/>
        <v>0</v>
      </c>
      <c r="CW223" s="85">
        <f t="shared" si="193"/>
        <v>0</v>
      </c>
      <c r="CX223" s="77">
        <f t="shared" si="205"/>
        <v>0</v>
      </c>
      <c r="ET223" s="85">
        <v>2</v>
      </c>
      <c r="EU223" s="85">
        <v>2</v>
      </c>
      <c r="EV223" s="85">
        <v>0</v>
      </c>
      <c r="EW223" s="85">
        <v>4</v>
      </c>
      <c r="EX223" s="85">
        <v>24</v>
      </c>
      <c r="EY223" s="85">
        <v>0</v>
      </c>
      <c r="FL223" s="86">
        <f t="shared" si="206"/>
        <v>42.699999999999989</v>
      </c>
      <c r="FM223" s="99">
        <f t="shared" si="194"/>
        <v>2</v>
      </c>
      <c r="FN223" s="99">
        <f t="shared" si="195"/>
        <v>0</v>
      </c>
      <c r="FO223" s="100">
        <f t="shared" si="196"/>
        <v>0.34</v>
      </c>
      <c r="FP223" s="100">
        <f t="shared" si="197"/>
        <v>0</v>
      </c>
      <c r="FQ223" s="101">
        <v>0.28244467095940134</v>
      </c>
      <c r="FR223" s="101">
        <v>0.11740799491099421</v>
      </c>
      <c r="FS223" s="101">
        <v>9.4213021759376805E-2</v>
      </c>
      <c r="FT223" s="100" t="s">
        <v>1998</v>
      </c>
      <c r="FU223" s="100" t="s">
        <v>1994</v>
      </c>
      <c r="FV223" s="100" t="s">
        <v>1685</v>
      </c>
      <c r="FW223" s="100" t="s">
        <v>1621</v>
      </c>
      <c r="FX223" s="100" t="s">
        <v>2236</v>
      </c>
      <c r="FY223" s="100" t="s">
        <v>2142</v>
      </c>
      <c r="FZ223" s="100" t="s">
        <v>1499</v>
      </c>
      <c r="GA223" s="100" t="s">
        <v>2116</v>
      </c>
      <c r="GB223" s="100"/>
    </row>
    <row r="224" spans="1:184" hidden="1" x14ac:dyDescent="0.25">
      <c r="A224" s="32" t="s">
        <v>210</v>
      </c>
      <c r="B224" s="90" t="s">
        <v>215</v>
      </c>
      <c r="C224" s="41" t="str">
        <f>'[1]Özet tablo'!P223</f>
        <v>BURSA</v>
      </c>
      <c r="D224" s="41"/>
      <c r="E224" s="41"/>
      <c r="F224" s="41"/>
      <c r="G224" s="91">
        <v>210</v>
      </c>
      <c r="H224" s="91">
        <v>960</v>
      </c>
      <c r="I224" s="91">
        <v>1744</v>
      </c>
      <c r="J224" s="91">
        <v>2914</v>
      </c>
      <c r="K224" s="92">
        <v>243</v>
      </c>
      <c r="L224" s="92">
        <v>899</v>
      </c>
      <c r="M224" s="92">
        <v>2026</v>
      </c>
      <c r="N224" s="92">
        <v>3168</v>
      </c>
      <c r="O224" s="93">
        <v>119</v>
      </c>
      <c r="P224" s="40">
        <v>513</v>
      </c>
      <c r="Q224" s="94">
        <f t="shared" si="207"/>
        <v>254</v>
      </c>
      <c r="R224" s="95">
        <f t="shared" si="208"/>
        <v>8.7165408373369932E-2</v>
      </c>
      <c r="S224" s="96">
        <v>3004</v>
      </c>
      <c r="T224" s="96">
        <v>3860</v>
      </c>
      <c r="U224" s="96">
        <v>2954</v>
      </c>
      <c r="V224" s="96">
        <v>3976</v>
      </c>
      <c r="W224" s="96">
        <v>6814</v>
      </c>
      <c r="X224" s="96">
        <v>9818</v>
      </c>
      <c r="Y224" s="73">
        <f t="shared" si="161"/>
        <v>8.089214380825565</v>
      </c>
      <c r="Z224" s="73">
        <f t="shared" si="162"/>
        <v>23.290155440414509</v>
      </c>
      <c r="AA224" s="73">
        <f t="shared" si="163"/>
        <v>55.247122545700748</v>
      </c>
      <c r="AB224" s="73">
        <f t="shared" si="164"/>
        <v>37.144115057235105</v>
      </c>
      <c r="AC224" s="73">
        <f t="shared" si="165"/>
        <v>28.254226930128333</v>
      </c>
      <c r="AD224" s="97">
        <f t="shared" si="166"/>
        <v>4283</v>
      </c>
      <c r="AE224" s="40">
        <f t="shared" si="167"/>
        <v>1322</v>
      </c>
      <c r="AF224" s="98">
        <v>4029</v>
      </c>
      <c r="AG224" s="98">
        <v>3313</v>
      </c>
      <c r="AH224" s="98">
        <v>3956</v>
      </c>
      <c r="AI224" s="98">
        <v>2888</v>
      </c>
      <c r="AJ224" s="98">
        <v>1049</v>
      </c>
      <c r="AK224" s="98">
        <v>920</v>
      </c>
      <c r="AL224" s="76">
        <v>71</v>
      </c>
      <c r="AM224" s="76">
        <v>144</v>
      </c>
      <c r="AN224" s="77">
        <v>247</v>
      </c>
      <c r="AO224" s="77">
        <v>896</v>
      </c>
      <c r="AP224" s="77">
        <v>1964</v>
      </c>
      <c r="AQ224" s="77">
        <v>136</v>
      </c>
      <c r="AR224" s="77">
        <f t="shared" si="198"/>
        <v>3243</v>
      </c>
      <c r="AS224" s="77">
        <v>642</v>
      </c>
      <c r="AT224" s="78">
        <v>75</v>
      </c>
      <c r="AU224" s="79">
        <v>341</v>
      </c>
      <c r="AV224" s="80">
        <f t="shared" si="168"/>
        <v>27.495565231414286</v>
      </c>
      <c r="AW224" s="80">
        <f t="shared" si="169"/>
        <v>34.395090590298075</v>
      </c>
      <c r="AX224" s="80">
        <f t="shared" si="170"/>
        <v>50.48476454293629</v>
      </c>
      <c r="AY224" s="81">
        <f t="shared" si="171"/>
        <v>7.4554784183519462</v>
      </c>
      <c r="AZ224" s="81">
        <f t="shared" si="172"/>
        <v>22.649140546006066</v>
      </c>
      <c r="BA224" s="81">
        <f t="shared" si="173"/>
        <v>60.452120904241809</v>
      </c>
      <c r="BB224" s="81">
        <f t="shared" si="174"/>
        <v>41.505131128848348</v>
      </c>
      <c r="BC224" s="81">
        <f t="shared" si="175"/>
        <v>36.234482758620686</v>
      </c>
      <c r="BD224" s="82">
        <f t="shared" si="199"/>
        <v>1557</v>
      </c>
      <c r="BE224" s="83">
        <v>72</v>
      </c>
      <c r="BF224" s="83">
        <v>189</v>
      </c>
      <c r="BG224" s="83">
        <v>242</v>
      </c>
      <c r="BH224" s="83">
        <v>891</v>
      </c>
      <c r="BI224" s="83">
        <v>2072</v>
      </c>
      <c r="BJ224" s="83">
        <v>202</v>
      </c>
      <c r="BK224" s="77">
        <f t="shared" si="200"/>
        <v>3407</v>
      </c>
      <c r="BL224" s="83">
        <f t="shared" si="176"/>
        <v>59</v>
      </c>
      <c r="BM224" s="84">
        <v>108</v>
      </c>
      <c r="BN224" s="83">
        <f t="shared" si="177"/>
        <v>148</v>
      </c>
      <c r="BO224" s="83">
        <f t="shared" si="178"/>
        <v>179</v>
      </c>
      <c r="BP224" s="83">
        <f t="shared" si="179"/>
        <v>705</v>
      </c>
      <c r="BQ224" s="83">
        <f t="shared" si="180"/>
        <v>1854</v>
      </c>
      <c r="BR224" s="83">
        <f t="shared" si="181"/>
        <v>179</v>
      </c>
      <c r="BS224" s="77">
        <f t="shared" si="201"/>
        <v>2917</v>
      </c>
      <c r="BT224" s="83">
        <f t="shared" si="182"/>
        <v>8</v>
      </c>
      <c r="BU224" s="77">
        <v>31</v>
      </c>
      <c r="BV224" s="83">
        <f t="shared" si="183"/>
        <v>33</v>
      </c>
      <c r="BW224" s="83">
        <f t="shared" si="184"/>
        <v>54</v>
      </c>
      <c r="BX224" s="83">
        <f t="shared" si="185"/>
        <v>154</v>
      </c>
      <c r="BY224" s="83">
        <f t="shared" si="186"/>
        <v>181</v>
      </c>
      <c r="BZ224" s="83">
        <f t="shared" si="187"/>
        <v>21</v>
      </c>
      <c r="CA224" s="77">
        <f t="shared" si="202"/>
        <v>410</v>
      </c>
      <c r="CB224" s="85">
        <v>3</v>
      </c>
      <c r="CC224" s="77">
        <v>5</v>
      </c>
      <c r="CD224" s="85">
        <v>6</v>
      </c>
      <c r="CE224" s="85">
        <v>9</v>
      </c>
      <c r="CF224" s="85">
        <v>25</v>
      </c>
      <c r="CG224" s="85">
        <v>30</v>
      </c>
      <c r="CH224" s="85">
        <v>2</v>
      </c>
      <c r="CI224" s="77">
        <f t="shared" si="203"/>
        <v>66</v>
      </c>
      <c r="CP224" s="77">
        <f t="shared" si="204"/>
        <v>0</v>
      </c>
      <c r="CQ224" s="85">
        <f t="shared" si="188"/>
        <v>2</v>
      </c>
      <c r="CR224" s="77"/>
      <c r="CS224" s="85">
        <f t="shared" si="189"/>
        <v>2</v>
      </c>
      <c r="CT224" s="85">
        <f t="shared" si="190"/>
        <v>0</v>
      </c>
      <c r="CU224" s="85">
        <f t="shared" si="191"/>
        <v>7</v>
      </c>
      <c r="CV224" s="85">
        <f t="shared" si="192"/>
        <v>7</v>
      </c>
      <c r="CW224" s="85">
        <f t="shared" si="193"/>
        <v>0</v>
      </c>
      <c r="CX224" s="77">
        <f t="shared" si="205"/>
        <v>14</v>
      </c>
      <c r="CY224" s="85">
        <v>2</v>
      </c>
      <c r="CZ224" s="85">
        <v>2</v>
      </c>
      <c r="DA224" s="85">
        <v>0</v>
      </c>
      <c r="DB224" s="85">
        <v>7</v>
      </c>
      <c r="DC224" s="85">
        <v>7</v>
      </c>
      <c r="DD224" s="85">
        <v>0</v>
      </c>
      <c r="DP224" s="85">
        <v>1</v>
      </c>
      <c r="DQ224" s="85">
        <v>5</v>
      </c>
      <c r="DR224" s="85">
        <v>31</v>
      </c>
      <c r="DS224" s="85">
        <v>51</v>
      </c>
      <c r="DT224" s="85">
        <v>20</v>
      </c>
      <c r="DU224" s="85">
        <v>5</v>
      </c>
      <c r="DV224" s="85">
        <v>3</v>
      </c>
      <c r="DW224" s="85">
        <v>9</v>
      </c>
      <c r="DX224" s="85">
        <v>5</v>
      </c>
      <c r="DY224" s="85">
        <v>31</v>
      </c>
      <c r="DZ224" s="85">
        <v>87</v>
      </c>
      <c r="EA224" s="85">
        <v>14</v>
      </c>
      <c r="EB224" s="85">
        <v>5</v>
      </c>
      <c r="EC224" s="85">
        <v>24</v>
      </c>
      <c r="ED224" s="85">
        <v>49</v>
      </c>
      <c r="EE224" s="85">
        <v>123</v>
      </c>
      <c r="EF224" s="85">
        <v>94</v>
      </c>
      <c r="EG224" s="85">
        <v>7</v>
      </c>
      <c r="ET224" s="85">
        <v>52</v>
      </c>
      <c r="EU224" s="85">
        <v>101</v>
      </c>
      <c r="EV224" s="85">
        <v>32</v>
      </c>
      <c r="EW224" s="85">
        <v>391</v>
      </c>
      <c r="EX224" s="85">
        <v>1469</v>
      </c>
      <c r="EY224" s="85">
        <v>130</v>
      </c>
      <c r="EZ224" s="85">
        <v>6</v>
      </c>
      <c r="FA224" s="85">
        <v>42</v>
      </c>
      <c r="FB224" s="85">
        <v>116</v>
      </c>
      <c r="FC224" s="85">
        <v>263</v>
      </c>
      <c r="FD224" s="85">
        <v>365</v>
      </c>
      <c r="FE224" s="85">
        <v>44</v>
      </c>
      <c r="FL224" s="86">
        <f t="shared" si="206"/>
        <v>1719.7999999999993</v>
      </c>
      <c r="FM224" s="99">
        <f t="shared" si="194"/>
        <v>85</v>
      </c>
      <c r="FN224" s="99">
        <f t="shared" si="195"/>
        <v>17</v>
      </c>
      <c r="FO224" s="100">
        <f t="shared" si="196"/>
        <v>14.45</v>
      </c>
      <c r="FP224" s="100">
        <f t="shared" si="197"/>
        <v>2907</v>
      </c>
      <c r="FQ224" s="101">
        <v>7.5316040926771521E-2</v>
      </c>
      <c r="FR224" s="101">
        <v>2.722814498933903E-2</v>
      </c>
      <c r="FS224" s="101">
        <v>-9.065550906555099E-2</v>
      </c>
      <c r="FT224" s="100" t="s">
        <v>1978</v>
      </c>
      <c r="FU224" s="100" t="s">
        <v>1508</v>
      </c>
      <c r="FV224" s="100" t="s">
        <v>2363</v>
      </c>
      <c r="FW224" s="100" t="s">
        <v>1654</v>
      </c>
      <c r="FX224" s="100" t="s">
        <v>2085</v>
      </c>
      <c r="FY224" s="100" t="s">
        <v>1509</v>
      </c>
      <c r="FZ224" s="100" t="s">
        <v>1841</v>
      </c>
      <c r="GA224" s="100" t="s">
        <v>1673</v>
      </c>
      <c r="GB224" s="100"/>
    </row>
    <row r="225" spans="1:184" ht="15" hidden="1" customHeight="1" x14ac:dyDescent="0.25">
      <c r="A225" s="32" t="s">
        <v>210</v>
      </c>
      <c r="B225" s="90" t="s">
        <v>216</v>
      </c>
      <c r="C225" s="41" t="str">
        <f>'[1]Özet tablo'!P224</f>
        <v>BURSA</v>
      </c>
      <c r="D225" s="41"/>
      <c r="E225" s="41"/>
      <c r="F225" s="41"/>
      <c r="G225" s="91">
        <v>28</v>
      </c>
      <c r="H225" s="91">
        <v>173</v>
      </c>
      <c r="I225" s="91">
        <v>234</v>
      </c>
      <c r="J225" s="91">
        <v>435</v>
      </c>
      <c r="K225" s="92">
        <v>38</v>
      </c>
      <c r="L225" s="92">
        <v>161</v>
      </c>
      <c r="M225" s="92">
        <v>278</v>
      </c>
      <c r="N225" s="92">
        <v>477</v>
      </c>
      <c r="O225" s="93">
        <v>28</v>
      </c>
      <c r="P225" s="40">
        <v>67</v>
      </c>
      <c r="Q225" s="94">
        <f t="shared" si="207"/>
        <v>42</v>
      </c>
      <c r="R225" s="95">
        <f t="shared" si="208"/>
        <v>9.6551724137931033E-2</v>
      </c>
      <c r="S225" s="96">
        <v>358</v>
      </c>
      <c r="T225" s="96">
        <v>482</v>
      </c>
      <c r="U225" s="96">
        <v>326</v>
      </c>
      <c r="V225" s="96">
        <v>446</v>
      </c>
      <c r="W225" s="96">
        <v>808</v>
      </c>
      <c r="X225" s="96">
        <v>1166</v>
      </c>
      <c r="Y225" s="73">
        <f t="shared" si="161"/>
        <v>10.614525139664805</v>
      </c>
      <c r="Z225" s="73">
        <f t="shared" si="162"/>
        <v>33.402489626556012</v>
      </c>
      <c r="AA225" s="73">
        <f t="shared" si="163"/>
        <v>73.312883435582819</v>
      </c>
      <c r="AB225" s="73">
        <f t="shared" si="164"/>
        <v>49.504950495049506</v>
      </c>
      <c r="AC225" s="73">
        <f t="shared" si="165"/>
        <v>37.564322469982848</v>
      </c>
      <c r="AD225" s="97">
        <f t="shared" si="166"/>
        <v>408</v>
      </c>
      <c r="AE225" s="40">
        <f t="shared" si="167"/>
        <v>87</v>
      </c>
      <c r="AF225" s="98">
        <v>459</v>
      </c>
      <c r="AG225" s="98">
        <v>384</v>
      </c>
      <c r="AH225" s="98">
        <v>458</v>
      </c>
      <c r="AI225" s="98">
        <v>361</v>
      </c>
      <c r="AJ225" s="98">
        <v>119</v>
      </c>
      <c r="AK225" s="98">
        <v>93</v>
      </c>
      <c r="AL225" s="76">
        <v>20</v>
      </c>
      <c r="AM225" s="76">
        <v>31</v>
      </c>
      <c r="AN225" s="77">
        <v>29</v>
      </c>
      <c r="AO225" s="77">
        <v>157</v>
      </c>
      <c r="AP225" s="77">
        <v>264</v>
      </c>
      <c r="AQ225" s="77">
        <v>7</v>
      </c>
      <c r="AR225" s="77">
        <f t="shared" si="198"/>
        <v>457</v>
      </c>
      <c r="AS225" s="77">
        <v>78</v>
      </c>
      <c r="AT225" s="78">
        <v>20</v>
      </c>
      <c r="AU225" s="79">
        <v>36</v>
      </c>
      <c r="AV225" s="80">
        <f t="shared" si="168"/>
        <v>29.798657718120808</v>
      </c>
      <c r="AW225" s="80">
        <f t="shared" si="169"/>
        <v>42.735042735042732</v>
      </c>
      <c r="AX225" s="80">
        <f t="shared" si="170"/>
        <v>53.46260387811634</v>
      </c>
      <c r="AY225" s="81">
        <f t="shared" si="171"/>
        <v>7.552083333333333</v>
      </c>
      <c r="AZ225" s="81">
        <f t="shared" si="172"/>
        <v>34.279475982532752</v>
      </c>
      <c r="BA225" s="81">
        <f t="shared" si="173"/>
        <v>66.666666666666657</v>
      </c>
      <c r="BB225" s="81">
        <f t="shared" si="174"/>
        <v>50.852878464818765</v>
      </c>
      <c r="BC225" s="81">
        <f t="shared" si="175"/>
        <v>40.393518518518519</v>
      </c>
      <c r="BD225" s="82">
        <f t="shared" si="199"/>
        <v>160</v>
      </c>
      <c r="BE225" s="83">
        <v>22</v>
      </c>
      <c r="BF225" s="83">
        <v>36</v>
      </c>
      <c r="BG225" s="83">
        <v>25</v>
      </c>
      <c r="BH225" s="83">
        <v>176</v>
      </c>
      <c r="BI225" s="83">
        <v>323</v>
      </c>
      <c r="BJ225" s="83">
        <v>13</v>
      </c>
      <c r="BK225" s="77">
        <f t="shared" si="200"/>
        <v>537</v>
      </c>
      <c r="BL225" s="83">
        <f t="shared" si="176"/>
        <v>18</v>
      </c>
      <c r="BM225" s="84">
        <v>26</v>
      </c>
      <c r="BN225" s="83">
        <f t="shared" si="177"/>
        <v>27</v>
      </c>
      <c r="BO225" s="83">
        <f t="shared" si="178"/>
        <v>17</v>
      </c>
      <c r="BP225" s="83">
        <f t="shared" si="179"/>
        <v>120</v>
      </c>
      <c r="BQ225" s="83">
        <f t="shared" si="180"/>
        <v>262</v>
      </c>
      <c r="BR225" s="83">
        <f t="shared" si="181"/>
        <v>10</v>
      </c>
      <c r="BS225" s="77">
        <f t="shared" si="201"/>
        <v>409</v>
      </c>
      <c r="BT225" s="83">
        <f t="shared" si="182"/>
        <v>1</v>
      </c>
      <c r="BU225" s="77">
        <v>3</v>
      </c>
      <c r="BV225" s="83">
        <f t="shared" si="183"/>
        <v>3</v>
      </c>
      <c r="BW225" s="83">
        <f t="shared" si="184"/>
        <v>8</v>
      </c>
      <c r="BX225" s="83">
        <f t="shared" si="185"/>
        <v>7</v>
      </c>
      <c r="BY225" s="83">
        <f t="shared" si="186"/>
        <v>12</v>
      </c>
      <c r="BZ225" s="83">
        <f t="shared" si="187"/>
        <v>0</v>
      </c>
      <c r="CA225" s="77">
        <f t="shared" si="202"/>
        <v>27</v>
      </c>
      <c r="CC225" s="77"/>
      <c r="CI225" s="77">
        <f t="shared" si="203"/>
        <v>0</v>
      </c>
      <c r="CP225" s="77">
        <f t="shared" si="204"/>
        <v>0</v>
      </c>
      <c r="CQ225" s="85">
        <f t="shared" si="188"/>
        <v>3</v>
      </c>
      <c r="CR225" s="77">
        <v>2</v>
      </c>
      <c r="CS225" s="85">
        <f t="shared" si="189"/>
        <v>6</v>
      </c>
      <c r="CT225" s="85">
        <f t="shared" si="190"/>
        <v>0</v>
      </c>
      <c r="CU225" s="85">
        <f t="shared" si="191"/>
        <v>49</v>
      </c>
      <c r="CV225" s="85">
        <f t="shared" si="192"/>
        <v>49</v>
      </c>
      <c r="CW225" s="85">
        <f t="shared" si="193"/>
        <v>3</v>
      </c>
      <c r="CX225" s="77">
        <f t="shared" si="205"/>
        <v>101</v>
      </c>
      <c r="CY225" s="85">
        <v>2</v>
      </c>
      <c r="CZ225" s="85">
        <v>4</v>
      </c>
      <c r="DA225" s="85">
        <v>0</v>
      </c>
      <c r="DB225" s="85">
        <v>43</v>
      </c>
      <c r="DC225" s="85">
        <v>18</v>
      </c>
      <c r="DD225" s="85">
        <v>0</v>
      </c>
      <c r="EB225" s="85">
        <v>1</v>
      </c>
      <c r="EC225" s="85">
        <v>3</v>
      </c>
      <c r="ED225" s="85">
        <v>8</v>
      </c>
      <c r="EE225" s="85">
        <v>7</v>
      </c>
      <c r="EF225" s="85">
        <v>12</v>
      </c>
      <c r="EG225" s="85">
        <v>0</v>
      </c>
      <c r="ET225" s="85">
        <v>18</v>
      </c>
      <c r="EU225" s="85">
        <v>27</v>
      </c>
      <c r="EV225" s="85">
        <v>17</v>
      </c>
      <c r="EW225" s="85">
        <v>120</v>
      </c>
      <c r="EX225" s="85">
        <v>262</v>
      </c>
      <c r="EY225" s="85">
        <v>10</v>
      </c>
      <c r="FF225" s="85">
        <v>1</v>
      </c>
      <c r="FG225" s="85">
        <v>2</v>
      </c>
      <c r="FH225" s="85">
        <v>0</v>
      </c>
      <c r="FI225" s="85">
        <v>6</v>
      </c>
      <c r="FJ225" s="85">
        <v>31</v>
      </c>
      <c r="FK225" s="85">
        <v>3</v>
      </c>
      <c r="FL225" s="86">
        <f t="shared" si="206"/>
        <v>125.29999999999995</v>
      </c>
      <c r="FM225" s="99">
        <f t="shared" si="194"/>
        <v>6</v>
      </c>
      <c r="FN225" s="99">
        <f t="shared" si="195"/>
        <v>1</v>
      </c>
      <c r="FO225" s="100">
        <f t="shared" si="196"/>
        <v>1.02</v>
      </c>
      <c r="FP225" s="100">
        <f t="shared" si="197"/>
        <v>171</v>
      </c>
      <c r="FQ225" s="101">
        <v>0.19814967682843532</v>
      </c>
      <c r="FR225" s="101">
        <v>0.14277949924605193</v>
      </c>
      <c r="FS225" s="101">
        <v>2.8630697196594126E-2</v>
      </c>
      <c r="FT225" s="100" t="s">
        <v>2281</v>
      </c>
      <c r="FU225" s="100" t="s">
        <v>2080</v>
      </c>
      <c r="FV225" s="100" t="s">
        <v>2106</v>
      </c>
      <c r="FW225" s="100" t="s">
        <v>2139</v>
      </c>
      <c r="FX225" s="100" t="s">
        <v>1472</v>
      </c>
      <c r="FY225" s="100" t="s">
        <v>1593</v>
      </c>
      <c r="FZ225" s="100" t="s">
        <v>1601</v>
      </c>
      <c r="GA225" s="100" t="s">
        <v>2086</v>
      </c>
      <c r="GB225" s="100"/>
    </row>
    <row r="226" spans="1:184" hidden="1" x14ac:dyDescent="0.25">
      <c r="A226" s="32" t="s">
        <v>210</v>
      </c>
      <c r="B226" s="90" t="s">
        <v>217</v>
      </c>
      <c r="C226" s="41" t="str">
        <f>'[1]Özet tablo'!P225</f>
        <v>BURSA</v>
      </c>
      <c r="D226" s="41"/>
      <c r="E226" s="41"/>
      <c r="F226" s="41"/>
      <c r="G226" s="91">
        <v>66</v>
      </c>
      <c r="H226" s="91">
        <v>420</v>
      </c>
      <c r="I226" s="91">
        <v>669</v>
      </c>
      <c r="J226" s="91">
        <v>1155</v>
      </c>
      <c r="K226" s="92">
        <v>96</v>
      </c>
      <c r="L226" s="92">
        <v>235</v>
      </c>
      <c r="M226" s="92">
        <v>656</v>
      </c>
      <c r="N226" s="92">
        <v>987</v>
      </c>
      <c r="O226" s="93">
        <v>21</v>
      </c>
      <c r="P226" s="40">
        <v>187</v>
      </c>
      <c r="Q226" s="94">
        <f t="shared" si="207"/>
        <v>-168</v>
      </c>
      <c r="R226" s="95">
        <f t="shared" si="208"/>
        <v>-0.14545454545454545</v>
      </c>
      <c r="S226" s="96">
        <v>787</v>
      </c>
      <c r="T226" s="96">
        <v>1033</v>
      </c>
      <c r="U226" s="96">
        <v>811</v>
      </c>
      <c r="V226" s="96">
        <v>1070</v>
      </c>
      <c r="W226" s="96">
        <v>1844</v>
      </c>
      <c r="X226" s="96">
        <v>2631</v>
      </c>
      <c r="Y226" s="73">
        <f t="shared" si="161"/>
        <v>12.198221092757306</v>
      </c>
      <c r="Z226" s="73">
        <f t="shared" si="162"/>
        <v>22.749273959341725</v>
      </c>
      <c r="AA226" s="73">
        <f t="shared" si="163"/>
        <v>60.419235511713929</v>
      </c>
      <c r="AB226" s="73">
        <f t="shared" si="164"/>
        <v>39.316702819956618</v>
      </c>
      <c r="AC226" s="73">
        <f t="shared" si="165"/>
        <v>31.204865070315467</v>
      </c>
      <c r="AD226" s="97">
        <f t="shared" si="166"/>
        <v>1119</v>
      </c>
      <c r="AE226" s="40">
        <f t="shared" si="167"/>
        <v>321</v>
      </c>
      <c r="AF226" s="98">
        <v>1067</v>
      </c>
      <c r="AG226" s="98">
        <v>866</v>
      </c>
      <c r="AH226" s="98">
        <v>1048</v>
      </c>
      <c r="AI226" s="98">
        <v>770</v>
      </c>
      <c r="AJ226" s="98">
        <v>263</v>
      </c>
      <c r="AK226" s="98">
        <v>243</v>
      </c>
      <c r="AL226" s="76">
        <v>22</v>
      </c>
      <c r="AM226" s="76">
        <v>41</v>
      </c>
      <c r="AN226" s="77">
        <v>68</v>
      </c>
      <c r="AO226" s="77">
        <v>293</v>
      </c>
      <c r="AP226" s="77">
        <v>579</v>
      </c>
      <c r="AQ226" s="77">
        <v>56</v>
      </c>
      <c r="AR226" s="77">
        <f t="shared" si="198"/>
        <v>996</v>
      </c>
      <c r="AS226" s="77">
        <v>209</v>
      </c>
      <c r="AT226" s="78">
        <v>12</v>
      </c>
      <c r="AU226" s="79">
        <v>51</v>
      </c>
      <c r="AV226" s="80">
        <f t="shared" si="168"/>
        <v>30.195599022004888</v>
      </c>
      <c r="AW226" s="80">
        <f t="shared" si="169"/>
        <v>39.548954895489544</v>
      </c>
      <c r="AX226" s="80">
        <f t="shared" si="170"/>
        <v>55.324675324675319</v>
      </c>
      <c r="AY226" s="81">
        <f t="shared" si="171"/>
        <v>7.8521939953810627</v>
      </c>
      <c r="AZ226" s="81">
        <f t="shared" si="172"/>
        <v>27.958015267175572</v>
      </c>
      <c r="BA226" s="81">
        <f t="shared" si="173"/>
        <v>62.149080348499517</v>
      </c>
      <c r="BB226" s="81">
        <f t="shared" si="174"/>
        <v>44.930321960595862</v>
      </c>
      <c r="BC226" s="81">
        <f t="shared" si="175"/>
        <v>37.388098999473407</v>
      </c>
      <c r="BD226" s="82">
        <f t="shared" si="199"/>
        <v>391</v>
      </c>
      <c r="BE226" s="83">
        <v>22</v>
      </c>
      <c r="BF226" s="83">
        <v>55</v>
      </c>
      <c r="BG226" s="83">
        <v>65</v>
      </c>
      <c r="BH226" s="83">
        <v>268</v>
      </c>
      <c r="BI226" s="83">
        <v>592</v>
      </c>
      <c r="BJ226" s="83">
        <v>77</v>
      </c>
      <c r="BK226" s="77">
        <f t="shared" si="200"/>
        <v>1002</v>
      </c>
      <c r="BL226" s="83">
        <f t="shared" si="176"/>
        <v>20</v>
      </c>
      <c r="BM226" s="84">
        <v>34</v>
      </c>
      <c r="BN226" s="83">
        <f t="shared" si="177"/>
        <v>48</v>
      </c>
      <c r="BO226" s="83">
        <f t="shared" si="178"/>
        <v>59</v>
      </c>
      <c r="BP226" s="83">
        <f t="shared" si="179"/>
        <v>242</v>
      </c>
      <c r="BQ226" s="83">
        <f t="shared" si="180"/>
        <v>567</v>
      </c>
      <c r="BR226" s="83">
        <f t="shared" si="181"/>
        <v>74</v>
      </c>
      <c r="BS226" s="77">
        <f t="shared" si="201"/>
        <v>942</v>
      </c>
      <c r="BT226" s="83">
        <f t="shared" si="182"/>
        <v>2</v>
      </c>
      <c r="BU226" s="77">
        <v>7</v>
      </c>
      <c r="BV226" s="83">
        <f t="shared" si="183"/>
        <v>7</v>
      </c>
      <c r="BW226" s="83">
        <f t="shared" si="184"/>
        <v>6</v>
      </c>
      <c r="BX226" s="83">
        <f t="shared" si="185"/>
        <v>26</v>
      </c>
      <c r="BY226" s="83">
        <f t="shared" si="186"/>
        <v>25</v>
      </c>
      <c r="BZ226" s="83">
        <f t="shared" si="187"/>
        <v>3</v>
      </c>
      <c r="CA226" s="77">
        <f t="shared" si="202"/>
        <v>60</v>
      </c>
      <c r="CC226" s="77"/>
      <c r="CI226" s="77">
        <f t="shared" si="203"/>
        <v>0</v>
      </c>
      <c r="CP226" s="77">
        <f t="shared" si="204"/>
        <v>0</v>
      </c>
      <c r="CQ226" s="85">
        <f t="shared" si="188"/>
        <v>0</v>
      </c>
      <c r="CR226" s="77"/>
      <c r="CS226" s="85">
        <f t="shared" si="189"/>
        <v>0</v>
      </c>
      <c r="CT226" s="85">
        <f t="shared" si="190"/>
        <v>0</v>
      </c>
      <c r="CU226" s="85">
        <f t="shared" si="191"/>
        <v>0</v>
      </c>
      <c r="CV226" s="85">
        <f t="shared" si="192"/>
        <v>0</v>
      </c>
      <c r="CW226" s="85">
        <f t="shared" si="193"/>
        <v>0</v>
      </c>
      <c r="CX226" s="77">
        <f t="shared" si="205"/>
        <v>0</v>
      </c>
      <c r="DP226" s="85">
        <v>1</v>
      </c>
      <c r="DQ226" s="85">
        <v>4</v>
      </c>
      <c r="DR226" s="85">
        <v>25</v>
      </c>
      <c r="DS226" s="85">
        <v>33</v>
      </c>
      <c r="DT226" s="85">
        <v>18</v>
      </c>
      <c r="DU226" s="85">
        <v>0</v>
      </c>
      <c r="DV226" s="85">
        <v>1</v>
      </c>
      <c r="DW226" s="85">
        <v>3</v>
      </c>
      <c r="DX226" s="85">
        <v>0</v>
      </c>
      <c r="DY226" s="85">
        <v>20</v>
      </c>
      <c r="DZ226" s="85">
        <v>21</v>
      </c>
      <c r="EA226" s="85">
        <v>3</v>
      </c>
      <c r="EB226" s="85">
        <v>1</v>
      </c>
      <c r="EC226" s="85">
        <v>4</v>
      </c>
      <c r="ED226" s="85">
        <v>6</v>
      </c>
      <c r="EE226" s="85">
        <v>6</v>
      </c>
      <c r="EF226" s="85">
        <v>4</v>
      </c>
      <c r="EG226" s="85">
        <v>0</v>
      </c>
      <c r="ET226" s="85">
        <v>18</v>
      </c>
      <c r="EU226" s="85">
        <v>37</v>
      </c>
      <c r="EV226" s="85">
        <v>7</v>
      </c>
      <c r="EW226" s="85">
        <v>138</v>
      </c>
      <c r="EX226" s="85">
        <v>516</v>
      </c>
      <c r="EY226" s="85">
        <v>70</v>
      </c>
      <c r="EZ226" s="85">
        <v>1</v>
      </c>
      <c r="FA226" s="85">
        <v>7</v>
      </c>
      <c r="FB226" s="85">
        <v>27</v>
      </c>
      <c r="FC226" s="85">
        <v>71</v>
      </c>
      <c r="FD226" s="85">
        <v>33</v>
      </c>
      <c r="FE226" s="85">
        <v>4</v>
      </c>
      <c r="FL226" s="86">
        <f t="shared" si="206"/>
        <v>332.59999999999991</v>
      </c>
      <c r="FM226" s="99">
        <f t="shared" si="194"/>
        <v>16</v>
      </c>
      <c r="FN226" s="99">
        <f t="shared" si="195"/>
        <v>3</v>
      </c>
      <c r="FO226" s="100">
        <f t="shared" si="196"/>
        <v>2.72</v>
      </c>
      <c r="FP226" s="100">
        <f t="shared" si="197"/>
        <v>513</v>
      </c>
      <c r="FQ226" s="101">
        <v>-0.18411164787976392</v>
      </c>
      <c r="FR226" s="101">
        <v>-0.27556077203964524</v>
      </c>
      <c r="FS226" s="101">
        <v>-0.26991150442477874</v>
      </c>
      <c r="FT226" s="100" t="s">
        <v>2346</v>
      </c>
      <c r="FU226" s="100" t="s">
        <v>2313</v>
      </c>
      <c r="FV226" s="100" t="s">
        <v>2349</v>
      </c>
      <c r="FW226" s="100" t="s">
        <v>2068</v>
      </c>
      <c r="FX226" s="100" t="s">
        <v>1602</v>
      </c>
      <c r="FY226" s="100" t="s">
        <v>1468</v>
      </c>
      <c r="FZ226" s="100" t="s">
        <v>2287</v>
      </c>
      <c r="GA226" s="100" t="s">
        <v>2299</v>
      </c>
      <c r="GB226" s="100"/>
    </row>
    <row r="227" spans="1:184" hidden="1" x14ac:dyDescent="0.25">
      <c r="A227" s="32" t="s">
        <v>210</v>
      </c>
      <c r="B227" s="90" t="s">
        <v>218</v>
      </c>
      <c r="C227" s="41" t="str">
        <f>'[1]Özet tablo'!P226</f>
        <v>BURSA</v>
      </c>
      <c r="D227" s="41"/>
      <c r="E227" s="41"/>
      <c r="F227" s="41"/>
      <c r="G227" s="91">
        <v>25</v>
      </c>
      <c r="H227" s="91">
        <v>86</v>
      </c>
      <c r="I227" s="91">
        <v>60</v>
      </c>
      <c r="J227" s="91">
        <v>171</v>
      </c>
      <c r="K227" s="92">
        <v>18</v>
      </c>
      <c r="L227" s="92">
        <v>64</v>
      </c>
      <c r="M227" s="92">
        <v>75</v>
      </c>
      <c r="N227" s="92">
        <v>157</v>
      </c>
      <c r="O227" s="93">
        <v>16</v>
      </c>
      <c r="P227" s="40">
        <v>11</v>
      </c>
      <c r="Q227" s="94">
        <f t="shared" si="207"/>
        <v>-14</v>
      </c>
      <c r="R227" s="95">
        <f t="shared" si="208"/>
        <v>-8.1871345029239762E-2</v>
      </c>
      <c r="S227" s="96">
        <v>84</v>
      </c>
      <c r="T227" s="96">
        <v>120</v>
      </c>
      <c r="U227" s="96">
        <v>100</v>
      </c>
      <c r="V227" s="96">
        <v>134</v>
      </c>
      <c r="W227" s="96">
        <v>220</v>
      </c>
      <c r="X227" s="96">
        <v>304</v>
      </c>
      <c r="Y227" s="73">
        <f t="shared" si="161"/>
        <v>21.428571428571427</v>
      </c>
      <c r="Z227" s="73">
        <f t="shared" si="162"/>
        <v>53.333333333333336</v>
      </c>
      <c r="AA227" s="73">
        <f t="shared" si="163"/>
        <v>80</v>
      </c>
      <c r="AB227" s="73">
        <f t="shared" si="164"/>
        <v>65.454545454545453</v>
      </c>
      <c r="AC227" s="73">
        <f t="shared" si="165"/>
        <v>53.289473684210535</v>
      </c>
      <c r="AD227" s="97">
        <f t="shared" si="166"/>
        <v>76</v>
      </c>
      <c r="AE227" s="40">
        <f t="shared" si="167"/>
        <v>20</v>
      </c>
      <c r="AF227" s="98">
        <v>109</v>
      </c>
      <c r="AG227" s="98">
        <v>71</v>
      </c>
      <c r="AH227" s="98">
        <v>100</v>
      </c>
      <c r="AI227" s="98">
        <v>82</v>
      </c>
      <c r="AJ227" s="98">
        <v>31</v>
      </c>
      <c r="AK227" s="98">
        <v>24</v>
      </c>
      <c r="AL227" s="76">
        <v>7</v>
      </c>
      <c r="AM227" s="76">
        <v>14</v>
      </c>
      <c r="AN227" s="77">
        <v>14</v>
      </c>
      <c r="AO227" s="77">
        <v>35</v>
      </c>
      <c r="AP227" s="77">
        <v>55</v>
      </c>
      <c r="AQ227" s="77">
        <v>2</v>
      </c>
      <c r="AR227" s="77">
        <f t="shared" si="198"/>
        <v>106</v>
      </c>
      <c r="AS227" s="77">
        <v>15</v>
      </c>
      <c r="AT227" s="78">
        <v>2</v>
      </c>
      <c r="AU227" s="79">
        <v>9</v>
      </c>
      <c r="AV227" s="80">
        <f t="shared" si="168"/>
        <v>36.601307189542482</v>
      </c>
      <c r="AW227" s="80">
        <f t="shared" si="169"/>
        <v>42.307692307692307</v>
      </c>
      <c r="AX227" s="80">
        <f t="shared" si="170"/>
        <v>51.219512195121951</v>
      </c>
      <c r="AY227" s="81">
        <f t="shared" si="171"/>
        <v>19.718309859154928</v>
      </c>
      <c r="AZ227" s="81">
        <f t="shared" si="172"/>
        <v>35</v>
      </c>
      <c r="BA227" s="81">
        <f t="shared" si="173"/>
        <v>58.407079646017699</v>
      </c>
      <c r="BB227" s="81">
        <f t="shared" si="174"/>
        <v>47.417840375586856</v>
      </c>
      <c r="BC227" s="81">
        <f t="shared" si="175"/>
        <v>43.478260869565219</v>
      </c>
      <c r="BD227" s="82">
        <f t="shared" si="199"/>
        <v>47</v>
      </c>
      <c r="BE227" s="83">
        <v>7</v>
      </c>
      <c r="BF227" s="83">
        <v>10</v>
      </c>
      <c r="BG227" s="83">
        <v>12</v>
      </c>
      <c r="BH227" s="83">
        <v>36</v>
      </c>
      <c r="BI227" s="83">
        <v>60</v>
      </c>
      <c r="BJ227" s="83">
        <v>2</v>
      </c>
      <c r="BK227" s="77">
        <f t="shared" si="200"/>
        <v>110</v>
      </c>
      <c r="BL227" s="83">
        <f t="shared" si="176"/>
        <v>7</v>
      </c>
      <c r="BM227" s="84">
        <v>14</v>
      </c>
      <c r="BN227" s="83">
        <f t="shared" si="177"/>
        <v>10</v>
      </c>
      <c r="BO227" s="83">
        <f t="shared" si="178"/>
        <v>12</v>
      </c>
      <c r="BP227" s="83">
        <f t="shared" si="179"/>
        <v>36</v>
      </c>
      <c r="BQ227" s="83">
        <f t="shared" si="180"/>
        <v>60</v>
      </c>
      <c r="BR227" s="83">
        <f t="shared" si="181"/>
        <v>2</v>
      </c>
      <c r="BS227" s="77">
        <f t="shared" si="201"/>
        <v>110</v>
      </c>
      <c r="BT227" s="83">
        <f t="shared" si="182"/>
        <v>0</v>
      </c>
      <c r="BU227" s="77"/>
      <c r="BV227" s="83">
        <f t="shared" si="183"/>
        <v>0</v>
      </c>
      <c r="BW227" s="83">
        <f t="shared" si="184"/>
        <v>0</v>
      </c>
      <c r="BX227" s="83">
        <f t="shared" si="185"/>
        <v>0</v>
      </c>
      <c r="BY227" s="83">
        <f t="shared" si="186"/>
        <v>0</v>
      </c>
      <c r="BZ227" s="83">
        <f t="shared" si="187"/>
        <v>0</v>
      </c>
      <c r="CA227" s="77">
        <f t="shared" si="202"/>
        <v>0</v>
      </c>
      <c r="CC227" s="77"/>
      <c r="CI227" s="77">
        <f t="shared" si="203"/>
        <v>0</v>
      </c>
      <c r="CP227" s="77">
        <f t="shared" si="204"/>
        <v>0</v>
      </c>
      <c r="CQ227" s="85">
        <f t="shared" si="188"/>
        <v>0</v>
      </c>
      <c r="CR227" s="77"/>
      <c r="CS227" s="85">
        <f t="shared" si="189"/>
        <v>0</v>
      </c>
      <c r="CT227" s="85">
        <f t="shared" si="190"/>
        <v>0</v>
      </c>
      <c r="CU227" s="85">
        <f t="shared" si="191"/>
        <v>0</v>
      </c>
      <c r="CV227" s="85">
        <f t="shared" si="192"/>
        <v>0</v>
      </c>
      <c r="CW227" s="85">
        <f t="shared" si="193"/>
        <v>0</v>
      </c>
      <c r="CX227" s="77">
        <f t="shared" si="205"/>
        <v>0</v>
      </c>
      <c r="ET227" s="85">
        <v>6</v>
      </c>
      <c r="EU227" s="85">
        <v>6</v>
      </c>
      <c r="EV227" s="85">
        <v>9</v>
      </c>
      <c r="EW227" s="85">
        <v>26</v>
      </c>
      <c r="EX227" s="85">
        <v>30</v>
      </c>
      <c r="EY227" s="85">
        <v>0</v>
      </c>
      <c r="EZ227" s="85">
        <v>1</v>
      </c>
      <c r="FA227" s="85">
        <v>4</v>
      </c>
      <c r="FB227" s="85">
        <v>3</v>
      </c>
      <c r="FC227" s="85">
        <v>10</v>
      </c>
      <c r="FD227" s="85">
        <v>30</v>
      </c>
      <c r="FE227" s="85">
        <v>2</v>
      </c>
      <c r="FL227" s="86">
        <f t="shared" si="206"/>
        <v>33.399999999999991</v>
      </c>
      <c r="FM227" s="99">
        <f t="shared" si="194"/>
        <v>1</v>
      </c>
      <c r="FN227" s="99">
        <f t="shared" si="195"/>
        <v>0</v>
      </c>
      <c r="FO227" s="100">
        <f t="shared" si="196"/>
        <v>0.17</v>
      </c>
      <c r="FP227" s="100">
        <f t="shared" si="197"/>
        <v>0</v>
      </c>
      <c r="FQ227" s="101">
        <v>0.33670230273049462</v>
      </c>
      <c r="FR227" s="101">
        <v>0.25874918988982515</v>
      </c>
      <c r="FS227" s="101">
        <v>0.32439180994506656</v>
      </c>
      <c r="FT227" s="100" t="s">
        <v>1627</v>
      </c>
      <c r="FU227" s="100" t="s">
        <v>1512</v>
      </c>
      <c r="FV227" s="100" t="s">
        <v>1478</v>
      </c>
      <c r="FW227" s="100" t="s">
        <v>1968</v>
      </c>
      <c r="FX227" s="100" t="s">
        <v>1699</v>
      </c>
      <c r="FY227" s="100" t="s">
        <v>1737</v>
      </c>
      <c r="FZ227" s="100" t="s">
        <v>2112</v>
      </c>
      <c r="GA227" s="100" t="s">
        <v>2115</v>
      </c>
      <c r="GB227" s="100"/>
    </row>
    <row r="228" spans="1:184" hidden="1" x14ac:dyDescent="0.25">
      <c r="A228" s="32" t="s">
        <v>210</v>
      </c>
      <c r="B228" s="90" t="s">
        <v>219</v>
      </c>
      <c r="C228" s="41" t="str">
        <f>'[1]Özet tablo'!P227</f>
        <v>BURSA</v>
      </c>
      <c r="D228" s="41"/>
      <c r="E228" s="41"/>
      <c r="F228" s="41"/>
      <c r="G228" s="91">
        <v>85</v>
      </c>
      <c r="H228" s="91">
        <v>298</v>
      </c>
      <c r="I228" s="91">
        <v>391</v>
      </c>
      <c r="J228" s="91">
        <v>774</v>
      </c>
      <c r="K228" s="92">
        <v>53</v>
      </c>
      <c r="L228" s="92">
        <v>295</v>
      </c>
      <c r="M228" s="92">
        <v>423</v>
      </c>
      <c r="N228" s="92">
        <v>771</v>
      </c>
      <c r="O228" s="93">
        <v>23</v>
      </c>
      <c r="P228" s="40">
        <v>125</v>
      </c>
      <c r="Q228" s="94">
        <f t="shared" si="207"/>
        <v>-3</v>
      </c>
      <c r="R228" s="95">
        <f t="shared" si="208"/>
        <v>-3.875968992248062E-3</v>
      </c>
      <c r="S228" s="96">
        <v>546</v>
      </c>
      <c r="T228" s="96">
        <v>763</v>
      </c>
      <c r="U228" s="96">
        <v>546</v>
      </c>
      <c r="V228" s="96">
        <v>735</v>
      </c>
      <c r="W228" s="96">
        <v>1309</v>
      </c>
      <c r="X228" s="96">
        <v>1855</v>
      </c>
      <c r="Y228" s="73">
        <f t="shared" si="161"/>
        <v>9.706959706959708</v>
      </c>
      <c r="Z228" s="73">
        <f t="shared" si="162"/>
        <v>38.663171690694625</v>
      </c>
      <c r="AA228" s="73">
        <f t="shared" si="163"/>
        <v>58.791208791208796</v>
      </c>
      <c r="AB228" s="73">
        <f t="shared" si="164"/>
        <v>47.058823529411761</v>
      </c>
      <c r="AC228" s="73">
        <f t="shared" si="165"/>
        <v>36.064690026954175</v>
      </c>
      <c r="AD228" s="97">
        <f t="shared" si="166"/>
        <v>693</v>
      </c>
      <c r="AE228" s="40">
        <f t="shared" si="167"/>
        <v>225</v>
      </c>
      <c r="AF228" s="98">
        <v>762</v>
      </c>
      <c r="AG228" s="98">
        <v>581</v>
      </c>
      <c r="AH228" s="98">
        <v>757</v>
      </c>
      <c r="AI228" s="98">
        <v>590</v>
      </c>
      <c r="AJ228" s="98">
        <v>196</v>
      </c>
      <c r="AK228" s="98">
        <v>196</v>
      </c>
      <c r="AL228" s="76">
        <v>21</v>
      </c>
      <c r="AM228" s="76">
        <v>41</v>
      </c>
      <c r="AN228" s="77">
        <v>47</v>
      </c>
      <c r="AO228" s="77">
        <v>302</v>
      </c>
      <c r="AP228" s="77">
        <v>519</v>
      </c>
      <c r="AQ228" s="77">
        <v>30</v>
      </c>
      <c r="AR228" s="77">
        <f t="shared" si="198"/>
        <v>898</v>
      </c>
      <c r="AS228" s="77">
        <v>158</v>
      </c>
      <c r="AT228" s="78">
        <v>20</v>
      </c>
      <c r="AU228" s="79">
        <v>73</v>
      </c>
      <c r="AV228" s="80">
        <f t="shared" si="168"/>
        <v>37.403928266438939</v>
      </c>
      <c r="AW228" s="80">
        <f t="shared" si="169"/>
        <v>51.44766146993318</v>
      </c>
      <c r="AX228" s="80">
        <f t="shared" si="170"/>
        <v>66.271186440677965</v>
      </c>
      <c r="AY228" s="81">
        <f t="shared" si="171"/>
        <v>8.0895008605851988</v>
      </c>
      <c r="AZ228" s="81">
        <f t="shared" si="172"/>
        <v>39.894319682959051</v>
      </c>
      <c r="BA228" s="81">
        <f t="shared" si="173"/>
        <v>77.862595419847324</v>
      </c>
      <c r="BB228" s="81">
        <f t="shared" si="174"/>
        <v>59.235255994815297</v>
      </c>
      <c r="BC228" s="81">
        <f t="shared" si="175"/>
        <v>48.207754206291149</v>
      </c>
      <c r="BD228" s="82">
        <f t="shared" si="199"/>
        <v>174</v>
      </c>
      <c r="BE228" s="83">
        <v>25</v>
      </c>
      <c r="BF228" s="83">
        <v>67</v>
      </c>
      <c r="BG228" s="83">
        <v>85</v>
      </c>
      <c r="BH228" s="83">
        <v>348</v>
      </c>
      <c r="BI228" s="83">
        <v>587</v>
      </c>
      <c r="BJ228" s="83">
        <v>49</v>
      </c>
      <c r="BK228" s="77">
        <f t="shared" si="200"/>
        <v>1069</v>
      </c>
      <c r="BL228" s="83">
        <f t="shared" si="176"/>
        <v>19</v>
      </c>
      <c r="BM228" s="84">
        <v>32</v>
      </c>
      <c r="BN228" s="83">
        <f t="shared" si="177"/>
        <v>44</v>
      </c>
      <c r="BO228" s="83">
        <f t="shared" si="178"/>
        <v>39</v>
      </c>
      <c r="BP228" s="83">
        <f t="shared" si="179"/>
        <v>214</v>
      </c>
      <c r="BQ228" s="83">
        <f t="shared" si="180"/>
        <v>466</v>
      </c>
      <c r="BR228" s="83">
        <f t="shared" si="181"/>
        <v>43</v>
      </c>
      <c r="BS228" s="77">
        <f t="shared" si="201"/>
        <v>762</v>
      </c>
      <c r="BT228" s="83">
        <f t="shared" si="182"/>
        <v>2</v>
      </c>
      <c r="BU228" s="77">
        <v>9</v>
      </c>
      <c r="BV228" s="83">
        <f t="shared" si="183"/>
        <v>11</v>
      </c>
      <c r="BW228" s="83">
        <f t="shared" si="184"/>
        <v>9</v>
      </c>
      <c r="BX228" s="83">
        <f t="shared" si="185"/>
        <v>57</v>
      </c>
      <c r="BY228" s="83">
        <f t="shared" si="186"/>
        <v>92</v>
      </c>
      <c r="BZ228" s="83">
        <f t="shared" si="187"/>
        <v>6</v>
      </c>
      <c r="CA228" s="77">
        <f t="shared" si="202"/>
        <v>164</v>
      </c>
      <c r="CC228" s="77"/>
      <c r="CI228" s="77">
        <f t="shared" si="203"/>
        <v>0</v>
      </c>
      <c r="CP228" s="77">
        <f t="shared" si="204"/>
        <v>0</v>
      </c>
      <c r="CQ228" s="85">
        <f t="shared" si="188"/>
        <v>11</v>
      </c>
      <c r="CR228" s="77"/>
      <c r="CS228" s="85">
        <f t="shared" si="189"/>
        <v>12</v>
      </c>
      <c r="CT228" s="85">
        <f t="shared" si="190"/>
        <v>37</v>
      </c>
      <c r="CU228" s="85">
        <f t="shared" si="191"/>
        <v>77</v>
      </c>
      <c r="CV228" s="85">
        <f t="shared" si="192"/>
        <v>29</v>
      </c>
      <c r="CW228" s="85">
        <f t="shared" si="193"/>
        <v>0</v>
      </c>
      <c r="CX228" s="77">
        <f t="shared" si="205"/>
        <v>143</v>
      </c>
      <c r="CY228" s="85">
        <v>3</v>
      </c>
      <c r="CZ228" s="85">
        <v>4</v>
      </c>
      <c r="DA228" s="85">
        <v>0</v>
      </c>
      <c r="DB228" s="85">
        <v>24</v>
      </c>
      <c r="DC228" s="85">
        <v>21</v>
      </c>
      <c r="DD228" s="85">
        <v>0</v>
      </c>
      <c r="DK228" s="85">
        <v>8</v>
      </c>
      <c r="DL228" s="85">
        <v>37</v>
      </c>
      <c r="DM228" s="85">
        <v>53</v>
      </c>
      <c r="DN228" s="85">
        <v>8</v>
      </c>
      <c r="DO228" s="85">
        <v>0</v>
      </c>
      <c r="DP228" s="85">
        <v>1</v>
      </c>
      <c r="DQ228" s="85">
        <v>4</v>
      </c>
      <c r="DR228" s="85">
        <v>14</v>
      </c>
      <c r="DS228" s="85">
        <v>26</v>
      </c>
      <c r="DT228" s="85">
        <v>21</v>
      </c>
      <c r="DU228" s="85">
        <v>0</v>
      </c>
      <c r="DV228" s="85">
        <v>1</v>
      </c>
      <c r="DW228" s="85">
        <v>5</v>
      </c>
      <c r="DX228" s="85">
        <v>0</v>
      </c>
      <c r="DY228" s="85">
        <v>22</v>
      </c>
      <c r="DZ228" s="85">
        <v>65</v>
      </c>
      <c r="EA228" s="85">
        <v>6</v>
      </c>
      <c r="EB228" s="85">
        <v>1</v>
      </c>
      <c r="EC228" s="85">
        <v>6</v>
      </c>
      <c r="ED228" s="85">
        <v>9</v>
      </c>
      <c r="EE228" s="85">
        <v>35</v>
      </c>
      <c r="EF228" s="85">
        <v>27</v>
      </c>
      <c r="EG228" s="85">
        <v>0</v>
      </c>
      <c r="ET228" s="85">
        <v>17</v>
      </c>
      <c r="EU228" s="85">
        <v>32</v>
      </c>
      <c r="EV228" s="85">
        <v>15</v>
      </c>
      <c r="EW228" s="85">
        <v>124</v>
      </c>
      <c r="EX228" s="85">
        <v>346</v>
      </c>
      <c r="EY228" s="85">
        <v>36</v>
      </c>
      <c r="EZ228" s="85">
        <v>1</v>
      </c>
      <c r="FA228" s="85">
        <v>8</v>
      </c>
      <c r="FB228" s="85">
        <v>10</v>
      </c>
      <c r="FC228" s="85">
        <v>64</v>
      </c>
      <c r="FD228" s="85">
        <v>99</v>
      </c>
      <c r="FE228" s="85">
        <v>7</v>
      </c>
      <c r="FL228" s="86">
        <f t="shared" si="206"/>
        <v>71.899999999999977</v>
      </c>
      <c r="FM228" s="99">
        <f t="shared" si="194"/>
        <v>3</v>
      </c>
      <c r="FN228" s="99">
        <f t="shared" si="195"/>
        <v>0</v>
      </c>
      <c r="FO228" s="100">
        <f t="shared" si="196"/>
        <v>0.51</v>
      </c>
      <c r="FP228" s="100">
        <f t="shared" si="197"/>
        <v>0</v>
      </c>
      <c r="FQ228" s="101">
        <v>0.19225323480320133</v>
      </c>
      <c r="FR228" s="101">
        <v>4.7595004294635104E-2</v>
      </c>
      <c r="FS228" s="101">
        <v>-6.1842918985762071E-4</v>
      </c>
      <c r="FT228" s="100" t="s">
        <v>1565</v>
      </c>
      <c r="FU228" s="100" t="s">
        <v>1566</v>
      </c>
      <c r="FV228" s="100" t="s">
        <v>1567</v>
      </c>
      <c r="FW228" s="100" t="s">
        <v>1568</v>
      </c>
      <c r="FX228" s="100" t="s">
        <v>1569</v>
      </c>
      <c r="FY228" s="100" t="s">
        <v>1436</v>
      </c>
      <c r="FZ228" s="100" t="s">
        <v>1560</v>
      </c>
      <c r="GA228" s="100" t="s">
        <v>1536</v>
      </c>
      <c r="GB228" s="100"/>
    </row>
    <row r="229" spans="1:184" hidden="1" x14ac:dyDescent="0.25">
      <c r="A229" s="32" t="s">
        <v>210</v>
      </c>
      <c r="B229" s="90" t="s">
        <v>220</v>
      </c>
      <c r="C229" s="41" t="str">
        <f>'[1]Özet tablo'!P228</f>
        <v>BURSA</v>
      </c>
      <c r="D229" s="41"/>
      <c r="E229" s="41"/>
      <c r="F229" s="41"/>
      <c r="G229" s="91">
        <v>108</v>
      </c>
      <c r="H229" s="91">
        <v>496</v>
      </c>
      <c r="I229" s="91">
        <v>680</v>
      </c>
      <c r="J229" s="91">
        <v>1284</v>
      </c>
      <c r="K229" s="92">
        <v>105</v>
      </c>
      <c r="L229" s="92">
        <v>402</v>
      </c>
      <c r="M229" s="92">
        <v>772</v>
      </c>
      <c r="N229" s="92">
        <v>1279</v>
      </c>
      <c r="O229" s="93">
        <v>15</v>
      </c>
      <c r="P229" s="40">
        <v>193</v>
      </c>
      <c r="Q229" s="94">
        <f t="shared" si="207"/>
        <v>-5</v>
      </c>
      <c r="R229" s="95">
        <f t="shared" si="208"/>
        <v>-3.8940809968847352E-3</v>
      </c>
      <c r="S229" s="96">
        <v>629</v>
      </c>
      <c r="T229" s="96">
        <v>850</v>
      </c>
      <c r="U229" s="96">
        <v>648</v>
      </c>
      <c r="V229" s="96">
        <v>878</v>
      </c>
      <c r="W229" s="96">
        <v>1498</v>
      </c>
      <c r="X229" s="96">
        <v>2127</v>
      </c>
      <c r="Y229" s="73">
        <f t="shared" si="161"/>
        <v>16.693163751987282</v>
      </c>
      <c r="Z229" s="73">
        <f t="shared" si="162"/>
        <v>47.294117647058826</v>
      </c>
      <c r="AA229" s="73">
        <f t="shared" si="163"/>
        <v>91.666666666666657</v>
      </c>
      <c r="AB229" s="73">
        <f t="shared" si="164"/>
        <v>66.488651535380512</v>
      </c>
      <c r="AC229" s="73">
        <f t="shared" si="165"/>
        <v>51.763046544428768</v>
      </c>
      <c r="AD229" s="97">
        <f t="shared" si="166"/>
        <v>502</v>
      </c>
      <c r="AE229" s="40">
        <f t="shared" si="167"/>
        <v>54</v>
      </c>
      <c r="AF229" s="98">
        <v>876</v>
      </c>
      <c r="AG229" s="98">
        <v>646</v>
      </c>
      <c r="AH229" s="98">
        <v>848</v>
      </c>
      <c r="AI229" s="98">
        <v>645</v>
      </c>
      <c r="AJ229" s="98">
        <v>237</v>
      </c>
      <c r="AK229" s="98">
        <v>193</v>
      </c>
      <c r="AL229" s="76">
        <v>33</v>
      </c>
      <c r="AM229" s="76">
        <v>88</v>
      </c>
      <c r="AN229" s="77">
        <v>135</v>
      </c>
      <c r="AO229" s="77">
        <v>397</v>
      </c>
      <c r="AP229" s="77">
        <v>754</v>
      </c>
      <c r="AQ229" s="77">
        <v>45</v>
      </c>
      <c r="AR229" s="77">
        <f t="shared" si="198"/>
        <v>1331</v>
      </c>
      <c r="AS229" s="77">
        <v>243</v>
      </c>
      <c r="AT229" s="78">
        <v>15</v>
      </c>
      <c r="AU229" s="79">
        <v>39</v>
      </c>
      <c r="AV229" s="80">
        <f t="shared" si="168"/>
        <v>53.52439969016266</v>
      </c>
      <c r="AW229" s="80">
        <f t="shared" si="169"/>
        <v>63.831212324179511</v>
      </c>
      <c r="AX229" s="80">
        <f t="shared" si="170"/>
        <v>86.20155038759691</v>
      </c>
      <c r="AY229" s="81">
        <f t="shared" si="171"/>
        <v>20.897832817337463</v>
      </c>
      <c r="AZ229" s="81">
        <f t="shared" si="172"/>
        <v>46.816037735849058</v>
      </c>
      <c r="BA229" s="81">
        <f t="shared" si="173"/>
        <v>91.609977324263042</v>
      </c>
      <c r="BB229" s="81">
        <f t="shared" si="174"/>
        <v>69.653179190751445</v>
      </c>
      <c r="BC229" s="81">
        <f t="shared" si="175"/>
        <v>61.714659685863872</v>
      </c>
      <c r="BD229" s="82">
        <f t="shared" si="199"/>
        <v>74</v>
      </c>
      <c r="BE229" s="83">
        <v>35</v>
      </c>
      <c r="BF229" s="83">
        <v>99</v>
      </c>
      <c r="BG229" s="83">
        <v>130</v>
      </c>
      <c r="BH229" s="83">
        <v>424</v>
      </c>
      <c r="BI229" s="83">
        <v>780</v>
      </c>
      <c r="BJ229" s="83">
        <v>60</v>
      </c>
      <c r="BK229" s="77">
        <f t="shared" si="200"/>
        <v>1394</v>
      </c>
      <c r="BL229" s="83">
        <f t="shared" si="176"/>
        <v>19</v>
      </c>
      <c r="BM229" s="84">
        <v>33</v>
      </c>
      <c r="BN229" s="83">
        <f t="shared" si="177"/>
        <v>43</v>
      </c>
      <c r="BO229" s="83">
        <f t="shared" si="178"/>
        <v>10</v>
      </c>
      <c r="BP229" s="83">
        <f t="shared" si="179"/>
        <v>197</v>
      </c>
      <c r="BQ229" s="83">
        <f t="shared" si="180"/>
        <v>462</v>
      </c>
      <c r="BR229" s="83">
        <f t="shared" si="181"/>
        <v>36</v>
      </c>
      <c r="BS229" s="77">
        <f t="shared" si="201"/>
        <v>705</v>
      </c>
      <c r="BT229" s="83">
        <f t="shared" si="182"/>
        <v>10</v>
      </c>
      <c r="BU229" s="77">
        <v>41</v>
      </c>
      <c r="BV229" s="83">
        <f t="shared" si="183"/>
        <v>37</v>
      </c>
      <c r="BW229" s="83">
        <f t="shared" si="184"/>
        <v>71</v>
      </c>
      <c r="BX229" s="83">
        <f t="shared" si="185"/>
        <v>140</v>
      </c>
      <c r="BY229" s="83">
        <f t="shared" si="186"/>
        <v>233</v>
      </c>
      <c r="BZ229" s="83">
        <f t="shared" si="187"/>
        <v>23</v>
      </c>
      <c r="CA229" s="77">
        <f t="shared" si="202"/>
        <v>467</v>
      </c>
      <c r="CB229" s="85">
        <v>4</v>
      </c>
      <c r="CC229" s="77">
        <v>14</v>
      </c>
      <c r="CD229" s="85">
        <v>14</v>
      </c>
      <c r="CE229" s="85">
        <v>38</v>
      </c>
      <c r="CF229" s="85">
        <v>55</v>
      </c>
      <c r="CG229" s="85">
        <v>65</v>
      </c>
      <c r="CH229" s="85">
        <v>1</v>
      </c>
      <c r="CI229" s="77">
        <f t="shared" si="203"/>
        <v>159</v>
      </c>
      <c r="CP229" s="77">
        <f t="shared" si="204"/>
        <v>0</v>
      </c>
      <c r="CQ229" s="85">
        <f t="shared" si="188"/>
        <v>4</v>
      </c>
      <c r="CR229" s="77"/>
      <c r="CS229" s="85">
        <f t="shared" si="189"/>
        <v>5</v>
      </c>
      <c r="CT229" s="85">
        <f t="shared" si="190"/>
        <v>11</v>
      </c>
      <c r="CU229" s="85">
        <f t="shared" si="191"/>
        <v>32</v>
      </c>
      <c r="CV229" s="85">
        <f t="shared" si="192"/>
        <v>20</v>
      </c>
      <c r="CW229" s="85">
        <f t="shared" si="193"/>
        <v>0</v>
      </c>
      <c r="CX229" s="77">
        <f t="shared" si="205"/>
        <v>63</v>
      </c>
      <c r="CY229" s="85">
        <v>1</v>
      </c>
      <c r="CZ229" s="85">
        <v>2</v>
      </c>
      <c r="DA229" s="85">
        <v>0</v>
      </c>
      <c r="DB229" s="85">
        <v>11</v>
      </c>
      <c r="DC229" s="85">
        <v>5</v>
      </c>
      <c r="DD229" s="85">
        <v>0</v>
      </c>
      <c r="DK229" s="85">
        <v>3</v>
      </c>
      <c r="DL229" s="85">
        <v>11</v>
      </c>
      <c r="DM229" s="85">
        <v>21</v>
      </c>
      <c r="DN229" s="85">
        <v>15</v>
      </c>
      <c r="DO229" s="85">
        <v>0</v>
      </c>
      <c r="DV229" s="85">
        <v>4</v>
      </c>
      <c r="DW229" s="85">
        <v>16</v>
      </c>
      <c r="DX229" s="85">
        <v>11</v>
      </c>
      <c r="DY229" s="85">
        <v>65</v>
      </c>
      <c r="DZ229" s="85">
        <v>135</v>
      </c>
      <c r="EA229" s="85">
        <v>15</v>
      </c>
      <c r="EB229" s="85">
        <v>6</v>
      </c>
      <c r="EC229" s="85">
        <v>21</v>
      </c>
      <c r="ED229" s="85">
        <v>60</v>
      </c>
      <c r="EE229" s="85">
        <v>75</v>
      </c>
      <c r="EF229" s="85">
        <v>98</v>
      </c>
      <c r="EG229" s="85">
        <v>8</v>
      </c>
      <c r="ET229" s="85">
        <v>18</v>
      </c>
      <c r="EU229" s="85">
        <v>34</v>
      </c>
      <c r="EV229" s="85">
        <v>3</v>
      </c>
      <c r="EW229" s="85">
        <v>145</v>
      </c>
      <c r="EX229" s="85">
        <v>390</v>
      </c>
      <c r="EY229" s="85">
        <v>29</v>
      </c>
      <c r="EZ229" s="85">
        <v>1</v>
      </c>
      <c r="FA229" s="85">
        <v>9</v>
      </c>
      <c r="FB229" s="85">
        <v>7</v>
      </c>
      <c r="FC229" s="85">
        <v>52</v>
      </c>
      <c r="FD229" s="85">
        <v>72</v>
      </c>
      <c r="FE229" s="85">
        <v>7</v>
      </c>
      <c r="FL229" s="86">
        <f t="shared" si="206"/>
        <v>0</v>
      </c>
      <c r="FM229" s="99">
        <f t="shared" si="194"/>
        <v>0</v>
      </c>
      <c r="FN229" s="99">
        <f t="shared" si="195"/>
        <v>0</v>
      </c>
      <c r="FO229" s="100">
        <f t="shared" si="196"/>
        <v>0</v>
      </c>
      <c r="FP229" s="100">
        <f t="shared" si="197"/>
        <v>0</v>
      </c>
      <c r="FQ229" s="101">
        <v>0.10740793316028552</v>
      </c>
      <c r="FR229" s="101">
        <v>0.10426835386258856</v>
      </c>
      <c r="FS229" s="101">
        <v>-8.8986579475626493E-2</v>
      </c>
      <c r="FT229" s="100" t="s">
        <v>1804</v>
      </c>
      <c r="FU229" s="100" t="s">
        <v>1490</v>
      </c>
      <c r="FV229" s="100" t="s">
        <v>2211</v>
      </c>
      <c r="FW229" s="100" t="s">
        <v>1448</v>
      </c>
      <c r="FX229" s="100" t="s">
        <v>2007</v>
      </c>
      <c r="FY229" s="100" t="s">
        <v>1815</v>
      </c>
      <c r="FZ229" s="100" t="s">
        <v>2068</v>
      </c>
      <c r="GA229" s="100" t="s">
        <v>1984</v>
      </c>
      <c r="GB229" s="100"/>
    </row>
    <row r="230" spans="1:184" hidden="1" x14ac:dyDescent="0.25">
      <c r="A230" s="32" t="s">
        <v>210</v>
      </c>
      <c r="B230" s="90" t="s">
        <v>221</v>
      </c>
      <c r="C230" s="41" t="str">
        <f>'[1]Özet tablo'!P229</f>
        <v>BURSA</v>
      </c>
      <c r="D230" s="41"/>
      <c r="E230" s="41"/>
      <c r="F230" s="41"/>
      <c r="G230" s="91">
        <v>132</v>
      </c>
      <c r="H230" s="91">
        <v>480</v>
      </c>
      <c r="I230" s="91">
        <v>851</v>
      </c>
      <c r="J230" s="91">
        <v>1463</v>
      </c>
      <c r="K230" s="92">
        <v>120</v>
      </c>
      <c r="L230" s="92">
        <v>410</v>
      </c>
      <c r="M230" s="92">
        <v>945</v>
      </c>
      <c r="N230" s="92">
        <v>1475</v>
      </c>
      <c r="O230" s="93">
        <v>25</v>
      </c>
      <c r="P230" s="40">
        <v>212</v>
      </c>
      <c r="Q230" s="94">
        <f t="shared" si="207"/>
        <v>12</v>
      </c>
      <c r="R230" s="95">
        <f t="shared" si="208"/>
        <v>8.2023239917976762E-3</v>
      </c>
      <c r="S230" s="96">
        <v>856</v>
      </c>
      <c r="T230" s="96">
        <v>1182</v>
      </c>
      <c r="U230" s="96">
        <v>894</v>
      </c>
      <c r="V230" s="96">
        <v>1195</v>
      </c>
      <c r="W230" s="96">
        <v>2076</v>
      </c>
      <c r="X230" s="96">
        <v>2932</v>
      </c>
      <c r="Y230" s="73">
        <f t="shared" si="161"/>
        <v>14.018691588785046</v>
      </c>
      <c r="Z230" s="73">
        <f t="shared" si="162"/>
        <v>34.686971235194584</v>
      </c>
      <c r="AA230" s="73">
        <f t="shared" si="163"/>
        <v>84.787472035794181</v>
      </c>
      <c r="AB230" s="73">
        <f t="shared" si="164"/>
        <v>56.262042389210023</v>
      </c>
      <c r="AC230" s="73">
        <f t="shared" si="165"/>
        <v>43.929058663028648</v>
      </c>
      <c r="AD230" s="97">
        <f t="shared" si="166"/>
        <v>908</v>
      </c>
      <c r="AE230" s="40">
        <f t="shared" si="167"/>
        <v>136</v>
      </c>
      <c r="AF230" s="98">
        <v>1107</v>
      </c>
      <c r="AG230" s="98">
        <v>940</v>
      </c>
      <c r="AH230" s="98">
        <v>1117</v>
      </c>
      <c r="AI230" s="98">
        <v>893</v>
      </c>
      <c r="AJ230" s="98">
        <v>311</v>
      </c>
      <c r="AK230" s="98">
        <v>275</v>
      </c>
      <c r="AL230" s="76">
        <v>41</v>
      </c>
      <c r="AM230" s="76">
        <v>77</v>
      </c>
      <c r="AN230" s="77">
        <v>113</v>
      </c>
      <c r="AO230" s="77">
        <v>512</v>
      </c>
      <c r="AP230" s="77">
        <v>822</v>
      </c>
      <c r="AQ230" s="77">
        <v>59</v>
      </c>
      <c r="AR230" s="77">
        <f t="shared" si="198"/>
        <v>1506</v>
      </c>
      <c r="AS230" s="77">
        <v>235</v>
      </c>
      <c r="AT230" s="78">
        <v>33</v>
      </c>
      <c r="AU230" s="79">
        <v>75</v>
      </c>
      <c r="AV230" s="80">
        <f t="shared" si="168"/>
        <v>41.407528641571197</v>
      </c>
      <c r="AW230" s="80">
        <f t="shared" si="169"/>
        <v>57.611940298507456</v>
      </c>
      <c r="AX230" s="80">
        <f t="shared" si="170"/>
        <v>72.340425531914903</v>
      </c>
      <c r="AY230" s="81">
        <f t="shared" si="171"/>
        <v>12.021276595744681</v>
      </c>
      <c r="AZ230" s="81">
        <f t="shared" si="172"/>
        <v>45.837063563115485</v>
      </c>
      <c r="BA230" s="81">
        <f t="shared" si="173"/>
        <v>77.242524916943523</v>
      </c>
      <c r="BB230" s="81">
        <f t="shared" si="174"/>
        <v>62.128392934080132</v>
      </c>
      <c r="BC230" s="81">
        <f t="shared" si="175"/>
        <v>48.647388059701491</v>
      </c>
      <c r="BD230" s="82">
        <f t="shared" si="199"/>
        <v>274</v>
      </c>
      <c r="BE230" s="83">
        <v>41</v>
      </c>
      <c r="BF230" s="83">
        <v>85</v>
      </c>
      <c r="BG230" s="83">
        <v>75</v>
      </c>
      <c r="BH230" s="83">
        <v>331</v>
      </c>
      <c r="BI230" s="83">
        <v>776</v>
      </c>
      <c r="BJ230" s="83">
        <v>87</v>
      </c>
      <c r="BK230" s="77">
        <f t="shared" si="200"/>
        <v>1269</v>
      </c>
      <c r="BL230" s="83">
        <f t="shared" si="176"/>
        <v>36</v>
      </c>
      <c r="BM230" s="84">
        <v>55</v>
      </c>
      <c r="BN230" s="83">
        <f t="shared" si="177"/>
        <v>64</v>
      </c>
      <c r="BO230" s="83">
        <f t="shared" si="178"/>
        <v>52</v>
      </c>
      <c r="BP230" s="83">
        <f t="shared" si="179"/>
        <v>252</v>
      </c>
      <c r="BQ230" s="83">
        <f t="shared" si="180"/>
        <v>656</v>
      </c>
      <c r="BR230" s="83">
        <f t="shared" si="181"/>
        <v>79</v>
      </c>
      <c r="BS230" s="77">
        <f t="shared" si="201"/>
        <v>1039</v>
      </c>
      <c r="BT230" s="83">
        <f t="shared" si="182"/>
        <v>3</v>
      </c>
      <c r="BU230" s="77">
        <v>16</v>
      </c>
      <c r="BV230" s="83">
        <f t="shared" si="183"/>
        <v>16</v>
      </c>
      <c r="BW230" s="83">
        <f t="shared" si="184"/>
        <v>4</v>
      </c>
      <c r="BX230" s="83">
        <f t="shared" si="185"/>
        <v>62</v>
      </c>
      <c r="BY230" s="83">
        <f t="shared" si="186"/>
        <v>106</v>
      </c>
      <c r="BZ230" s="83">
        <f t="shared" si="187"/>
        <v>7</v>
      </c>
      <c r="CA230" s="77">
        <f t="shared" si="202"/>
        <v>179</v>
      </c>
      <c r="CB230" s="85">
        <v>2</v>
      </c>
      <c r="CC230" s="77">
        <v>6</v>
      </c>
      <c r="CD230" s="85">
        <v>5</v>
      </c>
      <c r="CE230" s="85">
        <v>19</v>
      </c>
      <c r="CF230" s="85">
        <v>17</v>
      </c>
      <c r="CG230" s="85">
        <v>14</v>
      </c>
      <c r="CH230" s="85">
        <v>1</v>
      </c>
      <c r="CI230" s="77">
        <f t="shared" si="203"/>
        <v>51</v>
      </c>
      <c r="CP230" s="77">
        <f t="shared" si="204"/>
        <v>0</v>
      </c>
      <c r="CQ230" s="85">
        <f t="shared" si="188"/>
        <v>0</v>
      </c>
      <c r="CR230" s="77"/>
      <c r="CS230" s="85">
        <f t="shared" si="189"/>
        <v>0</v>
      </c>
      <c r="CT230" s="85">
        <f t="shared" si="190"/>
        <v>0</v>
      </c>
      <c r="CU230" s="85">
        <f t="shared" si="191"/>
        <v>0</v>
      </c>
      <c r="CV230" s="85">
        <f t="shared" si="192"/>
        <v>0</v>
      </c>
      <c r="CW230" s="85">
        <f t="shared" si="193"/>
        <v>0</v>
      </c>
      <c r="CX230" s="77">
        <f t="shared" si="205"/>
        <v>0</v>
      </c>
      <c r="DP230" s="85">
        <v>1</v>
      </c>
      <c r="DQ230" s="85">
        <v>3</v>
      </c>
      <c r="DR230" s="85">
        <v>6</v>
      </c>
      <c r="DS230" s="85">
        <v>15</v>
      </c>
      <c r="DT230" s="85">
        <v>4</v>
      </c>
      <c r="DU230" s="85">
        <v>0</v>
      </c>
      <c r="DV230" s="85">
        <v>2</v>
      </c>
      <c r="DW230" s="85">
        <v>11</v>
      </c>
      <c r="DX230" s="85">
        <v>1</v>
      </c>
      <c r="DY230" s="85">
        <v>45</v>
      </c>
      <c r="DZ230" s="85">
        <v>89</v>
      </c>
      <c r="EA230" s="85">
        <v>6</v>
      </c>
      <c r="EB230" s="85">
        <v>1</v>
      </c>
      <c r="EC230" s="85">
        <v>5</v>
      </c>
      <c r="ED230" s="85">
        <v>3</v>
      </c>
      <c r="EE230" s="85">
        <v>17</v>
      </c>
      <c r="EF230" s="85">
        <v>17</v>
      </c>
      <c r="EG230" s="85">
        <v>1</v>
      </c>
      <c r="ET230" s="85">
        <v>34</v>
      </c>
      <c r="EU230" s="85">
        <v>56</v>
      </c>
      <c r="EV230" s="85">
        <v>30</v>
      </c>
      <c r="EW230" s="85">
        <v>210</v>
      </c>
      <c r="EX230" s="85">
        <v>620</v>
      </c>
      <c r="EY230" s="85">
        <v>68</v>
      </c>
      <c r="EZ230" s="85">
        <v>1</v>
      </c>
      <c r="FA230" s="85">
        <v>5</v>
      </c>
      <c r="FB230" s="85">
        <v>16</v>
      </c>
      <c r="FC230" s="85">
        <v>27</v>
      </c>
      <c r="FD230" s="85">
        <v>32</v>
      </c>
      <c r="FE230" s="85">
        <v>11</v>
      </c>
      <c r="FL230" s="86">
        <f t="shared" si="206"/>
        <v>0</v>
      </c>
      <c r="FM230" s="99">
        <f t="shared" si="194"/>
        <v>0</v>
      </c>
      <c r="FN230" s="99">
        <f t="shared" si="195"/>
        <v>0</v>
      </c>
      <c r="FO230" s="100">
        <f t="shared" si="196"/>
        <v>0</v>
      </c>
      <c r="FP230" s="100">
        <f t="shared" si="197"/>
        <v>0</v>
      </c>
      <c r="FQ230" s="101">
        <v>-7.4275763428011607E-3</v>
      </c>
      <c r="FR230" s="101">
        <v>5.0408006158583478E-2</v>
      </c>
      <c r="FS230" s="101">
        <v>1.3865185449342813E-2</v>
      </c>
      <c r="FT230" s="100" t="s">
        <v>1672</v>
      </c>
      <c r="FU230" s="100" t="s">
        <v>1673</v>
      </c>
      <c r="FV230" s="100" t="s">
        <v>1674</v>
      </c>
      <c r="FW230" s="100" t="s">
        <v>1433</v>
      </c>
      <c r="FX230" s="100" t="s">
        <v>1435</v>
      </c>
      <c r="FY230" s="100" t="s">
        <v>1497</v>
      </c>
      <c r="FZ230" s="100" t="s">
        <v>1609</v>
      </c>
      <c r="GA230" s="100" t="s">
        <v>1434</v>
      </c>
      <c r="GB230" s="100"/>
    </row>
    <row r="231" spans="1:184" hidden="1" x14ac:dyDescent="0.25">
      <c r="A231" s="32" t="s">
        <v>210</v>
      </c>
      <c r="B231" s="90" t="s">
        <v>222</v>
      </c>
      <c r="C231" s="41" t="str">
        <f>'[1]Özet tablo'!P230</f>
        <v>BURSA</v>
      </c>
      <c r="D231" s="41"/>
      <c r="E231" s="41"/>
      <c r="F231" s="41"/>
      <c r="G231" s="91">
        <v>980</v>
      </c>
      <c r="H231" s="91">
        <v>2751</v>
      </c>
      <c r="I231" s="91">
        <v>3820</v>
      </c>
      <c r="J231" s="91">
        <v>7551</v>
      </c>
      <c r="K231" s="92">
        <v>1391</v>
      </c>
      <c r="L231" s="92">
        <v>3127</v>
      </c>
      <c r="M231" s="92">
        <v>4507</v>
      </c>
      <c r="N231" s="92">
        <v>9025</v>
      </c>
      <c r="O231" s="93">
        <v>63</v>
      </c>
      <c r="P231" s="40">
        <v>1202</v>
      </c>
      <c r="Q231" s="94">
        <f t="shared" si="207"/>
        <v>1474</v>
      </c>
      <c r="R231" s="95">
        <f t="shared" si="208"/>
        <v>0.19520593298900807</v>
      </c>
      <c r="S231" s="96">
        <v>4001</v>
      </c>
      <c r="T231" s="96">
        <v>5345</v>
      </c>
      <c r="U231" s="96">
        <v>3911</v>
      </c>
      <c r="V231" s="96">
        <v>5332</v>
      </c>
      <c r="W231" s="96">
        <v>9256</v>
      </c>
      <c r="X231" s="96">
        <v>13257</v>
      </c>
      <c r="Y231" s="73">
        <f t="shared" si="161"/>
        <v>34.766308422894276</v>
      </c>
      <c r="Z231" s="73">
        <f t="shared" si="162"/>
        <v>58.503274087932645</v>
      </c>
      <c r="AA231" s="73">
        <f t="shared" si="163"/>
        <v>86.116082843262603</v>
      </c>
      <c r="AB231" s="73">
        <f t="shared" si="164"/>
        <v>70.170700086430429</v>
      </c>
      <c r="AC231" s="73">
        <f t="shared" si="165"/>
        <v>59.485554801237086</v>
      </c>
      <c r="AD231" s="97">
        <f t="shared" si="166"/>
        <v>2761</v>
      </c>
      <c r="AE231" s="40">
        <f t="shared" si="167"/>
        <v>543</v>
      </c>
      <c r="AF231" s="98">
        <v>5646</v>
      </c>
      <c r="AG231" s="98">
        <v>4423</v>
      </c>
      <c r="AH231" s="98">
        <v>5530</v>
      </c>
      <c r="AI231" s="98">
        <v>4073</v>
      </c>
      <c r="AJ231" s="98">
        <v>1522</v>
      </c>
      <c r="AK231" s="98">
        <v>1188</v>
      </c>
      <c r="AL231" s="76">
        <v>141</v>
      </c>
      <c r="AM231" s="76">
        <v>558</v>
      </c>
      <c r="AN231" s="77">
        <v>1030</v>
      </c>
      <c r="AO231" s="77">
        <v>3315</v>
      </c>
      <c r="AP231" s="77">
        <v>4600</v>
      </c>
      <c r="AQ231" s="77">
        <v>304</v>
      </c>
      <c r="AR231" s="77">
        <f t="shared" si="198"/>
        <v>9249</v>
      </c>
      <c r="AS231" s="77">
        <v>1495</v>
      </c>
      <c r="AT231" s="78">
        <v>49</v>
      </c>
      <c r="AU231" s="79">
        <v>236</v>
      </c>
      <c r="AV231" s="80">
        <f t="shared" si="168"/>
        <v>52.248116760828623</v>
      </c>
      <c r="AW231" s="80">
        <f t="shared" si="169"/>
        <v>70.019785483703018</v>
      </c>
      <c r="AX231" s="80">
        <f t="shared" si="170"/>
        <v>83.697520255340038</v>
      </c>
      <c r="AY231" s="81">
        <f t="shared" si="171"/>
        <v>23.287361519330769</v>
      </c>
      <c r="AZ231" s="81">
        <f t="shared" si="172"/>
        <v>59.945750452079572</v>
      </c>
      <c r="BA231" s="81">
        <f t="shared" si="173"/>
        <v>87.310098302055408</v>
      </c>
      <c r="BB231" s="81">
        <f t="shared" si="174"/>
        <v>73.707865168539328</v>
      </c>
      <c r="BC231" s="81">
        <f t="shared" si="175"/>
        <v>59.043721301657015</v>
      </c>
      <c r="BD231" s="82">
        <f t="shared" si="199"/>
        <v>710</v>
      </c>
      <c r="BE231" s="83">
        <v>147</v>
      </c>
      <c r="BF231" s="83">
        <v>629</v>
      </c>
      <c r="BG231" s="83">
        <v>1014</v>
      </c>
      <c r="BH231" s="83">
        <v>3310</v>
      </c>
      <c r="BI231" s="83">
        <v>4781</v>
      </c>
      <c r="BJ231" s="83">
        <v>481</v>
      </c>
      <c r="BK231" s="77">
        <f t="shared" si="200"/>
        <v>9586</v>
      </c>
      <c r="BL231" s="83">
        <f t="shared" si="176"/>
        <v>56</v>
      </c>
      <c r="BM231" s="84">
        <v>145</v>
      </c>
      <c r="BN231" s="83">
        <f t="shared" si="177"/>
        <v>225</v>
      </c>
      <c r="BO231" s="83">
        <f t="shared" si="178"/>
        <v>140</v>
      </c>
      <c r="BP231" s="83">
        <f t="shared" si="179"/>
        <v>1323</v>
      </c>
      <c r="BQ231" s="83">
        <f t="shared" si="180"/>
        <v>2785</v>
      </c>
      <c r="BR231" s="83">
        <f t="shared" si="181"/>
        <v>307</v>
      </c>
      <c r="BS231" s="77">
        <f t="shared" si="201"/>
        <v>4555</v>
      </c>
      <c r="BT231" s="83">
        <f t="shared" si="182"/>
        <v>70</v>
      </c>
      <c r="BU231" s="77">
        <v>356</v>
      </c>
      <c r="BV231" s="83">
        <f t="shared" si="183"/>
        <v>334</v>
      </c>
      <c r="BW231" s="83">
        <f t="shared" si="184"/>
        <v>667</v>
      </c>
      <c r="BX231" s="83">
        <f t="shared" si="185"/>
        <v>1626</v>
      </c>
      <c r="BY231" s="83">
        <f t="shared" si="186"/>
        <v>1717</v>
      </c>
      <c r="BZ231" s="83">
        <f t="shared" si="187"/>
        <v>153</v>
      </c>
      <c r="CA231" s="77">
        <f t="shared" si="202"/>
        <v>4163</v>
      </c>
      <c r="CB231" s="85">
        <v>11</v>
      </c>
      <c r="CC231" s="77">
        <v>50</v>
      </c>
      <c r="CD231" s="85">
        <v>54</v>
      </c>
      <c r="CE231" s="85">
        <v>193</v>
      </c>
      <c r="CF231" s="85">
        <v>245</v>
      </c>
      <c r="CG231" s="85">
        <v>173</v>
      </c>
      <c r="CH231" s="85">
        <v>16</v>
      </c>
      <c r="CI231" s="77">
        <f t="shared" si="203"/>
        <v>627</v>
      </c>
      <c r="CP231" s="77">
        <f t="shared" si="204"/>
        <v>0</v>
      </c>
      <c r="CQ231" s="85">
        <f t="shared" si="188"/>
        <v>10</v>
      </c>
      <c r="CR231" s="77">
        <v>7</v>
      </c>
      <c r="CS231" s="85">
        <f t="shared" si="189"/>
        <v>16</v>
      </c>
      <c r="CT231" s="85">
        <f t="shared" si="190"/>
        <v>14</v>
      </c>
      <c r="CU231" s="85">
        <f t="shared" si="191"/>
        <v>116</v>
      </c>
      <c r="CV231" s="85">
        <f t="shared" si="192"/>
        <v>106</v>
      </c>
      <c r="CW231" s="85">
        <f t="shared" si="193"/>
        <v>5</v>
      </c>
      <c r="CX231" s="77">
        <f t="shared" si="205"/>
        <v>241</v>
      </c>
      <c r="CY231" s="85">
        <v>9</v>
      </c>
      <c r="CZ231" s="85">
        <v>12</v>
      </c>
      <c r="DA231" s="85">
        <v>10</v>
      </c>
      <c r="DB231" s="85">
        <v>90</v>
      </c>
      <c r="DC231" s="85">
        <v>60</v>
      </c>
      <c r="DD231" s="85">
        <v>3</v>
      </c>
      <c r="DP231" s="85">
        <v>1</v>
      </c>
      <c r="DQ231" s="85">
        <v>2</v>
      </c>
      <c r="DR231" s="85">
        <v>5</v>
      </c>
      <c r="DS231" s="85">
        <v>14</v>
      </c>
      <c r="DT231" s="85">
        <v>21</v>
      </c>
      <c r="DU231" s="85">
        <v>2</v>
      </c>
      <c r="DV231" s="85">
        <v>17</v>
      </c>
      <c r="DW231" s="85">
        <v>75</v>
      </c>
      <c r="DX231" s="85">
        <v>21</v>
      </c>
      <c r="DY231" s="85">
        <v>321</v>
      </c>
      <c r="DZ231" s="85">
        <v>657</v>
      </c>
      <c r="EA231" s="85">
        <v>81</v>
      </c>
      <c r="EB231" s="85">
        <v>52</v>
      </c>
      <c r="EC231" s="85">
        <v>257</v>
      </c>
      <c r="ED231" s="85">
        <v>645</v>
      </c>
      <c r="EE231" s="85">
        <v>1300</v>
      </c>
      <c r="EF231" s="85">
        <v>1051</v>
      </c>
      <c r="EG231" s="85">
        <v>71</v>
      </c>
      <c r="EN231" s="85">
        <v>1</v>
      </c>
      <c r="EO231" s="85">
        <v>2</v>
      </c>
      <c r="EP231" s="85">
        <v>1</v>
      </c>
      <c r="EQ231" s="85">
        <v>5</v>
      </c>
      <c r="ER231" s="85">
        <v>9</v>
      </c>
      <c r="ES231" s="85">
        <v>1</v>
      </c>
      <c r="ET231" s="85">
        <v>47</v>
      </c>
      <c r="EU231" s="85">
        <v>144</v>
      </c>
      <c r="EV231" s="85">
        <v>36</v>
      </c>
      <c r="EW231" s="85">
        <v>640</v>
      </c>
      <c r="EX231" s="85">
        <v>1841</v>
      </c>
      <c r="EY231" s="85">
        <v>200</v>
      </c>
      <c r="EZ231" s="85">
        <v>8</v>
      </c>
      <c r="FA231" s="85">
        <v>79</v>
      </c>
      <c r="FB231" s="85">
        <v>99</v>
      </c>
      <c r="FC231" s="85">
        <v>669</v>
      </c>
      <c r="FD231" s="85">
        <v>923</v>
      </c>
      <c r="FE231" s="85">
        <v>105</v>
      </c>
      <c r="FF231" s="85">
        <v>1</v>
      </c>
      <c r="FG231" s="85">
        <v>4</v>
      </c>
      <c r="FH231" s="85">
        <v>4</v>
      </c>
      <c r="FI231" s="85">
        <v>26</v>
      </c>
      <c r="FJ231" s="85">
        <v>46</v>
      </c>
      <c r="FK231" s="85">
        <v>2</v>
      </c>
      <c r="FL231" s="86">
        <f t="shared" si="206"/>
        <v>0</v>
      </c>
      <c r="FM231" s="99">
        <f t="shared" si="194"/>
        <v>0</v>
      </c>
      <c r="FN231" s="99">
        <f t="shared" si="195"/>
        <v>0</v>
      </c>
      <c r="FO231" s="100">
        <f t="shared" si="196"/>
        <v>0</v>
      </c>
      <c r="FP231" s="100">
        <f t="shared" si="197"/>
        <v>0</v>
      </c>
      <c r="FQ231" s="101">
        <v>9.8268223922674466E-2</v>
      </c>
      <c r="FR231" s="101">
        <v>5.9878636444761567E-2</v>
      </c>
      <c r="FS231" s="101">
        <v>-8.7503418102268578E-3</v>
      </c>
      <c r="FT231" s="100" t="s">
        <v>2111</v>
      </c>
      <c r="FU231" s="100" t="s">
        <v>1809</v>
      </c>
      <c r="FV231" s="100" t="s">
        <v>2142</v>
      </c>
      <c r="FW231" s="100" t="s">
        <v>1479</v>
      </c>
      <c r="FX231" s="100" t="s">
        <v>2188</v>
      </c>
      <c r="FY231" s="100" t="s">
        <v>2093</v>
      </c>
      <c r="FZ231" s="100" t="s">
        <v>1683</v>
      </c>
      <c r="GA231" s="100" t="s">
        <v>2223</v>
      </c>
      <c r="GB231" s="100"/>
    </row>
    <row r="232" spans="1:184" hidden="1" x14ac:dyDescent="0.25">
      <c r="A232" s="32" t="s">
        <v>210</v>
      </c>
      <c r="B232" s="90" t="s">
        <v>223</v>
      </c>
      <c r="C232" s="41" t="str">
        <f>'[1]Özet tablo'!P231</f>
        <v>BURSA</v>
      </c>
      <c r="D232" s="41"/>
      <c r="E232" s="41"/>
      <c r="F232" s="41"/>
      <c r="G232" s="91">
        <v>4</v>
      </c>
      <c r="H232" s="91">
        <v>81</v>
      </c>
      <c r="I232" s="91">
        <v>125</v>
      </c>
      <c r="J232" s="91">
        <v>210</v>
      </c>
      <c r="K232" s="92">
        <v>13</v>
      </c>
      <c r="L232" s="92">
        <v>70</v>
      </c>
      <c r="M232" s="92">
        <v>143</v>
      </c>
      <c r="N232" s="92">
        <v>226</v>
      </c>
      <c r="O232" s="93">
        <v>21</v>
      </c>
      <c r="P232" s="40">
        <v>26</v>
      </c>
      <c r="Q232" s="94">
        <f t="shared" si="207"/>
        <v>16</v>
      </c>
      <c r="R232" s="95">
        <f t="shared" si="208"/>
        <v>7.6190476190476197E-2</v>
      </c>
      <c r="S232" s="96">
        <v>178</v>
      </c>
      <c r="T232" s="96">
        <v>228</v>
      </c>
      <c r="U232" s="96">
        <v>200</v>
      </c>
      <c r="V232" s="96">
        <v>254</v>
      </c>
      <c r="W232" s="96">
        <v>428</v>
      </c>
      <c r="X232" s="96">
        <v>606</v>
      </c>
      <c r="Y232" s="73">
        <f t="shared" si="161"/>
        <v>7.3033707865168536</v>
      </c>
      <c r="Z232" s="73">
        <f t="shared" si="162"/>
        <v>30.701754385964914</v>
      </c>
      <c r="AA232" s="73">
        <f t="shared" si="163"/>
        <v>69</v>
      </c>
      <c r="AB232" s="73">
        <f t="shared" si="164"/>
        <v>48.598130841121495</v>
      </c>
      <c r="AC232" s="73">
        <f t="shared" si="165"/>
        <v>36.468646864686463</v>
      </c>
      <c r="AD232" s="97">
        <f t="shared" si="166"/>
        <v>220</v>
      </c>
      <c r="AE232" s="40">
        <f t="shared" si="167"/>
        <v>62</v>
      </c>
      <c r="AF232" s="98">
        <v>214</v>
      </c>
      <c r="AG232" s="98">
        <v>170</v>
      </c>
      <c r="AH232" s="98">
        <v>219</v>
      </c>
      <c r="AI232" s="98">
        <v>159</v>
      </c>
      <c r="AJ232" s="98">
        <v>53</v>
      </c>
      <c r="AK232" s="98">
        <v>47</v>
      </c>
      <c r="AL232" s="76">
        <v>13</v>
      </c>
      <c r="AM232" s="76">
        <v>14</v>
      </c>
      <c r="AN232" s="77">
        <v>8</v>
      </c>
      <c r="AO232" s="77">
        <v>77</v>
      </c>
      <c r="AP232" s="77">
        <v>125</v>
      </c>
      <c r="AQ232" s="77">
        <v>2</v>
      </c>
      <c r="AR232" s="77">
        <f t="shared" si="198"/>
        <v>212</v>
      </c>
      <c r="AS232" s="77">
        <v>30</v>
      </c>
      <c r="AT232" s="78">
        <v>5</v>
      </c>
      <c r="AU232" s="79">
        <v>15</v>
      </c>
      <c r="AV232" s="80">
        <f t="shared" si="168"/>
        <v>31.914893617021278</v>
      </c>
      <c r="AW232" s="80">
        <f t="shared" si="169"/>
        <v>46.031746031746032</v>
      </c>
      <c r="AX232" s="80">
        <f t="shared" si="170"/>
        <v>61.0062893081761</v>
      </c>
      <c r="AY232" s="81">
        <f t="shared" si="171"/>
        <v>4.7058823529411766</v>
      </c>
      <c r="AZ232" s="81">
        <f t="shared" si="172"/>
        <v>35.159817351598171</v>
      </c>
      <c r="BA232" s="81">
        <f t="shared" si="173"/>
        <v>68.396226415094347</v>
      </c>
      <c r="BB232" s="81">
        <f t="shared" si="174"/>
        <v>51.508120649651964</v>
      </c>
      <c r="BC232" s="81">
        <f t="shared" si="175"/>
        <v>40.052356020942412</v>
      </c>
      <c r="BD232" s="82">
        <f t="shared" si="199"/>
        <v>67</v>
      </c>
      <c r="BE232" s="83">
        <v>13</v>
      </c>
      <c r="BF232" s="83">
        <v>16</v>
      </c>
      <c r="BG232" s="83">
        <v>9</v>
      </c>
      <c r="BH232" s="83">
        <v>71</v>
      </c>
      <c r="BI232" s="83">
        <v>121</v>
      </c>
      <c r="BJ232" s="83">
        <v>6</v>
      </c>
      <c r="BK232" s="77">
        <f t="shared" si="200"/>
        <v>207</v>
      </c>
      <c r="BL232" s="83">
        <f t="shared" si="176"/>
        <v>13</v>
      </c>
      <c r="BM232" s="84">
        <v>14</v>
      </c>
      <c r="BN232" s="83">
        <f t="shared" si="177"/>
        <v>16</v>
      </c>
      <c r="BO232" s="83">
        <f t="shared" si="178"/>
        <v>9</v>
      </c>
      <c r="BP232" s="83">
        <f t="shared" si="179"/>
        <v>71</v>
      </c>
      <c r="BQ232" s="83">
        <f t="shared" si="180"/>
        <v>121</v>
      </c>
      <c r="BR232" s="83">
        <f t="shared" si="181"/>
        <v>6</v>
      </c>
      <c r="BS232" s="77">
        <f t="shared" si="201"/>
        <v>207</v>
      </c>
      <c r="BT232" s="83">
        <f t="shared" si="182"/>
        <v>0</v>
      </c>
      <c r="BU232" s="77"/>
      <c r="BV232" s="83">
        <f t="shared" si="183"/>
        <v>0</v>
      </c>
      <c r="BW232" s="83">
        <f t="shared" si="184"/>
        <v>0</v>
      </c>
      <c r="BX232" s="83">
        <f t="shared" si="185"/>
        <v>0</v>
      </c>
      <c r="BY232" s="83">
        <f t="shared" si="186"/>
        <v>0</v>
      </c>
      <c r="BZ232" s="83">
        <f t="shared" si="187"/>
        <v>0</v>
      </c>
      <c r="CA232" s="77">
        <f t="shared" si="202"/>
        <v>0</v>
      </c>
      <c r="CC232" s="77"/>
      <c r="CI232" s="77">
        <f t="shared" si="203"/>
        <v>0</v>
      </c>
      <c r="CP232" s="77">
        <f t="shared" si="204"/>
        <v>0</v>
      </c>
      <c r="CQ232" s="85">
        <f t="shared" si="188"/>
        <v>0</v>
      </c>
      <c r="CR232" s="77"/>
      <c r="CS232" s="85">
        <f t="shared" si="189"/>
        <v>0</v>
      </c>
      <c r="CT232" s="85">
        <f t="shared" si="190"/>
        <v>0</v>
      </c>
      <c r="CU232" s="85">
        <f t="shared" si="191"/>
        <v>0</v>
      </c>
      <c r="CV232" s="85">
        <f t="shared" si="192"/>
        <v>0</v>
      </c>
      <c r="CW232" s="85">
        <f t="shared" si="193"/>
        <v>0</v>
      </c>
      <c r="CX232" s="77">
        <f t="shared" si="205"/>
        <v>0</v>
      </c>
      <c r="ET232" s="85">
        <v>13</v>
      </c>
      <c r="EU232" s="85">
        <v>16</v>
      </c>
      <c r="EV232" s="85">
        <v>9</v>
      </c>
      <c r="EW232" s="85">
        <v>71</v>
      </c>
      <c r="EX232" s="85">
        <v>121</v>
      </c>
      <c r="EY232" s="85">
        <v>6</v>
      </c>
      <c r="FL232" s="86">
        <f t="shared" si="206"/>
        <v>55.599999999999966</v>
      </c>
      <c r="FM232" s="99">
        <f t="shared" si="194"/>
        <v>2</v>
      </c>
      <c r="FN232" s="99">
        <f t="shared" si="195"/>
        <v>0</v>
      </c>
      <c r="FO232" s="100">
        <f t="shared" si="196"/>
        <v>0.34</v>
      </c>
      <c r="FP232" s="100">
        <f t="shared" si="197"/>
        <v>0</v>
      </c>
      <c r="FQ232" s="101">
        <v>0.2017046866301615</v>
      </c>
      <c r="FR232" s="101">
        <v>0.17648782260001988</v>
      </c>
      <c r="FS232" s="101">
        <v>6.8142130358309905E-2</v>
      </c>
      <c r="FT232" s="100" t="s">
        <v>1881</v>
      </c>
      <c r="FU232" s="100" t="s">
        <v>1935</v>
      </c>
      <c r="FV232" s="100" t="s">
        <v>2125</v>
      </c>
      <c r="FW232" s="100" t="s">
        <v>2063</v>
      </c>
      <c r="FX232" s="100" t="s">
        <v>1755</v>
      </c>
      <c r="FY232" s="100" t="s">
        <v>2277</v>
      </c>
      <c r="FZ232" s="100" t="s">
        <v>2072</v>
      </c>
      <c r="GA232" s="100" t="s">
        <v>1566</v>
      </c>
      <c r="GB232" s="100"/>
    </row>
    <row r="233" spans="1:184" hidden="1" x14ac:dyDescent="0.25">
      <c r="A233" s="32" t="s">
        <v>210</v>
      </c>
      <c r="B233" s="90" t="s">
        <v>224</v>
      </c>
      <c r="C233" s="41" t="str">
        <f>'[1]Özet tablo'!P232</f>
        <v>BURSA</v>
      </c>
      <c r="D233" s="41"/>
      <c r="E233" s="41"/>
      <c r="F233" s="41"/>
      <c r="G233" s="91">
        <v>59</v>
      </c>
      <c r="H233" s="91">
        <v>313</v>
      </c>
      <c r="I233" s="91">
        <v>400</v>
      </c>
      <c r="J233" s="91">
        <v>772</v>
      </c>
      <c r="K233" s="92">
        <v>94</v>
      </c>
      <c r="L233" s="92">
        <v>296</v>
      </c>
      <c r="M233" s="92">
        <v>499</v>
      </c>
      <c r="N233" s="92">
        <v>889</v>
      </c>
      <c r="O233" s="93">
        <v>67</v>
      </c>
      <c r="P233" s="40">
        <v>99</v>
      </c>
      <c r="Q233" s="94">
        <f t="shared" si="207"/>
        <v>117</v>
      </c>
      <c r="R233" s="95">
        <f t="shared" si="208"/>
        <v>0.15155440414507773</v>
      </c>
      <c r="S233" s="96">
        <v>756</v>
      </c>
      <c r="T233" s="96">
        <v>1016</v>
      </c>
      <c r="U233" s="96">
        <v>782</v>
      </c>
      <c r="V233" s="96">
        <v>1022</v>
      </c>
      <c r="W233" s="96">
        <v>1798</v>
      </c>
      <c r="X233" s="96">
        <v>2554</v>
      </c>
      <c r="Y233" s="73">
        <f t="shared" si="161"/>
        <v>12.433862433862434</v>
      </c>
      <c r="Z233" s="73">
        <f t="shared" si="162"/>
        <v>29.133858267716533</v>
      </c>
      <c r="AA233" s="73">
        <f t="shared" si="163"/>
        <v>59.71867007672634</v>
      </c>
      <c r="AB233" s="73">
        <f t="shared" si="164"/>
        <v>42.436040044493886</v>
      </c>
      <c r="AC233" s="73">
        <f t="shared" si="165"/>
        <v>33.555207517619422</v>
      </c>
      <c r="AD233" s="97">
        <f t="shared" si="166"/>
        <v>1035</v>
      </c>
      <c r="AE233" s="40">
        <f t="shared" si="167"/>
        <v>315</v>
      </c>
      <c r="AF233" s="98">
        <v>1019</v>
      </c>
      <c r="AG233" s="98">
        <v>836</v>
      </c>
      <c r="AH233" s="98">
        <v>994</v>
      </c>
      <c r="AI233" s="98">
        <v>789</v>
      </c>
      <c r="AJ233" s="98">
        <v>230</v>
      </c>
      <c r="AK233" s="98">
        <v>244</v>
      </c>
      <c r="AL233" s="76">
        <v>24</v>
      </c>
      <c r="AM233" s="76">
        <v>44</v>
      </c>
      <c r="AN233" s="77">
        <v>98</v>
      </c>
      <c r="AO233" s="77">
        <v>355</v>
      </c>
      <c r="AP233" s="77">
        <v>545</v>
      </c>
      <c r="AQ233" s="77">
        <v>17</v>
      </c>
      <c r="AR233" s="77">
        <f t="shared" si="198"/>
        <v>1015</v>
      </c>
      <c r="AS233" s="77">
        <v>125</v>
      </c>
      <c r="AT233" s="78">
        <v>33</v>
      </c>
      <c r="AU233" s="79">
        <v>72</v>
      </c>
      <c r="AV233" s="80">
        <f t="shared" si="168"/>
        <v>32.92307692307692</v>
      </c>
      <c r="AW233" s="80">
        <f t="shared" si="169"/>
        <v>44.419517666853622</v>
      </c>
      <c r="AX233" s="80">
        <f t="shared" si="170"/>
        <v>55.386565272496838</v>
      </c>
      <c r="AY233" s="81">
        <f t="shared" si="171"/>
        <v>11.722488038277511</v>
      </c>
      <c r="AZ233" s="81">
        <f t="shared" si="172"/>
        <v>35.714285714285715</v>
      </c>
      <c r="BA233" s="81">
        <f t="shared" si="173"/>
        <v>63.788027477919528</v>
      </c>
      <c r="BB233" s="81">
        <f t="shared" si="174"/>
        <v>49.925484351713862</v>
      </c>
      <c r="BC233" s="81">
        <f t="shared" si="175"/>
        <v>40.323450134770887</v>
      </c>
      <c r="BD233" s="82">
        <f t="shared" si="199"/>
        <v>369</v>
      </c>
      <c r="BE233" s="83">
        <v>27</v>
      </c>
      <c r="BF233" s="83">
        <v>64</v>
      </c>
      <c r="BG233" s="83">
        <v>100</v>
      </c>
      <c r="BH233" s="83">
        <v>372</v>
      </c>
      <c r="BI233" s="83">
        <v>626</v>
      </c>
      <c r="BJ233" s="83">
        <v>29</v>
      </c>
      <c r="BK233" s="77">
        <f t="shared" si="200"/>
        <v>1127</v>
      </c>
      <c r="BL233" s="83">
        <f t="shared" si="176"/>
        <v>21</v>
      </c>
      <c r="BM233" s="84">
        <v>34</v>
      </c>
      <c r="BN233" s="83">
        <f t="shared" si="177"/>
        <v>46</v>
      </c>
      <c r="BO233" s="83">
        <f t="shared" si="178"/>
        <v>52</v>
      </c>
      <c r="BP233" s="83">
        <f t="shared" si="179"/>
        <v>263</v>
      </c>
      <c r="BQ233" s="83">
        <f t="shared" si="180"/>
        <v>551</v>
      </c>
      <c r="BR233" s="83">
        <f t="shared" si="181"/>
        <v>28</v>
      </c>
      <c r="BS233" s="77">
        <f t="shared" si="201"/>
        <v>894</v>
      </c>
      <c r="BT233" s="83">
        <f t="shared" si="182"/>
        <v>2</v>
      </c>
      <c r="BU233" s="77">
        <v>1</v>
      </c>
      <c r="BV233" s="83">
        <f t="shared" si="183"/>
        <v>4</v>
      </c>
      <c r="BW233" s="83">
        <f t="shared" si="184"/>
        <v>13</v>
      </c>
      <c r="BX233" s="83">
        <f t="shared" si="185"/>
        <v>26</v>
      </c>
      <c r="BY233" s="83">
        <f t="shared" si="186"/>
        <v>13</v>
      </c>
      <c r="BZ233" s="83">
        <f t="shared" si="187"/>
        <v>1</v>
      </c>
      <c r="CA233" s="77">
        <f t="shared" si="202"/>
        <v>53</v>
      </c>
      <c r="CB233" s="85">
        <v>1</v>
      </c>
      <c r="CC233" s="77">
        <v>6</v>
      </c>
      <c r="CD233" s="85">
        <v>4</v>
      </c>
      <c r="CE233" s="85">
        <v>15</v>
      </c>
      <c r="CF233" s="85">
        <v>14</v>
      </c>
      <c r="CG233" s="85">
        <v>10</v>
      </c>
      <c r="CH233" s="85">
        <v>0</v>
      </c>
      <c r="CI233" s="77">
        <f t="shared" si="203"/>
        <v>39</v>
      </c>
      <c r="CP233" s="77">
        <f t="shared" si="204"/>
        <v>0</v>
      </c>
      <c r="CQ233" s="85">
        <f t="shared" si="188"/>
        <v>7</v>
      </c>
      <c r="CR233" s="77">
        <v>3</v>
      </c>
      <c r="CS233" s="85">
        <f t="shared" si="189"/>
        <v>10</v>
      </c>
      <c r="CT233" s="85">
        <f t="shared" si="190"/>
        <v>20</v>
      </c>
      <c r="CU233" s="85">
        <f t="shared" si="191"/>
        <v>69</v>
      </c>
      <c r="CV233" s="85">
        <f t="shared" si="192"/>
        <v>52</v>
      </c>
      <c r="CW233" s="85">
        <f t="shared" si="193"/>
        <v>0</v>
      </c>
      <c r="CX233" s="77">
        <f t="shared" si="205"/>
        <v>141</v>
      </c>
      <c r="CY233" s="85">
        <v>1</v>
      </c>
      <c r="CZ233" s="85">
        <v>4</v>
      </c>
      <c r="DA233" s="85">
        <v>0</v>
      </c>
      <c r="DB233" s="85">
        <v>30</v>
      </c>
      <c r="DC233" s="85">
        <v>22</v>
      </c>
      <c r="DD233" s="85">
        <v>0</v>
      </c>
      <c r="DK233" s="85">
        <v>6</v>
      </c>
      <c r="DL233" s="85">
        <v>20</v>
      </c>
      <c r="DM233" s="85">
        <v>39</v>
      </c>
      <c r="DN233" s="85">
        <v>30</v>
      </c>
      <c r="DO233" s="85">
        <v>0</v>
      </c>
      <c r="DP233" s="85">
        <v>1</v>
      </c>
      <c r="DQ233" s="85">
        <v>2</v>
      </c>
      <c r="DR233" s="85">
        <v>11</v>
      </c>
      <c r="DS233" s="85">
        <v>10</v>
      </c>
      <c r="DT233" s="85">
        <v>8</v>
      </c>
      <c r="DU233" s="85">
        <v>0</v>
      </c>
      <c r="EB233" s="85">
        <v>2</v>
      </c>
      <c r="EC233" s="85">
        <v>4</v>
      </c>
      <c r="ED233" s="85">
        <v>13</v>
      </c>
      <c r="EE233" s="85">
        <v>26</v>
      </c>
      <c r="EF233" s="85">
        <v>13</v>
      </c>
      <c r="EG233" s="85">
        <v>1</v>
      </c>
      <c r="ET233" s="85">
        <v>19</v>
      </c>
      <c r="EU233" s="85">
        <v>36</v>
      </c>
      <c r="EV233" s="85">
        <v>9</v>
      </c>
      <c r="EW233" s="85">
        <v>177</v>
      </c>
      <c r="EX233" s="85">
        <v>459</v>
      </c>
      <c r="EY233" s="85">
        <v>28</v>
      </c>
      <c r="EZ233" s="85">
        <v>1</v>
      </c>
      <c r="FA233" s="85">
        <v>8</v>
      </c>
      <c r="FB233" s="85">
        <v>32</v>
      </c>
      <c r="FC233" s="85">
        <v>76</v>
      </c>
      <c r="FD233" s="85">
        <v>84</v>
      </c>
      <c r="FE233" s="85">
        <v>0</v>
      </c>
      <c r="FL233" s="86">
        <f t="shared" si="206"/>
        <v>298.09999999999991</v>
      </c>
      <c r="FM233" s="99">
        <f t="shared" si="194"/>
        <v>14</v>
      </c>
      <c r="FN233" s="99">
        <f t="shared" si="195"/>
        <v>2</v>
      </c>
      <c r="FO233" s="100">
        <f t="shared" si="196"/>
        <v>2.38</v>
      </c>
      <c r="FP233" s="100">
        <f t="shared" si="197"/>
        <v>342</v>
      </c>
      <c r="FQ233" s="101">
        <v>0.21213003574673819</v>
      </c>
      <c r="FR233" s="101">
        <v>8.7168642683714562E-2</v>
      </c>
      <c r="FS233" s="101">
        <v>5.620868108528513E-2</v>
      </c>
      <c r="FT233" s="100" t="s">
        <v>1611</v>
      </c>
      <c r="FU233" s="100" t="s">
        <v>1777</v>
      </c>
      <c r="FV233" s="100" t="s">
        <v>2238</v>
      </c>
      <c r="FW233" s="100" t="s">
        <v>2123</v>
      </c>
      <c r="FX233" s="100" t="s">
        <v>1679</v>
      </c>
      <c r="FY233" s="100" t="s">
        <v>1508</v>
      </c>
      <c r="FZ233" s="100" t="s">
        <v>2173</v>
      </c>
      <c r="GA233" s="100" t="s">
        <v>1470</v>
      </c>
      <c r="GB233" s="100"/>
    </row>
    <row r="234" spans="1:184" hidden="1" x14ac:dyDescent="0.25">
      <c r="A234" s="32" t="s">
        <v>210</v>
      </c>
      <c r="B234" s="90" t="s">
        <v>225</v>
      </c>
      <c r="C234" s="41" t="str">
        <f>'[1]Özet tablo'!P233</f>
        <v>BURSA</v>
      </c>
      <c r="D234" s="41"/>
      <c r="E234" s="41"/>
      <c r="F234" s="41"/>
      <c r="G234" s="91">
        <v>823</v>
      </c>
      <c r="H234" s="91">
        <v>3289</v>
      </c>
      <c r="I234" s="91">
        <v>5588</v>
      </c>
      <c r="J234" s="91">
        <v>9700</v>
      </c>
      <c r="K234" s="92">
        <v>975</v>
      </c>
      <c r="L234" s="92">
        <v>3458</v>
      </c>
      <c r="M234" s="92">
        <v>6749</v>
      </c>
      <c r="N234" s="92">
        <v>11182</v>
      </c>
      <c r="O234" s="93">
        <v>279</v>
      </c>
      <c r="P234" s="40">
        <v>1616</v>
      </c>
      <c r="Q234" s="94">
        <f t="shared" si="207"/>
        <v>1482</v>
      </c>
      <c r="R234" s="95">
        <f t="shared" si="208"/>
        <v>0.15278350515463918</v>
      </c>
      <c r="S234" s="96">
        <v>9029</v>
      </c>
      <c r="T234" s="96">
        <v>12090</v>
      </c>
      <c r="U234" s="96">
        <v>9184</v>
      </c>
      <c r="V234" s="96">
        <v>12159</v>
      </c>
      <c r="W234" s="96">
        <v>21274</v>
      </c>
      <c r="X234" s="96">
        <v>30303</v>
      </c>
      <c r="Y234" s="73">
        <f t="shared" si="161"/>
        <v>10.798538044080185</v>
      </c>
      <c r="Z234" s="73">
        <f t="shared" si="162"/>
        <v>28.602150537634408</v>
      </c>
      <c r="AA234" s="73">
        <f t="shared" si="163"/>
        <v>58.928571428571431</v>
      </c>
      <c r="AB234" s="73">
        <f t="shared" si="164"/>
        <v>41.694086678574784</v>
      </c>
      <c r="AC234" s="73">
        <f t="shared" si="165"/>
        <v>32.488532488532492</v>
      </c>
      <c r="AD234" s="97">
        <f t="shared" si="166"/>
        <v>12404</v>
      </c>
      <c r="AE234" s="40">
        <f t="shared" si="167"/>
        <v>3772</v>
      </c>
      <c r="AF234" s="98">
        <v>11988</v>
      </c>
      <c r="AG234" s="98">
        <v>9436</v>
      </c>
      <c r="AH234" s="98">
        <v>11862</v>
      </c>
      <c r="AI234" s="98">
        <v>9167</v>
      </c>
      <c r="AJ234" s="98">
        <v>2989</v>
      </c>
      <c r="AK234" s="98">
        <v>2711</v>
      </c>
      <c r="AL234" s="76">
        <v>179</v>
      </c>
      <c r="AM234" s="76">
        <v>519</v>
      </c>
      <c r="AN234" s="77">
        <v>937</v>
      </c>
      <c r="AO234" s="77">
        <v>3321</v>
      </c>
      <c r="AP234" s="77">
        <v>6668</v>
      </c>
      <c r="AQ234" s="77">
        <v>378</v>
      </c>
      <c r="AR234" s="77">
        <f t="shared" si="198"/>
        <v>11304</v>
      </c>
      <c r="AS234" s="77">
        <v>1935</v>
      </c>
      <c r="AT234" s="78">
        <v>183</v>
      </c>
      <c r="AU234" s="79">
        <v>715</v>
      </c>
      <c r="AV234" s="80">
        <f t="shared" si="168"/>
        <v>32.510885341074022</v>
      </c>
      <c r="AW234" s="80">
        <f t="shared" si="169"/>
        <v>40.09700889248181</v>
      </c>
      <c r="AX234" s="80">
        <f t="shared" si="170"/>
        <v>55.754336205956143</v>
      </c>
      <c r="AY234" s="81">
        <f t="shared" si="171"/>
        <v>9.930055108096651</v>
      </c>
      <c r="AZ234" s="81">
        <f t="shared" si="172"/>
        <v>27.996965098634298</v>
      </c>
      <c r="BA234" s="81">
        <f t="shared" si="173"/>
        <v>62.240868706811447</v>
      </c>
      <c r="BB234" s="81">
        <f t="shared" si="174"/>
        <v>45.328503622283293</v>
      </c>
      <c r="BC234" s="81">
        <f t="shared" si="175"/>
        <v>39.380326046683955</v>
      </c>
      <c r="BD234" s="82">
        <f t="shared" si="199"/>
        <v>4590</v>
      </c>
      <c r="BE234" s="83">
        <v>182</v>
      </c>
      <c r="BF234" s="83">
        <v>669</v>
      </c>
      <c r="BG234" s="83">
        <v>939</v>
      </c>
      <c r="BH234" s="83">
        <v>3237</v>
      </c>
      <c r="BI234" s="83">
        <v>6863</v>
      </c>
      <c r="BJ234" s="83">
        <v>596</v>
      </c>
      <c r="BK234" s="77">
        <f t="shared" si="200"/>
        <v>11635</v>
      </c>
      <c r="BL234" s="83">
        <f t="shared" si="176"/>
        <v>119</v>
      </c>
      <c r="BM234" s="84">
        <v>297</v>
      </c>
      <c r="BN234" s="83">
        <f t="shared" si="177"/>
        <v>447</v>
      </c>
      <c r="BO234" s="83">
        <f t="shared" si="178"/>
        <v>402</v>
      </c>
      <c r="BP234" s="83">
        <f t="shared" si="179"/>
        <v>2236</v>
      </c>
      <c r="BQ234" s="83">
        <f t="shared" si="180"/>
        <v>5929</v>
      </c>
      <c r="BR234" s="83">
        <f t="shared" si="181"/>
        <v>543</v>
      </c>
      <c r="BS234" s="77">
        <f t="shared" si="201"/>
        <v>9110</v>
      </c>
      <c r="BT234" s="83">
        <f t="shared" si="182"/>
        <v>38</v>
      </c>
      <c r="BU234" s="77">
        <v>135</v>
      </c>
      <c r="BV234" s="83">
        <f t="shared" si="183"/>
        <v>131</v>
      </c>
      <c r="BW234" s="83">
        <f t="shared" si="184"/>
        <v>282</v>
      </c>
      <c r="BX234" s="83">
        <f t="shared" si="185"/>
        <v>586</v>
      </c>
      <c r="BY234" s="83">
        <f t="shared" si="186"/>
        <v>612</v>
      </c>
      <c r="BZ234" s="83">
        <f t="shared" si="187"/>
        <v>37</v>
      </c>
      <c r="CA234" s="77">
        <f t="shared" si="202"/>
        <v>1517</v>
      </c>
      <c r="CB234" s="85">
        <v>17</v>
      </c>
      <c r="CC234" s="77">
        <v>79</v>
      </c>
      <c r="CD234" s="85">
        <v>66</v>
      </c>
      <c r="CE234" s="85">
        <v>224</v>
      </c>
      <c r="CF234" s="85">
        <v>257</v>
      </c>
      <c r="CG234" s="85">
        <v>185</v>
      </c>
      <c r="CH234" s="85">
        <v>6</v>
      </c>
      <c r="CI234" s="77">
        <f t="shared" si="203"/>
        <v>672</v>
      </c>
      <c r="CP234" s="77">
        <f t="shared" si="204"/>
        <v>0</v>
      </c>
      <c r="CQ234" s="85">
        <f t="shared" si="188"/>
        <v>9</v>
      </c>
      <c r="CR234" s="77">
        <v>8</v>
      </c>
      <c r="CS234" s="85">
        <f t="shared" si="189"/>
        <v>25</v>
      </c>
      <c r="CT234" s="85">
        <f t="shared" si="190"/>
        <v>31</v>
      </c>
      <c r="CU234" s="85">
        <f t="shared" si="191"/>
        <v>158</v>
      </c>
      <c r="CV234" s="85">
        <f t="shared" si="192"/>
        <v>137</v>
      </c>
      <c r="CW234" s="85">
        <f t="shared" si="193"/>
        <v>10</v>
      </c>
      <c r="CX234" s="77">
        <f t="shared" si="205"/>
        <v>336</v>
      </c>
      <c r="CY234" s="85">
        <v>6</v>
      </c>
      <c r="CZ234" s="85">
        <v>6</v>
      </c>
      <c r="DA234" s="85">
        <v>1</v>
      </c>
      <c r="DB234" s="85">
        <v>47</v>
      </c>
      <c r="DC234" s="85">
        <v>34</v>
      </c>
      <c r="DD234" s="85">
        <v>0</v>
      </c>
      <c r="DK234" s="85">
        <v>2</v>
      </c>
      <c r="DL234" s="85">
        <v>4</v>
      </c>
      <c r="DM234" s="85">
        <v>10</v>
      </c>
      <c r="DN234" s="85">
        <v>1</v>
      </c>
      <c r="DO234" s="85">
        <v>0</v>
      </c>
      <c r="DP234" s="85">
        <v>6</v>
      </c>
      <c r="DQ234" s="85">
        <v>14</v>
      </c>
      <c r="DR234" s="85">
        <v>55</v>
      </c>
      <c r="DS234" s="85">
        <v>67</v>
      </c>
      <c r="DT234" s="85">
        <v>77</v>
      </c>
      <c r="DU234" s="85">
        <v>6</v>
      </c>
      <c r="DV234" s="85">
        <v>4</v>
      </c>
      <c r="DW234" s="85">
        <v>12</v>
      </c>
      <c r="DX234" s="85">
        <v>15</v>
      </c>
      <c r="DY234" s="85">
        <v>42</v>
      </c>
      <c r="DZ234" s="85">
        <v>95</v>
      </c>
      <c r="EA234" s="85">
        <v>2</v>
      </c>
      <c r="EB234" s="85">
        <v>34</v>
      </c>
      <c r="EC234" s="85">
        <v>119</v>
      </c>
      <c r="ED234" s="85">
        <v>267</v>
      </c>
      <c r="EE234" s="85">
        <v>544</v>
      </c>
      <c r="EF234" s="85">
        <v>517</v>
      </c>
      <c r="EG234" s="85">
        <v>35</v>
      </c>
      <c r="EH234" s="85">
        <v>1</v>
      </c>
      <c r="EI234" s="85">
        <v>0</v>
      </c>
      <c r="EJ234" s="85">
        <v>0</v>
      </c>
      <c r="EK234" s="85">
        <v>2</v>
      </c>
      <c r="EL234" s="85">
        <v>9</v>
      </c>
      <c r="EM234" s="85">
        <v>0</v>
      </c>
      <c r="ET234" s="85">
        <v>99</v>
      </c>
      <c r="EU234" s="85">
        <v>296</v>
      </c>
      <c r="EV234" s="85">
        <v>72</v>
      </c>
      <c r="EW234" s="85">
        <v>1227</v>
      </c>
      <c r="EX234" s="85">
        <v>4193</v>
      </c>
      <c r="EY234" s="85">
        <v>373</v>
      </c>
      <c r="EZ234" s="85">
        <v>13</v>
      </c>
      <c r="FA234" s="85">
        <v>137</v>
      </c>
      <c r="FB234" s="85">
        <v>275</v>
      </c>
      <c r="FC234" s="85">
        <v>940</v>
      </c>
      <c r="FD234" s="85">
        <v>1650</v>
      </c>
      <c r="FE234" s="85">
        <v>164</v>
      </c>
      <c r="FF234" s="85">
        <v>1</v>
      </c>
      <c r="FG234" s="85">
        <v>17</v>
      </c>
      <c r="FH234" s="85">
        <v>26</v>
      </c>
      <c r="FI234" s="85">
        <v>101</v>
      </c>
      <c r="FJ234" s="85">
        <v>102</v>
      </c>
      <c r="FK234" s="85">
        <v>10</v>
      </c>
      <c r="FL234" s="86">
        <f t="shared" si="206"/>
        <v>4170.2999999999993</v>
      </c>
      <c r="FM234" s="99">
        <f t="shared" si="194"/>
        <v>208</v>
      </c>
      <c r="FN234" s="99">
        <f t="shared" si="195"/>
        <v>41</v>
      </c>
      <c r="FO234" s="100">
        <f t="shared" si="196"/>
        <v>35.36</v>
      </c>
      <c r="FP234" s="100">
        <f t="shared" si="197"/>
        <v>7011</v>
      </c>
      <c r="FQ234" s="101">
        <v>0.24124079714141825</v>
      </c>
      <c r="FR234" s="101">
        <v>5.227779644963184E-2</v>
      </c>
      <c r="FS234" s="101">
        <v>3.6254383043742199E-2</v>
      </c>
      <c r="FT234" s="100" t="s">
        <v>1975</v>
      </c>
      <c r="FU234" s="100" t="s">
        <v>1840</v>
      </c>
      <c r="FV234" s="100" t="s">
        <v>1809</v>
      </c>
      <c r="FW234" s="100" t="s">
        <v>1801</v>
      </c>
      <c r="FX234" s="100" t="s">
        <v>1909</v>
      </c>
      <c r="FY234" s="100" t="s">
        <v>2177</v>
      </c>
      <c r="FZ234" s="100" t="s">
        <v>2204</v>
      </c>
      <c r="GA234" s="100" t="s">
        <v>2142</v>
      </c>
      <c r="GB234" s="100"/>
    </row>
    <row r="235" spans="1:184" hidden="1" x14ac:dyDescent="0.25">
      <c r="A235" s="32" t="s">
        <v>210</v>
      </c>
      <c r="B235" s="90" t="s">
        <v>1087</v>
      </c>
      <c r="C235" s="41" t="str">
        <f>'[1]Özet tablo'!P234</f>
        <v>BURSA</v>
      </c>
      <c r="D235" s="41"/>
      <c r="E235" s="41"/>
      <c r="F235" s="41"/>
      <c r="G235" s="91">
        <v>41</v>
      </c>
      <c r="H235" s="91">
        <v>212</v>
      </c>
      <c r="I235" s="91">
        <v>384</v>
      </c>
      <c r="J235" s="91">
        <v>637</v>
      </c>
      <c r="K235" s="92">
        <v>35</v>
      </c>
      <c r="L235" s="92">
        <v>199</v>
      </c>
      <c r="M235" s="92">
        <v>382</v>
      </c>
      <c r="N235" s="92">
        <v>616</v>
      </c>
      <c r="O235" s="93">
        <v>18</v>
      </c>
      <c r="P235" s="40">
        <v>116</v>
      </c>
      <c r="Q235" s="94">
        <f t="shared" si="207"/>
        <v>-21</v>
      </c>
      <c r="R235" s="95">
        <f t="shared" si="208"/>
        <v>-3.2967032967032968E-2</v>
      </c>
      <c r="S235" s="96">
        <v>521</v>
      </c>
      <c r="T235" s="96">
        <v>715</v>
      </c>
      <c r="U235" s="96">
        <v>461</v>
      </c>
      <c r="V235" s="96">
        <v>643</v>
      </c>
      <c r="W235" s="96">
        <v>1176</v>
      </c>
      <c r="X235" s="96">
        <v>1697</v>
      </c>
      <c r="Y235" s="73">
        <f t="shared" si="161"/>
        <v>6.7178502879078703</v>
      </c>
      <c r="Z235" s="73">
        <f t="shared" si="162"/>
        <v>27.83216783216783</v>
      </c>
      <c r="AA235" s="73">
        <f t="shared" si="163"/>
        <v>61.605206073752719</v>
      </c>
      <c r="AB235" s="73">
        <f t="shared" si="164"/>
        <v>41.071428571428569</v>
      </c>
      <c r="AC235" s="73">
        <f t="shared" si="165"/>
        <v>30.524454920447848</v>
      </c>
      <c r="AD235" s="97">
        <f t="shared" si="166"/>
        <v>693</v>
      </c>
      <c r="AE235" s="40">
        <f t="shared" si="167"/>
        <v>177</v>
      </c>
      <c r="AF235" s="98">
        <v>702</v>
      </c>
      <c r="AG235" s="98">
        <v>569</v>
      </c>
      <c r="AH235" s="98">
        <v>704</v>
      </c>
      <c r="AI235" s="98">
        <v>537</v>
      </c>
      <c r="AJ235" s="98">
        <v>182</v>
      </c>
      <c r="AK235" s="98">
        <v>126</v>
      </c>
      <c r="AL235" s="76">
        <v>17</v>
      </c>
      <c r="AM235" s="76">
        <v>30</v>
      </c>
      <c r="AN235" s="77">
        <v>29</v>
      </c>
      <c r="AO235" s="77">
        <v>156</v>
      </c>
      <c r="AP235" s="77">
        <v>398</v>
      </c>
      <c r="AQ235" s="77">
        <v>16</v>
      </c>
      <c r="AR235" s="77">
        <f t="shared" si="198"/>
        <v>599</v>
      </c>
      <c r="AS235" s="77">
        <v>109</v>
      </c>
      <c r="AT235" s="78">
        <v>11</v>
      </c>
      <c r="AU235" s="79">
        <v>50</v>
      </c>
      <c r="AV235" s="80">
        <f t="shared" si="168"/>
        <v>30.198915009041592</v>
      </c>
      <c r="AW235" s="80">
        <f t="shared" si="169"/>
        <v>37.147461724415791</v>
      </c>
      <c r="AX235" s="80">
        <f t="shared" si="170"/>
        <v>56.797020484171327</v>
      </c>
      <c r="AY235" s="81">
        <f t="shared" si="171"/>
        <v>5.0966608084358525</v>
      </c>
      <c r="AZ235" s="81">
        <f t="shared" si="172"/>
        <v>22.15909090909091</v>
      </c>
      <c r="BA235" s="81">
        <f t="shared" si="173"/>
        <v>63.838664812239223</v>
      </c>
      <c r="BB235" s="81">
        <f t="shared" si="174"/>
        <v>43.218552354181305</v>
      </c>
      <c r="BC235" s="81">
        <f t="shared" si="175"/>
        <v>37.888198757763973</v>
      </c>
      <c r="BD235" s="82">
        <f t="shared" si="199"/>
        <v>260</v>
      </c>
      <c r="BE235" s="83">
        <v>17</v>
      </c>
      <c r="BF235" s="83">
        <v>35</v>
      </c>
      <c r="BG235" s="83">
        <v>26</v>
      </c>
      <c r="BH235" s="83">
        <v>153</v>
      </c>
      <c r="BI235" s="83">
        <v>409</v>
      </c>
      <c r="BJ235" s="83">
        <v>21</v>
      </c>
      <c r="BK235" s="77">
        <f t="shared" si="200"/>
        <v>609</v>
      </c>
      <c r="BL235" s="83">
        <f t="shared" si="176"/>
        <v>15</v>
      </c>
      <c r="BM235" s="84">
        <v>26</v>
      </c>
      <c r="BN235" s="83">
        <f t="shared" si="177"/>
        <v>29</v>
      </c>
      <c r="BO235" s="83">
        <f t="shared" si="178"/>
        <v>12</v>
      </c>
      <c r="BP235" s="83">
        <f t="shared" si="179"/>
        <v>139</v>
      </c>
      <c r="BQ235" s="83">
        <f t="shared" si="180"/>
        <v>392</v>
      </c>
      <c r="BR235" s="83">
        <f t="shared" si="181"/>
        <v>20</v>
      </c>
      <c r="BS235" s="77">
        <f t="shared" si="201"/>
        <v>563</v>
      </c>
      <c r="BT235" s="83">
        <f t="shared" si="182"/>
        <v>1</v>
      </c>
      <c r="BU235" s="77">
        <v>2</v>
      </c>
      <c r="BV235" s="83">
        <f t="shared" si="183"/>
        <v>4</v>
      </c>
      <c r="BW235" s="83">
        <f t="shared" si="184"/>
        <v>6</v>
      </c>
      <c r="BX235" s="83">
        <f t="shared" si="185"/>
        <v>14</v>
      </c>
      <c r="BY235" s="83">
        <f t="shared" si="186"/>
        <v>8</v>
      </c>
      <c r="BZ235" s="83">
        <f t="shared" si="187"/>
        <v>0</v>
      </c>
      <c r="CA235" s="77">
        <f t="shared" si="202"/>
        <v>28</v>
      </c>
      <c r="CB235" s="85">
        <v>1</v>
      </c>
      <c r="CC235" s="77">
        <v>2</v>
      </c>
      <c r="CD235" s="85">
        <v>2</v>
      </c>
      <c r="CE235" s="85">
        <v>8</v>
      </c>
      <c r="CF235" s="85">
        <v>0</v>
      </c>
      <c r="CG235" s="85">
        <v>9</v>
      </c>
      <c r="CH235" s="85">
        <v>1</v>
      </c>
      <c r="CI235" s="77">
        <f t="shared" si="203"/>
        <v>18</v>
      </c>
      <c r="CP235" s="77">
        <f t="shared" si="204"/>
        <v>0</v>
      </c>
      <c r="CQ235" s="85">
        <f t="shared" si="188"/>
        <v>0</v>
      </c>
      <c r="CR235" s="77"/>
      <c r="CS235" s="85">
        <f t="shared" si="189"/>
        <v>0</v>
      </c>
      <c r="CT235" s="85">
        <f t="shared" si="190"/>
        <v>0</v>
      </c>
      <c r="CU235" s="85">
        <f t="shared" si="191"/>
        <v>0</v>
      </c>
      <c r="CV235" s="85">
        <f t="shared" si="192"/>
        <v>0</v>
      </c>
      <c r="CW235" s="85">
        <f t="shared" si="193"/>
        <v>0</v>
      </c>
      <c r="CX235" s="77">
        <f t="shared" si="205"/>
        <v>0</v>
      </c>
      <c r="EB235" s="85">
        <v>1</v>
      </c>
      <c r="EC235" s="85">
        <v>4</v>
      </c>
      <c r="ED235" s="85">
        <v>6</v>
      </c>
      <c r="EE235" s="85">
        <v>14</v>
      </c>
      <c r="EF235" s="85">
        <v>8</v>
      </c>
      <c r="EG235" s="85">
        <v>0</v>
      </c>
      <c r="ET235" s="85">
        <v>14</v>
      </c>
      <c r="EU235" s="85">
        <v>21</v>
      </c>
      <c r="EV235" s="85">
        <v>1</v>
      </c>
      <c r="EW235" s="85">
        <v>77</v>
      </c>
      <c r="EX235" s="85">
        <v>326</v>
      </c>
      <c r="EY235" s="85">
        <v>15</v>
      </c>
      <c r="EZ235" s="85">
        <v>1</v>
      </c>
      <c r="FA235" s="85">
        <v>8</v>
      </c>
      <c r="FB235" s="85">
        <v>11</v>
      </c>
      <c r="FC235" s="85">
        <v>62</v>
      </c>
      <c r="FD235" s="85">
        <v>66</v>
      </c>
      <c r="FE235" s="85">
        <v>5</v>
      </c>
      <c r="FL235" s="86">
        <f t="shared" si="206"/>
        <v>287.69999999999993</v>
      </c>
      <c r="FM235" s="99">
        <f t="shared" si="194"/>
        <v>14</v>
      </c>
      <c r="FN235" s="99">
        <f t="shared" si="195"/>
        <v>2</v>
      </c>
      <c r="FO235" s="100">
        <f t="shared" si="196"/>
        <v>2.38</v>
      </c>
      <c r="FP235" s="100">
        <f t="shared" si="197"/>
        <v>342</v>
      </c>
      <c r="FQ235" s="101">
        <v>0.21459970176881923</v>
      </c>
      <c r="FR235" s="101">
        <v>0.12601074601624471</v>
      </c>
      <c r="FS235" s="101">
        <v>8.5506275944608509E-2</v>
      </c>
      <c r="FT235" s="100" t="s">
        <v>2307</v>
      </c>
      <c r="FU235" s="100" t="s">
        <v>1824</v>
      </c>
      <c r="FV235" s="100" t="s">
        <v>1869</v>
      </c>
      <c r="FW235" s="100" t="s">
        <v>2273</v>
      </c>
      <c r="FX235" s="100" t="s">
        <v>1778</v>
      </c>
      <c r="FY235" s="100" t="s">
        <v>1662</v>
      </c>
      <c r="FZ235" s="100" t="s">
        <v>1803</v>
      </c>
      <c r="GA235" s="100" t="s">
        <v>1781</v>
      </c>
      <c r="GB235" s="100"/>
    </row>
    <row r="236" spans="1:184" hidden="1" x14ac:dyDescent="0.25">
      <c r="A236" s="32" t="s">
        <v>210</v>
      </c>
      <c r="B236" s="90" t="s">
        <v>226</v>
      </c>
      <c r="C236" s="41" t="str">
        <f>'[1]Özet tablo'!P235</f>
        <v>BURSA</v>
      </c>
      <c r="D236" s="41"/>
      <c r="E236" s="41"/>
      <c r="F236" s="41"/>
      <c r="G236" s="91">
        <v>657</v>
      </c>
      <c r="H236" s="91">
        <v>3146</v>
      </c>
      <c r="I236" s="91">
        <v>4550</v>
      </c>
      <c r="J236" s="91">
        <v>8353</v>
      </c>
      <c r="K236" s="92">
        <v>654</v>
      </c>
      <c r="L236" s="92">
        <v>3215</v>
      </c>
      <c r="M236" s="92">
        <v>5584</v>
      </c>
      <c r="N236" s="92">
        <v>9453</v>
      </c>
      <c r="O236" s="93">
        <v>298</v>
      </c>
      <c r="P236" s="40">
        <v>1251</v>
      </c>
      <c r="Q236" s="94">
        <f t="shared" si="207"/>
        <v>1100</v>
      </c>
      <c r="R236" s="95">
        <f t="shared" si="208"/>
        <v>0.13168921345624326</v>
      </c>
      <c r="S236" s="96">
        <v>7561</v>
      </c>
      <c r="T236" s="96">
        <v>10279</v>
      </c>
      <c r="U236" s="96">
        <v>7766</v>
      </c>
      <c r="V236" s="96">
        <v>10239</v>
      </c>
      <c r="W236" s="96">
        <v>18045</v>
      </c>
      <c r="X236" s="96">
        <v>25606</v>
      </c>
      <c r="Y236" s="73">
        <f t="shared" si="161"/>
        <v>8.6496495172596219</v>
      </c>
      <c r="Z236" s="73">
        <f t="shared" si="162"/>
        <v>31.277361611051656</v>
      </c>
      <c r="AA236" s="73">
        <f t="shared" si="163"/>
        <v>59.631728045325779</v>
      </c>
      <c r="AB236" s="73">
        <f t="shared" si="164"/>
        <v>43.480188417844282</v>
      </c>
      <c r="AC236" s="73">
        <f t="shared" si="165"/>
        <v>33.195344841052879</v>
      </c>
      <c r="AD236" s="97">
        <f t="shared" si="166"/>
        <v>10199</v>
      </c>
      <c r="AE236" s="40">
        <f t="shared" si="167"/>
        <v>3135</v>
      </c>
      <c r="AF236" s="98">
        <v>10082</v>
      </c>
      <c r="AG236" s="98">
        <v>8077</v>
      </c>
      <c r="AH236" s="98">
        <v>9949</v>
      </c>
      <c r="AI236" s="98">
        <v>7755</v>
      </c>
      <c r="AJ236" s="98">
        <v>2472</v>
      </c>
      <c r="AK236" s="98">
        <v>2314</v>
      </c>
      <c r="AL236" s="76">
        <v>82</v>
      </c>
      <c r="AM236" s="76">
        <v>269</v>
      </c>
      <c r="AN236" s="77">
        <v>760</v>
      </c>
      <c r="AO236" s="77">
        <v>3258</v>
      </c>
      <c r="AP236" s="77">
        <v>5569</v>
      </c>
      <c r="AQ236" s="77">
        <v>288</v>
      </c>
      <c r="AR236" s="77">
        <f t="shared" si="198"/>
        <v>9875</v>
      </c>
      <c r="AS236" s="77">
        <v>1485</v>
      </c>
      <c r="AT236" s="78">
        <v>212</v>
      </c>
      <c r="AU236" s="79">
        <v>839</v>
      </c>
      <c r="AV236" s="80">
        <f t="shared" si="168"/>
        <v>32.41536129358262</v>
      </c>
      <c r="AW236" s="80">
        <f t="shared" si="169"/>
        <v>43.097605061003165</v>
      </c>
      <c r="AX236" s="80">
        <f t="shared" si="170"/>
        <v>56.376531270148291</v>
      </c>
      <c r="AY236" s="81">
        <f t="shared" si="171"/>
        <v>9.4094341958648009</v>
      </c>
      <c r="AZ236" s="81">
        <f t="shared" si="172"/>
        <v>32.747009749723588</v>
      </c>
      <c r="BA236" s="81">
        <f t="shared" si="173"/>
        <v>64.730615038623256</v>
      </c>
      <c r="BB236" s="81">
        <f t="shared" si="174"/>
        <v>48.959159397303722</v>
      </c>
      <c r="BC236" s="81">
        <f t="shared" si="175"/>
        <v>40.31905594405594</v>
      </c>
      <c r="BD236" s="82">
        <f t="shared" si="199"/>
        <v>3607</v>
      </c>
      <c r="BE236" s="83">
        <v>86</v>
      </c>
      <c r="BF236" s="83">
        <v>505</v>
      </c>
      <c r="BG236" s="83">
        <v>713</v>
      </c>
      <c r="BH236" s="83">
        <v>3147</v>
      </c>
      <c r="BI236" s="83">
        <v>5752</v>
      </c>
      <c r="BJ236" s="83">
        <v>418</v>
      </c>
      <c r="BK236" s="77">
        <f t="shared" si="200"/>
        <v>10030</v>
      </c>
      <c r="BL236" s="83">
        <f t="shared" si="176"/>
        <v>66</v>
      </c>
      <c r="BM236" s="84">
        <v>215</v>
      </c>
      <c r="BN236" s="83">
        <f t="shared" si="177"/>
        <v>441</v>
      </c>
      <c r="BO236" s="83">
        <f t="shared" si="178"/>
        <v>620</v>
      </c>
      <c r="BP236" s="83">
        <f t="shared" si="179"/>
        <v>2829</v>
      </c>
      <c r="BQ236" s="83">
        <f t="shared" si="180"/>
        <v>5311</v>
      </c>
      <c r="BR236" s="83">
        <f t="shared" si="181"/>
        <v>392</v>
      </c>
      <c r="BS236" s="77">
        <f t="shared" si="201"/>
        <v>9152</v>
      </c>
      <c r="BT236" s="83">
        <f t="shared" si="182"/>
        <v>8</v>
      </c>
      <c r="BU236" s="77">
        <v>29</v>
      </c>
      <c r="BV236" s="83">
        <f t="shared" si="183"/>
        <v>30</v>
      </c>
      <c r="BW236" s="83">
        <f t="shared" si="184"/>
        <v>24</v>
      </c>
      <c r="BX236" s="83">
        <f t="shared" si="185"/>
        <v>147</v>
      </c>
      <c r="BY236" s="83">
        <f t="shared" si="186"/>
        <v>266</v>
      </c>
      <c r="BZ236" s="83">
        <f t="shared" si="187"/>
        <v>20</v>
      </c>
      <c r="CA236" s="77">
        <f t="shared" si="202"/>
        <v>457</v>
      </c>
      <c r="CB236" s="85">
        <v>6</v>
      </c>
      <c r="CC236" s="77">
        <v>23</v>
      </c>
      <c r="CD236" s="85">
        <v>20</v>
      </c>
      <c r="CE236" s="85">
        <v>36</v>
      </c>
      <c r="CF236" s="85">
        <v>65</v>
      </c>
      <c r="CG236" s="85">
        <v>83</v>
      </c>
      <c r="CH236" s="85">
        <v>5</v>
      </c>
      <c r="CI236" s="77">
        <f t="shared" si="203"/>
        <v>189</v>
      </c>
      <c r="CP236" s="77">
        <f t="shared" si="204"/>
        <v>0</v>
      </c>
      <c r="CQ236" s="85">
        <f t="shared" si="188"/>
        <v>10</v>
      </c>
      <c r="CR236" s="77">
        <v>2</v>
      </c>
      <c r="CS236" s="85">
        <f t="shared" si="189"/>
        <v>14</v>
      </c>
      <c r="CT236" s="85">
        <f t="shared" si="190"/>
        <v>33</v>
      </c>
      <c r="CU236" s="85">
        <f t="shared" si="191"/>
        <v>106</v>
      </c>
      <c r="CV236" s="85">
        <f t="shared" si="192"/>
        <v>92</v>
      </c>
      <c r="CW236" s="85">
        <f t="shared" si="193"/>
        <v>1</v>
      </c>
      <c r="CX236" s="77">
        <f t="shared" si="205"/>
        <v>232</v>
      </c>
      <c r="CY236" s="85">
        <v>4</v>
      </c>
      <c r="CZ236" s="85">
        <v>4</v>
      </c>
      <c r="DA236" s="85">
        <v>3</v>
      </c>
      <c r="DB236" s="85">
        <v>35</v>
      </c>
      <c r="DC236" s="85">
        <v>27</v>
      </c>
      <c r="DD236" s="85">
        <v>0</v>
      </c>
      <c r="DK236" s="85">
        <v>5</v>
      </c>
      <c r="DL236" s="85">
        <v>25</v>
      </c>
      <c r="DM236" s="85">
        <v>29</v>
      </c>
      <c r="DN236" s="85">
        <v>25</v>
      </c>
      <c r="DO236" s="85">
        <v>0</v>
      </c>
      <c r="DP236" s="85">
        <v>1</v>
      </c>
      <c r="DQ236" s="85">
        <v>1</v>
      </c>
      <c r="DR236" s="85">
        <v>1</v>
      </c>
      <c r="DS236" s="85">
        <v>5</v>
      </c>
      <c r="DT236" s="85">
        <v>8</v>
      </c>
      <c r="DU236" s="85">
        <v>1</v>
      </c>
      <c r="DV236" s="85">
        <v>3</v>
      </c>
      <c r="DW236" s="85">
        <v>13</v>
      </c>
      <c r="DX236" s="85">
        <v>4</v>
      </c>
      <c r="DY236" s="85">
        <v>73</v>
      </c>
      <c r="DZ236" s="85">
        <v>174</v>
      </c>
      <c r="EA236" s="85">
        <v>12</v>
      </c>
      <c r="EB236" s="85">
        <v>5</v>
      </c>
      <c r="EC236" s="85">
        <v>17</v>
      </c>
      <c r="ED236" s="85">
        <v>20</v>
      </c>
      <c r="EE236" s="85">
        <v>74</v>
      </c>
      <c r="EF236" s="85">
        <v>92</v>
      </c>
      <c r="EG236" s="85">
        <v>8</v>
      </c>
      <c r="EH236" s="85">
        <v>2</v>
      </c>
      <c r="EI236" s="85">
        <v>0</v>
      </c>
      <c r="EJ236" s="85">
        <v>3</v>
      </c>
      <c r="EK236" s="85">
        <v>9</v>
      </c>
      <c r="EL236" s="85">
        <v>28</v>
      </c>
      <c r="EM236" s="85">
        <v>22</v>
      </c>
      <c r="ET236" s="85">
        <v>47</v>
      </c>
      <c r="EU236" s="85">
        <v>230</v>
      </c>
      <c r="EV236" s="85">
        <v>172</v>
      </c>
      <c r="EW236" s="85">
        <v>1250</v>
      </c>
      <c r="EX236" s="85">
        <v>2867</v>
      </c>
      <c r="EY236" s="85">
        <v>201</v>
      </c>
      <c r="EZ236" s="85">
        <v>16</v>
      </c>
      <c r="FA236" s="85">
        <v>210</v>
      </c>
      <c r="FB236" s="85">
        <v>444</v>
      </c>
      <c r="FC236" s="85">
        <v>1565</v>
      </c>
      <c r="FD236" s="85">
        <v>2408</v>
      </c>
      <c r="FE236" s="85">
        <v>168</v>
      </c>
      <c r="FF236" s="85">
        <v>1</v>
      </c>
      <c r="FG236" s="85">
        <v>5</v>
      </c>
      <c r="FH236" s="85">
        <v>5</v>
      </c>
      <c r="FI236" s="85">
        <v>42</v>
      </c>
      <c r="FJ236" s="85">
        <v>40</v>
      </c>
      <c r="FK236" s="85">
        <v>1</v>
      </c>
      <c r="FL236" s="86">
        <f t="shared" si="206"/>
        <v>3065.7999999999993</v>
      </c>
      <c r="FM236" s="99">
        <f t="shared" si="194"/>
        <v>153</v>
      </c>
      <c r="FN236" s="99">
        <f t="shared" si="195"/>
        <v>30</v>
      </c>
      <c r="FO236" s="100">
        <f t="shared" si="196"/>
        <v>26.01</v>
      </c>
      <c r="FP236" s="100">
        <f t="shared" si="197"/>
        <v>5130</v>
      </c>
      <c r="FQ236" s="101">
        <v>0.25833506096986381</v>
      </c>
      <c r="FR236" s="101">
        <v>-8.0117691863536428E-2</v>
      </c>
      <c r="FS236" s="101">
        <v>-3.0769230769230663E-2</v>
      </c>
      <c r="FT236" s="100" t="s">
        <v>2073</v>
      </c>
      <c r="FU236" s="100" t="s">
        <v>1542</v>
      </c>
      <c r="FV236" s="100" t="s">
        <v>2252</v>
      </c>
      <c r="FW236" s="100" t="s">
        <v>1718</v>
      </c>
      <c r="FX236" s="100" t="s">
        <v>2171</v>
      </c>
      <c r="FY236" s="100" t="s">
        <v>2253</v>
      </c>
      <c r="FZ236" s="100" t="s">
        <v>1804</v>
      </c>
      <c r="GA236" s="100" t="s">
        <v>1912</v>
      </c>
      <c r="GB236" s="100"/>
    </row>
    <row r="237" spans="1:184" hidden="1" x14ac:dyDescent="0.25">
      <c r="A237" s="32" t="s">
        <v>227</v>
      </c>
      <c r="B237" s="90" t="s">
        <v>1000</v>
      </c>
      <c r="C237" s="41" t="str">
        <f>'[1]Özet tablo'!P236</f>
        <v>ÇANAKKALE</v>
      </c>
      <c r="D237" s="41"/>
      <c r="E237" s="41"/>
      <c r="F237" s="41"/>
      <c r="G237" s="91">
        <v>23</v>
      </c>
      <c r="H237" s="91">
        <v>108</v>
      </c>
      <c r="I237" s="91">
        <v>158</v>
      </c>
      <c r="J237" s="91">
        <v>289</v>
      </c>
      <c r="K237" s="92">
        <v>33</v>
      </c>
      <c r="L237" s="92">
        <v>115</v>
      </c>
      <c r="M237" s="92">
        <v>167</v>
      </c>
      <c r="N237" s="92">
        <v>315</v>
      </c>
      <c r="O237" s="93">
        <v>10</v>
      </c>
      <c r="P237" s="40">
        <v>34</v>
      </c>
      <c r="Q237" s="94">
        <f t="shared" si="207"/>
        <v>26</v>
      </c>
      <c r="R237" s="95">
        <f t="shared" si="208"/>
        <v>8.9965397923875437E-2</v>
      </c>
      <c r="S237" s="96">
        <v>262</v>
      </c>
      <c r="T237" s="96">
        <v>293</v>
      </c>
      <c r="U237" s="96">
        <v>198</v>
      </c>
      <c r="V237" s="96">
        <v>281</v>
      </c>
      <c r="W237" s="96">
        <v>491</v>
      </c>
      <c r="X237" s="96">
        <v>753</v>
      </c>
      <c r="Y237" s="73">
        <f t="shared" si="161"/>
        <v>12.595419847328243</v>
      </c>
      <c r="Z237" s="73">
        <f t="shared" si="162"/>
        <v>39.249146757679185</v>
      </c>
      <c r="AA237" s="73">
        <f t="shared" si="163"/>
        <v>72.222222222222214</v>
      </c>
      <c r="AB237" s="73">
        <f t="shared" si="164"/>
        <v>52.545824847250508</v>
      </c>
      <c r="AC237" s="73">
        <f t="shared" si="165"/>
        <v>38.645418326693225</v>
      </c>
      <c r="AD237" s="97">
        <f t="shared" si="166"/>
        <v>233</v>
      </c>
      <c r="AE237" s="40">
        <f t="shared" si="167"/>
        <v>55</v>
      </c>
      <c r="AF237" s="98">
        <v>350</v>
      </c>
      <c r="AG237" s="98">
        <v>257</v>
      </c>
      <c r="AH237" s="98">
        <v>341</v>
      </c>
      <c r="AI237" s="98">
        <v>209</v>
      </c>
      <c r="AJ237" s="98">
        <v>81</v>
      </c>
      <c r="AK237" s="98">
        <v>54</v>
      </c>
      <c r="AL237" s="76">
        <v>9</v>
      </c>
      <c r="AM237" s="76">
        <v>16</v>
      </c>
      <c r="AN237" s="77">
        <v>63</v>
      </c>
      <c r="AO237" s="77">
        <v>102</v>
      </c>
      <c r="AP237" s="77">
        <v>173</v>
      </c>
      <c r="AQ237" s="77">
        <v>4</v>
      </c>
      <c r="AR237" s="77">
        <f t="shared" si="198"/>
        <v>342</v>
      </c>
      <c r="AS237" s="77">
        <v>43</v>
      </c>
      <c r="AT237" s="78">
        <v>8</v>
      </c>
      <c r="AU237" s="79">
        <v>22</v>
      </c>
      <c r="AV237" s="80">
        <f t="shared" si="168"/>
        <v>42.274678111587981</v>
      </c>
      <c r="AW237" s="80">
        <f t="shared" si="169"/>
        <v>42.909090909090907</v>
      </c>
      <c r="AX237" s="80">
        <f t="shared" si="170"/>
        <v>64.114832535885171</v>
      </c>
      <c r="AY237" s="81">
        <f t="shared" si="171"/>
        <v>24.5136186770428</v>
      </c>
      <c r="AZ237" s="81">
        <f t="shared" si="172"/>
        <v>29.912023460410559</v>
      </c>
      <c r="BA237" s="81">
        <f t="shared" si="173"/>
        <v>70</v>
      </c>
      <c r="BB237" s="81">
        <f t="shared" si="174"/>
        <v>48.335974643423135</v>
      </c>
      <c r="BC237" s="81">
        <f t="shared" si="175"/>
        <v>48.628884826325411</v>
      </c>
      <c r="BD237" s="82">
        <f t="shared" si="199"/>
        <v>87</v>
      </c>
      <c r="BE237" s="83">
        <v>9</v>
      </c>
      <c r="BF237" s="83">
        <v>19</v>
      </c>
      <c r="BG237" s="83">
        <v>42</v>
      </c>
      <c r="BH237" s="83">
        <v>113</v>
      </c>
      <c r="BI237" s="83">
        <v>178</v>
      </c>
      <c r="BJ237" s="83">
        <v>6</v>
      </c>
      <c r="BK237" s="77">
        <f t="shared" si="200"/>
        <v>339</v>
      </c>
      <c r="BL237" s="83">
        <f t="shared" si="176"/>
        <v>9</v>
      </c>
      <c r="BM237" s="84">
        <v>16</v>
      </c>
      <c r="BN237" s="83">
        <f t="shared" si="177"/>
        <v>19</v>
      </c>
      <c r="BO237" s="83">
        <f t="shared" si="178"/>
        <v>42</v>
      </c>
      <c r="BP237" s="83">
        <f t="shared" si="179"/>
        <v>113</v>
      </c>
      <c r="BQ237" s="83">
        <f t="shared" si="180"/>
        <v>178</v>
      </c>
      <c r="BR237" s="83">
        <f t="shared" si="181"/>
        <v>6</v>
      </c>
      <c r="BS237" s="77">
        <f t="shared" si="201"/>
        <v>339</v>
      </c>
      <c r="BT237" s="83">
        <f t="shared" si="182"/>
        <v>0</v>
      </c>
      <c r="BU237" s="77"/>
      <c r="BV237" s="83">
        <f t="shared" si="183"/>
        <v>0</v>
      </c>
      <c r="BW237" s="83">
        <f t="shared" si="184"/>
        <v>0</v>
      </c>
      <c r="BX237" s="83">
        <f t="shared" si="185"/>
        <v>0</v>
      </c>
      <c r="BY237" s="83">
        <f t="shared" si="186"/>
        <v>0</v>
      </c>
      <c r="BZ237" s="83">
        <f t="shared" si="187"/>
        <v>0</v>
      </c>
      <c r="CA237" s="77">
        <f t="shared" si="202"/>
        <v>0</v>
      </c>
      <c r="CC237" s="77"/>
      <c r="CI237" s="77">
        <f t="shared" si="203"/>
        <v>0</v>
      </c>
      <c r="CP237" s="77">
        <f t="shared" si="204"/>
        <v>0</v>
      </c>
      <c r="CQ237" s="85">
        <f t="shared" si="188"/>
        <v>0</v>
      </c>
      <c r="CR237" s="77"/>
      <c r="CS237" s="85">
        <f t="shared" si="189"/>
        <v>0</v>
      </c>
      <c r="CT237" s="85">
        <f t="shared" si="190"/>
        <v>0</v>
      </c>
      <c r="CU237" s="85">
        <f t="shared" si="191"/>
        <v>0</v>
      </c>
      <c r="CV237" s="85">
        <f t="shared" si="192"/>
        <v>0</v>
      </c>
      <c r="CW237" s="85">
        <f t="shared" si="193"/>
        <v>0</v>
      </c>
      <c r="CX237" s="77">
        <f t="shared" si="205"/>
        <v>0</v>
      </c>
      <c r="ET237" s="85">
        <v>7</v>
      </c>
      <c r="EU237" s="85">
        <v>7</v>
      </c>
      <c r="EV237" s="85">
        <v>8</v>
      </c>
      <c r="EW237" s="85">
        <v>32</v>
      </c>
      <c r="EX237" s="85">
        <v>45</v>
      </c>
      <c r="EY237" s="85">
        <v>0</v>
      </c>
      <c r="EZ237" s="85">
        <v>2</v>
      </c>
      <c r="FA237" s="85">
        <v>12</v>
      </c>
      <c r="FB237" s="85">
        <v>34</v>
      </c>
      <c r="FC237" s="85">
        <v>81</v>
      </c>
      <c r="FD237" s="85">
        <v>133</v>
      </c>
      <c r="FE237" s="85">
        <v>6</v>
      </c>
      <c r="FL237" s="86">
        <f t="shared" si="206"/>
        <v>98</v>
      </c>
      <c r="FM237" s="99">
        <f t="shared" si="194"/>
        <v>4</v>
      </c>
      <c r="FN237" s="99">
        <f t="shared" si="195"/>
        <v>0</v>
      </c>
      <c r="FO237" s="100">
        <f t="shared" si="196"/>
        <v>0.68</v>
      </c>
      <c r="FP237" s="100">
        <f t="shared" si="197"/>
        <v>0</v>
      </c>
      <c r="FQ237" s="101">
        <v>0.23697946345132534</v>
      </c>
      <c r="FR237" s="101">
        <v>-8.7814532089340539E-3</v>
      </c>
      <c r="FS237" s="101">
        <v>-4.5906432748538187E-2</v>
      </c>
      <c r="FT237" s="100" t="s">
        <v>1872</v>
      </c>
      <c r="FU237" s="100" t="s">
        <v>1711</v>
      </c>
      <c r="FV237" s="100" t="s">
        <v>1672</v>
      </c>
      <c r="FW237" s="100" t="s">
        <v>2269</v>
      </c>
      <c r="FX237" s="100" t="s">
        <v>2338</v>
      </c>
      <c r="FY237" s="100" t="s">
        <v>2026</v>
      </c>
      <c r="FZ237" s="100" t="s">
        <v>1621</v>
      </c>
      <c r="GA237" s="100" t="s">
        <v>2276</v>
      </c>
      <c r="GB237" s="100"/>
    </row>
    <row r="238" spans="1:184" ht="14.45" hidden="1" customHeight="1" x14ac:dyDescent="0.25">
      <c r="A238" s="32" t="s">
        <v>227</v>
      </c>
      <c r="B238" s="90" t="s">
        <v>228</v>
      </c>
      <c r="C238" s="41" t="str">
        <f>'[1]Özet tablo'!P237</f>
        <v>ÇANAKKALE</v>
      </c>
      <c r="D238" s="41"/>
      <c r="E238" s="41"/>
      <c r="F238" s="41"/>
      <c r="G238" s="91">
        <v>22</v>
      </c>
      <c r="H238" s="91">
        <v>91</v>
      </c>
      <c r="I238" s="91">
        <v>179</v>
      </c>
      <c r="J238" s="91">
        <v>292</v>
      </c>
      <c r="K238" s="92">
        <v>22</v>
      </c>
      <c r="L238" s="92">
        <v>90</v>
      </c>
      <c r="M238" s="92">
        <v>215</v>
      </c>
      <c r="N238" s="92">
        <v>327</v>
      </c>
      <c r="O238" s="93">
        <v>12</v>
      </c>
      <c r="P238" s="40">
        <v>47</v>
      </c>
      <c r="Q238" s="94">
        <f t="shared" si="207"/>
        <v>35</v>
      </c>
      <c r="R238" s="95">
        <f t="shared" si="208"/>
        <v>0.11986301369863013</v>
      </c>
      <c r="S238" s="96">
        <v>233</v>
      </c>
      <c r="T238" s="96">
        <v>337</v>
      </c>
      <c r="U238" s="96">
        <v>234</v>
      </c>
      <c r="V238" s="96">
        <v>330</v>
      </c>
      <c r="W238" s="96">
        <v>571</v>
      </c>
      <c r="X238" s="96">
        <v>804</v>
      </c>
      <c r="Y238" s="73">
        <f t="shared" si="161"/>
        <v>9.4420600858369106</v>
      </c>
      <c r="Z238" s="73">
        <f t="shared" si="162"/>
        <v>26.706231454005934</v>
      </c>
      <c r="AA238" s="73">
        <f t="shared" si="163"/>
        <v>76.923076923076934</v>
      </c>
      <c r="AB238" s="73">
        <f t="shared" si="164"/>
        <v>47.285464098073554</v>
      </c>
      <c r="AC238" s="73">
        <f t="shared" si="165"/>
        <v>36.318407960199004</v>
      </c>
      <c r="AD238" s="97">
        <f t="shared" si="166"/>
        <v>301</v>
      </c>
      <c r="AE238" s="40">
        <f t="shared" si="167"/>
        <v>54</v>
      </c>
      <c r="AF238" s="98">
        <v>324</v>
      </c>
      <c r="AG238" s="98">
        <v>259</v>
      </c>
      <c r="AH238" s="98">
        <v>313</v>
      </c>
      <c r="AI238" s="98">
        <v>245</v>
      </c>
      <c r="AJ238" s="98">
        <v>97</v>
      </c>
      <c r="AK238" s="98">
        <v>60</v>
      </c>
      <c r="AL238" s="76">
        <v>9</v>
      </c>
      <c r="AM238" s="76">
        <v>17</v>
      </c>
      <c r="AN238" s="77">
        <v>19</v>
      </c>
      <c r="AO238" s="77">
        <v>56</v>
      </c>
      <c r="AP238" s="77">
        <v>225</v>
      </c>
      <c r="AQ238" s="77">
        <v>7</v>
      </c>
      <c r="AR238" s="77">
        <f t="shared" si="198"/>
        <v>307</v>
      </c>
      <c r="AS238" s="77">
        <v>66</v>
      </c>
      <c r="AT238" s="78">
        <v>6</v>
      </c>
      <c r="AU238" s="79">
        <v>20</v>
      </c>
      <c r="AV238" s="80">
        <f t="shared" si="168"/>
        <v>36.706349206349202</v>
      </c>
      <c r="AW238" s="80">
        <f t="shared" si="169"/>
        <v>39.784946236559136</v>
      </c>
      <c r="AX238" s="80">
        <f t="shared" si="170"/>
        <v>67.755102040816325</v>
      </c>
      <c r="AY238" s="81">
        <f t="shared" si="171"/>
        <v>7.3359073359073363</v>
      </c>
      <c r="AZ238" s="81">
        <f t="shared" si="172"/>
        <v>17.891373801916931</v>
      </c>
      <c r="BA238" s="81">
        <f t="shared" si="173"/>
        <v>73.391812865497073</v>
      </c>
      <c r="BB238" s="81">
        <f t="shared" si="174"/>
        <v>46.87022900763359</v>
      </c>
      <c r="BC238" s="81">
        <f t="shared" si="175"/>
        <v>44.925124792013307</v>
      </c>
      <c r="BD238" s="82">
        <f t="shared" si="199"/>
        <v>91</v>
      </c>
      <c r="BE238" s="83">
        <v>9</v>
      </c>
      <c r="BF238" s="83">
        <v>18</v>
      </c>
      <c r="BG238" s="83">
        <v>17</v>
      </c>
      <c r="BH238" s="83">
        <v>58</v>
      </c>
      <c r="BI238" s="83">
        <v>222</v>
      </c>
      <c r="BJ238" s="83">
        <v>16</v>
      </c>
      <c r="BK238" s="77">
        <f t="shared" si="200"/>
        <v>313</v>
      </c>
      <c r="BL238" s="83">
        <f t="shared" si="176"/>
        <v>9</v>
      </c>
      <c r="BM238" s="84">
        <v>17</v>
      </c>
      <c r="BN238" s="83">
        <f t="shared" si="177"/>
        <v>18</v>
      </c>
      <c r="BO238" s="83">
        <f t="shared" si="178"/>
        <v>17</v>
      </c>
      <c r="BP238" s="83">
        <f t="shared" si="179"/>
        <v>58</v>
      </c>
      <c r="BQ238" s="83">
        <f t="shared" si="180"/>
        <v>222</v>
      </c>
      <c r="BR238" s="83">
        <f t="shared" si="181"/>
        <v>16</v>
      </c>
      <c r="BS238" s="77">
        <f t="shared" si="201"/>
        <v>313</v>
      </c>
      <c r="BT238" s="83">
        <f t="shared" si="182"/>
        <v>0</v>
      </c>
      <c r="BU238" s="77"/>
      <c r="BV238" s="83">
        <f t="shared" si="183"/>
        <v>0</v>
      </c>
      <c r="BW238" s="83">
        <f t="shared" si="184"/>
        <v>0</v>
      </c>
      <c r="BX238" s="83">
        <f t="shared" si="185"/>
        <v>0</v>
      </c>
      <c r="BY238" s="83">
        <f t="shared" si="186"/>
        <v>0</v>
      </c>
      <c r="BZ238" s="83">
        <f t="shared" si="187"/>
        <v>0</v>
      </c>
      <c r="CA238" s="77">
        <f t="shared" si="202"/>
        <v>0</v>
      </c>
      <c r="CC238" s="77"/>
      <c r="CI238" s="77">
        <f t="shared" si="203"/>
        <v>0</v>
      </c>
      <c r="CP238" s="77">
        <f t="shared" si="204"/>
        <v>0</v>
      </c>
      <c r="CQ238" s="85">
        <f t="shared" si="188"/>
        <v>0</v>
      </c>
      <c r="CR238" s="77"/>
      <c r="CS238" s="85">
        <f t="shared" si="189"/>
        <v>0</v>
      </c>
      <c r="CT238" s="85">
        <f t="shared" si="190"/>
        <v>0</v>
      </c>
      <c r="CU238" s="85">
        <f t="shared" si="191"/>
        <v>0</v>
      </c>
      <c r="CV238" s="85">
        <f t="shared" si="192"/>
        <v>0</v>
      </c>
      <c r="CW238" s="85">
        <f t="shared" si="193"/>
        <v>0</v>
      </c>
      <c r="CX238" s="77">
        <f t="shared" si="205"/>
        <v>0</v>
      </c>
      <c r="DP238" s="85">
        <v>1</v>
      </c>
      <c r="DQ238" s="85">
        <v>3</v>
      </c>
      <c r="DR238" s="85">
        <v>10</v>
      </c>
      <c r="DS238" s="85">
        <v>16</v>
      </c>
      <c r="DT238" s="85">
        <v>14</v>
      </c>
      <c r="DU238" s="85">
        <v>4</v>
      </c>
      <c r="ET238" s="85">
        <v>7</v>
      </c>
      <c r="EU238" s="85">
        <v>11</v>
      </c>
      <c r="EV238" s="85">
        <v>0</v>
      </c>
      <c r="EW238" s="85">
        <v>22</v>
      </c>
      <c r="EX238" s="85">
        <v>178</v>
      </c>
      <c r="EY238" s="85">
        <v>9</v>
      </c>
      <c r="EZ238" s="85">
        <v>1</v>
      </c>
      <c r="FA238" s="85">
        <v>4</v>
      </c>
      <c r="FB238" s="85">
        <v>7</v>
      </c>
      <c r="FC238" s="85">
        <v>20</v>
      </c>
      <c r="FD238" s="85">
        <v>30</v>
      </c>
      <c r="FE238" s="85">
        <v>3</v>
      </c>
      <c r="FL238" s="86">
        <f t="shared" si="206"/>
        <v>96.599999999999966</v>
      </c>
      <c r="FM238" s="99">
        <f t="shared" si="194"/>
        <v>4</v>
      </c>
      <c r="FN238" s="99">
        <f t="shared" si="195"/>
        <v>0</v>
      </c>
      <c r="FO238" s="100">
        <f t="shared" si="196"/>
        <v>0.68</v>
      </c>
      <c r="FP238" s="100">
        <f t="shared" si="197"/>
        <v>0</v>
      </c>
      <c r="FQ238" s="101">
        <v>0.39743667251073073</v>
      </c>
      <c r="FR238" s="101">
        <v>0.14304179049902832</v>
      </c>
      <c r="FS238" s="101">
        <v>0.12759449841300374</v>
      </c>
      <c r="FT238" s="100" t="s">
        <v>1835</v>
      </c>
      <c r="FU238" s="100" t="s">
        <v>1836</v>
      </c>
      <c r="FV238" s="100" t="s">
        <v>1837</v>
      </c>
      <c r="FW238" s="100" t="s">
        <v>1702</v>
      </c>
      <c r="FX238" s="100" t="s">
        <v>1838</v>
      </c>
      <c r="FY238" s="100" t="s">
        <v>1694</v>
      </c>
      <c r="FZ238" s="100" t="s">
        <v>1839</v>
      </c>
      <c r="GA238" s="100" t="s">
        <v>1751</v>
      </c>
      <c r="GB238" s="100"/>
    </row>
    <row r="239" spans="1:184" ht="15" hidden="1" customHeight="1" x14ac:dyDescent="0.25">
      <c r="A239" s="32" t="s">
        <v>227</v>
      </c>
      <c r="B239" s="90" t="s">
        <v>229</v>
      </c>
      <c r="C239" s="41" t="str">
        <f>'[1]Özet tablo'!P238</f>
        <v>ÇANAKKALE</v>
      </c>
      <c r="D239" s="41"/>
      <c r="E239" s="41"/>
      <c r="F239" s="41"/>
      <c r="G239" s="91">
        <v>76</v>
      </c>
      <c r="H239" s="91">
        <v>274</v>
      </c>
      <c r="I239" s="91">
        <v>686</v>
      </c>
      <c r="J239" s="91">
        <v>1036</v>
      </c>
      <c r="K239" s="92">
        <v>136</v>
      </c>
      <c r="L239" s="92">
        <v>275</v>
      </c>
      <c r="M239" s="92">
        <v>799</v>
      </c>
      <c r="N239" s="92">
        <v>1210</v>
      </c>
      <c r="O239" s="93">
        <v>8</v>
      </c>
      <c r="P239" s="40">
        <v>245</v>
      </c>
      <c r="Q239" s="94">
        <f t="shared" si="207"/>
        <v>174</v>
      </c>
      <c r="R239" s="95">
        <f t="shared" si="208"/>
        <v>0.16795366795366795</v>
      </c>
      <c r="S239" s="96">
        <v>770</v>
      </c>
      <c r="T239" s="96">
        <v>903</v>
      </c>
      <c r="U239" s="96">
        <v>742</v>
      </c>
      <c r="V239" s="96">
        <v>970</v>
      </c>
      <c r="W239" s="96">
        <v>1645</v>
      </c>
      <c r="X239" s="96">
        <v>2415</v>
      </c>
      <c r="Y239" s="73">
        <f t="shared" si="161"/>
        <v>17.662337662337663</v>
      </c>
      <c r="Z239" s="73">
        <f t="shared" si="162"/>
        <v>30.454042081949055</v>
      </c>
      <c r="AA239" s="73">
        <f t="shared" si="163"/>
        <v>75.741239892183287</v>
      </c>
      <c r="AB239" s="73">
        <f t="shared" si="164"/>
        <v>50.881458966565354</v>
      </c>
      <c r="AC239" s="73">
        <f t="shared" si="165"/>
        <v>40.289855072463773</v>
      </c>
      <c r="AD239" s="97">
        <f t="shared" si="166"/>
        <v>808</v>
      </c>
      <c r="AE239" s="40">
        <f t="shared" si="167"/>
        <v>180</v>
      </c>
      <c r="AF239" s="98">
        <v>1009</v>
      </c>
      <c r="AG239" s="98">
        <v>741</v>
      </c>
      <c r="AH239" s="98">
        <v>1042</v>
      </c>
      <c r="AI239" s="98">
        <v>691</v>
      </c>
      <c r="AJ239" s="98">
        <v>234</v>
      </c>
      <c r="AK239" s="98">
        <v>260</v>
      </c>
      <c r="AL239" s="76">
        <v>33</v>
      </c>
      <c r="AM239" s="76">
        <v>63</v>
      </c>
      <c r="AN239" s="77">
        <v>148</v>
      </c>
      <c r="AO239" s="77">
        <v>354</v>
      </c>
      <c r="AP239" s="77">
        <v>769</v>
      </c>
      <c r="AQ239" s="77">
        <v>85</v>
      </c>
      <c r="AR239" s="77">
        <f t="shared" si="198"/>
        <v>1356</v>
      </c>
      <c r="AS239" s="77">
        <v>283</v>
      </c>
      <c r="AT239" s="78">
        <v>8</v>
      </c>
      <c r="AU239" s="79">
        <v>13</v>
      </c>
      <c r="AV239" s="80">
        <f t="shared" si="168"/>
        <v>50.209497206703915</v>
      </c>
      <c r="AW239" s="80">
        <f t="shared" si="169"/>
        <v>53.375649163300629</v>
      </c>
      <c r="AX239" s="80">
        <f t="shared" si="170"/>
        <v>82.633863965267722</v>
      </c>
      <c r="AY239" s="81">
        <f t="shared" si="171"/>
        <v>19.973009446693656</v>
      </c>
      <c r="AZ239" s="81">
        <f t="shared" si="172"/>
        <v>33.973128598848369</v>
      </c>
      <c r="BA239" s="81">
        <f t="shared" si="173"/>
        <v>85.405405405405403</v>
      </c>
      <c r="BB239" s="81">
        <f t="shared" si="174"/>
        <v>58.159633960345701</v>
      </c>
      <c r="BC239" s="81">
        <f t="shared" si="175"/>
        <v>56.30252100840336</v>
      </c>
      <c r="BD239" s="82">
        <f t="shared" si="199"/>
        <v>135</v>
      </c>
      <c r="BE239" s="83">
        <v>34</v>
      </c>
      <c r="BF239" s="83">
        <v>76</v>
      </c>
      <c r="BG239" s="83">
        <v>152</v>
      </c>
      <c r="BH239" s="83">
        <v>348</v>
      </c>
      <c r="BI239" s="83">
        <v>750</v>
      </c>
      <c r="BJ239" s="83">
        <v>133</v>
      </c>
      <c r="BK239" s="77">
        <f t="shared" si="200"/>
        <v>1383</v>
      </c>
      <c r="BL239" s="83">
        <f t="shared" si="176"/>
        <v>32</v>
      </c>
      <c r="BM239" s="84">
        <v>51</v>
      </c>
      <c r="BN239" s="83">
        <f t="shared" si="177"/>
        <v>70</v>
      </c>
      <c r="BO239" s="83">
        <f t="shared" si="178"/>
        <v>137</v>
      </c>
      <c r="BP239" s="83">
        <f t="shared" si="179"/>
        <v>329</v>
      </c>
      <c r="BQ239" s="83">
        <f t="shared" si="180"/>
        <v>716</v>
      </c>
      <c r="BR239" s="83">
        <f t="shared" si="181"/>
        <v>128</v>
      </c>
      <c r="BS239" s="77">
        <f t="shared" si="201"/>
        <v>1310</v>
      </c>
      <c r="BT239" s="83">
        <f t="shared" si="182"/>
        <v>2</v>
      </c>
      <c r="BU239" s="77">
        <v>12</v>
      </c>
      <c r="BV239" s="83">
        <f t="shared" si="183"/>
        <v>6</v>
      </c>
      <c r="BW239" s="83">
        <f t="shared" si="184"/>
        <v>15</v>
      </c>
      <c r="BX239" s="83">
        <f t="shared" si="185"/>
        <v>19</v>
      </c>
      <c r="BY239" s="83">
        <f t="shared" si="186"/>
        <v>34</v>
      </c>
      <c r="BZ239" s="83">
        <f t="shared" si="187"/>
        <v>5</v>
      </c>
      <c r="CA239" s="77">
        <f t="shared" si="202"/>
        <v>73</v>
      </c>
      <c r="CC239" s="77"/>
      <c r="CI239" s="77">
        <f t="shared" si="203"/>
        <v>0</v>
      </c>
      <c r="CP239" s="77">
        <f t="shared" si="204"/>
        <v>0</v>
      </c>
      <c r="CQ239" s="85">
        <f t="shared" si="188"/>
        <v>0</v>
      </c>
      <c r="CR239" s="77"/>
      <c r="CS239" s="85">
        <f t="shared" si="189"/>
        <v>0</v>
      </c>
      <c r="CT239" s="85">
        <f t="shared" si="190"/>
        <v>0</v>
      </c>
      <c r="CU239" s="85">
        <f t="shared" si="191"/>
        <v>0</v>
      </c>
      <c r="CV239" s="85">
        <f t="shared" si="192"/>
        <v>0</v>
      </c>
      <c r="CW239" s="85">
        <f t="shared" si="193"/>
        <v>0</v>
      </c>
      <c r="CX239" s="77">
        <f t="shared" si="205"/>
        <v>0</v>
      </c>
      <c r="DP239" s="85">
        <v>1</v>
      </c>
      <c r="DQ239" s="85">
        <v>5</v>
      </c>
      <c r="DR239" s="85">
        <v>14</v>
      </c>
      <c r="DS239" s="85">
        <v>36</v>
      </c>
      <c r="DT239" s="85">
        <v>27</v>
      </c>
      <c r="DU239" s="85">
        <v>3</v>
      </c>
      <c r="DV239" s="85">
        <v>1</v>
      </c>
      <c r="DW239" s="85">
        <v>4</v>
      </c>
      <c r="DX239" s="85">
        <v>6</v>
      </c>
      <c r="DY239" s="85">
        <v>11</v>
      </c>
      <c r="DZ239" s="85">
        <v>27</v>
      </c>
      <c r="EA239" s="85">
        <v>4</v>
      </c>
      <c r="EN239" s="85">
        <v>1</v>
      </c>
      <c r="EO239" s="85">
        <v>2</v>
      </c>
      <c r="EP239" s="85">
        <v>9</v>
      </c>
      <c r="EQ239" s="85">
        <v>8</v>
      </c>
      <c r="ER239" s="85">
        <v>7</v>
      </c>
      <c r="ES239" s="85">
        <v>1</v>
      </c>
      <c r="ET239" s="85">
        <v>26</v>
      </c>
      <c r="EU239" s="85">
        <v>39</v>
      </c>
      <c r="EV239" s="85">
        <v>9</v>
      </c>
      <c r="EW239" s="85">
        <v>80</v>
      </c>
      <c r="EX239" s="85">
        <v>538</v>
      </c>
      <c r="EY239" s="85">
        <v>97</v>
      </c>
      <c r="EZ239" s="85">
        <v>5</v>
      </c>
      <c r="FA239" s="85">
        <v>26</v>
      </c>
      <c r="FB239" s="85">
        <v>114</v>
      </c>
      <c r="FC239" s="85">
        <v>213</v>
      </c>
      <c r="FD239" s="85">
        <v>151</v>
      </c>
      <c r="FE239" s="85">
        <v>28</v>
      </c>
      <c r="FL239" s="86">
        <f t="shared" si="206"/>
        <v>0</v>
      </c>
      <c r="FM239" s="99">
        <f t="shared" si="194"/>
        <v>0</v>
      </c>
      <c r="FN239" s="99">
        <f t="shared" si="195"/>
        <v>0</v>
      </c>
      <c r="FO239" s="100">
        <f t="shared" si="196"/>
        <v>0</v>
      </c>
      <c r="FP239" s="100">
        <f t="shared" si="197"/>
        <v>0</v>
      </c>
      <c r="FQ239" s="101">
        <v>-0.17096018735362992</v>
      </c>
      <c r="FR239" s="101">
        <v>-0.16271551724137936</v>
      </c>
      <c r="FS239" s="101">
        <v>-0.15625000000000008</v>
      </c>
      <c r="FT239" s="100" t="s">
        <v>1774</v>
      </c>
      <c r="FU239" s="100" t="s">
        <v>2230</v>
      </c>
      <c r="FV239" s="100" t="s">
        <v>1538</v>
      </c>
      <c r="FW239" s="100" t="s">
        <v>1609</v>
      </c>
      <c r="FX239" s="100" t="s">
        <v>1599</v>
      </c>
      <c r="FY239" s="100" t="s">
        <v>1543</v>
      </c>
      <c r="FZ239" s="100" t="s">
        <v>2099</v>
      </c>
      <c r="GA239" s="100" t="s">
        <v>1998</v>
      </c>
      <c r="GB239" s="100"/>
    </row>
    <row r="240" spans="1:184" ht="12.75" hidden="1" customHeight="1" x14ac:dyDescent="0.25">
      <c r="A240" s="32" t="s">
        <v>227</v>
      </c>
      <c r="B240" s="90" t="s">
        <v>230</v>
      </c>
      <c r="C240" s="41" t="str">
        <f>'[1]Özet tablo'!P239</f>
        <v>ÇANAKKALE</v>
      </c>
      <c r="D240" s="41"/>
      <c r="E240" s="41"/>
      <c r="F240" s="41"/>
      <c r="G240" s="91">
        <v>12</v>
      </c>
      <c r="H240" s="91">
        <v>10</v>
      </c>
      <c r="I240" s="91">
        <v>14</v>
      </c>
      <c r="J240" s="91">
        <v>36</v>
      </c>
      <c r="K240" s="92">
        <v>6</v>
      </c>
      <c r="L240" s="92">
        <v>15</v>
      </c>
      <c r="M240" s="92">
        <v>16</v>
      </c>
      <c r="N240" s="92">
        <v>37</v>
      </c>
      <c r="O240" s="93"/>
      <c r="P240" s="40">
        <v>2</v>
      </c>
      <c r="Q240" s="94">
        <f t="shared" si="207"/>
        <v>1</v>
      </c>
      <c r="R240" s="95">
        <f t="shared" si="208"/>
        <v>2.7777777777777776E-2</v>
      </c>
      <c r="S240" s="96">
        <v>17</v>
      </c>
      <c r="T240" s="96">
        <v>24</v>
      </c>
      <c r="U240" s="96">
        <v>18</v>
      </c>
      <c r="V240" s="96">
        <v>25</v>
      </c>
      <c r="W240" s="96">
        <v>42</v>
      </c>
      <c r="X240" s="96">
        <v>59</v>
      </c>
      <c r="Y240" s="73">
        <f t="shared" si="161"/>
        <v>35.294117647058826</v>
      </c>
      <c r="Z240" s="73">
        <f t="shared" si="162"/>
        <v>62.5</v>
      </c>
      <c r="AA240" s="73">
        <f t="shared" si="163"/>
        <v>77.777777777777786</v>
      </c>
      <c r="AB240" s="73">
        <f t="shared" si="164"/>
        <v>69.047619047619051</v>
      </c>
      <c r="AC240" s="73">
        <f t="shared" si="165"/>
        <v>59.322033898305079</v>
      </c>
      <c r="AD240" s="97">
        <f t="shared" si="166"/>
        <v>13</v>
      </c>
      <c r="AE240" s="40">
        <f t="shared" si="167"/>
        <v>4</v>
      </c>
      <c r="AF240" s="98">
        <v>35</v>
      </c>
      <c r="AG240" s="98">
        <v>29</v>
      </c>
      <c r="AH240" s="98">
        <v>32</v>
      </c>
      <c r="AI240" s="98">
        <v>23</v>
      </c>
      <c r="AJ240" s="98">
        <v>9</v>
      </c>
      <c r="AK240" s="98">
        <v>9</v>
      </c>
      <c r="AL240" s="76">
        <v>1</v>
      </c>
      <c r="AM240" s="76">
        <v>2</v>
      </c>
      <c r="AN240" s="77">
        <v>9</v>
      </c>
      <c r="AO240" s="77">
        <v>16</v>
      </c>
      <c r="AP240" s="77">
        <v>20</v>
      </c>
      <c r="AQ240" s="77">
        <v>0</v>
      </c>
      <c r="AR240" s="77">
        <f t="shared" si="198"/>
        <v>45</v>
      </c>
      <c r="AS240" s="77">
        <v>6</v>
      </c>
      <c r="AT240" s="77"/>
      <c r="AU240" s="79">
        <v>1</v>
      </c>
      <c r="AV240" s="80">
        <f t="shared" si="168"/>
        <v>44.230769230769226</v>
      </c>
      <c r="AW240" s="80">
        <f t="shared" si="169"/>
        <v>54.54545454545454</v>
      </c>
      <c r="AX240" s="80">
        <f t="shared" si="170"/>
        <v>60.869565217391312</v>
      </c>
      <c r="AY240" s="81">
        <f t="shared" si="171"/>
        <v>31.03448275862069</v>
      </c>
      <c r="AZ240" s="81">
        <f t="shared" si="172"/>
        <v>50</v>
      </c>
      <c r="BA240" s="81">
        <f t="shared" si="173"/>
        <v>65.625</v>
      </c>
      <c r="BB240" s="81">
        <f t="shared" si="174"/>
        <v>57.8125</v>
      </c>
      <c r="BC240" s="81">
        <f t="shared" si="175"/>
        <v>49.180327868852459</v>
      </c>
      <c r="BD240" s="82">
        <f t="shared" si="199"/>
        <v>11</v>
      </c>
      <c r="BE240" s="83">
        <v>1</v>
      </c>
      <c r="BF240" s="83">
        <v>2</v>
      </c>
      <c r="BG240" s="83">
        <v>8</v>
      </c>
      <c r="BH240" s="83">
        <v>16</v>
      </c>
      <c r="BI240" s="83">
        <v>21</v>
      </c>
      <c r="BJ240" s="83">
        <v>0</v>
      </c>
      <c r="BK240" s="77">
        <f t="shared" si="200"/>
        <v>45</v>
      </c>
      <c r="BL240" s="83">
        <f t="shared" si="176"/>
        <v>1</v>
      </c>
      <c r="BM240" s="84">
        <v>2</v>
      </c>
      <c r="BN240" s="83">
        <f t="shared" si="177"/>
        <v>2</v>
      </c>
      <c r="BO240" s="83">
        <f t="shared" si="178"/>
        <v>8</v>
      </c>
      <c r="BP240" s="83">
        <f t="shared" si="179"/>
        <v>16</v>
      </c>
      <c r="BQ240" s="83">
        <f t="shared" si="180"/>
        <v>21</v>
      </c>
      <c r="BR240" s="83">
        <f t="shared" si="181"/>
        <v>0</v>
      </c>
      <c r="BS240" s="77">
        <f t="shared" si="201"/>
        <v>45</v>
      </c>
      <c r="BT240" s="83">
        <f t="shared" si="182"/>
        <v>0</v>
      </c>
      <c r="BU240" s="77"/>
      <c r="BV240" s="83">
        <f t="shared" si="183"/>
        <v>0</v>
      </c>
      <c r="BW240" s="83">
        <f t="shared" si="184"/>
        <v>0</v>
      </c>
      <c r="BX240" s="83">
        <f t="shared" si="185"/>
        <v>0</v>
      </c>
      <c r="BY240" s="83">
        <f t="shared" si="186"/>
        <v>0</v>
      </c>
      <c r="BZ240" s="83">
        <f t="shared" si="187"/>
        <v>0</v>
      </c>
      <c r="CA240" s="77">
        <f t="shared" si="202"/>
        <v>0</v>
      </c>
      <c r="CC240" s="77"/>
      <c r="CI240" s="77">
        <f t="shared" si="203"/>
        <v>0</v>
      </c>
      <c r="CP240" s="77">
        <f t="shared" si="204"/>
        <v>0</v>
      </c>
      <c r="CQ240" s="85">
        <f t="shared" si="188"/>
        <v>0</v>
      </c>
      <c r="CR240" s="77"/>
      <c r="CS240" s="85">
        <f t="shared" si="189"/>
        <v>0</v>
      </c>
      <c r="CT240" s="85">
        <f t="shared" si="190"/>
        <v>0</v>
      </c>
      <c r="CU240" s="85">
        <f t="shared" si="191"/>
        <v>0</v>
      </c>
      <c r="CV240" s="85">
        <f t="shared" si="192"/>
        <v>0</v>
      </c>
      <c r="CW240" s="85">
        <f t="shared" si="193"/>
        <v>0</v>
      </c>
      <c r="CX240" s="77">
        <f t="shared" si="205"/>
        <v>0</v>
      </c>
      <c r="EZ240" s="85">
        <v>1</v>
      </c>
      <c r="FA240" s="85">
        <v>2</v>
      </c>
      <c r="FB240" s="85">
        <v>8</v>
      </c>
      <c r="FC240" s="85">
        <v>16</v>
      </c>
      <c r="FD240" s="85">
        <v>21</v>
      </c>
      <c r="FE240" s="85">
        <v>0</v>
      </c>
      <c r="FL240" s="86">
        <f t="shared" si="206"/>
        <v>2.5</v>
      </c>
      <c r="FM240" s="99">
        <f t="shared" si="194"/>
        <v>0</v>
      </c>
      <c r="FN240" s="99">
        <f t="shared" si="195"/>
        <v>0</v>
      </c>
      <c r="FO240" s="100">
        <f t="shared" si="196"/>
        <v>0</v>
      </c>
      <c r="FP240" s="100">
        <f t="shared" si="197"/>
        <v>0</v>
      </c>
      <c r="FQ240" s="101">
        <v>0.28380486166102742</v>
      </c>
      <c r="FR240" s="101">
        <v>0.1097223160597257</v>
      </c>
      <c r="FS240" s="101">
        <v>5.8965481061797678E-3</v>
      </c>
      <c r="FT240" s="100" t="s">
        <v>1855</v>
      </c>
      <c r="FU240" s="100" t="s">
        <v>1856</v>
      </c>
      <c r="FV240" s="100" t="s">
        <v>1857</v>
      </c>
      <c r="FW240" s="100" t="s">
        <v>1858</v>
      </c>
      <c r="FX240" s="100" t="s">
        <v>1859</v>
      </c>
      <c r="FY240" s="100" t="s">
        <v>1580</v>
      </c>
      <c r="FZ240" s="100" t="s">
        <v>1860</v>
      </c>
      <c r="GA240" s="100" t="s">
        <v>1540</v>
      </c>
      <c r="GB240" s="100"/>
    </row>
    <row r="241" spans="1:184" ht="14.45" hidden="1" customHeight="1" x14ac:dyDescent="0.25">
      <c r="A241" s="32" t="s">
        <v>227</v>
      </c>
      <c r="B241" s="90" t="s">
        <v>231</v>
      </c>
      <c r="C241" s="41" t="str">
        <f>'[1]Özet tablo'!P240</f>
        <v>ÇANAKKALE</v>
      </c>
      <c r="D241" s="41"/>
      <c r="E241" s="41"/>
      <c r="F241" s="41"/>
      <c r="G241" s="91">
        <v>43</v>
      </c>
      <c r="H241" s="91">
        <v>168</v>
      </c>
      <c r="I241" s="91">
        <v>436</v>
      </c>
      <c r="J241" s="91">
        <v>647</v>
      </c>
      <c r="K241" s="92">
        <v>76</v>
      </c>
      <c r="L241" s="92">
        <v>180</v>
      </c>
      <c r="M241" s="92">
        <v>492</v>
      </c>
      <c r="N241" s="92">
        <v>748</v>
      </c>
      <c r="O241" s="93">
        <v>2</v>
      </c>
      <c r="P241" s="40">
        <v>141</v>
      </c>
      <c r="Q241" s="94">
        <f t="shared" si="207"/>
        <v>101</v>
      </c>
      <c r="R241" s="95">
        <f t="shared" si="208"/>
        <v>0.15610510046367851</v>
      </c>
      <c r="S241" s="96">
        <v>425</v>
      </c>
      <c r="T241" s="96">
        <v>547</v>
      </c>
      <c r="U241" s="96">
        <v>428</v>
      </c>
      <c r="V241" s="96">
        <v>572</v>
      </c>
      <c r="W241" s="96">
        <v>975</v>
      </c>
      <c r="X241" s="96">
        <v>1400</v>
      </c>
      <c r="Y241" s="73">
        <f t="shared" si="161"/>
        <v>17.882352941176471</v>
      </c>
      <c r="Z241" s="73">
        <f t="shared" si="162"/>
        <v>32.906764168190129</v>
      </c>
      <c r="AA241" s="73">
        <f t="shared" si="163"/>
        <v>82.476635514018696</v>
      </c>
      <c r="AB241" s="73">
        <f t="shared" si="164"/>
        <v>54.666666666666664</v>
      </c>
      <c r="AC241" s="73">
        <f t="shared" si="165"/>
        <v>43.5</v>
      </c>
      <c r="AD241" s="97">
        <f t="shared" si="166"/>
        <v>442</v>
      </c>
      <c r="AE241" s="40">
        <f t="shared" si="167"/>
        <v>75</v>
      </c>
      <c r="AF241" s="98">
        <v>526</v>
      </c>
      <c r="AG241" s="98">
        <v>418</v>
      </c>
      <c r="AH241" s="98">
        <v>543</v>
      </c>
      <c r="AI241" s="98">
        <v>395</v>
      </c>
      <c r="AJ241" s="98">
        <v>145</v>
      </c>
      <c r="AK241" s="98">
        <v>125</v>
      </c>
      <c r="AL241" s="76">
        <v>17</v>
      </c>
      <c r="AM241" s="76">
        <v>37</v>
      </c>
      <c r="AN241" s="77">
        <v>87</v>
      </c>
      <c r="AO241" s="77">
        <v>209</v>
      </c>
      <c r="AP241" s="77">
        <v>431</v>
      </c>
      <c r="AQ241" s="77">
        <v>37</v>
      </c>
      <c r="AR241" s="77">
        <f t="shared" si="198"/>
        <v>764</v>
      </c>
      <c r="AS241" s="77">
        <v>151</v>
      </c>
      <c r="AT241" s="78">
        <v>4</v>
      </c>
      <c r="AU241" s="79">
        <v>13</v>
      </c>
      <c r="AV241" s="80">
        <f t="shared" si="168"/>
        <v>49.692496924969248</v>
      </c>
      <c r="AW241" s="80">
        <f t="shared" si="169"/>
        <v>56.076759061833691</v>
      </c>
      <c r="AX241" s="80">
        <f t="shared" si="170"/>
        <v>80.25316455696202</v>
      </c>
      <c r="AY241" s="81">
        <f t="shared" si="171"/>
        <v>20.813397129186605</v>
      </c>
      <c r="AZ241" s="81">
        <f t="shared" si="172"/>
        <v>38.489871086556171</v>
      </c>
      <c r="BA241" s="81">
        <f t="shared" si="173"/>
        <v>82.962962962962962</v>
      </c>
      <c r="BB241" s="81">
        <f t="shared" si="174"/>
        <v>60.664819944598335</v>
      </c>
      <c r="BC241" s="81">
        <f t="shared" si="175"/>
        <v>55.845511482254693</v>
      </c>
      <c r="BD241" s="82">
        <f t="shared" si="199"/>
        <v>92</v>
      </c>
      <c r="BE241" s="83">
        <v>17</v>
      </c>
      <c r="BF241" s="83">
        <v>50</v>
      </c>
      <c r="BG241" s="83">
        <v>74</v>
      </c>
      <c r="BH241" s="83">
        <v>195</v>
      </c>
      <c r="BI241" s="83">
        <v>427</v>
      </c>
      <c r="BJ241" s="83">
        <v>62</v>
      </c>
      <c r="BK241" s="77">
        <f t="shared" si="200"/>
        <v>758</v>
      </c>
      <c r="BL241" s="83">
        <f t="shared" si="176"/>
        <v>14</v>
      </c>
      <c r="BM241" s="84">
        <v>30</v>
      </c>
      <c r="BN241" s="83">
        <f t="shared" si="177"/>
        <v>43</v>
      </c>
      <c r="BO241" s="83">
        <f t="shared" si="178"/>
        <v>42</v>
      </c>
      <c r="BP241" s="83">
        <f t="shared" si="179"/>
        <v>160</v>
      </c>
      <c r="BQ241" s="83">
        <f t="shared" si="180"/>
        <v>407</v>
      </c>
      <c r="BR241" s="83">
        <f t="shared" si="181"/>
        <v>62</v>
      </c>
      <c r="BS241" s="77">
        <f t="shared" si="201"/>
        <v>671</v>
      </c>
      <c r="BT241" s="83">
        <f t="shared" si="182"/>
        <v>0</v>
      </c>
      <c r="BU241" s="77"/>
      <c r="BV241" s="83">
        <f t="shared" si="183"/>
        <v>0</v>
      </c>
      <c r="BW241" s="83">
        <f t="shared" si="184"/>
        <v>0</v>
      </c>
      <c r="BX241" s="83">
        <f t="shared" si="185"/>
        <v>0</v>
      </c>
      <c r="BY241" s="83">
        <f t="shared" si="186"/>
        <v>0</v>
      </c>
      <c r="BZ241" s="83">
        <f t="shared" si="187"/>
        <v>0</v>
      </c>
      <c r="CA241" s="77">
        <f t="shared" si="202"/>
        <v>0</v>
      </c>
      <c r="CB241" s="85">
        <v>3</v>
      </c>
      <c r="CC241" s="77">
        <v>7</v>
      </c>
      <c r="CD241" s="85">
        <v>7</v>
      </c>
      <c r="CE241" s="85">
        <v>32</v>
      </c>
      <c r="CF241" s="85">
        <v>35</v>
      </c>
      <c r="CG241" s="85">
        <v>20</v>
      </c>
      <c r="CH241" s="85">
        <v>0</v>
      </c>
      <c r="CI241" s="77">
        <f t="shared" si="203"/>
        <v>87</v>
      </c>
      <c r="CP241" s="77">
        <f t="shared" si="204"/>
        <v>0</v>
      </c>
      <c r="CQ241" s="85">
        <f t="shared" si="188"/>
        <v>0</v>
      </c>
      <c r="CR241" s="77"/>
      <c r="CS241" s="85">
        <f t="shared" si="189"/>
        <v>0</v>
      </c>
      <c r="CT241" s="85">
        <f t="shared" si="190"/>
        <v>0</v>
      </c>
      <c r="CU241" s="85">
        <f t="shared" si="191"/>
        <v>0</v>
      </c>
      <c r="CV241" s="85">
        <f t="shared" si="192"/>
        <v>0</v>
      </c>
      <c r="CW241" s="85">
        <f t="shared" si="193"/>
        <v>0</v>
      </c>
      <c r="CX241" s="77">
        <f t="shared" si="205"/>
        <v>0</v>
      </c>
      <c r="ET241" s="85">
        <v>12</v>
      </c>
      <c r="EU241" s="85">
        <v>25</v>
      </c>
      <c r="EV241" s="85">
        <v>3</v>
      </c>
      <c r="EW241" s="85">
        <v>54</v>
      </c>
      <c r="EX241" s="85">
        <v>306</v>
      </c>
      <c r="EY241" s="85">
        <v>47</v>
      </c>
      <c r="EZ241" s="85">
        <v>2</v>
      </c>
      <c r="FA241" s="85">
        <v>18</v>
      </c>
      <c r="FB241" s="85">
        <v>39</v>
      </c>
      <c r="FC241" s="85">
        <v>106</v>
      </c>
      <c r="FD241" s="85">
        <v>101</v>
      </c>
      <c r="FE241" s="85">
        <v>15</v>
      </c>
      <c r="FL241" s="86">
        <f t="shared" si="206"/>
        <v>0</v>
      </c>
      <c r="FM241" s="99">
        <f t="shared" si="194"/>
        <v>0</v>
      </c>
      <c r="FN241" s="99">
        <f t="shared" si="195"/>
        <v>0</v>
      </c>
      <c r="FO241" s="100">
        <f t="shared" si="196"/>
        <v>0</v>
      </c>
      <c r="FP241" s="100">
        <f t="shared" si="197"/>
        <v>0</v>
      </c>
      <c r="FQ241" s="101">
        <v>0.52667984189723327</v>
      </c>
      <c r="FR241" s="101">
        <v>0.24500471657662307</v>
      </c>
      <c r="FS241" s="101">
        <v>0.17607973421926901</v>
      </c>
      <c r="FT241" s="100" t="s">
        <v>1442</v>
      </c>
      <c r="FU241" s="100" t="s">
        <v>1475</v>
      </c>
      <c r="FV241" s="100" t="s">
        <v>1476</v>
      </c>
      <c r="FW241" s="100" t="s">
        <v>1417</v>
      </c>
      <c r="FX241" s="100" t="s">
        <v>1477</v>
      </c>
      <c r="FY241" s="100" t="s">
        <v>1478</v>
      </c>
      <c r="FZ241" s="100" t="s">
        <v>1477</v>
      </c>
      <c r="GA241" s="100" t="s">
        <v>1452</v>
      </c>
      <c r="GB241" s="100"/>
    </row>
    <row r="242" spans="1:184" ht="12.75" hidden="1" customHeight="1" x14ac:dyDescent="0.25">
      <c r="A242" s="32" t="s">
        <v>227</v>
      </c>
      <c r="B242" s="90" t="s">
        <v>232</v>
      </c>
      <c r="C242" s="41" t="str">
        <f>'[1]Özet tablo'!P241</f>
        <v>ÇANAKKALE</v>
      </c>
      <c r="D242" s="41"/>
      <c r="E242" s="41"/>
      <c r="F242" s="41"/>
      <c r="G242" s="91">
        <v>20</v>
      </c>
      <c r="H242" s="91">
        <v>39</v>
      </c>
      <c r="I242" s="91">
        <v>64</v>
      </c>
      <c r="J242" s="91">
        <v>123</v>
      </c>
      <c r="K242" s="92">
        <v>23</v>
      </c>
      <c r="L242" s="92">
        <v>26</v>
      </c>
      <c r="M242" s="92">
        <v>57</v>
      </c>
      <c r="N242" s="92">
        <v>106</v>
      </c>
      <c r="O242" s="93"/>
      <c r="P242" s="40">
        <v>14</v>
      </c>
      <c r="Q242" s="94">
        <f t="shared" si="207"/>
        <v>-17</v>
      </c>
      <c r="R242" s="95">
        <f t="shared" si="208"/>
        <v>-0.13821138211382114</v>
      </c>
      <c r="S242" s="96">
        <v>73</v>
      </c>
      <c r="T242" s="96">
        <v>63</v>
      </c>
      <c r="U242" s="96">
        <v>59</v>
      </c>
      <c r="V242" s="96">
        <v>67</v>
      </c>
      <c r="W242" s="96">
        <v>122</v>
      </c>
      <c r="X242" s="96">
        <v>195</v>
      </c>
      <c r="Y242" s="73">
        <f t="shared" si="161"/>
        <v>31.506849315068493</v>
      </c>
      <c r="Z242" s="73">
        <f t="shared" si="162"/>
        <v>41.269841269841265</v>
      </c>
      <c r="AA242" s="73">
        <f t="shared" si="163"/>
        <v>72.881355932203391</v>
      </c>
      <c r="AB242" s="73">
        <f t="shared" si="164"/>
        <v>56.557377049180324</v>
      </c>
      <c r="AC242" s="73">
        <f t="shared" si="165"/>
        <v>47.179487179487175</v>
      </c>
      <c r="AD242" s="97">
        <f t="shared" si="166"/>
        <v>53</v>
      </c>
      <c r="AE242" s="40">
        <f t="shared" si="167"/>
        <v>16</v>
      </c>
      <c r="AF242" s="98">
        <v>104</v>
      </c>
      <c r="AG242" s="98">
        <v>73</v>
      </c>
      <c r="AH242" s="98">
        <v>99</v>
      </c>
      <c r="AI242" s="98">
        <v>60</v>
      </c>
      <c r="AJ242" s="98">
        <v>10</v>
      </c>
      <c r="AK242" s="98">
        <v>20</v>
      </c>
      <c r="AL242" s="76">
        <v>3</v>
      </c>
      <c r="AM242" s="76">
        <v>5</v>
      </c>
      <c r="AN242" s="77">
        <v>43</v>
      </c>
      <c r="AO242" s="77">
        <v>59</v>
      </c>
      <c r="AP242" s="77">
        <v>60</v>
      </c>
      <c r="AQ242" s="77">
        <v>4</v>
      </c>
      <c r="AR242" s="77">
        <f t="shared" si="198"/>
        <v>166</v>
      </c>
      <c r="AS242" s="77">
        <v>10</v>
      </c>
      <c r="AT242" s="77"/>
      <c r="AU242" s="79">
        <v>0</v>
      </c>
      <c r="AV242" s="80">
        <f t="shared" si="168"/>
        <v>72.932330827067673</v>
      </c>
      <c r="AW242" s="80">
        <f t="shared" si="169"/>
        <v>71.069182389937097</v>
      </c>
      <c r="AX242" s="80">
        <f t="shared" si="170"/>
        <v>90</v>
      </c>
      <c r="AY242" s="81">
        <f t="shared" si="171"/>
        <v>58.904109589041099</v>
      </c>
      <c r="AZ242" s="81">
        <f t="shared" si="172"/>
        <v>59.595959595959592</v>
      </c>
      <c r="BA242" s="81">
        <f t="shared" si="173"/>
        <v>85.714285714285708</v>
      </c>
      <c r="BB242" s="81">
        <f t="shared" si="174"/>
        <v>70.414201183431956</v>
      </c>
      <c r="BC242" s="81">
        <f t="shared" si="175"/>
        <v>72.027972027972027</v>
      </c>
      <c r="BD242" s="82">
        <f t="shared" si="199"/>
        <v>10</v>
      </c>
      <c r="BE242" s="83">
        <v>3</v>
      </c>
      <c r="BF242" s="83">
        <v>7</v>
      </c>
      <c r="BG242" s="83">
        <v>27</v>
      </c>
      <c r="BH242" s="83">
        <v>52</v>
      </c>
      <c r="BI242" s="83">
        <v>51</v>
      </c>
      <c r="BJ242" s="83">
        <v>6</v>
      </c>
      <c r="BK242" s="77">
        <f t="shared" si="200"/>
        <v>136</v>
      </c>
      <c r="BL242" s="83">
        <f t="shared" si="176"/>
        <v>3</v>
      </c>
      <c r="BM242" s="84">
        <v>5</v>
      </c>
      <c r="BN242" s="83">
        <f t="shared" si="177"/>
        <v>7</v>
      </c>
      <c r="BO242" s="83">
        <f t="shared" si="178"/>
        <v>27</v>
      </c>
      <c r="BP242" s="83">
        <f t="shared" si="179"/>
        <v>52</v>
      </c>
      <c r="BQ242" s="83">
        <f t="shared" si="180"/>
        <v>51</v>
      </c>
      <c r="BR242" s="83">
        <f t="shared" si="181"/>
        <v>6</v>
      </c>
      <c r="BS242" s="77">
        <f t="shared" si="201"/>
        <v>136</v>
      </c>
      <c r="BT242" s="83">
        <f t="shared" si="182"/>
        <v>0</v>
      </c>
      <c r="BU242" s="77"/>
      <c r="BV242" s="83">
        <f t="shared" si="183"/>
        <v>0</v>
      </c>
      <c r="BW242" s="83">
        <f t="shared" si="184"/>
        <v>0</v>
      </c>
      <c r="BX242" s="83">
        <f t="shared" si="185"/>
        <v>0</v>
      </c>
      <c r="BY242" s="83">
        <f t="shared" si="186"/>
        <v>0</v>
      </c>
      <c r="BZ242" s="83">
        <f t="shared" si="187"/>
        <v>0</v>
      </c>
      <c r="CA242" s="77">
        <f t="shared" si="202"/>
        <v>0</v>
      </c>
      <c r="CC242" s="77"/>
      <c r="CI242" s="77">
        <f t="shared" si="203"/>
        <v>0</v>
      </c>
      <c r="CP242" s="77">
        <f t="shared" si="204"/>
        <v>0</v>
      </c>
      <c r="CQ242" s="85">
        <f t="shared" si="188"/>
        <v>0</v>
      </c>
      <c r="CR242" s="77"/>
      <c r="CS242" s="85">
        <f t="shared" si="189"/>
        <v>0</v>
      </c>
      <c r="CT242" s="85">
        <f t="shared" si="190"/>
        <v>0</v>
      </c>
      <c r="CU242" s="85">
        <f t="shared" si="191"/>
        <v>0</v>
      </c>
      <c r="CV242" s="85">
        <f t="shared" si="192"/>
        <v>0</v>
      </c>
      <c r="CW242" s="85">
        <f t="shared" si="193"/>
        <v>0</v>
      </c>
      <c r="CX242" s="77">
        <f t="shared" si="205"/>
        <v>0</v>
      </c>
      <c r="ET242" s="85">
        <v>1</v>
      </c>
      <c r="EU242" s="85">
        <v>1</v>
      </c>
      <c r="EV242" s="85">
        <v>1</v>
      </c>
      <c r="EW242" s="85">
        <v>5</v>
      </c>
      <c r="EX242" s="85">
        <v>4</v>
      </c>
      <c r="EY242" s="85">
        <v>0</v>
      </c>
      <c r="EZ242" s="85">
        <v>2</v>
      </c>
      <c r="FA242" s="85">
        <v>6</v>
      </c>
      <c r="FB242" s="85">
        <v>26</v>
      </c>
      <c r="FC242" s="85">
        <v>47</v>
      </c>
      <c r="FD242" s="85">
        <v>47</v>
      </c>
      <c r="FE242" s="85">
        <v>6</v>
      </c>
      <c r="FL242" s="86">
        <f t="shared" si="206"/>
        <v>0</v>
      </c>
      <c r="FM242" s="99">
        <f t="shared" si="194"/>
        <v>0</v>
      </c>
      <c r="FN242" s="99">
        <f t="shared" si="195"/>
        <v>0</v>
      </c>
      <c r="FO242" s="100">
        <f t="shared" si="196"/>
        <v>0</v>
      </c>
      <c r="FP242" s="100">
        <f t="shared" si="197"/>
        <v>0</v>
      </c>
      <c r="FQ242" s="101">
        <v>0.18171497584541058</v>
      </c>
      <c r="FR242" s="101">
        <v>7.389137670769988E-2</v>
      </c>
      <c r="FS242" s="101">
        <v>7.1267671275439138E-3</v>
      </c>
      <c r="FT242" s="100" t="s">
        <v>1602</v>
      </c>
      <c r="FU242" s="100" t="s">
        <v>1668</v>
      </c>
      <c r="FV242" s="100" t="s">
        <v>1570</v>
      </c>
      <c r="FW242" s="100" t="s">
        <v>2105</v>
      </c>
      <c r="FX242" s="100" t="s">
        <v>2304</v>
      </c>
      <c r="FY242" s="100" t="s">
        <v>1690</v>
      </c>
      <c r="FZ242" s="100" t="s">
        <v>2200</v>
      </c>
      <c r="GA242" s="100" t="s">
        <v>1904</v>
      </c>
      <c r="GB242" s="100"/>
    </row>
    <row r="243" spans="1:184" hidden="1" x14ac:dyDescent="0.25">
      <c r="A243" s="32" t="s">
        <v>227</v>
      </c>
      <c r="B243" s="90" t="s">
        <v>233</v>
      </c>
      <c r="C243" s="41" t="str">
        <f>'[1]Özet tablo'!P242</f>
        <v>ÇANAKKALE</v>
      </c>
      <c r="D243" s="41"/>
      <c r="E243" s="41"/>
      <c r="F243" s="41"/>
      <c r="G243" s="91">
        <v>32</v>
      </c>
      <c r="H243" s="91">
        <v>119</v>
      </c>
      <c r="I243" s="91">
        <v>195</v>
      </c>
      <c r="J243" s="91">
        <v>346</v>
      </c>
      <c r="K243" s="92">
        <v>29</v>
      </c>
      <c r="L243" s="92">
        <v>90</v>
      </c>
      <c r="M243" s="92">
        <v>195</v>
      </c>
      <c r="N243" s="92">
        <v>314</v>
      </c>
      <c r="O243" s="93">
        <v>17</v>
      </c>
      <c r="P243" s="40">
        <v>55</v>
      </c>
      <c r="Q243" s="94">
        <f t="shared" si="207"/>
        <v>-32</v>
      </c>
      <c r="R243" s="95">
        <f t="shared" si="208"/>
        <v>-9.2485549132947972E-2</v>
      </c>
      <c r="S243" s="96">
        <v>249</v>
      </c>
      <c r="T243" s="96">
        <v>324</v>
      </c>
      <c r="U243" s="96">
        <v>239</v>
      </c>
      <c r="V243" s="96">
        <v>343</v>
      </c>
      <c r="W243" s="96">
        <v>563</v>
      </c>
      <c r="X243" s="96">
        <v>812</v>
      </c>
      <c r="Y243" s="73">
        <f t="shared" si="161"/>
        <v>11.646586345381527</v>
      </c>
      <c r="Z243" s="73">
        <f t="shared" si="162"/>
        <v>27.777777777777779</v>
      </c>
      <c r="AA243" s="73">
        <f t="shared" si="163"/>
        <v>65.690376569037653</v>
      </c>
      <c r="AB243" s="73">
        <f t="shared" si="164"/>
        <v>43.872113676731793</v>
      </c>
      <c r="AC243" s="73">
        <f t="shared" si="165"/>
        <v>33.990147783251231</v>
      </c>
      <c r="AD243" s="97">
        <f t="shared" si="166"/>
        <v>316</v>
      </c>
      <c r="AE243" s="40">
        <f t="shared" si="167"/>
        <v>82</v>
      </c>
      <c r="AF243" s="98">
        <v>315</v>
      </c>
      <c r="AG243" s="98">
        <v>272</v>
      </c>
      <c r="AH243" s="98">
        <v>313</v>
      </c>
      <c r="AI243" s="98">
        <v>222</v>
      </c>
      <c r="AJ243" s="98">
        <v>106</v>
      </c>
      <c r="AK243" s="98">
        <v>55</v>
      </c>
      <c r="AL243" s="76">
        <v>10</v>
      </c>
      <c r="AM243" s="76">
        <v>18</v>
      </c>
      <c r="AN243" s="77">
        <v>24</v>
      </c>
      <c r="AO243" s="77">
        <v>85</v>
      </c>
      <c r="AP243" s="77">
        <v>180</v>
      </c>
      <c r="AQ243" s="77">
        <v>11</v>
      </c>
      <c r="AR243" s="77">
        <f t="shared" si="198"/>
        <v>300</v>
      </c>
      <c r="AS243" s="77">
        <v>65</v>
      </c>
      <c r="AT243" s="78">
        <v>9</v>
      </c>
      <c r="AU243" s="79">
        <v>28</v>
      </c>
      <c r="AV243" s="80">
        <f t="shared" si="168"/>
        <v>30.364372469635626</v>
      </c>
      <c r="AW243" s="80">
        <f t="shared" si="169"/>
        <v>39.439252336448597</v>
      </c>
      <c r="AX243" s="80">
        <f t="shared" si="170"/>
        <v>56.756756756756758</v>
      </c>
      <c r="AY243" s="81">
        <f t="shared" si="171"/>
        <v>8.8235294117647065</v>
      </c>
      <c r="AZ243" s="81">
        <f t="shared" si="172"/>
        <v>27.15654952076677</v>
      </c>
      <c r="BA243" s="81">
        <f t="shared" si="173"/>
        <v>66.158536585365852</v>
      </c>
      <c r="BB243" s="81">
        <f t="shared" si="174"/>
        <v>47.113884555382214</v>
      </c>
      <c r="BC243" s="81">
        <f t="shared" si="175"/>
        <v>40.166666666666664</v>
      </c>
      <c r="BD243" s="82">
        <f t="shared" si="199"/>
        <v>111</v>
      </c>
      <c r="BE243" s="83">
        <v>10</v>
      </c>
      <c r="BF243" s="83">
        <v>19</v>
      </c>
      <c r="BG243" s="83">
        <v>24</v>
      </c>
      <c r="BH243" s="83">
        <v>81</v>
      </c>
      <c r="BI243" s="83">
        <v>188</v>
      </c>
      <c r="BJ243" s="83">
        <v>14</v>
      </c>
      <c r="BK243" s="77">
        <f t="shared" si="200"/>
        <v>307</v>
      </c>
      <c r="BL243" s="83">
        <f t="shared" si="176"/>
        <v>10</v>
      </c>
      <c r="BM243" s="84">
        <v>18</v>
      </c>
      <c r="BN243" s="83">
        <f t="shared" si="177"/>
        <v>19</v>
      </c>
      <c r="BO243" s="83">
        <f t="shared" si="178"/>
        <v>24</v>
      </c>
      <c r="BP243" s="83">
        <f t="shared" si="179"/>
        <v>81</v>
      </c>
      <c r="BQ243" s="83">
        <f t="shared" si="180"/>
        <v>188</v>
      </c>
      <c r="BR243" s="83">
        <f t="shared" si="181"/>
        <v>14</v>
      </c>
      <c r="BS243" s="77">
        <f t="shared" si="201"/>
        <v>307</v>
      </c>
      <c r="BT243" s="83">
        <f t="shared" si="182"/>
        <v>0</v>
      </c>
      <c r="BU243" s="77"/>
      <c r="BV243" s="83">
        <f t="shared" si="183"/>
        <v>0</v>
      </c>
      <c r="BW243" s="83">
        <f t="shared" si="184"/>
        <v>0</v>
      </c>
      <c r="BX243" s="83">
        <f t="shared" si="185"/>
        <v>0</v>
      </c>
      <c r="BY243" s="83">
        <f t="shared" si="186"/>
        <v>0</v>
      </c>
      <c r="BZ243" s="83">
        <f t="shared" si="187"/>
        <v>0</v>
      </c>
      <c r="CA243" s="77">
        <f t="shared" si="202"/>
        <v>0</v>
      </c>
      <c r="CC243" s="77"/>
      <c r="CI243" s="77">
        <f t="shared" si="203"/>
        <v>0</v>
      </c>
      <c r="CP243" s="77">
        <f t="shared" si="204"/>
        <v>0</v>
      </c>
      <c r="CQ243" s="85">
        <f t="shared" si="188"/>
        <v>0</v>
      </c>
      <c r="CR243" s="77"/>
      <c r="CS243" s="85">
        <f t="shared" si="189"/>
        <v>0</v>
      </c>
      <c r="CT243" s="85">
        <f t="shared" si="190"/>
        <v>0</v>
      </c>
      <c r="CU243" s="85">
        <f t="shared" si="191"/>
        <v>0</v>
      </c>
      <c r="CV243" s="85">
        <f t="shared" si="192"/>
        <v>0</v>
      </c>
      <c r="CW243" s="85">
        <f t="shared" si="193"/>
        <v>0</v>
      </c>
      <c r="CX243" s="77">
        <f t="shared" si="205"/>
        <v>0</v>
      </c>
      <c r="ET243" s="85">
        <v>9</v>
      </c>
      <c r="EU243" s="85">
        <v>13</v>
      </c>
      <c r="EV243" s="85">
        <v>6</v>
      </c>
      <c r="EW243" s="85">
        <v>50</v>
      </c>
      <c r="EX243" s="85">
        <v>148</v>
      </c>
      <c r="EY243" s="85">
        <v>12</v>
      </c>
      <c r="EZ243" s="85">
        <v>1</v>
      </c>
      <c r="FA243" s="85">
        <v>6</v>
      </c>
      <c r="FB243" s="85">
        <v>18</v>
      </c>
      <c r="FC243" s="85">
        <v>31</v>
      </c>
      <c r="FD243" s="85">
        <v>40</v>
      </c>
      <c r="FE243" s="85">
        <v>2</v>
      </c>
      <c r="FL243" s="86">
        <f t="shared" si="206"/>
        <v>89.5</v>
      </c>
      <c r="FM243" s="99">
        <f t="shared" si="194"/>
        <v>4</v>
      </c>
      <c r="FN243" s="99">
        <f t="shared" si="195"/>
        <v>0</v>
      </c>
      <c r="FO243" s="100">
        <f t="shared" si="196"/>
        <v>0.68</v>
      </c>
      <c r="FP243" s="100">
        <f t="shared" si="197"/>
        <v>0</v>
      </c>
      <c r="FQ243" s="101">
        <v>0.20447571031265546</v>
      </c>
      <c r="FR243" s="101">
        <v>0.11042803809159998</v>
      </c>
      <c r="FS243" s="101">
        <v>-1.2668918918918992E-2</v>
      </c>
      <c r="FT243" s="100" t="s">
        <v>1915</v>
      </c>
      <c r="FU243" s="100" t="s">
        <v>2181</v>
      </c>
      <c r="FV243" s="100" t="s">
        <v>2302</v>
      </c>
      <c r="FW243" s="100" t="s">
        <v>2083</v>
      </c>
      <c r="FX243" s="100" t="s">
        <v>2148</v>
      </c>
      <c r="FY243" s="100" t="s">
        <v>1705</v>
      </c>
      <c r="FZ243" s="100" t="s">
        <v>2118</v>
      </c>
      <c r="GA243" s="100" t="s">
        <v>1872</v>
      </c>
      <c r="GB243" s="100"/>
    </row>
    <row r="244" spans="1:184" ht="15" hidden="1" customHeight="1" x14ac:dyDescent="0.25">
      <c r="A244" s="32" t="s">
        <v>227</v>
      </c>
      <c r="B244" s="90" t="s">
        <v>234</v>
      </c>
      <c r="C244" s="41" t="str">
        <f>'[1]Özet tablo'!P243</f>
        <v>ÇANAKKALE</v>
      </c>
      <c r="D244" s="41"/>
      <c r="E244" s="41"/>
      <c r="F244" s="41"/>
      <c r="G244" s="91">
        <v>42</v>
      </c>
      <c r="H244" s="91">
        <v>153</v>
      </c>
      <c r="I244" s="91">
        <v>291</v>
      </c>
      <c r="J244" s="91">
        <v>486</v>
      </c>
      <c r="K244" s="92">
        <v>42</v>
      </c>
      <c r="L244" s="92">
        <v>135</v>
      </c>
      <c r="M244" s="92">
        <v>333</v>
      </c>
      <c r="N244" s="92">
        <v>510</v>
      </c>
      <c r="O244" s="93">
        <v>10</v>
      </c>
      <c r="P244" s="40">
        <v>87</v>
      </c>
      <c r="Q244" s="94">
        <f t="shared" si="207"/>
        <v>24</v>
      </c>
      <c r="R244" s="95">
        <f t="shared" si="208"/>
        <v>4.9382716049382713E-2</v>
      </c>
      <c r="S244" s="96">
        <v>320</v>
      </c>
      <c r="T244" s="96">
        <v>451</v>
      </c>
      <c r="U244" s="96">
        <v>334</v>
      </c>
      <c r="V244" s="96">
        <v>453</v>
      </c>
      <c r="W244" s="96">
        <v>785</v>
      </c>
      <c r="X244" s="96">
        <v>1105</v>
      </c>
      <c r="Y244" s="73">
        <f t="shared" si="161"/>
        <v>13.125</v>
      </c>
      <c r="Z244" s="73">
        <f t="shared" si="162"/>
        <v>29.933481152993345</v>
      </c>
      <c r="AA244" s="73">
        <f t="shared" si="163"/>
        <v>76.646706586826355</v>
      </c>
      <c r="AB244" s="73">
        <f t="shared" si="164"/>
        <v>49.808917197452232</v>
      </c>
      <c r="AC244" s="73">
        <f t="shared" si="165"/>
        <v>39.185520361990953</v>
      </c>
      <c r="AD244" s="97">
        <f t="shared" si="166"/>
        <v>394</v>
      </c>
      <c r="AE244" s="40">
        <f t="shared" si="167"/>
        <v>78</v>
      </c>
      <c r="AF244" s="98">
        <v>431</v>
      </c>
      <c r="AG244" s="98">
        <v>359</v>
      </c>
      <c r="AH244" s="98">
        <v>413</v>
      </c>
      <c r="AI244" s="98">
        <v>331</v>
      </c>
      <c r="AJ244" s="98">
        <v>113</v>
      </c>
      <c r="AK244" s="98">
        <v>98</v>
      </c>
      <c r="AL244" s="76">
        <v>12</v>
      </c>
      <c r="AM244" s="76">
        <v>18</v>
      </c>
      <c r="AN244" s="77">
        <v>43</v>
      </c>
      <c r="AO244" s="77">
        <v>138</v>
      </c>
      <c r="AP244" s="77">
        <v>304</v>
      </c>
      <c r="AQ244" s="77">
        <v>16</v>
      </c>
      <c r="AR244" s="77">
        <f t="shared" si="198"/>
        <v>501</v>
      </c>
      <c r="AS244" s="77">
        <v>89</v>
      </c>
      <c r="AT244" s="78">
        <v>12</v>
      </c>
      <c r="AU244" s="79">
        <v>20</v>
      </c>
      <c r="AV244" s="80">
        <f t="shared" si="168"/>
        <v>39.710144927536234</v>
      </c>
      <c r="AW244" s="80">
        <f t="shared" si="169"/>
        <v>49.596774193548384</v>
      </c>
      <c r="AX244" s="80">
        <f t="shared" si="170"/>
        <v>69.78851963746223</v>
      </c>
      <c r="AY244" s="81">
        <f t="shared" si="171"/>
        <v>11.977715877437326</v>
      </c>
      <c r="AZ244" s="81">
        <f t="shared" si="172"/>
        <v>33.414043583535111</v>
      </c>
      <c r="BA244" s="81">
        <f t="shared" si="173"/>
        <v>75.675675675675677</v>
      </c>
      <c r="BB244" s="81">
        <f t="shared" si="174"/>
        <v>55.309218203033836</v>
      </c>
      <c r="BC244" s="81">
        <f t="shared" si="175"/>
        <v>47.198007471980077</v>
      </c>
      <c r="BD244" s="82">
        <f t="shared" si="199"/>
        <v>108</v>
      </c>
      <c r="BE244" s="83">
        <v>12</v>
      </c>
      <c r="BF244" s="83">
        <v>28</v>
      </c>
      <c r="BG244" s="83">
        <v>36</v>
      </c>
      <c r="BH244" s="83">
        <v>122</v>
      </c>
      <c r="BI244" s="83">
        <v>307</v>
      </c>
      <c r="BJ244" s="83">
        <v>28</v>
      </c>
      <c r="BK244" s="77">
        <f t="shared" si="200"/>
        <v>493</v>
      </c>
      <c r="BL244" s="83">
        <f t="shared" si="176"/>
        <v>11</v>
      </c>
      <c r="BM244" s="84">
        <v>17</v>
      </c>
      <c r="BN244" s="83">
        <f t="shared" si="177"/>
        <v>27</v>
      </c>
      <c r="BO244" s="83">
        <f t="shared" si="178"/>
        <v>31</v>
      </c>
      <c r="BP244" s="83">
        <f t="shared" si="179"/>
        <v>113</v>
      </c>
      <c r="BQ244" s="83">
        <f t="shared" si="180"/>
        <v>306</v>
      </c>
      <c r="BR244" s="83">
        <f t="shared" si="181"/>
        <v>28</v>
      </c>
      <c r="BS244" s="77">
        <f t="shared" si="201"/>
        <v>478</v>
      </c>
      <c r="BT244" s="83">
        <f t="shared" si="182"/>
        <v>0</v>
      </c>
      <c r="BU244" s="77"/>
      <c r="BV244" s="83">
        <f t="shared" si="183"/>
        <v>0</v>
      </c>
      <c r="BW244" s="83">
        <f t="shared" si="184"/>
        <v>0</v>
      </c>
      <c r="BX244" s="83">
        <f t="shared" si="185"/>
        <v>0</v>
      </c>
      <c r="BY244" s="83">
        <f t="shared" si="186"/>
        <v>0</v>
      </c>
      <c r="BZ244" s="83">
        <f t="shared" si="187"/>
        <v>0</v>
      </c>
      <c r="CA244" s="77">
        <f t="shared" si="202"/>
        <v>0</v>
      </c>
      <c r="CB244" s="85">
        <v>1</v>
      </c>
      <c r="CC244" s="77">
        <v>1</v>
      </c>
      <c r="CD244" s="85">
        <v>1</v>
      </c>
      <c r="CE244" s="85">
        <v>5</v>
      </c>
      <c r="CF244" s="85">
        <v>9</v>
      </c>
      <c r="CG244" s="85">
        <v>1</v>
      </c>
      <c r="CH244" s="85">
        <v>0</v>
      </c>
      <c r="CI244" s="77">
        <f t="shared" si="203"/>
        <v>15</v>
      </c>
      <c r="CP244" s="77">
        <f t="shared" si="204"/>
        <v>0</v>
      </c>
      <c r="CQ244" s="85">
        <f t="shared" si="188"/>
        <v>0</v>
      </c>
      <c r="CR244" s="77"/>
      <c r="CS244" s="85">
        <f t="shared" si="189"/>
        <v>0</v>
      </c>
      <c r="CT244" s="85">
        <f t="shared" si="190"/>
        <v>0</v>
      </c>
      <c r="CU244" s="85">
        <f t="shared" si="191"/>
        <v>0</v>
      </c>
      <c r="CV244" s="85">
        <f t="shared" si="192"/>
        <v>0</v>
      </c>
      <c r="CW244" s="85">
        <f t="shared" si="193"/>
        <v>0</v>
      </c>
      <c r="CX244" s="77">
        <f t="shared" si="205"/>
        <v>0</v>
      </c>
      <c r="ET244" s="85">
        <v>10</v>
      </c>
      <c r="EU244" s="85">
        <v>19</v>
      </c>
      <c r="EV244" s="85">
        <v>6</v>
      </c>
      <c r="EW244" s="85">
        <v>64</v>
      </c>
      <c r="EX244" s="85">
        <v>263</v>
      </c>
      <c r="EY244" s="85">
        <v>26</v>
      </c>
      <c r="EZ244" s="85">
        <v>1</v>
      </c>
      <c r="FA244" s="85">
        <v>8</v>
      </c>
      <c r="FB244" s="85">
        <v>25</v>
      </c>
      <c r="FC244" s="85">
        <v>49</v>
      </c>
      <c r="FD244" s="85">
        <v>43</v>
      </c>
      <c r="FE244" s="85">
        <v>2</v>
      </c>
      <c r="FL244" s="86">
        <f t="shared" si="206"/>
        <v>50.799999999999955</v>
      </c>
      <c r="FM244" s="99">
        <f t="shared" si="194"/>
        <v>2</v>
      </c>
      <c r="FN244" s="99">
        <f t="shared" si="195"/>
        <v>0</v>
      </c>
      <c r="FO244" s="100">
        <f t="shared" si="196"/>
        <v>0.34</v>
      </c>
      <c r="FP244" s="100">
        <f t="shared" si="197"/>
        <v>0</v>
      </c>
      <c r="FQ244" s="101">
        <v>0.19051414906337172</v>
      </c>
      <c r="FR244" s="101">
        <v>6.6602316602316552E-2</v>
      </c>
      <c r="FS244" s="101">
        <v>0.11395310706673237</v>
      </c>
      <c r="FT244" s="100" t="s">
        <v>1996</v>
      </c>
      <c r="FU244" s="100" t="s">
        <v>1690</v>
      </c>
      <c r="FV244" s="100" t="s">
        <v>1997</v>
      </c>
      <c r="FW244" s="100" t="s">
        <v>1650</v>
      </c>
      <c r="FX244" s="100" t="s">
        <v>1998</v>
      </c>
      <c r="FY244" s="100" t="s">
        <v>1703</v>
      </c>
      <c r="FZ244" s="100" t="s">
        <v>1999</v>
      </c>
      <c r="GA244" s="100" t="s">
        <v>1639</v>
      </c>
      <c r="GB244" s="100"/>
    </row>
    <row r="245" spans="1:184" hidden="1" x14ac:dyDescent="0.25">
      <c r="A245" s="32" t="s">
        <v>227</v>
      </c>
      <c r="B245" s="90" t="s">
        <v>235</v>
      </c>
      <c r="C245" s="41" t="str">
        <f>'[1]Özet tablo'!P244</f>
        <v>ÇANAKKALE</v>
      </c>
      <c r="D245" s="41"/>
      <c r="E245" s="41"/>
      <c r="F245" s="41"/>
      <c r="G245" s="91">
        <v>17</v>
      </c>
      <c r="H245" s="91">
        <v>45</v>
      </c>
      <c r="I245" s="91">
        <v>42</v>
      </c>
      <c r="J245" s="91">
        <v>104</v>
      </c>
      <c r="K245" s="92">
        <v>19</v>
      </c>
      <c r="L245" s="92">
        <v>54</v>
      </c>
      <c r="M245" s="92">
        <v>70</v>
      </c>
      <c r="N245" s="92">
        <v>143</v>
      </c>
      <c r="O245" s="93">
        <v>6</v>
      </c>
      <c r="P245" s="40">
        <v>19</v>
      </c>
      <c r="Q245" s="94">
        <f t="shared" si="207"/>
        <v>39</v>
      </c>
      <c r="R245" s="95">
        <f t="shared" si="208"/>
        <v>0.375</v>
      </c>
      <c r="S245" s="96">
        <v>95</v>
      </c>
      <c r="T245" s="96">
        <v>116</v>
      </c>
      <c r="U245" s="96">
        <v>79</v>
      </c>
      <c r="V245" s="96">
        <v>108</v>
      </c>
      <c r="W245" s="96">
        <v>195</v>
      </c>
      <c r="X245" s="96">
        <v>290</v>
      </c>
      <c r="Y245" s="73">
        <f t="shared" si="161"/>
        <v>20</v>
      </c>
      <c r="Z245" s="73">
        <f t="shared" si="162"/>
        <v>46.551724137931032</v>
      </c>
      <c r="AA245" s="73">
        <f t="shared" si="163"/>
        <v>72.151898734177209</v>
      </c>
      <c r="AB245" s="73">
        <f t="shared" si="164"/>
        <v>56.92307692307692</v>
      </c>
      <c r="AC245" s="73">
        <f t="shared" si="165"/>
        <v>44.827586206896555</v>
      </c>
      <c r="AD245" s="97">
        <f t="shared" si="166"/>
        <v>84</v>
      </c>
      <c r="AE245" s="40">
        <f t="shared" si="167"/>
        <v>22</v>
      </c>
      <c r="AF245" s="98">
        <v>108</v>
      </c>
      <c r="AG245" s="98">
        <v>86</v>
      </c>
      <c r="AH245" s="98">
        <v>117</v>
      </c>
      <c r="AI245" s="98">
        <v>80</v>
      </c>
      <c r="AJ245" s="98">
        <v>27</v>
      </c>
      <c r="AK245" s="98">
        <v>26</v>
      </c>
      <c r="AL245" s="76">
        <v>3</v>
      </c>
      <c r="AM245" s="76">
        <v>5</v>
      </c>
      <c r="AN245" s="77">
        <v>17</v>
      </c>
      <c r="AO245" s="77">
        <v>50</v>
      </c>
      <c r="AP245" s="77">
        <v>74</v>
      </c>
      <c r="AQ245" s="77">
        <v>3</v>
      </c>
      <c r="AR245" s="77">
        <f t="shared" si="198"/>
        <v>144</v>
      </c>
      <c r="AS245" s="77">
        <v>16</v>
      </c>
      <c r="AT245" s="78">
        <v>1</v>
      </c>
      <c r="AU245" s="79">
        <v>11</v>
      </c>
      <c r="AV245" s="80">
        <f t="shared" si="168"/>
        <v>46.987951807228917</v>
      </c>
      <c r="AW245" s="80">
        <f t="shared" si="169"/>
        <v>56.345177664974621</v>
      </c>
      <c r="AX245" s="80">
        <f t="shared" si="170"/>
        <v>76.25</v>
      </c>
      <c r="AY245" s="81">
        <f t="shared" si="171"/>
        <v>19.767441860465116</v>
      </c>
      <c r="AZ245" s="81">
        <f t="shared" si="172"/>
        <v>42.735042735042732</v>
      </c>
      <c r="BA245" s="81">
        <f t="shared" si="173"/>
        <v>80.373831775700936</v>
      </c>
      <c r="BB245" s="81">
        <f t="shared" si="174"/>
        <v>60.714285714285708</v>
      </c>
      <c r="BC245" s="81">
        <f t="shared" si="175"/>
        <v>53.367875647668392</v>
      </c>
      <c r="BD245" s="82">
        <f t="shared" si="199"/>
        <v>21</v>
      </c>
      <c r="BE245" s="83">
        <v>3</v>
      </c>
      <c r="BF245" s="83">
        <v>8</v>
      </c>
      <c r="BG245" s="83">
        <v>12</v>
      </c>
      <c r="BH245" s="83">
        <v>50</v>
      </c>
      <c r="BI245" s="83">
        <v>75</v>
      </c>
      <c r="BJ245" s="83">
        <v>4</v>
      </c>
      <c r="BK245" s="77">
        <f t="shared" si="200"/>
        <v>141</v>
      </c>
      <c r="BL245" s="83">
        <f t="shared" si="176"/>
        <v>3</v>
      </c>
      <c r="BM245" s="84">
        <v>5</v>
      </c>
      <c r="BN245" s="83">
        <f t="shared" si="177"/>
        <v>8</v>
      </c>
      <c r="BO245" s="83">
        <f t="shared" si="178"/>
        <v>12</v>
      </c>
      <c r="BP245" s="83">
        <f t="shared" si="179"/>
        <v>50</v>
      </c>
      <c r="BQ245" s="83">
        <f t="shared" si="180"/>
        <v>75</v>
      </c>
      <c r="BR245" s="83">
        <f t="shared" si="181"/>
        <v>4</v>
      </c>
      <c r="BS245" s="77">
        <f t="shared" si="201"/>
        <v>141</v>
      </c>
      <c r="BT245" s="83">
        <f t="shared" si="182"/>
        <v>0</v>
      </c>
      <c r="BU245" s="77"/>
      <c r="BV245" s="83">
        <f t="shared" si="183"/>
        <v>0</v>
      </c>
      <c r="BW245" s="83">
        <f t="shared" si="184"/>
        <v>0</v>
      </c>
      <c r="BX245" s="83">
        <f t="shared" si="185"/>
        <v>0</v>
      </c>
      <c r="BY245" s="83">
        <f t="shared" si="186"/>
        <v>0</v>
      </c>
      <c r="BZ245" s="83">
        <f t="shared" si="187"/>
        <v>0</v>
      </c>
      <c r="CA245" s="77">
        <f t="shared" si="202"/>
        <v>0</v>
      </c>
      <c r="CC245" s="77"/>
      <c r="CI245" s="77">
        <f t="shared" si="203"/>
        <v>0</v>
      </c>
      <c r="CP245" s="77">
        <f t="shared" si="204"/>
        <v>0</v>
      </c>
      <c r="CQ245" s="85">
        <f t="shared" si="188"/>
        <v>0</v>
      </c>
      <c r="CR245" s="77"/>
      <c r="CS245" s="85">
        <f t="shared" si="189"/>
        <v>0</v>
      </c>
      <c r="CT245" s="85">
        <f t="shared" si="190"/>
        <v>0</v>
      </c>
      <c r="CU245" s="85">
        <f t="shared" si="191"/>
        <v>0</v>
      </c>
      <c r="CV245" s="85">
        <f t="shared" si="192"/>
        <v>0</v>
      </c>
      <c r="CW245" s="85">
        <f t="shared" si="193"/>
        <v>0</v>
      </c>
      <c r="CX245" s="77">
        <f t="shared" si="205"/>
        <v>0</v>
      </c>
      <c r="ET245" s="85">
        <v>2</v>
      </c>
      <c r="EU245" s="85">
        <v>2</v>
      </c>
      <c r="EV245" s="85">
        <v>0</v>
      </c>
      <c r="EW245" s="85">
        <v>10</v>
      </c>
      <c r="EX245" s="85">
        <v>11</v>
      </c>
      <c r="EY245" s="85">
        <v>2</v>
      </c>
      <c r="EZ245" s="85">
        <v>1</v>
      </c>
      <c r="FA245" s="85">
        <v>6</v>
      </c>
      <c r="FB245" s="85">
        <v>12</v>
      </c>
      <c r="FC245" s="85">
        <v>40</v>
      </c>
      <c r="FD245" s="85">
        <v>64</v>
      </c>
      <c r="FE245" s="85">
        <v>2</v>
      </c>
      <c r="FL245" s="86">
        <f t="shared" si="206"/>
        <v>9.8999999999999773</v>
      </c>
      <c r="FM245" s="99">
        <f t="shared" si="194"/>
        <v>0</v>
      </c>
      <c r="FN245" s="99">
        <f t="shared" si="195"/>
        <v>0</v>
      </c>
      <c r="FO245" s="100">
        <f t="shared" si="196"/>
        <v>0</v>
      </c>
      <c r="FP245" s="100">
        <f t="shared" si="197"/>
        <v>0</v>
      </c>
      <c r="FQ245" s="101">
        <v>5.4828440042447822E-2</v>
      </c>
      <c r="FR245" s="101">
        <v>-8.6374538983313029E-2</v>
      </c>
      <c r="FS245" s="101">
        <v>-2.9102384291725097E-2</v>
      </c>
      <c r="FT245" s="100" t="s">
        <v>2173</v>
      </c>
      <c r="FU245" s="100" t="s">
        <v>2234</v>
      </c>
      <c r="FV245" s="100" t="s">
        <v>1419</v>
      </c>
      <c r="FW245" s="100" t="s">
        <v>2051</v>
      </c>
      <c r="FX245" s="100" t="s">
        <v>2358</v>
      </c>
      <c r="FY245" s="100" t="s">
        <v>1853</v>
      </c>
      <c r="FZ245" s="100" t="s">
        <v>1909</v>
      </c>
      <c r="GA245" s="100" t="s">
        <v>2234</v>
      </c>
      <c r="GB245" s="100"/>
    </row>
    <row r="246" spans="1:184" hidden="1" x14ac:dyDescent="0.25">
      <c r="A246" s="32" t="s">
        <v>227</v>
      </c>
      <c r="B246" s="90" t="s">
        <v>236</v>
      </c>
      <c r="C246" s="41" t="str">
        <f>'[1]Özet tablo'!P245</f>
        <v>ÇANAKKALE</v>
      </c>
      <c r="D246" s="41"/>
      <c r="E246" s="41"/>
      <c r="F246" s="41"/>
      <c r="G246" s="91">
        <v>8</v>
      </c>
      <c r="H246" s="91">
        <v>69</v>
      </c>
      <c r="I246" s="91">
        <v>136</v>
      </c>
      <c r="J246" s="91">
        <v>213</v>
      </c>
      <c r="K246" s="92">
        <v>17</v>
      </c>
      <c r="L246" s="92">
        <v>79</v>
      </c>
      <c r="M246" s="92">
        <v>152</v>
      </c>
      <c r="N246" s="92">
        <v>248</v>
      </c>
      <c r="O246" s="93">
        <v>7</v>
      </c>
      <c r="P246" s="40">
        <v>35</v>
      </c>
      <c r="Q246" s="94">
        <f t="shared" si="207"/>
        <v>35</v>
      </c>
      <c r="R246" s="95">
        <f t="shared" si="208"/>
        <v>0.16431924882629109</v>
      </c>
      <c r="S246" s="96">
        <v>218</v>
      </c>
      <c r="T246" s="96">
        <v>279</v>
      </c>
      <c r="U246" s="96">
        <v>213</v>
      </c>
      <c r="V246" s="96">
        <v>281</v>
      </c>
      <c r="W246" s="96">
        <v>492</v>
      </c>
      <c r="X246" s="96">
        <v>710</v>
      </c>
      <c r="Y246" s="73">
        <f t="shared" si="161"/>
        <v>7.7981651376146797</v>
      </c>
      <c r="Z246" s="73">
        <f t="shared" si="162"/>
        <v>28.31541218637993</v>
      </c>
      <c r="AA246" s="73">
        <f t="shared" si="163"/>
        <v>58.215962441314552</v>
      </c>
      <c r="AB246" s="73">
        <f t="shared" si="164"/>
        <v>41.260162601626014</v>
      </c>
      <c r="AC246" s="73">
        <f t="shared" si="165"/>
        <v>30.985915492957744</v>
      </c>
      <c r="AD246" s="97">
        <f t="shared" si="166"/>
        <v>289</v>
      </c>
      <c r="AE246" s="40">
        <f t="shared" si="167"/>
        <v>89</v>
      </c>
      <c r="AF246" s="98">
        <v>283</v>
      </c>
      <c r="AG246" s="98">
        <v>238</v>
      </c>
      <c r="AH246" s="98">
        <v>297</v>
      </c>
      <c r="AI246" s="98">
        <v>206</v>
      </c>
      <c r="AJ246" s="98">
        <v>70</v>
      </c>
      <c r="AK246" s="98">
        <v>54</v>
      </c>
      <c r="AL246" s="76">
        <v>6</v>
      </c>
      <c r="AM246" s="76">
        <v>10</v>
      </c>
      <c r="AN246" s="77">
        <v>12</v>
      </c>
      <c r="AO246" s="77">
        <v>60</v>
      </c>
      <c r="AP246" s="77">
        <v>141</v>
      </c>
      <c r="AQ246" s="77">
        <v>7</v>
      </c>
      <c r="AR246" s="77">
        <f t="shared" si="198"/>
        <v>220</v>
      </c>
      <c r="AS246" s="77">
        <v>49</v>
      </c>
      <c r="AT246" s="78">
        <v>6</v>
      </c>
      <c r="AU246" s="79">
        <v>9</v>
      </c>
      <c r="AV246" s="80">
        <f t="shared" si="168"/>
        <v>25</v>
      </c>
      <c r="AW246" s="80">
        <f t="shared" si="169"/>
        <v>31.610337972166995</v>
      </c>
      <c r="AX246" s="80">
        <f t="shared" si="170"/>
        <v>48.05825242718447</v>
      </c>
      <c r="AY246" s="81">
        <f t="shared" si="171"/>
        <v>5.0420168067226889</v>
      </c>
      <c r="AZ246" s="81">
        <f t="shared" si="172"/>
        <v>20.202020202020201</v>
      </c>
      <c r="BA246" s="81">
        <f t="shared" si="173"/>
        <v>56.521739130434781</v>
      </c>
      <c r="BB246" s="81">
        <f t="shared" si="174"/>
        <v>37.696335078534034</v>
      </c>
      <c r="BC246" s="81">
        <f t="shared" si="175"/>
        <v>32.684824902723733</v>
      </c>
      <c r="BD246" s="82">
        <f t="shared" si="199"/>
        <v>120</v>
      </c>
      <c r="BE246" s="83">
        <v>6</v>
      </c>
      <c r="BF246" s="83">
        <v>14</v>
      </c>
      <c r="BG246" s="83">
        <v>8</v>
      </c>
      <c r="BH246" s="83">
        <v>60</v>
      </c>
      <c r="BI246" s="83">
        <v>140</v>
      </c>
      <c r="BJ246" s="83">
        <v>13</v>
      </c>
      <c r="BK246" s="77">
        <f t="shared" si="200"/>
        <v>221</v>
      </c>
      <c r="BL246" s="83">
        <f t="shared" si="176"/>
        <v>6</v>
      </c>
      <c r="BM246" s="84">
        <v>10</v>
      </c>
      <c r="BN246" s="83">
        <f t="shared" si="177"/>
        <v>14</v>
      </c>
      <c r="BO246" s="83">
        <f t="shared" si="178"/>
        <v>8</v>
      </c>
      <c r="BP246" s="83">
        <f t="shared" si="179"/>
        <v>60</v>
      </c>
      <c r="BQ246" s="83">
        <f t="shared" si="180"/>
        <v>140</v>
      </c>
      <c r="BR246" s="83">
        <f t="shared" si="181"/>
        <v>13</v>
      </c>
      <c r="BS246" s="77">
        <f t="shared" si="201"/>
        <v>221</v>
      </c>
      <c r="BT246" s="83">
        <f t="shared" si="182"/>
        <v>0</v>
      </c>
      <c r="BU246" s="77"/>
      <c r="BV246" s="83">
        <f t="shared" si="183"/>
        <v>0</v>
      </c>
      <c r="BW246" s="83">
        <f t="shared" si="184"/>
        <v>0</v>
      </c>
      <c r="BX246" s="83">
        <f t="shared" si="185"/>
        <v>0</v>
      </c>
      <c r="BY246" s="83">
        <f t="shared" si="186"/>
        <v>0</v>
      </c>
      <c r="BZ246" s="83">
        <f t="shared" si="187"/>
        <v>0</v>
      </c>
      <c r="CA246" s="77">
        <f t="shared" si="202"/>
        <v>0</v>
      </c>
      <c r="CC246" s="77"/>
      <c r="CI246" s="77">
        <f t="shared" si="203"/>
        <v>0</v>
      </c>
      <c r="CP246" s="77">
        <f t="shared" si="204"/>
        <v>0</v>
      </c>
      <c r="CQ246" s="85">
        <f t="shared" si="188"/>
        <v>0</v>
      </c>
      <c r="CR246" s="77"/>
      <c r="CS246" s="85">
        <f t="shared" si="189"/>
        <v>0</v>
      </c>
      <c r="CT246" s="85">
        <f t="shared" si="190"/>
        <v>0</v>
      </c>
      <c r="CU246" s="85">
        <f t="shared" si="191"/>
        <v>0</v>
      </c>
      <c r="CV246" s="85">
        <f t="shared" si="192"/>
        <v>0</v>
      </c>
      <c r="CW246" s="85">
        <f t="shared" si="193"/>
        <v>0</v>
      </c>
      <c r="CX246" s="77">
        <f t="shared" si="205"/>
        <v>0</v>
      </c>
      <c r="ET246" s="85">
        <v>5</v>
      </c>
      <c r="EU246" s="85">
        <v>8</v>
      </c>
      <c r="EV246" s="85">
        <v>1</v>
      </c>
      <c r="EW246" s="85">
        <v>23</v>
      </c>
      <c r="EX246" s="85">
        <v>86</v>
      </c>
      <c r="EY246" s="85">
        <v>3</v>
      </c>
      <c r="EZ246" s="85">
        <v>1</v>
      </c>
      <c r="FA246" s="85">
        <v>6</v>
      </c>
      <c r="FB246" s="85">
        <v>7</v>
      </c>
      <c r="FC246" s="85">
        <v>37</v>
      </c>
      <c r="FD246" s="85">
        <v>54</v>
      </c>
      <c r="FE246" s="85">
        <v>10</v>
      </c>
      <c r="FL246" s="86">
        <f t="shared" si="206"/>
        <v>138.09999999999997</v>
      </c>
      <c r="FM246" s="99">
        <f t="shared" si="194"/>
        <v>6</v>
      </c>
      <c r="FN246" s="99">
        <f t="shared" si="195"/>
        <v>1</v>
      </c>
      <c r="FO246" s="100">
        <f t="shared" si="196"/>
        <v>1.02</v>
      </c>
      <c r="FP246" s="100">
        <f t="shared" si="197"/>
        <v>171</v>
      </c>
      <c r="FQ246" s="101">
        <v>6.6268531000324718E-2</v>
      </c>
      <c r="FR246" s="101">
        <v>-1.0252086283119357E-2</v>
      </c>
      <c r="FS246" s="101">
        <v>5.1215698959512128E-3</v>
      </c>
      <c r="FT246" s="100" t="s">
        <v>1939</v>
      </c>
      <c r="FU246" s="100" t="s">
        <v>1715</v>
      </c>
      <c r="FV246" s="100" t="s">
        <v>1940</v>
      </c>
      <c r="FW246" s="100" t="s">
        <v>1495</v>
      </c>
      <c r="FX246" s="100" t="s">
        <v>1941</v>
      </c>
      <c r="FY246" s="100" t="s">
        <v>1650</v>
      </c>
      <c r="FZ246" s="100" t="s">
        <v>1942</v>
      </c>
      <c r="GA246" s="100" t="s">
        <v>1628</v>
      </c>
      <c r="GB246" s="100"/>
    </row>
    <row r="247" spans="1:184" hidden="1" x14ac:dyDescent="0.25">
      <c r="A247" s="32" t="s">
        <v>227</v>
      </c>
      <c r="B247" s="90" t="s">
        <v>1035</v>
      </c>
      <c r="C247" s="41" t="str">
        <f>'[1]Özet tablo'!P246</f>
        <v>ÇANAKKALE</v>
      </c>
      <c r="D247" s="41"/>
      <c r="E247" s="41"/>
      <c r="F247" s="41"/>
      <c r="G247" s="91">
        <v>234</v>
      </c>
      <c r="H247" s="91">
        <v>756</v>
      </c>
      <c r="I247" s="91">
        <v>1164</v>
      </c>
      <c r="J247" s="91">
        <v>2154</v>
      </c>
      <c r="K247" s="92">
        <v>356</v>
      </c>
      <c r="L247" s="92">
        <v>733</v>
      </c>
      <c r="M247" s="92">
        <v>1409</v>
      </c>
      <c r="N247" s="92">
        <v>2498</v>
      </c>
      <c r="O247" s="93">
        <v>23</v>
      </c>
      <c r="P247" s="40">
        <v>460</v>
      </c>
      <c r="Q247" s="94">
        <f t="shared" si="207"/>
        <v>344</v>
      </c>
      <c r="R247" s="95">
        <f t="shared" si="208"/>
        <v>0.15970287836583102</v>
      </c>
      <c r="S247" s="96">
        <v>1290</v>
      </c>
      <c r="T247" s="96">
        <v>1537</v>
      </c>
      <c r="U247" s="96">
        <v>1239</v>
      </c>
      <c r="V247" s="96">
        <v>1638</v>
      </c>
      <c r="W247" s="96">
        <v>2776</v>
      </c>
      <c r="X247" s="96">
        <v>4066</v>
      </c>
      <c r="Y247" s="73">
        <f t="shared" si="161"/>
        <v>27.596899224806204</v>
      </c>
      <c r="Z247" s="73">
        <f t="shared" si="162"/>
        <v>47.690305790500972</v>
      </c>
      <c r="AA247" s="73">
        <f t="shared" si="163"/>
        <v>78.450363196125906</v>
      </c>
      <c r="AB247" s="73">
        <f t="shared" si="164"/>
        <v>61.419308357348697</v>
      </c>
      <c r="AC247" s="73">
        <f t="shared" si="165"/>
        <v>50.688637481554352</v>
      </c>
      <c r="AD247" s="97">
        <f t="shared" si="166"/>
        <v>1071</v>
      </c>
      <c r="AE247" s="40">
        <f t="shared" si="167"/>
        <v>267</v>
      </c>
      <c r="AF247" s="98">
        <v>1730</v>
      </c>
      <c r="AG247" s="98">
        <v>1374</v>
      </c>
      <c r="AH247" s="98">
        <v>1715</v>
      </c>
      <c r="AI247" s="98">
        <v>1182</v>
      </c>
      <c r="AJ247" s="98">
        <v>421</v>
      </c>
      <c r="AK247" s="98">
        <v>382</v>
      </c>
      <c r="AL247" s="76">
        <v>38</v>
      </c>
      <c r="AM247" s="76">
        <v>116</v>
      </c>
      <c r="AN247" s="77">
        <v>345</v>
      </c>
      <c r="AO247" s="77">
        <v>753</v>
      </c>
      <c r="AP247" s="77">
        <v>1199</v>
      </c>
      <c r="AQ247" s="77">
        <v>152</v>
      </c>
      <c r="AR247" s="77">
        <f t="shared" si="198"/>
        <v>2449</v>
      </c>
      <c r="AS247" s="77">
        <v>466</v>
      </c>
      <c r="AT247" s="78">
        <v>16</v>
      </c>
      <c r="AU247" s="79">
        <v>49</v>
      </c>
      <c r="AV247" s="80">
        <f t="shared" si="168"/>
        <v>48.122065727699528</v>
      </c>
      <c r="AW247" s="80">
        <f t="shared" si="169"/>
        <v>56.541249568519156</v>
      </c>
      <c r="AX247" s="80">
        <f t="shared" si="170"/>
        <v>74.873096446700501</v>
      </c>
      <c r="AY247" s="81">
        <f t="shared" si="171"/>
        <v>25.109170305676855</v>
      </c>
      <c r="AZ247" s="81">
        <f t="shared" si="172"/>
        <v>43.906705539358597</v>
      </c>
      <c r="BA247" s="81">
        <f t="shared" si="173"/>
        <v>78.852152214597623</v>
      </c>
      <c r="BB247" s="81">
        <f t="shared" si="174"/>
        <v>60.789632308619645</v>
      </c>
      <c r="BC247" s="81">
        <f t="shared" si="175"/>
        <v>54.047699025864958</v>
      </c>
      <c r="BD247" s="82">
        <f t="shared" si="199"/>
        <v>339</v>
      </c>
      <c r="BE247" s="83">
        <v>41</v>
      </c>
      <c r="BF247" s="83">
        <v>147</v>
      </c>
      <c r="BG247" s="83">
        <v>308</v>
      </c>
      <c r="BH247" s="83">
        <v>720</v>
      </c>
      <c r="BI247" s="83">
        <v>1185</v>
      </c>
      <c r="BJ247" s="83">
        <v>201</v>
      </c>
      <c r="BK247" s="77">
        <f t="shared" si="200"/>
        <v>2414</v>
      </c>
      <c r="BL247" s="83">
        <f t="shared" si="176"/>
        <v>21</v>
      </c>
      <c r="BM247" s="84">
        <v>57</v>
      </c>
      <c r="BN247" s="83">
        <f t="shared" si="177"/>
        <v>89</v>
      </c>
      <c r="BO247" s="83">
        <f t="shared" si="178"/>
        <v>140</v>
      </c>
      <c r="BP247" s="83">
        <f t="shared" si="179"/>
        <v>496</v>
      </c>
      <c r="BQ247" s="83">
        <f t="shared" si="180"/>
        <v>962</v>
      </c>
      <c r="BR247" s="83">
        <f t="shared" si="181"/>
        <v>164</v>
      </c>
      <c r="BS247" s="77">
        <f t="shared" si="201"/>
        <v>1762</v>
      </c>
      <c r="BT247" s="83">
        <f t="shared" si="182"/>
        <v>7</v>
      </c>
      <c r="BU247" s="77">
        <v>23</v>
      </c>
      <c r="BV247" s="83">
        <f t="shared" si="183"/>
        <v>20</v>
      </c>
      <c r="BW247" s="83">
        <f t="shared" si="184"/>
        <v>22</v>
      </c>
      <c r="BX247" s="83">
        <f t="shared" si="185"/>
        <v>64</v>
      </c>
      <c r="BY247" s="83">
        <f t="shared" si="186"/>
        <v>122</v>
      </c>
      <c r="BZ247" s="83">
        <f t="shared" si="187"/>
        <v>36</v>
      </c>
      <c r="CA247" s="77">
        <f t="shared" si="202"/>
        <v>244</v>
      </c>
      <c r="CB247" s="85">
        <v>11</v>
      </c>
      <c r="CC247" s="77">
        <v>35</v>
      </c>
      <c r="CD247" s="85">
        <v>36</v>
      </c>
      <c r="CE247" s="85">
        <v>142</v>
      </c>
      <c r="CF247" s="85">
        <v>145</v>
      </c>
      <c r="CG247" s="85">
        <v>88</v>
      </c>
      <c r="CH247" s="85">
        <v>1</v>
      </c>
      <c r="CI247" s="77">
        <f t="shared" si="203"/>
        <v>376</v>
      </c>
      <c r="CP247" s="77">
        <f t="shared" si="204"/>
        <v>0</v>
      </c>
      <c r="CQ247" s="85">
        <f t="shared" si="188"/>
        <v>2</v>
      </c>
      <c r="CR247" s="77">
        <v>1</v>
      </c>
      <c r="CS247" s="85">
        <f t="shared" si="189"/>
        <v>2</v>
      </c>
      <c r="CT247" s="85">
        <f t="shared" si="190"/>
        <v>4</v>
      </c>
      <c r="CU247" s="85">
        <f t="shared" si="191"/>
        <v>15</v>
      </c>
      <c r="CV247" s="85">
        <f t="shared" si="192"/>
        <v>13</v>
      </c>
      <c r="CW247" s="85">
        <f t="shared" si="193"/>
        <v>0</v>
      </c>
      <c r="CX247" s="77">
        <f t="shared" si="205"/>
        <v>32</v>
      </c>
      <c r="CY247" s="85">
        <v>2</v>
      </c>
      <c r="CZ247" s="85">
        <v>2</v>
      </c>
      <c r="DA247" s="85">
        <v>4</v>
      </c>
      <c r="DB247" s="85">
        <v>15</v>
      </c>
      <c r="DC247" s="85">
        <v>13</v>
      </c>
      <c r="DD247" s="85">
        <v>0</v>
      </c>
      <c r="DP247" s="85">
        <v>1</v>
      </c>
      <c r="DQ247" s="85">
        <v>3</v>
      </c>
      <c r="DR247" s="85">
        <v>17</v>
      </c>
      <c r="DS247" s="85">
        <v>27</v>
      </c>
      <c r="DT247" s="85">
        <v>23</v>
      </c>
      <c r="DU247" s="85">
        <v>1</v>
      </c>
      <c r="DV247" s="85">
        <v>4</v>
      </c>
      <c r="DW247" s="85">
        <v>14</v>
      </c>
      <c r="DX247" s="85">
        <v>8</v>
      </c>
      <c r="DY247" s="85">
        <v>41</v>
      </c>
      <c r="DZ247" s="85">
        <v>103</v>
      </c>
      <c r="EA247" s="85">
        <v>35</v>
      </c>
      <c r="EB247" s="85">
        <v>3</v>
      </c>
      <c r="EC247" s="85">
        <v>6</v>
      </c>
      <c r="ED247" s="85">
        <v>14</v>
      </c>
      <c r="EE247" s="85">
        <v>23</v>
      </c>
      <c r="EF247" s="85">
        <v>19</v>
      </c>
      <c r="EG247" s="85">
        <v>1</v>
      </c>
      <c r="ET247" s="85">
        <v>16</v>
      </c>
      <c r="EU247" s="85">
        <v>40</v>
      </c>
      <c r="EV247" s="85">
        <v>12</v>
      </c>
      <c r="EW247" s="85">
        <v>126</v>
      </c>
      <c r="EX247" s="85">
        <v>483</v>
      </c>
      <c r="EY247" s="85">
        <v>99</v>
      </c>
      <c r="EZ247" s="85">
        <v>4</v>
      </c>
      <c r="FA247" s="85">
        <v>46</v>
      </c>
      <c r="FB247" s="85">
        <v>111</v>
      </c>
      <c r="FC247" s="85">
        <v>343</v>
      </c>
      <c r="FD247" s="85">
        <v>456</v>
      </c>
      <c r="FE247" s="85">
        <v>64</v>
      </c>
      <c r="FL247" s="86">
        <f t="shared" si="206"/>
        <v>0</v>
      </c>
      <c r="FM247" s="99">
        <f t="shared" si="194"/>
        <v>0</v>
      </c>
      <c r="FN247" s="99">
        <f t="shared" si="195"/>
        <v>0</v>
      </c>
      <c r="FO247" s="100">
        <f t="shared" si="196"/>
        <v>0</v>
      </c>
      <c r="FP247" s="100">
        <f t="shared" si="197"/>
        <v>0</v>
      </c>
      <c r="FQ247" s="101">
        <v>0.20530558884410058</v>
      </c>
      <c r="FR247" s="101">
        <v>0.31397459165154246</v>
      </c>
      <c r="FS247" s="101">
        <v>0.29026113979249168</v>
      </c>
      <c r="FT247" s="100" t="s">
        <v>2153</v>
      </c>
      <c r="FU247" s="100" t="s">
        <v>1730</v>
      </c>
      <c r="FV247" s="100" t="s">
        <v>1689</v>
      </c>
      <c r="FW247" s="100" t="s">
        <v>1904</v>
      </c>
      <c r="FX247" s="100" t="s">
        <v>2194</v>
      </c>
      <c r="FY247" s="100" t="s">
        <v>1947</v>
      </c>
      <c r="FZ247" s="100" t="s">
        <v>2049</v>
      </c>
      <c r="GA247" s="100" t="s">
        <v>1727</v>
      </c>
      <c r="GB247" s="100"/>
    </row>
    <row r="248" spans="1:184" hidden="1" x14ac:dyDescent="0.25">
      <c r="A248" s="32" t="s">
        <v>227</v>
      </c>
      <c r="B248" s="90" t="s">
        <v>1083</v>
      </c>
      <c r="C248" s="41" t="str">
        <f>'[1]Özet tablo'!P247</f>
        <v>ÇANAKKALE</v>
      </c>
      <c r="D248" s="41"/>
      <c r="E248" s="41"/>
      <c r="F248" s="41"/>
      <c r="G248" s="91">
        <v>14</v>
      </c>
      <c r="H248" s="91">
        <v>105</v>
      </c>
      <c r="I248" s="91">
        <v>162</v>
      </c>
      <c r="J248" s="91">
        <v>281</v>
      </c>
      <c r="K248" s="92">
        <v>25</v>
      </c>
      <c r="L248" s="92">
        <v>101</v>
      </c>
      <c r="M248" s="92">
        <v>180</v>
      </c>
      <c r="N248" s="92">
        <v>306</v>
      </c>
      <c r="O248" s="93">
        <v>13</v>
      </c>
      <c r="P248" s="40">
        <v>51</v>
      </c>
      <c r="Q248" s="94">
        <f t="shared" si="207"/>
        <v>25</v>
      </c>
      <c r="R248" s="95">
        <f t="shared" si="208"/>
        <v>8.8967971530249115E-2</v>
      </c>
      <c r="S248" s="96">
        <v>220</v>
      </c>
      <c r="T248" s="96">
        <v>299</v>
      </c>
      <c r="U248" s="96">
        <v>244</v>
      </c>
      <c r="V248" s="96">
        <v>325</v>
      </c>
      <c r="W248" s="96">
        <v>543</v>
      </c>
      <c r="X248" s="96">
        <v>763</v>
      </c>
      <c r="Y248" s="73">
        <f t="shared" si="161"/>
        <v>11.363636363636363</v>
      </c>
      <c r="Z248" s="73">
        <f t="shared" si="162"/>
        <v>33.779264214046819</v>
      </c>
      <c r="AA248" s="73">
        <f t="shared" si="163"/>
        <v>58.196721311475407</v>
      </c>
      <c r="AB248" s="73">
        <f t="shared" si="164"/>
        <v>44.751381215469614</v>
      </c>
      <c r="AC248" s="73">
        <f t="shared" si="165"/>
        <v>35.124508519003932</v>
      </c>
      <c r="AD248" s="97">
        <f t="shared" si="166"/>
        <v>300</v>
      </c>
      <c r="AE248" s="40">
        <f t="shared" si="167"/>
        <v>102</v>
      </c>
      <c r="AF248" s="98">
        <v>300</v>
      </c>
      <c r="AG248" s="98">
        <v>267</v>
      </c>
      <c r="AH248" s="98">
        <v>270</v>
      </c>
      <c r="AI248" s="98">
        <v>201</v>
      </c>
      <c r="AJ248" s="98">
        <v>80</v>
      </c>
      <c r="AK248" s="98">
        <v>67</v>
      </c>
      <c r="AL248" s="76">
        <v>17</v>
      </c>
      <c r="AM248" s="76">
        <v>23</v>
      </c>
      <c r="AN248" s="77">
        <v>21</v>
      </c>
      <c r="AO248" s="77">
        <v>113</v>
      </c>
      <c r="AP248" s="77">
        <v>177</v>
      </c>
      <c r="AQ248" s="77">
        <v>8</v>
      </c>
      <c r="AR248" s="77">
        <f t="shared" si="198"/>
        <v>319</v>
      </c>
      <c r="AS248" s="77">
        <v>46</v>
      </c>
      <c r="AT248" s="78">
        <v>5</v>
      </c>
      <c r="AU248" s="79">
        <v>29</v>
      </c>
      <c r="AV248" s="80">
        <f t="shared" si="168"/>
        <v>34.188034188034187</v>
      </c>
      <c r="AW248" s="80">
        <f t="shared" si="169"/>
        <v>53.503184713375795</v>
      </c>
      <c r="AX248" s="80">
        <f t="shared" si="170"/>
        <v>69.154228855721385</v>
      </c>
      <c r="AY248" s="81">
        <f t="shared" si="171"/>
        <v>7.8651685393258424</v>
      </c>
      <c r="AZ248" s="81">
        <f t="shared" si="172"/>
        <v>41.851851851851848</v>
      </c>
      <c r="BA248" s="81">
        <f t="shared" si="173"/>
        <v>75.088967971530252</v>
      </c>
      <c r="BB248" s="81">
        <f t="shared" si="174"/>
        <v>58.802177858439194</v>
      </c>
      <c r="BC248" s="81">
        <f t="shared" si="175"/>
        <v>42.335766423357661</v>
      </c>
      <c r="BD248" s="82">
        <f t="shared" si="199"/>
        <v>70</v>
      </c>
      <c r="BE248" s="83">
        <v>17</v>
      </c>
      <c r="BF248" s="83">
        <v>23</v>
      </c>
      <c r="BG248" s="83">
        <v>21</v>
      </c>
      <c r="BH248" s="83">
        <v>103</v>
      </c>
      <c r="BI248" s="83">
        <v>175</v>
      </c>
      <c r="BJ248" s="83">
        <v>13</v>
      </c>
      <c r="BK248" s="77">
        <f t="shared" si="200"/>
        <v>312</v>
      </c>
      <c r="BL248" s="83">
        <f t="shared" si="176"/>
        <v>17</v>
      </c>
      <c r="BM248" s="84">
        <v>23</v>
      </c>
      <c r="BN248" s="83">
        <f t="shared" si="177"/>
        <v>23</v>
      </c>
      <c r="BO248" s="83">
        <f t="shared" si="178"/>
        <v>21</v>
      </c>
      <c r="BP248" s="83">
        <f t="shared" si="179"/>
        <v>103</v>
      </c>
      <c r="BQ248" s="83">
        <f t="shared" si="180"/>
        <v>175</v>
      </c>
      <c r="BR248" s="83">
        <f t="shared" si="181"/>
        <v>13</v>
      </c>
      <c r="BS248" s="77">
        <f t="shared" si="201"/>
        <v>312</v>
      </c>
      <c r="BT248" s="83">
        <f t="shared" si="182"/>
        <v>0</v>
      </c>
      <c r="BU248" s="77"/>
      <c r="BV248" s="83">
        <f t="shared" si="183"/>
        <v>0</v>
      </c>
      <c r="BW248" s="83">
        <f t="shared" si="184"/>
        <v>0</v>
      </c>
      <c r="BX248" s="83">
        <f t="shared" si="185"/>
        <v>0</v>
      </c>
      <c r="BY248" s="83">
        <f t="shared" si="186"/>
        <v>0</v>
      </c>
      <c r="BZ248" s="83">
        <f t="shared" si="187"/>
        <v>0</v>
      </c>
      <c r="CA248" s="77">
        <f t="shared" si="202"/>
        <v>0</v>
      </c>
      <c r="CC248" s="77"/>
      <c r="CI248" s="77">
        <f t="shared" si="203"/>
        <v>0</v>
      </c>
      <c r="CP248" s="77">
        <f t="shared" si="204"/>
        <v>0</v>
      </c>
      <c r="CQ248" s="85">
        <f t="shared" si="188"/>
        <v>0</v>
      </c>
      <c r="CR248" s="77"/>
      <c r="CS248" s="85">
        <f t="shared" si="189"/>
        <v>0</v>
      </c>
      <c r="CT248" s="85">
        <f t="shared" si="190"/>
        <v>0</v>
      </c>
      <c r="CU248" s="85">
        <f t="shared" si="191"/>
        <v>0</v>
      </c>
      <c r="CV248" s="85">
        <f t="shared" si="192"/>
        <v>0</v>
      </c>
      <c r="CW248" s="85">
        <f t="shared" si="193"/>
        <v>0</v>
      </c>
      <c r="CX248" s="77">
        <f t="shared" si="205"/>
        <v>0</v>
      </c>
      <c r="ET248" s="85">
        <v>16</v>
      </c>
      <c r="EU248" s="85">
        <v>18</v>
      </c>
      <c r="EV248" s="85">
        <v>11</v>
      </c>
      <c r="EW248" s="85">
        <v>82</v>
      </c>
      <c r="EX248" s="85">
        <v>131</v>
      </c>
      <c r="EY248" s="85">
        <v>9</v>
      </c>
      <c r="EZ248" s="85">
        <v>1</v>
      </c>
      <c r="FA248" s="85">
        <v>5</v>
      </c>
      <c r="FB248" s="85">
        <v>10</v>
      </c>
      <c r="FC248" s="85">
        <v>21</v>
      </c>
      <c r="FD248" s="85">
        <v>44</v>
      </c>
      <c r="FE248" s="85">
        <v>4</v>
      </c>
      <c r="FL248" s="86">
        <f t="shared" si="206"/>
        <v>26.699999999999989</v>
      </c>
      <c r="FM248" s="99">
        <f t="shared" si="194"/>
        <v>1</v>
      </c>
      <c r="FN248" s="99">
        <f t="shared" si="195"/>
        <v>0</v>
      </c>
      <c r="FO248" s="100">
        <f t="shared" si="196"/>
        <v>0.17</v>
      </c>
      <c r="FP248" s="100">
        <f t="shared" si="197"/>
        <v>0</v>
      </c>
      <c r="FQ248" s="101">
        <v>0.25980066445182726</v>
      </c>
      <c r="FR248" s="101">
        <v>0.27327327327327322</v>
      </c>
      <c r="FS248" s="101">
        <v>0.48633879781420752</v>
      </c>
      <c r="FT248" s="100" t="s">
        <v>1982</v>
      </c>
      <c r="FU248" s="100" t="s">
        <v>1678</v>
      </c>
      <c r="FV248" s="100" t="s">
        <v>1436</v>
      </c>
      <c r="FW248" s="100" t="s">
        <v>2341</v>
      </c>
      <c r="FX248" s="100" t="s">
        <v>1592</v>
      </c>
      <c r="FY248" s="100" t="s">
        <v>2045</v>
      </c>
      <c r="FZ248" s="100" t="s">
        <v>2142</v>
      </c>
      <c r="GA248" s="100" t="s">
        <v>1479</v>
      </c>
      <c r="GB248" s="100"/>
    </row>
    <row r="249" spans="1:184" hidden="1" x14ac:dyDescent="0.25">
      <c r="A249" s="32" t="s">
        <v>237</v>
      </c>
      <c r="B249" s="90" t="s">
        <v>238</v>
      </c>
      <c r="C249" s="41" t="str">
        <f>'[1]Özet tablo'!P248</f>
        <v>ÇANKIRI</v>
      </c>
      <c r="D249" s="41"/>
      <c r="E249" s="41"/>
      <c r="F249" s="41"/>
      <c r="G249" s="91">
        <v>6</v>
      </c>
      <c r="H249" s="91">
        <v>10</v>
      </c>
      <c r="I249" s="91">
        <v>20</v>
      </c>
      <c r="J249" s="91">
        <v>36</v>
      </c>
      <c r="K249" s="92">
        <v>6</v>
      </c>
      <c r="L249" s="92">
        <v>22</v>
      </c>
      <c r="M249" s="92">
        <v>16</v>
      </c>
      <c r="N249" s="92">
        <v>44</v>
      </c>
      <c r="O249" s="93">
        <v>1</v>
      </c>
      <c r="P249" s="40">
        <v>2</v>
      </c>
      <c r="Q249" s="94">
        <f t="shared" si="207"/>
        <v>8</v>
      </c>
      <c r="R249" s="95">
        <f t="shared" si="208"/>
        <v>0.22222222222222221</v>
      </c>
      <c r="S249" s="96">
        <v>54</v>
      </c>
      <c r="T249" s="96">
        <v>64</v>
      </c>
      <c r="U249" s="96">
        <v>40</v>
      </c>
      <c r="V249" s="96">
        <v>57</v>
      </c>
      <c r="W249" s="96">
        <v>104</v>
      </c>
      <c r="X249" s="96">
        <v>158</v>
      </c>
      <c r="Y249" s="73">
        <f t="shared" si="161"/>
        <v>11.111111111111111</v>
      </c>
      <c r="Z249" s="73">
        <f t="shared" si="162"/>
        <v>34.375</v>
      </c>
      <c r="AA249" s="73">
        <f t="shared" si="163"/>
        <v>37.5</v>
      </c>
      <c r="AB249" s="73">
        <f t="shared" si="164"/>
        <v>35.57692307692308</v>
      </c>
      <c r="AC249" s="73">
        <f t="shared" si="165"/>
        <v>27.215189873417721</v>
      </c>
      <c r="AD249" s="97">
        <f t="shared" si="166"/>
        <v>67</v>
      </c>
      <c r="AE249" s="40">
        <f t="shared" si="167"/>
        <v>25</v>
      </c>
      <c r="AF249" s="98">
        <v>60</v>
      </c>
      <c r="AG249" s="98">
        <v>44</v>
      </c>
      <c r="AH249" s="98">
        <v>56</v>
      </c>
      <c r="AI249" s="98">
        <v>42</v>
      </c>
      <c r="AJ249" s="98">
        <v>19</v>
      </c>
      <c r="AK249" s="98">
        <v>11</v>
      </c>
      <c r="AL249" s="76">
        <v>2</v>
      </c>
      <c r="AM249" s="76">
        <v>2</v>
      </c>
      <c r="AN249" s="77">
        <v>2</v>
      </c>
      <c r="AO249" s="77">
        <v>19</v>
      </c>
      <c r="AP249" s="77">
        <v>29</v>
      </c>
      <c r="AQ249" s="77">
        <v>0</v>
      </c>
      <c r="AR249" s="77">
        <f t="shared" si="198"/>
        <v>50</v>
      </c>
      <c r="AS249" s="77">
        <v>3</v>
      </c>
      <c r="AT249" s="77"/>
      <c r="AU249" s="79">
        <v>5</v>
      </c>
      <c r="AV249" s="80">
        <f t="shared" si="168"/>
        <v>32.558139534883722</v>
      </c>
      <c r="AW249" s="80">
        <f t="shared" si="169"/>
        <v>45.91836734693878</v>
      </c>
      <c r="AX249" s="80">
        <f t="shared" si="170"/>
        <v>61.904761904761905</v>
      </c>
      <c r="AY249" s="81">
        <f t="shared" si="171"/>
        <v>4.5454545454545459</v>
      </c>
      <c r="AZ249" s="81">
        <f t="shared" si="172"/>
        <v>33.928571428571431</v>
      </c>
      <c r="BA249" s="81">
        <f t="shared" si="173"/>
        <v>55.737704918032783</v>
      </c>
      <c r="BB249" s="81">
        <f t="shared" si="174"/>
        <v>45.299145299145302</v>
      </c>
      <c r="BC249" s="81">
        <f t="shared" si="175"/>
        <v>34.285714285714285</v>
      </c>
      <c r="BD249" s="82">
        <f t="shared" si="199"/>
        <v>27</v>
      </c>
      <c r="BE249" s="83">
        <v>2</v>
      </c>
      <c r="BF249" s="83">
        <v>3</v>
      </c>
      <c r="BG249" s="83">
        <v>0</v>
      </c>
      <c r="BH249" s="83">
        <v>18</v>
      </c>
      <c r="BI249" s="83">
        <v>32</v>
      </c>
      <c r="BJ249" s="83">
        <v>0</v>
      </c>
      <c r="BK249" s="77">
        <f t="shared" si="200"/>
        <v>50</v>
      </c>
      <c r="BL249" s="83">
        <f t="shared" si="176"/>
        <v>2</v>
      </c>
      <c r="BM249" s="84">
        <v>2</v>
      </c>
      <c r="BN249" s="83">
        <f t="shared" si="177"/>
        <v>3</v>
      </c>
      <c r="BO249" s="83">
        <f t="shared" si="178"/>
        <v>0</v>
      </c>
      <c r="BP249" s="83">
        <f t="shared" si="179"/>
        <v>18</v>
      </c>
      <c r="BQ249" s="83">
        <f t="shared" si="180"/>
        <v>32</v>
      </c>
      <c r="BR249" s="83">
        <f t="shared" si="181"/>
        <v>0</v>
      </c>
      <c r="BS249" s="77">
        <f t="shared" si="201"/>
        <v>50</v>
      </c>
      <c r="BT249" s="83">
        <f t="shared" si="182"/>
        <v>0</v>
      </c>
      <c r="BU249" s="77"/>
      <c r="BV249" s="83">
        <f t="shared" si="183"/>
        <v>0</v>
      </c>
      <c r="BW249" s="83">
        <f t="shared" si="184"/>
        <v>0</v>
      </c>
      <c r="BX249" s="83">
        <f t="shared" si="185"/>
        <v>0</v>
      </c>
      <c r="BY249" s="83">
        <f t="shared" si="186"/>
        <v>0</v>
      </c>
      <c r="BZ249" s="83">
        <f t="shared" si="187"/>
        <v>0</v>
      </c>
      <c r="CA249" s="77">
        <f t="shared" si="202"/>
        <v>0</v>
      </c>
      <c r="CC249" s="77"/>
      <c r="CI249" s="77">
        <f t="shared" si="203"/>
        <v>0</v>
      </c>
      <c r="CP249" s="77">
        <f t="shared" si="204"/>
        <v>0</v>
      </c>
      <c r="CQ249" s="85">
        <f t="shared" si="188"/>
        <v>0</v>
      </c>
      <c r="CR249" s="77"/>
      <c r="CS249" s="85">
        <f t="shared" si="189"/>
        <v>0</v>
      </c>
      <c r="CT249" s="85">
        <f t="shared" si="190"/>
        <v>0</v>
      </c>
      <c r="CU249" s="85">
        <f t="shared" si="191"/>
        <v>0</v>
      </c>
      <c r="CV249" s="85">
        <f t="shared" si="192"/>
        <v>0</v>
      </c>
      <c r="CW249" s="85">
        <f t="shared" si="193"/>
        <v>0</v>
      </c>
      <c r="CX249" s="77">
        <f t="shared" si="205"/>
        <v>0</v>
      </c>
      <c r="ET249" s="85">
        <v>2</v>
      </c>
      <c r="EU249" s="85">
        <v>3</v>
      </c>
      <c r="EV249" s="85">
        <v>0</v>
      </c>
      <c r="EW249" s="85">
        <v>18</v>
      </c>
      <c r="EX249" s="85">
        <v>32</v>
      </c>
      <c r="EY249" s="85">
        <v>0</v>
      </c>
      <c r="FL249" s="86">
        <f t="shared" si="206"/>
        <v>20.599999999999994</v>
      </c>
      <c r="FM249" s="99">
        <f t="shared" si="194"/>
        <v>1</v>
      </c>
      <c r="FN249" s="99">
        <f t="shared" si="195"/>
        <v>0</v>
      </c>
      <c r="FO249" s="100">
        <f t="shared" si="196"/>
        <v>0.17</v>
      </c>
      <c r="FP249" s="100">
        <f t="shared" si="197"/>
        <v>0</v>
      </c>
      <c r="FQ249" s="101">
        <v>-0.13846153846153844</v>
      </c>
      <c r="FR249" s="101">
        <v>-0.40638297872340423</v>
      </c>
      <c r="FS249" s="101">
        <v>-0.49735449735449727</v>
      </c>
      <c r="FT249" s="100" t="s">
        <v>2366</v>
      </c>
      <c r="FU249" s="100" t="s">
        <v>2373</v>
      </c>
      <c r="FV249" s="100" t="s">
        <v>2378</v>
      </c>
      <c r="FW249" s="100" t="s">
        <v>1632</v>
      </c>
      <c r="FX249" s="100" t="s">
        <v>2343</v>
      </c>
      <c r="FY249" s="100" t="s">
        <v>2381</v>
      </c>
      <c r="FZ249" s="100" t="s">
        <v>2376</v>
      </c>
      <c r="GA249" s="100" t="s">
        <v>1503</v>
      </c>
      <c r="GB249" s="100"/>
    </row>
    <row r="250" spans="1:184" hidden="1" x14ac:dyDescent="0.25">
      <c r="A250" s="32" t="s">
        <v>237</v>
      </c>
      <c r="B250" s="90" t="s">
        <v>239</v>
      </c>
      <c r="C250" s="41" t="str">
        <f>'[1]Özet tablo'!P249</f>
        <v>ÇANKIRI</v>
      </c>
      <c r="D250" s="41"/>
      <c r="E250" s="41"/>
      <c r="F250" s="41"/>
      <c r="G250" s="91">
        <v>0</v>
      </c>
      <c r="H250" s="91">
        <v>6</v>
      </c>
      <c r="I250" s="91">
        <v>6</v>
      </c>
      <c r="J250" s="91">
        <v>12</v>
      </c>
      <c r="K250" s="92">
        <v>0</v>
      </c>
      <c r="L250" s="92">
        <v>3</v>
      </c>
      <c r="M250" s="92">
        <v>7</v>
      </c>
      <c r="N250" s="92">
        <v>10</v>
      </c>
      <c r="O250" s="93">
        <v>1</v>
      </c>
      <c r="P250" s="40">
        <v>1</v>
      </c>
      <c r="Q250" s="94">
        <f t="shared" si="207"/>
        <v>-2</v>
      </c>
      <c r="R250" s="95">
        <f t="shared" si="208"/>
        <v>-0.16666666666666666</v>
      </c>
      <c r="S250" s="96">
        <v>11</v>
      </c>
      <c r="T250" s="96">
        <v>12</v>
      </c>
      <c r="U250" s="96">
        <v>19</v>
      </c>
      <c r="V250" s="96">
        <v>22</v>
      </c>
      <c r="W250" s="96">
        <v>31</v>
      </c>
      <c r="X250" s="96">
        <v>42</v>
      </c>
      <c r="Y250" s="73">
        <f t="shared" si="161"/>
        <v>0</v>
      </c>
      <c r="Z250" s="73">
        <f t="shared" si="162"/>
        <v>25</v>
      </c>
      <c r="AA250" s="73">
        <f t="shared" si="163"/>
        <v>36.84210526315789</v>
      </c>
      <c r="AB250" s="73">
        <f t="shared" si="164"/>
        <v>32.258064516129032</v>
      </c>
      <c r="AC250" s="73">
        <f t="shared" si="165"/>
        <v>23.809523809523807</v>
      </c>
      <c r="AD250" s="97">
        <f t="shared" si="166"/>
        <v>21</v>
      </c>
      <c r="AE250" s="40">
        <f t="shared" si="167"/>
        <v>12</v>
      </c>
      <c r="AF250" s="98">
        <v>17</v>
      </c>
      <c r="AG250" s="98">
        <v>12</v>
      </c>
      <c r="AH250" s="98">
        <v>20</v>
      </c>
      <c r="AI250" s="98">
        <v>21</v>
      </c>
      <c r="AJ250" s="98">
        <v>6</v>
      </c>
      <c r="AK250" s="98">
        <v>6</v>
      </c>
      <c r="AL250" s="76">
        <v>1</v>
      </c>
      <c r="AM250" s="76">
        <v>1</v>
      </c>
      <c r="AN250" s="77">
        <v>3</v>
      </c>
      <c r="AO250" s="77">
        <v>4</v>
      </c>
      <c r="AP250" s="77">
        <v>5</v>
      </c>
      <c r="AQ250" s="77">
        <v>0</v>
      </c>
      <c r="AR250" s="77">
        <f t="shared" si="198"/>
        <v>12</v>
      </c>
      <c r="AS250" s="77">
        <v>0</v>
      </c>
      <c r="AT250" s="77"/>
      <c r="AU250" s="79"/>
      <c r="AV250" s="80">
        <f t="shared" si="168"/>
        <v>24.242424242424242</v>
      </c>
      <c r="AW250" s="80">
        <f t="shared" si="169"/>
        <v>21.951219512195124</v>
      </c>
      <c r="AX250" s="80">
        <f t="shared" si="170"/>
        <v>23.809523809523807</v>
      </c>
      <c r="AY250" s="81">
        <f t="shared" si="171"/>
        <v>25</v>
      </c>
      <c r="AZ250" s="81">
        <f t="shared" si="172"/>
        <v>20</v>
      </c>
      <c r="BA250" s="81">
        <f t="shared" si="173"/>
        <v>18.518518518518519</v>
      </c>
      <c r="BB250" s="81">
        <f t="shared" si="174"/>
        <v>19.148936170212767</v>
      </c>
      <c r="BC250" s="81">
        <f t="shared" si="175"/>
        <v>20.512820512820511</v>
      </c>
      <c r="BD250" s="82">
        <f t="shared" si="199"/>
        <v>22</v>
      </c>
      <c r="BE250" s="83">
        <v>1</v>
      </c>
      <c r="BF250" s="83">
        <v>1</v>
      </c>
      <c r="BG250" s="83">
        <v>1</v>
      </c>
      <c r="BH250" s="83">
        <v>6</v>
      </c>
      <c r="BI250" s="83">
        <v>6</v>
      </c>
      <c r="BJ250" s="83">
        <v>0</v>
      </c>
      <c r="BK250" s="77">
        <f t="shared" si="200"/>
        <v>13</v>
      </c>
      <c r="BL250" s="83">
        <f t="shared" si="176"/>
        <v>1</v>
      </c>
      <c r="BM250" s="84">
        <v>1</v>
      </c>
      <c r="BN250" s="83">
        <f t="shared" si="177"/>
        <v>1</v>
      </c>
      <c r="BO250" s="83">
        <f t="shared" si="178"/>
        <v>1</v>
      </c>
      <c r="BP250" s="83">
        <f t="shared" si="179"/>
        <v>6</v>
      </c>
      <c r="BQ250" s="83">
        <f t="shared" si="180"/>
        <v>6</v>
      </c>
      <c r="BR250" s="83">
        <f t="shared" si="181"/>
        <v>0</v>
      </c>
      <c r="BS250" s="77">
        <f t="shared" si="201"/>
        <v>13</v>
      </c>
      <c r="BT250" s="83">
        <f t="shared" si="182"/>
        <v>0</v>
      </c>
      <c r="BU250" s="77"/>
      <c r="BV250" s="83">
        <f t="shared" si="183"/>
        <v>0</v>
      </c>
      <c r="BW250" s="83">
        <f t="shared" si="184"/>
        <v>0</v>
      </c>
      <c r="BX250" s="83">
        <f t="shared" si="185"/>
        <v>0</v>
      </c>
      <c r="BY250" s="83">
        <f t="shared" si="186"/>
        <v>0</v>
      </c>
      <c r="BZ250" s="83">
        <f t="shared" si="187"/>
        <v>0</v>
      </c>
      <c r="CA250" s="77">
        <f t="shared" si="202"/>
        <v>0</v>
      </c>
      <c r="CC250" s="77"/>
      <c r="CI250" s="77">
        <f t="shared" si="203"/>
        <v>0</v>
      </c>
      <c r="CP250" s="77">
        <f t="shared" si="204"/>
        <v>0</v>
      </c>
      <c r="CQ250" s="85">
        <f t="shared" si="188"/>
        <v>0</v>
      </c>
      <c r="CR250" s="77"/>
      <c r="CS250" s="85">
        <f t="shared" si="189"/>
        <v>0</v>
      </c>
      <c r="CT250" s="85">
        <f t="shared" si="190"/>
        <v>0</v>
      </c>
      <c r="CU250" s="85">
        <f t="shared" si="191"/>
        <v>0</v>
      </c>
      <c r="CV250" s="85">
        <f t="shared" si="192"/>
        <v>0</v>
      </c>
      <c r="CW250" s="85">
        <f t="shared" si="193"/>
        <v>0</v>
      </c>
      <c r="CX250" s="77">
        <f t="shared" si="205"/>
        <v>0</v>
      </c>
      <c r="ET250" s="85">
        <v>1</v>
      </c>
      <c r="EU250" s="85">
        <v>1</v>
      </c>
      <c r="EV250" s="85">
        <v>1</v>
      </c>
      <c r="EW250" s="85">
        <v>6</v>
      </c>
      <c r="EX250" s="85">
        <v>6</v>
      </c>
      <c r="EY250" s="85">
        <v>0</v>
      </c>
      <c r="FL250" s="86">
        <f t="shared" si="206"/>
        <v>19.7</v>
      </c>
      <c r="FM250" s="99">
        <f t="shared" si="194"/>
        <v>0</v>
      </c>
      <c r="FN250" s="99">
        <f t="shared" si="195"/>
        <v>0</v>
      </c>
      <c r="FO250" s="100">
        <f t="shared" si="196"/>
        <v>0</v>
      </c>
      <c r="FP250" s="100">
        <f t="shared" si="197"/>
        <v>0</v>
      </c>
      <c r="FQ250" s="101">
        <v>0.22067434210526343</v>
      </c>
      <c r="FR250" s="101">
        <v>0.10671566989642502</v>
      </c>
      <c r="FS250" s="101">
        <v>0.15155709342560561</v>
      </c>
      <c r="FT250" s="100" t="s">
        <v>1949</v>
      </c>
      <c r="FU250" s="100" t="s">
        <v>2083</v>
      </c>
      <c r="FV250" s="100" t="s">
        <v>1942</v>
      </c>
      <c r="FW250" s="100" t="s">
        <v>2147</v>
      </c>
      <c r="FX250" s="100" t="s">
        <v>1926</v>
      </c>
      <c r="FY250" s="100" t="s">
        <v>2046</v>
      </c>
      <c r="FZ250" s="100" t="s">
        <v>1680</v>
      </c>
      <c r="GA250" s="100" t="s">
        <v>1498</v>
      </c>
      <c r="GB250" s="100"/>
    </row>
    <row r="251" spans="1:184" hidden="1" x14ac:dyDescent="0.25">
      <c r="A251" s="32" t="s">
        <v>237</v>
      </c>
      <c r="B251" s="90" t="s">
        <v>240</v>
      </c>
      <c r="C251" s="41" t="str">
        <f>'[1]Özet tablo'!P250</f>
        <v>ÇANKIRI</v>
      </c>
      <c r="D251" s="41"/>
      <c r="E251" s="41"/>
      <c r="F251" s="41"/>
      <c r="G251" s="91">
        <v>10</v>
      </c>
      <c r="H251" s="91">
        <v>60</v>
      </c>
      <c r="I251" s="91">
        <v>100</v>
      </c>
      <c r="J251" s="91">
        <v>170</v>
      </c>
      <c r="K251" s="92">
        <v>14</v>
      </c>
      <c r="L251" s="92">
        <v>61</v>
      </c>
      <c r="M251" s="92">
        <v>102</v>
      </c>
      <c r="N251" s="92">
        <v>177</v>
      </c>
      <c r="O251" s="93">
        <v>1</v>
      </c>
      <c r="P251" s="40">
        <v>18</v>
      </c>
      <c r="Q251" s="94">
        <f t="shared" si="207"/>
        <v>7</v>
      </c>
      <c r="R251" s="95">
        <f t="shared" si="208"/>
        <v>4.1176470588235294E-2</v>
      </c>
      <c r="S251" s="96">
        <v>155</v>
      </c>
      <c r="T251" s="96">
        <v>208</v>
      </c>
      <c r="U251" s="96">
        <v>156</v>
      </c>
      <c r="V251" s="96">
        <v>215</v>
      </c>
      <c r="W251" s="96">
        <v>364</v>
      </c>
      <c r="X251" s="96">
        <v>519</v>
      </c>
      <c r="Y251" s="73">
        <f t="shared" si="161"/>
        <v>9.0322580645161281</v>
      </c>
      <c r="Z251" s="73">
        <f t="shared" si="162"/>
        <v>29.326923076923077</v>
      </c>
      <c r="AA251" s="73">
        <f t="shared" si="163"/>
        <v>54.487179487179482</v>
      </c>
      <c r="AB251" s="73">
        <f t="shared" si="164"/>
        <v>40.109890109890109</v>
      </c>
      <c r="AC251" s="73">
        <f t="shared" si="165"/>
        <v>30.828516377649322</v>
      </c>
      <c r="AD251" s="97">
        <f t="shared" si="166"/>
        <v>218</v>
      </c>
      <c r="AE251" s="40">
        <f t="shared" si="167"/>
        <v>71</v>
      </c>
      <c r="AF251" s="98">
        <v>198</v>
      </c>
      <c r="AG251" s="98">
        <v>176</v>
      </c>
      <c r="AH251" s="98">
        <v>206</v>
      </c>
      <c r="AI251" s="98">
        <v>151</v>
      </c>
      <c r="AJ251" s="98">
        <v>53</v>
      </c>
      <c r="AK251" s="98">
        <v>43</v>
      </c>
      <c r="AL251" s="76">
        <v>4</v>
      </c>
      <c r="AM251" s="76">
        <v>7</v>
      </c>
      <c r="AN251" s="77">
        <v>15</v>
      </c>
      <c r="AO251" s="77">
        <v>54</v>
      </c>
      <c r="AP251" s="77">
        <v>114</v>
      </c>
      <c r="AQ251" s="77">
        <v>4</v>
      </c>
      <c r="AR251" s="77">
        <f t="shared" si="198"/>
        <v>187</v>
      </c>
      <c r="AS251" s="77">
        <v>34</v>
      </c>
      <c r="AT251" s="78">
        <v>2</v>
      </c>
      <c r="AU251" s="79">
        <v>12</v>
      </c>
      <c r="AV251" s="80">
        <f t="shared" si="168"/>
        <v>30.275229357798167</v>
      </c>
      <c r="AW251" s="80">
        <f t="shared" si="169"/>
        <v>38.655462184873954</v>
      </c>
      <c r="AX251" s="80">
        <f t="shared" si="170"/>
        <v>55.629139072847678</v>
      </c>
      <c r="AY251" s="81">
        <f t="shared" si="171"/>
        <v>8.5227272727272716</v>
      </c>
      <c r="AZ251" s="81">
        <f t="shared" si="172"/>
        <v>26.21359223300971</v>
      </c>
      <c r="BA251" s="81">
        <f t="shared" si="173"/>
        <v>62.745098039215684</v>
      </c>
      <c r="BB251" s="81">
        <f t="shared" si="174"/>
        <v>44.390243902439025</v>
      </c>
      <c r="BC251" s="81">
        <f t="shared" si="175"/>
        <v>37.631578947368425</v>
      </c>
      <c r="BD251" s="82">
        <f t="shared" si="199"/>
        <v>76</v>
      </c>
      <c r="BE251" s="83">
        <v>4</v>
      </c>
      <c r="BF251" s="83">
        <v>8</v>
      </c>
      <c r="BG251" s="83">
        <v>19</v>
      </c>
      <c r="BH251" s="83">
        <v>54</v>
      </c>
      <c r="BI251" s="83">
        <v>121</v>
      </c>
      <c r="BJ251" s="83">
        <v>6</v>
      </c>
      <c r="BK251" s="77">
        <f t="shared" si="200"/>
        <v>200</v>
      </c>
      <c r="BL251" s="83">
        <f t="shared" si="176"/>
        <v>4</v>
      </c>
      <c r="BM251" s="84">
        <v>7</v>
      </c>
      <c r="BN251" s="83">
        <f t="shared" si="177"/>
        <v>8</v>
      </c>
      <c r="BO251" s="83">
        <f t="shared" si="178"/>
        <v>19</v>
      </c>
      <c r="BP251" s="83">
        <f t="shared" si="179"/>
        <v>54</v>
      </c>
      <c r="BQ251" s="83">
        <f t="shared" si="180"/>
        <v>121</v>
      </c>
      <c r="BR251" s="83">
        <f t="shared" si="181"/>
        <v>6</v>
      </c>
      <c r="BS251" s="77">
        <f t="shared" si="201"/>
        <v>200</v>
      </c>
      <c r="BT251" s="83">
        <f t="shared" si="182"/>
        <v>0</v>
      </c>
      <c r="BU251" s="77"/>
      <c r="BV251" s="83">
        <f t="shared" si="183"/>
        <v>0</v>
      </c>
      <c r="BW251" s="83">
        <f t="shared" si="184"/>
        <v>0</v>
      </c>
      <c r="BX251" s="83">
        <f t="shared" si="185"/>
        <v>0</v>
      </c>
      <c r="BY251" s="83">
        <f t="shared" si="186"/>
        <v>0</v>
      </c>
      <c r="BZ251" s="83">
        <f t="shared" si="187"/>
        <v>0</v>
      </c>
      <c r="CA251" s="77">
        <f t="shared" si="202"/>
        <v>0</v>
      </c>
      <c r="CC251" s="77"/>
      <c r="CI251" s="77">
        <f t="shared" si="203"/>
        <v>0</v>
      </c>
      <c r="CP251" s="77">
        <f t="shared" si="204"/>
        <v>0</v>
      </c>
      <c r="CQ251" s="85">
        <f t="shared" si="188"/>
        <v>0</v>
      </c>
      <c r="CR251" s="77"/>
      <c r="CS251" s="85">
        <f t="shared" si="189"/>
        <v>0</v>
      </c>
      <c r="CT251" s="85">
        <f t="shared" si="190"/>
        <v>0</v>
      </c>
      <c r="CU251" s="85">
        <f t="shared" si="191"/>
        <v>0</v>
      </c>
      <c r="CV251" s="85">
        <f t="shared" si="192"/>
        <v>0</v>
      </c>
      <c r="CW251" s="85">
        <f t="shared" si="193"/>
        <v>0</v>
      </c>
      <c r="CX251" s="77">
        <f t="shared" si="205"/>
        <v>0</v>
      </c>
      <c r="ET251" s="85">
        <v>3</v>
      </c>
      <c r="EU251" s="85">
        <v>4</v>
      </c>
      <c r="EV251" s="85">
        <v>0</v>
      </c>
      <c r="EW251" s="85">
        <v>15</v>
      </c>
      <c r="EX251" s="85">
        <v>70</v>
      </c>
      <c r="EY251" s="85">
        <v>3</v>
      </c>
      <c r="EZ251" s="85">
        <v>1</v>
      </c>
      <c r="FA251" s="85">
        <v>4</v>
      </c>
      <c r="FB251" s="85">
        <v>19</v>
      </c>
      <c r="FC251" s="85">
        <v>39</v>
      </c>
      <c r="FD251" s="85">
        <v>51</v>
      </c>
      <c r="FE251" s="85">
        <v>3</v>
      </c>
      <c r="FL251" s="86">
        <f t="shared" si="206"/>
        <v>75.899999999999977</v>
      </c>
      <c r="FM251" s="99">
        <f t="shared" si="194"/>
        <v>3</v>
      </c>
      <c r="FN251" s="99">
        <f t="shared" si="195"/>
        <v>0</v>
      </c>
      <c r="FO251" s="100">
        <f t="shared" si="196"/>
        <v>0.51</v>
      </c>
      <c r="FP251" s="100">
        <f t="shared" si="197"/>
        <v>0</v>
      </c>
      <c r="FQ251" s="101">
        <v>-0.23134543359262452</v>
      </c>
      <c r="FR251" s="101">
        <v>5.938697318007663E-2</v>
      </c>
      <c r="FS251" s="101">
        <v>3.4108527131782834E-2</v>
      </c>
      <c r="FT251" s="100" t="s">
        <v>2367</v>
      </c>
      <c r="FU251" s="100" t="s">
        <v>1414</v>
      </c>
      <c r="FV251" s="100" t="s">
        <v>2009</v>
      </c>
      <c r="FW251" s="100" t="s">
        <v>2078</v>
      </c>
      <c r="FX251" s="100" t="s">
        <v>1787</v>
      </c>
      <c r="FY251" s="100" t="s">
        <v>1429</v>
      </c>
      <c r="FZ251" s="100" t="s">
        <v>2001</v>
      </c>
      <c r="GA251" s="100" t="s">
        <v>2257</v>
      </c>
      <c r="GB251" s="100"/>
    </row>
    <row r="252" spans="1:184" hidden="1" x14ac:dyDescent="0.25">
      <c r="A252" s="32" t="s">
        <v>237</v>
      </c>
      <c r="B252" s="90" t="s">
        <v>241</v>
      </c>
      <c r="C252" s="41" t="str">
        <f>'[1]Özet tablo'!P251</f>
        <v>ÇANKIRI</v>
      </c>
      <c r="D252" s="41"/>
      <c r="E252" s="41"/>
      <c r="F252" s="41"/>
      <c r="G252" s="91">
        <v>10</v>
      </c>
      <c r="H252" s="91">
        <v>16</v>
      </c>
      <c r="I252" s="91">
        <v>23</v>
      </c>
      <c r="J252" s="91">
        <v>49</v>
      </c>
      <c r="K252" s="92">
        <v>10</v>
      </c>
      <c r="L252" s="92">
        <v>14</v>
      </c>
      <c r="M252" s="92">
        <v>17</v>
      </c>
      <c r="N252" s="92">
        <v>41</v>
      </c>
      <c r="O252" s="93">
        <v>1</v>
      </c>
      <c r="P252" s="40">
        <v>3</v>
      </c>
      <c r="Q252" s="94">
        <f t="shared" si="207"/>
        <v>-8</v>
      </c>
      <c r="R252" s="95">
        <f t="shared" si="208"/>
        <v>-0.16326530612244897</v>
      </c>
      <c r="S252" s="96">
        <v>37</v>
      </c>
      <c r="T252" s="96">
        <v>50</v>
      </c>
      <c r="U252" s="96">
        <v>29</v>
      </c>
      <c r="V252" s="96">
        <v>43</v>
      </c>
      <c r="W252" s="96">
        <v>79</v>
      </c>
      <c r="X252" s="96">
        <v>116</v>
      </c>
      <c r="Y252" s="73">
        <f t="shared" si="161"/>
        <v>27.027027027027028</v>
      </c>
      <c r="Z252" s="73">
        <f t="shared" si="162"/>
        <v>28.000000000000004</v>
      </c>
      <c r="AA252" s="73">
        <f t="shared" si="163"/>
        <v>51.724137931034484</v>
      </c>
      <c r="AB252" s="73">
        <f t="shared" si="164"/>
        <v>36.708860759493675</v>
      </c>
      <c r="AC252" s="73">
        <f t="shared" si="165"/>
        <v>33.620689655172413</v>
      </c>
      <c r="AD252" s="97">
        <f t="shared" si="166"/>
        <v>50</v>
      </c>
      <c r="AE252" s="40">
        <f t="shared" si="167"/>
        <v>14</v>
      </c>
      <c r="AF252" s="98">
        <v>50</v>
      </c>
      <c r="AG252" s="98">
        <v>46</v>
      </c>
      <c r="AH252" s="98">
        <v>47</v>
      </c>
      <c r="AI252" s="98">
        <v>34</v>
      </c>
      <c r="AJ252" s="98">
        <v>9</v>
      </c>
      <c r="AK252" s="98">
        <v>10</v>
      </c>
      <c r="AL252" s="76">
        <v>1</v>
      </c>
      <c r="AM252" s="76">
        <v>2</v>
      </c>
      <c r="AN252" s="77">
        <v>0</v>
      </c>
      <c r="AO252" s="77">
        <v>12</v>
      </c>
      <c r="AP252" s="77">
        <v>20</v>
      </c>
      <c r="AQ252" s="77">
        <v>0</v>
      </c>
      <c r="AR252" s="77">
        <f t="shared" si="198"/>
        <v>32</v>
      </c>
      <c r="AS252" s="77">
        <v>5</v>
      </c>
      <c r="AT252" s="77"/>
      <c r="AU252" s="79">
        <v>3</v>
      </c>
      <c r="AV252" s="80">
        <f t="shared" si="168"/>
        <v>18.75</v>
      </c>
      <c r="AW252" s="80">
        <f t="shared" si="169"/>
        <v>33.333333333333329</v>
      </c>
      <c r="AX252" s="80">
        <f t="shared" si="170"/>
        <v>44.117647058823529</v>
      </c>
      <c r="AY252" s="81">
        <f t="shared" si="171"/>
        <v>0</v>
      </c>
      <c r="AZ252" s="81">
        <f t="shared" si="172"/>
        <v>25.531914893617021</v>
      </c>
      <c r="BA252" s="81">
        <f t="shared" si="173"/>
        <v>53.488372093023251</v>
      </c>
      <c r="BB252" s="81">
        <f t="shared" si="174"/>
        <v>38.888888888888893</v>
      </c>
      <c r="BC252" s="81">
        <f t="shared" si="175"/>
        <v>25.842696629213485</v>
      </c>
      <c r="BD252" s="82">
        <f t="shared" si="199"/>
        <v>20</v>
      </c>
      <c r="BE252" s="83">
        <v>1</v>
      </c>
      <c r="BF252" s="83">
        <v>2</v>
      </c>
      <c r="BG252" s="83">
        <v>1</v>
      </c>
      <c r="BH252" s="83">
        <v>7</v>
      </c>
      <c r="BI252" s="83">
        <v>24</v>
      </c>
      <c r="BJ252" s="83">
        <v>0</v>
      </c>
      <c r="BK252" s="77">
        <f t="shared" si="200"/>
        <v>32</v>
      </c>
      <c r="BL252" s="83">
        <f t="shared" si="176"/>
        <v>1</v>
      </c>
      <c r="BM252" s="84">
        <v>2</v>
      </c>
      <c r="BN252" s="83">
        <f t="shared" si="177"/>
        <v>2</v>
      </c>
      <c r="BO252" s="83">
        <f t="shared" si="178"/>
        <v>1</v>
      </c>
      <c r="BP252" s="83">
        <f t="shared" si="179"/>
        <v>7</v>
      </c>
      <c r="BQ252" s="83">
        <f t="shared" si="180"/>
        <v>24</v>
      </c>
      <c r="BR252" s="83">
        <f t="shared" si="181"/>
        <v>0</v>
      </c>
      <c r="BS252" s="77">
        <f t="shared" si="201"/>
        <v>32</v>
      </c>
      <c r="BT252" s="83">
        <f t="shared" si="182"/>
        <v>0</v>
      </c>
      <c r="BU252" s="77"/>
      <c r="BV252" s="83">
        <f t="shared" si="183"/>
        <v>0</v>
      </c>
      <c r="BW252" s="83">
        <f t="shared" si="184"/>
        <v>0</v>
      </c>
      <c r="BX252" s="83">
        <f t="shared" si="185"/>
        <v>0</v>
      </c>
      <c r="BY252" s="83">
        <f t="shared" si="186"/>
        <v>0</v>
      </c>
      <c r="BZ252" s="83">
        <f t="shared" si="187"/>
        <v>0</v>
      </c>
      <c r="CA252" s="77">
        <f t="shared" si="202"/>
        <v>0</v>
      </c>
      <c r="CC252" s="77"/>
      <c r="CI252" s="77">
        <f t="shared" si="203"/>
        <v>0</v>
      </c>
      <c r="CP252" s="77">
        <f t="shared" si="204"/>
        <v>0</v>
      </c>
      <c r="CQ252" s="85">
        <f t="shared" si="188"/>
        <v>0</v>
      </c>
      <c r="CR252" s="77"/>
      <c r="CS252" s="85">
        <f t="shared" si="189"/>
        <v>0</v>
      </c>
      <c r="CT252" s="85">
        <f t="shared" si="190"/>
        <v>0</v>
      </c>
      <c r="CU252" s="85">
        <f t="shared" si="191"/>
        <v>0</v>
      </c>
      <c r="CV252" s="85">
        <f t="shared" si="192"/>
        <v>0</v>
      </c>
      <c r="CW252" s="85">
        <f t="shared" si="193"/>
        <v>0</v>
      </c>
      <c r="CX252" s="77">
        <f t="shared" si="205"/>
        <v>0</v>
      </c>
      <c r="EZ252" s="85">
        <v>1</v>
      </c>
      <c r="FA252" s="85">
        <v>2</v>
      </c>
      <c r="FB252" s="85">
        <v>1</v>
      </c>
      <c r="FC252" s="85">
        <v>7</v>
      </c>
      <c r="FD252" s="85">
        <v>24</v>
      </c>
      <c r="FE252" s="85">
        <v>0</v>
      </c>
      <c r="FL252" s="86">
        <f t="shared" si="206"/>
        <v>24.699999999999996</v>
      </c>
      <c r="FM252" s="99">
        <f t="shared" si="194"/>
        <v>1</v>
      </c>
      <c r="FN252" s="99">
        <f t="shared" si="195"/>
        <v>0</v>
      </c>
      <c r="FO252" s="100">
        <f t="shared" si="196"/>
        <v>0.17</v>
      </c>
      <c r="FP252" s="100">
        <f t="shared" si="197"/>
        <v>0</v>
      </c>
      <c r="FQ252" s="101">
        <v>0.19046334129982262</v>
      </c>
      <c r="FR252" s="101">
        <v>-1.4731182795698862E-2</v>
      </c>
      <c r="FS252" s="101">
        <v>-0.10714285714285698</v>
      </c>
      <c r="FT252" s="100" t="s">
        <v>1682</v>
      </c>
      <c r="FU252" s="100" t="s">
        <v>2318</v>
      </c>
      <c r="FV252" s="100" t="s">
        <v>2018</v>
      </c>
      <c r="FW252" s="100" t="s">
        <v>2020</v>
      </c>
      <c r="FX252" s="100" t="s">
        <v>2264</v>
      </c>
      <c r="FY252" s="100" t="s">
        <v>1753</v>
      </c>
      <c r="FZ252" s="100" t="s">
        <v>2090</v>
      </c>
      <c r="GA252" s="100" t="s">
        <v>1420</v>
      </c>
      <c r="GB252" s="100"/>
    </row>
    <row r="253" spans="1:184" ht="14.45" hidden="1" customHeight="1" x14ac:dyDescent="0.25">
      <c r="A253" s="32" t="s">
        <v>237</v>
      </c>
      <c r="B253" s="90" t="s">
        <v>242</v>
      </c>
      <c r="C253" s="41" t="str">
        <f>'[1]Özet tablo'!P252</f>
        <v>ÇANKIRI</v>
      </c>
      <c r="D253" s="41"/>
      <c r="E253" s="41"/>
      <c r="F253" s="41"/>
      <c r="G253" s="91">
        <v>11</v>
      </c>
      <c r="H253" s="91">
        <v>48</v>
      </c>
      <c r="I253" s="91">
        <v>71</v>
      </c>
      <c r="J253" s="91">
        <v>130</v>
      </c>
      <c r="K253" s="92">
        <v>19</v>
      </c>
      <c r="L253" s="92">
        <v>32</v>
      </c>
      <c r="M253" s="92">
        <v>63</v>
      </c>
      <c r="N253" s="92">
        <v>114</v>
      </c>
      <c r="O253" s="93">
        <v>10</v>
      </c>
      <c r="P253" s="40">
        <v>5</v>
      </c>
      <c r="Q253" s="94">
        <f t="shared" si="207"/>
        <v>-16</v>
      </c>
      <c r="R253" s="95">
        <f t="shared" si="208"/>
        <v>-0.12307692307692308</v>
      </c>
      <c r="S253" s="96">
        <v>116</v>
      </c>
      <c r="T253" s="96">
        <v>129</v>
      </c>
      <c r="U253" s="96">
        <v>102</v>
      </c>
      <c r="V253" s="96">
        <v>136</v>
      </c>
      <c r="W253" s="96">
        <v>231</v>
      </c>
      <c r="X253" s="96">
        <v>347</v>
      </c>
      <c r="Y253" s="73">
        <f t="shared" si="161"/>
        <v>16.379310344827587</v>
      </c>
      <c r="Z253" s="73">
        <f t="shared" si="162"/>
        <v>24.806201550387598</v>
      </c>
      <c r="AA253" s="73">
        <f t="shared" si="163"/>
        <v>66.666666666666657</v>
      </c>
      <c r="AB253" s="73">
        <f t="shared" si="164"/>
        <v>43.290043290043286</v>
      </c>
      <c r="AC253" s="73">
        <f t="shared" si="165"/>
        <v>34.293948126801155</v>
      </c>
      <c r="AD253" s="97">
        <f t="shared" si="166"/>
        <v>131</v>
      </c>
      <c r="AE253" s="40">
        <f t="shared" si="167"/>
        <v>34</v>
      </c>
      <c r="AF253" s="98">
        <v>139</v>
      </c>
      <c r="AG253" s="98">
        <v>92</v>
      </c>
      <c r="AH253" s="98">
        <v>153</v>
      </c>
      <c r="AI253" s="98">
        <v>90</v>
      </c>
      <c r="AJ253" s="98">
        <v>36</v>
      </c>
      <c r="AK253" s="98">
        <v>26</v>
      </c>
      <c r="AL253" s="76">
        <v>4</v>
      </c>
      <c r="AM253" s="76">
        <v>8</v>
      </c>
      <c r="AN253" s="77">
        <v>14</v>
      </c>
      <c r="AO253" s="77">
        <v>44</v>
      </c>
      <c r="AP253" s="77">
        <v>61</v>
      </c>
      <c r="AQ253" s="77">
        <v>0</v>
      </c>
      <c r="AR253" s="77">
        <f t="shared" si="198"/>
        <v>119</v>
      </c>
      <c r="AS253" s="77">
        <v>16</v>
      </c>
      <c r="AT253" s="78">
        <v>3</v>
      </c>
      <c r="AU253" s="79">
        <v>11</v>
      </c>
      <c r="AV253" s="80">
        <f t="shared" si="168"/>
        <v>32.417582417582416</v>
      </c>
      <c r="AW253" s="80">
        <f t="shared" si="169"/>
        <v>36.625514403292179</v>
      </c>
      <c r="AX253" s="80">
        <f t="shared" si="170"/>
        <v>50</v>
      </c>
      <c r="AY253" s="81">
        <f t="shared" si="171"/>
        <v>15.217391304347828</v>
      </c>
      <c r="AZ253" s="81">
        <f t="shared" si="172"/>
        <v>28.75816993464052</v>
      </c>
      <c r="BA253" s="81">
        <f t="shared" si="173"/>
        <v>59.523809523809526</v>
      </c>
      <c r="BB253" s="81">
        <f t="shared" si="174"/>
        <v>42.652329749103941</v>
      </c>
      <c r="BC253" s="81">
        <f t="shared" si="175"/>
        <v>40.825688073394495</v>
      </c>
      <c r="BD253" s="82">
        <f t="shared" si="199"/>
        <v>51</v>
      </c>
      <c r="BE253" s="83">
        <v>4</v>
      </c>
      <c r="BF253" s="83">
        <v>7</v>
      </c>
      <c r="BG253" s="83">
        <v>11</v>
      </c>
      <c r="BH253" s="83">
        <v>46</v>
      </c>
      <c r="BI253" s="83">
        <v>68</v>
      </c>
      <c r="BJ253" s="83">
        <v>2</v>
      </c>
      <c r="BK253" s="77">
        <f t="shared" si="200"/>
        <v>127</v>
      </c>
      <c r="BL253" s="83">
        <f t="shared" si="176"/>
        <v>4</v>
      </c>
      <c r="BM253" s="84">
        <v>8</v>
      </c>
      <c r="BN253" s="83">
        <f t="shared" si="177"/>
        <v>7</v>
      </c>
      <c r="BO253" s="83">
        <f t="shared" si="178"/>
        <v>11</v>
      </c>
      <c r="BP253" s="83">
        <f t="shared" si="179"/>
        <v>46</v>
      </c>
      <c r="BQ253" s="83">
        <f t="shared" si="180"/>
        <v>68</v>
      </c>
      <c r="BR253" s="83">
        <f t="shared" si="181"/>
        <v>2</v>
      </c>
      <c r="BS253" s="77">
        <f t="shared" si="201"/>
        <v>127</v>
      </c>
      <c r="BT253" s="83">
        <f t="shared" si="182"/>
        <v>0</v>
      </c>
      <c r="BU253" s="77"/>
      <c r="BV253" s="83">
        <f t="shared" si="183"/>
        <v>0</v>
      </c>
      <c r="BW253" s="83">
        <f t="shared" si="184"/>
        <v>0</v>
      </c>
      <c r="BX253" s="83">
        <f t="shared" si="185"/>
        <v>0</v>
      </c>
      <c r="BY253" s="83">
        <f t="shared" si="186"/>
        <v>0</v>
      </c>
      <c r="BZ253" s="83">
        <f t="shared" si="187"/>
        <v>0</v>
      </c>
      <c r="CA253" s="77">
        <f t="shared" si="202"/>
        <v>0</v>
      </c>
      <c r="CC253" s="77"/>
      <c r="CI253" s="77">
        <f t="shared" si="203"/>
        <v>0</v>
      </c>
      <c r="CP253" s="77">
        <f t="shared" si="204"/>
        <v>0</v>
      </c>
      <c r="CQ253" s="85">
        <f t="shared" si="188"/>
        <v>0</v>
      </c>
      <c r="CR253" s="77"/>
      <c r="CS253" s="85">
        <f t="shared" si="189"/>
        <v>0</v>
      </c>
      <c r="CT253" s="85">
        <f t="shared" si="190"/>
        <v>0</v>
      </c>
      <c r="CU253" s="85">
        <f t="shared" si="191"/>
        <v>0</v>
      </c>
      <c r="CV253" s="85">
        <f t="shared" si="192"/>
        <v>0</v>
      </c>
      <c r="CW253" s="85">
        <f t="shared" si="193"/>
        <v>0</v>
      </c>
      <c r="CX253" s="77">
        <f t="shared" si="205"/>
        <v>0</v>
      </c>
      <c r="ET253" s="85">
        <v>3</v>
      </c>
      <c r="EU253" s="85">
        <v>4</v>
      </c>
      <c r="EV253" s="85">
        <v>0</v>
      </c>
      <c r="EW253" s="85">
        <v>13</v>
      </c>
      <c r="EX253" s="85">
        <v>56</v>
      </c>
      <c r="EY253" s="85">
        <v>2</v>
      </c>
      <c r="EZ253" s="85">
        <v>1</v>
      </c>
      <c r="FA253" s="85">
        <v>3</v>
      </c>
      <c r="FB253" s="85">
        <v>11</v>
      </c>
      <c r="FC253" s="85">
        <v>33</v>
      </c>
      <c r="FD253" s="85">
        <v>12</v>
      </c>
      <c r="FE253" s="85">
        <v>0</v>
      </c>
      <c r="FL253" s="86">
        <f t="shared" si="206"/>
        <v>62.099999999999994</v>
      </c>
      <c r="FM253" s="99">
        <f t="shared" si="194"/>
        <v>3</v>
      </c>
      <c r="FN253" s="99">
        <f t="shared" si="195"/>
        <v>0</v>
      </c>
      <c r="FO253" s="100">
        <f t="shared" si="196"/>
        <v>0.51</v>
      </c>
      <c r="FP253" s="100">
        <f t="shared" si="197"/>
        <v>0</v>
      </c>
      <c r="FQ253" s="101">
        <v>-5.7777777777777935E-2</v>
      </c>
      <c r="FR253" s="101">
        <v>-0.21434426229508197</v>
      </c>
      <c r="FS253" s="101">
        <v>-0.13513513513513514</v>
      </c>
      <c r="FT253" s="100" t="s">
        <v>2236</v>
      </c>
      <c r="FU253" s="100" t="s">
        <v>2321</v>
      </c>
      <c r="FV253" s="100" t="s">
        <v>1937</v>
      </c>
      <c r="FW253" s="100" t="s">
        <v>2118</v>
      </c>
      <c r="FX253" s="100" t="s">
        <v>2178</v>
      </c>
      <c r="FY253" s="100" t="s">
        <v>2159</v>
      </c>
      <c r="FZ253" s="100" t="s">
        <v>2372</v>
      </c>
      <c r="GA253" s="100" t="s">
        <v>2345</v>
      </c>
      <c r="GB253" s="100"/>
    </row>
    <row r="254" spans="1:184" ht="14.45" hidden="1" customHeight="1" x14ac:dyDescent="0.25">
      <c r="A254" s="32" t="s">
        <v>237</v>
      </c>
      <c r="B254" s="90" t="s">
        <v>243</v>
      </c>
      <c r="C254" s="41" t="str">
        <f>'[1]Özet tablo'!P253</f>
        <v>ÇANKIRI</v>
      </c>
      <c r="D254" s="41"/>
      <c r="E254" s="41"/>
      <c r="F254" s="41"/>
      <c r="G254" s="91">
        <v>19</v>
      </c>
      <c r="H254" s="91">
        <v>58</v>
      </c>
      <c r="I254" s="91">
        <v>58</v>
      </c>
      <c r="J254" s="91">
        <v>135</v>
      </c>
      <c r="K254" s="92">
        <v>14</v>
      </c>
      <c r="L254" s="92">
        <v>24</v>
      </c>
      <c r="M254" s="92">
        <v>29</v>
      </c>
      <c r="N254" s="92">
        <v>67</v>
      </c>
      <c r="O254" s="93">
        <v>9</v>
      </c>
      <c r="P254" s="40">
        <v>1</v>
      </c>
      <c r="Q254" s="94">
        <f t="shared" si="207"/>
        <v>-68</v>
      </c>
      <c r="R254" s="95">
        <f t="shared" si="208"/>
        <v>-0.50370370370370365</v>
      </c>
      <c r="S254" s="96">
        <v>70</v>
      </c>
      <c r="T254" s="96">
        <v>78</v>
      </c>
      <c r="U254" s="96">
        <v>64</v>
      </c>
      <c r="V254" s="96">
        <v>83</v>
      </c>
      <c r="W254" s="96">
        <v>142</v>
      </c>
      <c r="X254" s="96">
        <v>212</v>
      </c>
      <c r="Y254" s="73">
        <f t="shared" si="161"/>
        <v>20</v>
      </c>
      <c r="Z254" s="73">
        <f t="shared" si="162"/>
        <v>30.76923076923077</v>
      </c>
      <c r="AA254" s="73">
        <f t="shared" si="163"/>
        <v>57.8125</v>
      </c>
      <c r="AB254" s="73">
        <f t="shared" si="164"/>
        <v>42.95774647887324</v>
      </c>
      <c r="AC254" s="73">
        <f t="shared" si="165"/>
        <v>35.377358490566039</v>
      </c>
      <c r="AD254" s="97">
        <f t="shared" si="166"/>
        <v>81</v>
      </c>
      <c r="AE254" s="40">
        <f t="shared" si="167"/>
        <v>27</v>
      </c>
      <c r="AF254" s="98">
        <v>91</v>
      </c>
      <c r="AG254" s="98">
        <v>59</v>
      </c>
      <c r="AH254" s="98">
        <v>90</v>
      </c>
      <c r="AI254" s="98">
        <v>54</v>
      </c>
      <c r="AJ254" s="98">
        <v>16</v>
      </c>
      <c r="AK254" s="98">
        <v>16</v>
      </c>
      <c r="AL254" s="76">
        <v>2</v>
      </c>
      <c r="AM254" s="76">
        <v>5</v>
      </c>
      <c r="AN254" s="77">
        <v>8</v>
      </c>
      <c r="AO254" s="77">
        <v>19</v>
      </c>
      <c r="AP254" s="77">
        <v>23</v>
      </c>
      <c r="AQ254" s="77">
        <v>0</v>
      </c>
      <c r="AR254" s="77">
        <f t="shared" si="198"/>
        <v>50</v>
      </c>
      <c r="AS254" s="77">
        <v>5</v>
      </c>
      <c r="AT254" s="78">
        <v>6</v>
      </c>
      <c r="AU254" s="79">
        <v>6</v>
      </c>
      <c r="AV254" s="80">
        <f t="shared" si="168"/>
        <v>23.008849557522122</v>
      </c>
      <c r="AW254" s="80">
        <f t="shared" si="169"/>
        <v>25.694444444444443</v>
      </c>
      <c r="AX254" s="80">
        <f t="shared" si="170"/>
        <v>33.333333333333329</v>
      </c>
      <c r="AY254" s="81">
        <f t="shared" si="171"/>
        <v>13.559322033898304</v>
      </c>
      <c r="AZ254" s="81">
        <f t="shared" si="172"/>
        <v>21.111111111111111</v>
      </c>
      <c r="BA254" s="81">
        <f t="shared" si="173"/>
        <v>50</v>
      </c>
      <c r="BB254" s="81">
        <f t="shared" si="174"/>
        <v>33.75</v>
      </c>
      <c r="BC254" s="81">
        <f t="shared" si="175"/>
        <v>33.333333333333329</v>
      </c>
      <c r="BD254" s="82">
        <f t="shared" si="199"/>
        <v>35</v>
      </c>
      <c r="BE254" s="83">
        <v>2</v>
      </c>
      <c r="BF254" s="83">
        <v>4</v>
      </c>
      <c r="BG254" s="83">
        <v>8</v>
      </c>
      <c r="BH254" s="83">
        <v>17</v>
      </c>
      <c r="BI254" s="83">
        <v>26</v>
      </c>
      <c r="BJ254" s="83">
        <v>0</v>
      </c>
      <c r="BK254" s="77">
        <f t="shared" si="200"/>
        <v>51</v>
      </c>
      <c r="BL254" s="83">
        <f t="shared" si="176"/>
        <v>2</v>
      </c>
      <c r="BM254" s="84">
        <v>5</v>
      </c>
      <c r="BN254" s="83">
        <f t="shared" si="177"/>
        <v>4</v>
      </c>
      <c r="BO254" s="83">
        <f t="shared" si="178"/>
        <v>8</v>
      </c>
      <c r="BP254" s="83">
        <f t="shared" si="179"/>
        <v>17</v>
      </c>
      <c r="BQ254" s="83">
        <f t="shared" si="180"/>
        <v>26</v>
      </c>
      <c r="BR254" s="83">
        <f t="shared" si="181"/>
        <v>0</v>
      </c>
      <c r="BS254" s="77">
        <f t="shared" si="201"/>
        <v>51</v>
      </c>
      <c r="BT254" s="83">
        <f t="shared" si="182"/>
        <v>0</v>
      </c>
      <c r="BU254" s="77"/>
      <c r="BV254" s="83">
        <f t="shared" si="183"/>
        <v>0</v>
      </c>
      <c r="BW254" s="83">
        <f t="shared" si="184"/>
        <v>0</v>
      </c>
      <c r="BX254" s="83">
        <f t="shared" si="185"/>
        <v>0</v>
      </c>
      <c r="BY254" s="83">
        <f t="shared" si="186"/>
        <v>0</v>
      </c>
      <c r="BZ254" s="83">
        <f t="shared" si="187"/>
        <v>0</v>
      </c>
      <c r="CA254" s="77">
        <f t="shared" si="202"/>
        <v>0</v>
      </c>
      <c r="CC254" s="77"/>
      <c r="CI254" s="77">
        <f t="shared" si="203"/>
        <v>0</v>
      </c>
      <c r="CP254" s="77">
        <f t="shared" si="204"/>
        <v>0</v>
      </c>
      <c r="CQ254" s="85">
        <f t="shared" si="188"/>
        <v>0</v>
      </c>
      <c r="CR254" s="77"/>
      <c r="CS254" s="85">
        <f t="shared" si="189"/>
        <v>0</v>
      </c>
      <c r="CT254" s="85">
        <f t="shared" si="190"/>
        <v>0</v>
      </c>
      <c r="CU254" s="85">
        <f t="shared" si="191"/>
        <v>0</v>
      </c>
      <c r="CV254" s="85">
        <f t="shared" si="192"/>
        <v>0</v>
      </c>
      <c r="CW254" s="85">
        <f t="shared" si="193"/>
        <v>0</v>
      </c>
      <c r="CX254" s="77">
        <f t="shared" si="205"/>
        <v>0</v>
      </c>
      <c r="ET254" s="85">
        <v>1</v>
      </c>
      <c r="EU254" s="85">
        <v>1</v>
      </c>
      <c r="EV254" s="85">
        <v>0</v>
      </c>
      <c r="EW254" s="85">
        <v>4</v>
      </c>
      <c r="EX254" s="85">
        <v>3</v>
      </c>
      <c r="EY254" s="85">
        <v>0</v>
      </c>
      <c r="EZ254" s="85">
        <v>1</v>
      </c>
      <c r="FA254" s="85">
        <v>3</v>
      </c>
      <c r="FB254" s="85">
        <v>8</v>
      </c>
      <c r="FC254" s="85">
        <v>13</v>
      </c>
      <c r="FD254" s="85">
        <v>23</v>
      </c>
      <c r="FE254" s="85">
        <v>0</v>
      </c>
      <c r="FL254" s="86">
        <f t="shared" si="206"/>
        <v>52.8</v>
      </c>
      <c r="FM254" s="99">
        <f t="shared" si="194"/>
        <v>2</v>
      </c>
      <c r="FN254" s="99">
        <f t="shared" si="195"/>
        <v>0</v>
      </c>
      <c r="FO254" s="100">
        <f t="shared" si="196"/>
        <v>0.34</v>
      </c>
      <c r="FP254" s="100">
        <f t="shared" si="197"/>
        <v>0</v>
      </c>
      <c r="FQ254" s="101">
        <v>-0.32866795366795359</v>
      </c>
      <c r="FR254" s="101">
        <v>-0.30199430199430194</v>
      </c>
      <c r="FS254" s="101">
        <v>-0.44823232323232326</v>
      </c>
      <c r="FT254" s="100" t="s">
        <v>2246</v>
      </c>
      <c r="FU254" s="100" t="s">
        <v>2340</v>
      </c>
      <c r="FV254" s="100" t="s">
        <v>1502</v>
      </c>
      <c r="FW254" s="100" t="s">
        <v>1608</v>
      </c>
      <c r="FX254" s="100" t="s">
        <v>2070</v>
      </c>
      <c r="FY254" s="100" t="s">
        <v>2349</v>
      </c>
      <c r="FZ254" s="100" t="s">
        <v>1664</v>
      </c>
      <c r="GA254" s="100" t="s">
        <v>2208</v>
      </c>
      <c r="GB254" s="100"/>
    </row>
    <row r="255" spans="1:184" ht="12.75" hidden="1" customHeight="1" x14ac:dyDescent="0.25">
      <c r="A255" s="32" t="s">
        <v>237</v>
      </c>
      <c r="B255" s="90" t="s">
        <v>244</v>
      </c>
      <c r="C255" s="41" t="str">
        <f>'[1]Özet tablo'!P254</f>
        <v>ÇANKIRI</v>
      </c>
      <c r="D255" s="41"/>
      <c r="E255" s="41"/>
      <c r="F255" s="41"/>
      <c r="G255" s="91">
        <v>12</v>
      </c>
      <c r="H255" s="91">
        <v>13</v>
      </c>
      <c r="I255" s="91">
        <v>18</v>
      </c>
      <c r="J255" s="91">
        <v>43</v>
      </c>
      <c r="K255" s="92">
        <v>17</v>
      </c>
      <c r="L255" s="92">
        <v>21</v>
      </c>
      <c r="M255" s="92">
        <v>25</v>
      </c>
      <c r="N255" s="92">
        <v>63</v>
      </c>
      <c r="O255" s="93"/>
      <c r="P255" s="40">
        <v>7</v>
      </c>
      <c r="Q255" s="94">
        <f t="shared" si="207"/>
        <v>20</v>
      </c>
      <c r="R255" s="95">
        <f t="shared" si="208"/>
        <v>0.46511627906976744</v>
      </c>
      <c r="S255" s="96">
        <v>37</v>
      </c>
      <c r="T255" s="96">
        <v>47</v>
      </c>
      <c r="U255" s="96">
        <v>23</v>
      </c>
      <c r="V255" s="96">
        <v>38</v>
      </c>
      <c r="W255" s="96">
        <v>70</v>
      </c>
      <c r="X255" s="96">
        <v>107</v>
      </c>
      <c r="Y255" s="73">
        <f t="shared" si="161"/>
        <v>45.945945945945951</v>
      </c>
      <c r="Z255" s="73">
        <f t="shared" si="162"/>
        <v>44.680851063829785</v>
      </c>
      <c r="AA255" s="73">
        <f t="shared" si="163"/>
        <v>78.260869565217391</v>
      </c>
      <c r="AB255" s="73">
        <f t="shared" si="164"/>
        <v>55.714285714285715</v>
      </c>
      <c r="AC255" s="73">
        <f t="shared" si="165"/>
        <v>52.336448598130836</v>
      </c>
      <c r="AD255" s="97">
        <f t="shared" si="166"/>
        <v>31</v>
      </c>
      <c r="AE255" s="40">
        <f t="shared" si="167"/>
        <v>5</v>
      </c>
      <c r="AF255" s="98">
        <v>43</v>
      </c>
      <c r="AG255" s="98">
        <v>30</v>
      </c>
      <c r="AH255" s="98">
        <v>46</v>
      </c>
      <c r="AI255" s="98">
        <v>32</v>
      </c>
      <c r="AJ255" s="98">
        <v>12</v>
      </c>
      <c r="AK255" s="98">
        <v>15</v>
      </c>
      <c r="AL255" s="76">
        <v>1</v>
      </c>
      <c r="AM255" s="76">
        <v>3</v>
      </c>
      <c r="AN255" s="77">
        <v>7</v>
      </c>
      <c r="AO255" s="77">
        <v>16</v>
      </c>
      <c r="AP255" s="77">
        <v>17</v>
      </c>
      <c r="AQ255" s="77">
        <v>0</v>
      </c>
      <c r="AR255" s="77">
        <f t="shared" si="198"/>
        <v>40</v>
      </c>
      <c r="AS255" s="77">
        <v>2</v>
      </c>
      <c r="AT255" s="77"/>
      <c r="AU255" s="79">
        <v>2</v>
      </c>
      <c r="AV255" s="80">
        <f t="shared" si="168"/>
        <v>35.483870967741936</v>
      </c>
      <c r="AW255" s="80">
        <f t="shared" si="169"/>
        <v>39.743589743589745</v>
      </c>
      <c r="AX255" s="80">
        <f t="shared" si="170"/>
        <v>46.875</v>
      </c>
      <c r="AY255" s="81">
        <f t="shared" si="171"/>
        <v>23.333333333333332</v>
      </c>
      <c r="AZ255" s="81">
        <f t="shared" si="172"/>
        <v>34.782608695652172</v>
      </c>
      <c r="BA255" s="81">
        <f t="shared" si="173"/>
        <v>43.18181818181818</v>
      </c>
      <c r="BB255" s="81">
        <f t="shared" si="174"/>
        <v>38.888888888888893</v>
      </c>
      <c r="BC255" s="81">
        <f t="shared" si="175"/>
        <v>35.135135135135137</v>
      </c>
      <c r="BD255" s="82">
        <f t="shared" si="199"/>
        <v>25</v>
      </c>
      <c r="BE255" s="83">
        <v>1</v>
      </c>
      <c r="BF255" s="83">
        <v>3</v>
      </c>
      <c r="BG255" s="83">
        <v>8</v>
      </c>
      <c r="BH255" s="83">
        <v>15</v>
      </c>
      <c r="BI255" s="83">
        <v>22</v>
      </c>
      <c r="BJ255" s="83">
        <v>1</v>
      </c>
      <c r="BK255" s="77">
        <f t="shared" si="200"/>
        <v>46</v>
      </c>
      <c r="BL255" s="83">
        <f t="shared" si="176"/>
        <v>1</v>
      </c>
      <c r="BM255" s="84">
        <v>3</v>
      </c>
      <c r="BN255" s="83">
        <f t="shared" si="177"/>
        <v>3</v>
      </c>
      <c r="BO255" s="83">
        <f t="shared" si="178"/>
        <v>8</v>
      </c>
      <c r="BP255" s="83">
        <f t="shared" si="179"/>
        <v>15</v>
      </c>
      <c r="BQ255" s="83">
        <f t="shared" si="180"/>
        <v>22</v>
      </c>
      <c r="BR255" s="83">
        <f t="shared" si="181"/>
        <v>1</v>
      </c>
      <c r="BS255" s="77">
        <f t="shared" si="201"/>
        <v>46</v>
      </c>
      <c r="BT255" s="83">
        <f t="shared" si="182"/>
        <v>0</v>
      </c>
      <c r="BU255" s="77"/>
      <c r="BV255" s="83">
        <f t="shared" si="183"/>
        <v>0</v>
      </c>
      <c r="BW255" s="83">
        <f t="shared" si="184"/>
        <v>0</v>
      </c>
      <c r="BX255" s="83">
        <f t="shared" si="185"/>
        <v>0</v>
      </c>
      <c r="BY255" s="83">
        <f t="shared" si="186"/>
        <v>0</v>
      </c>
      <c r="BZ255" s="83">
        <f t="shared" si="187"/>
        <v>0</v>
      </c>
      <c r="CA255" s="77">
        <f t="shared" si="202"/>
        <v>0</v>
      </c>
      <c r="CC255" s="77"/>
      <c r="CI255" s="77">
        <f t="shared" si="203"/>
        <v>0</v>
      </c>
      <c r="CP255" s="77">
        <f t="shared" si="204"/>
        <v>0</v>
      </c>
      <c r="CQ255" s="85">
        <f t="shared" si="188"/>
        <v>0</v>
      </c>
      <c r="CR255" s="77"/>
      <c r="CS255" s="85">
        <f t="shared" si="189"/>
        <v>0</v>
      </c>
      <c r="CT255" s="85">
        <f t="shared" si="190"/>
        <v>0</v>
      </c>
      <c r="CU255" s="85">
        <f t="shared" si="191"/>
        <v>0</v>
      </c>
      <c r="CV255" s="85">
        <f t="shared" si="192"/>
        <v>0</v>
      </c>
      <c r="CW255" s="85">
        <f t="shared" si="193"/>
        <v>0</v>
      </c>
      <c r="CX255" s="77">
        <f t="shared" si="205"/>
        <v>0</v>
      </c>
      <c r="EZ255" s="85">
        <v>1</v>
      </c>
      <c r="FA255" s="85">
        <v>3</v>
      </c>
      <c r="FB255" s="85">
        <v>8</v>
      </c>
      <c r="FC255" s="85">
        <v>15</v>
      </c>
      <c r="FD255" s="85">
        <v>22</v>
      </c>
      <c r="FE255" s="85">
        <v>1</v>
      </c>
      <c r="FL255" s="86">
        <f t="shared" si="206"/>
        <v>21.599999999999994</v>
      </c>
      <c r="FM255" s="99">
        <f t="shared" si="194"/>
        <v>1</v>
      </c>
      <c r="FN255" s="99">
        <f t="shared" si="195"/>
        <v>0</v>
      </c>
      <c r="FO255" s="100">
        <f t="shared" si="196"/>
        <v>0.17</v>
      </c>
      <c r="FP255" s="100">
        <f t="shared" si="197"/>
        <v>0</v>
      </c>
      <c r="FQ255" s="101">
        <v>-1.7094017094016947E-2</v>
      </c>
      <c r="FR255" s="101">
        <v>0.1052217855137563</v>
      </c>
      <c r="FS255" s="101">
        <v>-3.5827186512118088E-2</v>
      </c>
      <c r="FT255" s="100" t="s">
        <v>2294</v>
      </c>
      <c r="FU255" s="100" t="s">
        <v>2298</v>
      </c>
      <c r="FV255" s="100" t="s">
        <v>1788</v>
      </c>
      <c r="FW255" s="100" t="s">
        <v>1535</v>
      </c>
      <c r="FX255" s="100" t="s">
        <v>2042</v>
      </c>
      <c r="FY255" s="100" t="s">
        <v>2248</v>
      </c>
      <c r="FZ255" s="100" t="s">
        <v>2017</v>
      </c>
      <c r="GA255" s="100" t="s">
        <v>2242</v>
      </c>
      <c r="GB255" s="100"/>
    </row>
    <row r="256" spans="1:184" ht="15" hidden="1" customHeight="1" x14ac:dyDescent="0.25">
      <c r="A256" s="32" t="s">
        <v>237</v>
      </c>
      <c r="B256" s="90" t="s">
        <v>245</v>
      </c>
      <c r="C256" s="41" t="str">
        <f>'[1]Özet tablo'!P255</f>
        <v>ÇANKIRI</v>
      </c>
      <c r="D256" s="41"/>
      <c r="E256" s="41"/>
      <c r="F256" s="41"/>
      <c r="G256" s="91">
        <v>5</v>
      </c>
      <c r="H256" s="91">
        <v>42</v>
      </c>
      <c r="I256" s="91">
        <v>38</v>
      </c>
      <c r="J256" s="91">
        <v>85</v>
      </c>
      <c r="K256" s="92">
        <v>7</v>
      </c>
      <c r="L256" s="92">
        <v>26</v>
      </c>
      <c r="M256" s="92">
        <v>40</v>
      </c>
      <c r="N256" s="92">
        <v>73</v>
      </c>
      <c r="O256" s="93">
        <v>7</v>
      </c>
      <c r="P256" s="40">
        <v>8</v>
      </c>
      <c r="Q256" s="94">
        <f t="shared" si="207"/>
        <v>-12</v>
      </c>
      <c r="R256" s="95">
        <f t="shared" si="208"/>
        <v>-0.14117647058823529</v>
      </c>
      <c r="S256" s="96">
        <v>51</v>
      </c>
      <c r="T256" s="96">
        <v>72</v>
      </c>
      <c r="U256" s="96">
        <v>61</v>
      </c>
      <c r="V256" s="96">
        <v>72</v>
      </c>
      <c r="W256" s="96">
        <v>133</v>
      </c>
      <c r="X256" s="96">
        <v>184</v>
      </c>
      <c r="Y256" s="73">
        <f t="shared" si="161"/>
        <v>13.725490196078432</v>
      </c>
      <c r="Z256" s="73">
        <f t="shared" si="162"/>
        <v>36.111111111111107</v>
      </c>
      <c r="AA256" s="73">
        <f t="shared" si="163"/>
        <v>63.934426229508205</v>
      </c>
      <c r="AB256" s="73">
        <f t="shared" si="164"/>
        <v>48.872180451127818</v>
      </c>
      <c r="AC256" s="73">
        <f t="shared" si="165"/>
        <v>39.130434782608695</v>
      </c>
      <c r="AD256" s="97">
        <f t="shared" si="166"/>
        <v>68</v>
      </c>
      <c r="AE256" s="40">
        <f t="shared" si="167"/>
        <v>22</v>
      </c>
      <c r="AF256" s="98">
        <v>70</v>
      </c>
      <c r="AG256" s="98">
        <v>70</v>
      </c>
      <c r="AH256" s="98">
        <v>64</v>
      </c>
      <c r="AI256" s="98">
        <v>62</v>
      </c>
      <c r="AJ256" s="98">
        <v>11</v>
      </c>
      <c r="AK256" s="98">
        <v>22</v>
      </c>
      <c r="AL256" s="76">
        <v>3</v>
      </c>
      <c r="AM256" s="76">
        <v>7</v>
      </c>
      <c r="AN256" s="77">
        <v>10</v>
      </c>
      <c r="AO256" s="77">
        <v>29</v>
      </c>
      <c r="AP256" s="77">
        <v>45</v>
      </c>
      <c r="AQ256" s="77">
        <v>2</v>
      </c>
      <c r="AR256" s="77">
        <f t="shared" si="198"/>
        <v>86</v>
      </c>
      <c r="AS256" s="77">
        <v>10</v>
      </c>
      <c r="AT256" s="77"/>
      <c r="AU256" s="79">
        <v>0</v>
      </c>
      <c r="AV256" s="80">
        <f t="shared" si="168"/>
        <v>35.606060606060609</v>
      </c>
      <c r="AW256" s="80">
        <f t="shared" si="169"/>
        <v>52.380952380952387</v>
      </c>
      <c r="AX256" s="80">
        <f t="shared" si="170"/>
        <v>59.677419354838712</v>
      </c>
      <c r="AY256" s="81">
        <f t="shared" si="171"/>
        <v>14.285714285714285</v>
      </c>
      <c r="AZ256" s="81">
        <f t="shared" si="172"/>
        <v>45.3125</v>
      </c>
      <c r="BA256" s="81">
        <f t="shared" si="173"/>
        <v>61.643835616438359</v>
      </c>
      <c r="BB256" s="81">
        <f t="shared" si="174"/>
        <v>54.014598540145982</v>
      </c>
      <c r="BC256" s="81">
        <f t="shared" si="175"/>
        <v>38.461538461538467</v>
      </c>
      <c r="BD256" s="82">
        <f t="shared" si="199"/>
        <v>28</v>
      </c>
      <c r="BE256" s="83">
        <v>3</v>
      </c>
      <c r="BF256" s="83">
        <v>7</v>
      </c>
      <c r="BG256" s="83">
        <v>10</v>
      </c>
      <c r="BH256" s="83">
        <v>28</v>
      </c>
      <c r="BI256" s="83">
        <v>50</v>
      </c>
      <c r="BJ256" s="83">
        <v>2</v>
      </c>
      <c r="BK256" s="77">
        <f t="shared" si="200"/>
        <v>90</v>
      </c>
      <c r="BL256" s="83">
        <f t="shared" si="176"/>
        <v>3</v>
      </c>
      <c r="BM256" s="84">
        <v>7</v>
      </c>
      <c r="BN256" s="83">
        <f t="shared" si="177"/>
        <v>7</v>
      </c>
      <c r="BO256" s="83">
        <f t="shared" si="178"/>
        <v>10</v>
      </c>
      <c r="BP256" s="83">
        <f t="shared" si="179"/>
        <v>28</v>
      </c>
      <c r="BQ256" s="83">
        <f t="shared" si="180"/>
        <v>50</v>
      </c>
      <c r="BR256" s="83">
        <f t="shared" si="181"/>
        <v>2</v>
      </c>
      <c r="BS256" s="77">
        <f t="shared" si="201"/>
        <v>90</v>
      </c>
      <c r="BT256" s="83">
        <f t="shared" si="182"/>
        <v>0</v>
      </c>
      <c r="BU256" s="77"/>
      <c r="BV256" s="83">
        <f t="shared" si="183"/>
        <v>0</v>
      </c>
      <c r="BW256" s="83">
        <f t="shared" si="184"/>
        <v>0</v>
      </c>
      <c r="BX256" s="83">
        <f t="shared" si="185"/>
        <v>0</v>
      </c>
      <c r="BY256" s="83">
        <f t="shared" si="186"/>
        <v>0</v>
      </c>
      <c r="BZ256" s="83">
        <f t="shared" si="187"/>
        <v>0</v>
      </c>
      <c r="CA256" s="77">
        <f t="shared" si="202"/>
        <v>0</v>
      </c>
      <c r="CC256" s="77"/>
      <c r="CI256" s="77">
        <f t="shared" si="203"/>
        <v>0</v>
      </c>
      <c r="CP256" s="77">
        <f t="shared" si="204"/>
        <v>0</v>
      </c>
      <c r="CQ256" s="85">
        <f t="shared" si="188"/>
        <v>0</v>
      </c>
      <c r="CR256" s="77"/>
      <c r="CS256" s="85">
        <f t="shared" si="189"/>
        <v>0</v>
      </c>
      <c r="CT256" s="85">
        <f t="shared" si="190"/>
        <v>0</v>
      </c>
      <c r="CU256" s="85">
        <f t="shared" si="191"/>
        <v>0</v>
      </c>
      <c r="CV256" s="85">
        <f t="shared" si="192"/>
        <v>0</v>
      </c>
      <c r="CW256" s="85">
        <f t="shared" si="193"/>
        <v>0</v>
      </c>
      <c r="CX256" s="77">
        <f t="shared" si="205"/>
        <v>0</v>
      </c>
      <c r="ET256" s="85">
        <v>2</v>
      </c>
      <c r="EU256" s="85">
        <v>3</v>
      </c>
      <c r="EV256" s="85">
        <v>0</v>
      </c>
      <c r="EW256" s="85">
        <v>13</v>
      </c>
      <c r="EX256" s="85">
        <v>26</v>
      </c>
      <c r="EY256" s="85">
        <v>0</v>
      </c>
      <c r="EZ256" s="85">
        <v>1</v>
      </c>
      <c r="FA256" s="85">
        <v>4</v>
      </c>
      <c r="FB256" s="85">
        <v>10</v>
      </c>
      <c r="FC256" s="85">
        <v>15</v>
      </c>
      <c r="FD256" s="85">
        <v>24</v>
      </c>
      <c r="FE256" s="85">
        <v>2</v>
      </c>
      <c r="FL256" s="86">
        <f t="shared" si="206"/>
        <v>12.199999999999989</v>
      </c>
      <c r="FM256" s="99">
        <f t="shared" si="194"/>
        <v>0</v>
      </c>
      <c r="FN256" s="99">
        <f t="shared" si="195"/>
        <v>0</v>
      </c>
      <c r="FO256" s="100">
        <f t="shared" si="196"/>
        <v>0</v>
      </c>
      <c r="FP256" s="100">
        <f t="shared" si="197"/>
        <v>0</v>
      </c>
      <c r="FQ256" s="101">
        <v>0.25058773759298364</v>
      </c>
      <c r="FR256" s="101">
        <v>0.14779328882337622</v>
      </c>
      <c r="FS256" s="101">
        <v>0.10427085926014934</v>
      </c>
      <c r="FT256" s="100" t="s">
        <v>1736</v>
      </c>
      <c r="FU256" s="100" t="s">
        <v>1688</v>
      </c>
      <c r="FV256" s="100" t="s">
        <v>1736</v>
      </c>
      <c r="FW256" s="100" t="s">
        <v>1641</v>
      </c>
      <c r="FX256" s="100" t="s">
        <v>1737</v>
      </c>
      <c r="FY256" s="100" t="s">
        <v>1515</v>
      </c>
      <c r="FZ256" s="100" t="s">
        <v>1617</v>
      </c>
      <c r="GA256" s="100" t="s">
        <v>1738</v>
      </c>
      <c r="GB256" s="100"/>
    </row>
    <row r="257" spans="1:184" hidden="1" x14ac:dyDescent="0.25">
      <c r="A257" s="32" t="s">
        <v>237</v>
      </c>
      <c r="B257" s="90" t="s">
        <v>1036</v>
      </c>
      <c r="C257" s="41" t="str">
        <f>'[1]Özet tablo'!P256</f>
        <v>ÇANKIRI</v>
      </c>
      <c r="D257" s="41"/>
      <c r="E257" s="41"/>
      <c r="F257" s="41"/>
      <c r="G257" s="91">
        <v>251</v>
      </c>
      <c r="H257" s="91">
        <v>608</v>
      </c>
      <c r="I257" s="91">
        <v>794</v>
      </c>
      <c r="J257" s="91">
        <v>1653</v>
      </c>
      <c r="K257" s="92">
        <v>206</v>
      </c>
      <c r="L257" s="92">
        <v>544</v>
      </c>
      <c r="M257" s="92">
        <v>872</v>
      </c>
      <c r="N257" s="92">
        <v>1622</v>
      </c>
      <c r="O257" s="93">
        <v>22</v>
      </c>
      <c r="P257" s="40">
        <v>241</v>
      </c>
      <c r="Q257" s="94">
        <f t="shared" si="207"/>
        <v>-31</v>
      </c>
      <c r="R257" s="95">
        <f t="shared" si="208"/>
        <v>-1.8753781004234724E-2</v>
      </c>
      <c r="S257" s="96">
        <v>904</v>
      </c>
      <c r="T257" s="96">
        <v>1252</v>
      </c>
      <c r="U257" s="96">
        <v>866</v>
      </c>
      <c r="V257" s="96">
        <v>1166</v>
      </c>
      <c r="W257" s="96">
        <v>2118</v>
      </c>
      <c r="X257" s="96">
        <v>3022</v>
      </c>
      <c r="Y257" s="73">
        <f t="shared" si="161"/>
        <v>22.787610619469024</v>
      </c>
      <c r="Z257" s="73">
        <f t="shared" si="162"/>
        <v>43.450479233226837</v>
      </c>
      <c r="AA257" s="73">
        <f t="shared" si="163"/>
        <v>75.404157043879906</v>
      </c>
      <c r="AB257" s="73">
        <f t="shared" si="164"/>
        <v>56.51558073654391</v>
      </c>
      <c r="AC257" s="73">
        <f t="shared" si="165"/>
        <v>46.426207809397752</v>
      </c>
      <c r="AD257" s="97">
        <f t="shared" si="166"/>
        <v>921</v>
      </c>
      <c r="AE257" s="40">
        <f t="shared" si="167"/>
        <v>213</v>
      </c>
      <c r="AF257" s="98">
        <v>1175</v>
      </c>
      <c r="AG257" s="98">
        <v>916</v>
      </c>
      <c r="AH257" s="98">
        <v>1179</v>
      </c>
      <c r="AI257" s="98">
        <v>943</v>
      </c>
      <c r="AJ257" s="98">
        <v>306</v>
      </c>
      <c r="AK257" s="98">
        <v>253</v>
      </c>
      <c r="AL257" s="76">
        <v>33</v>
      </c>
      <c r="AM257" s="76">
        <v>82</v>
      </c>
      <c r="AN257" s="77">
        <v>217</v>
      </c>
      <c r="AO257" s="77">
        <v>535</v>
      </c>
      <c r="AP257" s="77">
        <v>980</v>
      </c>
      <c r="AQ257" s="77">
        <v>53</v>
      </c>
      <c r="AR257" s="77">
        <f t="shared" si="198"/>
        <v>1785</v>
      </c>
      <c r="AS257" s="77">
        <v>287</v>
      </c>
      <c r="AT257" s="78">
        <v>10</v>
      </c>
      <c r="AU257" s="79">
        <v>50</v>
      </c>
      <c r="AV257" s="80">
        <f t="shared" si="168"/>
        <v>51.802044109736421</v>
      </c>
      <c r="AW257" s="80">
        <f t="shared" si="169"/>
        <v>60.367577756833178</v>
      </c>
      <c r="AX257" s="80">
        <f t="shared" si="170"/>
        <v>79.109225874867434</v>
      </c>
      <c r="AY257" s="81">
        <f t="shared" si="171"/>
        <v>23.689956331877728</v>
      </c>
      <c r="AZ257" s="81">
        <f t="shared" si="172"/>
        <v>45.377438507209497</v>
      </c>
      <c r="BA257" s="81">
        <f t="shared" si="173"/>
        <v>83.266613290632506</v>
      </c>
      <c r="BB257" s="81">
        <f t="shared" si="174"/>
        <v>64.868204283360782</v>
      </c>
      <c r="BC257" s="81">
        <f t="shared" si="175"/>
        <v>58.060046189376443</v>
      </c>
      <c r="BD257" s="82">
        <f t="shared" si="199"/>
        <v>209</v>
      </c>
      <c r="BE257" s="83">
        <v>32</v>
      </c>
      <c r="BF257" s="83">
        <v>102</v>
      </c>
      <c r="BG257" s="83">
        <v>214</v>
      </c>
      <c r="BH257" s="83">
        <v>502</v>
      </c>
      <c r="BI257" s="83">
        <v>1014</v>
      </c>
      <c r="BJ257" s="83">
        <v>86</v>
      </c>
      <c r="BK257" s="77">
        <f t="shared" si="200"/>
        <v>1816</v>
      </c>
      <c r="BL257" s="83">
        <f t="shared" si="176"/>
        <v>27</v>
      </c>
      <c r="BM257" s="84">
        <v>64</v>
      </c>
      <c r="BN257" s="83">
        <f t="shared" si="177"/>
        <v>88</v>
      </c>
      <c r="BO257" s="83">
        <f t="shared" si="178"/>
        <v>190</v>
      </c>
      <c r="BP257" s="83">
        <f t="shared" si="179"/>
        <v>431</v>
      </c>
      <c r="BQ257" s="83">
        <f t="shared" si="180"/>
        <v>937</v>
      </c>
      <c r="BR257" s="83">
        <f t="shared" si="181"/>
        <v>82</v>
      </c>
      <c r="BS257" s="77">
        <f t="shared" si="201"/>
        <v>1640</v>
      </c>
      <c r="BT257" s="83">
        <f t="shared" si="182"/>
        <v>3</v>
      </c>
      <c r="BU257" s="77">
        <v>10</v>
      </c>
      <c r="BV257" s="83">
        <f t="shared" si="183"/>
        <v>9</v>
      </c>
      <c r="BW257" s="83">
        <f t="shared" si="184"/>
        <v>21</v>
      </c>
      <c r="BX257" s="83">
        <f t="shared" si="185"/>
        <v>31</v>
      </c>
      <c r="BY257" s="83">
        <f t="shared" si="186"/>
        <v>41</v>
      </c>
      <c r="BZ257" s="83">
        <f t="shared" si="187"/>
        <v>3</v>
      </c>
      <c r="CA257" s="77">
        <f t="shared" si="202"/>
        <v>96</v>
      </c>
      <c r="CB257" s="85">
        <v>1</v>
      </c>
      <c r="CC257" s="77">
        <v>6</v>
      </c>
      <c r="CD257" s="85">
        <v>3</v>
      </c>
      <c r="CE257" s="85">
        <v>3</v>
      </c>
      <c r="CF257" s="85">
        <v>18</v>
      </c>
      <c r="CG257" s="85">
        <v>21</v>
      </c>
      <c r="CH257" s="85">
        <v>1</v>
      </c>
      <c r="CI257" s="77">
        <f t="shared" si="203"/>
        <v>43</v>
      </c>
      <c r="CP257" s="77">
        <f t="shared" si="204"/>
        <v>0</v>
      </c>
      <c r="CQ257" s="85">
        <f t="shared" si="188"/>
        <v>1</v>
      </c>
      <c r="CR257" s="77">
        <v>2</v>
      </c>
      <c r="CS257" s="85">
        <f t="shared" si="189"/>
        <v>2</v>
      </c>
      <c r="CT257" s="85">
        <f t="shared" si="190"/>
        <v>0</v>
      </c>
      <c r="CU257" s="85">
        <f t="shared" si="191"/>
        <v>22</v>
      </c>
      <c r="CV257" s="85">
        <f t="shared" si="192"/>
        <v>15</v>
      </c>
      <c r="CW257" s="85">
        <f t="shared" si="193"/>
        <v>0</v>
      </c>
      <c r="CX257" s="77">
        <f t="shared" si="205"/>
        <v>37</v>
      </c>
      <c r="CY257" s="85">
        <v>1</v>
      </c>
      <c r="CZ257" s="85">
        <v>2</v>
      </c>
      <c r="DA257" s="85">
        <v>0</v>
      </c>
      <c r="DB257" s="85">
        <v>22</v>
      </c>
      <c r="DC257" s="85">
        <v>15</v>
      </c>
      <c r="DD257" s="85">
        <v>0</v>
      </c>
      <c r="DP257" s="85">
        <v>1</v>
      </c>
      <c r="DQ257" s="85">
        <v>4</v>
      </c>
      <c r="DR257" s="85">
        <v>7</v>
      </c>
      <c r="DS257" s="85">
        <v>21</v>
      </c>
      <c r="DT257" s="85">
        <v>31</v>
      </c>
      <c r="DU257" s="85">
        <v>3</v>
      </c>
      <c r="DV257" s="85">
        <v>2</v>
      </c>
      <c r="DW257" s="85">
        <v>7</v>
      </c>
      <c r="DX257" s="85">
        <v>16</v>
      </c>
      <c r="DY257" s="85">
        <v>30</v>
      </c>
      <c r="DZ257" s="85">
        <v>39</v>
      </c>
      <c r="EA257" s="85">
        <v>2</v>
      </c>
      <c r="EB257" s="85">
        <v>1</v>
      </c>
      <c r="EC257" s="85">
        <v>2</v>
      </c>
      <c r="ED257" s="85">
        <v>5</v>
      </c>
      <c r="EE257" s="85">
        <v>1</v>
      </c>
      <c r="EF257" s="85">
        <v>2</v>
      </c>
      <c r="EG257" s="85">
        <v>1</v>
      </c>
      <c r="ET257" s="85">
        <v>20</v>
      </c>
      <c r="EU257" s="85">
        <v>36</v>
      </c>
      <c r="EV257" s="85">
        <v>16</v>
      </c>
      <c r="EW257" s="85">
        <v>92</v>
      </c>
      <c r="EX257" s="85">
        <v>494</v>
      </c>
      <c r="EY257" s="85">
        <v>52</v>
      </c>
      <c r="EZ257" s="85">
        <v>6</v>
      </c>
      <c r="FA257" s="85">
        <v>48</v>
      </c>
      <c r="FB257" s="85">
        <v>167</v>
      </c>
      <c r="FC257" s="85">
        <v>318</v>
      </c>
      <c r="FD257" s="85">
        <v>412</v>
      </c>
      <c r="FE257" s="85">
        <v>27</v>
      </c>
      <c r="FL257" s="86">
        <f t="shared" si="206"/>
        <v>0</v>
      </c>
      <c r="FM257" s="99">
        <f t="shared" si="194"/>
        <v>0</v>
      </c>
      <c r="FN257" s="99">
        <f t="shared" si="195"/>
        <v>0</v>
      </c>
      <c r="FO257" s="100">
        <f t="shared" si="196"/>
        <v>0</v>
      </c>
      <c r="FP257" s="100">
        <f t="shared" si="197"/>
        <v>0</v>
      </c>
      <c r="FQ257" s="101">
        <v>-5.5103663384502372E-2</v>
      </c>
      <c r="FR257" s="101">
        <v>-0.18959276018099552</v>
      </c>
      <c r="FS257" s="101">
        <v>-0.39215265866209265</v>
      </c>
      <c r="FT257" s="100" t="s">
        <v>2353</v>
      </c>
      <c r="FU257" s="100" t="s">
        <v>2185</v>
      </c>
      <c r="FV257" s="100" t="s">
        <v>1759</v>
      </c>
      <c r="FW257" s="100" t="s">
        <v>1837</v>
      </c>
      <c r="FX257" s="100" t="s">
        <v>1785</v>
      </c>
      <c r="FY257" s="100" t="s">
        <v>1503</v>
      </c>
      <c r="FZ257" s="100" t="s">
        <v>2361</v>
      </c>
      <c r="GA257" s="100" t="s">
        <v>2370</v>
      </c>
      <c r="GB257" s="100"/>
    </row>
    <row r="258" spans="1:184" hidden="1" x14ac:dyDescent="0.25">
      <c r="A258" s="32" t="s">
        <v>237</v>
      </c>
      <c r="B258" s="90" t="s">
        <v>246</v>
      </c>
      <c r="C258" s="41" t="str">
        <f>'[1]Özet tablo'!P257</f>
        <v>ÇANKIRI</v>
      </c>
      <c r="D258" s="41"/>
      <c r="E258" s="41"/>
      <c r="F258" s="41"/>
      <c r="G258" s="91">
        <v>2</v>
      </c>
      <c r="H258" s="91">
        <v>43</v>
      </c>
      <c r="I258" s="91">
        <v>37</v>
      </c>
      <c r="J258" s="91">
        <v>82</v>
      </c>
      <c r="K258" s="92">
        <v>13</v>
      </c>
      <c r="L258" s="92">
        <v>26</v>
      </c>
      <c r="M258" s="92">
        <v>45</v>
      </c>
      <c r="N258" s="92">
        <v>84</v>
      </c>
      <c r="O258" s="93">
        <v>4</v>
      </c>
      <c r="P258" s="40">
        <v>5</v>
      </c>
      <c r="Q258" s="94">
        <f t="shared" si="207"/>
        <v>2</v>
      </c>
      <c r="R258" s="95">
        <f t="shared" si="208"/>
        <v>2.4390243902439025E-2</v>
      </c>
      <c r="S258" s="96">
        <v>110</v>
      </c>
      <c r="T258" s="96">
        <v>118</v>
      </c>
      <c r="U258" s="96">
        <v>81</v>
      </c>
      <c r="V258" s="96">
        <v>119</v>
      </c>
      <c r="W258" s="96">
        <v>199</v>
      </c>
      <c r="X258" s="96">
        <v>309</v>
      </c>
      <c r="Y258" s="73">
        <f t="shared" si="161"/>
        <v>11.818181818181818</v>
      </c>
      <c r="Z258" s="73">
        <f t="shared" si="162"/>
        <v>22.033898305084744</v>
      </c>
      <c r="AA258" s="73">
        <f t="shared" si="163"/>
        <v>54.320987654320987</v>
      </c>
      <c r="AB258" s="73">
        <f t="shared" si="164"/>
        <v>35.175879396984925</v>
      </c>
      <c r="AC258" s="73">
        <f t="shared" si="165"/>
        <v>26.860841423948216</v>
      </c>
      <c r="AD258" s="97">
        <f t="shared" si="166"/>
        <v>129</v>
      </c>
      <c r="AE258" s="40">
        <f t="shared" si="167"/>
        <v>37</v>
      </c>
      <c r="AF258" s="98">
        <v>127</v>
      </c>
      <c r="AG258" s="98">
        <v>91</v>
      </c>
      <c r="AH258" s="98">
        <v>115</v>
      </c>
      <c r="AI258" s="98">
        <v>69</v>
      </c>
      <c r="AJ258" s="98">
        <v>37</v>
      </c>
      <c r="AK258" s="98">
        <v>15</v>
      </c>
      <c r="AL258" s="76">
        <v>5</v>
      </c>
      <c r="AM258" s="76">
        <v>9</v>
      </c>
      <c r="AN258" s="77">
        <v>15</v>
      </c>
      <c r="AO258" s="77">
        <v>28</v>
      </c>
      <c r="AP258" s="77">
        <v>27</v>
      </c>
      <c r="AQ258" s="77">
        <v>0</v>
      </c>
      <c r="AR258" s="77">
        <f t="shared" si="198"/>
        <v>70</v>
      </c>
      <c r="AS258" s="77">
        <v>9</v>
      </c>
      <c r="AT258" s="78">
        <v>2</v>
      </c>
      <c r="AU258" s="79">
        <v>6</v>
      </c>
      <c r="AV258" s="80">
        <f t="shared" si="168"/>
        <v>20.625</v>
      </c>
      <c r="AW258" s="80">
        <f t="shared" si="169"/>
        <v>25</v>
      </c>
      <c r="AX258" s="80">
        <f t="shared" si="170"/>
        <v>26.086956521739129</v>
      </c>
      <c r="AY258" s="81">
        <f t="shared" si="171"/>
        <v>16.483516483516482</v>
      </c>
      <c r="AZ258" s="81">
        <f t="shared" si="172"/>
        <v>24.347826086956523</v>
      </c>
      <c r="BA258" s="81">
        <f t="shared" si="173"/>
        <v>33.018867924528301</v>
      </c>
      <c r="BB258" s="81">
        <f t="shared" si="174"/>
        <v>28.50678733031674</v>
      </c>
      <c r="BC258" s="81">
        <f t="shared" si="175"/>
        <v>25.380710659898476</v>
      </c>
      <c r="BD258" s="82">
        <f t="shared" si="199"/>
        <v>71</v>
      </c>
      <c r="BE258" s="83">
        <v>5</v>
      </c>
      <c r="BF258" s="83">
        <v>5</v>
      </c>
      <c r="BG258" s="83">
        <v>15</v>
      </c>
      <c r="BH258" s="83">
        <v>28</v>
      </c>
      <c r="BI258" s="83">
        <v>26</v>
      </c>
      <c r="BJ258" s="83">
        <v>2</v>
      </c>
      <c r="BK258" s="77">
        <f t="shared" si="200"/>
        <v>71</v>
      </c>
      <c r="BL258" s="83">
        <f t="shared" si="176"/>
        <v>5</v>
      </c>
      <c r="BM258" s="84">
        <v>9</v>
      </c>
      <c r="BN258" s="83">
        <f t="shared" si="177"/>
        <v>5</v>
      </c>
      <c r="BO258" s="83">
        <f t="shared" si="178"/>
        <v>15</v>
      </c>
      <c r="BP258" s="83">
        <f t="shared" si="179"/>
        <v>28</v>
      </c>
      <c r="BQ258" s="83">
        <f t="shared" si="180"/>
        <v>26</v>
      </c>
      <c r="BR258" s="83">
        <f t="shared" si="181"/>
        <v>2</v>
      </c>
      <c r="BS258" s="77">
        <f t="shared" si="201"/>
        <v>71</v>
      </c>
      <c r="BT258" s="83">
        <f t="shared" si="182"/>
        <v>0</v>
      </c>
      <c r="BU258" s="77"/>
      <c r="BV258" s="83">
        <f t="shared" si="183"/>
        <v>0</v>
      </c>
      <c r="BW258" s="83">
        <f t="shared" si="184"/>
        <v>0</v>
      </c>
      <c r="BX258" s="83">
        <f t="shared" si="185"/>
        <v>0</v>
      </c>
      <c r="BY258" s="83">
        <f t="shared" si="186"/>
        <v>0</v>
      </c>
      <c r="BZ258" s="83">
        <f t="shared" si="187"/>
        <v>0</v>
      </c>
      <c r="CA258" s="77">
        <f t="shared" si="202"/>
        <v>0</v>
      </c>
      <c r="CC258" s="77"/>
      <c r="CI258" s="77">
        <f t="shared" si="203"/>
        <v>0</v>
      </c>
      <c r="CP258" s="77">
        <f t="shared" si="204"/>
        <v>0</v>
      </c>
      <c r="CQ258" s="85">
        <f t="shared" si="188"/>
        <v>0</v>
      </c>
      <c r="CR258" s="77"/>
      <c r="CS258" s="85">
        <f t="shared" si="189"/>
        <v>0</v>
      </c>
      <c r="CT258" s="85">
        <f t="shared" si="190"/>
        <v>0</v>
      </c>
      <c r="CU258" s="85">
        <f t="shared" si="191"/>
        <v>0</v>
      </c>
      <c r="CV258" s="85">
        <f t="shared" si="192"/>
        <v>0</v>
      </c>
      <c r="CW258" s="85">
        <f t="shared" si="193"/>
        <v>0</v>
      </c>
      <c r="CX258" s="77">
        <f t="shared" si="205"/>
        <v>0</v>
      </c>
      <c r="ET258" s="85">
        <v>5</v>
      </c>
      <c r="EU258" s="85">
        <v>5</v>
      </c>
      <c r="EV258" s="85">
        <v>15</v>
      </c>
      <c r="EW258" s="85">
        <v>28</v>
      </c>
      <c r="EX258" s="85">
        <v>26</v>
      </c>
      <c r="EY258" s="85">
        <v>2</v>
      </c>
      <c r="FL258" s="86">
        <f t="shared" si="206"/>
        <v>71.799999999999983</v>
      </c>
      <c r="FM258" s="99">
        <f t="shared" si="194"/>
        <v>3</v>
      </c>
      <c r="FN258" s="99">
        <f t="shared" si="195"/>
        <v>0</v>
      </c>
      <c r="FO258" s="100">
        <f t="shared" si="196"/>
        <v>0.51</v>
      </c>
      <c r="FP258" s="100">
        <f t="shared" si="197"/>
        <v>0</v>
      </c>
      <c r="FQ258" s="101">
        <v>-0.12543247844472524</v>
      </c>
      <c r="FR258" s="101">
        <v>-9.8263805160356352E-3</v>
      </c>
      <c r="FS258" s="101">
        <v>-0.1480023852116876</v>
      </c>
      <c r="FT258" s="100" t="s">
        <v>2358</v>
      </c>
      <c r="FU258" s="100" t="s">
        <v>2316</v>
      </c>
      <c r="FV258" s="100" t="s">
        <v>2206</v>
      </c>
      <c r="FW258" s="100" t="s">
        <v>2219</v>
      </c>
      <c r="FX258" s="100" t="s">
        <v>2104</v>
      </c>
      <c r="FY258" s="100" t="s">
        <v>2304</v>
      </c>
      <c r="FZ258" s="100" t="s">
        <v>2337</v>
      </c>
      <c r="GA258" s="100" t="s">
        <v>2170</v>
      </c>
      <c r="GB258" s="100"/>
    </row>
    <row r="259" spans="1:184" hidden="1" x14ac:dyDescent="0.25">
      <c r="A259" s="32" t="s">
        <v>237</v>
      </c>
      <c r="B259" s="90" t="s">
        <v>247</v>
      </c>
      <c r="C259" s="41" t="str">
        <f>'[1]Özet tablo'!P258</f>
        <v>ÇANKIRI</v>
      </c>
      <c r="D259" s="41"/>
      <c r="E259" s="41"/>
      <c r="F259" s="41"/>
      <c r="G259" s="91">
        <v>14</v>
      </c>
      <c r="H259" s="91">
        <v>47</v>
      </c>
      <c r="I259" s="91">
        <v>72</v>
      </c>
      <c r="J259" s="91">
        <v>133</v>
      </c>
      <c r="K259" s="92">
        <v>23</v>
      </c>
      <c r="L259" s="92">
        <v>51</v>
      </c>
      <c r="M259" s="92">
        <v>86</v>
      </c>
      <c r="N259" s="92">
        <v>160</v>
      </c>
      <c r="O259" s="93">
        <v>2</v>
      </c>
      <c r="P259" s="40">
        <v>23</v>
      </c>
      <c r="Q259" s="94">
        <f t="shared" si="207"/>
        <v>27</v>
      </c>
      <c r="R259" s="95">
        <f t="shared" si="208"/>
        <v>0.20300751879699247</v>
      </c>
      <c r="S259" s="96">
        <v>106</v>
      </c>
      <c r="T259" s="96">
        <v>125</v>
      </c>
      <c r="U259" s="96">
        <v>94</v>
      </c>
      <c r="V259" s="96">
        <v>134</v>
      </c>
      <c r="W259" s="96">
        <v>219</v>
      </c>
      <c r="X259" s="96">
        <v>325</v>
      </c>
      <c r="Y259" s="73">
        <f t="shared" si="161"/>
        <v>21.69811320754717</v>
      </c>
      <c r="Z259" s="73">
        <f t="shared" si="162"/>
        <v>40.799999999999997</v>
      </c>
      <c r="AA259" s="73">
        <f t="shared" si="163"/>
        <v>69.148936170212778</v>
      </c>
      <c r="AB259" s="73">
        <f t="shared" si="164"/>
        <v>52.968036529680361</v>
      </c>
      <c r="AC259" s="73">
        <f t="shared" si="165"/>
        <v>42.769230769230774</v>
      </c>
      <c r="AD259" s="97">
        <f t="shared" si="166"/>
        <v>103</v>
      </c>
      <c r="AE259" s="40">
        <f t="shared" si="167"/>
        <v>29</v>
      </c>
      <c r="AF259" s="98">
        <v>163</v>
      </c>
      <c r="AG259" s="98">
        <v>133</v>
      </c>
      <c r="AH259" s="98">
        <v>157</v>
      </c>
      <c r="AI259" s="98">
        <v>86</v>
      </c>
      <c r="AJ259" s="98">
        <v>43</v>
      </c>
      <c r="AK259" s="98">
        <v>24</v>
      </c>
      <c r="AL259" s="76">
        <v>3</v>
      </c>
      <c r="AM259" s="76">
        <v>8</v>
      </c>
      <c r="AN259" s="77">
        <v>22</v>
      </c>
      <c r="AO259" s="77">
        <v>74</v>
      </c>
      <c r="AP259" s="77">
        <v>62</v>
      </c>
      <c r="AQ259" s="77">
        <v>4</v>
      </c>
      <c r="AR259" s="77">
        <f t="shared" si="198"/>
        <v>162</v>
      </c>
      <c r="AS259" s="77">
        <v>23</v>
      </c>
      <c r="AT259" s="78">
        <v>2</v>
      </c>
      <c r="AU259" s="79">
        <v>12</v>
      </c>
      <c r="AV259" s="80">
        <f t="shared" si="168"/>
        <v>29.68036529680365</v>
      </c>
      <c r="AW259" s="80">
        <f t="shared" si="169"/>
        <v>48.148148148148145</v>
      </c>
      <c r="AX259" s="80">
        <f t="shared" si="170"/>
        <v>50</v>
      </c>
      <c r="AY259" s="81">
        <f t="shared" si="171"/>
        <v>16.541353383458645</v>
      </c>
      <c r="AZ259" s="81">
        <f t="shared" si="172"/>
        <v>47.133757961783438</v>
      </c>
      <c r="BA259" s="81">
        <f t="shared" si="173"/>
        <v>58.914728682170548</v>
      </c>
      <c r="BB259" s="81">
        <f t="shared" si="174"/>
        <v>52.447552447552447</v>
      </c>
      <c r="BC259" s="81">
        <f t="shared" si="175"/>
        <v>37.404580152671755</v>
      </c>
      <c r="BD259" s="82">
        <f t="shared" si="199"/>
        <v>53</v>
      </c>
      <c r="BE259" s="83">
        <v>3</v>
      </c>
      <c r="BF259" s="83">
        <v>9</v>
      </c>
      <c r="BG259" s="83">
        <v>17</v>
      </c>
      <c r="BH259" s="83">
        <v>70</v>
      </c>
      <c r="BI259" s="83">
        <v>63</v>
      </c>
      <c r="BJ259" s="83">
        <v>5</v>
      </c>
      <c r="BK259" s="77">
        <f t="shared" si="200"/>
        <v>155</v>
      </c>
      <c r="BL259" s="83">
        <f t="shared" si="176"/>
        <v>3</v>
      </c>
      <c r="BM259" s="84">
        <v>8</v>
      </c>
      <c r="BN259" s="83">
        <f t="shared" si="177"/>
        <v>9</v>
      </c>
      <c r="BO259" s="83">
        <f t="shared" si="178"/>
        <v>17</v>
      </c>
      <c r="BP259" s="83">
        <f t="shared" si="179"/>
        <v>70</v>
      </c>
      <c r="BQ259" s="83">
        <f t="shared" si="180"/>
        <v>63</v>
      </c>
      <c r="BR259" s="83">
        <f t="shared" si="181"/>
        <v>5</v>
      </c>
      <c r="BS259" s="77">
        <f t="shared" si="201"/>
        <v>155</v>
      </c>
      <c r="BT259" s="83">
        <f t="shared" si="182"/>
        <v>0</v>
      </c>
      <c r="BU259" s="77"/>
      <c r="BV259" s="83">
        <f t="shared" si="183"/>
        <v>0</v>
      </c>
      <c r="BW259" s="83">
        <f t="shared" si="184"/>
        <v>0</v>
      </c>
      <c r="BX259" s="83">
        <f t="shared" si="185"/>
        <v>0</v>
      </c>
      <c r="BY259" s="83">
        <f t="shared" si="186"/>
        <v>0</v>
      </c>
      <c r="BZ259" s="83">
        <f t="shared" si="187"/>
        <v>0</v>
      </c>
      <c r="CA259" s="77">
        <f t="shared" si="202"/>
        <v>0</v>
      </c>
      <c r="CC259" s="77"/>
      <c r="CI259" s="77">
        <f t="shared" si="203"/>
        <v>0</v>
      </c>
      <c r="CP259" s="77">
        <f t="shared" si="204"/>
        <v>0</v>
      </c>
      <c r="CQ259" s="85">
        <f t="shared" si="188"/>
        <v>0</v>
      </c>
      <c r="CR259" s="77"/>
      <c r="CS259" s="85">
        <f t="shared" si="189"/>
        <v>0</v>
      </c>
      <c r="CT259" s="85">
        <f t="shared" si="190"/>
        <v>0</v>
      </c>
      <c r="CU259" s="85">
        <f t="shared" si="191"/>
        <v>0</v>
      </c>
      <c r="CV259" s="85">
        <f t="shared" si="192"/>
        <v>0</v>
      </c>
      <c r="CW259" s="85">
        <f t="shared" si="193"/>
        <v>0</v>
      </c>
      <c r="CX259" s="77">
        <f t="shared" si="205"/>
        <v>0</v>
      </c>
      <c r="ET259" s="85">
        <v>2</v>
      </c>
      <c r="EU259" s="85">
        <v>2</v>
      </c>
      <c r="EV259" s="85">
        <v>1</v>
      </c>
      <c r="EW259" s="85">
        <v>14</v>
      </c>
      <c r="EX259" s="85">
        <v>10</v>
      </c>
      <c r="EY259" s="85">
        <v>0</v>
      </c>
      <c r="EZ259" s="85">
        <v>1</v>
      </c>
      <c r="FA259" s="85">
        <v>7</v>
      </c>
      <c r="FB259" s="85">
        <v>16</v>
      </c>
      <c r="FC259" s="85">
        <v>56</v>
      </c>
      <c r="FD259" s="85">
        <v>53</v>
      </c>
      <c r="FE259" s="85">
        <v>5</v>
      </c>
      <c r="FL259" s="86">
        <f t="shared" si="206"/>
        <v>28.099999999999994</v>
      </c>
      <c r="FM259" s="99">
        <f t="shared" si="194"/>
        <v>1</v>
      </c>
      <c r="FN259" s="99">
        <f t="shared" si="195"/>
        <v>0</v>
      </c>
      <c r="FO259" s="100">
        <f t="shared" si="196"/>
        <v>0.17</v>
      </c>
      <c r="FP259" s="100">
        <f t="shared" si="197"/>
        <v>0</v>
      </c>
      <c r="FQ259" s="101">
        <v>-0.23478260869565207</v>
      </c>
      <c r="FR259" s="101">
        <v>-5.7142857142857176E-2</v>
      </c>
      <c r="FS259" s="101">
        <v>-0.28571428571428575</v>
      </c>
      <c r="FT259" s="100" t="s">
        <v>2369</v>
      </c>
      <c r="FU259" s="100" t="s">
        <v>1574</v>
      </c>
      <c r="FV259" s="100" t="s">
        <v>1489</v>
      </c>
      <c r="FW259" s="100" t="s">
        <v>1996</v>
      </c>
      <c r="FX259" s="100" t="s">
        <v>2047</v>
      </c>
      <c r="FY259" s="100" t="s">
        <v>2379</v>
      </c>
      <c r="FZ259" s="100" t="s">
        <v>2375</v>
      </c>
      <c r="GA259" s="100" t="s">
        <v>2373</v>
      </c>
      <c r="GB259" s="100"/>
    </row>
    <row r="260" spans="1:184" hidden="1" x14ac:dyDescent="0.25">
      <c r="A260" s="32" t="s">
        <v>237</v>
      </c>
      <c r="B260" s="90" t="s">
        <v>248</v>
      </c>
      <c r="C260" s="41" t="str">
        <f>'[1]Özet tablo'!P259</f>
        <v>ÇANKIRI</v>
      </c>
      <c r="D260" s="41"/>
      <c r="E260" s="41"/>
      <c r="F260" s="41"/>
      <c r="G260" s="91">
        <v>5</v>
      </c>
      <c r="H260" s="91">
        <v>33</v>
      </c>
      <c r="I260" s="91">
        <v>32</v>
      </c>
      <c r="J260" s="91">
        <v>70</v>
      </c>
      <c r="K260" s="92">
        <v>11</v>
      </c>
      <c r="L260" s="92">
        <v>14</v>
      </c>
      <c r="M260" s="92">
        <v>28</v>
      </c>
      <c r="N260" s="92">
        <v>53</v>
      </c>
      <c r="O260" s="93">
        <v>4</v>
      </c>
      <c r="P260" s="40">
        <v>6</v>
      </c>
      <c r="Q260" s="94">
        <f t="shared" si="207"/>
        <v>-17</v>
      </c>
      <c r="R260" s="95">
        <f t="shared" si="208"/>
        <v>-0.24285714285714285</v>
      </c>
      <c r="S260" s="96">
        <v>51</v>
      </c>
      <c r="T260" s="96">
        <v>71</v>
      </c>
      <c r="U260" s="96">
        <v>65</v>
      </c>
      <c r="V260" s="96">
        <v>75</v>
      </c>
      <c r="W260" s="96">
        <v>136</v>
      </c>
      <c r="X260" s="96">
        <v>187</v>
      </c>
      <c r="Y260" s="73">
        <f t="shared" ref="Y260:Y323" si="209">K260/S260*100</f>
        <v>21.568627450980394</v>
      </c>
      <c r="Z260" s="73">
        <f t="shared" ref="Z260:Z323" si="210">L260/T260*100</f>
        <v>19.718309859154928</v>
      </c>
      <c r="AA260" s="73">
        <f t="shared" ref="AA260:AA323" si="211">((M260+O260)-P260)/U260*100</f>
        <v>40</v>
      </c>
      <c r="AB260" s="73">
        <f t="shared" ref="AB260:AB323" si="212">((L260+M260+O260)-P260)/W260*100</f>
        <v>29.411764705882355</v>
      </c>
      <c r="AC260" s="73">
        <f t="shared" ref="AC260:AC323" si="213">((N260+O260)-P260)/X260*100</f>
        <v>27.27272727272727</v>
      </c>
      <c r="AD260" s="97">
        <f t="shared" si="166"/>
        <v>96</v>
      </c>
      <c r="AE260" s="40">
        <f t="shared" si="167"/>
        <v>39</v>
      </c>
      <c r="AF260" s="98">
        <v>61</v>
      </c>
      <c r="AG260" s="98">
        <v>52</v>
      </c>
      <c r="AH260" s="98">
        <v>56</v>
      </c>
      <c r="AI260" s="98">
        <v>52</v>
      </c>
      <c r="AJ260" s="98">
        <v>11</v>
      </c>
      <c r="AK260" s="98">
        <v>15</v>
      </c>
      <c r="AL260" s="76">
        <v>3</v>
      </c>
      <c r="AM260" s="76">
        <v>3</v>
      </c>
      <c r="AN260" s="77">
        <v>6</v>
      </c>
      <c r="AO260" s="77">
        <v>15</v>
      </c>
      <c r="AP260" s="77">
        <v>13</v>
      </c>
      <c r="AQ260" s="77">
        <v>0</v>
      </c>
      <c r="AR260" s="77">
        <f t="shared" si="198"/>
        <v>34</v>
      </c>
      <c r="AS260" s="77">
        <v>3</v>
      </c>
      <c r="AT260" s="78">
        <v>3</v>
      </c>
      <c r="AU260" s="79">
        <v>2</v>
      </c>
      <c r="AV260" s="80">
        <f t="shared" si="168"/>
        <v>15.384615384615385</v>
      </c>
      <c r="AW260" s="80">
        <f t="shared" si="169"/>
        <v>23.148148148148149</v>
      </c>
      <c r="AX260" s="80">
        <f t="shared" si="170"/>
        <v>19.230769230769234</v>
      </c>
      <c r="AY260" s="81">
        <f t="shared" si="171"/>
        <v>11.538461538461538</v>
      </c>
      <c r="AZ260" s="81">
        <f t="shared" si="172"/>
        <v>26.785714285714285</v>
      </c>
      <c r="BA260" s="81">
        <f t="shared" si="173"/>
        <v>28.571428571428569</v>
      </c>
      <c r="BB260" s="81">
        <f t="shared" si="174"/>
        <v>27.731092436974791</v>
      </c>
      <c r="BC260" s="81">
        <f t="shared" si="175"/>
        <v>20.869565217391305</v>
      </c>
      <c r="BD260" s="82">
        <f t="shared" si="199"/>
        <v>45</v>
      </c>
      <c r="BE260" s="83">
        <v>3</v>
      </c>
      <c r="BF260" s="83">
        <v>3</v>
      </c>
      <c r="BG260" s="83">
        <v>6</v>
      </c>
      <c r="BH260" s="83">
        <v>14</v>
      </c>
      <c r="BI260" s="83">
        <v>15</v>
      </c>
      <c r="BJ260" s="83">
        <v>0</v>
      </c>
      <c r="BK260" s="77">
        <f t="shared" si="200"/>
        <v>35</v>
      </c>
      <c r="BL260" s="83">
        <f t="shared" si="176"/>
        <v>3</v>
      </c>
      <c r="BM260" s="84">
        <v>3</v>
      </c>
      <c r="BN260" s="83">
        <f t="shared" si="177"/>
        <v>3</v>
      </c>
      <c r="BO260" s="83">
        <f t="shared" si="178"/>
        <v>6</v>
      </c>
      <c r="BP260" s="83">
        <f t="shared" si="179"/>
        <v>14</v>
      </c>
      <c r="BQ260" s="83">
        <f t="shared" si="180"/>
        <v>15</v>
      </c>
      <c r="BR260" s="83">
        <f t="shared" si="181"/>
        <v>0</v>
      </c>
      <c r="BS260" s="77">
        <f t="shared" si="201"/>
        <v>35</v>
      </c>
      <c r="BT260" s="83">
        <f t="shared" si="182"/>
        <v>0</v>
      </c>
      <c r="BU260" s="77"/>
      <c r="BV260" s="83">
        <f t="shared" si="183"/>
        <v>0</v>
      </c>
      <c r="BW260" s="83">
        <f t="shared" si="184"/>
        <v>0</v>
      </c>
      <c r="BX260" s="83">
        <f t="shared" si="185"/>
        <v>0</v>
      </c>
      <c r="BY260" s="83">
        <f t="shared" si="186"/>
        <v>0</v>
      </c>
      <c r="BZ260" s="83">
        <f t="shared" si="187"/>
        <v>0</v>
      </c>
      <c r="CA260" s="77">
        <f t="shared" si="202"/>
        <v>0</v>
      </c>
      <c r="CC260" s="77"/>
      <c r="CI260" s="77">
        <f t="shared" si="203"/>
        <v>0</v>
      </c>
      <c r="CP260" s="77">
        <f t="shared" si="204"/>
        <v>0</v>
      </c>
      <c r="CQ260" s="85">
        <f t="shared" si="188"/>
        <v>0</v>
      </c>
      <c r="CR260" s="77"/>
      <c r="CS260" s="85">
        <f t="shared" si="189"/>
        <v>0</v>
      </c>
      <c r="CT260" s="85">
        <f t="shared" si="190"/>
        <v>0</v>
      </c>
      <c r="CU260" s="85">
        <f t="shared" si="191"/>
        <v>0</v>
      </c>
      <c r="CV260" s="85">
        <f t="shared" si="192"/>
        <v>0</v>
      </c>
      <c r="CW260" s="85">
        <f t="shared" si="193"/>
        <v>0</v>
      </c>
      <c r="CX260" s="77">
        <f t="shared" si="205"/>
        <v>0</v>
      </c>
      <c r="ET260" s="85">
        <v>3</v>
      </c>
      <c r="EU260" s="85">
        <v>3</v>
      </c>
      <c r="EV260" s="85">
        <v>6</v>
      </c>
      <c r="EW260" s="85">
        <v>14</v>
      </c>
      <c r="EX260" s="85">
        <v>15</v>
      </c>
      <c r="EY260" s="85">
        <v>0</v>
      </c>
      <c r="FL260" s="86">
        <f t="shared" si="206"/>
        <v>44.599999999999994</v>
      </c>
      <c r="FM260" s="99">
        <f t="shared" si="194"/>
        <v>2</v>
      </c>
      <c r="FN260" s="99">
        <f t="shared" si="195"/>
        <v>0</v>
      </c>
      <c r="FO260" s="100">
        <f t="shared" si="196"/>
        <v>0.34</v>
      </c>
      <c r="FP260" s="100">
        <f t="shared" si="197"/>
        <v>0</v>
      </c>
      <c r="FQ260" s="101">
        <v>9.7938144329896795E-2</v>
      </c>
      <c r="FR260" s="101">
        <v>1.8020657827265254E-3</v>
      </c>
      <c r="FS260" s="101">
        <v>-6.2821245002855283E-3</v>
      </c>
      <c r="FT260" s="100" t="s">
        <v>1904</v>
      </c>
      <c r="FU260" s="100" t="s">
        <v>1430</v>
      </c>
      <c r="FV260" s="100" t="s">
        <v>2329</v>
      </c>
      <c r="FW260" s="100" t="s">
        <v>1981</v>
      </c>
      <c r="FX260" s="100" t="s">
        <v>2337</v>
      </c>
      <c r="FY260" s="100" t="s">
        <v>1857</v>
      </c>
      <c r="FZ260" s="100" t="s">
        <v>2160</v>
      </c>
      <c r="GA260" s="100" t="s">
        <v>2323</v>
      </c>
      <c r="GB260" s="100"/>
    </row>
    <row r="261" spans="1:184" hidden="1" x14ac:dyDescent="0.25">
      <c r="A261" s="32" t="s">
        <v>249</v>
      </c>
      <c r="B261" s="90" t="s">
        <v>250</v>
      </c>
      <c r="C261" s="41" t="str">
        <f>'[1]Özet tablo'!P260</f>
        <v>ÇORUM</v>
      </c>
      <c r="D261" s="41"/>
      <c r="E261" s="41"/>
      <c r="F261" s="41"/>
      <c r="G261" s="91">
        <v>40</v>
      </c>
      <c r="H261" s="91">
        <v>145</v>
      </c>
      <c r="I261" s="91">
        <v>219</v>
      </c>
      <c r="J261" s="91">
        <v>404</v>
      </c>
      <c r="K261" s="92">
        <v>48</v>
      </c>
      <c r="L261" s="92">
        <v>134</v>
      </c>
      <c r="M261" s="92">
        <v>231</v>
      </c>
      <c r="N261" s="92">
        <v>413</v>
      </c>
      <c r="O261" s="93">
        <v>22</v>
      </c>
      <c r="P261" s="40">
        <v>47</v>
      </c>
      <c r="Q261" s="94">
        <f t="shared" si="207"/>
        <v>9</v>
      </c>
      <c r="R261" s="95">
        <f t="shared" si="208"/>
        <v>2.2277227722772276E-2</v>
      </c>
      <c r="S261" s="96">
        <v>340</v>
      </c>
      <c r="T261" s="96">
        <v>386</v>
      </c>
      <c r="U261" s="96">
        <v>330</v>
      </c>
      <c r="V261" s="96">
        <v>405</v>
      </c>
      <c r="W261" s="96">
        <v>716</v>
      </c>
      <c r="X261" s="96">
        <v>1056</v>
      </c>
      <c r="Y261" s="73">
        <f t="shared" si="209"/>
        <v>14.117647058823529</v>
      </c>
      <c r="Z261" s="73">
        <f t="shared" si="210"/>
        <v>34.715025906735754</v>
      </c>
      <c r="AA261" s="73">
        <f t="shared" si="211"/>
        <v>62.424242424242429</v>
      </c>
      <c r="AB261" s="73">
        <f t="shared" si="212"/>
        <v>47.486033519553075</v>
      </c>
      <c r="AC261" s="73">
        <f t="shared" si="213"/>
        <v>36.742424242424242</v>
      </c>
      <c r="AD261" s="97">
        <f t="shared" ref="AD261:AD324" si="214">W261-((L261+M261+O261)-P261)</f>
        <v>376</v>
      </c>
      <c r="AE261" s="40">
        <f t="shared" ref="AE261:AE324" si="215">U261-((M261+O261)-P261)</f>
        <v>124</v>
      </c>
      <c r="AF261" s="98">
        <v>445</v>
      </c>
      <c r="AG261" s="98">
        <v>330</v>
      </c>
      <c r="AH261" s="98">
        <v>429</v>
      </c>
      <c r="AI261" s="98">
        <v>296</v>
      </c>
      <c r="AJ261" s="98">
        <v>78</v>
      </c>
      <c r="AK261" s="98">
        <v>97</v>
      </c>
      <c r="AL261" s="76">
        <v>15</v>
      </c>
      <c r="AM261" s="76">
        <v>22</v>
      </c>
      <c r="AN261" s="77">
        <v>52</v>
      </c>
      <c r="AO261" s="77">
        <v>150</v>
      </c>
      <c r="AP261" s="77">
        <v>196</v>
      </c>
      <c r="AQ261" s="77">
        <v>9</v>
      </c>
      <c r="AR261" s="77">
        <f t="shared" si="198"/>
        <v>407</v>
      </c>
      <c r="AS261" s="77">
        <v>48</v>
      </c>
      <c r="AT261" s="78">
        <v>13</v>
      </c>
      <c r="AU261" s="79">
        <v>23</v>
      </c>
      <c r="AV261" s="80">
        <f t="shared" ref="AV261:AV324" si="216">((AN261+AP261+AQ261)-AS261)/(AG261+AI261)*100</f>
        <v>33.386581469648561</v>
      </c>
      <c r="AW261" s="80">
        <f t="shared" ref="AW261:AW324" si="217">((AO261+AP261+AQ261)-AS261)/(AI261+AH261)*100</f>
        <v>42.344827586206897</v>
      </c>
      <c r="AX261" s="80">
        <f t="shared" ref="AX261:AX324" si="218">((AP261+AQ261)-AS261)/AI261*100</f>
        <v>53.04054054054054</v>
      </c>
      <c r="AY261" s="81">
        <f t="shared" ref="AY261:AY324" si="219">AN261/AG261*100</f>
        <v>15.757575757575756</v>
      </c>
      <c r="AZ261" s="81">
        <f t="shared" ref="AZ261:AZ324" si="220">AO261/AH261*100</f>
        <v>34.965034965034967</v>
      </c>
      <c r="BA261" s="81">
        <f t="shared" ref="BA261:BA324" si="221">(AP261+AT261+AU261)/(AI261+AJ261)*100</f>
        <v>62.032085561497333</v>
      </c>
      <c r="BB261" s="81">
        <f t="shared" ref="BB261:BB324" si="222">(AP261+AT261+AU261+AO261)/(AI261+AJ261+AH261)*100</f>
        <v>47.571606475716067</v>
      </c>
      <c r="BC261" s="81">
        <f t="shared" ref="BC261:BC324" si="223">(AP261+AT261+AU261+AN261)/(AI261+AJ261+AG261)*100</f>
        <v>40.340909090909086</v>
      </c>
      <c r="BD261" s="82">
        <f t="shared" si="199"/>
        <v>142</v>
      </c>
      <c r="BE261" s="83">
        <v>15</v>
      </c>
      <c r="BF261" s="83">
        <v>25</v>
      </c>
      <c r="BG261" s="83">
        <v>48</v>
      </c>
      <c r="BH261" s="83">
        <v>135</v>
      </c>
      <c r="BI261" s="83">
        <v>210</v>
      </c>
      <c r="BJ261" s="83">
        <v>14</v>
      </c>
      <c r="BK261" s="77">
        <f t="shared" si="200"/>
        <v>407</v>
      </c>
      <c r="BL261" s="83">
        <f t="shared" ref="BL261:BL324" si="224">DP261+EH261+ET261+EZ261</f>
        <v>15</v>
      </c>
      <c r="BM261" s="84">
        <v>22</v>
      </c>
      <c r="BN261" s="83">
        <f t="shared" ref="BN261:BN324" si="225">DQ261+EI261+EU261+FA261</f>
        <v>25</v>
      </c>
      <c r="BO261" s="83">
        <f t="shared" ref="BO261:BO324" si="226">DR261+EJ261+EV261+FB261</f>
        <v>48</v>
      </c>
      <c r="BP261" s="83">
        <f t="shared" ref="BP261:BP324" si="227">DS261+EK261+EW261+FC261</f>
        <v>135</v>
      </c>
      <c r="BQ261" s="83">
        <f t="shared" ref="BQ261:BQ324" si="228">DT261+EL261+EX261+FD261</f>
        <v>210</v>
      </c>
      <c r="BR261" s="83">
        <f t="shared" ref="BR261:BR324" si="229">DU261+EM261+EY261+FE261</f>
        <v>14</v>
      </c>
      <c r="BS261" s="77">
        <f t="shared" si="201"/>
        <v>407</v>
      </c>
      <c r="BT261" s="83">
        <f t="shared" ref="BT261:BT324" si="230">DV261+EB261+EN261</f>
        <v>0</v>
      </c>
      <c r="BU261" s="77"/>
      <c r="BV261" s="83">
        <f t="shared" ref="BV261:BV324" si="231">DW261+EC261+EO261</f>
        <v>0</v>
      </c>
      <c r="BW261" s="83">
        <f t="shared" ref="BW261:BW324" si="232">DX261+ED261+EP261</f>
        <v>0</v>
      </c>
      <c r="BX261" s="83">
        <f t="shared" ref="BX261:BX324" si="233">DY261+EE261+EQ261</f>
        <v>0</v>
      </c>
      <c r="BY261" s="83">
        <f t="shared" ref="BY261:BY324" si="234">DZ261+EF261+ER261</f>
        <v>0</v>
      </c>
      <c r="BZ261" s="83">
        <f t="shared" ref="BZ261:BZ324" si="235">EA261+EG261+ES261</f>
        <v>0</v>
      </c>
      <c r="CA261" s="77">
        <f t="shared" si="202"/>
        <v>0</v>
      </c>
      <c r="CC261" s="77"/>
      <c r="CI261" s="77">
        <f t="shared" si="203"/>
        <v>0</v>
      </c>
      <c r="CP261" s="77">
        <f t="shared" si="204"/>
        <v>0</v>
      </c>
      <c r="CQ261" s="85">
        <f t="shared" ref="CQ261:CQ324" si="236">CY261+DE261+DK261+FF261</f>
        <v>0</v>
      </c>
      <c r="CR261" s="77"/>
      <c r="CS261" s="85">
        <f t="shared" ref="CS261:CS324" si="237">CZ261+DF261+DK261+FG261</f>
        <v>0</v>
      </c>
      <c r="CT261" s="85">
        <f t="shared" ref="CT261:CT324" si="238">DA261+DG261+DL261+FH261</f>
        <v>0</v>
      </c>
      <c r="CU261" s="85">
        <f t="shared" ref="CU261:CU324" si="239">DB261+DH261+DM261+FI261</f>
        <v>0</v>
      </c>
      <c r="CV261" s="85">
        <f t="shared" ref="CV261:CV324" si="240">DC261+DI261+DN261+FJ261</f>
        <v>0</v>
      </c>
      <c r="CW261" s="85">
        <f t="shared" ref="CW261:CW324" si="241">DD261+DJ261+DO261+FK261</f>
        <v>0</v>
      </c>
      <c r="CX261" s="77">
        <f t="shared" si="205"/>
        <v>0</v>
      </c>
      <c r="ET261" s="85">
        <v>13</v>
      </c>
      <c r="EU261" s="85">
        <v>17</v>
      </c>
      <c r="EV261" s="85">
        <v>16</v>
      </c>
      <c r="EW261" s="85">
        <v>68</v>
      </c>
      <c r="EX261" s="85">
        <v>153</v>
      </c>
      <c r="EY261" s="85">
        <v>13</v>
      </c>
      <c r="EZ261" s="85">
        <v>2</v>
      </c>
      <c r="FA261" s="85">
        <v>8</v>
      </c>
      <c r="FB261" s="85">
        <v>32</v>
      </c>
      <c r="FC261" s="85">
        <v>67</v>
      </c>
      <c r="FD261" s="85">
        <v>57</v>
      </c>
      <c r="FE261" s="85">
        <v>1</v>
      </c>
      <c r="FL261" s="86">
        <f t="shared" si="206"/>
        <v>139.49999999999994</v>
      </c>
      <c r="FM261" s="99">
        <f t="shared" ref="FM261:FM324" si="242">IF(FL261/20&gt;0,INT(FL261/20),0)</f>
        <v>6</v>
      </c>
      <c r="FN261" s="99">
        <f t="shared" ref="FN261:FN324" si="243">IF(FM261/5&gt;0.49,INT(FM261/5),0)</f>
        <v>1</v>
      </c>
      <c r="FO261" s="100">
        <f t="shared" ref="FO261:FO324" si="244">IF(FM261&gt;0.49,(FM261*$FO$1)/1000,0)</f>
        <v>1.02</v>
      </c>
      <c r="FP261" s="100">
        <f t="shared" ref="FP261:FP324" si="245">IF(FN261&gt;0.49,(FN261*$FP$1),0)</f>
        <v>171</v>
      </c>
      <c r="FQ261" s="101">
        <v>0.2175540099710716</v>
      </c>
      <c r="FR261" s="101">
        <v>3.534816704459573E-2</v>
      </c>
      <c r="FS261" s="101">
        <v>0.20197864176413458</v>
      </c>
      <c r="FT261" s="100" t="s">
        <v>1559</v>
      </c>
      <c r="FU261" s="100" t="s">
        <v>2171</v>
      </c>
      <c r="FV261" s="100" t="s">
        <v>1697</v>
      </c>
      <c r="FW261" s="100" t="s">
        <v>1900</v>
      </c>
      <c r="FX261" s="100" t="s">
        <v>1663</v>
      </c>
      <c r="FY261" s="100" t="s">
        <v>1849</v>
      </c>
      <c r="FZ261" s="100" t="s">
        <v>2312</v>
      </c>
      <c r="GA261" s="100" t="s">
        <v>1951</v>
      </c>
      <c r="GB261" s="100"/>
    </row>
    <row r="262" spans="1:184" hidden="1" x14ac:dyDescent="0.25">
      <c r="A262" s="32" t="s">
        <v>249</v>
      </c>
      <c r="B262" s="90" t="s">
        <v>1003</v>
      </c>
      <c r="C262" s="41" t="str">
        <f>'[1]Özet tablo'!P261</f>
        <v>ÇORUM</v>
      </c>
      <c r="D262" s="41"/>
      <c r="E262" s="41"/>
      <c r="F262" s="41"/>
      <c r="G262" s="91">
        <v>26</v>
      </c>
      <c r="H262" s="91">
        <v>76</v>
      </c>
      <c r="I262" s="91">
        <v>100</v>
      </c>
      <c r="J262" s="91">
        <v>202</v>
      </c>
      <c r="K262" s="92">
        <v>19</v>
      </c>
      <c r="L262" s="92">
        <v>95</v>
      </c>
      <c r="M262" s="92">
        <v>98</v>
      </c>
      <c r="N262" s="92">
        <v>212</v>
      </c>
      <c r="O262" s="93">
        <v>12</v>
      </c>
      <c r="P262" s="40">
        <v>13</v>
      </c>
      <c r="Q262" s="94">
        <f t="shared" si="207"/>
        <v>10</v>
      </c>
      <c r="R262" s="95">
        <f t="shared" si="208"/>
        <v>4.9504950495049507E-2</v>
      </c>
      <c r="S262" s="96">
        <v>181</v>
      </c>
      <c r="T262" s="96">
        <v>237</v>
      </c>
      <c r="U262" s="96">
        <v>208</v>
      </c>
      <c r="V262" s="96">
        <v>263</v>
      </c>
      <c r="W262" s="96">
        <v>445</v>
      </c>
      <c r="X262" s="96">
        <v>626</v>
      </c>
      <c r="Y262" s="73">
        <f t="shared" si="209"/>
        <v>10.497237569060774</v>
      </c>
      <c r="Z262" s="73">
        <f t="shared" si="210"/>
        <v>40.084388185654007</v>
      </c>
      <c r="AA262" s="73">
        <f t="shared" si="211"/>
        <v>46.634615384615387</v>
      </c>
      <c r="AB262" s="73">
        <f t="shared" si="212"/>
        <v>43.146067415730336</v>
      </c>
      <c r="AC262" s="73">
        <f t="shared" si="213"/>
        <v>33.706070287539937</v>
      </c>
      <c r="AD262" s="97">
        <f t="shared" si="214"/>
        <v>253</v>
      </c>
      <c r="AE262" s="40">
        <f t="shared" si="215"/>
        <v>111</v>
      </c>
      <c r="AF262" s="98">
        <v>228</v>
      </c>
      <c r="AG262" s="98">
        <v>162</v>
      </c>
      <c r="AH262" s="98">
        <v>218</v>
      </c>
      <c r="AI262" s="98">
        <v>172</v>
      </c>
      <c r="AJ262" s="98">
        <v>51</v>
      </c>
      <c r="AK262" s="98">
        <v>68</v>
      </c>
      <c r="AL262" s="76">
        <v>10</v>
      </c>
      <c r="AM262" s="76">
        <v>12</v>
      </c>
      <c r="AN262" s="77">
        <v>33</v>
      </c>
      <c r="AO262" s="77">
        <v>72</v>
      </c>
      <c r="AP262" s="77">
        <v>102</v>
      </c>
      <c r="AQ262" s="77">
        <v>2</v>
      </c>
      <c r="AR262" s="77">
        <f t="shared" ref="AR262:AR325" si="246">AN262+AO262+AP262+AQ262</f>
        <v>209</v>
      </c>
      <c r="AS262" s="77">
        <v>10</v>
      </c>
      <c r="AT262" s="78">
        <v>2</v>
      </c>
      <c r="AU262" s="79">
        <v>21</v>
      </c>
      <c r="AV262" s="80">
        <f t="shared" si="216"/>
        <v>38.023952095808383</v>
      </c>
      <c r="AW262" s="80">
        <f t="shared" si="217"/>
        <v>42.564102564102562</v>
      </c>
      <c r="AX262" s="80">
        <f t="shared" si="218"/>
        <v>54.651162790697668</v>
      </c>
      <c r="AY262" s="81">
        <f t="shared" si="219"/>
        <v>20.37037037037037</v>
      </c>
      <c r="AZ262" s="81">
        <f t="shared" si="220"/>
        <v>33.027522935779821</v>
      </c>
      <c r="BA262" s="81">
        <f t="shared" si="221"/>
        <v>56.053811659192817</v>
      </c>
      <c r="BB262" s="81">
        <f t="shared" si="222"/>
        <v>44.671201814058961</v>
      </c>
      <c r="BC262" s="81">
        <f t="shared" si="223"/>
        <v>41.038961038961041</v>
      </c>
      <c r="BD262" s="82">
        <f t="shared" ref="BD262:BD325" si="247">(AI262+AJ262)-(AP262+AT262+AU262)</f>
        <v>98</v>
      </c>
      <c r="BE262" s="83">
        <v>10</v>
      </c>
      <c r="BF262" s="83">
        <v>14</v>
      </c>
      <c r="BG262" s="83">
        <v>29</v>
      </c>
      <c r="BH262" s="83">
        <v>63</v>
      </c>
      <c r="BI262" s="83">
        <v>109</v>
      </c>
      <c r="BJ262" s="83">
        <v>6</v>
      </c>
      <c r="BK262" s="77">
        <f t="shared" ref="BK262:BK325" si="248">BG262+BH262+BI262+BJ262</f>
        <v>207</v>
      </c>
      <c r="BL262" s="83">
        <f t="shared" si="224"/>
        <v>10</v>
      </c>
      <c r="BM262" s="84">
        <v>12</v>
      </c>
      <c r="BN262" s="83">
        <f t="shared" si="225"/>
        <v>14</v>
      </c>
      <c r="BO262" s="83">
        <f t="shared" si="226"/>
        <v>29</v>
      </c>
      <c r="BP262" s="83">
        <f t="shared" si="227"/>
        <v>63</v>
      </c>
      <c r="BQ262" s="83">
        <f t="shared" si="228"/>
        <v>109</v>
      </c>
      <c r="BR262" s="83">
        <f t="shared" si="229"/>
        <v>6</v>
      </c>
      <c r="BS262" s="77">
        <f t="shared" ref="BS262:BS325" si="249">BO262+BP262+BQ262+BR262</f>
        <v>207</v>
      </c>
      <c r="BT262" s="83">
        <f t="shared" si="230"/>
        <v>0</v>
      </c>
      <c r="BU262" s="77"/>
      <c r="BV262" s="83">
        <f t="shared" si="231"/>
        <v>0</v>
      </c>
      <c r="BW262" s="83">
        <f t="shared" si="232"/>
        <v>0</v>
      </c>
      <c r="BX262" s="83">
        <f t="shared" si="233"/>
        <v>0</v>
      </c>
      <c r="BY262" s="83">
        <f t="shared" si="234"/>
        <v>0</v>
      </c>
      <c r="BZ262" s="83">
        <f t="shared" si="235"/>
        <v>0</v>
      </c>
      <c r="CA262" s="77">
        <f t="shared" ref="CA262:CA325" si="250">BW262+BX262+BY262+BZ262</f>
        <v>0</v>
      </c>
      <c r="CC262" s="77"/>
      <c r="CI262" s="77">
        <f t="shared" ref="CI262:CI325" si="251">CE262+CF262+CG262+CH262</f>
        <v>0</v>
      </c>
      <c r="CP262" s="77">
        <f t="shared" ref="CP262:CP325" si="252">CL262+CM262+CN262+CO262</f>
        <v>0</v>
      </c>
      <c r="CQ262" s="85">
        <f t="shared" si="236"/>
        <v>0</v>
      </c>
      <c r="CR262" s="77"/>
      <c r="CS262" s="85">
        <f t="shared" si="237"/>
        <v>0</v>
      </c>
      <c r="CT262" s="85">
        <f t="shared" si="238"/>
        <v>0</v>
      </c>
      <c r="CU262" s="85">
        <f t="shared" si="239"/>
        <v>0</v>
      </c>
      <c r="CV262" s="85">
        <f t="shared" si="240"/>
        <v>0</v>
      </c>
      <c r="CW262" s="85">
        <f t="shared" si="241"/>
        <v>0</v>
      </c>
      <c r="CX262" s="77">
        <f t="shared" ref="CX262:CX325" si="253">CT262+CU262+CV262+CW262</f>
        <v>0</v>
      </c>
      <c r="ET262" s="85">
        <v>9</v>
      </c>
      <c r="EU262" s="85">
        <v>9</v>
      </c>
      <c r="EV262" s="85">
        <v>10</v>
      </c>
      <c r="EW262" s="85">
        <v>33</v>
      </c>
      <c r="EX262" s="85">
        <v>61</v>
      </c>
      <c r="EY262" s="85">
        <v>1</v>
      </c>
      <c r="EZ262" s="85">
        <v>1</v>
      </c>
      <c r="FA262" s="85">
        <v>5</v>
      </c>
      <c r="FB262" s="85">
        <v>19</v>
      </c>
      <c r="FC262" s="85">
        <v>30</v>
      </c>
      <c r="FD262" s="85">
        <v>48</v>
      </c>
      <c r="FE262" s="85">
        <v>5</v>
      </c>
      <c r="FL262" s="86">
        <f t="shared" ref="FL262:FL325" si="254">IF(((AH262+AI262)*0.7)-(AO262+AP262+AQ262+AT262)&gt;0,((AH262+AI262)*0.7)-(AO262+AP262+AQ262+AT262),0)</f>
        <v>95</v>
      </c>
      <c r="FM262" s="99">
        <f t="shared" si="242"/>
        <v>4</v>
      </c>
      <c r="FN262" s="99">
        <f t="shared" si="243"/>
        <v>0</v>
      </c>
      <c r="FO262" s="100">
        <f t="shared" si="244"/>
        <v>0.68</v>
      </c>
      <c r="FP262" s="100">
        <f t="shared" si="245"/>
        <v>0</v>
      </c>
      <c r="FQ262" s="101">
        <v>-0.20687134502923968</v>
      </c>
      <c r="FR262" s="101">
        <v>9.3917710196779695E-3</v>
      </c>
      <c r="FS262" s="101">
        <v>-0.10694183864915566</v>
      </c>
      <c r="FT262" s="100" t="s">
        <v>2091</v>
      </c>
      <c r="FU262" s="100" t="s">
        <v>2226</v>
      </c>
      <c r="FV262" s="100" t="s">
        <v>2271</v>
      </c>
      <c r="FW262" s="100" t="s">
        <v>2056</v>
      </c>
      <c r="FX262" s="100" t="s">
        <v>1452</v>
      </c>
      <c r="FY262" s="100" t="s">
        <v>2085</v>
      </c>
      <c r="FZ262" s="100" t="s">
        <v>1694</v>
      </c>
      <c r="GA262" s="100" t="s">
        <v>1893</v>
      </c>
      <c r="GB262" s="100"/>
    </row>
    <row r="263" spans="1:184" hidden="1" x14ac:dyDescent="0.25">
      <c r="A263" s="32" t="s">
        <v>249</v>
      </c>
      <c r="B263" s="90" t="s">
        <v>251</v>
      </c>
      <c r="C263" s="41" t="str">
        <f>'[1]Özet tablo'!P262</f>
        <v>ÇORUM</v>
      </c>
      <c r="D263" s="41"/>
      <c r="E263" s="41"/>
      <c r="F263" s="41"/>
      <c r="G263" s="91">
        <v>2</v>
      </c>
      <c r="H263" s="91">
        <v>13</v>
      </c>
      <c r="I263" s="91">
        <v>17</v>
      </c>
      <c r="J263" s="91">
        <v>32</v>
      </c>
      <c r="K263" s="92">
        <v>2</v>
      </c>
      <c r="L263" s="92">
        <v>26</v>
      </c>
      <c r="M263" s="92">
        <v>26</v>
      </c>
      <c r="N263" s="92">
        <v>54</v>
      </c>
      <c r="O263" s="93">
        <v>4</v>
      </c>
      <c r="P263" s="40">
        <v>4</v>
      </c>
      <c r="Q263" s="94">
        <f t="shared" si="207"/>
        <v>22</v>
      </c>
      <c r="R263" s="95">
        <f t="shared" si="208"/>
        <v>0.6875</v>
      </c>
      <c r="S263" s="96">
        <v>31</v>
      </c>
      <c r="T263" s="96">
        <v>40</v>
      </c>
      <c r="U263" s="96">
        <v>34</v>
      </c>
      <c r="V263" s="96">
        <v>42</v>
      </c>
      <c r="W263" s="96">
        <v>74</v>
      </c>
      <c r="X263" s="96">
        <v>105</v>
      </c>
      <c r="Y263" s="73">
        <f t="shared" si="209"/>
        <v>6.4516129032258061</v>
      </c>
      <c r="Z263" s="73">
        <f t="shared" si="210"/>
        <v>65</v>
      </c>
      <c r="AA263" s="73">
        <f t="shared" si="211"/>
        <v>76.470588235294116</v>
      </c>
      <c r="AB263" s="73">
        <f t="shared" si="212"/>
        <v>70.270270270270274</v>
      </c>
      <c r="AC263" s="73">
        <f t="shared" si="213"/>
        <v>51.428571428571423</v>
      </c>
      <c r="AD263" s="97">
        <f t="shared" si="214"/>
        <v>22</v>
      </c>
      <c r="AE263" s="40">
        <f t="shared" si="215"/>
        <v>8</v>
      </c>
      <c r="AF263" s="98">
        <v>48</v>
      </c>
      <c r="AG263" s="98">
        <v>35</v>
      </c>
      <c r="AH263" s="98">
        <v>45</v>
      </c>
      <c r="AI263" s="98">
        <v>32</v>
      </c>
      <c r="AJ263" s="98">
        <v>9</v>
      </c>
      <c r="AK263" s="98">
        <v>6</v>
      </c>
      <c r="AL263" s="76">
        <v>3</v>
      </c>
      <c r="AM263" s="76">
        <v>3</v>
      </c>
      <c r="AN263" s="77">
        <v>3</v>
      </c>
      <c r="AO263" s="77">
        <v>33</v>
      </c>
      <c r="AP263" s="77">
        <v>20</v>
      </c>
      <c r="AQ263" s="77">
        <v>0</v>
      </c>
      <c r="AR263" s="77">
        <f t="shared" si="246"/>
        <v>56</v>
      </c>
      <c r="AS263" s="77">
        <v>0</v>
      </c>
      <c r="AT263" s="78">
        <v>4</v>
      </c>
      <c r="AU263" s="79">
        <v>4</v>
      </c>
      <c r="AV263" s="80">
        <f t="shared" si="216"/>
        <v>34.328358208955223</v>
      </c>
      <c r="AW263" s="80">
        <f t="shared" si="217"/>
        <v>68.831168831168839</v>
      </c>
      <c r="AX263" s="80">
        <f t="shared" si="218"/>
        <v>62.5</v>
      </c>
      <c r="AY263" s="81">
        <f t="shared" si="219"/>
        <v>8.5714285714285712</v>
      </c>
      <c r="AZ263" s="81">
        <f t="shared" si="220"/>
        <v>73.333333333333329</v>
      </c>
      <c r="BA263" s="81">
        <f t="shared" si="221"/>
        <v>68.292682926829272</v>
      </c>
      <c r="BB263" s="81">
        <f t="shared" si="222"/>
        <v>70.930232558139537</v>
      </c>
      <c r="BC263" s="81">
        <f t="shared" si="223"/>
        <v>40.789473684210527</v>
      </c>
      <c r="BD263" s="82">
        <f t="shared" si="247"/>
        <v>13</v>
      </c>
      <c r="BE263" s="83">
        <v>3</v>
      </c>
      <c r="BF263" s="83">
        <v>3</v>
      </c>
      <c r="BG263" s="83">
        <v>7</v>
      </c>
      <c r="BH263" s="83">
        <v>26</v>
      </c>
      <c r="BI263" s="83">
        <v>20</v>
      </c>
      <c r="BJ263" s="83">
        <v>0</v>
      </c>
      <c r="BK263" s="77">
        <f t="shared" si="248"/>
        <v>53</v>
      </c>
      <c r="BL263" s="83">
        <f t="shared" si="224"/>
        <v>2</v>
      </c>
      <c r="BM263" s="84">
        <v>2</v>
      </c>
      <c r="BN263" s="83">
        <f t="shared" si="225"/>
        <v>2</v>
      </c>
      <c r="BO263" s="83">
        <f t="shared" si="226"/>
        <v>6</v>
      </c>
      <c r="BP263" s="83">
        <f t="shared" si="227"/>
        <v>16</v>
      </c>
      <c r="BQ263" s="83">
        <f t="shared" si="228"/>
        <v>17</v>
      </c>
      <c r="BR263" s="83">
        <f t="shared" si="229"/>
        <v>0</v>
      </c>
      <c r="BS263" s="77">
        <f t="shared" si="249"/>
        <v>39</v>
      </c>
      <c r="BT263" s="83">
        <f t="shared" si="230"/>
        <v>0</v>
      </c>
      <c r="BU263" s="77"/>
      <c r="BV263" s="83">
        <f t="shared" si="231"/>
        <v>0</v>
      </c>
      <c r="BW263" s="83">
        <f t="shared" si="232"/>
        <v>0</v>
      </c>
      <c r="BX263" s="83">
        <f t="shared" si="233"/>
        <v>0</v>
      </c>
      <c r="BY263" s="83">
        <f t="shared" si="234"/>
        <v>0</v>
      </c>
      <c r="BZ263" s="83">
        <f t="shared" si="235"/>
        <v>0</v>
      </c>
      <c r="CA263" s="77">
        <f t="shared" si="250"/>
        <v>0</v>
      </c>
      <c r="CC263" s="77"/>
      <c r="CI263" s="77">
        <f t="shared" si="251"/>
        <v>0</v>
      </c>
      <c r="CP263" s="77">
        <f t="shared" si="252"/>
        <v>0</v>
      </c>
      <c r="CQ263" s="85">
        <f t="shared" si="236"/>
        <v>1</v>
      </c>
      <c r="CR263" s="77">
        <v>1</v>
      </c>
      <c r="CS263" s="85">
        <f t="shared" si="237"/>
        <v>1</v>
      </c>
      <c r="CT263" s="85">
        <f t="shared" si="238"/>
        <v>1</v>
      </c>
      <c r="CU263" s="85">
        <f t="shared" si="239"/>
        <v>10</v>
      </c>
      <c r="CV263" s="85">
        <f t="shared" si="240"/>
        <v>3</v>
      </c>
      <c r="CW263" s="85">
        <f t="shared" si="241"/>
        <v>0</v>
      </c>
      <c r="CX263" s="77">
        <f t="shared" si="253"/>
        <v>14</v>
      </c>
      <c r="CY263" s="85">
        <v>1</v>
      </c>
      <c r="CZ263" s="85">
        <v>1</v>
      </c>
      <c r="DA263" s="85">
        <v>1</v>
      </c>
      <c r="DB263" s="85">
        <v>10</v>
      </c>
      <c r="DC263" s="85">
        <v>3</v>
      </c>
      <c r="DD263" s="85">
        <v>0</v>
      </c>
      <c r="ET263" s="85">
        <v>2</v>
      </c>
      <c r="EU263" s="85">
        <v>2</v>
      </c>
      <c r="EV263" s="85">
        <v>6</v>
      </c>
      <c r="EW263" s="85">
        <v>16</v>
      </c>
      <c r="EX263" s="85">
        <v>17</v>
      </c>
      <c r="EY263" s="85">
        <v>0</v>
      </c>
      <c r="FL263" s="86">
        <f t="shared" si="254"/>
        <v>0</v>
      </c>
      <c r="FM263" s="99">
        <f t="shared" si="242"/>
        <v>0</v>
      </c>
      <c r="FN263" s="99">
        <f t="shared" si="243"/>
        <v>0</v>
      </c>
      <c r="FO263" s="100">
        <f t="shared" si="244"/>
        <v>0</v>
      </c>
      <c r="FP263" s="100">
        <f t="shared" si="245"/>
        <v>0</v>
      </c>
      <c r="FQ263" s="101">
        <v>0.13955662393162382</v>
      </c>
      <c r="FR263" s="101">
        <v>0.16340560549973557</v>
      </c>
      <c r="FS263" s="101">
        <v>-0.11339323919554981</v>
      </c>
      <c r="FT263" s="100" t="s">
        <v>2158</v>
      </c>
      <c r="FU263" s="100" t="s">
        <v>2130</v>
      </c>
      <c r="FV263" s="100" t="s">
        <v>2159</v>
      </c>
      <c r="FW263" s="100" t="s">
        <v>1536</v>
      </c>
      <c r="FX263" s="100" t="s">
        <v>1552</v>
      </c>
      <c r="FY263" s="100" t="s">
        <v>2050</v>
      </c>
      <c r="FZ263" s="100" t="s">
        <v>1576</v>
      </c>
      <c r="GA263" s="100" t="s">
        <v>2029</v>
      </c>
      <c r="GB263" s="100"/>
    </row>
    <row r="264" spans="1:184" hidden="1" x14ac:dyDescent="0.25">
      <c r="A264" s="32" t="s">
        <v>249</v>
      </c>
      <c r="B264" s="90" t="s">
        <v>252</v>
      </c>
      <c r="C264" s="41" t="str">
        <f>'[1]Özet tablo'!P263</f>
        <v>ÇORUM</v>
      </c>
      <c r="D264" s="41"/>
      <c r="E264" s="41"/>
      <c r="F264" s="41"/>
      <c r="G264" s="91">
        <v>4</v>
      </c>
      <c r="H264" s="91">
        <v>19</v>
      </c>
      <c r="I264" s="91">
        <v>43</v>
      </c>
      <c r="J264" s="91">
        <v>66</v>
      </c>
      <c r="K264" s="92">
        <v>10</v>
      </c>
      <c r="L264" s="92">
        <v>21</v>
      </c>
      <c r="M264" s="92">
        <v>56</v>
      </c>
      <c r="N264" s="92">
        <v>87</v>
      </c>
      <c r="O264" s="93">
        <v>2</v>
      </c>
      <c r="P264" s="40">
        <v>17</v>
      </c>
      <c r="Q264" s="94">
        <f t="shared" si="207"/>
        <v>21</v>
      </c>
      <c r="R264" s="95">
        <f t="shared" si="208"/>
        <v>0.31818181818181818</v>
      </c>
      <c r="S264" s="96">
        <v>51</v>
      </c>
      <c r="T264" s="96">
        <v>54</v>
      </c>
      <c r="U264" s="96">
        <v>56</v>
      </c>
      <c r="V264" s="96">
        <v>66</v>
      </c>
      <c r="W264" s="96">
        <v>110</v>
      </c>
      <c r="X264" s="96">
        <v>161</v>
      </c>
      <c r="Y264" s="73">
        <f t="shared" si="209"/>
        <v>19.607843137254903</v>
      </c>
      <c r="Z264" s="73">
        <f t="shared" si="210"/>
        <v>38.888888888888893</v>
      </c>
      <c r="AA264" s="73">
        <f t="shared" si="211"/>
        <v>73.214285714285708</v>
      </c>
      <c r="AB264" s="73">
        <f t="shared" si="212"/>
        <v>56.36363636363636</v>
      </c>
      <c r="AC264" s="73">
        <f t="shared" si="213"/>
        <v>44.720496894409941</v>
      </c>
      <c r="AD264" s="97">
        <f t="shared" si="214"/>
        <v>48</v>
      </c>
      <c r="AE264" s="40">
        <f t="shared" si="215"/>
        <v>15</v>
      </c>
      <c r="AF264" s="98">
        <v>56</v>
      </c>
      <c r="AG264" s="98">
        <v>47</v>
      </c>
      <c r="AH264" s="98">
        <v>65</v>
      </c>
      <c r="AI264" s="98">
        <v>47</v>
      </c>
      <c r="AJ264" s="98">
        <v>10</v>
      </c>
      <c r="AK264" s="98">
        <v>16</v>
      </c>
      <c r="AL264" s="76">
        <v>6</v>
      </c>
      <c r="AM264" s="76">
        <v>8</v>
      </c>
      <c r="AN264" s="77">
        <v>16</v>
      </c>
      <c r="AO264" s="77">
        <v>43</v>
      </c>
      <c r="AP264" s="77">
        <v>34</v>
      </c>
      <c r="AQ264" s="77">
        <v>1</v>
      </c>
      <c r="AR264" s="77">
        <f t="shared" si="246"/>
        <v>94</v>
      </c>
      <c r="AS264" s="77">
        <v>2</v>
      </c>
      <c r="AT264" s="78">
        <v>1</v>
      </c>
      <c r="AU264" s="79">
        <v>2</v>
      </c>
      <c r="AV264" s="80">
        <f t="shared" si="216"/>
        <v>52.12765957446809</v>
      </c>
      <c r="AW264" s="80">
        <f t="shared" si="217"/>
        <v>67.857142857142861</v>
      </c>
      <c r="AX264" s="80">
        <f t="shared" si="218"/>
        <v>70.212765957446805</v>
      </c>
      <c r="AY264" s="81">
        <f t="shared" si="219"/>
        <v>34.042553191489361</v>
      </c>
      <c r="AZ264" s="81">
        <f t="shared" si="220"/>
        <v>66.153846153846146</v>
      </c>
      <c r="BA264" s="81">
        <f t="shared" si="221"/>
        <v>64.912280701754383</v>
      </c>
      <c r="BB264" s="81">
        <f t="shared" si="222"/>
        <v>65.573770491803273</v>
      </c>
      <c r="BC264" s="81">
        <f t="shared" si="223"/>
        <v>50.96153846153846</v>
      </c>
      <c r="BD264" s="82">
        <f t="shared" si="247"/>
        <v>20</v>
      </c>
      <c r="BE264" s="83">
        <v>6</v>
      </c>
      <c r="BF264" s="83">
        <v>8</v>
      </c>
      <c r="BG264" s="83">
        <v>16</v>
      </c>
      <c r="BH264" s="83">
        <v>39</v>
      </c>
      <c r="BI264" s="83">
        <v>38</v>
      </c>
      <c r="BJ264" s="83">
        <v>2</v>
      </c>
      <c r="BK264" s="77">
        <f t="shared" si="248"/>
        <v>95</v>
      </c>
      <c r="BL264" s="83">
        <f t="shared" si="224"/>
        <v>6</v>
      </c>
      <c r="BM264" s="84">
        <v>8</v>
      </c>
      <c r="BN264" s="83">
        <f t="shared" si="225"/>
        <v>8</v>
      </c>
      <c r="BO264" s="83">
        <f t="shared" si="226"/>
        <v>16</v>
      </c>
      <c r="BP264" s="83">
        <f t="shared" si="227"/>
        <v>39</v>
      </c>
      <c r="BQ264" s="83">
        <f t="shared" si="228"/>
        <v>38</v>
      </c>
      <c r="BR264" s="83">
        <f t="shared" si="229"/>
        <v>2</v>
      </c>
      <c r="BS264" s="77">
        <f t="shared" si="249"/>
        <v>95</v>
      </c>
      <c r="BT264" s="83">
        <f t="shared" si="230"/>
        <v>0</v>
      </c>
      <c r="BU264" s="77"/>
      <c r="BV264" s="83">
        <f t="shared" si="231"/>
        <v>0</v>
      </c>
      <c r="BW264" s="83">
        <f t="shared" si="232"/>
        <v>0</v>
      </c>
      <c r="BX264" s="83">
        <f t="shared" si="233"/>
        <v>0</v>
      </c>
      <c r="BY264" s="83">
        <f t="shared" si="234"/>
        <v>0</v>
      </c>
      <c r="BZ264" s="83">
        <f t="shared" si="235"/>
        <v>0</v>
      </c>
      <c r="CA264" s="77">
        <f t="shared" si="250"/>
        <v>0</v>
      </c>
      <c r="CC264" s="77"/>
      <c r="CI264" s="77">
        <f t="shared" si="251"/>
        <v>0</v>
      </c>
      <c r="CP264" s="77">
        <f t="shared" si="252"/>
        <v>0</v>
      </c>
      <c r="CQ264" s="85">
        <f t="shared" si="236"/>
        <v>0</v>
      </c>
      <c r="CR264" s="77"/>
      <c r="CS264" s="85">
        <f t="shared" si="237"/>
        <v>0</v>
      </c>
      <c r="CT264" s="85">
        <f t="shared" si="238"/>
        <v>0</v>
      </c>
      <c r="CU264" s="85">
        <f t="shared" si="239"/>
        <v>0</v>
      </c>
      <c r="CV264" s="85">
        <f t="shared" si="240"/>
        <v>0</v>
      </c>
      <c r="CW264" s="85">
        <f t="shared" si="241"/>
        <v>0</v>
      </c>
      <c r="CX264" s="77">
        <f t="shared" si="253"/>
        <v>0</v>
      </c>
      <c r="ET264" s="85">
        <v>6</v>
      </c>
      <c r="EU264" s="85">
        <v>8</v>
      </c>
      <c r="EV264" s="85">
        <v>16</v>
      </c>
      <c r="EW264" s="85">
        <v>39</v>
      </c>
      <c r="EX264" s="85">
        <v>38</v>
      </c>
      <c r="EY264" s="85">
        <v>2</v>
      </c>
      <c r="FL264" s="86">
        <f t="shared" si="254"/>
        <v>0</v>
      </c>
      <c r="FM264" s="99">
        <f t="shared" si="242"/>
        <v>0</v>
      </c>
      <c r="FN264" s="99">
        <f t="shared" si="243"/>
        <v>0</v>
      </c>
      <c r="FO264" s="100">
        <f t="shared" si="244"/>
        <v>0</v>
      </c>
      <c r="FP264" s="100">
        <f t="shared" si="245"/>
        <v>0</v>
      </c>
      <c r="FQ264" s="101">
        <v>0.50438652256834082</v>
      </c>
      <c r="FR264" s="101">
        <v>0.33532437580170782</v>
      </c>
      <c r="FS264" s="101">
        <v>0.4368878757176628</v>
      </c>
      <c r="FT264" s="100" t="s">
        <v>1551</v>
      </c>
      <c r="FU264" s="100" t="s">
        <v>1676</v>
      </c>
      <c r="FV264" s="100" t="s">
        <v>1483</v>
      </c>
      <c r="FW264" s="100" t="s">
        <v>1849</v>
      </c>
      <c r="FX264" s="100" t="s">
        <v>2190</v>
      </c>
      <c r="FY264" s="100" t="s">
        <v>1827</v>
      </c>
      <c r="FZ264" s="100" t="s">
        <v>2309</v>
      </c>
      <c r="GA264" s="100" t="s">
        <v>2359</v>
      </c>
      <c r="GB264" s="100"/>
    </row>
    <row r="265" spans="1:184" hidden="1" x14ac:dyDescent="0.25">
      <c r="A265" s="32" t="s">
        <v>249</v>
      </c>
      <c r="B265" s="90" t="s">
        <v>253</v>
      </c>
      <c r="C265" s="41" t="str">
        <f>'[1]Özet tablo'!P264</f>
        <v>ÇORUM</v>
      </c>
      <c r="D265" s="41"/>
      <c r="E265" s="41"/>
      <c r="F265" s="41"/>
      <c r="G265" s="91">
        <v>15</v>
      </c>
      <c r="H265" s="91">
        <v>71</v>
      </c>
      <c r="I265" s="91">
        <v>178</v>
      </c>
      <c r="J265" s="91">
        <v>264</v>
      </c>
      <c r="K265" s="92">
        <v>8</v>
      </c>
      <c r="L265" s="92">
        <v>85</v>
      </c>
      <c r="M265" s="92">
        <v>167</v>
      </c>
      <c r="N265" s="92">
        <v>260</v>
      </c>
      <c r="O265" s="93">
        <v>10</v>
      </c>
      <c r="P265" s="40">
        <v>36</v>
      </c>
      <c r="Q265" s="94">
        <f t="shared" si="207"/>
        <v>-4</v>
      </c>
      <c r="R265" s="95">
        <f t="shared" si="208"/>
        <v>-1.5151515151515152E-2</v>
      </c>
      <c r="S265" s="96">
        <v>292</v>
      </c>
      <c r="T265" s="96">
        <v>357</v>
      </c>
      <c r="U265" s="96">
        <v>337</v>
      </c>
      <c r="V265" s="96">
        <v>433</v>
      </c>
      <c r="W265" s="96">
        <v>694</v>
      </c>
      <c r="X265" s="96">
        <v>986</v>
      </c>
      <c r="Y265" s="73">
        <f t="shared" si="209"/>
        <v>2.7397260273972601</v>
      </c>
      <c r="Z265" s="73">
        <f t="shared" si="210"/>
        <v>23.809523809523807</v>
      </c>
      <c r="AA265" s="73">
        <f t="shared" si="211"/>
        <v>41.839762611275965</v>
      </c>
      <c r="AB265" s="73">
        <f t="shared" si="212"/>
        <v>32.564841498559076</v>
      </c>
      <c r="AC265" s="73">
        <f t="shared" si="213"/>
        <v>23.732251521298174</v>
      </c>
      <c r="AD265" s="97">
        <f t="shared" si="214"/>
        <v>468</v>
      </c>
      <c r="AE265" s="40">
        <f t="shared" si="215"/>
        <v>196</v>
      </c>
      <c r="AF265" s="98">
        <v>351</v>
      </c>
      <c r="AG265" s="98">
        <v>269</v>
      </c>
      <c r="AH265" s="98">
        <v>347</v>
      </c>
      <c r="AI265" s="98">
        <v>247</v>
      </c>
      <c r="AJ265" s="98">
        <v>89</v>
      </c>
      <c r="AK265" s="98">
        <v>106</v>
      </c>
      <c r="AL265" s="76">
        <v>12</v>
      </c>
      <c r="AM265" s="76">
        <v>17</v>
      </c>
      <c r="AN265" s="77">
        <v>14</v>
      </c>
      <c r="AO265" s="77">
        <v>95</v>
      </c>
      <c r="AP265" s="77">
        <v>162</v>
      </c>
      <c r="AQ265" s="77">
        <v>18</v>
      </c>
      <c r="AR265" s="77">
        <f t="shared" si="246"/>
        <v>289</v>
      </c>
      <c r="AS265" s="77">
        <v>63</v>
      </c>
      <c r="AT265" s="78">
        <v>15</v>
      </c>
      <c r="AU265" s="79">
        <v>25</v>
      </c>
      <c r="AV265" s="80">
        <f t="shared" si="216"/>
        <v>25.387596899224807</v>
      </c>
      <c r="AW265" s="80">
        <f t="shared" si="217"/>
        <v>35.690235690235689</v>
      </c>
      <c r="AX265" s="80">
        <f t="shared" si="218"/>
        <v>47.368421052631575</v>
      </c>
      <c r="AY265" s="81">
        <f t="shared" si="219"/>
        <v>5.2044609665427508</v>
      </c>
      <c r="AZ265" s="81">
        <f t="shared" si="220"/>
        <v>27.377521613832851</v>
      </c>
      <c r="BA265" s="81">
        <f t="shared" si="221"/>
        <v>60.119047619047613</v>
      </c>
      <c r="BB265" s="81">
        <f t="shared" si="222"/>
        <v>43.48462664714495</v>
      </c>
      <c r="BC265" s="81">
        <f t="shared" si="223"/>
        <v>35.702479338842977</v>
      </c>
      <c r="BD265" s="82">
        <f t="shared" si="247"/>
        <v>134</v>
      </c>
      <c r="BE265" s="83">
        <v>12</v>
      </c>
      <c r="BF265" s="83">
        <v>19</v>
      </c>
      <c r="BG265" s="83">
        <v>11</v>
      </c>
      <c r="BH265" s="83">
        <v>84</v>
      </c>
      <c r="BI265" s="83">
        <v>158</v>
      </c>
      <c r="BJ265" s="83">
        <v>32</v>
      </c>
      <c r="BK265" s="77">
        <f t="shared" si="248"/>
        <v>285</v>
      </c>
      <c r="BL265" s="83">
        <f t="shared" si="224"/>
        <v>12</v>
      </c>
      <c r="BM265" s="84">
        <v>17</v>
      </c>
      <c r="BN265" s="83">
        <f t="shared" si="225"/>
        <v>19</v>
      </c>
      <c r="BO265" s="83">
        <f t="shared" si="226"/>
        <v>11</v>
      </c>
      <c r="BP265" s="83">
        <f t="shared" si="227"/>
        <v>84</v>
      </c>
      <c r="BQ265" s="83">
        <f t="shared" si="228"/>
        <v>158</v>
      </c>
      <c r="BR265" s="83">
        <f t="shared" si="229"/>
        <v>32</v>
      </c>
      <c r="BS265" s="77">
        <f t="shared" si="249"/>
        <v>285</v>
      </c>
      <c r="BT265" s="83">
        <f t="shared" si="230"/>
        <v>0</v>
      </c>
      <c r="BU265" s="77"/>
      <c r="BV265" s="83">
        <f t="shared" si="231"/>
        <v>0</v>
      </c>
      <c r="BW265" s="83">
        <f t="shared" si="232"/>
        <v>0</v>
      </c>
      <c r="BX265" s="83">
        <f t="shared" si="233"/>
        <v>0</v>
      </c>
      <c r="BY265" s="83">
        <f t="shared" si="234"/>
        <v>0</v>
      </c>
      <c r="BZ265" s="83">
        <f t="shared" si="235"/>
        <v>0</v>
      </c>
      <c r="CA265" s="77">
        <f t="shared" si="250"/>
        <v>0</v>
      </c>
      <c r="CC265" s="77"/>
      <c r="CI265" s="77">
        <f t="shared" si="251"/>
        <v>0</v>
      </c>
      <c r="CP265" s="77">
        <f t="shared" si="252"/>
        <v>0</v>
      </c>
      <c r="CQ265" s="85">
        <f t="shared" si="236"/>
        <v>0</v>
      </c>
      <c r="CR265" s="77"/>
      <c r="CS265" s="85">
        <f t="shared" si="237"/>
        <v>0</v>
      </c>
      <c r="CT265" s="85">
        <f t="shared" si="238"/>
        <v>0</v>
      </c>
      <c r="CU265" s="85">
        <f t="shared" si="239"/>
        <v>0</v>
      </c>
      <c r="CV265" s="85">
        <f t="shared" si="240"/>
        <v>0</v>
      </c>
      <c r="CW265" s="85">
        <f t="shared" si="241"/>
        <v>0</v>
      </c>
      <c r="CX265" s="77">
        <f t="shared" si="253"/>
        <v>0</v>
      </c>
      <c r="DP265" s="85">
        <v>1</v>
      </c>
      <c r="DQ265" s="85">
        <v>2</v>
      </c>
      <c r="DR265" s="85">
        <v>4</v>
      </c>
      <c r="DS265" s="85">
        <v>8</v>
      </c>
      <c r="DT265" s="85">
        <v>17</v>
      </c>
      <c r="DU265" s="85">
        <v>2</v>
      </c>
      <c r="ET265" s="85">
        <v>10</v>
      </c>
      <c r="EU265" s="85">
        <v>13</v>
      </c>
      <c r="EV265" s="85">
        <v>3</v>
      </c>
      <c r="EW265" s="85">
        <v>53</v>
      </c>
      <c r="EX265" s="85">
        <v>115</v>
      </c>
      <c r="EY265" s="85">
        <v>22</v>
      </c>
      <c r="EZ265" s="85">
        <v>1</v>
      </c>
      <c r="FA265" s="85">
        <v>4</v>
      </c>
      <c r="FB265" s="85">
        <v>4</v>
      </c>
      <c r="FC265" s="85">
        <v>23</v>
      </c>
      <c r="FD265" s="85">
        <v>26</v>
      </c>
      <c r="FE265" s="85">
        <v>8</v>
      </c>
      <c r="FL265" s="86">
        <f t="shared" si="254"/>
        <v>125.79999999999995</v>
      </c>
      <c r="FM265" s="99">
        <f t="shared" si="242"/>
        <v>6</v>
      </c>
      <c r="FN265" s="99">
        <f t="shared" si="243"/>
        <v>1</v>
      </c>
      <c r="FO265" s="100">
        <f t="shared" si="244"/>
        <v>1.02</v>
      </c>
      <c r="FP265" s="100">
        <f t="shared" si="245"/>
        <v>171</v>
      </c>
      <c r="FQ265" s="101">
        <v>0.27824651504035225</v>
      </c>
      <c r="FR265" s="101">
        <v>0.21635695323667556</v>
      </c>
      <c r="FS265" s="101">
        <v>8.8579499596448757E-2</v>
      </c>
      <c r="FT265" s="100" t="s">
        <v>2069</v>
      </c>
      <c r="FU265" s="100" t="s">
        <v>1752</v>
      </c>
      <c r="FV265" s="100" t="s">
        <v>1903</v>
      </c>
      <c r="FW265" s="100" t="s">
        <v>1890</v>
      </c>
      <c r="FX265" s="100" t="s">
        <v>2028</v>
      </c>
      <c r="FY265" s="100" t="s">
        <v>1481</v>
      </c>
      <c r="FZ265" s="100" t="s">
        <v>1673</v>
      </c>
      <c r="GA265" s="100" t="s">
        <v>1674</v>
      </c>
      <c r="GB265" s="100"/>
    </row>
    <row r="266" spans="1:184" hidden="1" x14ac:dyDescent="0.25">
      <c r="A266" s="32" t="s">
        <v>249</v>
      </c>
      <c r="B266" s="90" t="s">
        <v>254</v>
      </c>
      <c r="C266" s="41" t="str">
        <f>'[1]Özet tablo'!P265</f>
        <v>ÇORUM</v>
      </c>
      <c r="D266" s="41"/>
      <c r="E266" s="41"/>
      <c r="F266" s="41"/>
      <c r="G266" s="91">
        <v>18</v>
      </c>
      <c r="H266" s="91">
        <v>42</v>
      </c>
      <c r="I266" s="91">
        <v>48</v>
      </c>
      <c r="J266" s="91">
        <v>108</v>
      </c>
      <c r="K266" s="92">
        <v>11</v>
      </c>
      <c r="L266" s="92">
        <v>41</v>
      </c>
      <c r="M266" s="92">
        <v>51</v>
      </c>
      <c r="N266" s="92">
        <v>103</v>
      </c>
      <c r="O266" s="93">
        <v>2</v>
      </c>
      <c r="P266" s="40">
        <v>11</v>
      </c>
      <c r="Q266" s="94">
        <f t="shared" si="207"/>
        <v>-5</v>
      </c>
      <c r="R266" s="95">
        <f t="shared" si="208"/>
        <v>-4.6296296296296294E-2</v>
      </c>
      <c r="S266" s="96">
        <v>94</v>
      </c>
      <c r="T266" s="96">
        <v>126</v>
      </c>
      <c r="U266" s="96">
        <v>83</v>
      </c>
      <c r="V266" s="96">
        <v>122</v>
      </c>
      <c r="W266" s="96">
        <v>209</v>
      </c>
      <c r="X266" s="96">
        <v>303</v>
      </c>
      <c r="Y266" s="73">
        <f t="shared" si="209"/>
        <v>11.702127659574469</v>
      </c>
      <c r="Z266" s="73">
        <f t="shared" si="210"/>
        <v>32.539682539682538</v>
      </c>
      <c r="AA266" s="73">
        <f t="shared" si="211"/>
        <v>50.602409638554214</v>
      </c>
      <c r="AB266" s="73">
        <f t="shared" si="212"/>
        <v>39.71291866028708</v>
      </c>
      <c r="AC266" s="73">
        <f t="shared" si="213"/>
        <v>31.023102310231021</v>
      </c>
      <c r="AD266" s="97">
        <f t="shared" si="214"/>
        <v>126</v>
      </c>
      <c r="AE266" s="40">
        <f t="shared" si="215"/>
        <v>41</v>
      </c>
      <c r="AF266" s="98">
        <v>128</v>
      </c>
      <c r="AG266" s="98">
        <v>114</v>
      </c>
      <c r="AH266" s="98">
        <v>118</v>
      </c>
      <c r="AI266" s="98">
        <v>81</v>
      </c>
      <c r="AJ266" s="98">
        <v>37</v>
      </c>
      <c r="AK266" s="98">
        <v>17</v>
      </c>
      <c r="AL266" s="76">
        <v>6</v>
      </c>
      <c r="AM266" s="76">
        <v>7</v>
      </c>
      <c r="AN266" s="77">
        <v>27</v>
      </c>
      <c r="AO266" s="77">
        <v>49</v>
      </c>
      <c r="AP266" s="77">
        <v>51</v>
      </c>
      <c r="AQ266" s="77">
        <v>2</v>
      </c>
      <c r="AR266" s="77">
        <f t="shared" si="246"/>
        <v>129</v>
      </c>
      <c r="AS266" s="77">
        <v>18</v>
      </c>
      <c r="AT266" s="78">
        <v>3</v>
      </c>
      <c r="AU266" s="79">
        <v>11</v>
      </c>
      <c r="AV266" s="80">
        <f t="shared" si="216"/>
        <v>31.794871794871792</v>
      </c>
      <c r="AW266" s="80">
        <f t="shared" si="217"/>
        <v>42.211055276381906</v>
      </c>
      <c r="AX266" s="80">
        <f t="shared" si="218"/>
        <v>43.209876543209873</v>
      </c>
      <c r="AY266" s="81">
        <f t="shared" si="219"/>
        <v>23.684210526315788</v>
      </c>
      <c r="AZ266" s="81">
        <f t="shared" si="220"/>
        <v>41.525423728813557</v>
      </c>
      <c r="BA266" s="81">
        <f t="shared" si="221"/>
        <v>55.084745762711862</v>
      </c>
      <c r="BB266" s="81">
        <f t="shared" si="222"/>
        <v>48.305084745762713</v>
      </c>
      <c r="BC266" s="81">
        <f t="shared" si="223"/>
        <v>39.655172413793103</v>
      </c>
      <c r="BD266" s="82">
        <f t="shared" si="247"/>
        <v>53</v>
      </c>
      <c r="BE266" s="83">
        <v>5</v>
      </c>
      <c r="BF266" s="83">
        <v>7</v>
      </c>
      <c r="BG266" s="83">
        <v>27</v>
      </c>
      <c r="BH266" s="83">
        <v>42</v>
      </c>
      <c r="BI266" s="83">
        <v>55</v>
      </c>
      <c r="BJ266" s="83">
        <v>3</v>
      </c>
      <c r="BK266" s="77">
        <f t="shared" si="248"/>
        <v>127</v>
      </c>
      <c r="BL266" s="83">
        <f t="shared" si="224"/>
        <v>5</v>
      </c>
      <c r="BM266" s="84">
        <v>7</v>
      </c>
      <c r="BN266" s="83">
        <f t="shared" si="225"/>
        <v>7</v>
      </c>
      <c r="BO266" s="83">
        <f t="shared" si="226"/>
        <v>27</v>
      </c>
      <c r="BP266" s="83">
        <f t="shared" si="227"/>
        <v>42</v>
      </c>
      <c r="BQ266" s="83">
        <f t="shared" si="228"/>
        <v>55</v>
      </c>
      <c r="BR266" s="83">
        <f t="shared" si="229"/>
        <v>3</v>
      </c>
      <c r="BS266" s="77">
        <f t="shared" si="249"/>
        <v>127</v>
      </c>
      <c r="BT266" s="83">
        <f t="shared" si="230"/>
        <v>0</v>
      </c>
      <c r="BU266" s="77"/>
      <c r="BV266" s="83">
        <f t="shared" si="231"/>
        <v>0</v>
      </c>
      <c r="BW266" s="83">
        <f t="shared" si="232"/>
        <v>0</v>
      </c>
      <c r="BX266" s="83">
        <f t="shared" si="233"/>
        <v>0</v>
      </c>
      <c r="BY266" s="83">
        <f t="shared" si="234"/>
        <v>0</v>
      </c>
      <c r="BZ266" s="83">
        <f t="shared" si="235"/>
        <v>0</v>
      </c>
      <c r="CA266" s="77">
        <f t="shared" si="250"/>
        <v>0</v>
      </c>
      <c r="CC266" s="77"/>
      <c r="CI266" s="77">
        <f t="shared" si="251"/>
        <v>0</v>
      </c>
      <c r="CP266" s="77">
        <f t="shared" si="252"/>
        <v>0</v>
      </c>
      <c r="CQ266" s="85">
        <f t="shared" si="236"/>
        <v>0</v>
      </c>
      <c r="CR266" s="77"/>
      <c r="CS266" s="85">
        <f t="shared" si="237"/>
        <v>0</v>
      </c>
      <c r="CT266" s="85">
        <f t="shared" si="238"/>
        <v>0</v>
      </c>
      <c r="CU266" s="85">
        <f t="shared" si="239"/>
        <v>0</v>
      </c>
      <c r="CV266" s="85">
        <f t="shared" si="240"/>
        <v>0</v>
      </c>
      <c r="CW266" s="85">
        <f t="shared" si="241"/>
        <v>0</v>
      </c>
      <c r="CX266" s="77">
        <f t="shared" si="253"/>
        <v>0</v>
      </c>
      <c r="ET266" s="85">
        <v>4</v>
      </c>
      <c r="EU266" s="85">
        <v>4</v>
      </c>
      <c r="EV266" s="85">
        <v>3</v>
      </c>
      <c r="EW266" s="85">
        <v>17</v>
      </c>
      <c r="EX266" s="85">
        <v>35</v>
      </c>
      <c r="EY266" s="85">
        <v>2</v>
      </c>
      <c r="EZ266" s="85">
        <v>1</v>
      </c>
      <c r="FA266" s="85">
        <v>3</v>
      </c>
      <c r="FB266" s="85">
        <v>24</v>
      </c>
      <c r="FC266" s="85">
        <v>25</v>
      </c>
      <c r="FD266" s="85">
        <v>20</v>
      </c>
      <c r="FE266" s="85">
        <v>1</v>
      </c>
      <c r="FL266" s="86">
        <f t="shared" si="254"/>
        <v>34.299999999999983</v>
      </c>
      <c r="FM266" s="99">
        <f t="shared" si="242"/>
        <v>1</v>
      </c>
      <c r="FN266" s="99">
        <f t="shared" si="243"/>
        <v>0</v>
      </c>
      <c r="FO266" s="100">
        <f t="shared" si="244"/>
        <v>0.17</v>
      </c>
      <c r="FP266" s="100">
        <f t="shared" si="245"/>
        <v>0</v>
      </c>
      <c r="FQ266" s="101">
        <v>8.1154807910888735E-2</v>
      </c>
      <c r="FR266" s="101">
        <v>5.1373954599761067E-2</v>
      </c>
      <c r="FS266" s="101">
        <v>-4.8571428571428446E-2</v>
      </c>
      <c r="FT266" s="100" t="s">
        <v>2200</v>
      </c>
      <c r="FU266" s="100" t="s">
        <v>2218</v>
      </c>
      <c r="FV266" s="100" t="s">
        <v>1801</v>
      </c>
      <c r="FW266" s="100" t="s">
        <v>1511</v>
      </c>
      <c r="FX266" s="100" t="s">
        <v>1681</v>
      </c>
      <c r="FY266" s="100" t="s">
        <v>1840</v>
      </c>
      <c r="FZ266" s="100" t="s">
        <v>2219</v>
      </c>
      <c r="GA266" s="100" t="s">
        <v>1756</v>
      </c>
      <c r="GB266" s="100"/>
    </row>
    <row r="267" spans="1:184" hidden="1" x14ac:dyDescent="0.25">
      <c r="A267" s="32" t="s">
        <v>249</v>
      </c>
      <c r="B267" s="90" t="s">
        <v>255</v>
      </c>
      <c r="C267" s="41" t="str">
        <f>'[1]Özet tablo'!P266</f>
        <v>ÇORUM</v>
      </c>
      <c r="D267" s="41"/>
      <c r="E267" s="41"/>
      <c r="F267" s="41"/>
      <c r="G267" s="91">
        <v>2</v>
      </c>
      <c r="H267" s="91">
        <v>16</v>
      </c>
      <c r="I267" s="91">
        <v>17</v>
      </c>
      <c r="J267" s="91">
        <v>35</v>
      </c>
      <c r="K267" s="92">
        <v>8</v>
      </c>
      <c r="L267" s="92">
        <v>20</v>
      </c>
      <c r="M267" s="92">
        <v>26</v>
      </c>
      <c r="N267" s="92">
        <v>54</v>
      </c>
      <c r="O267" s="93">
        <v>1</v>
      </c>
      <c r="P267" s="40">
        <v>2</v>
      </c>
      <c r="Q267" s="94">
        <f t="shared" si="207"/>
        <v>19</v>
      </c>
      <c r="R267" s="95">
        <f t="shared" si="208"/>
        <v>0.54285714285714282</v>
      </c>
      <c r="S267" s="96">
        <v>36</v>
      </c>
      <c r="T267" s="96">
        <v>43</v>
      </c>
      <c r="U267" s="96">
        <v>37</v>
      </c>
      <c r="V267" s="96">
        <v>47</v>
      </c>
      <c r="W267" s="96">
        <v>80</v>
      </c>
      <c r="X267" s="96">
        <v>116</v>
      </c>
      <c r="Y267" s="73">
        <f t="shared" si="209"/>
        <v>22.222222222222221</v>
      </c>
      <c r="Z267" s="73">
        <f t="shared" si="210"/>
        <v>46.511627906976742</v>
      </c>
      <c r="AA267" s="73">
        <f t="shared" si="211"/>
        <v>67.567567567567565</v>
      </c>
      <c r="AB267" s="73">
        <f t="shared" si="212"/>
        <v>56.25</v>
      </c>
      <c r="AC267" s="73">
        <f t="shared" si="213"/>
        <v>45.689655172413794</v>
      </c>
      <c r="AD267" s="97">
        <f t="shared" si="214"/>
        <v>35</v>
      </c>
      <c r="AE267" s="40">
        <f t="shared" si="215"/>
        <v>12</v>
      </c>
      <c r="AF267" s="98">
        <v>54</v>
      </c>
      <c r="AG267" s="98">
        <v>41</v>
      </c>
      <c r="AH267" s="98">
        <v>51</v>
      </c>
      <c r="AI267" s="98">
        <v>32</v>
      </c>
      <c r="AJ267" s="98">
        <v>10</v>
      </c>
      <c r="AK267" s="98">
        <v>13</v>
      </c>
      <c r="AL267" s="76">
        <v>5</v>
      </c>
      <c r="AM267" s="76">
        <v>5</v>
      </c>
      <c r="AN267" s="77">
        <v>14</v>
      </c>
      <c r="AO267" s="77">
        <v>28</v>
      </c>
      <c r="AP267" s="77">
        <v>18</v>
      </c>
      <c r="AQ267" s="77">
        <v>2</v>
      </c>
      <c r="AR267" s="77">
        <f t="shared" si="246"/>
        <v>62</v>
      </c>
      <c r="AS267" s="77">
        <v>4</v>
      </c>
      <c r="AT267" s="78">
        <v>3</v>
      </c>
      <c r="AU267" s="79">
        <v>6</v>
      </c>
      <c r="AV267" s="80">
        <f t="shared" si="216"/>
        <v>41.095890410958901</v>
      </c>
      <c r="AW267" s="80">
        <f t="shared" si="217"/>
        <v>53.01204819277109</v>
      </c>
      <c r="AX267" s="80">
        <f t="shared" si="218"/>
        <v>50</v>
      </c>
      <c r="AY267" s="81">
        <f t="shared" si="219"/>
        <v>34.146341463414636</v>
      </c>
      <c r="AZ267" s="81">
        <f t="shared" si="220"/>
        <v>54.901960784313729</v>
      </c>
      <c r="BA267" s="81">
        <f t="shared" si="221"/>
        <v>64.285714285714292</v>
      </c>
      <c r="BB267" s="81">
        <f t="shared" si="222"/>
        <v>59.13978494623656</v>
      </c>
      <c r="BC267" s="81">
        <f t="shared" si="223"/>
        <v>49.397590361445779</v>
      </c>
      <c r="BD267" s="82">
        <f t="shared" si="247"/>
        <v>15</v>
      </c>
      <c r="BE267" s="83">
        <v>5</v>
      </c>
      <c r="BF267" s="83">
        <v>5</v>
      </c>
      <c r="BG267" s="83">
        <v>10</v>
      </c>
      <c r="BH267" s="83">
        <v>31</v>
      </c>
      <c r="BI267" s="83">
        <v>20</v>
      </c>
      <c r="BJ267" s="83">
        <v>2</v>
      </c>
      <c r="BK267" s="77">
        <f t="shared" si="248"/>
        <v>63</v>
      </c>
      <c r="BL267" s="83">
        <f t="shared" si="224"/>
        <v>4</v>
      </c>
      <c r="BM267" s="84">
        <v>4</v>
      </c>
      <c r="BN267" s="83">
        <f t="shared" si="225"/>
        <v>4</v>
      </c>
      <c r="BO267" s="83">
        <f t="shared" si="226"/>
        <v>4</v>
      </c>
      <c r="BP267" s="83">
        <f t="shared" si="227"/>
        <v>26</v>
      </c>
      <c r="BQ267" s="83">
        <f t="shared" si="228"/>
        <v>19</v>
      </c>
      <c r="BR267" s="83">
        <f t="shared" si="229"/>
        <v>2</v>
      </c>
      <c r="BS267" s="77">
        <f t="shared" si="249"/>
        <v>51</v>
      </c>
      <c r="BT267" s="83">
        <f t="shared" si="230"/>
        <v>0</v>
      </c>
      <c r="BU267" s="77"/>
      <c r="BV267" s="83">
        <f t="shared" si="231"/>
        <v>0</v>
      </c>
      <c r="BW267" s="83">
        <f t="shared" si="232"/>
        <v>0</v>
      </c>
      <c r="BX267" s="83">
        <f t="shared" si="233"/>
        <v>0</v>
      </c>
      <c r="BY267" s="83">
        <f t="shared" si="234"/>
        <v>0</v>
      </c>
      <c r="BZ267" s="83">
        <f t="shared" si="235"/>
        <v>0</v>
      </c>
      <c r="CA267" s="77">
        <f t="shared" si="250"/>
        <v>0</v>
      </c>
      <c r="CC267" s="77"/>
      <c r="CI267" s="77">
        <f t="shared" si="251"/>
        <v>0</v>
      </c>
      <c r="CP267" s="77">
        <f t="shared" si="252"/>
        <v>0</v>
      </c>
      <c r="CQ267" s="85">
        <f t="shared" si="236"/>
        <v>1</v>
      </c>
      <c r="CR267" s="77">
        <v>1</v>
      </c>
      <c r="CS267" s="85">
        <f t="shared" si="237"/>
        <v>1</v>
      </c>
      <c r="CT267" s="85">
        <f t="shared" si="238"/>
        <v>6</v>
      </c>
      <c r="CU267" s="85">
        <f t="shared" si="239"/>
        <v>5</v>
      </c>
      <c r="CV267" s="85">
        <f t="shared" si="240"/>
        <v>1</v>
      </c>
      <c r="CW267" s="85">
        <f t="shared" si="241"/>
        <v>0</v>
      </c>
      <c r="CX267" s="77">
        <f t="shared" si="253"/>
        <v>12</v>
      </c>
      <c r="CY267" s="85">
        <v>1</v>
      </c>
      <c r="CZ267" s="85">
        <v>1</v>
      </c>
      <c r="DA267" s="85">
        <v>6</v>
      </c>
      <c r="DB267" s="85">
        <v>5</v>
      </c>
      <c r="DC267" s="85">
        <v>1</v>
      </c>
      <c r="DD267" s="85">
        <v>0</v>
      </c>
      <c r="ET267" s="85">
        <v>4</v>
      </c>
      <c r="EU267" s="85">
        <v>4</v>
      </c>
      <c r="EV267" s="85">
        <v>4</v>
      </c>
      <c r="EW267" s="85">
        <v>26</v>
      </c>
      <c r="EX267" s="85">
        <v>19</v>
      </c>
      <c r="EY267" s="85">
        <v>2</v>
      </c>
      <c r="FL267" s="86">
        <f t="shared" si="254"/>
        <v>7.0999999999999943</v>
      </c>
      <c r="FM267" s="99">
        <f t="shared" si="242"/>
        <v>0</v>
      </c>
      <c r="FN267" s="99">
        <f t="shared" si="243"/>
        <v>0</v>
      </c>
      <c r="FO267" s="100">
        <f t="shared" si="244"/>
        <v>0</v>
      </c>
      <c r="FP267" s="100">
        <f t="shared" si="245"/>
        <v>0</v>
      </c>
      <c r="FQ267" s="101">
        <v>-6.4645839777296488E-2</v>
      </c>
      <c r="FR267" s="101">
        <v>-0.22035227409820249</v>
      </c>
      <c r="FS267" s="101">
        <v>-0.13313655429547927</v>
      </c>
      <c r="FT267" s="100" t="s">
        <v>2018</v>
      </c>
      <c r="FU267" s="100" t="s">
        <v>1986</v>
      </c>
      <c r="FV267" s="100" t="s">
        <v>2178</v>
      </c>
      <c r="FW267" s="100" t="s">
        <v>1916</v>
      </c>
      <c r="FX267" s="100" t="s">
        <v>2006</v>
      </c>
      <c r="FY267" s="100" t="s">
        <v>2356</v>
      </c>
      <c r="FZ267" s="100" t="s">
        <v>2259</v>
      </c>
      <c r="GA267" s="100" t="s">
        <v>1821</v>
      </c>
      <c r="GB267" s="100"/>
    </row>
    <row r="268" spans="1:184" hidden="1" x14ac:dyDescent="0.25">
      <c r="A268" s="32" t="s">
        <v>249</v>
      </c>
      <c r="B268" s="90" t="s">
        <v>256</v>
      </c>
      <c r="C268" s="41" t="str">
        <f>'[1]Özet tablo'!P267</f>
        <v>ÇORUM</v>
      </c>
      <c r="D268" s="41"/>
      <c r="E268" s="41"/>
      <c r="F268" s="41"/>
      <c r="G268" s="91">
        <v>23</v>
      </c>
      <c r="H268" s="91">
        <v>74</v>
      </c>
      <c r="I268" s="91">
        <v>84</v>
      </c>
      <c r="J268" s="91">
        <v>181</v>
      </c>
      <c r="K268" s="92">
        <v>21</v>
      </c>
      <c r="L268" s="92">
        <v>80</v>
      </c>
      <c r="M268" s="92">
        <v>82</v>
      </c>
      <c r="N268" s="92">
        <v>183</v>
      </c>
      <c r="O268" s="93">
        <v>10</v>
      </c>
      <c r="P268" s="40">
        <v>10</v>
      </c>
      <c r="Q268" s="94">
        <f t="shared" si="207"/>
        <v>2</v>
      </c>
      <c r="R268" s="95">
        <f t="shared" si="208"/>
        <v>1.1049723756906077E-2</v>
      </c>
      <c r="S268" s="96">
        <v>130</v>
      </c>
      <c r="T268" s="96">
        <v>151</v>
      </c>
      <c r="U268" s="96">
        <v>124</v>
      </c>
      <c r="V268" s="96">
        <v>162</v>
      </c>
      <c r="W268" s="96">
        <v>275</v>
      </c>
      <c r="X268" s="96">
        <v>405</v>
      </c>
      <c r="Y268" s="73">
        <f t="shared" si="209"/>
        <v>16.153846153846153</v>
      </c>
      <c r="Z268" s="73">
        <f t="shared" si="210"/>
        <v>52.980132450331126</v>
      </c>
      <c r="AA268" s="73">
        <f t="shared" si="211"/>
        <v>66.129032258064512</v>
      </c>
      <c r="AB268" s="73">
        <f t="shared" si="212"/>
        <v>58.909090909090914</v>
      </c>
      <c r="AC268" s="73">
        <f t="shared" si="213"/>
        <v>45.185185185185183</v>
      </c>
      <c r="AD268" s="97">
        <f t="shared" si="214"/>
        <v>113</v>
      </c>
      <c r="AE268" s="40">
        <f t="shared" si="215"/>
        <v>42</v>
      </c>
      <c r="AF268" s="98">
        <v>145</v>
      </c>
      <c r="AG268" s="98">
        <v>108</v>
      </c>
      <c r="AH268" s="98">
        <v>150</v>
      </c>
      <c r="AI268" s="98">
        <v>118</v>
      </c>
      <c r="AJ268" s="98">
        <v>39</v>
      </c>
      <c r="AK268" s="98">
        <v>35</v>
      </c>
      <c r="AL268" s="76">
        <v>9</v>
      </c>
      <c r="AM268" s="76">
        <v>11</v>
      </c>
      <c r="AN268" s="77">
        <v>22</v>
      </c>
      <c r="AO268" s="77">
        <v>51</v>
      </c>
      <c r="AP268" s="77">
        <v>54</v>
      </c>
      <c r="AQ268" s="77">
        <v>1</v>
      </c>
      <c r="AR268" s="77">
        <f t="shared" si="246"/>
        <v>128</v>
      </c>
      <c r="AS268" s="77">
        <v>6</v>
      </c>
      <c r="AT268" s="78">
        <v>11</v>
      </c>
      <c r="AU268" s="79">
        <v>25</v>
      </c>
      <c r="AV268" s="80">
        <f t="shared" si="216"/>
        <v>31.415929203539822</v>
      </c>
      <c r="AW268" s="80">
        <f t="shared" si="217"/>
        <v>37.313432835820898</v>
      </c>
      <c r="AX268" s="80">
        <f t="shared" si="218"/>
        <v>41.525423728813557</v>
      </c>
      <c r="AY268" s="81">
        <f t="shared" si="219"/>
        <v>20.37037037037037</v>
      </c>
      <c r="AZ268" s="81">
        <f t="shared" si="220"/>
        <v>34</v>
      </c>
      <c r="BA268" s="81">
        <f t="shared" si="221"/>
        <v>57.324840764331206</v>
      </c>
      <c r="BB268" s="81">
        <f t="shared" si="222"/>
        <v>45.928338762214985</v>
      </c>
      <c r="BC268" s="81">
        <f t="shared" si="223"/>
        <v>42.264150943396231</v>
      </c>
      <c r="BD268" s="82">
        <f t="shared" si="247"/>
        <v>67</v>
      </c>
      <c r="BE268" s="83">
        <v>9</v>
      </c>
      <c r="BF268" s="83">
        <v>11</v>
      </c>
      <c r="BG268" s="83">
        <v>25</v>
      </c>
      <c r="BH268" s="83">
        <v>51</v>
      </c>
      <c r="BI268" s="83">
        <v>63</v>
      </c>
      <c r="BJ268" s="83">
        <v>2</v>
      </c>
      <c r="BK268" s="77">
        <f t="shared" si="248"/>
        <v>141</v>
      </c>
      <c r="BL268" s="83">
        <f t="shared" si="224"/>
        <v>9</v>
      </c>
      <c r="BM268" s="84">
        <v>11</v>
      </c>
      <c r="BN268" s="83">
        <f t="shared" si="225"/>
        <v>11</v>
      </c>
      <c r="BO268" s="83">
        <f t="shared" si="226"/>
        <v>25</v>
      </c>
      <c r="BP268" s="83">
        <f t="shared" si="227"/>
        <v>51</v>
      </c>
      <c r="BQ268" s="83">
        <f t="shared" si="228"/>
        <v>63</v>
      </c>
      <c r="BR268" s="83">
        <f t="shared" si="229"/>
        <v>2</v>
      </c>
      <c r="BS268" s="77">
        <f t="shared" si="249"/>
        <v>141</v>
      </c>
      <c r="BT268" s="83">
        <f t="shared" si="230"/>
        <v>0</v>
      </c>
      <c r="BU268" s="77"/>
      <c r="BV268" s="83">
        <f t="shared" si="231"/>
        <v>0</v>
      </c>
      <c r="BW268" s="83">
        <f t="shared" si="232"/>
        <v>0</v>
      </c>
      <c r="BX268" s="83">
        <f t="shared" si="233"/>
        <v>0</v>
      </c>
      <c r="BY268" s="83">
        <f t="shared" si="234"/>
        <v>0</v>
      </c>
      <c r="BZ268" s="83">
        <f t="shared" si="235"/>
        <v>0</v>
      </c>
      <c r="CA268" s="77">
        <f t="shared" si="250"/>
        <v>0</v>
      </c>
      <c r="CC268" s="77"/>
      <c r="CI268" s="77">
        <f t="shared" si="251"/>
        <v>0</v>
      </c>
      <c r="CP268" s="77">
        <f t="shared" si="252"/>
        <v>0</v>
      </c>
      <c r="CQ268" s="85">
        <f t="shared" si="236"/>
        <v>0</v>
      </c>
      <c r="CR268" s="77"/>
      <c r="CS268" s="85">
        <f t="shared" si="237"/>
        <v>0</v>
      </c>
      <c r="CT268" s="85">
        <f t="shared" si="238"/>
        <v>0</v>
      </c>
      <c r="CU268" s="85">
        <f t="shared" si="239"/>
        <v>0</v>
      </c>
      <c r="CV268" s="85">
        <f t="shared" si="240"/>
        <v>0</v>
      </c>
      <c r="CW268" s="85">
        <f t="shared" si="241"/>
        <v>0</v>
      </c>
      <c r="CX268" s="77">
        <f t="shared" si="253"/>
        <v>0</v>
      </c>
      <c r="ET268" s="85">
        <v>8</v>
      </c>
      <c r="EU268" s="85">
        <v>8</v>
      </c>
      <c r="EV268" s="85">
        <v>15</v>
      </c>
      <c r="EW268" s="85">
        <v>37</v>
      </c>
      <c r="EX268" s="85">
        <v>41</v>
      </c>
      <c r="EY268" s="85">
        <v>2</v>
      </c>
      <c r="EZ268" s="85">
        <v>1</v>
      </c>
      <c r="FA268" s="85">
        <v>3</v>
      </c>
      <c r="FB268" s="85">
        <v>10</v>
      </c>
      <c r="FC268" s="85">
        <v>14</v>
      </c>
      <c r="FD268" s="85">
        <v>22</v>
      </c>
      <c r="FE268" s="85">
        <v>0</v>
      </c>
      <c r="FL268" s="86">
        <f t="shared" si="254"/>
        <v>70.599999999999994</v>
      </c>
      <c r="FM268" s="99">
        <f t="shared" si="242"/>
        <v>3</v>
      </c>
      <c r="FN268" s="99">
        <f t="shared" si="243"/>
        <v>0</v>
      </c>
      <c r="FO268" s="100">
        <f t="shared" si="244"/>
        <v>0.51</v>
      </c>
      <c r="FP268" s="100">
        <f t="shared" si="245"/>
        <v>0</v>
      </c>
      <c r="FQ268" s="101">
        <v>0.23829111856237986</v>
      </c>
      <c r="FR268" s="101">
        <v>0.10292192830593733</v>
      </c>
      <c r="FS268" s="101">
        <v>3.2350149972464076E-2</v>
      </c>
      <c r="FT268" s="100" t="s">
        <v>1808</v>
      </c>
      <c r="FU268" s="100" t="s">
        <v>1692</v>
      </c>
      <c r="FV268" s="100" t="s">
        <v>2056</v>
      </c>
      <c r="FW268" s="100" t="s">
        <v>2157</v>
      </c>
      <c r="FX268" s="100" t="s">
        <v>2324</v>
      </c>
      <c r="FY268" s="100" t="s">
        <v>1826</v>
      </c>
      <c r="FZ268" s="100" t="s">
        <v>1990</v>
      </c>
      <c r="GA268" s="100" t="s">
        <v>2174</v>
      </c>
      <c r="GB268" s="100"/>
    </row>
    <row r="269" spans="1:184" hidden="1" x14ac:dyDescent="0.25">
      <c r="A269" s="32" t="s">
        <v>249</v>
      </c>
      <c r="B269" s="90" t="s">
        <v>1037</v>
      </c>
      <c r="C269" s="41" t="str">
        <f>'[1]Özet tablo'!P268</f>
        <v>ÇORUM</v>
      </c>
      <c r="D269" s="41"/>
      <c r="E269" s="41"/>
      <c r="F269" s="41"/>
      <c r="G269" s="91">
        <v>332</v>
      </c>
      <c r="H269" s="91">
        <v>1137</v>
      </c>
      <c r="I269" s="91">
        <v>2325</v>
      </c>
      <c r="J269" s="91">
        <v>3794</v>
      </c>
      <c r="K269" s="92">
        <v>390</v>
      </c>
      <c r="L269" s="92">
        <v>1189</v>
      </c>
      <c r="M269" s="92">
        <v>2752</v>
      </c>
      <c r="N269" s="92">
        <v>4331</v>
      </c>
      <c r="O269" s="93">
        <v>50</v>
      </c>
      <c r="P269" s="40">
        <v>730</v>
      </c>
      <c r="Q269" s="94">
        <f t="shared" si="207"/>
        <v>537</v>
      </c>
      <c r="R269" s="95">
        <f t="shared" si="208"/>
        <v>0.14153927253558249</v>
      </c>
      <c r="S269" s="96">
        <v>2890</v>
      </c>
      <c r="T269" s="96">
        <v>3839</v>
      </c>
      <c r="U269" s="96">
        <v>3057</v>
      </c>
      <c r="V269" s="96">
        <v>4013</v>
      </c>
      <c r="W269" s="96">
        <v>6896</v>
      </c>
      <c r="X269" s="96">
        <v>9786</v>
      </c>
      <c r="Y269" s="73">
        <f t="shared" si="209"/>
        <v>13.494809688581316</v>
      </c>
      <c r="Z269" s="73">
        <f t="shared" si="210"/>
        <v>30.971607189372229</v>
      </c>
      <c r="AA269" s="73">
        <f t="shared" si="211"/>
        <v>67.778868171409883</v>
      </c>
      <c r="AB269" s="73">
        <f t="shared" si="212"/>
        <v>47.288283062645007</v>
      </c>
      <c r="AC269" s="73">
        <f t="shared" si="213"/>
        <v>37.30839975475169</v>
      </c>
      <c r="AD269" s="97">
        <f t="shared" si="214"/>
        <v>3635</v>
      </c>
      <c r="AE269" s="40">
        <f t="shared" si="215"/>
        <v>985</v>
      </c>
      <c r="AF269" s="98">
        <v>3833</v>
      </c>
      <c r="AG269" s="98">
        <v>3003</v>
      </c>
      <c r="AH269" s="98">
        <v>3839</v>
      </c>
      <c r="AI269" s="98">
        <v>2905</v>
      </c>
      <c r="AJ269" s="98">
        <v>958</v>
      </c>
      <c r="AK269" s="98">
        <v>874</v>
      </c>
      <c r="AL269" s="76">
        <v>71</v>
      </c>
      <c r="AM269" s="76">
        <v>186</v>
      </c>
      <c r="AN269" s="77">
        <v>469</v>
      </c>
      <c r="AO269" s="77">
        <v>1314</v>
      </c>
      <c r="AP269" s="77">
        <v>2580</v>
      </c>
      <c r="AQ269" s="77">
        <v>203</v>
      </c>
      <c r="AR269" s="77">
        <f t="shared" si="246"/>
        <v>4566</v>
      </c>
      <c r="AS269" s="77">
        <v>846</v>
      </c>
      <c r="AT269" s="78">
        <v>15</v>
      </c>
      <c r="AU269" s="79">
        <v>108</v>
      </c>
      <c r="AV269" s="80">
        <f t="shared" si="216"/>
        <v>40.724441435341909</v>
      </c>
      <c r="AW269" s="80">
        <f t="shared" si="217"/>
        <v>48.205812574139976</v>
      </c>
      <c r="AX269" s="80">
        <f t="shared" si="218"/>
        <v>66.678141135972453</v>
      </c>
      <c r="AY269" s="81">
        <f t="shared" si="219"/>
        <v>15.61771561771562</v>
      </c>
      <c r="AZ269" s="81">
        <f t="shared" si="220"/>
        <v>34.227663454024487</v>
      </c>
      <c r="BA269" s="81">
        <f t="shared" si="221"/>
        <v>69.971524721718865</v>
      </c>
      <c r="BB269" s="81">
        <f t="shared" si="222"/>
        <v>52.155284341729427</v>
      </c>
      <c r="BC269" s="81">
        <f t="shared" si="223"/>
        <v>46.198660064083889</v>
      </c>
      <c r="BD269" s="82">
        <f t="shared" si="247"/>
        <v>1160</v>
      </c>
      <c r="BE269" s="83">
        <v>72</v>
      </c>
      <c r="BF269" s="83">
        <v>250</v>
      </c>
      <c r="BG269" s="83">
        <v>439</v>
      </c>
      <c r="BH269" s="83">
        <v>1251</v>
      </c>
      <c r="BI269" s="83">
        <v>2612</v>
      </c>
      <c r="BJ269" s="83">
        <v>313</v>
      </c>
      <c r="BK269" s="77">
        <f t="shared" si="248"/>
        <v>4615</v>
      </c>
      <c r="BL269" s="83">
        <f t="shared" si="224"/>
        <v>58</v>
      </c>
      <c r="BM269" s="84">
        <v>131</v>
      </c>
      <c r="BN269" s="83">
        <f t="shared" si="225"/>
        <v>199</v>
      </c>
      <c r="BO269" s="83">
        <f t="shared" si="226"/>
        <v>258</v>
      </c>
      <c r="BP269" s="83">
        <f t="shared" si="227"/>
        <v>929</v>
      </c>
      <c r="BQ269" s="83">
        <f t="shared" si="228"/>
        <v>2318</v>
      </c>
      <c r="BR269" s="83">
        <f t="shared" si="229"/>
        <v>280</v>
      </c>
      <c r="BS269" s="77">
        <f t="shared" si="249"/>
        <v>3785</v>
      </c>
      <c r="BT269" s="83">
        <f t="shared" si="230"/>
        <v>5</v>
      </c>
      <c r="BU269" s="77">
        <v>18</v>
      </c>
      <c r="BV269" s="83">
        <f t="shared" si="231"/>
        <v>16</v>
      </c>
      <c r="BW269" s="83">
        <f t="shared" si="232"/>
        <v>26</v>
      </c>
      <c r="BX269" s="83">
        <f t="shared" si="233"/>
        <v>101</v>
      </c>
      <c r="BY269" s="83">
        <f t="shared" si="234"/>
        <v>138</v>
      </c>
      <c r="BZ269" s="83">
        <f t="shared" si="235"/>
        <v>19</v>
      </c>
      <c r="CA269" s="77">
        <f t="shared" si="250"/>
        <v>284</v>
      </c>
      <c r="CB269" s="85">
        <v>8</v>
      </c>
      <c r="CC269" s="77">
        <v>37</v>
      </c>
      <c r="CD269" s="85">
        <v>33</v>
      </c>
      <c r="CE269" s="85">
        <v>155</v>
      </c>
      <c r="CF269" s="85">
        <v>201</v>
      </c>
      <c r="CG269" s="85">
        <v>140</v>
      </c>
      <c r="CH269" s="85">
        <v>14</v>
      </c>
      <c r="CI269" s="77">
        <f t="shared" si="251"/>
        <v>510</v>
      </c>
      <c r="CP269" s="77">
        <f t="shared" si="252"/>
        <v>0</v>
      </c>
      <c r="CQ269" s="85">
        <f t="shared" si="236"/>
        <v>1</v>
      </c>
      <c r="CR269" s="77"/>
      <c r="CS269" s="85">
        <f t="shared" si="237"/>
        <v>2</v>
      </c>
      <c r="CT269" s="85">
        <f t="shared" si="238"/>
        <v>0</v>
      </c>
      <c r="CU269" s="85">
        <f t="shared" si="239"/>
        <v>20</v>
      </c>
      <c r="CV269" s="85">
        <f t="shared" si="240"/>
        <v>16</v>
      </c>
      <c r="CW269" s="85">
        <f t="shared" si="241"/>
        <v>0</v>
      </c>
      <c r="CX269" s="77">
        <f t="shared" si="253"/>
        <v>36</v>
      </c>
      <c r="CY269" s="85">
        <v>1</v>
      </c>
      <c r="CZ269" s="85">
        <v>2</v>
      </c>
      <c r="DA269" s="85">
        <v>0</v>
      </c>
      <c r="DB269" s="85">
        <v>20</v>
      </c>
      <c r="DC269" s="85">
        <v>16</v>
      </c>
      <c r="DD269" s="85">
        <v>0</v>
      </c>
      <c r="DP269" s="85">
        <v>2</v>
      </c>
      <c r="DQ269" s="85">
        <v>9</v>
      </c>
      <c r="DR269" s="85">
        <v>14</v>
      </c>
      <c r="DS269" s="85">
        <v>72</v>
      </c>
      <c r="DT269" s="85">
        <v>72</v>
      </c>
      <c r="DU269" s="85">
        <v>4</v>
      </c>
      <c r="DV269" s="85">
        <v>2</v>
      </c>
      <c r="DW269" s="85">
        <v>2</v>
      </c>
      <c r="DX269" s="85">
        <v>0</v>
      </c>
      <c r="DY269" s="85">
        <v>12</v>
      </c>
      <c r="DZ269" s="85">
        <v>16</v>
      </c>
      <c r="EA269" s="85">
        <v>4</v>
      </c>
      <c r="EB269" s="85">
        <v>3</v>
      </c>
      <c r="EC269" s="85">
        <v>14</v>
      </c>
      <c r="ED269" s="85">
        <v>26</v>
      </c>
      <c r="EE269" s="85">
        <v>89</v>
      </c>
      <c r="EF269" s="85">
        <v>122</v>
      </c>
      <c r="EG269" s="85">
        <v>15</v>
      </c>
      <c r="EH269" s="85">
        <v>1</v>
      </c>
      <c r="EI269" s="85">
        <v>2</v>
      </c>
      <c r="EJ269" s="85">
        <v>0</v>
      </c>
      <c r="EK269" s="85">
        <v>3</v>
      </c>
      <c r="EL269" s="85">
        <v>6</v>
      </c>
      <c r="EM269" s="85">
        <v>3</v>
      </c>
      <c r="ET269" s="85">
        <v>46</v>
      </c>
      <c r="EU269" s="85">
        <v>111</v>
      </c>
      <c r="EV269" s="85">
        <v>31</v>
      </c>
      <c r="EW269" s="85">
        <v>347</v>
      </c>
      <c r="EX269" s="85">
        <v>1480</v>
      </c>
      <c r="EY269" s="85">
        <v>182</v>
      </c>
      <c r="EZ269" s="85">
        <v>9</v>
      </c>
      <c r="FA269" s="85">
        <v>77</v>
      </c>
      <c r="FB269" s="85">
        <v>213</v>
      </c>
      <c r="FC269" s="85">
        <v>507</v>
      </c>
      <c r="FD269" s="85">
        <v>760</v>
      </c>
      <c r="FE269" s="85">
        <v>91</v>
      </c>
      <c r="FL269" s="86">
        <f t="shared" si="254"/>
        <v>608.79999999999927</v>
      </c>
      <c r="FM269" s="99">
        <f t="shared" si="242"/>
        <v>30</v>
      </c>
      <c r="FN269" s="99">
        <f t="shared" si="243"/>
        <v>6</v>
      </c>
      <c r="FO269" s="100">
        <f t="shared" si="244"/>
        <v>5.0999999999999996</v>
      </c>
      <c r="FP269" s="100">
        <f t="shared" si="245"/>
        <v>1026</v>
      </c>
      <c r="FQ269" s="101">
        <v>0.23129251700680273</v>
      </c>
      <c r="FR269" s="101">
        <v>0.10446859903381621</v>
      </c>
      <c r="FS269" s="101">
        <v>-9.4184251158003135E-2</v>
      </c>
      <c r="FT269" s="100" t="s">
        <v>2059</v>
      </c>
      <c r="FU269" s="100" t="s">
        <v>2125</v>
      </c>
      <c r="FV269" s="100" t="s">
        <v>2353</v>
      </c>
      <c r="FW269" s="100" t="s">
        <v>2373</v>
      </c>
      <c r="FX269" s="100" t="s">
        <v>1967</v>
      </c>
      <c r="FY269" s="100" t="s">
        <v>1847</v>
      </c>
      <c r="FZ269" s="100" t="s">
        <v>2320</v>
      </c>
      <c r="GA269" s="100" t="s">
        <v>2326</v>
      </c>
      <c r="GB269" s="100"/>
    </row>
    <row r="270" spans="1:184" hidden="1" x14ac:dyDescent="0.25">
      <c r="A270" s="32" t="s">
        <v>249</v>
      </c>
      <c r="B270" s="90" t="s">
        <v>257</v>
      </c>
      <c r="C270" s="41" t="str">
        <f>'[1]Özet tablo'!P269</f>
        <v>ÇORUM</v>
      </c>
      <c r="D270" s="41"/>
      <c r="E270" s="41"/>
      <c r="F270" s="41"/>
      <c r="G270" s="91">
        <v>0</v>
      </c>
      <c r="H270" s="91">
        <v>6</v>
      </c>
      <c r="I270" s="91">
        <v>28</v>
      </c>
      <c r="J270" s="91">
        <v>34</v>
      </c>
      <c r="K270" s="92">
        <v>1</v>
      </c>
      <c r="L270" s="92">
        <v>19</v>
      </c>
      <c r="M270" s="92">
        <v>42</v>
      </c>
      <c r="N270" s="92">
        <v>62</v>
      </c>
      <c r="O270" s="93">
        <v>1</v>
      </c>
      <c r="P270" s="40">
        <v>14</v>
      </c>
      <c r="Q270" s="94">
        <f t="shared" si="207"/>
        <v>28</v>
      </c>
      <c r="R270" s="95">
        <f t="shared" si="208"/>
        <v>0.82352941176470584</v>
      </c>
      <c r="S270" s="96">
        <v>63</v>
      </c>
      <c r="T270" s="96">
        <v>74</v>
      </c>
      <c r="U270" s="96">
        <v>44</v>
      </c>
      <c r="V270" s="96">
        <v>60</v>
      </c>
      <c r="W270" s="96">
        <v>118</v>
      </c>
      <c r="X270" s="96">
        <v>181</v>
      </c>
      <c r="Y270" s="73">
        <f t="shared" si="209"/>
        <v>1.5873015873015872</v>
      </c>
      <c r="Z270" s="73">
        <f t="shared" si="210"/>
        <v>25.675675675675674</v>
      </c>
      <c r="AA270" s="73">
        <f t="shared" si="211"/>
        <v>65.909090909090907</v>
      </c>
      <c r="AB270" s="73">
        <f t="shared" si="212"/>
        <v>40.677966101694921</v>
      </c>
      <c r="AC270" s="73">
        <f t="shared" si="213"/>
        <v>27.071823204419886</v>
      </c>
      <c r="AD270" s="97">
        <f t="shared" si="214"/>
        <v>70</v>
      </c>
      <c r="AE270" s="40">
        <f t="shared" si="215"/>
        <v>15</v>
      </c>
      <c r="AF270" s="98">
        <v>79</v>
      </c>
      <c r="AG270" s="98">
        <v>53</v>
      </c>
      <c r="AH270" s="98">
        <v>71</v>
      </c>
      <c r="AI270" s="98">
        <v>51</v>
      </c>
      <c r="AJ270" s="98">
        <v>16</v>
      </c>
      <c r="AK270" s="98">
        <v>14</v>
      </c>
      <c r="AL270" s="76">
        <v>3</v>
      </c>
      <c r="AM270" s="76">
        <v>5</v>
      </c>
      <c r="AN270" s="77">
        <v>0</v>
      </c>
      <c r="AO270" s="77">
        <v>22</v>
      </c>
      <c r="AP270" s="77">
        <v>33</v>
      </c>
      <c r="AQ270" s="77">
        <v>1</v>
      </c>
      <c r="AR270" s="77">
        <f t="shared" si="246"/>
        <v>56</v>
      </c>
      <c r="AS270" s="77">
        <v>7</v>
      </c>
      <c r="AT270" s="78">
        <v>1</v>
      </c>
      <c r="AU270" s="79">
        <v>6</v>
      </c>
      <c r="AV270" s="80">
        <f t="shared" si="216"/>
        <v>25.961538461538463</v>
      </c>
      <c r="AW270" s="80">
        <f t="shared" si="217"/>
        <v>40.16393442622951</v>
      </c>
      <c r="AX270" s="80">
        <f t="shared" si="218"/>
        <v>52.941176470588239</v>
      </c>
      <c r="AY270" s="81">
        <f t="shared" si="219"/>
        <v>0</v>
      </c>
      <c r="AZ270" s="81">
        <f t="shared" si="220"/>
        <v>30.985915492957744</v>
      </c>
      <c r="BA270" s="81">
        <f t="shared" si="221"/>
        <v>59.701492537313428</v>
      </c>
      <c r="BB270" s="81">
        <f t="shared" si="222"/>
        <v>44.927536231884055</v>
      </c>
      <c r="BC270" s="81">
        <f t="shared" si="223"/>
        <v>33.333333333333329</v>
      </c>
      <c r="BD270" s="82">
        <f t="shared" si="247"/>
        <v>27</v>
      </c>
      <c r="BE270" s="83">
        <v>3</v>
      </c>
      <c r="BF270" s="83">
        <v>4</v>
      </c>
      <c r="BG270" s="83">
        <v>0</v>
      </c>
      <c r="BH270" s="83">
        <v>22</v>
      </c>
      <c r="BI270" s="83">
        <v>39</v>
      </c>
      <c r="BJ270" s="83">
        <v>0</v>
      </c>
      <c r="BK270" s="77">
        <f t="shared" si="248"/>
        <v>61</v>
      </c>
      <c r="BL270" s="83">
        <f t="shared" si="224"/>
        <v>3</v>
      </c>
      <c r="BM270" s="84">
        <v>5</v>
      </c>
      <c r="BN270" s="83">
        <f t="shared" si="225"/>
        <v>4</v>
      </c>
      <c r="BO270" s="83">
        <f t="shared" si="226"/>
        <v>0</v>
      </c>
      <c r="BP270" s="83">
        <f t="shared" si="227"/>
        <v>22</v>
      </c>
      <c r="BQ270" s="83">
        <f t="shared" si="228"/>
        <v>39</v>
      </c>
      <c r="BR270" s="83">
        <f t="shared" si="229"/>
        <v>0</v>
      </c>
      <c r="BS270" s="77">
        <f t="shared" si="249"/>
        <v>61</v>
      </c>
      <c r="BT270" s="83">
        <f t="shared" si="230"/>
        <v>0</v>
      </c>
      <c r="BU270" s="77"/>
      <c r="BV270" s="83">
        <f t="shared" si="231"/>
        <v>0</v>
      </c>
      <c r="BW270" s="83">
        <f t="shared" si="232"/>
        <v>0</v>
      </c>
      <c r="BX270" s="83">
        <f t="shared" si="233"/>
        <v>0</v>
      </c>
      <c r="BY270" s="83">
        <f t="shared" si="234"/>
        <v>0</v>
      </c>
      <c r="BZ270" s="83">
        <f t="shared" si="235"/>
        <v>0</v>
      </c>
      <c r="CA270" s="77">
        <f t="shared" si="250"/>
        <v>0</v>
      </c>
      <c r="CC270" s="77"/>
      <c r="CI270" s="77">
        <f t="shared" si="251"/>
        <v>0</v>
      </c>
      <c r="CP270" s="77">
        <f t="shared" si="252"/>
        <v>0</v>
      </c>
      <c r="CQ270" s="85">
        <f t="shared" si="236"/>
        <v>0</v>
      </c>
      <c r="CR270" s="77"/>
      <c r="CS270" s="85">
        <f t="shared" si="237"/>
        <v>0</v>
      </c>
      <c r="CT270" s="85">
        <f t="shared" si="238"/>
        <v>0</v>
      </c>
      <c r="CU270" s="85">
        <f t="shared" si="239"/>
        <v>0</v>
      </c>
      <c r="CV270" s="85">
        <f t="shared" si="240"/>
        <v>0</v>
      </c>
      <c r="CW270" s="85">
        <f t="shared" si="241"/>
        <v>0</v>
      </c>
      <c r="CX270" s="77">
        <f t="shared" si="253"/>
        <v>0</v>
      </c>
      <c r="ET270" s="85">
        <v>3</v>
      </c>
      <c r="EU270" s="85">
        <v>4</v>
      </c>
      <c r="EV270" s="85">
        <v>0</v>
      </c>
      <c r="EW270" s="85">
        <v>22</v>
      </c>
      <c r="EX270" s="85">
        <v>39</v>
      </c>
      <c r="EY270" s="85">
        <v>0</v>
      </c>
      <c r="FL270" s="86">
        <f t="shared" si="254"/>
        <v>28.399999999999991</v>
      </c>
      <c r="FM270" s="99">
        <f t="shared" si="242"/>
        <v>1</v>
      </c>
      <c r="FN270" s="99">
        <f t="shared" si="243"/>
        <v>0</v>
      </c>
      <c r="FO270" s="100">
        <f t="shared" si="244"/>
        <v>0.17</v>
      </c>
      <c r="FP270" s="100">
        <f t="shared" si="245"/>
        <v>0</v>
      </c>
      <c r="FQ270" s="101">
        <v>7.2615384615384526E-2</v>
      </c>
      <c r="FR270" s="101">
        <v>-0.10208955223880609</v>
      </c>
      <c r="FS270" s="101">
        <v>-4.2641509433962367E-2</v>
      </c>
      <c r="FT270" s="100" t="s">
        <v>2342</v>
      </c>
      <c r="FU270" s="100" t="s">
        <v>2159</v>
      </c>
      <c r="FV270" s="100" t="s">
        <v>2038</v>
      </c>
      <c r="FW270" s="100" t="s">
        <v>1574</v>
      </c>
      <c r="FX270" s="100" t="s">
        <v>2375</v>
      </c>
      <c r="FY270" s="100" t="s">
        <v>2282</v>
      </c>
      <c r="FZ270" s="100" t="s">
        <v>2343</v>
      </c>
      <c r="GA270" s="100" t="s">
        <v>2220</v>
      </c>
      <c r="GB270" s="100"/>
    </row>
    <row r="271" spans="1:184" hidden="1" x14ac:dyDescent="0.25">
      <c r="A271" s="32" t="s">
        <v>249</v>
      </c>
      <c r="B271" s="90" t="s">
        <v>1072</v>
      </c>
      <c r="C271" s="41" t="str">
        <f>'[1]Özet tablo'!P270</f>
        <v>ÇORUM</v>
      </c>
      <c r="D271" s="41"/>
      <c r="E271" s="41"/>
      <c r="F271" s="41"/>
      <c r="G271" s="91">
        <v>6</v>
      </c>
      <c r="H271" s="91">
        <v>39</v>
      </c>
      <c r="I271" s="91">
        <v>49</v>
      </c>
      <c r="J271" s="91">
        <v>94</v>
      </c>
      <c r="K271" s="92">
        <v>0</v>
      </c>
      <c r="L271" s="92">
        <v>25</v>
      </c>
      <c r="M271" s="92">
        <v>53</v>
      </c>
      <c r="N271" s="92">
        <v>78</v>
      </c>
      <c r="O271" s="93">
        <v>3</v>
      </c>
      <c r="P271" s="40">
        <v>6</v>
      </c>
      <c r="Q271" s="94">
        <f t="shared" si="207"/>
        <v>-16</v>
      </c>
      <c r="R271" s="95">
        <f t="shared" si="208"/>
        <v>-0.1702127659574468</v>
      </c>
      <c r="S271" s="96">
        <v>61</v>
      </c>
      <c r="T271" s="96">
        <v>102</v>
      </c>
      <c r="U271" s="96">
        <v>86</v>
      </c>
      <c r="V271" s="96">
        <v>114</v>
      </c>
      <c r="W271" s="96">
        <v>188</v>
      </c>
      <c r="X271" s="96">
        <v>249</v>
      </c>
      <c r="Y271" s="73">
        <f t="shared" si="209"/>
        <v>0</v>
      </c>
      <c r="Z271" s="73">
        <f t="shared" si="210"/>
        <v>24.509803921568626</v>
      </c>
      <c r="AA271" s="73">
        <f t="shared" si="211"/>
        <v>58.139534883720934</v>
      </c>
      <c r="AB271" s="73">
        <f t="shared" si="212"/>
        <v>39.893617021276597</v>
      </c>
      <c r="AC271" s="73">
        <f t="shared" si="213"/>
        <v>30.120481927710845</v>
      </c>
      <c r="AD271" s="97">
        <f t="shared" si="214"/>
        <v>113</v>
      </c>
      <c r="AE271" s="40">
        <f t="shared" si="215"/>
        <v>36</v>
      </c>
      <c r="AF271" s="98">
        <v>108</v>
      </c>
      <c r="AG271" s="98">
        <v>89</v>
      </c>
      <c r="AH271" s="98">
        <v>95</v>
      </c>
      <c r="AI271" s="98">
        <v>79</v>
      </c>
      <c r="AJ271" s="98">
        <v>27</v>
      </c>
      <c r="AK271" s="98">
        <v>31</v>
      </c>
      <c r="AL271" s="76">
        <v>3</v>
      </c>
      <c r="AM271" s="76">
        <v>7</v>
      </c>
      <c r="AN271" s="77">
        <v>4</v>
      </c>
      <c r="AO271" s="77">
        <v>13</v>
      </c>
      <c r="AP271" s="77">
        <v>52</v>
      </c>
      <c r="AQ271" s="77">
        <v>1</v>
      </c>
      <c r="AR271" s="77">
        <f t="shared" si="246"/>
        <v>70</v>
      </c>
      <c r="AS271" s="77">
        <v>12</v>
      </c>
      <c r="AT271" s="77"/>
      <c r="AU271" s="79">
        <v>7</v>
      </c>
      <c r="AV271" s="80">
        <f t="shared" si="216"/>
        <v>26.785714285714285</v>
      </c>
      <c r="AW271" s="80">
        <f t="shared" si="217"/>
        <v>31.03448275862069</v>
      </c>
      <c r="AX271" s="80">
        <f t="shared" si="218"/>
        <v>51.898734177215189</v>
      </c>
      <c r="AY271" s="81">
        <f t="shared" si="219"/>
        <v>4.4943820224719104</v>
      </c>
      <c r="AZ271" s="81">
        <f t="shared" si="220"/>
        <v>13.684210526315791</v>
      </c>
      <c r="BA271" s="81">
        <f t="shared" si="221"/>
        <v>55.660377358490564</v>
      </c>
      <c r="BB271" s="81">
        <f t="shared" si="222"/>
        <v>35.820895522388057</v>
      </c>
      <c r="BC271" s="81">
        <f t="shared" si="223"/>
        <v>32.307692307692307</v>
      </c>
      <c r="BD271" s="82">
        <f t="shared" si="247"/>
        <v>47</v>
      </c>
      <c r="BE271" s="83">
        <v>3</v>
      </c>
      <c r="BF271" s="83">
        <v>5</v>
      </c>
      <c r="BG271" s="83">
        <v>6</v>
      </c>
      <c r="BH271" s="83">
        <v>13</v>
      </c>
      <c r="BI271" s="83">
        <v>54</v>
      </c>
      <c r="BJ271" s="83">
        <v>2</v>
      </c>
      <c r="BK271" s="77">
        <f t="shared" si="248"/>
        <v>75</v>
      </c>
      <c r="BL271" s="83">
        <f t="shared" si="224"/>
        <v>3</v>
      </c>
      <c r="BM271" s="84">
        <v>7</v>
      </c>
      <c r="BN271" s="83">
        <f t="shared" si="225"/>
        <v>5</v>
      </c>
      <c r="BO271" s="83">
        <f t="shared" si="226"/>
        <v>6</v>
      </c>
      <c r="BP271" s="83">
        <f t="shared" si="227"/>
        <v>13</v>
      </c>
      <c r="BQ271" s="83">
        <f t="shared" si="228"/>
        <v>54</v>
      </c>
      <c r="BR271" s="83">
        <f t="shared" si="229"/>
        <v>2</v>
      </c>
      <c r="BS271" s="77">
        <f t="shared" si="249"/>
        <v>75</v>
      </c>
      <c r="BT271" s="83">
        <f t="shared" si="230"/>
        <v>0</v>
      </c>
      <c r="BU271" s="77"/>
      <c r="BV271" s="83">
        <f t="shared" si="231"/>
        <v>0</v>
      </c>
      <c r="BW271" s="83">
        <f t="shared" si="232"/>
        <v>0</v>
      </c>
      <c r="BX271" s="83">
        <f t="shared" si="233"/>
        <v>0</v>
      </c>
      <c r="BY271" s="83">
        <f t="shared" si="234"/>
        <v>0</v>
      </c>
      <c r="BZ271" s="83">
        <f t="shared" si="235"/>
        <v>0</v>
      </c>
      <c r="CA271" s="77">
        <f t="shared" si="250"/>
        <v>0</v>
      </c>
      <c r="CC271" s="77"/>
      <c r="CI271" s="77">
        <f t="shared" si="251"/>
        <v>0</v>
      </c>
      <c r="CP271" s="77">
        <f t="shared" si="252"/>
        <v>0</v>
      </c>
      <c r="CQ271" s="85">
        <f t="shared" si="236"/>
        <v>0</v>
      </c>
      <c r="CR271" s="77"/>
      <c r="CS271" s="85">
        <f t="shared" si="237"/>
        <v>0</v>
      </c>
      <c r="CT271" s="85">
        <f t="shared" si="238"/>
        <v>0</v>
      </c>
      <c r="CU271" s="85">
        <f t="shared" si="239"/>
        <v>0</v>
      </c>
      <c r="CV271" s="85">
        <f t="shared" si="240"/>
        <v>0</v>
      </c>
      <c r="CW271" s="85">
        <f t="shared" si="241"/>
        <v>0</v>
      </c>
      <c r="CX271" s="77">
        <f t="shared" si="253"/>
        <v>0</v>
      </c>
      <c r="ET271" s="85">
        <v>3</v>
      </c>
      <c r="EU271" s="85">
        <v>5</v>
      </c>
      <c r="EV271" s="85">
        <v>6</v>
      </c>
      <c r="EW271" s="85">
        <v>13</v>
      </c>
      <c r="EX271" s="85">
        <v>54</v>
      </c>
      <c r="EY271" s="85">
        <v>2</v>
      </c>
      <c r="FL271" s="86">
        <f t="shared" si="254"/>
        <v>55.8</v>
      </c>
      <c r="FM271" s="99">
        <f t="shared" si="242"/>
        <v>2</v>
      </c>
      <c r="FN271" s="99">
        <f t="shared" si="243"/>
        <v>0</v>
      </c>
      <c r="FO271" s="100">
        <f t="shared" si="244"/>
        <v>0.34</v>
      </c>
      <c r="FP271" s="100">
        <f t="shared" si="245"/>
        <v>0</v>
      </c>
      <c r="FQ271" s="101">
        <v>0.2691093117408907</v>
      </c>
      <c r="FR271" s="101">
        <v>0.17295383743981879</v>
      </c>
      <c r="FS271" s="101">
        <v>0.14350273889227008</v>
      </c>
      <c r="FT271" s="100" t="s">
        <v>2157</v>
      </c>
      <c r="FU271" s="100" t="s">
        <v>1979</v>
      </c>
      <c r="FV271" s="100" t="s">
        <v>2150</v>
      </c>
      <c r="FW271" s="100" t="s">
        <v>2243</v>
      </c>
      <c r="FX271" s="100" t="s">
        <v>2095</v>
      </c>
      <c r="FY271" s="100" t="s">
        <v>2223</v>
      </c>
      <c r="FZ271" s="100" t="s">
        <v>1923</v>
      </c>
      <c r="GA271" s="100" t="s">
        <v>2342</v>
      </c>
      <c r="GB271" s="100"/>
    </row>
    <row r="272" spans="1:184" hidden="1" x14ac:dyDescent="0.25">
      <c r="A272" s="32" t="s">
        <v>249</v>
      </c>
      <c r="B272" s="90" t="s">
        <v>258</v>
      </c>
      <c r="C272" s="41" t="str">
        <f>'[1]Özet tablo'!P271</f>
        <v>ÇORUM</v>
      </c>
      <c r="D272" s="41"/>
      <c r="E272" s="41"/>
      <c r="F272" s="41"/>
      <c r="G272" s="91">
        <v>54</v>
      </c>
      <c r="H272" s="91">
        <v>160</v>
      </c>
      <c r="I272" s="91">
        <v>294</v>
      </c>
      <c r="J272" s="91">
        <v>508</v>
      </c>
      <c r="K272" s="92">
        <v>54</v>
      </c>
      <c r="L272" s="92">
        <v>148</v>
      </c>
      <c r="M272" s="92">
        <v>303</v>
      </c>
      <c r="N272" s="92">
        <v>505</v>
      </c>
      <c r="O272" s="93">
        <v>21</v>
      </c>
      <c r="P272" s="40">
        <v>76</v>
      </c>
      <c r="Q272" s="94">
        <f t="shared" si="207"/>
        <v>-3</v>
      </c>
      <c r="R272" s="95">
        <f t="shared" si="208"/>
        <v>-5.905511811023622E-3</v>
      </c>
      <c r="S272" s="96">
        <v>462</v>
      </c>
      <c r="T272" s="96">
        <v>550</v>
      </c>
      <c r="U272" s="96">
        <v>446</v>
      </c>
      <c r="V272" s="96">
        <v>575</v>
      </c>
      <c r="W272" s="96">
        <v>996</v>
      </c>
      <c r="X272" s="96">
        <v>1458</v>
      </c>
      <c r="Y272" s="73">
        <f t="shared" si="209"/>
        <v>11.688311688311687</v>
      </c>
      <c r="Z272" s="73">
        <f t="shared" si="210"/>
        <v>26.90909090909091</v>
      </c>
      <c r="AA272" s="73">
        <f t="shared" si="211"/>
        <v>55.60538116591929</v>
      </c>
      <c r="AB272" s="73">
        <f t="shared" si="212"/>
        <v>39.75903614457831</v>
      </c>
      <c r="AC272" s="73">
        <f t="shared" si="213"/>
        <v>30.864197530864196</v>
      </c>
      <c r="AD272" s="97">
        <f t="shared" si="214"/>
        <v>600</v>
      </c>
      <c r="AE272" s="40">
        <f t="shared" si="215"/>
        <v>198</v>
      </c>
      <c r="AF272" s="98">
        <v>553</v>
      </c>
      <c r="AG272" s="98">
        <v>458</v>
      </c>
      <c r="AH272" s="98">
        <v>540</v>
      </c>
      <c r="AI272" s="98">
        <v>405</v>
      </c>
      <c r="AJ272" s="98">
        <v>125</v>
      </c>
      <c r="AK272" s="98">
        <v>130</v>
      </c>
      <c r="AL272" s="76">
        <v>18</v>
      </c>
      <c r="AM272" s="76">
        <v>21</v>
      </c>
      <c r="AN272" s="77">
        <v>50</v>
      </c>
      <c r="AO272" s="77">
        <v>162</v>
      </c>
      <c r="AP272" s="77">
        <v>292</v>
      </c>
      <c r="AQ272" s="77">
        <v>17</v>
      </c>
      <c r="AR272" s="77">
        <f t="shared" si="246"/>
        <v>521</v>
      </c>
      <c r="AS272" s="77">
        <v>87</v>
      </c>
      <c r="AT272" s="78">
        <v>15</v>
      </c>
      <c r="AU272" s="79">
        <v>30</v>
      </c>
      <c r="AV272" s="80">
        <f t="shared" si="216"/>
        <v>31.517960602549245</v>
      </c>
      <c r="AW272" s="80">
        <f t="shared" si="217"/>
        <v>40.634920634920633</v>
      </c>
      <c r="AX272" s="80">
        <f t="shared" si="218"/>
        <v>54.814814814814817</v>
      </c>
      <c r="AY272" s="81">
        <f t="shared" si="219"/>
        <v>10.91703056768559</v>
      </c>
      <c r="AZ272" s="81">
        <f t="shared" si="220"/>
        <v>30</v>
      </c>
      <c r="BA272" s="81">
        <f t="shared" si="221"/>
        <v>63.584905660377359</v>
      </c>
      <c r="BB272" s="81">
        <f t="shared" si="222"/>
        <v>46.635514018691588</v>
      </c>
      <c r="BC272" s="81">
        <f t="shared" si="223"/>
        <v>39.170040485829958</v>
      </c>
      <c r="BD272" s="82">
        <f t="shared" si="247"/>
        <v>193</v>
      </c>
      <c r="BE272" s="83">
        <v>17</v>
      </c>
      <c r="BF272" s="83">
        <v>30</v>
      </c>
      <c r="BG272" s="83">
        <v>49</v>
      </c>
      <c r="BH272" s="83">
        <v>161</v>
      </c>
      <c r="BI272" s="83">
        <v>290</v>
      </c>
      <c r="BJ272" s="83">
        <v>35</v>
      </c>
      <c r="BK272" s="77">
        <f t="shared" si="248"/>
        <v>535</v>
      </c>
      <c r="BL272" s="83">
        <f t="shared" si="224"/>
        <v>17</v>
      </c>
      <c r="BM272" s="84">
        <v>21</v>
      </c>
      <c r="BN272" s="83">
        <f t="shared" si="225"/>
        <v>30</v>
      </c>
      <c r="BO272" s="83">
        <f t="shared" si="226"/>
        <v>49</v>
      </c>
      <c r="BP272" s="83">
        <f t="shared" si="227"/>
        <v>161</v>
      </c>
      <c r="BQ272" s="83">
        <f t="shared" si="228"/>
        <v>290</v>
      </c>
      <c r="BR272" s="83">
        <f t="shared" si="229"/>
        <v>35</v>
      </c>
      <c r="BS272" s="77">
        <f t="shared" si="249"/>
        <v>535</v>
      </c>
      <c r="BT272" s="83">
        <f t="shared" si="230"/>
        <v>0</v>
      </c>
      <c r="BU272" s="77"/>
      <c r="BV272" s="83">
        <f t="shared" si="231"/>
        <v>0</v>
      </c>
      <c r="BW272" s="83">
        <f t="shared" si="232"/>
        <v>0</v>
      </c>
      <c r="BX272" s="83">
        <f t="shared" si="233"/>
        <v>0</v>
      </c>
      <c r="BY272" s="83">
        <f t="shared" si="234"/>
        <v>0</v>
      </c>
      <c r="BZ272" s="83">
        <f t="shared" si="235"/>
        <v>0</v>
      </c>
      <c r="CA272" s="77">
        <f t="shared" si="250"/>
        <v>0</v>
      </c>
      <c r="CC272" s="77"/>
      <c r="CI272" s="77">
        <f t="shared" si="251"/>
        <v>0</v>
      </c>
      <c r="CP272" s="77">
        <f t="shared" si="252"/>
        <v>0</v>
      </c>
      <c r="CQ272" s="85">
        <f t="shared" si="236"/>
        <v>0</v>
      </c>
      <c r="CR272" s="77"/>
      <c r="CS272" s="85">
        <f t="shared" si="237"/>
        <v>0</v>
      </c>
      <c r="CT272" s="85">
        <f t="shared" si="238"/>
        <v>0</v>
      </c>
      <c r="CU272" s="85">
        <f t="shared" si="239"/>
        <v>0</v>
      </c>
      <c r="CV272" s="85">
        <f t="shared" si="240"/>
        <v>0</v>
      </c>
      <c r="CW272" s="85">
        <f t="shared" si="241"/>
        <v>0</v>
      </c>
      <c r="CX272" s="77">
        <f t="shared" si="253"/>
        <v>0</v>
      </c>
      <c r="EH272" s="85">
        <v>1</v>
      </c>
      <c r="EI272" s="85">
        <v>1</v>
      </c>
      <c r="EJ272" s="85">
        <v>0</v>
      </c>
      <c r="EK272" s="85">
        <v>0</v>
      </c>
      <c r="EL272" s="85">
        <v>3</v>
      </c>
      <c r="EM272" s="85">
        <v>1</v>
      </c>
      <c r="ET272" s="85">
        <v>14</v>
      </c>
      <c r="EU272" s="85">
        <v>18</v>
      </c>
      <c r="EV272" s="85">
        <v>7</v>
      </c>
      <c r="EW272" s="85">
        <v>76</v>
      </c>
      <c r="EX272" s="85">
        <v>195</v>
      </c>
      <c r="EY272" s="85">
        <v>24</v>
      </c>
      <c r="EZ272" s="85">
        <v>2</v>
      </c>
      <c r="FA272" s="85">
        <v>11</v>
      </c>
      <c r="FB272" s="85">
        <v>42</v>
      </c>
      <c r="FC272" s="85">
        <v>85</v>
      </c>
      <c r="FD272" s="85">
        <v>92</v>
      </c>
      <c r="FE272" s="85">
        <v>10</v>
      </c>
      <c r="FL272" s="86">
        <f t="shared" si="254"/>
        <v>175.5</v>
      </c>
      <c r="FM272" s="99">
        <f t="shared" si="242"/>
        <v>8</v>
      </c>
      <c r="FN272" s="99">
        <f t="shared" si="243"/>
        <v>1</v>
      </c>
      <c r="FO272" s="100">
        <f t="shared" si="244"/>
        <v>1.36</v>
      </c>
      <c r="FP272" s="100">
        <f t="shared" si="245"/>
        <v>171</v>
      </c>
      <c r="FQ272" s="101">
        <v>0.26969232033754342</v>
      </c>
      <c r="FR272" s="101">
        <v>0.17214935711607385</v>
      </c>
      <c r="FS272" s="101">
        <v>0.15798919512865106</v>
      </c>
      <c r="FT272" s="100" t="s">
        <v>1946</v>
      </c>
      <c r="FU272" s="100" t="s">
        <v>1832</v>
      </c>
      <c r="FV272" s="100" t="s">
        <v>1716</v>
      </c>
      <c r="FW272" s="100" t="s">
        <v>2233</v>
      </c>
      <c r="FX272" s="100" t="s">
        <v>1701</v>
      </c>
      <c r="FY272" s="100" t="s">
        <v>2130</v>
      </c>
      <c r="FZ272" s="100" t="s">
        <v>1705</v>
      </c>
      <c r="GA272" s="100" t="s">
        <v>1712</v>
      </c>
      <c r="GB272" s="100"/>
    </row>
    <row r="273" spans="1:184" ht="15" hidden="1" customHeight="1" x14ac:dyDescent="0.25">
      <c r="A273" s="32" t="s">
        <v>249</v>
      </c>
      <c r="B273" s="90" t="s">
        <v>259</v>
      </c>
      <c r="C273" s="41" t="str">
        <f>'[1]Özet tablo'!P272</f>
        <v>ÇORUM</v>
      </c>
      <c r="D273" s="41"/>
      <c r="E273" s="41"/>
      <c r="F273" s="41"/>
      <c r="G273" s="91">
        <v>54</v>
      </c>
      <c r="H273" s="91">
        <v>239</v>
      </c>
      <c r="I273" s="91">
        <v>391</v>
      </c>
      <c r="J273" s="91">
        <v>684</v>
      </c>
      <c r="K273" s="92">
        <v>55</v>
      </c>
      <c r="L273" s="92">
        <v>256</v>
      </c>
      <c r="M273" s="92">
        <v>384</v>
      </c>
      <c r="N273" s="92">
        <v>695</v>
      </c>
      <c r="O273" s="93">
        <v>37</v>
      </c>
      <c r="P273" s="40">
        <v>86</v>
      </c>
      <c r="Q273" s="94">
        <f t="shared" si="207"/>
        <v>11</v>
      </c>
      <c r="R273" s="95">
        <f t="shared" si="208"/>
        <v>1.6081871345029239E-2</v>
      </c>
      <c r="S273" s="96">
        <v>485</v>
      </c>
      <c r="T273" s="96">
        <v>673</v>
      </c>
      <c r="U273" s="96">
        <v>512</v>
      </c>
      <c r="V273" s="96">
        <v>680</v>
      </c>
      <c r="W273" s="96">
        <v>1185</v>
      </c>
      <c r="X273" s="96">
        <v>1670</v>
      </c>
      <c r="Y273" s="73">
        <f t="shared" si="209"/>
        <v>11.340206185567011</v>
      </c>
      <c r="Z273" s="73">
        <f t="shared" si="210"/>
        <v>38.038632986627043</v>
      </c>
      <c r="AA273" s="73">
        <f t="shared" si="211"/>
        <v>65.4296875</v>
      </c>
      <c r="AB273" s="73">
        <f t="shared" si="212"/>
        <v>49.87341772151899</v>
      </c>
      <c r="AC273" s="73">
        <f t="shared" si="213"/>
        <v>38.682634730538922</v>
      </c>
      <c r="AD273" s="97">
        <f t="shared" si="214"/>
        <v>594</v>
      </c>
      <c r="AE273" s="40">
        <f t="shared" si="215"/>
        <v>177</v>
      </c>
      <c r="AF273" s="98">
        <v>595</v>
      </c>
      <c r="AG273" s="98">
        <v>478</v>
      </c>
      <c r="AH273" s="98">
        <v>607</v>
      </c>
      <c r="AI273" s="98">
        <v>493</v>
      </c>
      <c r="AJ273" s="98">
        <v>159</v>
      </c>
      <c r="AK273" s="98">
        <v>135</v>
      </c>
      <c r="AL273" s="76">
        <v>31</v>
      </c>
      <c r="AM273" s="76">
        <v>37</v>
      </c>
      <c r="AN273" s="77">
        <v>61</v>
      </c>
      <c r="AO273" s="77">
        <v>242</v>
      </c>
      <c r="AP273" s="77">
        <v>410</v>
      </c>
      <c r="AQ273" s="77">
        <v>19</v>
      </c>
      <c r="AR273" s="77">
        <f t="shared" si="246"/>
        <v>732</v>
      </c>
      <c r="AS273" s="77">
        <v>97</v>
      </c>
      <c r="AT273" s="78">
        <v>25</v>
      </c>
      <c r="AU273" s="79">
        <v>59</v>
      </c>
      <c r="AV273" s="80">
        <f t="shared" si="216"/>
        <v>40.473738414006178</v>
      </c>
      <c r="AW273" s="80">
        <f t="shared" si="217"/>
        <v>52.181818181818187</v>
      </c>
      <c r="AX273" s="80">
        <f t="shared" si="218"/>
        <v>67.342799188640981</v>
      </c>
      <c r="AY273" s="81">
        <f t="shared" si="219"/>
        <v>12.761506276150628</v>
      </c>
      <c r="AZ273" s="81">
        <f t="shared" si="220"/>
        <v>39.868204283360789</v>
      </c>
      <c r="BA273" s="81">
        <f t="shared" si="221"/>
        <v>75.766871165644162</v>
      </c>
      <c r="BB273" s="81">
        <f t="shared" si="222"/>
        <v>58.459094519459889</v>
      </c>
      <c r="BC273" s="81">
        <f t="shared" si="223"/>
        <v>49.115044247787608</v>
      </c>
      <c r="BD273" s="82">
        <f t="shared" si="247"/>
        <v>158</v>
      </c>
      <c r="BE273" s="83">
        <v>28</v>
      </c>
      <c r="BF273" s="83">
        <v>44</v>
      </c>
      <c r="BG273" s="83">
        <v>51</v>
      </c>
      <c r="BH273" s="83">
        <v>228</v>
      </c>
      <c r="BI273" s="83">
        <v>438</v>
      </c>
      <c r="BJ273" s="83">
        <v>27</v>
      </c>
      <c r="BK273" s="77">
        <f t="shared" si="248"/>
        <v>744</v>
      </c>
      <c r="BL273" s="83">
        <f t="shared" si="224"/>
        <v>25</v>
      </c>
      <c r="BM273" s="84">
        <v>33</v>
      </c>
      <c r="BN273" s="83">
        <f t="shared" si="225"/>
        <v>39</v>
      </c>
      <c r="BO273" s="83">
        <f t="shared" si="226"/>
        <v>44</v>
      </c>
      <c r="BP273" s="83">
        <f t="shared" si="227"/>
        <v>178</v>
      </c>
      <c r="BQ273" s="83">
        <f t="shared" si="228"/>
        <v>403</v>
      </c>
      <c r="BR273" s="83">
        <f t="shared" si="229"/>
        <v>26</v>
      </c>
      <c r="BS273" s="77">
        <f t="shared" si="249"/>
        <v>651</v>
      </c>
      <c r="BT273" s="83">
        <f t="shared" si="230"/>
        <v>1</v>
      </c>
      <c r="BU273" s="77">
        <v>2</v>
      </c>
      <c r="BV273" s="83">
        <f t="shared" si="231"/>
        <v>1</v>
      </c>
      <c r="BW273" s="83">
        <f t="shared" si="232"/>
        <v>1</v>
      </c>
      <c r="BX273" s="83">
        <f t="shared" si="233"/>
        <v>13</v>
      </c>
      <c r="BY273" s="83">
        <f t="shared" si="234"/>
        <v>5</v>
      </c>
      <c r="BZ273" s="83">
        <f t="shared" si="235"/>
        <v>0</v>
      </c>
      <c r="CA273" s="77">
        <f t="shared" si="250"/>
        <v>19</v>
      </c>
      <c r="CB273" s="85">
        <v>1</v>
      </c>
      <c r="CC273" s="77">
        <v>1</v>
      </c>
      <c r="CD273" s="85">
        <v>2</v>
      </c>
      <c r="CE273" s="85">
        <v>1</v>
      </c>
      <c r="CF273" s="85">
        <v>16</v>
      </c>
      <c r="CG273" s="85">
        <v>18</v>
      </c>
      <c r="CH273" s="85">
        <v>0</v>
      </c>
      <c r="CI273" s="77">
        <f t="shared" si="251"/>
        <v>35</v>
      </c>
      <c r="CP273" s="77">
        <f t="shared" si="252"/>
        <v>0</v>
      </c>
      <c r="CQ273" s="85">
        <f t="shared" si="236"/>
        <v>1</v>
      </c>
      <c r="CR273" s="77">
        <v>1</v>
      </c>
      <c r="CS273" s="85">
        <f t="shared" si="237"/>
        <v>2</v>
      </c>
      <c r="CT273" s="85">
        <f t="shared" si="238"/>
        <v>5</v>
      </c>
      <c r="CU273" s="85">
        <f t="shared" si="239"/>
        <v>21</v>
      </c>
      <c r="CV273" s="85">
        <f t="shared" si="240"/>
        <v>12</v>
      </c>
      <c r="CW273" s="85">
        <f t="shared" si="241"/>
        <v>1</v>
      </c>
      <c r="CX273" s="77">
        <f t="shared" si="253"/>
        <v>39</v>
      </c>
      <c r="CY273" s="85">
        <v>1</v>
      </c>
      <c r="CZ273" s="85">
        <v>2</v>
      </c>
      <c r="DA273" s="85">
        <v>5</v>
      </c>
      <c r="DB273" s="85">
        <v>21</v>
      </c>
      <c r="DC273" s="85">
        <v>12</v>
      </c>
      <c r="DD273" s="85">
        <v>1</v>
      </c>
      <c r="DP273" s="85">
        <v>1</v>
      </c>
      <c r="DQ273" s="85">
        <v>1</v>
      </c>
      <c r="DR273" s="85">
        <v>0</v>
      </c>
      <c r="DS273" s="85">
        <v>15</v>
      </c>
      <c r="DT273" s="85">
        <v>13</v>
      </c>
      <c r="DU273" s="85">
        <v>0</v>
      </c>
      <c r="DV273" s="85">
        <v>1</v>
      </c>
      <c r="DW273" s="85">
        <v>1</v>
      </c>
      <c r="DX273" s="85">
        <v>1</v>
      </c>
      <c r="DY273" s="85">
        <v>13</v>
      </c>
      <c r="DZ273" s="85">
        <v>5</v>
      </c>
      <c r="EA273" s="85">
        <v>0</v>
      </c>
      <c r="ET273" s="85">
        <v>22</v>
      </c>
      <c r="EU273" s="85">
        <v>30</v>
      </c>
      <c r="EV273" s="85">
        <v>21</v>
      </c>
      <c r="EW273" s="85">
        <v>109</v>
      </c>
      <c r="EX273" s="85">
        <v>355</v>
      </c>
      <c r="EY273" s="85">
        <v>24</v>
      </c>
      <c r="EZ273" s="85">
        <v>2</v>
      </c>
      <c r="FA273" s="85">
        <v>8</v>
      </c>
      <c r="FB273" s="85">
        <v>23</v>
      </c>
      <c r="FC273" s="85">
        <v>54</v>
      </c>
      <c r="FD273" s="85">
        <v>35</v>
      </c>
      <c r="FE273" s="85">
        <v>2</v>
      </c>
      <c r="FL273" s="86">
        <f t="shared" si="254"/>
        <v>74</v>
      </c>
      <c r="FM273" s="99">
        <f t="shared" si="242"/>
        <v>3</v>
      </c>
      <c r="FN273" s="99">
        <f t="shared" si="243"/>
        <v>0</v>
      </c>
      <c r="FO273" s="100">
        <f t="shared" si="244"/>
        <v>0.51</v>
      </c>
      <c r="FP273" s="100">
        <f t="shared" si="245"/>
        <v>0</v>
      </c>
      <c r="FQ273" s="101">
        <v>4.0963067872317398E-2</v>
      </c>
      <c r="FR273" s="101">
        <v>0.32374100719424481</v>
      </c>
      <c r="FS273" s="101">
        <v>5.0024050024049978E-2</v>
      </c>
      <c r="FT273" s="100" t="s">
        <v>2268</v>
      </c>
      <c r="FU273" s="100" t="s">
        <v>1582</v>
      </c>
      <c r="FV273" s="100" t="s">
        <v>2067</v>
      </c>
      <c r="FW273" s="100" t="s">
        <v>1464</v>
      </c>
      <c r="FX273" s="100" t="s">
        <v>1635</v>
      </c>
      <c r="FY273" s="100" t="s">
        <v>1534</v>
      </c>
      <c r="FZ273" s="100" t="s">
        <v>1662</v>
      </c>
      <c r="GA273" s="100" t="s">
        <v>2356</v>
      </c>
      <c r="GB273" s="100"/>
    </row>
    <row r="274" spans="1:184" hidden="1" x14ac:dyDescent="0.25">
      <c r="A274" s="32" t="s">
        <v>249</v>
      </c>
      <c r="B274" s="90" t="s">
        <v>260</v>
      </c>
      <c r="C274" s="41" t="str">
        <f>'[1]Özet tablo'!P273</f>
        <v>ÇORUM</v>
      </c>
      <c r="D274" s="41"/>
      <c r="E274" s="41"/>
      <c r="F274" s="41"/>
      <c r="G274" s="91">
        <v>8</v>
      </c>
      <c r="H274" s="91">
        <v>20</v>
      </c>
      <c r="I274" s="91">
        <v>47</v>
      </c>
      <c r="J274" s="91">
        <v>75</v>
      </c>
      <c r="K274" s="92">
        <v>16</v>
      </c>
      <c r="L274" s="92">
        <v>24</v>
      </c>
      <c r="M274" s="92">
        <v>32</v>
      </c>
      <c r="N274" s="92">
        <v>72</v>
      </c>
      <c r="O274" s="93">
        <v>6</v>
      </c>
      <c r="P274" s="40">
        <v>11</v>
      </c>
      <c r="Q274" s="94">
        <f t="shared" si="207"/>
        <v>-3</v>
      </c>
      <c r="R274" s="95">
        <f t="shared" si="208"/>
        <v>-0.04</v>
      </c>
      <c r="S274" s="96">
        <v>57</v>
      </c>
      <c r="T274" s="96">
        <v>79</v>
      </c>
      <c r="U274" s="96">
        <v>59</v>
      </c>
      <c r="V274" s="96">
        <v>75</v>
      </c>
      <c r="W274" s="96">
        <v>138</v>
      </c>
      <c r="X274" s="96">
        <v>195</v>
      </c>
      <c r="Y274" s="73">
        <f t="shared" si="209"/>
        <v>28.07017543859649</v>
      </c>
      <c r="Z274" s="73">
        <f t="shared" si="210"/>
        <v>30.37974683544304</v>
      </c>
      <c r="AA274" s="73">
        <f t="shared" si="211"/>
        <v>45.762711864406782</v>
      </c>
      <c r="AB274" s="73">
        <f t="shared" si="212"/>
        <v>36.95652173913043</v>
      </c>
      <c r="AC274" s="73">
        <f t="shared" si="213"/>
        <v>34.358974358974358</v>
      </c>
      <c r="AD274" s="97">
        <f t="shared" si="214"/>
        <v>87</v>
      </c>
      <c r="AE274" s="40">
        <f t="shared" si="215"/>
        <v>32</v>
      </c>
      <c r="AF274" s="98">
        <v>62</v>
      </c>
      <c r="AG274" s="98">
        <v>60</v>
      </c>
      <c r="AH274" s="98">
        <v>62</v>
      </c>
      <c r="AI274" s="98">
        <v>58</v>
      </c>
      <c r="AJ274" s="98">
        <v>19</v>
      </c>
      <c r="AK274" s="98">
        <v>12</v>
      </c>
      <c r="AL274" s="76">
        <v>6</v>
      </c>
      <c r="AM274" s="76">
        <v>6</v>
      </c>
      <c r="AN274" s="77">
        <v>12</v>
      </c>
      <c r="AO274" s="77">
        <v>31</v>
      </c>
      <c r="AP274" s="77">
        <v>31</v>
      </c>
      <c r="AQ274" s="77">
        <v>1</v>
      </c>
      <c r="AR274" s="77">
        <f t="shared" si="246"/>
        <v>75</v>
      </c>
      <c r="AS274" s="77">
        <v>9</v>
      </c>
      <c r="AT274" s="78">
        <v>1</v>
      </c>
      <c r="AU274" s="79">
        <v>5</v>
      </c>
      <c r="AV274" s="80">
        <f t="shared" si="216"/>
        <v>29.66101694915254</v>
      </c>
      <c r="AW274" s="80">
        <f t="shared" si="217"/>
        <v>45</v>
      </c>
      <c r="AX274" s="80">
        <f t="shared" si="218"/>
        <v>39.655172413793103</v>
      </c>
      <c r="AY274" s="81">
        <f t="shared" si="219"/>
        <v>20</v>
      </c>
      <c r="AZ274" s="81">
        <f t="shared" si="220"/>
        <v>50</v>
      </c>
      <c r="BA274" s="81">
        <f t="shared" si="221"/>
        <v>48.051948051948052</v>
      </c>
      <c r="BB274" s="81">
        <f t="shared" si="222"/>
        <v>48.920863309352519</v>
      </c>
      <c r="BC274" s="81">
        <f t="shared" si="223"/>
        <v>35.766423357664237</v>
      </c>
      <c r="BD274" s="82">
        <f t="shared" si="247"/>
        <v>40</v>
      </c>
      <c r="BE274" s="83">
        <v>6</v>
      </c>
      <c r="BF274" s="83">
        <v>6</v>
      </c>
      <c r="BG274" s="83">
        <v>10</v>
      </c>
      <c r="BH274" s="83">
        <v>32</v>
      </c>
      <c r="BI274" s="83">
        <v>31</v>
      </c>
      <c r="BJ274" s="83">
        <v>1</v>
      </c>
      <c r="BK274" s="77">
        <f t="shared" si="248"/>
        <v>74</v>
      </c>
      <c r="BL274" s="83">
        <f t="shared" si="224"/>
        <v>6</v>
      </c>
      <c r="BM274" s="84">
        <v>6</v>
      </c>
      <c r="BN274" s="83">
        <f t="shared" si="225"/>
        <v>6</v>
      </c>
      <c r="BO274" s="83">
        <f t="shared" si="226"/>
        <v>10</v>
      </c>
      <c r="BP274" s="83">
        <f t="shared" si="227"/>
        <v>32</v>
      </c>
      <c r="BQ274" s="83">
        <f t="shared" si="228"/>
        <v>31</v>
      </c>
      <c r="BR274" s="83">
        <f t="shared" si="229"/>
        <v>1</v>
      </c>
      <c r="BS274" s="77">
        <f t="shared" si="249"/>
        <v>74</v>
      </c>
      <c r="BT274" s="83">
        <f t="shared" si="230"/>
        <v>0</v>
      </c>
      <c r="BU274" s="77"/>
      <c r="BV274" s="83">
        <f t="shared" si="231"/>
        <v>0</v>
      </c>
      <c r="BW274" s="83">
        <f t="shared" si="232"/>
        <v>0</v>
      </c>
      <c r="BX274" s="83">
        <f t="shared" si="233"/>
        <v>0</v>
      </c>
      <c r="BY274" s="83">
        <f t="shared" si="234"/>
        <v>0</v>
      </c>
      <c r="BZ274" s="83">
        <f t="shared" si="235"/>
        <v>0</v>
      </c>
      <c r="CA274" s="77">
        <f t="shared" si="250"/>
        <v>0</v>
      </c>
      <c r="CC274" s="77"/>
      <c r="CI274" s="77">
        <f t="shared" si="251"/>
        <v>0</v>
      </c>
      <c r="CP274" s="77">
        <f t="shared" si="252"/>
        <v>0</v>
      </c>
      <c r="CQ274" s="85">
        <f t="shared" si="236"/>
        <v>0</v>
      </c>
      <c r="CR274" s="77"/>
      <c r="CS274" s="85">
        <f t="shared" si="237"/>
        <v>0</v>
      </c>
      <c r="CT274" s="85">
        <f t="shared" si="238"/>
        <v>0</v>
      </c>
      <c r="CU274" s="85">
        <f t="shared" si="239"/>
        <v>0</v>
      </c>
      <c r="CV274" s="85">
        <f t="shared" si="240"/>
        <v>0</v>
      </c>
      <c r="CW274" s="85">
        <f t="shared" si="241"/>
        <v>0</v>
      </c>
      <c r="CX274" s="77">
        <f t="shared" si="253"/>
        <v>0</v>
      </c>
      <c r="ET274" s="85">
        <v>6</v>
      </c>
      <c r="EU274" s="85">
        <v>6</v>
      </c>
      <c r="EV274" s="85">
        <v>10</v>
      </c>
      <c r="EW274" s="85">
        <v>32</v>
      </c>
      <c r="EX274" s="85">
        <v>31</v>
      </c>
      <c r="EY274" s="85">
        <v>1</v>
      </c>
      <c r="FL274" s="86">
        <f t="shared" si="254"/>
        <v>20</v>
      </c>
      <c r="FM274" s="99">
        <f t="shared" si="242"/>
        <v>1</v>
      </c>
      <c r="FN274" s="99">
        <f t="shared" si="243"/>
        <v>0</v>
      </c>
      <c r="FO274" s="100">
        <f t="shared" si="244"/>
        <v>0.17</v>
      </c>
      <c r="FP274" s="100">
        <f t="shared" si="245"/>
        <v>0</v>
      </c>
      <c r="FQ274" s="101">
        <v>0.12243473404997904</v>
      </c>
      <c r="FR274" s="101">
        <v>-3.6129787446647445E-2</v>
      </c>
      <c r="FS274" s="101">
        <v>2.9158812198109837E-2</v>
      </c>
      <c r="FT274" s="100" t="s">
        <v>2050</v>
      </c>
      <c r="FU274" s="100" t="s">
        <v>2051</v>
      </c>
      <c r="FV274" s="100" t="s">
        <v>2052</v>
      </c>
      <c r="FW274" s="100" t="s">
        <v>1997</v>
      </c>
      <c r="FX274" s="100" t="s">
        <v>2053</v>
      </c>
      <c r="FY274" s="100" t="s">
        <v>1665</v>
      </c>
      <c r="FZ274" s="100" t="s">
        <v>1780</v>
      </c>
      <c r="GA274" s="100" t="s">
        <v>1884</v>
      </c>
      <c r="GB274" s="100"/>
    </row>
    <row r="275" spans="1:184" ht="12" hidden="1" customHeight="1" x14ac:dyDescent="0.25">
      <c r="A275" s="32" t="s">
        <v>261</v>
      </c>
      <c r="B275" s="90" t="s">
        <v>262</v>
      </c>
      <c r="C275" s="41" t="str">
        <f>'[1]Özet tablo'!P274</f>
        <v>DENİZLİ</v>
      </c>
      <c r="D275" s="41"/>
      <c r="E275" s="41"/>
      <c r="F275" s="41"/>
      <c r="G275" s="91">
        <v>73</v>
      </c>
      <c r="H275" s="91">
        <v>254</v>
      </c>
      <c r="I275" s="91">
        <v>471</v>
      </c>
      <c r="J275" s="91">
        <v>798</v>
      </c>
      <c r="K275" s="92">
        <v>70</v>
      </c>
      <c r="L275" s="92">
        <v>271</v>
      </c>
      <c r="M275" s="92">
        <v>523</v>
      </c>
      <c r="N275" s="92">
        <v>864</v>
      </c>
      <c r="O275" s="93">
        <v>22</v>
      </c>
      <c r="P275" s="40">
        <v>132</v>
      </c>
      <c r="Q275" s="94">
        <f t="shared" si="207"/>
        <v>66</v>
      </c>
      <c r="R275" s="95">
        <f t="shared" si="208"/>
        <v>8.2706766917293228E-2</v>
      </c>
      <c r="S275" s="96">
        <v>516</v>
      </c>
      <c r="T275" s="96">
        <v>593</v>
      </c>
      <c r="U275" s="96">
        <v>499</v>
      </c>
      <c r="V275" s="96">
        <v>654</v>
      </c>
      <c r="W275" s="96">
        <v>1092</v>
      </c>
      <c r="X275" s="96">
        <v>1608</v>
      </c>
      <c r="Y275" s="73">
        <f t="shared" si="209"/>
        <v>13.565891472868216</v>
      </c>
      <c r="Z275" s="73">
        <f t="shared" si="210"/>
        <v>45.699831365935914</v>
      </c>
      <c r="AA275" s="73">
        <f t="shared" si="211"/>
        <v>82.765531062124253</v>
      </c>
      <c r="AB275" s="73">
        <f t="shared" si="212"/>
        <v>62.637362637362635</v>
      </c>
      <c r="AC275" s="73">
        <f t="shared" si="213"/>
        <v>46.89054726368159</v>
      </c>
      <c r="AD275" s="97">
        <f t="shared" si="214"/>
        <v>408</v>
      </c>
      <c r="AE275" s="40">
        <f t="shared" si="215"/>
        <v>86</v>
      </c>
      <c r="AF275" s="98">
        <v>632</v>
      </c>
      <c r="AG275" s="98">
        <v>515</v>
      </c>
      <c r="AH275" s="98">
        <v>642</v>
      </c>
      <c r="AI275" s="98">
        <v>431</v>
      </c>
      <c r="AJ275" s="98">
        <v>156</v>
      </c>
      <c r="AK275" s="98">
        <v>154</v>
      </c>
      <c r="AL275" s="76">
        <v>28</v>
      </c>
      <c r="AM275" s="76">
        <v>51</v>
      </c>
      <c r="AN275" s="77">
        <v>80</v>
      </c>
      <c r="AO275" s="77">
        <v>242</v>
      </c>
      <c r="AP275" s="77">
        <v>465</v>
      </c>
      <c r="AQ275" s="77">
        <v>42</v>
      </c>
      <c r="AR275" s="77">
        <f t="shared" si="246"/>
        <v>829</v>
      </c>
      <c r="AS275" s="77">
        <v>163</v>
      </c>
      <c r="AT275" s="78">
        <v>14</v>
      </c>
      <c r="AU275" s="79">
        <v>21</v>
      </c>
      <c r="AV275" s="80">
        <f t="shared" si="216"/>
        <v>44.82029598308668</v>
      </c>
      <c r="AW275" s="80">
        <f t="shared" si="217"/>
        <v>54.613233923578754</v>
      </c>
      <c r="AX275" s="80">
        <f t="shared" si="218"/>
        <v>79.814385150812058</v>
      </c>
      <c r="AY275" s="81">
        <f t="shared" si="219"/>
        <v>15.53398058252427</v>
      </c>
      <c r="AZ275" s="81">
        <f t="shared" si="220"/>
        <v>37.694704049844233</v>
      </c>
      <c r="BA275" s="81">
        <f t="shared" si="221"/>
        <v>85.178875638841561</v>
      </c>
      <c r="BB275" s="81">
        <f t="shared" si="222"/>
        <v>60.374288039056147</v>
      </c>
      <c r="BC275" s="81">
        <f t="shared" si="223"/>
        <v>52.631578947368418</v>
      </c>
      <c r="BD275" s="82">
        <f t="shared" si="247"/>
        <v>87</v>
      </c>
      <c r="BE275" s="83">
        <v>28</v>
      </c>
      <c r="BF275" s="83">
        <v>57</v>
      </c>
      <c r="BG275" s="83">
        <v>75</v>
      </c>
      <c r="BH275" s="83">
        <v>233</v>
      </c>
      <c r="BI275" s="83">
        <v>468</v>
      </c>
      <c r="BJ275" s="83">
        <v>64</v>
      </c>
      <c r="BK275" s="77">
        <f t="shared" si="248"/>
        <v>840</v>
      </c>
      <c r="BL275" s="83">
        <f t="shared" si="224"/>
        <v>26</v>
      </c>
      <c r="BM275" s="84">
        <v>46</v>
      </c>
      <c r="BN275" s="83">
        <f t="shared" si="225"/>
        <v>49</v>
      </c>
      <c r="BO275" s="83">
        <f t="shared" si="226"/>
        <v>70</v>
      </c>
      <c r="BP275" s="83">
        <f t="shared" si="227"/>
        <v>200</v>
      </c>
      <c r="BQ275" s="83">
        <f t="shared" si="228"/>
        <v>448</v>
      </c>
      <c r="BR275" s="83">
        <f t="shared" si="229"/>
        <v>62</v>
      </c>
      <c r="BS275" s="77">
        <f t="shared" si="249"/>
        <v>780</v>
      </c>
      <c r="BT275" s="83">
        <f t="shared" si="230"/>
        <v>1</v>
      </c>
      <c r="BU275" s="77">
        <v>4</v>
      </c>
      <c r="BV275" s="83">
        <f t="shared" si="231"/>
        <v>7</v>
      </c>
      <c r="BW275" s="83">
        <f t="shared" si="232"/>
        <v>3</v>
      </c>
      <c r="BX275" s="83">
        <f t="shared" si="233"/>
        <v>27</v>
      </c>
      <c r="BY275" s="83">
        <f t="shared" si="234"/>
        <v>20</v>
      </c>
      <c r="BZ275" s="83">
        <f t="shared" si="235"/>
        <v>2</v>
      </c>
      <c r="CA275" s="77">
        <f t="shared" si="250"/>
        <v>52</v>
      </c>
      <c r="CC275" s="77"/>
      <c r="CI275" s="77">
        <f t="shared" si="251"/>
        <v>0</v>
      </c>
      <c r="CP275" s="77">
        <f t="shared" si="252"/>
        <v>0</v>
      </c>
      <c r="CQ275" s="85">
        <f t="shared" si="236"/>
        <v>1</v>
      </c>
      <c r="CR275" s="77">
        <v>1</v>
      </c>
      <c r="CS275" s="85">
        <f t="shared" si="237"/>
        <v>1</v>
      </c>
      <c r="CT275" s="85">
        <f t="shared" si="238"/>
        <v>2</v>
      </c>
      <c r="CU275" s="85">
        <f t="shared" si="239"/>
        <v>6</v>
      </c>
      <c r="CV275" s="85">
        <f t="shared" si="240"/>
        <v>0</v>
      </c>
      <c r="CW275" s="85">
        <f t="shared" si="241"/>
        <v>0</v>
      </c>
      <c r="CX275" s="77">
        <f t="shared" si="253"/>
        <v>8</v>
      </c>
      <c r="CY275" s="85">
        <v>1</v>
      </c>
      <c r="CZ275" s="85">
        <v>1</v>
      </c>
      <c r="DA275" s="85">
        <v>2</v>
      </c>
      <c r="DB275" s="85">
        <v>6</v>
      </c>
      <c r="DC275" s="85">
        <v>0</v>
      </c>
      <c r="DD275" s="85">
        <v>0</v>
      </c>
      <c r="DP275" s="85">
        <v>1</v>
      </c>
      <c r="DQ275" s="85">
        <v>2</v>
      </c>
      <c r="DR275" s="85">
        <v>8</v>
      </c>
      <c r="DS275" s="85">
        <v>8</v>
      </c>
      <c r="DT275" s="85">
        <v>9</v>
      </c>
      <c r="DU275" s="85">
        <v>1</v>
      </c>
      <c r="EB275" s="85">
        <v>1</v>
      </c>
      <c r="EC275" s="85">
        <v>7</v>
      </c>
      <c r="ED275" s="85">
        <v>3</v>
      </c>
      <c r="EE275" s="85">
        <v>27</v>
      </c>
      <c r="EF275" s="85">
        <v>20</v>
      </c>
      <c r="EG275" s="85">
        <v>2</v>
      </c>
      <c r="ET275" s="85">
        <v>22</v>
      </c>
      <c r="EU275" s="85">
        <v>28</v>
      </c>
      <c r="EV275" s="85">
        <v>10</v>
      </c>
      <c r="EW275" s="85">
        <v>98</v>
      </c>
      <c r="EX275" s="85">
        <v>249</v>
      </c>
      <c r="EY275" s="85">
        <v>24</v>
      </c>
      <c r="EZ275" s="85">
        <v>3</v>
      </c>
      <c r="FA275" s="85">
        <v>19</v>
      </c>
      <c r="FB275" s="85">
        <v>52</v>
      </c>
      <c r="FC275" s="85">
        <v>94</v>
      </c>
      <c r="FD275" s="85">
        <v>190</v>
      </c>
      <c r="FE275" s="85">
        <v>37</v>
      </c>
      <c r="FL275" s="86">
        <f t="shared" si="254"/>
        <v>0</v>
      </c>
      <c r="FM275" s="99">
        <f t="shared" si="242"/>
        <v>0</v>
      </c>
      <c r="FN275" s="99">
        <f t="shared" si="243"/>
        <v>0</v>
      </c>
      <c r="FO275" s="100">
        <f t="shared" si="244"/>
        <v>0</v>
      </c>
      <c r="FP275" s="100">
        <f t="shared" si="245"/>
        <v>0</v>
      </c>
      <c r="FQ275" s="101">
        <v>2.1002838221381222E-2</v>
      </c>
      <c r="FR275" s="101">
        <v>-0.12499999999999996</v>
      </c>
      <c r="FS275" s="101">
        <v>-0.27535460992907806</v>
      </c>
      <c r="FT275" s="100" t="s">
        <v>2309</v>
      </c>
      <c r="FU275" s="100" t="s">
        <v>2310</v>
      </c>
      <c r="FV275" s="100" t="s">
        <v>1987</v>
      </c>
      <c r="FW275" s="100" t="s">
        <v>1932</v>
      </c>
      <c r="FX275" s="100" t="s">
        <v>1673</v>
      </c>
      <c r="FY275" s="100" t="s">
        <v>1898</v>
      </c>
      <c r="FZ275" s="100" t="s">
        <v>2070</v>
      </c>
      <c r="GA275" s="100" t="s">
        <v>2164</v>
      </c>
      <c r="GB275" s="100"/>
    </row>
    <row r="276" spans="1:184" hidden="1" x14ac:dyDescent="0.25">
      <c r="A276" s="32" t="s">
        <v>261</v>
      </c>
      <c r="B276" s="90" t="s">
        <v>263</v>
      </c>
      <c r="C276" s="41" t="str">
        <f>'[1]Özet tablo'!P275</f>
        <v>DENİZLİ</v>
      </c>
      <c r="D276" s="41"/>
      <c r="E276" s="41"/>
      <c r="F276" s="41"/>
      <c r="G276" s="91">
        <v>8</v>
      </c>
      <c r="H276" s="91">
        <v>28</v>
      </c>
      <c r="I276" s="91">
        <v>68</v>
      </c>
      <c r="J276" s="91">
        <v>104</v>
      </c>
      <c r="K276" s="92">
        <v>13</v>
      </c>
      <c r="L276" s="92">
        <v>32</v>
      </c>
      <c r="M276" s="92">
        <v>67</v>
      </c>
      <c r="N276" s="92">
        <v>112</v>
      </c>
      <c r="O276" s="93">
        <v>1</v>
      </c>
      <c r="P276" s="40">
        <v>8</v>
      </c>
      <c r="Q276" s="94">
        <f t="shared" si="207"/>
        <v>8</v>
      </c>
      <c r="R276" s="95">
        <f t="shared" si="208"/>
        <v>7.6923076923076927E-2</v>
      </c>
      <c r="S276" s="96">
        <v>74</v>
      </c>
      <c r="T276" s="96">
        <v>93</v>
      </c>
      <c r="U276" s="96">
        <v>61</v>
      </c>
      <c r="V276" s="96">
        <v>87</v>
      </c>
      <c r="W276" s="96">
        <v>154</v>
      </c>
      <c r="X276" s="96">
        <v>228</v>
      </c>
      <c r="Y276" s="73">
        <f t="shared" si="209"/>
        <v>17.567567567567568</v>
      </c>
      <c r="Z276" s="73">
        <f t="shared" si="210"/>
        <v>34.408602150537639</v>
      </c>
      <c r="AA276" s="73">
        <f t="shared" si="211"/>
        <v>98.360655737704917</v>
      </c>
      <c r="AB276" s="73">
        <f t="shared" si="212"/>
        <v>59.740259740259738</v>
      </c>
      <c r="AC276" s="73">
        <f t="shared" si="213"/>
        <v>46.05263157894737</v>
      </c>
      <c r="AD276" s="97">
        <f t="shared" si="214"/>
        <v>62</v>
      </c>
      <c r="AE276" s="40">
        <f t="shared" si="215"/>
        <v>1</v>
      </c>
      <c r="AF276" s="98">
        <v>78</v>
      </c>
      <c r="AG276" s="98">
        <v>57</v>
      </c>
      <c r="AH276" s="98">
        <v>82</v>
      </c>
      <c r="AI276" s="98">
        <v>68</v>
      </c>
      <c r="AJ276" s="98">
        <v>26</v>
      </c>
      <c r="AK276" s="98">
        <v>11</v>
      </c>
      <c r="AL276" s="76">
        <v>6</v>
      </c>
      <c r="AM276" s="76">
        <v>6</v>
      </c>
      <c r="AN276" s="77">
        <v>4</v>
      </c>
      <c r="AO276" s="77">
        <v>25</v>
      </c>
      <c r="AP276" s="77">
        <v>65</v>
      </c>
      <c r="AQ276" s="77">
        <v>2</v>
      </c>
      <c r="AR276" s="77">
        <f t="shared" si="246"/>
        <v>96</v>
      </c>
      <c r="AS276" s="77">
        <v>24</v>
      </c>
      <c r="AT276" s="77"/>
      <c r="AU276" s="79">
        <v>2</v>
      </c>
      <c r="AV276" s="80">
        <f t="shared" si="216"/>
        <v>37.6</v>
      </c>
      <c r="AW276" s="80">
        <f t="shared" si="217"/>
        <v>45.333333333333329</v>
      </c>
      <c r="AX276" s="80">
        <f t="shared" si="218"/>
        <v>63.235294117647058</v>
      </c>
      <c r="AY276" s="81">
        <f t="shared" si="219"/>
        <v>7.0175438596491224</v>
      </c>
      <c r="AZ276" s="81">
        <f t="shared" si="220"/>
        <v>30.487804878048781</v>
      </c>
      <c r="BA276" s="81">
        <f t="shared" si="221"/>
        <v>71.276595744680847</v>
      </c>
      <c r="BB276" s="81">
        <f t="shared" si="222"/>
        <v>52.272727272727273</v>
      </c>
      <c r="BC276" s="81">
        <f t="shared" si="223"/>
        <v>47.019867549668874</v>
      </c>
      <c r="BD276" s="82">
        <f t="shared" si="247"/>
        <v>27</v>
      </c>
      <c r="BE276" s="83">
        <v>6</v>
      </c>
      <c r="BF276" s="83">
        <v>7</v>
      </c>
      <c r="BG276" s="83">
        <v>3</v>
      </c>
      <c r="BH276" s="83">
        <v>20</v>
      </c>
      <c r="BI276" s="83">
        <v>73</v>
      </c>
      <c r="BJ276" s="83">
        <v>2</v>
      </c>
      <c r="BK276" s="77">
        <f t="shared" si="248"/>
        <v>98</v>
      </c>
      <c r="BL276" s="83">
        <f t="shared" si="224"/>
        <v>6</v>
      </c>
      <c r="BM276" s="84">
        <v>6</v>
      </c>
      <c r="BN276" s="83">
        <f t="shared" si="225"/>
        <v>7</v>
      </c>
      <c r="BO276" s="83">
        <f t="shared" si="226"/>
        <v>3</v>
      </c>
      <c r="BP276" s="83">
        <f t="shared" si="227"/>
        <v>20</v>
      </c>
      <c r="BQ276" s="83">
        <f t="shared" si="228"/>
        <v>73</v>
      </c>
      <c r="BR276" s="83">
        <f t="shared" si="229"/>
        <v>2</v>
      </c>
      <c r="BS276" s="77">
        <f t="shared" si="249"/>
        <v>98</v>
      </c>
      <c r="BT276" s="83">
        <f t="shared" si="230"/>
        <v>0</v>
      </c>
      <c r="BU276" s="77"/>
      <c r="BV276" s="83">
        <f t="shared" si="231"/>
        <v>0</v>
      </c>
      <c r="BW276" s="83">
        <f t="shared" si="232"/>
        <v>0</v>
      </c>
      <c r="BX276" s="83">
        <f t="shared" si="233"/>
        <v>0</v>
      </c>
      <c r="BY276" s="83">
        <f t="shared" si="234"/>
        <v>0</v>
      </c>
      <c r="BZ276" s="83">
        <f t="shared" si="235"/>
        <v>0</v>
      </c>
      <c r="CA276" s="77">
        <f t="shared" si="250"/>
        <v>0</v>
      </c>
      <c r="CC276" s="77"/>
      <c r="CI276" s="77">
        <f t="shared" si="251"/>
        <v>0</v>
      </c>
      <c r="CP276" s="77">
        <f t="shared" si="252"/>
        <v>0</v>
      </c>
      <c r="CQ276" s="85">
        <f t="shared" si="236"/>
        <v>0</v>
      </c>
      <c r="CR276" s="77"/>
      <c r="CS276" s="85">
        <f t="shared" si="237"/>
        <v>0</v>
      </c>
      <c r="CT276" s="85">
        <f t="shared" si="238"/>
        <v>0</v>
      </c>
      <c r="CU276" s="85">
        <f t="shared" si="239"/>
        <v>0</v>
      </c>
      <c r="CV276" s="85">
        <f t="shared" si="240"/>
        <v>0</v>
      </c>
      <c r="CW276" s="85">
        <f t="shared" si="241"/>
        <v>0</v>
      </c>
      <c r="CX276" s="77">
        <f t="shared" si="253"/>
        <v>0</v>
      </c>
      <c r="ET276" s="85">
        <v>5</v>
      </c>
      <c r="EU276" s="85">
        <v>5</v>
      </c>
      <c r="EV276" s="85">
        <v>0</v>
      </c>
      <c r="EW276" s="85">
        <v>12</v>
      </c>
      <c r="EX276" s="85">
        <v>51</v>
      </c>
      <c r="EY276" s="85">
        <v>2</v>
      </c>
      <c r="EZ276" s="85">
        <v>1</v>
      </c>
      <c r="FA276" s="85">
        <v>2</v>
      </c>
      <c r="FB276" s="85">
        <v>3</v>
      </c>
      <c r="FC276" s="85">
        <v>8</v>
      </c>
      <c r="FD276" s="85">
        <v>22</v>
      </c>
      <c r="FE276" s="85">
        <v>0</v>
      </c>
      <c r="FL276" s="86">
        <f t="shared" si="254"/>
        <v>13</v>
      </c>
      <c r="FM276" s="99">
        <f t="shared" si="242"/>
        <v>0</v>
      </c>
      <c r="FN276" s="99">
        <f t="shared" si="243"/>
        <v>0</v>
      </c>
      <c r="FO276" s="100">
        <f t="shared" si="244"/>
        <v>0</v>
      </c>
      <c r="FP276" s="100">
        <f t="shared" si="245"/>
        <v>0</v>
      </c>
      <c r="FQ276" s="101">
        <v>-1.0025062656641558E-2</v>
      </c>
      <c r="FR276" s="101">
        <v>6.2790228144558868E-2</v>
      </c>
      <c r="FS276" s="101">
        <v>-0.15958668197474166</v>
      </c>
      <c r="FT276" s="100" t="s">
        <v>1801</v>
      </c>
      <c r="FU276" s="100" t="s">
        <v>1802</v>
      </c>
      <c r="FV276" s="100" t="s">
        <v>1773</v>
      </c>
      <c r="FW276" s="100" t="s">
        <v>1420</v>
      </c>
      <c r="FX276" s="100" t="s">
        <v>1528</v>
      </c>
      <c r="FY276" s="100" t="s">
        <v>1440</v>
      </c>
      <c r="FZ276" s="100" t="s">
        <v>1563</v>
      </c>
      <c r="GA276" s="100" t="s">
        <v>1564</v>
      </c>
      <c r="GB276" s="100"/>
    </row>
    <row r="277" spans="1:184" hidden="1" x14ac:dyDescent="0.25">
      <c r="A277" s="32" t="s">
        <v>261</v>
      </c>
      <c r="B277" s="90" t="s">
        <v>264</v>
      </c>
      <c r="C277" s="41" t="str">
        <f>'[1]Özet tablo'!P276</f>
        <v>DENİZLİ</v>
      </c>
      <c r="D277" s="41"/>
      <c r="E277" s="41"/>
      <c r="F277" s="41"/>
      <c r="G277" s="91">
        <v>1</v>
      </c>
      <c r="H277" s="91">
        <v>27</v>
      </c>
      <c r="I277" s="91">
        <v>66</v>
      </c>
      <c r="J277" s="91">
        <v>94</v>
      </c>
      <c r="K277" s="92">
        <v>13</v>
      </c>
      <c r="L277" s="92">
        <v>26</v>
      </c>
      <c r="M277" s="92">
        <v>57</v>
      </c>
      <c r="N277" s="92">
        <v>96</v>
      </c>
      <c r="O277" s="93">
        <v>2</v>
      </c>
      <c r="P277" s="40">
        <v>7</v>
      </c>
      <c r="Q277" s="94">
        <f t="shared" si="207"/>
        <v>2</v>
      </c>
      <c r="R277" s="95">
        <f t="shared" si="208"/>
        <v>2.1276595744680851E-2</v>
      </c>
      <c r="S277" s="96">
        <v>46</v>
      </c>
      <c r="T277" s="96">
        <v>64</v>
      </c>
      <c r="U277" s="96">
        <v>48</v>
      </c>
      <c r="V277" s="96">
        <v>63</v>
      </c>
      <c r="W277" s="96">
        <v>112</v>
      </c>
      <c r="X277" s="96">
        <v>158</v>
      </c>
      <c r="Y277" s="73">
        <f t="shared" si="209"/>
        <v>28.260869565217391</v>
      </c>
      <c r="Z277" s="73">
        <f t="shared" si="210"/>
        <v>40.625</v>
      </c>
      <c r="AA277" s="73">
        <f t="shared" si="211"/>
        <v>108.33333333333333</v>
      </c>
      <c r="AB277" s="73">
        <f t="shared" si="212"/>
        <v>69.642857142857139</v>
      </c>
      <c r="AC277" s="73">
        <f t="shared" si="213"/>
        <v>57.594936708860757</v>
      </c>
      <c r="AD277" s="97">
        <f t="shared" si="214"/>
        <v>34</v>
      </c>
      <c r="AE277" s="40">
        <f t="shared" si="215"/>
        <v>-4</v>
      </c>
      <c r="AF277" s="98">
        <v>53</v>
      </c>
      <c r="AG277" s="98">
        <v>47</v>
      </c>
      <c r="AH277" s="98">
        <v>60</v>
      </c>
      <c r="AI277" s="98">
        <v>51</v>
      </c>
      <c r="AJ277" s="98">
        <v>16</v>
      </c>
      <c r="AK277" s="98">
        <v>16</v>
      </c>
      <c r="AL277" s="76">
        <v>5</v>
      </c>
      <c r="AM277" s="76">
        <v>9</v>
      </c>
      <c r="AN277" s="77">
        <v>4</v>
      </c>
      <c r="AO277" s="77">
        <v>33</v>
      </c>
      <c r="AP277" s="77">
        <v>54</v>
      </c>
      <c r="AQ277" s="77">
        <v>4</v>
      </c>
      <c r="AR277" s="77">
        <f t="shared" si="246"/>
        <v>95</v>
      </c>
      <c r="AS277" s="77">
        <v>16</v>
      </c>
      <c r="AT277" s="78">
        <v>3</v>
      </c>
      <c r="AU277" s="79">
        <v>4</v>
      </c>
      <c r="AV277" s="80">
        <f t="shared" si="216"/>
        <v>46.938775510204081</v>
      </c>
      <c r="AW277" s="80">
        <f t="shared" si="217"/>
        <v>67.567567567567565</v>
      </c>
      <c r="AX277" s="80">
        <f t="shared" si="218"/>
        <v>82.35294117647058</v>
      </c>
      <c r="AY277" s="81">
        <f t="shared" si="219"/>
        <v>8.5106382978723403</v>
      </c>
      <c r="AZ277" s="81">
        <f t="shared" si="220"/>
        <v>55.000000000000007</v>
      </c>
      <c r="BA277" s="81">
        <f t="shared" si="221"/>
        <v>91.044776119402982</v>
      </c>
      <c r="BB277" s="81">
        <f t="shared" si="222"/>
        <v>74.015748031496059</v>
      </c>
      <c r="BC277" s="81">
        <f t="shared" si="223"/>
        <v>57.017543859649123</v>
      </c>
      <c r="BD277" s="82">
        <f t="shared" si="247"/>
        <v>6</v>
      </c>
      <c r="BE277" s="83">
        <v>5</v>
      </c>
      <c r="BF277" s="83">
        <v>7</v>
      </c>
      <c r="BG277" s="83">
        <v>4</v>
      </c>
      <c r="BH277" s="83">
        <v>26</v>
      </c>
      <c r="BI277" s="83">
        <v>54</v>
      </c>
      <c r="BJ277" s="83">
        <v>8</v>
      </c>
      <c r="BK277" s="77">
        <f t="shared" si="248"/>
        <v>92</v>
      </c>
      <c r="BL277" s="83">
        <f t="shared" si="224"/>
        <v>5</v>
      </c>
      <c r="BM277" s="84">
        <v>9</v>
      </c>
      <c r="BN277" s="83">
        <f t="shared" si="225"/>
        <v>7</v>
      </c>
      <c r="BO277" s="83">
        <f t="shared" si="226"/>
        <v>4</v>
      </c>
      <c r="BP277" s="83">
        <f t="shared" si="227"/>
        <v>26</v>
      </c>
      <c r="BQ277" s="83">
        <f t="shared" si="228"/>
        <v>54</v>
      </c>
      <c r="BR277" s="83">
        <f t="shared" si="229"/>
        <v>8</v>
      </c>
      <c r="BS277" s="77">
        <f t="shared" si="249"/>
        <v>92</v>
      </c>
      <c r="BT277" s="83">
        <f t="shared" si="230"/>
        <v>0</v>
      </c>
      <c r="BU277" s="77"/>
      <c r="BV277" s="83">
        <f t="shared" si="231"/>
        <v>0</v>
      </c>
      <c r="BW277" s="83">
        <f t="shared" si="232"/>
        <v>0</v>
      </c>
      <c r="BX277" s="83">
        <f t="shared" si="233"/>
        <v>0</v>
      </c>
      <c r="BY277" s="83">
        <f t="shared" si="234"/>
        <v>0</v>
      </c>
      <c r="BZ277" s="83">
        <f t="shared" si="235"/>
        <v>0</v>
      </c>
      <c r="CA277" s="77">
        <f t="shared" si="250"/>
        <v>0</v>
      </c>
      <c r="CC277" s="77"/>
      <c r="CI277" s="77">
        <f t="shared" si="251"/>
        <v>0</v>
      </c>
      <c r="CP277" s="77">
        <f t="shared" si="252"/>
        <v>0</v>
      </c>
      <c r="CQ277" s="85">
        <f t="shared" si="236"/>
        <v>0</v>
      </c>
      <c r="CR277" s="77"/>
      <c r="CS277" s="85">
        <f t="shared" si="237"/>
        <v>0</v>
      </c>
      <c r="CT277" s="85">
        <f t="shared" si="238"/>
        <v>0</v>
      </c>
      <c r="CU277" s="85">
        <f t="shared" si="239"/>
        <v>0</v>
      </c>
      <c r="CV277" s="85">
        <f t="shared" si="240"/>
        <v>0</v>
      </c>
      <c r="CW277" s="85">
        <f t="shared" si="241"/>
        <v>0</v>
      </c>
      <c r="CX277" s="77">
        <f t="shared" si="253"/>
        <v>0</v>
      </c>
      <c r="ET277" s="85">
        <v>4</v>
      </c>
      <c r="EU277" s="85">
        <v>4</v>
      </c>
      <c r="EV277" s="85">
        <v>0</v>
      </c>
      <c r="EW277" s="85">
        <v>11</v>
      </c>
      <c r="EX277" s="85">
        <v>38</v>
      </c>
      <c r="EY277" s="85">
        <v>5</v>
      </c>
      <c r="EZ277" s="85">
        <v>1</v>
      </c>
      <c r="FA277" s="85">
        <v>3</v>
      </c>
      <c r="FB277" s="85">
        <v>4</v>
      </c>
      <c r="FC277" s="85">
        <v>15</v>
      </c>
      <c r="FD277" s="85">
        <v>16</v>
      </c>
      <c r="FE277" s="85">
        <v>3</v>
      </c>
      <c r="FL277" s="86">
        <f t="shared" si="254"/>
        <v>0</v>
      </c>
      <c r="FM277" s="99">
        <f t="shared" si="242"/>
        <v>0</v>
      </c>
      <c r="FN277" s="99">
        <f t="shared" si="243"/>
        <v>0</v>
      </c>
      <c r="FO277" s="100">
        <f t="shared" si="244"/>
        <v>0</v>
      </c>
      <c r="FP277" s="100">
        <f t="shared" si="245"/>
        <v>0</v>
      </c>
      <c r="FQ277" s="101">
        <v>-2.9803424223208603E-2</v>
      </c>
      <c r="FR277" s="101">
        <v>-1.6781609195402305E-2</v>
      </c>
      <c r="FS277" s="101">
        <v>0.20614035087719285</v>
      </c>
      <c r="FT277" s="100" t="s">
        <v>1574</v>
      </c>
      <c r="FU277" s="100" t="s">
        <v>1575</v>
      </c>
      <c r="FV277" s="100" t="s">
        <v>1576</v>
      </c>
      <c r="FW277" s="100" t="s">
        <v>1577</v>
      </c>
      <c r="FX277" s="100" t="s">
        <v>1525</v>
      </c>
      <c r="FY277" s="100" t="s">
        <v>1467</v>
      </c>
      <c r="FZ277" s="100" t="s">
        <v>1525</v>
      </c>
      <c r="GA277" s="100" t="s">
        <v>1578</v>
      </c>
      <c r="GB277" s="100"/>
    </row>
    <row r="278" spans="1:184" ht="14.45" hidden="1" customHeight="1" x14ac:dyDescent="0.25">
      <c r="A278" s="32" t="s">
        <v>261</v>
      </c>
      <c r="B278" s="90" t="s">
        <v>265</v>
      </c>
      <c r="C278" s="41" t="str">
        <f>'[1]Özet tablo'!P277</f>
        <v>DENİZLİ</v>
      </c>
      <c r="D278" s="41"/>
      <c r="E278" s="41"/>
      <c r="F278" s="41"/>
      <c r="G278" s="91">
        <v>8</v>
      </c>
      <c r="H278" s="91">
        <v>36</v>
      </c>
      <c r="I278" s="91">
        <v>39</v>
      </c>
      <c r="J278" s="91">
        <v>83</v>
      </c>
      <c r="K278" s="92">
        <v>20</v>
      </c>
      <c r="L278" s="92">
        <v>37</v>
      </c>
      <c r="M278" s="92">
        <v>48</v>
      </c>
      <c r="N278" s="92">
        <v>105</v>
      </c>
      <c r="O278" s="93">
        <v>2</v>
      </c>
      <c r="P278" s="40">
        <v>12</v>
      </c>
      <c r="Q278" s="94">
        <f t="shared" si="207"/>
        <v>22</v>
      </c>
      <c r="R278" s="95">
        <f t="shared" si="208"/>
        <v>0.26506024096385544</v>
      </c>
      <c r="S278" s="96">
        <v>56</v>
      </c>
      <c r="T278" s="96">
        <v>44</v>
      </c>
      <c r="U278" s="96">
        <v>50</v>
      </c>
      <c r="V278" s="96">
        <v>59</v>
      </c>
      <c r="W278" s="96">
        <v>94</v>
      </c>
      <c r="X278" s="96">
        <v>150</v>
      </c>
      <c r="Y278" s="73">
        <f t="shared" si="209"/>
        <v>35.714285714285715</v>
      </c>
      <c r="Z278" s="73">
        <f t="shared" si="210"/>
        <v>84.090909090909093</v>
      </c>
      <c r="AA278" s="73">
        <f t="shared" si="211"/>
        <v>76</v>
      </c>
      <c r="AB278" s="73">
        <f t="shared" si="212"/>
        <v>79.787234042553195</v>
      </c>
      <c r="AC278" s="73">
        <f t="shared" si="213"/>
        <v>63.333333333333329</v>
      </c>
      <c r="AD278" s="97">
        <f t="shared" si="214"/>
        <v>19</v>
      </c>
      <c r="AE278" s="40">
        <f t="shared" si="215"/>
        <v>12</v>
      </c>
      <c r="AF278" s="98">
        <v>60</v>
      </c>
      <c r="AG278" s="98">
        <v>35</v>
      </c>
      <c r="AH278" s="98">
        <v>68</v>
      </c>
      <c r="AI278" s="98">
        <v>35</v>
      </c>
      <c r="AJ278" s="98">
        <v>13</v>
      </c>
      <c r="AK278" s="98">
        <v>21</v>
      </c>
      <c r="AL278" s="76">
        <v>4</v>
      </c>
      <c r="AM278" s="76">
        <v>6</v>
      </c>
      <c r="AN278" s="77">
        <v>7</v>
      </c>
      <c r="AO278" s="77">
        <v>47</v>
      </c>
      <c r="AP278" s="77">
        <v>41</v>
      </c>
      <c r="AQ278" s="77">
        <v>1</v>
      </c>
      <c r="AR278" s="77">
        <f t="shared" si="246"/>
        <v>96</v>
      </c>
      <c r="AS278" s="77">
        <v>10</v>
      </c>
      <c r="AT278" s="78">
        <v>1</v>
      </c>
      <c r="AU278" s="79">
        <v>2</v>
      </c>
      <c r="AV278" s="80">
        <f t="shared" si="216"/>
        <v>55.714285714285715</v>
      </c>
      <c r="AW278" s="80">
        <f t="shared" si="217"/>
        <v>76.699029126213588</v>
      </c>
      <c r="AX278" s="80">
        <f t="shared" si="218"/>
        <v>91.428571428571431</v>
      </c>
      <c r="AY278" s="81">
        <f t="shared" si="219"/>
        <v>20</v>
      </c>
      <c r="AZ278" s="81">
        <f t="shared" si="220"/>
        <v>69.117647058823522</v>
      </c>
      <c r="BA278" s="81">
        <f t="shared" si="221"/>
        <v>91.666666666666657</v>
      </c>
      <c r="BB278" s="81">
        <f t="shared" si="222"/>
        <v>78.448275862068968</v>
      </c>
      <c r="BC278" s="81">
        <f t="shared" si="223"/>
        <v>61.445783132530117</v>
      </c>
      <c r="BD278" s="82">
        <f t="shared" si="247"/>
        <v>4</v>
      </c>
      <c r="BE278" s="83">
        <v>4</v>
      </c>
      <c r="BF278" s="83">
        <v>6</v>
      </c>
      <c r="BG278" s="83">
        <v>3</v>
      </c>
      <c r="BH278" s="83">
        <v>49</v>
      </c>
      <c r="BI278" s="83">
        <v>40</v>
      </c>
      <c r="BJ278" s="83">
        <v>5</v>
      </c>
      <c r="BK278" s="77">
        <f t="shared" si="248"/>
        <v>97</v>
      </c>
      <c r="BL278" s="83">
        <f t="shared" si="224"/>
        <v>4</v>
      </c>
      <c r="BM278" s="84">
        <v>6</v>
      </c>
      <c r="BN278" s="83">
        <f t="shared" si="225"/>
        <v>6</v>
      </c>
      <c r="BO278" s="83">
        <f t="shared" si="226"/>
        <v>3</v>
      </c>
      <c r="BP278" s="83">
        <f t="shared" si="227"/>
        <v>49</v>
      </c>
      <c r="BQ278" s="83">
        <f t="shared" si="228"/>
        <v>40</v>
      </c>
      <c r="BR278" s="83">
        <f t="shared" si="229"/>
        <v>5</v>
      </c>
      <c r="BS278" s="77">
        <f t="shared" si="249"/>
        <v>97</v>
      </c>
      <c r="BT278" s="83">
        <f t="shared" si="230"/>
        <v>0</v>
      </c>
      <c r="BU278" s="77"/>
      <c r="BV278" s="83">
        <f t="shared" si="231"/>
        <v>0</v>
      </c>
      <c r="BW278" s="83">
        <f t="shared" si="232"/>
        <v>0</v>
      </c>
      <c r="BX278" s="83">
        <f t="shared" si="233"/>
        <v>0</v>
      </c>
      <c r="BY278" s="83">
        <f t="shared" si="234"/>
        <v>0</v>
      </c>
      <c r="BZ278" s="83">
        <f t="shared" si="235"/>
        <v>0</v>
      </c>
      <c r="CA278" s="77">
        <f t="shared" si="250"/>
        <v>0</v>
      </c>
      <c r="CC278" s="77"/>
      <c r="CI278" s="77">
        <f t="shared" si="251"/>
        <v>0</v>
      </c>
      <c r="CP278" s="77">
        <f t="shared" si="252"/>
        <v>0</v>
      </c>
      <c r="CQ278" s="85">
        <f t="shared" si="236"/>
        <v>0</v>
      </c>
      <c r="CR278" s="77"/>
      <c r="CS278" s="85">
        <f t="shared" si="237"/>
        <v>0</v>
      </c>
      <c r="CT278" s="85">
        <f t="shared" si="238"/>
        <v>0</v>
      </c>
      <c r="CU278" s="85">
        <f t="shared" si="239"/>
        <v>0</v>
      </c>
      <c r="CV278" s="85">
        <f t="shared" si="240"/>
        <v>0</v>
      </c>
      <c r="CW278" s="85">
        <f t="shared" si="241"/>
        <v>0</v>
      </c>
      <c r="CX278" s="77">
        <f t="shared" si="253"/>
        <v>0</v>
      </c>
      <c r="ET278" s="85">
        <v>3</v>
      </c>
      <c r="EU278" s="85">
        <v>3</v>
      </c>
      <c r="EV278" s="85">
        <v>1</v>
      </c>
      <c r="EW278" s="85">
        <v>16</v>
      </c>
      <c r="EX278" s="85">
        <v>16</v>
      </c>
      <c r="EY278" s="85">
        <v>0</v>
      </c>
      <c r="EZ278" s="85">
        <v>1</v>
      </c>
      <c r="FA278" s="85">
        <v>3</v>
      </c>
      <c r="FB278" s="85">
        <v>2</v>
      </c>
      <c r="FC278" s="85">
        <v>33</v>
      </c>
      <c r="FD278" s="85">
        <v>24</v>
      </c>
      <c r="FE278" s="85">
        <v>5</v>
      </c>
      <c r="FL278" s="86">
        <f t="shared" si="254"/>
        <v>0</v>
      </c>
      <c r="FM278" s="99">
        <f t="shared" si="242"/>
        <v>0</v>
      </c>
      <c r="FN278" s="99">
        <f t="shared" si="243"/>
        <v>0</v>
      </c>
      <c r="FO278" s="100">
        <f t="shared" si="244"/>
        <v>0</v>
      </c>
      <c r="FP278" s="100">
        <f t="shared" si="245"/>
        <v>0</v>
      </c>
      <c r="FQ278" s="101">
        <v>-5.7333333333333236E-2</v>
      </c>
      <c r="FR278" s="101">
        <v>-4.6355272469922382E-2</v>
      </c>
      <c r="FS278" s="101">
        <v>-2.409638554216879E-2</v>
      </c>
      <c r="FT278" s="100" t="s">
        <v>1709</v>
      </c>
      <c r="FU278" s="100" t="s">
        <v>1710</v>
      </c>
      <c r="FV278" s="100" t="s">
        <v>1711</v>
      </c>
      <c r="FW278" s="100" t="s">
        <v>1482</v>
      </c>
      <c r="FX278" s="100" t="s">
        <v>1609</v>
      </c>
      <c r="FY278" s="100" t="s">
        <v>1712</v>
      </c>
      <c r="FZ278" s="100" t="s">
        <v>1446</v>
      </c>
      <c r="GA278" s="100" t="s">
        <v>1439</v>
      </c>
      <c r="GB278" s="100"/>
    </row>
    <row r="279" spans="1:184" ht="14.45" hidden="1" customHeight="1" x14ac:dyDescent="0.25">
      <c r="A279" s="32" t="s">
        <v>261</v>
      </c>
      <c r="B279" s="90" t="s">
        <v>266</v>
      </c>
      <c r="C279" s="41" t="str">
        <f>'[1]Özet tablo'!P278</f>
        <v>DENİZLİ</v>
      </c>
      <c r="D279" s="41"/>
      <c r="E279" s="41"/>
      <c r="F279" s="41"/>
      <c r="G279" s="91">
        <v>14</v>
      </c>
      <c r="H279" s="91">
        <v>57</v>
      </c>
      <c r="I279" s="91">
        <v>55</v>
      </c>
      <c r="J279" s="91">
        <v>126</v>
      </c>
      <c r="K279" s="92">
        <v>17</v>
      </c>
      <c r="L279" s="92">
        <v>59</v>
      </c>
      <c r="M279" s="92">
        <v>62</v>
      </c>
      <c r="N279" s="92">
        <v>138</v>
      </c>
      <c r="O279" s="93">
        <v>4</v>
      </c>
      <c r="P279" s="40">
        <v>17</v>
      </c>
      <c r="Q279" s="94">
        <f t="shared" si="207"/>
        <v>12</v>
      </c>
      <c r="R279" s="95">
        <f t="shared" si="208"/>
        <v>9.5238095238095233E-2</v>
      </c>
      <c r="S279" s="96">
        <v>55</v>
      </c>
      <c r="T279" s="96">
        <v>84</v>
      </c>
      <c r="U279" s="96">
        <v>63</v>
      </c>
      <c r="V279" s="96">
        <v>85</v>
      </c>
      <c r="W279" s="96">
        <v>147</v>
      </c>
      <c r="X279" s="96">
        <v>202</v>
      </c>
      <c r="Y279" s="73">
        <f t="shared" si="209"/>
        <v>30.909090909090907</v>
      </c>
      <c r="Z279" s="73">
        <f t="shared" si="210"/>
        <v>70.238095238095227</v>
      </c>
      <c r="AA279" s="73">
        <f t="shared" si="211"/>
        <v>77.777777777777786</v>
      </c>
      <c r="AB279" s="73">
        <f t="shared" si="212"/>
        <v>73.469387755102048</v>
      </c>
      <c r="AC279" s="73">
        <f t="shared" si="213"/>
        <v>61.881188118811878</v>
      </c>
      <c r="AD279" s="97">
        <f t="shared" si="214"/>
        <v>39</v>
      </c>
      <c r="AE279" s="40">
        <f t="shared" si="215"/>
        <v>14</v>
      </c>
      <c r="AF279" s="98">
        <v>82</v>
      </c>
      <c r="AG279" s="98">
        <v>61</v>
      </c>
      <c r="AH279" s="98">
        <v>74</v>
      </c>
      <c r="AI279" s="98">
        <v>61</v>
      </c>
      <c r="AJ279" s="98">
        <v>22</v>
      </c>
      <c r="AK279" s="98">
        <v>12</v>
      </c>
      <c r="AL279" s="76">
        <v>7</v>
      </c>
      <c r="AM279" s="76">
        <v>10</v>
      </c>
      <c r="AN279" s="77">
        <v>21</v>
      </c>
      <c r="AO279" s="77">
        <v>47</v>
      </c>
      <c r="AP279" s="77">
        <v>52</v>
      </c>
      <c r="AQ279" s="77">
        <v>0</v>
      </c>
      <c r="AR279" s="77">
        <f t="shared" si="246"/>
        <v>120</v>
      </c>
      <c r="AS279" s="77">
        <v>10</v>
      </c>
      <c r="AT279" s="78">
        <v>1</v>
      </c>
      <c r="AU279" s="79">
        <v>10</v>
      </c>
      <c r="AV279" s="80">
        <f t="shared" si="216"/>
        <v>51.639344262295083</v>
      </c>
      <c r="AW279" s="80">
        <f t="shared" si="217"/>
        <v>65.925925925925924</v>
      </c>
      <c r="AX279" s="80">
        <f t="shared" si="218"/>
        <v>68.852459016393439</v>
      </c>
      <c r="AY279" s="81">
        <f t="shared" si="219"/>
        <v>34.42622950819672</v>
      </c>
      <c r="AZ279" s="81">
        <f t="shared" si="220"/>
        <v>63.513513513513509</v>
      </c>
      <c r="BA279" s="81">
        <f t="shared" si="221"/>
        <v>75.903614457831324</v>
      </c>
      <c r="BB279" s="81">
        <f t="shared" si="222"/>
        <v>70.063694267515913</v>
      </c>
      <c r="BC279" s="81">
        <f t="shared" si="223"/>
        <v>58.333333333333336</v>
      </c>
      <c r="BD279" s="82">
        <f t="shared" si="247"/>
        <v>20</v>
      </c>
      <c r="BE279" s="83">
        <v>7</v>
      </c>
      <c r="BF279" s="83">
        <v>9</v>
      </c>
      <c r="BG279" s="83">
        <v>20</v>
      </c>
      <c r="BH279" s="83">
        <v>45</v>
      </c>
      <c r="BI279" s="83">
        <v>54</v>
      </c>
      <c r="BJ279" s="83">
        <v>1</v>
      </c>
      <c r="BK279" s="77">
        <f t="shared" si="248"/>
        <v>120</v>
      </c>
      <c r="BL279" s="83">
        <f t="shared" si="224"/>
        <v>7</v>
      </c>
      <c r="BM279" s="84">
        <v>10</v>
      </c>
      <c r="BN279" s="83">
        <f t="shared" si="225"/>
        <v>9</v>
      </c>
      <c r="BO279" s="83">
        <f t="shared" si="226"/>
        <v>20</v>
      </c>
      <c r="BP279" s="83">
        <f t="shared" si="227"/>
        <v>45</v>
      </c>
      <c r="BQ279" s="83">
        <f t="shared" si="228"/>
        <v>54</v>
      </c>
      <c r="BR279" s="83">
        <f t="shared" si="229"/>
        <v>1</v>
      </c>
      <c r="BS279" s="77">
        <f t="shared" si="249"/>
        <v>120</v>
      </c>
      <c r="BT279" s="83">
        <f t="shared" si="230"/>
        <v>0</v>
      </c>
      <c r="BU279" s="77"/>
      <c r="BV279" s="83">
        <f t="shared" si="231"/>
        <v>0</v>
      </c>
      <c r="BW279" s="83">
        <f t="shared" si="232"/>
        <v>0</v>
      </c>
      <c r="BX279" s="83">
        <f t="shared" si="233"/>
        <v>0</v>
      </c>
      <c r="BY279" s="83">
        <f t="shared" si="234"/>
        <v>0</v>
      </c>
      <c r="BZ279" s="83">
        <f t="shared" si="235"/>
        <v>0</v>
      </c>
      <c r="CA279" s="77">
        <f t="shared" si="250"/>
        <v>0</v>
      </c>
      <c r="CC279" s="77"/>
      <c r="CI279" s="77">
        <f t="shared" si="251"/>
        <v>0</v>
      </c>
      <c r="CP279" s="77">
        <f t="shared" si="252"/>
        <v>0</v>
      </c>
      <c r="CQ279" s="85">
        <f t="shared" si="236"/>
        <v>0</v>
      </c>
      <c r="CR279" s="77"/>
      <c r="CS279" s="85">
        <f t="shared" si="237"/>
        <v>0</v>
      </c>
      <c r="CT279" s="85">
        <f t="shared" si="238"/>
        <v>0</v>
      </c>
      <c r="CU279" s="85">
        <f t="shared" si="239"/>
        <v>0</v>
      </c>
      <c r="CV279" s="85">
        <f t="shared" si="240"/>
        <v>0</v>
      </c>
      <c r="CW279" s="85">
        <f t="shared" si="241"/>
        <v>0</v>
      </c>
      <c r="CX279" s="77">
        <f t="shared" si="253"/>
        <v>0</v>
      </c>
      <c r="ET279" s="85">
        <v>6</v>
      </c>
      <c r="EU279" s="85">
        <v>7</v>
      </c>
      <c r="EV279" s="85">
        <v>9</v>
      </c>
      <c r="EW279" s="85">
        <v>33</v>
      </c>
      <c r="EX279" s="85">
        <v>36</v>
      </c>
      <c r="EY279" s="85">
        <v>1</v>
      </c>
      <c r="EZ279" s="85">
        <v>1</v>
      </c>
      <c r="FA279" s="85">
        <v>2</v>
      </c>
      <c r="FB279" s="85">
        <v>11</v>
      </c>
      <c r="FC279" s="85">
        <v>12</v>
      </c>
      <c r="FD279" s="85">
        <v>18</v>
      </c>
      <c r="FE279" s="85">
        <v>0</v>
      </c>
      <c r="FL279" s="86">
        <f t="shared" si="254"/>
        <v>0</v>
      </c>
      <c r="FM279" s="99">
        <f t="shared" si="242"/>
        <v>0</v>
      </c>
      <c r="FN279" s="99">
        <f t="shared" si="243"/>
        <v>0</v>
      </c>
      <c r="FO279" s="100">
        <f t="shared" si="244"/>
        <v>0</v>
      </c>
      <c r="FP279" s="100">
        <f t="shared" si="245"/>
        <v>0</v>
      </c>
      <c r="FQ279" s="101">
        <v>-5.9733124018838499E-2</v>
      </c>
      <c r="FR279" s="101">
        <v>-2.5974025974025861E-2</v>
      </c>
      <c r="FS279" s="101">
        <v>1.3515101657068814E-2</v>
      </c>
      <c r="FT279" s="100" t="s">
        <v>2220</v>
      </c>
      <c r="FU279" s="100" t="s">
        <v>2221</v>
      </c>
      <c r="FV279" s="100" t="s">
        <v>1548</v>
      </c>
      <c r="FW279" s="100" t="s">
        <v>2012</v>
      </c>
      <c r="FX279" s="100" t="s">
        <v>1942</v>
      </c>
      <c r="FY279" s="100" t="s">
        <v>1747</v>
      </c>
      <c r="FZ279" s="100" t="s">
        <v>1569</v>
      </c>
      <c r="GA279" s="100" t="s">
        <v>2112</v>
      </c>
      <c r="GB279" s="100"/>
    </row>
    <row r="280" spans="1:184" ht="12.75" hidden="1" customHeight="1" x14ac:dyDescent="0.25">
      <c r="A280" s="32" t="s">
        <v>261</v>
      </c>
      <c r="B280" s="90" t="s">
        <v>1004</v>
      </c>
      <c r="C280" s="41" t="str">
        <f>'[1]Özet tablo'!P279</f>
        <v>DENİZLİ</v>
      </c>
      <c r="D280" s="41"/>
      <c r="E280" s="41"/>
      <c r="F280" s="41"/>
      <c r="G280" s="91">
        <v>25</v>
      </c>
      <c r="H280" s="91">
        <v>41</v>
      </c>
      <c r="I280" s="91">
        <v>86</v>
      </c>
      <c r="J280" s="91">
        <v>152</v>
      </c>
      <c r="K280" s="92">
        <v>23</v>
      </c>
      <c r="L280" s="92">
        <v>66</v>
      </c>
      <c r="M280" s="92">
        <v>96</v>
      </c>
      <c r="N280" s="92">
        <v>185</v>
      </c>
      <c r="O280" s="93"/>
      <c r="P280" s="40">
        <v>29</v>
      </c>
      <c r="Q280" s="94">
        <f t="shared" si="207"/>
        <v>33</v>
      </c>
      <c r="R280" s="95">
        <f t="shared" si="208"/>
        <v>0.21710526315789475</v>
      </c>
      <c r="S280" s="96">
        <v>88</v>
      </c>
      <c r="T280" s="96">
        <v>121</v>
      </c>
      <c r="U280" s="96">
        <v>88</v>
      </c>
      <c r="V280" s="96">
        <v>126</v>
      </c>
      <c r="W280" s="96">
        <v>209</v>
      </c>
      <c r="X280" s="96">
        <v>297</v>
      </c>
      <c r="Y280" s="73">
        <f t="shared" si="209"/>
        <v>26.136363636363637</v>
      </c>
      <c r="Z280" s="73">
        <f t="shared" si="210"/>
        <v>54.54545454545454</v>
      </c>
      <c r="AA280" s="73">
        <f t="shared" si="211"/>
        <v>76.13636363636364</v>
      </c>
      <c r="AB280" s="73">
        <f t="shared" si="212"/>
        <v>63.636363636363633</v>
      </c>
      <c r="AC280" s="73">
        <f t="shared" si="213"/>
        <v>52.525252525252533</v>
      </c>
      <c r="AD280" s="97">
        <f t="shared" si="214"/>
        <v>76</v>
      </c>
      <c r="AE280" s="40">
        <f t="shared" si="215"/>
        <v>21</v>
      </c>
      <c r="AF280" s="98">
        <v>125</v>
      </c>
      <c r="AG280" s="98">
        <v>118</v>
      </c>
      <c r="AH280" s="98">
        <v>115</v>
      </c>
      <c r="AI280" s="98">
        <v>90</v>
      </c>
      <c r="AJ280" s="98">
        <v>37</v>
      </c>
      <c r="AK280" s="98">
        <v>30</v>
      </c>
      <c r="AL280" s="76">
        <v>4</v>
      </c>
      <c r="AM280" s="76">
        <v>10</v>
      </c>
      <c r="AN280" s="77">
        <v>23</v>
      </c>
      <c r="AO280" s="77">
        <v>52</v>
      </c>
      <c r="AP280" s="77">
        <v>94</v>
      </c>
      <c r="AQ280" s="77">
        <v>1</v>
      </c>
      <c r="AR280" s="77">
        <f t="shared" si="246"/>
        <v>170</v>
      </c>
      <c r="AS280" s="77">
        <v>30</v>
      </c>
      <c r="AT280" s="78">
        <v>1</v>
      </c>
      <c r="AU280" s="79">
        <v>3</v>
      </c>
      <c r="AV280" s="80">
        <f t="shared" si="216"/>
        <v>42.307692307692307</v>
      </c>
      <c r="AW280" s="80">
        <f t="shared" si="217"/>
        <v>57.073170731707314</v>
      </c>
      <c r="AX280" s="80">
        <f t="shared" si="218"/>
        <v>72.222222222222214</v>
      </c>
      <c r="AY280" s="81">
        <f t="shared" si="219"/>
        <v>19.491525423728813</v>
      </c>
      <c r="AZ280" s="81">
        <f t="shared" si="220"/>
        <v>45.217391304347828</v>
      </c>
      <c r="BA280" s="81">
        <f t="shared" si="221"/>
        <v>77.165354330708652</v>
      </c>
      <c r="BB280" s="81">
        <f t="shared" si="222"/>
        <v>61.983471074380169</v>
      </c>
      <c r="BC280" s="81">
        <f t="shared" si="223"/>
        <v>49.387755102040813</v>
      </c>
      <c r="BD280" s="82">
        <f t="shared" si="247"/>
        <v>29</v>
      </c>
      <c r="BE280" s="83">
        <v>4</v>
      </c>
      <c r="BF280" s="83">
        <v>11</v>
      </c>
      <c r="BG280" s="83">
        <v>24</v>
      </c>
      <c r="BH280" s="83">
        <v>51</v>
      </c>
      <c r="BI280" s="83">
        <v>95</v>
      </c>
      <c r="BJ280" s="83">
        <v>3</v>
      </c>
      <c r="BK280" s="77">
        <f t="shared" si="248"/>
        <v>173</v>
      </c>
      <c r="BL280" s="83">
        <f t="shared" si="224"/>
        <v>4</v>
      </c>
      <c r="BM280" s="84">
        <v>10</v>
      </c>
      <c r="BN280" s="83">
        <f t="shared" si="225"/>
        <v>11</v>
      </c>
      <c r="BO280" s="83">
        <f t="shared" si="226"/>
        <v>24</v>
      </c>
      <c r="BP280" s="83">
        <f t="shared" si="227"/>
        <v>51</v>
      </c>
      <c r="BQ280" s="83">
        <f t="shared" si="228"/>
        <v>95</v>
      </c>
      <c r="BR280" s="83">
        <f t="shared" si="229"/>
        <v>3</v>
      </c>
      <c r="BS280" s="77">
        <f t="shared" si="249"/>
        <v>173</v>
      </c>
      <c r="BT280" s="83">
        <f t="shared" si="230"/>
        <v>0</v>
      </c>
      <c r="BU280" s="77"/>
      <c r="BV280" s="83">
        <f t="shared" si="231"/>
        <v>0</v>
      </c>
      <c r="BW280" s="83">
        <f t="shared" si="232"/>
        <v>0</v>
      </c>
      <c r="BX280" s="83">
        <f t="shared" si="233"/>
        <v>0</v>
      </c>
      <c r="BY280" s="83">
        <f t="shared" si="234"/>
        <v>0</v>
      </c>
      <c r="BZ280" s="83">
        <f t="shared" si="235"/>
        <v>0</v>
      </c>
      <c r="CA280" s="77">
        <f t="shared" si="250"/>
        <v>0</v>
      </c>
      <c r="CC280" s="77"/>
      <c r="CI280" s="77">
        <f t="shared" si="251"/>
        <v>0</v>
      </c>
      <c r="CP280" s="77">
        <f t="shared" si="252"/>
        <v>0</v>
      </c>
      <c r="CQ280" s="85">
        <f t="shared" si="236"/>
        <v>0</v>
      </c>
      <c r="CR280" s="77"/>
      <c r="CS280" s="85">
        <f t="shared" si="237"/>
        <v>0</v>
      </c>
      <c r="CT280" s="85">
        <f t="shared" si="238"/>
        <v>0</v>
      </c>
      <c r="CU280" s="85">
        <f t="shared" si="239"/>
        <v>0</v>
      </c>
      <c r="CV280" s="85">
        <f t="shared" si="240"/>
        <v>0</v>
      </c>
      <c r="CW280" s="85">
        <f t="shared" si="241"/>
        <v>0</v>
      </c>
      <c r="CX280" s="77">
        <f t="shared" si="253"/>
        <v>0</v>
      </c>
      <c r="ET280" s="85">
        <v>3</v>
      </c>
      <c r="EU280" s="85">
        <v>5</v>
      </c>
      <c r="EV280" s="85">
        <v>8</v>
      </c>
      <c r="EW280" s="85">
        <v>18</v>
      </c>
      <c r="EX280" s="85">
        <v>34</v>
      </c>
      <c r="EY280" s="85">
        <v>1</v>
      </c>
      <c r="EZ280" s="85">
        <v>1</v>
      </c>
      <c r="FA280" s="85">
        <v>6</v>
      </c>
      <c r="FB280" s="85">
        <v>16</v>
      </c>
      <c r="FC280" s="85">
        <v>33</v>
      </c>
      <c r="FD280" s="85">
        <v>61</v>
      </c>
      <c r="FE280" s="85">
        <v>2</v>
      </c>
      <c r="FL280" s="86">
        <f t="shared" si="254"/>
        <v>0</v>
      </c>
      <c r="FM280" s="99">
        <f t="shared" si="242"/>
        <v>0</v>
      </c>
      <c r="FN280" s="99">
        <f t="shared" si="243"/>
        <v>0</v>
      </c>
      <c r="FO280" s="100">
        <f t="shared" si="244"/>
        <v>0</v>
      </c>
      <c r="FP280" s="100">
        <f t="shared" si="245"/>
        <v>0</v>
      </c>
      <c r="FQ280" s="101">
        <v>4.4651905706102751E-2</v>
      </c>
      <c r="FR280" s="101">
        <v>-1.3577424379966238E-2</v>
      </c>
      <c r="FS280" s="101">
        <v>-0.10514184397163119</v>
      </c>
      <c r="FT280" s="100" t="s">
        <v>2320</v>
      </c>
      <c r="FU280" s="100" t="s">
        <v>2205</v>
      </c>
      <c r="FV280" s="100" t="s">
        <v>2335</v>
      </c>
      <c r="FW280" s="100" t="s">
        <v>2263</v>
      </c>
      <c r="FX280" s="100" t="s">
        <v>1739</v>
      </c>
      <c r="FY280" s="100" t="s">
        <v>2295</v>
      </c>
      <c r="FZ280" s="100" t="s">
        <v>2276</v>
      </c>
      <c r="GA280" s="100" t="s">
        <v>1448</v>
      </c>
      <c r="GB280" s="100"/>
    </row>
    <row r="281" spans="1:184" hidden="1" x14ac:dyDescent="0.25">
      <c r="A281" s="32" t="s">
        <v>261</v>
      </c>
      <c r="B281" s="90" t="s">
        <v>267</v>
      </c>
      <c r="C281" s="41" t="str">
        <f>'[1]Özet tablo'!P280</f>
        <v>DENİZLİ</v>
      </c>
      <c r="D281" s="41"/>
      <c r="E281" s="41"/>
      <c r="F281" s="41"/>
      <c r="G281" s="91">
        <v>34</v>
      </c>
      <c r="H281" s="91">
        <v>117</v>
      </c>
      <c r="I281" s="91">
        <v>213</v>
      </c>
      <c r="J281" s="91">
        <v>364</v>
      </c>
      <c r="K281" s="92">
        <v>46</v>
      </c>
      <c r="L281" s="92">
        <v>106</v>
      </c>
      <c r="M281" s="92">
        <v>244</v>
      </c>
      <c r="N281" s="92">
        <v>396</v>
      </c>
      <c r="O281" s="93">
        <v>10</v>
      </c>
      <c r="P281" s="40">
        <v>66</v>
      </c>
      <c r="Q281" s="94">
        <f t="shared" si="207"/>
        <v>32</v>
      </c>
      <c r="R281" s="95">
        <f t="shared" si="208"/>
        <v>8.7912087912087919E-2</v>
      </c>
      <c r="S281" s="96">
        <v>242</v>
      </c>
      <c r="T281" s="96">
        <v>300</v>
      </c>
      <c r="U281" s="96">
        <v>245</v>
      </c>
      <c r="V281" s="96">
        <v>313</v>
      </c>
      <c r="W281" s="96">
        <v>545</v>
      </c>
      <c r="X281" s="96">
        <v>787</v>
      </c>
      <c r="Y281" s="73">
        <f t="shared" si="209"/>
        <v>19.008264462809919</v>
      </c>
      <c r="Z281" s="73">
        <f t="shared" si="210"/>
        <v>35.333333333333336</v>
      </c>
      <c r="AA281" s="73">
        <f t="shared" si="211"/>
        <v>76.734693877551024</v>
      </c>
      <c r="AB281" s="73">
        <f t="shared" si="212"/>
        <v>53.944954128440372</v>
      </c>
      <c r="AC281" s="73">
        <f t="shared" si="213"/>
        <v>43.202033036848789</v>
      </c>
      <c r="AD281" s="97">
        <f t="shared" si="214"/>
        <v>251</v>
      </c>
      <c r="AE281" s="40">
        <f t="shared" si="215"/>
        <v>57</v>
      </c>
      <c r="AF281" s="98">
        <v>295</v>
      </c>
      <c r="AG281" s="98">
        <v>234</v>
      </c>
      <c r="AH281" s="98">
        <v>307</v>
      </c>
      <c r="AI281" s="98">
        <v>234</v>
      </c>
      <c r="AJ281" s="98">
        <v>66</v>
      </c>
      <c r="AK281" s="98">
        <v>73</v>
      </c>
      <c r="AL281" s="76">
        <v>11</v>
      </c>
      <c r="AM281" s="76">
        <v>19</v>
      </c>
      <c r="AN281" s="77">
        <v>35</v>
      </c>
      <c r="AO281" s="77">
        <v>117</v>
      </c>
      <c r="AP281" s="77">
        <v>192</v>
      </c>
      <c r="AQ281" s="77">
        <v>6</v>
      </c>
      <c r="AR281" s="77">
        <f t="shared" si="246"/>
        <v>350</v>
      </c>
      <c r="AS281" s="77">
        <v>53</v>
      </c>
      <c r="AT281" s="78">
        <v>4</v>
      </c>
      <c r="AU281" s="79">
        <v>10</v>
      </c>
      <c r="AV281" s="80">
        <f t="shared" si="216"/>
        <v>38.461538461538467</v>
      </c>
      <c r="AW281" s="80">
        <f t="shared" si="217"/>
        <v>48.428835489833645</v>
      </c>
      <c r="AX281" s="80">
        <f t="shared" si="218"/>
        <v>61.965811965811966</v>
      </c>
      <c r="AY281" s="81">
        <f t="shared" si="219"/>
        <v>14.957264957264957</v>
      </c>
      <c r="AZ281" s="81">
        <f t="shared" si="220"/>
        <v>38.11074918566775</v>
      </c>
      <c r="BA281" s="81">
        <f t="shared" si="221"/>
        <v>68.666666666666671</v>
      </c>
      <c r="BB281" s="81">
        <f t="shared" si="222"/>
        <v>53.212520593080725</v>
      </c>
      <c r="BC281" s="81">
        <f t="shared" si="223"/>
        <v>45.131086142322097</v>
      </c>
      <c r="BD281" s="82">
        <f t="shared" si="247"/>
        <v>94</v>
      </c>
      <c r="BE281" s="83">
        <v>11</v>
      </c>
      <c r="BF281" s="83">
        <v>21</v>
      </c>
      <c r="BG281" s="83">
        <v>29</v>
      </c>
      <c r="BH281" s="83">
        <v>105</v>
      </c>
      <c r="BI281" s="83">
        <v>205</v>
      </c>
      <c r="BJ281" s="83">
        <v>10</v>
      </c>
      <c r="BK281" s="77">
        <f t="shared" si="248"/>
        <v>349</v>
      </c>
      <c r="BL281" s="83">
        <f t="shared" si="224"/>
        <v>11</v>
      </c>
      <c r="BM281" s="84">
        <v>19</v>
      </c>
      <c r="BN281" s="83">
        <f t="shared" si="225"/>
        <v>21</v>
      </c>
      <c r="BO281" s="83">
        <f t="shared" si="226"/>
        <v>29</v>
      </c>
      <c r="BP281" s="83">
        <f t="shared" si="227"/>
        <v>105</v>
      </c>
      <c r="BQ281" s="83">
        <f t="shared" si="228"/>
        <v>205</v>
      </c>
      <c r="BR281" s="83">
        <f t="shared" si="229"/>
        <v>10</v>
      </c>
      <c r="BS281" s="77">
        <f t="shared" si="249"/>
        <v>349</v>
      </c>
      <c r="BT281" s="83">
        <f t="shared" si="230"/>
        <v>0</v>
      </c>
      <c r="BU281" s="77"/>
      <c r="BV281" s="83">
        <f t="shared" si="231"/>
        <v>0</v>
      </c>
      <c r="BW281" s="83">
        <f t="shared" si="232"/>
        <v>0</v>
      </c>
      <c r="BX281" s="83">
        <f t="shared" si="233"/>
        <v>0</v>
      </c>
      <c r="BY281" s="83">
        <f t="shared" si="234"/>
        <v>0</v>
      </c>
      <c r="BZ281" s="83">
        <f t="shared" si="235"/>
        <v>0</v>
      </c>
      <c r="CA281" s="77">
        <f t="shared" si="250"/>
        <v>0</v>
      </c>
      <c r="CC281" s="77"/>
      <c r="CI281" s="77">
        <f t="shared" si="251"/>
        <v>0</v>
      </c>
      <c r="CP281" s="77">
        <f t="shared" si="252"/>
        <v>0</v>
      </c>
      <c r="CQ281" s="85">
        <f t="shared" si="236"/>
        <v>0</v>
      </c>
      <c r="CR281" s="77"/>
      <c r="CS281" s="85">
        <f t="shared" si="237"/>
        <v>0</v>
      </c>
      <c r="CT281" s="85">
        <f t="shared" si="238"/>
        <v>0</v>
      </c>
      <c r="CU281" s="85">
        <f t="shared" si="239"/>
        <v>0</v>
      </c>
      <c r="CV281" s="85">
        <f t="shared" si="240"/>
        <v>0</v>
      </c>
      <c r="CW281" s="85">
        <f t="shared" si="241"/>
        <v>0</v>
      </c>
      <c r="CX281" s="77">
        <f t="shared" si="253"/>
        <v>0</v>
      </c>
      <c r="DP281" s="85">
        <v>1</v>
      </c>
      <c r="DQ281" s="85">
        <v>1</v>
      </c>
      <c r="DR281" s="85">
        <v>2</v>
      </c>
      <c r="DS281" s="85">
        <v>10</v>
      </c>
      <c r="DT281" s="85">
        <v>3</v>
      </c>
      <c r="DU281" s="85">
        <v>0</v>
      </c>
      <c r="ET281" s="85">
        <v>9</v>
      </c>
      <c r="EU281" s="85">
        <v>13</v>
      </c>
      <c r="EV281" s="85">
        <v>1</v>
      </c>
      <c r="EW281" s="85">
        <v>29</v>
      </c>
      <c r="EX281" s="85">
        <v>147</v>
      </c>
      <c r="EY281" s="85">
        <v>8</v>
      </c>
      <c r="EZ281" s="85">
        <v>1</v>
      </c>
      <c r="FA281" s="85">
        <v>7</v>
      </c>
      <c r="FB281" s="85">
        <v>26</v>
      </c>
      <c r="FC281" s="85">
        <v>66</v>
      </c>
      <c r="FD281" s="85">
        <v>55</v>
      </c>
      <c r="FE281" s="85">
        <v>2</v>
      </c>
      <c r="FL281" s="86">
        <f t="shared" si="254"/>
        <v>59.699999999999989</v>
      </c>
      <c r="FM281" s="99">
        <f t="shared" si="242"/>
        <v>2</v>
      </c>
      <c r="FN281" s="99">
        <f t="shared" si="243"/>
        <v>0</v>
      </c>
      <c r="FO281" s="100">
        <f t="shared" si="244"/>
        <v>0.34</v>
      </c>
      <c r="FP281" s="100">
        <f t="shared" si="245"/>
        <v>0</v>
      </c>
      <c r="FQ281" s="101">
        <v>0.33050247699929203</v>
      </c>
      <c r="FR281" s="101">
        <v>0.19125683060109305</v>
      </c>
      <c r="FS281" s="101">
        <v>9.9763044634653464E-2</v>
      </c>
      <c r="FT281" s="100" t="s">
        <v>1491</v>
      </c>
      <c r="FU281" s="100" t="s">
        <v>1492</v>
      </c>
      <c r="FV281" s="100" t="s">
        <v>1493</v>
      </c>
      <c r="FW281" s="100" t="s">
        <v>1494</v>
      </c>
      <c r="FX281" s="100" t="s">
        <v>1495</v>
      </c>
      <c r="FY281" s="100" t="s">
        <v>1496</v>
      </c>
      <c r="FZ281" s="100" t="s">
        <v>1497</v>
      </c>
      <c r="GA281" s="100" t="s">
        <v>1436</v>
      </c>
      <c r="GB281" s="100"/>
    </row>
    <row r="282" spans="1:184" hidden="1" x14ac:dyDescent="0.25">
      <c r="A282" s="32" t="s">
        <v>261</v>
      </c>
      <c r="B282" s="90" t="s">
        <v>268</v>
      </c>
      <c r="C282" s="41" t="str">
        <f>'[1]Özet tablo'!P281</f>
        <v>DENİZLİ</v>
      </c>
      <c r="D282" s="41"/>
      <c r="E282" s="41"/>
      <c r="F282" s="41"/>
      <c r="G282" s="91">
        <v>14</v>
      </c>
      <c r="H282" s="91">
        <v>77</v>
      </c>
      <c r="I282" s="91">
        <v>156</v>
      </c>
      <c r="J282" s="91">
        <v>247</v>
      </c>
      <c r="K282" s="92">
        <v>33</v>
      </c>
      <c r="L282" s="92">
        <v>88</v>
      </c>
      <c r="M282" s="92">
        <v>159</v>
      </c>
      <c r="N282" s="92">
        <v>280</v>
      </c>
      <c r="O282" s="93">
        <v>3</v>
      </c>
      <c r="P282" s="40">
        <v>49</v>
      </c>
      <c r="Q282" s="94">
        <f t="shared" si="207"/>
        <v>33</v>
      </c>
      <c r="R282" s="95">
        <f t="shared" si="208"/>
        <v>0.13360323886639677</v>
      </c>
      <c r="S282" s="96">
        <v>143</v>
      </c>
      <c r="T282" s="96">
        <v>190</v>
      </c>
      <c r="U282" s="96">
        <v>137</v>
      </c>
      <c r="V282" s="96">
        <v>192</v>
      </c>
      <c r="W282" s="96">
        <v>327</v>
      </c>
      <c r="X282" s="96">
        <v>470</v>
      </c>
      <c r="Y282" s="73">
        <f t="shared" si="209"/>
        <v>23.076923076923077</v>
      </c>
      <c r="Z282" s="73">
        <f t="shared" si="210"/>
        <v>46.315789473684212</v>
      </c>
      <c r="AA282" s="73">
        <f t="shared" si="211"/>
        <v>82.481751824817522</v>
      </c>
      <c r="AB282" s="73">
        <f t="shared" si="212"/>
        <v>61.467889908256879</v>
      </c>
      <c r="AC282" s="73">
        <f t="shared" si="213"/>
        <v>49.787234042553195</v>
      </c>
      <c r="AD282" s="97">
        <f t="shared" si="214"/>
        <v>126</v>
      </c>
      <c r="AE282" s="40">
        <f t="shared" si="215"/>
        <v>24</v>
      </c>
      <c r="AF282" s="98">
        <v>170</v>
      </c>
      <c r="AG282" s="98">
        <v>131</v>
      </c>
      <c r="AH282" s="98">
        <v>183</v>
      </c>
      <c r="AI282" s="98">
        <v>135</v>
      </c>
      <c r="AJ282" s="98">
        <v>48</v>
      </c>
      <c r="AK282" s="98">
        <v>43</v>
      </c>
      <c r="AL282" s="76">
        <v>10</v>
      </c>
      <c r="AM282" s="76">
        <v>17</v>
      </c>
      <c r="AN282" s="77">
        <v>42</v>
      </c>
      <c r="AO282" s="77">
        <v>102</v>
      </c>
      <c r="AP282" s="77">
        <v>161</v>
      </c>
      <c r="AQ282" s="77">
        <v>16</v>
      </c>
      <c r="AR282" s="77">
        <f t="shared" si="246"/>
        <v>321</v>
      </c>
      <c r="AS282" s="77">
        <v>60</v>
      </c>
      <c r="AT282" s="78">
        <v>1</v>
      </c>
      <c r="AU282" s="79">
        <v>4</v>
      </c>
      <c r="AV282" s="80">
        <f t="shared" si="216"/>
        <v>59.774436090225571</v>
      </c>
      <c r="AW282" s="80">
        <f t="shared" si="217"/>
        <v>68.867924528301884</v>
      </c>
      <c r="AX282" s="80">
        <f t="shared" si="218"/>
        <v>86.666666666666671</v>
      </c>
      <c r="AY282" s="81">
        <f t="shared" si="219"/>
        <v>32.061068702290072</v>
      </c>
      <c r="AZ282" s="81">
        <f t="shared" si="220"/>
        <v>55.737704918032783</v>
      </c>
      <c r="BA282" s="81">
        <f t="shared" si="221"/>
        <v>90.710382513661202</v>
      </c>
      <c r="BB282" s="81">
        <f t="shared" si="222"/>
        <v>73.224043715847003</v>
      </c>
      <c r="BC282" s="81">
        <f t="shared" si="223"/>
        <v>66.242038216560502</v>
      </c>
      <c r="BD282" s="82">
        <f t="shared" si="247"/>
        <v>17</v>
      </c>
      <c r="BE282" s="83">
        <v>10</v>
      </c>
      <c r="BF282" s="83">
        <v>18</v>
      </c>
      <c r="BG282" s="83">
        <v>43</v>
      </c>
      <c r="BH282" s="83">
        <v>99</v>
      </c>
      <c r="BI282" s="83">
        <v>159</v>
      </c>
      <c r="BJ282" s="83">
        <v>22</v>
      </c>
      <c r="BK282" s="77">
        <f t="shared" si="248"/>
        <v>323</v>
      </c>
      <c r="BL282" s="83">
        <f t="shared" si="224"/>
        <v>10</v>
      </c>
      <c r="BM282" s="84">
        <v>17</v>
      </c>
      <c r="BN282" s="83">
        <f t="shared" si="225"/>
        <v>18</v>
      </c>
      <c r="BO282" s="83">
        <f t="shared" si="226"/>
        <v>43</v>
      </c>
      <c r="BP282" s="83">
        <f t="shared" si="227"/>
        <v>99</v>
      </c>
      <c r="BQ282" s="83">
        <f t="shared" si="228"/>
        <v>159</v>
      </c>
      <c r="BR282" s="83">
        <f t="shared" si="229"/>
        <v>22</v>
      </c>
      <c r="BS282" s="77">
        <f t="shared" si="249"/>
        <v>323</v>
      </c>
      <c r="BT282" s="83">
        <f t="shared" si="230"/>
        <v>0</v>
      </c>
      <c r="BU282" s="77"/>
      <c r="BV282" s="83">
        <f t="shared" si="231"/>
        <v>0</v>
      </c>
      <c r="BW282" s="83">
        <f t="shared" si="232"/>
        <v>0</v>
      </c>
      <c r="BX282" s="83">
        <f t="shared" si="233"/>
        <v>0</v>
      </c>
      <c r="BY282" s="83">
        <f t="shared" si="234"/>
        <v>0</v>
      </c>
      <c r="BZ282" s="83">
        <f t="shared" si="235"/>
        <v>0</v>
      </c>
      <c r="CA282" s="77">
        <f t="shared" si="250"/>
        <v>0</v>
      </c>
      <c r="CC282" s="77"/>
      <c r="CI282" s="77">
        <f t="shared" si="251"/>
        <v>0</v>
      </c>
      <c r="CP282" s="77">
        <f t="shared" si="252"/>
        <v>0</v>
      </c>
      <c r="CQ282" s="85">
        <f t="shared" si="236"/>
        <v>0</v>
      </c>
      <c r="CR282" s="77"/>
      <c r="CS282" s="85">
        <f t="shared" si="237"/>
        <v>0</v>
      </c>
      <c r="CT282" s="85">
        <f t="shared" si="238"/>
        <v>0</v>
      </c>
      <c r="CU282" s="85">
        <f t="shared" si="239"/>
        <v>0</v>
      </c>
      <c r="CV282" s="85">
        <f t="shared" si="240"/>
        <v>0</v>
      </c>
      <c r="CW282" s="85">
        <f t="shared" si="241"/>
        <v>0</v>
      </c>
      <c r="CX282" s="77">
        <f t="shared" si="253"/>
        <v>0</v>
      </c>
      <c r="ET282" s="85">
        <v>7</v>
      </c>
      <c r="EU282" s="85">
        <v>8</v>
      </c>
      <c r="EV282" s="85">
        <v>5</v>
      </c>
      <c r="EW282" s="85">
        <v>28</v>
      </c>
      <c r="EX282" s="85">
        <v>71</v>
      </c>
      <c r="EY282" s="85">
        <v>10</v>
      </c>
      <c r="EZ282" s="85">
        <v>3</v>
      </c>
      <c r="FA282" s="85">
        <v>10</v>
      </c>
      <c r="FB282" s="85">
        <v>38</v>
      </c>
      <c r="FC282" s="85">
        <v>71</v>
      </c>
      <c r="FD282" s="85">
        <v>88</v>
      </c>
      <c r="FE282" s="85">
        <v>12</v>
      </c>
      <c r="FL282" s="86">
        <f t="shared" si="254"/>
        <v>0</v>
      </c>
      <c r="FM282" s="99">
        <f t="shared" si="242"/>
        <v>0</v>
      </c>
      <c r="FN282" s="99">
        <f t="shared" si="243"/>
        <v>0</v>
      </c>
      <c r="FO282" s="100">
        <f t="shared" si="244"/>
        <v>0</v>
      </c>
      <c r="FP282" s="100">
        <f t="shared" si="245"/>
        <v>0</v>
      </c>
      <c r="FQ282" s="101">
        <v>0.45079365079365064</v>
      </c>
      <c r="FR282" s="101">
        <v>0.22206247136334178</v>
      </c>
      <c r="FS282" s="101">
        <v>4.4802867383511623E-3</v>
      </c>
      <c r="FT282" s="100" t="s">
        <v>1624</v>
      </c>
      <c r="FU282" s="100" t="s">
        <v>1790</v>
      </c>
      <c r="FV282" s="100" t="s">
        <v>1600</v>
      </c>
      <c r="FW282" s="100" t="s">
        <v>1790</v>
      </c>
      <c r="FX282" s="100" t="s">
        <v>1797</v>
      </c>
      <c r="FY282" s="100" t="s">
        <v>1657</v>
      </c>
      <c r="FZ282" s="100" t="s">
        <v>1798</v>
      </c>
      <c r="GA282" s="100" t="s">
        <v>1648</v>
      </c>
      <c r="GB282" s="100"/>
    </row>
    <row r="283" spans="1:184" hidden="1" x14ac:dyDescent="0.25">
      <c r="A283" s="32" t="s">
        <v>261</v>
      </c>
      <c r="B283" s="90" t="s">
        <v>269</v>
      </c>
      <c r="C283" s="41" t="str">
        <f>'[1]Özet tablo'!P282</f>
        <v>DENİZLİ</v>
      </c>
      <c r="D283" s="41"/>
      <c r="E283" s="41"/>
      <c r="F283" s="41"/>
      <c r="G283" s="91">
        <v>5</v>
      </c>
      <c r="H283" s="91">
        <v>57</v>
      </c>
      <c r="I283" s="91">
        <v>98</v>
      </c>
      <c r="J283" s="91">
        <v>160</v>
      </c>
      <c r="K283" s="92">
        <v>13</v>
      </c>
      <c r="L283" s="92">
        <v>74</v>
      </c>
      <c r="M283" s="92">
        <v>82</v>
      </c>
      <c r="N283" s="92">
        <v>169</v>
      </c>
      <c r="O283" s="93">
        <v>27</v>
      </c>
      <c r="P283" s="40">
        <v>16</v>
      </c>
      <c r="Q283" s="94">
        <f t="shared" si="207"/>
        <v>9</v>
      </c>
      <c r="R283" s="95">
        <f t="shared" si="208"/>
        <v>5.6250000000000001E-2</v>
      </c>
      <c r="S283" s="96">
        <v>140</v>
      </c>
      <c r="T283" s="96">
        <v>199</v>
      </c>
      <c r="U283" s="96">
        <v>118</v>
      </c>
      <c r="V283" s="96">
        <v>163</v>
      </c>
      <c r="W283" s="96">
        <v>317</v>
      </c>
      <c r="X283" s="96">
        <v>457</v>
      </c>
      <c r="Y283" s="73">
        <f t="shared" si="209"/>
        <v>9.2857142857142865</v>
      </c>
      <c r="Z283" s="73">
        <f t="shared" si="210"/>
        <v>37.185929648241206</v>
      </c>
      <c r="AA283" s="73">
        <f t="shared" si="211"/>
        <v>78.813559322033896</v>
      </c>
      <c r="AB283" s="73">
        <f t="shared" si="212"/>
        <v>52.681388012618299</v>
      </c>
      <c r="AC283" s="73">
        <f t="shared" si="213"/>
        <v>39.387308533916851</v>
      </c>
      <c r="AD283" s="97">
        <f t="shared" si="214"/>
        <v>150</v>
      </c>
      <c r="AE283" s="40">
        <f t="shared" si="215"/>
        <v>25</v>
      </c>
      <c r="AF283" s="98">
        <v>174</v>
      </c>
      <c r="AG283" s="98">
        <v>116</v>
      </c>
      <c r="AH283" s="98">
        <v>187</v>
      </c>
      <c r="AI283" s="98">
        <v>145</v>
      </c>
      <c r="AJ283" s="98">
        <v>47</v>
      </c>
      <c r="AK283" s="98">
        <v>36</v>
      </c>
      <c r="AL283" s="76">
        <v>9</v>
      </c>
      <c r="AM283" s="76">
        <v>12</v>
      </c>
      <c r="AN283" s="77">
        <v>24</v>
      </c>
      <c r="AO283" s="77">
        <v>92</v>
      </c>
      <c r="AP283" s="77">
        <v>94</v>
      </c>
      <c r="AQ283" s="77">
        <v>2</v>
      </c>
      <c r="AR283" s="77">
        <f t="shared" si="246"/>
        <v>212</v>
      </c>
      <c r="AS283" s="77">
        <v>15</v>
      </c>
      <c r="AT283" s="78">
        <v>23</v>
      </c>
      <c r="AU283" s="79">
        <v>35</v>
      </c>
      <c r="AV283" s="80">
        <f t="shared" si="216"/>
        <v>40.229885057471265</v>
      </c>
      <c r="AW283" s="80">
        <f t="shared" si="217"/>
        <v>52.108433734939766</v>
      </c>
      <c r="AX283" s="80">
        <f t="shared" si="218"/>
        <v>55.862068965517238</v>
      </c>
      <c r="AY283" s="81">
        <f t="shared" si="219"/>
        <v>20.689655172413794</v>
      </c>
      <c r="AZ283" s="81">
        <f t="shared" si="220"/>
        <v>49.19786096256685</v>
      </c>
      <c r="BA283" s="81">
        <f t="shared" si="221"/>
        <v>79.166666666666657</v>
      </c>
      <c r="BB283" s="81">
        <f t="shared" si="222"/>
        <v>64.379947229551448</v>
      </c>
      <c r="BC283" s="81">
        <f t="shared" si="223"/>
        <v>57.142857142857139</v>
      </c>
      <c r="BD283" s="82">
        <f t="shared" si="247"/>
        <v>40</v>
      </c>
      <c r="BE283" s="83">
        <v>9</v>
      </c>
      <c r="BF283" s="83">
        <v>14</v>
      </c>
      <c r="BG283" s="83">
        <v>22</v>
      </c>
      <c r="BH283" s="83">
        <v>87</v>
      </c>
      <c r="BI283" s="83">
        <v>103</v>
      </c>
      <c r="BJ283" s="83">
        <v>6</v>
      </c>
      <c r="BK283" s="77">
        <f t="shared" si="248"/>
        <v>218</v>
      </c>
      <c r="BL283" s="83">
        <f t="shared" si="224"/>
        <v>9</v>
      </c>
      <c r="BM283" s="84">
        <v>12</v>
      </c>
      <c r="BN283" s="83">
        <f t="shared" si="225"/>
        <v>14</v>
      </c>
      <c r="BO283" s="83">
        <f t="shared" si="226"/>
        <v>22</v>
      </c>
      <c r="BP283" s="83">
        <f t="shared" si="227"/>
        <v>87</v>
      </c>
      <c r="BQ283" s="83">
        <f t="shared" si="228"/>
        <v>103</v>
      </c>
      <c r="BR283" s="83">
        <f t="shared" si="229"/>
        <v>6</v>
      </c>
      <c r="BS283" s="77">
        <f t="shared" si="249"/>
        <v>218</v>
      </c>
      <c r="BT283" s="83">
        <f t="shared" si="230"/>
        <v>0</v>
      </c>
      <c r="BU283" s="77"/>
      <c r="BV283" s="83">
        <f t="shared" si="231"/>
        <v>0</v>
      </c>
      <c r="BW283" s="83">
        <f t="shared" si="232"/>
        <v>0</v>
      </c>
      <c r="BX283" s="83">
        <f t="shared" si="233"/>
        <v>0</v>
      </c>
      <c r="BY283" s="83">
        <f t="shared" si="234"/>
        <v>0</v>
      </c>
      <c r="BZ283" s="83">
        <f t="shared" si="235"/>
        <v>0</v>
      </c>
      <c r="CA283" s="77">
        <f t="shared" si="250"/>
        <v>0</v>
      </c>
      <c r="CC283" s="77"/>
      <c r="CI283" s="77">
        <f t="shared" si="251"/>
        <v>0</v>
      </c>
      <c r="CP283" s="77">
        <f t="shared" si="252"/>
        <v>0</v>
      </c>
      <c r="CQ283" s="85">
        <f t="shared" si="236"/>
        <v>0</v>
      </c>
      <c r="CR283" s="77"/>
      <c r="CS283" s="85">
        <f t="shared" si="237"/>
        <v>0</v>
      </c>
      <c r="CT283" s="85">
        <f t="shared" si="238"/>
        <v>0</v>
      </c>
      <c r="CU283" s="85">
        <f t="shared" si="239"/>
        <v>0</v>
      </c>
      <c r="CV283" s="85">
        <f t="shared" si="240"/>
        <v>0</v>
      </c>
      <c r="CW283" s="85">
        <f t="shared" si="241"/>
        <v>0</v>
      </c>
      <c r="CX283" s="77">
        <f t="shared" si="253"/>
        <v>0</v>
      </c>
      <c r="ET283" s="85">
        <v>8</v>
      </c>
      <c r="EU283" s="85">
        <v>10</v>
      </c>
      <c r="EV283" s="85">
        <v>8</v>
      </c>
      <c r="EW283" s="85">
        <v>55</v>
      </c>
      <c r="EX283" s="85">
        <v>61</v>
      </c>
      <c r="EY283" s="85">
        <v>3</v>
      </c>
      <c r="EZ283" s="85">
        <v>1</v>
      </c>
      <c r="FA283" s="85">
        <v>4</v>
      </c>
      <c r="FB283" s="85">
        <v>14</v>
      </c>
      <c r="FC283" s="85">
        <v>32</v>
      </c>
      <c r="FD283" s="85">
        <v>42</v>
      </c>
      <c r="FE283" s="85">
        <v>3</v>
      </c>
      <c r="FL283" s="86">
        <f t="shared" si="254"/>
        <v>21.399999999999977</v>
      </c>
      <c r="FM283" s="99">
        <f t="shared" si="242"/>
        <v>1</v>
      </c>
      <c r="FN283" s="99">
        <f t="shared" si="243"/>
        <v>0</v>
      </c>
      <c r="FO283" s="100">
        <f t="shared" si="244"/>
        <v>0.17</v>
      </c>
      <c r="FP283" s="100">
        <f t="shared" si="245"/>
        <v>0</v>
      </c>
      <c r="FQ283" s="101">
        <v>0.21054207846660666</v>
      </c>
      <c r="FR283" s="101">
        <v>2.3160907356370612E-2</v>
      </c>
      <c r="FS283" s="101">
        <v>0.19575177009579323</v>
      </c>
      <c r="FT283" s="100" t="s">
        <v>1764</v>
      </c>
      <c r="FU283" s="100" t="s">
        <v>2198</v>
      </c>
      <c r="FV283" s="100" t="s">
        <v>1599</v>
      </c>
      <c r="FW283" s="100" t="s">
        <v>1786</v>
      </c>
      <c r="FX283" s="100" t="s">
        <v>1591</v>
      </c>
      <c r="FY283" s="100" t="s">
        <v>1595</v>
      </c>
      <c r="FZ283" s="100" t="s">
        <v>2122</v>
      </c>
      <c r="GA283" s="100" t="s">
        <v>2134</v>
      </c>
      <c r="GB283" s="100"/>
    </row>
    <row r="284" spans="1:184" hidden="1" x14ac:dyDescent="0.25">
      <c r="A284" s="32" t="s">
        <v>261</v>
      </c>
      <c r="B284" s="90" t="s">
        <v>270</v>
      </c>
      <c r="C284" s="41" t="str">
        <f>'[1]Özet tablo'!P283</f>
        <v>DENİZLİ</v>
      </c>
      <c r="D284" s="41"/>
      <c r="E284" s="41"/>
      <c r="F284" s="41"/>
      <c r="G284" s="91">
        <v>6</v>
      </c>
      <c r="H284" s="91">
        <v>31</v>
      </c>
      <c r="I284" s="91">
        <v>67</v>
      </c>
      <c r="J284" s="91">
        <v>104</v>
      </c>
      <c r="K284" s="92">
        <v>17</v>
      </c>
      <c r="L284" s="92">
        <v>40</v>
      </c>
      <c r="M284" s="92">
        <v>74</v>
      </c>
      <c r="N284" s="92">
        <v>131</v>
      </c>
      <c r="O284" s="93">
        <v>2</v>
      </c>
      <c r="P284" s="40">
        <v>27</v>
      </c>
      <c r="Q284" s="94">
        <f t="shared" si="207"/>
        <v>27</v>
      </c>
      <c r="R284" s="95">
        <f t="shared" si="208"/>
        <v>0.25961538461538464</v>
      </c>
      <c r="S284" s="96">
        <v>93</v>
      </c>
      <c r="T284" s="96">
        <v>99</v>
      </c>
      <c r="U284" s="96">
        <v>66</v>
      </c>
      <c r="V284" s="96">
        <v>95</v>
      </c>
      <c r="W284" s="96">
        <v>165</v>
      </c>
      <c r="X284" s="96">
        <v>258</v>
      </c>
      <c r="Y284" s="73">
        <f t="shared" si="209"/>
        <v>18.27956989247312</v>
      </c>
      <c r="Z284" s="73">
        <f t="shared" si="210"/>
        <v>40.404040404040401</v>
      </c>
      <c r="AA284" s="73">
        <f t="shared" si="211"/>
        <v>74.242424242424249</v>
      </c>
      <c r="AB284" s="73">
        <f t="shared" si="212"/>
        <v>53.939393939393945</v>
      </c>
      <c r="AC284" s="73">
        <f t="shared" si="213"/>
        <v>41.085271317829459</v>
      </c>
      <c r="AD284" s="97">
        <f t="shared" si="214"/>
        <v>76</v>
      </c>
      <c r="AE284" s="40">
        <f t="shared" si="215"/>
        <v>17</v>
      </c>
      <c r="AF284" s="98">
        <v>124</v>
      </c>
      <c r="AG284" s="98">
        <v>91</v>
      </c>
      <c r="AH284" s="98">
        <v>114</v>
      </c>
      <c r="AI284" s="98">
        <v>71</v>
      </c>
      <c r="AJ284" s="98">
        <v>27</v>
      </c>
      <c r="AK284" s="98">
        <v>21</v>
      </c>
      <c r="AL284" s="76">
        <v>5</v>
      </c>
      <c r="AM284" s="76">
        <v>7</v>
      </c>
      <c r="AN284" s="77">
        <v>7</v>
      </c>
      <c r="AO284" s="77">
        <v>30</v>
      </c>
      <c r="AP284" s="77">
        <v>79</v>
      </c>
      <c r="AQ284" s="77">
        <v>2</v>
      </c>
      <c r="AR284" s="77">
        <f t="shared" si="246"/>
        <v>118</v>
      </c>
      <c r="AS284" s="77">
        <v>21</v>
      </c>
      <c r="AT284" s="77"/>
      <c r="AU284" s="79">
        <v>8</v>
      </c>
      <c r="AV284" s="80">
        <f t="shared" si="216"/>
        <v>41.358024691358025</v>
      </c>
      <c r="AW284" s="80">
        <f t="shared" si="217"/>
        <v>48.648648648648653</v>
      </c>
      <c r="AX284" s="80">
        <f t="shared" si="218"/>
        <v>84.507042253521121</v>
      </c>
      <c r="AY284" s="81">
        <f t="shared" si="219"/>
        <v>7.6923076923076925</v>
      </c>
      <c r="AZ284" s="81">
        <f t="shared" si="220"/>
        <v>26.315789473684209</v>
      </c>
      <c r="BA284" s="81">
        <f t="shared" si="221"/>
        <v>88.775510204081627</v>
      </c>
      <c r="BB284" s="81">
        <f t="shared" si="222"/>
        <v>55.188679245283026</v>
      </c>
      <c r="BC284" s="81">
        <f t="shared" si="223"/>
        <v>49.735449735449734</v>
      </c>
      <c r="BD284" s="82">
        <f t="shared" si="247"/>
        <v>11</v>
      </c>
      <c r="BE284" s="83">
        <v>5</v>
      </c>
      <c r="BF284" s="83">
        <v>8</v>
      </c>
      <c r="BG284" s="83">
        <v>5</v>
      </c>
      <c r="BH284" s="83">
        <v>32</v>
      </c>
      <c r="BI284" s="83">
        <v>78</v>
      </c>
      <c r="BJ284" s="83">
        <v>5</v>
      </c>
      <c r="BK284" s="77">
        <f t="shared" si="248"/>
        <v>120</v>
      </c>
      <c r="BL284" s="83">
        <f t="shared" si="224"/>
        <v>5</v>
      </c>
      <c r="BM284" s="84">
        <v>7</v>
      </c>
      <c r="BN284" s="83">
        <f t="shared" si="225"/>
        <v>8</v>
      </c>
      <c r="BO284" s="83">
        <f t="shared" si="226"/>
        <v>5</v>
      </c>
      <c r="BP284" s="83">
        <f t="shared" si="227"/>
        <v>32</v>
      </c>
      <c r="BQ284" s="83">
        <f t="shared" si="228"/>
        <v>78</v>
      </c>
      <c r="BR284" s="83">
        <f t="shared" si="229"/>
        <v>5</v>
      </c>
      <c r="BS284" s="77">
        <f t="shared" si="249"/>
        <v>120</v>
      </c>
      <c r="BT284" s="83">
        <f t="shared" si="230"/>
        <v>0</v>
      </c>
      <c r="BU284" s="77"/>
      <c r="BV284" s="83">
        <f t="shared" si="231"/>
        <v>0</v>
      </c>
      <c r="BW284" s="83">
        <f t="shared" si="232"/>
        <v>0</v>
      </c>
      <c r="BX284" s="83">
        <f t="shared" si="233"/>
        <v>0</v>
      </c>
      <c r="BY284" s="83">
        <f t="shared" si="234"/>
        <v>0</v>
      </c>
      <c r="BZ284" s="83">
        <f t="shared" si="235"/>
        <v>0</v>
      </c>
      <c r="CA284" s="77">
        <f t="shared" si="250"/>
        <v>0</v>
      </c>
      <c r="CC284" s="77"/>
      <c r="CI284" s="77">
        <f t="shared" si="251"/>
        <v>0</v>
      </c>
      <c r="CP284" s="77">
        <f t="shared" si="252"/>
        <v>0</v>
      </c>
      <c r="CQ284" s="85">
        <f t="shared" si="236"/>
        <v>0</v>
      </c>
      <c r="CR284" s="77"/>
      <c r="CS284" s="85">
        <f t="shared" si="237"/>
        <v>0</v>
      </c>
      <c r="CT284" s="85">
        <f t="shared" si="238"/>
        <v>0</v>
      </c>
      <c r="CU284" s="85">
        <f t="shared" si="239"/>
        <v>0</v>
      </c>
      <c r="CV284" s="85">
        <f t="shared" si="240"/>
        <v>0</v>
      </c>
      <c r="CW284" s="85">
        <f t="shared" si="241"/>
        <v>0</v>
      </c>
      <c r="CX284" s="77">
        <f t="shared" si="253"/>
        <v>0</v>
      </c>
      <c r="ET284" s="85">
        <v>4</v>
      </c>
      <c r="EU284" s="85">
        <v>6</v>
      </c>
      <c r="EV284" s="85">
        <v>3</v>
      </c>
      <c r="EW284" s="85">
        <v>14</v>
      </c>
      <c r="EX284" s="85">
        <v>62</v>
      </c>
      <c r="EY284" s="85">
        <v>4</v>
      </c>
      <c r="EZ284" s="85">
        <v>1</v>
      </c>
      <c r="FA284" s="85">
        <v>2</v>
      </c>
      <c r="FB284" s="85">
        <v>2</v>
      </c>
      <c r="FC284" s="85">
        <v>18</v>
      </c>
      <c r="FD284" s="85">
        <v>16</v>
      </c>
      <c r="FE284" s="85">
        <v>1</v>
      </c>
      <c r="FL284" s="86">
        <f t="shared" si="254"/>
        <v>18.5</v>
      </c>
      <c r="FM284" s="99">
        <f t="shared" si="242"/>
        <v>0</v>
      </c>
      <c r="FN284" s="99">
        <f t="shared" si="243"/>
        <v>0</v>
      </c>
      <c r="FO284" s="100">
        <f t="shared" si="244"/>
        <v>0</v>
      </c>
      <c r="FP284" s="100">
        <f t="shared" si="245"/>
        <v>0</v>
      </c>
      <c r="FQ284" s="101">
        <v>0.3053830025692047</v>
      </c>
      <c r="FR284" s="101">
        <v>0.15115038706959524</v>
      </c>
      <c r="FS284" s="101">
        <v>0.10327552356020953</v>
      </c>
      <c r="FT284" s="100" t="s">
        <v>2035</v>
      </c>
      <c r="FU284" s="100" t="s">
        <v>2117</v>
      </c>
      <c r="FV284" s="100" t="s">
        <v>1836</v>
      </c>
      <c r="FW284" s="100" t="s">
        <v>2174</v>
      </c>
      <c r="FX284" s="100" t="s">
        <v>2175</v>
      </c>
      <c r="FY284" s="100" t="s">
        <v>1810</v>
      </c>
      <c r="FZ284" s="100" t="s">
        <v>2176</v>
      </c>
      <c r="GA284" s="100" t="s">
        <v>2054</v>
      </c>
      <c r="GB284" s="100"/>
    </row>
    <row r="285" spans="1:184" ht="15" hidden="1" customHeight="1" x14ac:dyDescent="0.25">
      <c r="A285" s="32" t="s">
        <v>261</v>
      </c>
      <c r="B285" s="90" t="s">
        <v>271</v>
      </c>
      <c r="C285" s="41" t="str">
        <f>'[1]Özet tablo'!P284</f>
        <v>DENİZLİ</v>
      </c>
      <c r="D285" s="41"/>
      <c r="E285" s="41"/>
      <c r="F285" s="41"/>
      <c r="G285" s="91">
        <v>96</v>
      </c>
      <c r="H285" s="91">
        <v>292</v>
      </c>
      <c r="I285" s="91">
        <v>487</v>
      </c>
      <c r="J285" s="91">
        <v>875</v>
      </c>
      <c r="K285" s="92">
        <v>51</v>
      </c>
      <c r="L285" s="92">
        <v>276</v>
      </c>
      <c r="M285" s="92">
        <v>533</v>
      </c>
      <c r="N285" s="92">
        <v>860</v>
      </c>
      <c r="O285" s="93">
        <v>12</v>
      </c>
      <c r="P285" s="40">
        <v>145</v>
      </c>
      <c r="Q285" s="94">
        <f t="shared" si="207"/>
        <v>-15</v>
      </c>
      <c r="R285" s="95">
        <f t="shared" si="208"/>
        <v>-1.7142857142857144E-2</v>
      </c>
      <c r="S285" s="96">
        <v>562</v>
      </c>
      <c r="T285" s="96">
        <v>754</v>
      </c>
      <c r="U285" s="96">
        <v>561</v>
      </c>
      <c r="V285" s="96">
        <v>738</v>
      </c>
      <c r="W285" s="96">
        <v>1315</v>
      </c>
      <c r="X285" s="96">
        <v>1877</v>
      </c>
      <c r="Y285" s="73">
        <f t="shared" si="209"/>
        <v>9.07473309608541</v>
      </c>
      <c r="Z285" s="73">
        <f t="shared" si="210"/>
        <v>36.604774535809021</v>
      </c>
      <c r="AA285" s="73">
        <f t="shared" si="211"/>
        <v>71.301247771836003</v>
      </c>
      <c r="AB285" s="73">
        <f t="shared" si="212"/>
        <v>51.406844106463879</v>
      </c>
      <c r="AC285" s="73">
        <f t="shared" si="213"/>
        <v>38.732019179541822</v>
      </c>
      <c r="AD285" s="97">
        <f t="shared" si="214"/>
        <v>639</v>
      </c>
      <c r="AE285" s="40">
        <f t="shared" si="215"/>
        <v>161</v>
      </c>
      <c r="AF285" s="98">
        <v>765</v>
      </c>
      <c r="AG285" s="98">
        <v>575</v>
      </c>
      <c r="AH285" s="98">
        <v>767</v>
      </c>
      <c r="AI285" s="98">
        <v>583</v>
      </c>
      <c r="AJ285" s="98">
        <v>181</v>
      </c>
      <c r="AK285" s="98">
        <v>168</v>
      </c>
      <c r="AL285" s="76">
        <v>29</v>
      </c>
      <c r="AM285" s="76">
        <v>55</v>
      </c>
      <c r="AN285" s="77">
        <v>76</v>
      </c>
      <c r="AO285" s="77">
        <v>305</v>
      </c>
      <c r="AP285" s="77">
        <v>549</v>
      </c>
      <c r="AQ285" s="77">
        <v>25</v>
      </c>
      <c r="AR285" s="77">
        <f t="shared" si="246"/>
        <v>955</v>
      </c>
      <c r="AS285" s="77">
        <v>147</v>
      </c>
      <c r="AT285" s="78">
        <v>17</v>
      </c>
      <c r="AU285" s="79">
        <v>35</v>
      </c>
      <c r="AV285" s="80">
        <f t="shared" si="216"/>
        <v>43.436960276338517</v>
      </c>
      <c r="AW285" s="80">
        <f t="shared" si="217"/>
        <v>54.222222222222229</v>
      </c>
      <c r="AX285" s="80">
        <f t="shared" si="218"/>
        <v>73.241852487135503</v>
      </c>
      <c r="AY285" s="81">
        <f t="shared" si="219"/>
        <v>13.217391304347824</v>
      </c>
      <c r="AZ285" s="81">
        <f t="shared" si="220"/>
        <v>39.765319426336376</v>
      </c>
      <c r="BA285" s="81">
        <f t="shared" si="221"/>
        <v>78.66492146596859</v>
      </c>
      <c r="BB285" s="81">
        <f t="shared" si="222"/>
        <v>59.177008491182235</v>
      </c>
      <c r="BC285" s="81">
        <f t="shared" si="223"/>
        <v>50.560119492158329</v>
      </c>
      <c r="BD285" s="82">
        <f t="shared" si="247"/>
        <v>163</v>
      </c>
      <c r="BE285" s="83">
        <v>26</v>
      </c>
      <c r="BF285" s="83">
        <v>57</v>
      </c>
      <c r="BG285" s="83">
        <v>81</v>
      </c>
      <c r="BH285" s="83">
        <v>280</v>
      </c>
      <c r="BI285" s="83">
        <v>559</v>
      </c>
      <c r="BJ285" s="83">
        <v>50</v>
      </c>
      <c r="BK285" s="77">
        <f t="shared" si="248"/>
        <v>970</v>
      </c>
      <c r="BL285" s="83">
        <f t="shared" si="224"/>
        <v>23</v>
      </c>
      <c r="BM285" s="84">
        <v>51</v>
      </c>
      <c r="BN285" s="83">
        <f t="shared" si="225"/>
        <v>52</v>
      </c>
      <c r="BO285" s="83">
        <f t="shared" si="226"/>
        <v>64</v>
      </c>
      <c r="BP285" s="83">
        <f t="shared" si="227"/>
        <v>250</v>
      </c>
      <c r="BQ285" s="83">
        <f t="shared" si="228"/>
        <v>535</v>
      </c>
      <c r="BR285" s="83">
        <f t="shared" si="229"/>
        <v>49</v>
      </c>
      <c r="BS285" s="77">
        <f t="shared" si="249"/>
        <v>898</v>
      </c>
      <c r="BT285" s="83">
        <f t="shared" si="230"/>
        <v>1</v>
      </c>
      <c r="BU285" s="77">
        <v>1</v>
      </c>
      <c r="BV285" s="83">
        <f t="shared" si="231"/>
        <v>2</v>
      </c>
      <c r="BW285" s="83">
        <f t="shared" si="232"/>
        <v>15</v>
      </c>
      <c r="BX285" s="83">
        <f t="shared" si="233"/>
        <v>10</v>
      </c>
      <c r="BY285" s="83">
        <f t="shared" si="234"/>
        <v>5</v>
      </c>
      <c r="BZ285" s="83">
        <f t="shared" si="235"/>
        <v>1</v>
      </c>
      <c r="CA285" s="77">
        <f t="shared" si="250"/>
        <v>31</v>
      </c>
      <c r="CB285" s="85">
        <v>1</v>
      </c>
      <c r="CC285" s="77">
        <v>2</v>
      </c>
      <c r="CD285" s="85">
        <v>2</v>
      </c>
      <c r="CE285" s="85">
        <v>2</v>
      </c>
      <c r="CF285" s="85">
        <v>11</v>
      </c>
      <c r="CG285" s="85">
        <v>14</v>
      </c>
      <c r="CH285" s="85">
        <v>0</v>
      </c>
      <c r="CI285" s="77">
        <f t="shared" si="251"/>
        <v>27</v>
      </c>
      <c r="CP285" s="77">
        <f t="shared" si="252"/>
        <v>0</v>
      </c>
      <c r="CQ285" s="85">
        <f t="shared" si="236"/>
        <v>1</v>
      </c>
      <c r="CR285" s="77">
        <v>1</v>
      </c>
      <c r="CS285" s="85">
        <f t="shared" si="237"/>
        <v>1</v>
      </c>
      <c r="CT285" s="85">
        <f t="shared" si="238"/>
        <v>0</v>
      </c>
      <c r="CU285" s="85">
        <f t="shared" si="239"/>
        <v>9</v>
      </c>
      <c r="CV285" s="85">
        <f t="shared" si="240"/>
        <v>5</v>
      </c>
      <c r="CW285" s="85">
        <f t="shared" si="241"/>
        <v>0</v>
      </c>
      <c r="CX285" s="77">
        <f t="shared" si="253"/>
        <v>14</v>
      </c>
      <c r="CY285" s="85">
        <v>1</v>
      </c>
      <c r="CZ285" s="85">
        <v>1</v>
      </c>
      <c r="DA285" s="85">
        <v>0</v>
      </c>
      <c r="DB285" s="85">
        <v>9</v>
      </c>
      <c r="DC285" s="85">
        <v>5</v>
      </c>
      <c r="DD285" s="85">
        <v>0</v>
      </c>
      <c r="EB285" s="85">
        <v>1</v>
      </c>
      <c r="EC285" s="85">
        <v>2</v>
      </c>
      <c r="ED285" s="85">
        <v>15</v>
      </c>
      <c r="EE285" s="85">
        <v>10</v>
      </c>
      <c r="EF285" s="85">
        <v>5</v>
      </c>
      <c r="EG285" s="85">
        <v>1</v>
      </c>
      <c r="ET285" s="85">
        <v>14</v>
      </c>
      <c r="EU285" s="85">
        <v>16</v>
      </c>
      <c r="EV285" s="85">
        <v>15</v>
      </c>
      <c r="EW285" s="85">
        <v>65</v>
      </c>
      <c r="EX285" s="85">
        <v>138</v>
      </c>
      <c r="EY285" s="85">
        <v>11</v>
      </c>
      <c r="EZ285" s="85">
        <v>9</v>
      </c>
      <c r="FA285" s="85">
        <v>36</v>
      </c>
      <c r="FB285" s="85">
        <v>49</v>
      </c>
      <c r="FC285" s="85">
        <v>185</v>
      </c>
      <c r="FD285" s="85">
        <v>397</v>
      </c>
      <c r="FE285" s="85">
        <v>38</v>
      </c>
      <c r="FL285" s="86">
        <f t="shared" si="254"/>
        <v>48.999999999999886</v>
      </c>
      <c r="FM285" s="99">
        <f t="shared" si="242"/>
        <v>2</v>
      </c>
      <c r="FN285" s="99">
        <f t="shared" si="243"/>
        <v>0</v>
      </c>
      <c r="FO285" s="100">
        <f t="shared" si="244"/>
        <v>0.34</v>
      </c>
      <c r="FP285" s="100">
        <f t="shared" si="245"/>
        <v>0</v>
      </c>
      <c r="FQ285" s="101">
        <v>0.19471551674941531</v>
      </c>
      <c r="FR285" s="101">
        <v>-0.19788703778951647</v>
      </c>
      <c r="FS285" s="101">
        <v>-0.12864800476474089</v>
      </c>
      <c r="FT285" s="100" t="s">
        <v>2125</v>
      </c>
      <c r="FU285" s="100" t="s">
        <v>2338</v>
      </c>
      <c r="FV285" s="100" t="s">
        <v>2339</v>
      </c>
      <c r="FW285" s="100" t="s">
        <v>2330</v>
      </c>
      <c r="FX285" s="100" t="s">
        <v>2340</v>
      </c>
      <c r="FY285" s="100" t="s">
        <v>1814</v>
      </c>
      <c r="FZ285" s="100" t="s">
        <v>2304</v>
      </c>
      <c r="GA285" s="100" t="s">
        <v>1692</v>
      </c>
      <c r="GB285" s="100"/>
    </row>
    <row r="286" spans="1:184" hidden="1" x14ac:dyDescent="0.25">
      <c r="A286" s="32" t="s">
        <v>261</v>
      </c>
      <c r="B286" s="90" t="s">
        <v>272</v>
      </c>
      <c r="C286" s="41" t="str">
        <f>'[1]Özet tablo'!P285</f>
        <v>DENİZLİ</v>
      </c>
      <c r="D286" s="41"/>
      <c r="E286" s="41"/>
      <c r="F286" s="41"/>
      <c r="G286" s="91">
        <v>1</v>
      </c>
      <c r="H286" s="91">
        <v>35</v>
      </c>
      <c r="I286" s="91">
        <v>55</v>
      </c>
      <c r="J286" s="91">
        <v>91</v>
      </c>
      <c r="K286" s="92">
        <v>7</v>
      </c>
      <c r="L286" s="92">
        <v>19</v>
      </c>
      <c r="M286" s="92">
        <v>91</v>
      </c>
      <c r="N286" s="92">
        <v>117</v>
      </c>
      <c r="O286" s="93">
        <v>6</v>
      </c>
      <c r="P286" s="40">
        <v>24</v>
      </c>
      <c r="Q286" s="94">
        <f t="shared" ref="Q286:Q349" si="255">N286-J286</f>
        <v>26</v>
      </c>
      <c r="R286" s="95">
        <f t="shared" ref="R286:R349" si="256">(N286-J286)/J286</f>
        <v>0.2857142857142857</v>
      </c>
      <c r="S286" s="96">
        <v>97</v>
      </c>
      <c r="T286" s="96">
        <v>92</v>
      </c>
      <c r="U286" s="96">
        <v>76</v>
      </c>
      <c r="V286" s="96">
        <v>109</v>
      </c>
      <c r="W286" s="96">
        <v>168</v>
      </c>
      <c r="X286" s="96">
        <v>265</v>
      </c>
      <c r="Y286" s="73">
        <f t="shared" si="209"/>
        <v>7.216494845360824</v>
      </c>
      <c r="Z286" s="73">
        <f t="shared" si="210"/>
        <v>20.652173913043477</v>
      </c>
      <c r="AA286" s="73">
        <f t="shared" si="211"/>
        <v>96.05263157894737</v>
      </c>
      <c r="AB286" s="73">
        <f t="shared" si="212"/>
        <v>54.761904761904766</v>
      </c>
      <c r="AC286" s="73">
        <f t="shared" si="213"/>
        <v>37.35849056603773</v>
      </c>
      <c r="AD286" s="97">
        <f t="shared" si="214"/>
        <v>76</v>
      </c>
      <c r="AE286" s="40">
        <f t="shared" si="215"/>
        <v>3</v>
      </c>
      <c r="AF286" s="98">
        <v>130</v>
      </c>
      <c r="AG286" s="98">
        <v>85</v>
      </c>
      <c r="AH286" s="98">
        <v>122</v>
      </c>
      <c r="AI286" s="98">
        <v>58</v>
      </c>
      <c r="AJ286" s="98">
        <v>34</v>
      </c>
      <c r="AK286" s="98">
        <v>21</v>
      </c>
      <c r="AL286" s="76">
        <v>5</v>
      </c>
      <c r="AM286" s="76">
        <v>5</v>
      </c>
      <c r="AN286" s="77">
        <v>2</v>
      </c>
      <c r="AO286" s="77">
        <v>17</v>
      </c>
      <c r="AP286" s="77">
        <v>70</v>
      </c>
      <c r="AQ286" s="77">
        <v>2</v>
      </c>
      <c r="AR286" s="77">
        <f t="shared" si="246"/>
        <v>91</v>
      </c>
      <c r="AS286" s="77">
        <v>26</v>
      </c>
      <c r="AT286" s="77"/>
      <c r="AU286" s="79">
        <v>7</v>
      </c>
      <c r="AV286" s="80">
        <f t="shared" si="216"/>
        <v>33.566433566433567</v>
      </c>
      <c r="AW286" s="80">
        <f t="shared" si="217"/>
        <v>35</v>
      </c>
      <c r="AX286" s="80">
        <f t="shared" si="218"/>
        <v>79.310344827586206</v>
      </c>
      <c r="AY286" s="81">
        <f t="shared" si="219"/>
        <v>2.3529411764705883</v>
      </c>
      <c r="AZ286" s="81">
        <f t="shared" si="220"/>
        <v>13.934426229508196</v>
      </c>
      <c r="BA286" s="81">
        <f t="shared" si="221"/>
        <v>83.695652173913047</v>
      </c>
      <c r="BB286" s="81">
        <f t="shared" si="222"/>
        <v>43.925233644859816</v>
      </c>
      <c r="BC286" s="81">
        <f t="shared" si="223"/>
        <v>44.632768361581924</v>
      </c>
      <c r="BD286" s="82">
        <f t="shared" si="247"/>
        <v>15</v>
      </c>
      <c r="BE286" s="83">
        <v>4</v>
      </c>
      <c r="BF286" s="83">
        <v>6</v>
      </c>
      <c r="BG286" s="83">
        <v>2</v>
      </c>
      <c r="BH286" s="83">
        <v>15</v>
      </c>
      <c r="BI286" s="83">
        <v>70</v>
      </c>
      <c r="BJ286" s="83">
        <v>3</v>
      </c>
      <c r="BK286" s="77">
        <f t="shared" si="248"/>
        <v>90</v>
      </c>
      <c r="BL286" s="83">
        <f t="shared" si="224"/>
        <v>4</v>
      </c>
      <c r="BM286" s="84">
        <v>5</v>
      </c>
      <c r="BN286" s="83">
        <f t="shared" si="225"/>
        <v>6</v>
      </c>
      <c r="BO286" s="83">
        <f t="shared" si="226"/>
        <v>2</v>
      </c>
      <c r="BP286" s="83">
        <f t="shared" si="227"/>
        <v>15</v>
      </c>
      <c r="BQ286" s="83">
        <f t="shared" si="228"/>
        <v>70</v>
      </c>
      <c r="BR286" s="83">
        <f t="shared" si="229"/>
        <v>3</v>
      </c>
      <c r="BS286" s="77">
        <f t="shared" si="249"/>
        <v>90</v>
      </c>
      <c r="BT286" s="83">
        <f t="shared" si="230"/>
        <v>0</v>
      </c>
      <c r="BU286" s="77"/>
      <c r="BV286" s="83">
        <f t="shared" si="231"/>
        <v>0</v>
      </c>
      <c r="BW286" s="83">
        <f t="shared" si="232"/>
        <v>0</v>
      </c>
      <c r="BX286" s="83">
        <f t="shared" si="233"/>
        <v>0</v>
      </c>
      <c r="BY286" s="83">
        <f t="shared" si="234"/>
        <v>0</v>
      </c>
      <c r="BZ286" s="83">
        <f t="shared" si="235"/>
        <v>0</v>
      </c>
      <c r="CA286" s="77">
        <f t="shared" si="250"/>
        <v>0</v>
      </c>
      <c r="CC286" s="77"/>
      <c r="CI286" s="77">
        <f t="shared" si="251"/>
        <v>0</v>
      </c>
      <c r="CP286" s="77">
        <f t="shared" si="252"/>
        <v>0</v>
      </c>
      <c r="CQ286" s="85">
        <f t="shared" si="236"/>
        <v>0</v>
      </c>
      <c r="CR286" s="77"/>
      <c r="CS286" s="85">
        <f t="shared" si="237"/>
        <v>0</v>
      </c>
      <c r="CT286" s="85">
        <f t="shared" si="238"/>
        <v>0</v>
      </c>
      <c r="CU286" s="85">
        <f t="shared" si="239"/>
        <v>0</v>
      </c>
      <c r="CV286" s="85">
        <f t="shared" si="240"/>
        <v>0</v>
      </c>
      <c r="CW286" s="85">
        <f t="shared" si="241"/>
        <v>0</v>
      </c>
      <c r="CX286" s="77">
        <f t="shared" si="253"/>
        <v>0</v>
      </c>
      <c r="ET286" s="85">
        <v>4</v>
      </c>
      <c r="EU286" s="85">
        <v>6</v>
      </c>
      <c r="EV286" s="85">
        <v>2</v>
      </c>
      <c r="EW286" s="85">
        <v>15</v>
      </c>
      <c r="EX286" s="85">
        <v>70</v>
      </c>
      <c r="EY286" s="85">
        <v>3</v>
      </c>
      <c r="FL286" s="86">
        <f t="shared" si="254"/>
        <v>36.999999999999986</v>
      </c>
      <c r="FM286" s="99">
        <f t="shared" si="242"/>
        <v>1</v>
      </c>
      <c r="FN286" s="99">
        <f t="shared" si="243"/>
        <v>0</v>
      </c>
      <c r="FO286" s="100">
        <f t="shared" si="244"/>
        <v>0.17</v>
      </c>
      <c r="FP286" s="100">
        <f t="shared" si="245"/>
        <v>0</v>
      </c>
      <c r="FQ286" s="101">
        <v>0.48136796583453434</v>
      </c>
      <c r="FR286" s="101">
        <v>0.25747530691735021</v>
      </c>
      <c r="FS286" s="101">
        <v>0.25671168239505376</v>
      </c>
      <c r="FT286" s="100" t="s">
        <v>1640</v>
      </c>
      <c r="FU286" s="100" t="s">
        <v>1772</v>
      </c>
      <c r="FV286" s="100" t="s">
        <v>1624</v>
      </c>
      <c r="FW286" s="100" t="s">
        <v>2165</v>
      </c>
      <c r="FX286" s="100" t="s">
        <v>1470</v>
      </c>
      <c r="FY286" s="100" t="s">
        <v>1667</v>
      </c>
      <c r="FZ286" s="100" t="s">
        <v>2005</v>
      </c>
      <c r="GA286" s="100" t="s">
        <v>1921</v>
      </c>
      <c r="GB286" s="100"/>
    </row>
    <row r="287" spans="1:184" hidden="1" x14ac:dyDescent="0.25">
      <c r="A287" s="32" t="s">
        <v>261</v>
      </c>
      <c r="B287" s="90" t="s">
        <v>273</v>
      </c>
      <c r="C287" s="41" t="str">
        <f>'[1]Özet tablo'!P286</f>
        <v>DENİZLİ</v>
      </c>
      <c r="D287" s="41"/>
      <c r="E287" s="41"/>
      <c r="F287" s="41"/>
      <c r="G287" s="91">
        <v>15</v>
      </c>
      <c r="H287" s="91">
        <v>112</v>
      </c>
      <c r="I287" s="91">
        <v>248</v>
      </c>
      <c r="J287" s="91">
        <v>375</v>
      </c>
      <c r="K287" s="92">
        <v>18</v>
      </c>
      <c r="L287" s="92">
        <v>131</v>
      </c>
      <c r="M287" s="92">
        <v>307</v>
      </c>
      <c r="N287" s="92">
        <v>456</v>
      </c>
      <c r="O287" s="93">
        <v>12</v>
      </c>
      <c r="P287" s="40">
        <v>95</v>
      </c>
      <c r="Q287" s="94">
        <f t="shared" si="255"/>
        <v>81</v>
      </c>
      <c r="R287" s="95">
        <f t="shared" si="256"/>
        <v>0.216</v>
      </c>
      <c r="S287" s="96">
        <v>310</v>
      </c>
      <c r="T287" s="96">
        <v>442</v>
      </c>
      <c r="U287" s="96">
        <v>334</v>
      </c>
      <c r="V287" s="96">
        <v>451</v>
      </c>
      <c r="W287" s="96">
        <v>776</v>
      </c>
      <c r="X287" s="96">
        <v>1086</v>
      </c>
      <c r="Y287" s="73">
        <f t="shared" si="209"/>
        <v>5.806451612903226</v>
      </c>
      <c r="Z287" s="73">
        <f t="shared" si="210"/>
        <v>29.638009049773757</v>
      </c>
      <c r="AA287" s="73">
        <f t="shared" si="211"/>
        <v>67.06586826347305</v>
      </c>
      <c r="AB287" s="73">
        <f t="shared" si="212"/>
        <v>45.74742268041237</v>
      </c>
      <c r="AC287" s="73">
        <f t="shared" si="213"/>
        <v>34.346224677716393</v>
      </c>
      <c r="AD287" s="97">
        <f t="shared" si="214"/>
        <v>421</v>
      </c>
      <c r="AE287" s="40">
        <f t="shared" si="215"/>
        <v>110</v>
      </c>
      <c r="AF287" s="98">
        <v>472</v>
      </c>
      <c r="AG287" s="98">
        <v>357</v>
      </c>
      <c r="AH287" s="98">
        <v>418</v>
      </c>
      <c r="AI287" s="98">
        <v>323</v>
      </c>
      <c r="AJ287" s="98">
        <v>116</v>
      </c>
      <c r="AK287" s="98">
        <v>103</v>
      </c>
      <c r="AL287" s="76">
        <v>16</v>
      </c>
      <c r="AM287" s="76">
        <v>25</v>
      </c>
      <c r="AN287" s="77">
        <v>35</v>
      </c>
      <c r="AO287" s="77">
        <v>123</v>
      </c>
      <c r="AP287" s="77">
        <v>338</v>
      </c>
      <c r="AQ287" s="77">
        <v>17</v>
      </c>
      <c r="AR287" s="77">
        <f t="shared" si="246"/>
        <v>513</v>
      </c>
      <c r="AS287" s="77">
        <v>110</v>
      </c>
      <c r="AT287" s="78">
        <v>8</v>
      </c>
      <c r="AU287" s="79">
        <v>24</v>
      </c>
      <c r="AV287" s="80">
        <f t="shared" si="216"/>
        <v>41.17647058823529</v>
      </c>
      <c r="AW287" s="80">
        <f t="shared" si="217"/>
        <v>49.662618083670715</v>
      </c>
      <c r="AX287" s="80">
        <f t="shared" si="218"/>
        <v>75.851393188854487</v>
      </c>
      <c r="AY287" s="81">
        <f t="shared" si="219"/>
        <v>9.8039215686274517</v>
      </c>
      <c r="AZ287" s="81">
        <f t="shared" si="220"/>
        <v>29.425837320574161</v>
      </c>
      <c r="BA287" s="81">
        <f t="shared" si="221"/>
        <v>84.28246013667426</v>
      </c>
      <c r="BB287" s="81">
        <f t="shared" si="222"/>
        <v>57.526254375729295</v>
      </c>
      <c r="BC287" s="81">
        <f t="shared" si="223"/>
        <v>50.879396984924618</v>
      </c>
      <c r="BD287" s="82">
        <f t="shared" si="247"/>
        <v>69</v>
      </c>
      <c r="BE287" s="83">
        <v>16</v>
      </c>
      <c r="BF287" s="83">
        <v>32</v>
      </c>
      <c r="BG287" s="83">
        <v>33</v>
      </c>
      <c r="BH287" s="83">
        <v>109</v>
      </c>
      <c r="BI287" s="83">
        <v>335</v>
      </c>
      <c r="BJ287" s="83">
        <v>31</v>
      </c>
      <c r="BK287" s="77">
        <f t="shared" si="248"/>
        <v>508</v>
      </c>
      <c r="BL287" s="83">
        <f t="shared" si="224"/>
        <v>14</v>
      </c>
      <c r="BM287" s="84">
        <v>21</v>
      </c>
      <c r="BN287" s="83">
        <f t="shared" si="225"/>
        <v>26</v>
      </c>
      <c r="BO287" s="83">
        <f t="shared" si="226"/>
        <v>9</v>
      </c>
      <c r="BP287" s="83">
        <f t="shared" si="227"/>
        <v>80</v>
      </c>
      <c r="BQ287" s="83">
        <f t="shared" si="228"/>
        <v>301</v>
      </c>
      <c r="BR287" s="83">
        <f t="shared" si="229"/>
        <v>28</v>
      </c>
      <c r="BS287" s="77">
        <f t="shared" si="249"/>
        <v>418</v>
      </c>
      <c r="BT287" s="83">
        <f t="shared" si="230"/>
        <v>2</v>
      </c>
      <c r="BU287" s="77">
        <v>4</v>
      </c>
      <c r="BV287" s="83">
        <f t="shared" si="231"/>
        <v>6</v>
      </c>
      <c r="BW287" s="83">
        <f t="shared" si="232"/>
        <v>24</v>
      </c>
      <c r="BX287" s="83">
        <f t="shared" si="233"/>
        <v>29</v>
      </c>
      <c r="BY287" s="83">
        <f t="shared" si="234"/>
        <v>34</v>
      </c>
      <c r="BZ287" s="83">
        <f t="shared" si="235"/>
        <v>3</v>
      </c>
      <c r="CA287" s="77">
        <f t="shared" si="250"/>
        <v>90</v>
      </c>
      <c r="CC287" s="77"/>
      <c r="CI287" s="77">
        <f t="shared" si="251"/>
        <v>0</v>
      </c>
      <c r="CP287" s="77">
        <f t="shared" si="252"/>
        <v>0</v>
      </c>
      <c r="CQ287" s="85">
        <f t="shared" si="236"/>
        <v>0</v>
      </c>
      <c r="CR287" s="77"/>
      <c r="CS287" s="85">
        <f t="shared" si="237"/>
        <v>0</v>
      </c>
      <c r="CT287" s="85">
        <f t="shared" si="238"/>
        <v>0</v>
      </c>
      <c r="CU287" s="85">
        <f t="shared" si="239"/>
        <v>0</v>
      </c>
      <c r="CV287" s="85">
        <f t="shared" si="240"/>
        <v>0</v>
      </c>
      <c r="CW287" s="85">
        <f t="shared" si="241"/>
        <v>0</v>
      </c>
      <c r="CX287" s="77">
        <f t="shared" si="253"/>
        <v>0</v>
      </c>
      <c r="EB287" s="85">
        <v>2</v>
      </c>
      <c r="EC287" s="85">
        <v>6</v>
      </c>
      <c r="ED287" s="85">
        <v>24</v>
      </c>
      <c r="EE287" s="85">
        <v>29</v>
      </c>
      <c r="EF287" s="85">
        <v>34</v>
      </c>
      <c r="EG287" s="85">
        <v>3</v>
      </c>
      <c r="ET287" s="85">
        <v>13</v>
      </c>
      <c r="EU287" s="85">
        <v>22</v>
      </c>
      <c r="EV287" s="85">
        <v>2</v>
      </c>
      <c r="EW287" s="85">
        <v>50</v>
      </c>
      <c r="EX287" s="85">
        <v>273</v>
      </c>
      <c r="EY287" s="85">
        <v>27</v>
      </c>
      <c r="EZ287" s="85">
        <v>1</v>
      </c>
      <c r="FA287" s="85">
        <v>4</v>
      </c>
      <c r="FB287" s="85">
        <v>7</v>
      </c>
      <c r="FC287" s="85">
        <v>30</v>
      </c>
      <c r="FD287" s="85">
        <v>28</v>
      </c>
      <c r="FE287" s="85">
        <v>1</v>
      </c>
      <c r="FL287" s="86">
        <f t="shared" si="254"/>
        <v>32.699999999999932</v>
      </c>
      <c r="FM287" s="99">
        <f t="shared" si="242"/>
        <v>1</v>
      </c>
      <c r="FN287" s="99">
        <f t="shared" si="243"/>
        <v>0</v>
      </c>
      <c r="FO287" s="100">
        <f t="shared" si="244"/>
        <v>0.17</v>
      </c>
      <c r="FP287" s="100">
        <f t="shared" si="245"/>
        <v>0</v>
      </c>
      <c r="FQ287" s="101">
        <v>0.32994359701036369</v>
      </c>
      <c r="FR287" s="101">
        <v>0.19477351916376309</v>
      </c>
      <c r="FS287" s="101">
        <v>8.0572458868605118E-2</v>
      </c>
      <c r="FT287" s="100" t="s">
        <v>1660</v>
      </c>
      <c r="FU287" s="100" t="s">
        <v>1879</v>
      </c>
      <c r="FV287" s="100" t="s">
        <v>2088</v>
      </c>
      <c r="FW287" s="100" t="s">
        <v>1935</v>
      </c>
      <c r="FX287" s="100" t="s">
        <v>1565</v>
      </c>
      <c r="FY287" s="100" t="s">
        <v>1954</v>
      </c>
      <c r="FZ287" s="100" t="s">
        <v>1732</v>
      </c>
      <c r="GA287" s="100" t="s">
        <v>2042</v>
      </c>
      <c r="GB287" s="100"/>
    </row>
    <row r="288" spans="1:184" hidden="1" x14ac:dyDescent="0.25">
      <c r="A288" s="32" t="s">
        <v>261</v>
      </c>
      <c r="B288" s="90" t="s">
        <v>1014</v>
      </c>
      <c r="C288" s="41" t="str">
        <f>'[1]Özet tablo'!P287</f>
        <v>DENİZLİ</v>
      </c>
      <c r="D288" s="41"/>
      <c r="E288" s="41"/>
      <c r="F288" s="41"/>
      <c r="G288" s="91">
        <v>14</v>
      </c>
      <c r="H288" s="91">
        <v>84</v>
      </c>
      <c r="I288" s="91">
        <v>152</v>
      </c>
      <c r="J288" s="91">
        <v>250</v>
      </c>
      <c r="K288" s="92">
        <v>39</v>
      </c>
      <c r="L288" s="92">
        <v>87</v>
      </c>
      <c r="M288" s="92">
        <v>194</v>
      </c>
      <c r="N288" s="92">
        <v>320</v>
      </c>
      <c r="O288" s="93">
        <v>9</v>
      </c>
      <c r="P288" s="40">
        <v>50</v>
      </c>
      <c r="Q288" s="94">
        <f t="shared" si="255"/>
        <v>70</v>
      </c>
      <c r="R288" s="95">
        <f t="shared" si="256"/>
        <v>0.28000000000000003</v>
      </c>
      <c r="S288" s="96">
        <v>220</v>
      </c>
      <c r="T288" s="96">
        <v>293</v>
      </c>
      <c r="U288" s="96">
        <v>215</v>
      </c>
      <c r="V288" s="96">
        <v>305</v>
      </c>
      <c r="W288" s="96">
        <v>508</v>
      </c>
      <c r="X288" s="96">
        <v>728</v>
      </c>
      <c r="Y288" s="73">
        <f t="shared" si="209"/>
        <v>17.727272727272727</v>
      </c>
      <c r="Z288" s="73">
        <f t="shared" si="210"/>
        <v>29.692832764505116</v>
      </c>
      <c r="AA288" s="73">
        <f t="shared" si="211"/>
        <v>71.16279069767441</v>
      </c>
      <c r="AB288" s="73">
        <f t="shared" si="212"/>
        <v>47.244094488188978</v>
      </c>
      <c r="AC288" s="73">
        <f t="shared" si="213"/>
        <v>38.324175824175825</v>
      </c>
      <c r="AD288" s="97">
        <f t="shared" si="214"/>
        <v>268</v>
      </c>
      <c r="AE288" s="40">
        <f t="shared" si="215"/>
        <v>62</v>
      </c>
      <c r="AF288" s="98">
        <v>300</v>
      </c>
      <c r="AG288" s="98">
        <v>226</v>
      </c>
      <c r="AH288" s="98">
        <v>284</v>
      </c>
      <c r="AI288" s="98">
        <v>208</v>
      </c>
      <c r="AJ288" s="98">
        <v>82</v>
      </c>
      <c r="AK288" s="98">
        <v>64</v>
      </c>
      <c r="AL288" s="76">
        <v>13</v>
      </c>
      <c r="AM288" s="76">
        <v>20</v>
      </c>
      <c r="AN288" s="77">
        <v>40</v>
      </c>
      <c r="AO288" s="77">
        <v>101</v>
      </c>
      <c r="AP288" s="77">
        <v>187</v>
      </c>
      <c r="AQ288" s="77">
        <v>12</v>
      </c>
      <c r="AR288" s="77">
        <f t="shared" si="246"/>
        <v>340</v>
      </c>
      <c r="AS288" s="77">
        <v>56</v>
      </c>
      <c r="AT288" s="78">
        <v>2</v>
      </c>
      <c r="AU288" s="79">
        <v>34</v>
      </c>
      <c r="AV288" s="80">
        <f t="shared" si="216"/>
        <v>42.165898617511523</v>
      </c>
      <c r="AW288" s="80">
        <f t="shared" si="217"/>
        <v>49.59349593495935</v>
      </c>
      <c r="AX288" s="80">
        <f t="shared" si="218"/>
        <v>68.75</v>
      </c>
      <c r="AY288" s="81">
        <f t="shared" si="219"/>
        <v>17.699115044247787</v>
      </c>
      <c r="AZ288" s="81">
        <f t="shared" si="220"/>
        <v>35.563380281690144</v>
      </c>
      <c r="BA288" s="81">
        <f t="shared" si="221"/>
        <v>76.896551724137936</v>
      </c>
      <c r="BB288" s="81">
        <f t="shared" si="222"/>
        <v>56.445993031358888</v>
      </c>
      <c r="BC288" s="81">
        <f t="shared" si="223"/>
        <v>50.968992248062015</v>
      </c>
      <c r="BD288" s="82">
        <f t="shared" si="247"/>
        <v>67</v>
      </c>
      <c r="BE288" s="83">
        <v>13</v>
      </c>
      <c r="BF288" s="83">
        <v>19</v>
      </c>
      <c r="BG288" s="83">
        <v>42</v>
      </c>
      <c r="BH288" s="83">
        <v>89</v>
      </c>
      <c r="BI288" s="83">
        <v>200</v>
      </c>
      <c r="BJ288" s="83">
        <v>14</v>
      </c>
      <c r="BK288" s="77">
        <f t="shared" si="248"/>
        <v>345</v>
      </c>
      <c r="BL288" s="83">
        <f t="shared" si="224"/>
        <v>13</v>
      </c>
      <c r="BM288" s="84">
        <v>20</v>
      </c>
      <c r="BN288" s="83">
        <f t="shared" si="225"/>
        <v>19</v>
      </c>
      <c r="BO288" s="83">
        <f t="shared" si="226"/>
        <v>42</v>
      </c>
      <c r="BP288" s="83">
        <f t="shared" si="227"/>
        <v>89</v>
      </c>
      <c r="BQ288" s="83">
        <f t="shared" si="228"/>
        <v>200</v>
      </c>
      <c r="BR288" s="83">
        <f t="shared" si="229"/>
        <v>14</v>
      </c>
      <c r="BS288" s="77">
        <f t="shared" si="249"/>
        <v>345</v>
      </c>
      <c r="BT288" s="83">
        <f t="shared" si="230"/>
        <v>0</v>
      </c>
      <c r="BU288" s="77"/>
      <c r="BV288" s="83">
        <f t="shared" si="231"/>
        <v>0</v>
      </c>
      <c r="BW288" s="83">
        <f t="shared" si="232"/>
        <v>0</v>
      </c>
      <c r="BX288" s="83">
        <f t="shared" si="233"/>
        <v>0</v>
      </c>
      <c r="BY288" s="83">
        <f t="shared" si="234"/>
        <v>0</v>
      </c>
      <c r="BZ288" s="83">
        <f t="shared" si="235"/>
        <v>0</v>
      </c>
      <c r="CA288" s="77">
        <f t="shared" si="250"/>
        <v>0</v>
      </c>
      <c r="CC288" s="77"/>
      <c r="CI288" s="77">
        <f t="shared" si="251"/>
        <v>0</v>
      </c>
      <c r="CP288" s="77">
        <f t="shared" si="252"/>
        <v>0</v>
      </c>
      <c r="CQ288" s="85">
        <f t="shared" si="236"/>
        <v>0</v>
      </c>
      <c r="CR288" s="77"/>
      <c r="CS288" s="85">
        <f t="shared" si="237"/>
        <v>0</v>
      </c>
      <c r="CT288" s="85">
        <f t="shared" si="238"/>
        <v>0</v>
      </c>
      <c r="CU288" s="85">
        <f t="shared" si="239"/>
        <v>0</v>
      </c>
      <c r="CV288" s="85">
        <f t="shared" si="240"/>
        <v>0</v>
      </c>
      <c r="CW288" s="85">
        <f t="shared" si="241"/>
        <v>0</v>
      </c>
      <c r="CX288" s="77">
        <f t="shared" si="253"/>
        <v>0</v>
      </c>
      <c r="ET288" s="85">
        <v>12</v>
      </c>
      <c r="EU288" s="85">
        <v>12</v>
      </c>
      <c r="EV288" s="85">
        <v>9</v>
      </c>
      <c r="EW288" s="85">
        <v>27</v>
      </c>
      <c r="EX288" s="85">
        <v>130</v>
      </c>
      <c r="EY288" s="85">
        <v>10</v>
      </c>
      <c r="EZ288" s="85">
        <v>1</v>
      </c>
      <c r="FA288" s="85">
        <v>7</v>
      </c>
      <c r="FB288" s="85">
        <v>33</v>
      </c>
      <c r="FC288" s="85">
        <v>62</v>
      </c>
      <c r="FD288" s="85">
        <v>70</v>
      </c>
      <c r="FE288" s="85">
        <v>4</v>
      </c>
      <c r="FL288" s="86">
        <f t="shared" si="254"/>
        <v>42.399999999999977</v>
      </c>
      <c r="FM288" s="99">
        <f t="shared" si="242"/>
        <v>2</v>
      </c>
      <c r="FN288" s="99">
        <f t="shared" si="243"/>
        <v>0</v>
      </c>
      <c r="FO288" s="100">
        <f t="shared" si="244"/>
        <v>0.34</v>
      </c>
      <c r="FP288" s="100">
        <f t="shared" si="245"/>
        <v>0</v>
      </c>
      <c r="FQ288" s="101">
        <v>0.24902392971442741</v>
      </c>
      <c r="FR288" s="101">
        <v>0.18530602697584631</v>
      </c>
      <c r="FS288" s="101">
        <v>9.1072941838894264E-2</v>
      </c>
      <c r="FT288" s="100" t="s">
        <v>1701</v>
      </c>
      <c r="FU288" s="100" t="s">
        <v>1815</v>
      </c>
      <c r="FV288" s="100" t="s">
        <v>1816</v>
      </c>
      <c r="FW288" s="100" t="s">
        <v>1817</v>
      </c>
      <c r="FX288" s="100" t="s">
        <v>1818</v>
      </c>
      <c r="FY288" s="100" t="s">
        <v>1725</v>
      </c>
      <c r="FZ288" s="100" t="s">
        <v>1675</v>
      </c>
      <c r="GA288" s="100" t="s">
        <v>1605</v>
      </c>
      <c r="GB288" s="100"/>
    </row>
    <row r="289" spans="1:184" hidden="1" x14ac:dyDescent="0.25">
      <c r="A289" s="108" t="s">
        <v>261</v>
      </c>
      <c r="B289" s="109" t="s">
        <v>274</v>
      </c>
      <c r="C289" s="41" t="str">
        <f>'[1]Özet tablo'!P288</f>
        <v>DENİZLİ</v>
      </c>
      <c r="D289" s="41"/>
      <c r="E289" s="41"/>
      <c r="F289" s="41"/>
      <c r="G289" s="110">
        <v>108</v>
      </c>
      <c r="H289" s="110">
        <v>234</v>
      </c>
      <c r="I289" s="110">
        <v>289</v>
      </c>
      <c r="J289" s="110">
        <v>631</v>
      </c>
      <c r="K289" s="92">
        <v>710</v>
      </c>
      <c r="L289" s="92">
        <v>1535</v>
      </c>
      <c r="M289" s="92">
        <v>3447</v>
      </c>
      <c r="N289" s="92">
        <v>5692</v>
      </c>
      <c r="O289" s="93">
        <v>51</v>
      </c>
      <c r="P289" s="40">
        <v>1126</v>
      </c>
      <c r="Q289" s="94">
        <f t="shared" si="255"/>
        <v>5061</v>
      </c>
      <c r="R289" s="95">
        <f t="shared" si="256"/>
        <v>8.0206022187004749</v>
      </c>
      <c r="S289" s="96">
        <v>2988</v>
      </c>
      <c r="T289" s="96">
        <v>4074</v>
      </c>
      <c r="U289" s="96">
        <v>3132</v>
      </c>
      <c r="V289" s="96">
        <v>4140</v>
      </c>
      <c r="W289" s="96">
        <v>7206</v>
      </c>
      <c r="X289" s="96">
        <v>10194</v>
      </c>
      <c r="Y289" s="73">
        <f t="shared" si="209"/>
        <v>23.761713520749666</v>
      </c>
      <c r="Z289" s="73">
        <f t="shared" si="210"/>
        <v>37.677957781050566</v>
      </c>
      <c r="AA289" s="73">
        <f t="shared" si="211"/>
        <v>75.734355044699868</v>
      </c>
      <c r="AB289" s="73">
        <f t="shared" si="212"/>
        <v>54.218706633361094</v>
      </c>
      <c r="AC289" s="73">
        <f t="shared" si="213"/>
        <v>45.291347851677457</v>
      </c>
      <c r="AD289" s="97">
        <f t="shared" si="214"/>
        <v>3299</v>
      </c>
      <c r="AE289" s="40">
        <f t="shared" si="215"/>
        <v>760</v>
      </c>
      <c r="AF289" s="98">
        <v>4178</v>
      </c>
      <c r="AG289" s="98">
        <v>3324</v>
      </c>
      <c r="AH289" s="98">
        <v>4076</v>
      </c>
      <c r="AI289" s="98">
        <v>3122</v>
      </c>
      <c r="AJ289" s="98">
        <v>1035</v>
      </c>
      <c r="AK289" s="98">
        <v>947</v>
      </c>
      <c r="AL289" s="76">
        <v>113</v>
      </c>
      <c r="AM289" s="76">
        <v>365</v>
      </c>
      <c r="AN289" s="77">
        <v>797</v>
      </c>
      <c r="AO289" s="77">
        <v>1856</v>
      </c>
      <c r="AP289" s="77">
        <v>3276</v>
      </c>
      <c r="AQ289" s="77">
        <v>419</v>
      </c>
      <c r="AR289" s="77">
        <f t="shared" si="246"/>
        <v>6348</v>
      </c>
      <c r="AS289" s="77">
        <v>1266</v>
      </c>
      <c r="AT289" s="78">
        <v>44</v>
      </c>
      <c r="AU289" s="79">
        <v>115</v>
      </c>
      <c r="AV289" s="80">
        <f t="shared" si="216"/>
        <v>50.046540490226498</v>
      </c>
      <c r="AW289" s="80">
        <f t="shared" si="217"/>
        <v>59.53042511808836</v>
      </c>
      <c r="AX289" s="80">
        <f t="shared" si="218"/>
        <v>77.802690582959642</v>
      </c>
      <c r="AY289" s="81">
        <f t="shared" si="219"/>
        <v>23.977135980746091</v>
      </c>
      <c r="AZ289" s="81">
        <f t="shared" si="220"/>
        <v>45.534838076545633</v>
      </c>
      <c r="BA289" s="81">
        <f t="shared" si="221"/>
        <v>82.631705556891987</v>
      </c>
      <c r="BB289" s="81">
        <f t="shared" si="222"/>
        <v>64.265759747358203</v>
      </c>
      <c r="BC289" s="81">
        <f t="shared" si="223"/>
        <v>56.569977275765268</v>
      </c>
      <c r="BD289" s="82">
        <f t="shared" si="247"/>
        <v>722</v>
      </c>
      <c r="BE289" s="83">
        <v>115</v>
      </c>
      <c r="BF289" s="83">
        <v>426</v>
      </c>
      <c r="BG289" s="83">
        <v>787</v>
      </c>
      <c r="BH289" s="83">
        <v>1774</v>
      </c>
      <c r="BI289" s="83">
        <v>3282</v>
      </c>
      <c r="BJ289" s="83">
        <v>575</v>
      </c>
      <c r="BK289" s="77">
        <f t="shared" si="248"/>
        <v>6418</v>
      </c>
      <c r="BL289" s="83">
        <f t="shared" si="224"/>
        <v>55</v>
      </c>
      <c r="BM289" s="84">
        <v>152</v>
      </c>
      <c r="BN289" s="83">
        <f t="shared" si="225"/>
        <v>225</v>
      </c>
      <c r="BO289" s="83">
        <f t="shared" si="226"/>
        <v>346</v>
      </c>
      <c r="BP289" s="83">
        <f t="shared" si="227"/>
        <v>987</v>
      </c>
      <c r="BQ289" s="83">
        <f t="shared" si="228"/>
        <v>2453</v>
      </c>
      <c r="BR289" s="83">
        <f t="shared" si="229"/>
        <v>466</v>
      </c>
      <c r="BS289" s="77">
        <f t="shared" si="249"/>
        <v>4252</v>
      </c>
      <c r="BT289" s="83">
        <f t="shared" si="230"/>
        <v>23</v>
      </c>
      <c r="BU289" s="77">
        <v>96</v>
      </c>
      <c r="BV289" s="83">
        <f t="shared" si="231"/>
        <v>82</v>
      </c>
      <c r="BW289" s="83">
        <f t="shared" si="232"/>
        <v>124</v>
      </c>
      <c r="BX289" s="83">
        <f t="shared" si="233"/>
        <v>374</v>
      </c>
      <c r="BY289" s="83">
        <f t="shared" si="234"/>
        <v>476</v>
      </c>
      <c r="BZ289" s="83">
        <f t="shared" si="235"/>
        <v>73</v>
      </c>
      <c r="CA289" s="77">
        <f t="shared" si="250"/>
        <v>1047</v>
      </c>
      <c r="CB289" s="85">
        <v>36</v>
      </c>
      <c r="CC289" s="77">
        <v>115</v>
      </c>
      <c r="CD289" s="85">
        <v>117</v>
      </c>
      <c r="CE289" s="85">
        <v>317</v>
      </c>
      <c r="CF289" s="85">
        <v>403</v>
      </c>
      <c r="CG289" s="85">
        <v>337</v>
      </c>
      <c r="CH289" s="85">
        <v>34</v>
      </c>
      <c r="CI289" s="77">
        <f t="shared" si="251"/>
        <v>1091</v>
      </c>
      <c r="CP289" s="77">
        <f t="shared" si="252"/>
        <v>0</v>
      </c>
      <c r="CQ289" s="85">
        <f t="shared" si="236"/>
        <v>1</v>
      </c>
      <c r="CR289" s="77">
        <v>2</v>
      </c>
      <c r="CS289" s="85">
        <f t="shared" si="237"/>
        <v>2</v>
      </c>
      <c r="CT289" s="85">
        <f t="shared" si="238"/>
        <v>0</v>
      </c>
      <c r="CU289" s="85">
        <f t="shared" si="239"/>
        <v>10</v>
      </c>
      <c r="CV289" s="85">
        <f t="shared" si="240"/>
        <v>16</v>
      </c>
      <c r="CW289" s="85">
        <f t="shared" si="241"/>
        <v>2</v>
      </c>
      <c r="CX289" s="77">
        <f t="shared" si="253"/>
        <v>28</v>
      </c>
      <c r="CY289" s="85">
        <v>1</v>
      </c>
      <c r="CZ289" s="85">
        <v>2</v>
      </c>
      <c r="DA289" s="85">
        <v>0</v>
      </c>
      <c r="DB289" s="85">
        <v>10</v>
      </c>
      <c r="DC289" s="85">
        <v>16</v>
      </c>
      <c r="DD289" s="85">
        <v>2</v>
      </c>
      <c r="DP289" s="85">
        <v>1</v>
      </c>
      <c r="DQ289" s="85">
        <v>3</v>
      </c>
      <c r="DR289" s="85">
        <v>7</v>
      </c>
      <c r="DS289" s="85">
        <v>17</v>
      </c>
      <c r="DT289" s="85">
        <v>1</v>
      </c>
      <c r="DU289" s="85">
        <v>0</v>
      </c>
      <c r="DV289" s="85">
        <v>8</v>
      </c>
      <c r="DW289" s="85">
        <v>29</v>
      </c>
      <c r="DX289" s="85">
        <v>22</v>
      </c>
      <c r="DY289" s="85">
        <v>127</v>
      </c>
      <c r="DZ289" s="85">
        <v>212</v>
      </c>
      <c r="EA289" s="85">
        <v>32</v>
      </c>
      <c r="EB289" s="85">
        <v>15</v>
      </c>
      <c r="EC289" s="85">
        <v>53</v>
      </c>
      <c r="ED289" s="85">
        <v>102</v>
      </c>
      <c r="EE289" s="85">
        <v>247</v>
      </c>
      <c r="EF289" s="85">
        <v>264</v>
      </c>
      <c r="EG289" s="85">
        <v>41</v>
      </c>
      <c r="EH289" s="85">
        <v>4</v>
      </c>
      <c r="EI289" s="85">
        <v>3</v>
      </c>
      <c r="EJ289" s="85">
        <v>15</v>
      </c>
      <c r="EK289" s="85">
        <v>37</v>
      </c>
      <c r="EL289" s="85">
        <v>23</v>
      </c>
      <c r="EM289" s="85">
        <v>14</v>
      </c>
      <c r="ET289" s="85">
        <v>41</v>
      </c>
      <c r="EU289" s="85">
        <v>127</v>
      </c>
      <c r="EV289" s="85">
        <v>5</v>
      </c>
      <c r="EW289" s="85">
        <v>212</v>
      </c>
      <c r="EX289" s="85">
        <v>1733</v>
      </c>
      <c r="EY289" s="85">
        <v>340</v>
      </c>
      <c r="EZ289" s="85">
        <v>9</v>
      </c>
      <c r="FA289" s="85">
        <v>92</v>
      </c>
      <c r="FB289" s="85">
        <v>319</v>
      </c>
      <c r="FC289" s="85">
        <v>721</v>
      </c>
      <c r="FD289" s="85">
        <v>696</v>
      </c>
      <c r="FE289" s="85">
        <v>112</v>
      </c>
      <c r="FL289" s="86">
        <f t="shared" si="254"/>
        <v>0</v>
      </c>
      <c r="FM289" s="99">
        <f t="shared" si="242"/>
        <v>0</v>
      </c>
      <c r="FN289" s="99">
        <f t="shared" si="243"/>
        <v>0</v>
      </c>
      <c r="FO289" s="100">
        <f t="shared" si="244"/>
        <v>0</v>
      </c>
      <c r="FP289" s="100">
        <f t="shared" si="245"/>
        <v>0</v>
      </c>
      <c r="FQ289" s="101">
        <v>0.20291094949707103</v>
      </c>
      <c r="FR289" s="101">
        <v>5.9639948966504805E-2</v>
      </c>
      <c r="FS289" s="101">
        <v>2.6070212936870247E-2</v>
      </c>
      <c r="FT289" s="100" t="s">
        <v>1992</v>
      </c>
      <c r="FU289" s="100" t="s">
        <v>2019</v>
      </c>
      <c r="FV289" s="100" t="s">
        <v>1762</v>
      </c>
      <c r="FW289" s="100" t="s">
        <v>2099</v>
      </c>
      <c r="FX289" s="100" t="s">
        <v>1543</v>
      </c>
      <c r="FY289" s="100" t="s">
        <v>1699</v>
      </c>
      <c r="FZ289" s="100" t="s">
        <v>2286</v>
      </c>
      <c r="GA289" s="100" t="s">
        <v>1622</v>
      </c>
      <c r="GB289" s="100"/>
    </row>
    <row r="290" spans="1:184" hidden="1" x14ac:dyDescent="0.25">
      <c r="A290" s="108" t="s">
        <v>261</v>
      </c>
      <c r="B290" s="109" t="s">
        <v>275</v>
      </c>
      <c r="C290" s="41" t="str">
        <f>'[1]Özet tablo'!P289</f>
        <v>DENİZLİ</v>
      </c>
      <c r="D290" s="41"/>
      <c r="E290" s="41"/>
      <c r="F290" s="41"/>
      <c r="G290" s="110">
        <v>10</v>
      </c>
      <c r="H290" s="110">
        <v>40</v>
      </c>
      <c r="I290" s="110">
        <v>57</v>
      </c>
      <c r="J290" s="110">
        <v>107</v>
      </c>
      <c r="K290" s="92">
        <v>575</v>
      </c>
      <c r="L290" s="92">
        <v>1391</v>
      </c>
      <c r="M290" s="92">
        <v>3344</v>
      </c>
      <c r="N290" s="92">
        <v>5310</v>
      </c>
      <c r="O290" s="93">
        <v>64</v>
      </c>
      <c r="P290" s="40">
        <v>1005</v>
      </c>
      <c r="Q290" s="94">
        <f t="shared" si="255"/>
        <v>5203</v>
      </c>
      <c r="R290" s="95">
        <f t="shared" si="256"/>
        <v>48.626168224299064</v>
      </c>
      <c r="S290" s="96">
        <v>3368</v>
      </c>
      <c r="T290" s="96">
        <v>4301</v>
      </c>
      <c r="U290" s="96">
        <v>3337</v>
      </c>
      <c r="V290" s="96">
        <v>4410</v>
      </c>
      <c r="W290" s="96">
        <v>7638</v>
      </c>
      <c r="X290" s="96">
        <v>11006</v>
      </c>
      <c r="Y290" s="73">
        <f t="shared" si="209"/>
        <v>17.072446555819479</v>
      </c>
      <c r="Z290" s="73">
        <f t="shared" si="210"/>
        <v>32.341315973029531</v>
      </c>
      <c r="AA290" s="73">
        <f t="shared" si="211"/>
        <v>72.010788133053637</v>
      </c>
      <c r="AB290" s="73">
        <f t="shared" si="212"/>
        <v>49.67268918565069</v>
      </c>
      <c r="AC290" s="73">
        <f t="shared" si="213"/>
        <v>39.696529165909503</v>
      </c>
      <c r="AD290" s="97">
        <f t="shared" si="214"/>
        <v>3844</v>
      </c>
      <c r="AE290" s="40">
        <f t="shared" si="215"/>
        <v>934</v>
      </c>
      <c r="AF290" s="98">
        <v>4451</v>
      </c>
      <c r="AG290" s="98">
        <v>3554</v>
      </c>
      <c r="AH290" s="98">
        <v>4442</v>
      </c>
      <c r="AI290" s="98">
        <v>3286</v>
      </c>
      <c r="AJ290" s="98">
        <v>1076</v>
      </c>
      <c r="AK290" s="98">
        <v>1020</v>
      </c>
      <c r="AL290" s="76">
        <v>84</v>
      </c>
      <c r="AM290" s="76">
        <v>223</v>
      </c>
      <c r="AN290" s="77">
        <v>557</v>
      </c>
      <c r="AO290" s="77">
        <v>1411</v>
      </c>
      <c r="AP290" s="77">
        <v>3048</v>
      </c>
      <c r="AQ290" s="77">
        <v>355</v>
      </c>
      <c r="AR290" s="77">
        <f t="shared" si="246"/>
        <v>5371</v>
      </c>
      <c r="AS290" s="77">
        <v>1123</v>
      </c>
      <c r="AT290" s="78">
        <v>40</v>
      </c>
      <c r="AU290" s="79">
        <v>135</v>
      </c>
      <c r="AV290" s="80">
        <f t="shared" si="216"/>
        <v>41.476608187134502</v>
      </c>
      <c r="AW290" s="80">
        <f t="shared" si="217"/>
        <v>47.761387163561075</v>
      </c>
      <c r="AX290" s="80">
        <f t="shared" si="218"/>
        <v>69.385270846013398</v>
      </c>
      <c r="AY290" s="81">
        <f t="shared" si="219"/>
        <v>15.672481710748453</v>
      </c>
      <c r="AZ290" s="81">
        <f t="shared" si="220"/>
        <v>31.764970733903645</v>
      </c>
      <c r="BA290" s="81">
        <f t="shared" si="221"/>
        <v>73.888124713434195</v>
      </c>
      <c r="BB290" s="81">
        <f t="shared" si="222"/>
        <v>52.635165833711952</v>
      </c>
      <c r="BC290" s="81">
        <f t="shared" si="223"/>
        <v>47.751389590702374</v>
      </c>
      <c r="BD290" s="82">
        <f t="shared" si="247"/>
        <v>1139</v>
      </c>
      <c r="BE290" s="83">
        <v>84</v>
      </c>
      <c r="BF290" s="83">
        <v>291</v>
      </c>
      <c r="BG290" s="83">
        <v>502</v>
      </c>
      <c r="BH290" s="83">
        <v>1320</v>
      </c>
      <c r="BI290" s="83">
        <v>3085</v>
      </c>
      <c r="BJ290" s="83">
        <v>484</v>
      </c>
      <c r="BK290" s="77">
        <f t="shared" si="248"/>
        <v>5391</v>
      </c>
      <c r="BL290" s="83">
        <f t="shared" si="224"/>
        <v>65</v>
      </c>
      <c r="BM290" s="84">
        <v>183</v>
      </c>
      <c r="BN290" s="83">
        <f t="shared" si="225"/>
        <v>259</v>
      </c>
      <c r="BO290" s="83">
        <f t="shared" si="226"/>
        <v>463</v>
      </c>
      <c r="BP290" s="83">
        <f t="shared" si="227"/>
        <v>1138</v>
      </c>
      <c r="BQ290" s="83">
        <f t="shared" si="228"/>
        <v>2908</v>
      </c>
      <c r="BR290" s="83">
        <f t="shared" si="229"/>
        <v>459</v>
      </c>
      <c r="BS290" s="77">
        <f t="shared" si="249"/>
        <v>4968</v>
      </c>
      <c r="BT290" s="83">
        <f t="shared" si="230"/>
        <v>9</v>
      </c>
      <c r="BU290" s="77">
        <v>29</v>
      </c>
      <c r="BV290" s="83">
        <f t="shared" si="231"/>
        <v>21</v>
      </c>
      <c r="BW290" s="83">
        <f t="shared" si="232"/>
        <v>32</v>
      </c>
      <c r="BX290" s="83">
        <f t="shared" si="233"/>
        <v>91</v>
      </c>
      <c r="BY290" s="83">
        <f t="shared" si="234"/>
        <v>135</v>
      </c>
      <c r="BZ290" s="83">
        <f t="shared" si="235"/>
        <v>21</v>
      </c>
      <c r="CA290" s="77">
        <f t="shared" si="250"/>
        <v>279</v>
      </c>
      <c r="CB290" s="85">
        <v>1</v>
      </c>
      <c r="CC290" s="77">
        <v>2</v>
      </c>
      <c r="CD290" s="85">
        <v>2</v>
      </c>
      <c r="CE290" s="85">
        <v>6</v>
      </c>
      <c r="CF290" s="85">
        <v>11</v>
      </c>
      <c r="CG290" s="85">
        <v>5</v>
      </c>
      <c r="CH290" s="85">
        <v>4</v>
      </c>
      <c r="CI290" s="77">
        <f t="shared" si="251"/>
        <v>26</v>
      </c>
      <c r="CP290" s="77">
        <f t="shared" si="252"/>
        <v>0</v>
      </c>
      <c r="CQ290" s="85">
        <f t="shared" si="236"/>
        <v>9</v>
      </c>
      <c r="CR290" s="77">
        <v>9</v>
      </c>
      <c r="CS290" s="85">
        <f t="shared" si="237"/>
        <v>9</v>
      </c>
      <c r="CT290" s="85">
        <f t="shared" si="238"/>
        <v>1</v>
      </c>
      <c r="CU290" s="85">
        <f t="shared" si="239"/>
        <v>80</v>
      </c>
      <c r="CV290" s="85">
        <f t="shared" si="240"/>
        <v>37</v>
      </c>
      <c r="CW290" s="85">
        <f t="shared" si="241"/>
        <v>0</v>
      </c>
      <c r="CX290" s="77">
        <f t="shared" si="253"/>
        <v>118</v>
      </c>
      <c r="CY290" s="85">
        <v>9</v>
      </c>
      <c r="CZ290" s="85">
        <v>9</v>
      </c>
      <c r="DA290" s="85">
        <v>1</v>
      </c>
      <c r="DB290" s="85">
        <v>80</v>
      </c>
      <c r="DC290" s="85">
        <v>37</v>
      </c>
      <c r="DD290" s="85">
        <v>0</v>
      </c>
      <c r="DP290" s="85">
        <v>1</v>
      </c>
      <c r="DQ290" s="85">
        <v>2</v>
      </c>
      <c r="DR290" s="85">
        <v>9</v>
      </c>
      <c r="DS290" s="85">
        <v>12</v>
      </c>
      <c r="DT290" s="85">
        <v>17</v>
      </c>
      <c r="DU290" s="85">
        <v>1</v>
      </c>
      <c r="DV290" s="85">
        <v>4</v>
      </c>
      <c r="DW290" s="85">
        <v>6</v>
      </c>
      <c r="DX290" s="85">
        <v>0</v>
      </c>
      <c r="DY290" s="85">
        <v>4</v>
      </c>
      <c r="DZ290" s="85">
        <v>71</v>
      </c>
      <c r="EA290" s="85">
        <v>17</v>
      </c>
      <c r="EB290" s="85">
        <v>4</v>
      </c>
      <c r="EC290" s="85">
        <v>15</v>
      </c>
      <c r="ED290" s="85">
        <v>32</v>
      </c>
      <c r="EE290" s="85">
        <v>86</v>
      </c>
      <c r="EF290" s="85">
        <v>62</v>
      </c>
      <c r="EG290" s="85">
        <v>4</v>
      </c>
      <c r="EH290" s="85">
        <v>1</v>
      </c>
      <c r="EI290" s="85">
        <v>1</v>
      </c>
      <c r="EJ290" s="85">
        <v>0</v>
      </c>
      <c r="EK290" s="85">
        <v>1</v>
      </c>
      <c r="EL290" s="85">
        <v>1</v>
      </c>
      <c r="EM290" s="85">
        <v>0</v>
      </c>
      <c r="EN290" s="85">
        <v>1</v>
      </c>
      <c r="EO290" s="85">
        <v>0</v>
      </c>
      <c r="EP290" s="85">
        <v>0</v>
      </c>
      <c r="EQ290" s="85">
        <v>1</v>
      </c>
      <c r="ER290" s="85">
        <v>2</v>
      </c>
      <c r="ES290" s="85">
        <v>0</v>
      </c>
      <c r="ET290" s="85">
        <v>50</v>
      </c>
      <c r="EU290" s="85">
        <v>134</v>
      </c>
      <c r="EV290" s="85">
        <v>6</v>
      </c>
      <c r="EW290" s="85">
        <v>247</v>
      </c>
      <c r="EX290" s="85">
        <v>1908</v>
      </c>
      <c r="EY290" s="85">
        <v>319</v>
      </c>
      <c r="EZ290" s="85">
        <v>13</v>
      </c>
      <c r="FA290" s="85">
        <v>122</v>
      </c>
      <c r="FB290" s="85">
        <v>448</v>
      </c>
      <c r="FC290" s="85">
        <v>878</v>
      </c>
      <c r="FD290" s="85">
        <v>982</v>
      </c>
      <c r="FE290" s="85">
        <v>139</v>
      </c>
      <c r="FL290" s="86">
        <f t="shared" si="254"/>
        <v>555.59999999999945</v>
      </c>
      <c r="FM290" s="99">
        <f t="shared" si="242"/>
        <v>27</v>
      </c>
      <c r="FN290" s="99">
        <f t="shared" si="243"/>
        <v>5</v>
      </c>
      <c r="FO290" s="100">
        <f t="shared" si="244"/>
        <v>4.59</v>
      </c>
      <c r="FP290" s="100">
        <f t="shared" si="245"/>
        <v>855</v>
      </c>
      <c r="FQ290" s="101">
        <v>0.15546667999800026</v>
      </c>
      <c r="FR290" s="101">
        <v>7.3298046707799686E-2</v>
      </c>
      <c r="FS290" s="101">
        <v>4.1861188920012435E-2</v>
      </c>
      <c r="FT290" s="100" t="s">
        <v>2120</v>
      </c>
      <c r="FU290" s="100" t="s">
        <v>2284</v>
      </c>
      <c r="FV290" s="100" t="s">
        <v>2166</v>
      </c>
      <c r="FW290" s="100" t="s">
        <v>1565</v>
      </c>
      <c r="FX290" s="100" t="s">
        <v>2081</v>
      </c>
      <c r="FY290" s="100" t="s">
        <v>1832</v>
      </c>
      <c r="FZ290" s="100" t="s">
        <v>1611</v>
      </c>
      <c r="GA290" s="100" t="s">
        <v>1688</v>
      </c>
      <c r="GB290" s="100"/>
    </row>
    <row r="291" spans="1:184" hidden="1" x14ac:dyDescent="0.25">
      <c r="A291" s="32" t="s">
        <v>261</v>
      </c>
      <c r="B291" s="90" t="s">
        <v>276</v>
      </c>
      <c r="C291" s="41" t="str">
        <f>'[1]Özet tablo'!P290</f>
        <v>DENİZLİ</v>
      </c>
      <c r="D291" s="41"/>
      <c r="E291" s="41"/>
      <c r="F291" s="41"/>
      <c r="G291" s="91">
        <v>32</v>
      </c>
      <c r="H291" s="91">
        <v>150</v>
      </c>
      <c r="I291" s="91">
        <v>295</v>
      </c>
      <c r="J291" s="91">
        <v>477</v>
      </c>
      <c r="K291" s="92">
        <v>48</v>
      </c>
      <c r="L291" s="92">
        <v>129</v>
      </c>
      <c r="M291" s="92">
        <v>303</v>
      </c>
      <c r="N291" s="92">
        <v>480</v>
      </c>
      <c r="O291" s="93">
        <v>10</v>
      </c>
      <c r="P291" s="40">
        <v>75</v>
      </c>
      <c r="Q291" s="94">
        <f t="shared" si="255"/>
        <v>3</v>
      </c>
      <c r="R291" s="95">
        <f t="shared" si="256"/>
        <v>6.2893081761006293E-3</v>
      </c>
      <c r="S291" s="96">
        <v>278</v>
      </c>
      <c r="T291" s="96">
        <v>399</v>
      </c>
      <c r="U291" s="96">
        <v>325</v>
      </c>
      <c r="V291" s="96">
        <v>422</v>
      </c>
      <c r="W291" s="96">
        <v>724</v>
      </c>
      <c r="X291" s="96">
        <v>1002</v>
      </c>
      <c r="Y291" s="73">
        <f t="shared" si="209"/>
        <v>17.266187050359711</v>
      </c>
      <c r="Z291" s="73">
        <f t="shared" si="210"/>
        <v>32.330827067669169</v>
      </c>
      <c r="AA291" s="73">
        <f t="shared" si="211"/>
        <v>73.230769230769226</v>
      </c>
      <c r="AB291" s="73">
        <f t="shared" si="212"/>
        <v>50.690607734806626</v>
      </c>
      <c r="AC291" s="73">
        <f t="shared" si="213"/>
        <v>41.417165668662676</v>
      </c>
      <c r="AD291" s="97">
        <f t="shared" si="214"/>
        <v>357</v>
      </c>
      <c r="AE291" s="40">
        <f t="shared" si="215"/>
        <v>87</v>
      </c>
      <c r="AF291" s="98">
        <v>403</v>
      </c>
      <c r="AG291" s="98">
        <v>318</v>
      </c>
      <c r="AH291" s="98">
        <v>378</v>
      </c>
      <c r="AI291" s="98">
        <v>309</v>
      </c>
      <c r="AJ291" s="98">
        <v>96</v>
      </c>
      <c r="AK291" s="98">
        <v>102</v>
      </c>
      <c r="AL291" s="76">
        <v>14</v>
      </c>
      <c r="AM291" s="76">
        <v>25</v>
      </c>
      <c r="AN291" s="77">
        <v>37</v>
      </c>
      <c r="AO291" s="77">
        <v>117</v>
      </c>
      <c r="AP291" s="77">
        <v>276</v>
      </c>
      <c r="AQ291" s="77">
        <v>31</v>
      </c>
      <c r="AR291" s="77">
        <f t="shared" si="246"/>
        <v>461</v>
      </c>
      <c r="AS291" s="77">
        <v>87</v>
      </c>
      <c r="AT291" s="78">
        <v>9</v>
      </c>
      <c r="AU291" s="79">
        <v>24</v>
      </c>
      <c r="AV291" s="80">
        <f t="shared" si="216"/>
        <v>40.988835725677831</v>
      </c>
      <c r="AW291" s="80">
        <f t="shared" si="217"/>
        <v>49.053857350800584</v>
      </c>
      <c r="AX291" s="80">
        <f t="shared" si="218"/>
        <v>71.19741100323624</v>
      </c>
      <c r="AY291" s="81">
        <f t="shared" si="219"/>
        <v>11.635220125786164</v>
      </c>
      <c r="AZ291" s="81">
        <f t="shared" si="220"/>
        <v>30.952380952380953</v>
      </c>
      <c r="BA291" s="81">
        <f t="shared" si="221"/>
        <v>76.296296296296291</v>
      </c>
      <c r="BB291" s="81">
        <f t="shared" si="222"/>
        <v>54.406130268199234</v>
      </c>
      <c r="BC291" s="81">
        <f t="shared" si="223"/>
        <v>47.856154910096819</v>
      </c>
      <c r="BD291" s="82">
        <f t="shared" si="247"/>
        <v>96</v>
      </c>
      <c r="BE291" s="83">
        <v>15</v>
      </c>
      <c r="BF291" s="83">
        <v>30</v>
      </c>
      <c r="BG291" s="83">
        <v>49</v>
      </c>
      <c r="BH291" s="83">
        <v>105</v>
      </c>
      <c r="BI291" s="83">
        <v>287</v>
      </c>
      <c r="BJ291" s="83">
        <v>43</v>
      </c>
      <c r="BK291" s="77">
        <f t="shared" si="248"/>
        <v>484</v>
      </c>
      <c r="BL291" s="83">
        <f t="shared" si="224"/>
        <v>13</v>
      </c>
      <c r="BM291" s="84">
        <v>23</v>
      </c>
      <c r="BN291" s="83">
        <f t="shared" si="225"/>
        <v>27</v>
      </c>
      <c r="BO291" s="83">
        <f t="shared" si="226"/>
        <v>36</v>
      </c>
      <c r="BP291" s="83">
        <f t="shared" si="227"/>
        <v>97</v>
      </c>
      <c r="BQ291" s="83">
        <f t="shared" si="228"/>
        <v>283</v>
      </c>
      <c r="BR291" s="83">
        <f t="shared" si="229"/>
        <v>43</v>
      </c>
      <c r="BS291" s="77">
        <f t="shared" si="249"/>
        <v>459</v>
      </c>
      <c r="BT291" s="83">
        <f t="shared" si="230"/>
        <v>0</v>
      </c>
      <c r="BU291" s="77"/>
      <c r="BV291" s="83">
        <f t="shared" si="231"/>
        <v>0</v>
      </c>
      <c r="BW291" s="83">
        <f t="shared" si="232"/>
        <v>0</v>
      </c>
      <c r="BX291" s="83">
        <f t="shared" si="233"/>
        <v>0</v>
      </c>
      <c r="BY291" s="83">
        <f t="shared" si="234"/>
        <v>0</v>
      </c>
      <c r="BZ291" s="83">
        <f t="shared" si="235"/>
        <v>0</v>
      </c>
      <c r="CA291" s="77">
        <f t="shared" si="250"/>
        <v>0</v>
      </c>
      <c r="CB291" s="85">
        <v>2</v>
      </c>
      <c r="CC291" s="77">
        <v>2</v>
      </c>
      <c r="CD291" s="85">
        <v>3</v>
      </c>
      <c r="CE291" s="85">
        <v>13</v>
      </c>
      <c r="CF291" s="85">
        <v>8</v>
      </c>
      <c r="CG291" s="85">
        <v>4</v>
      </c>
      <c r="CH291" s="85">
        <v>0</v>
      </c>
      <c r="CI291" s="77">
        <f t="shared" si="251"/>
        <v>25</v>
      </c>
      <c r="CP291" s="77">
        <f t="shared" si="252"/>
        <v>0</v>
      </c>
      <c r="CQ291" s="85">
        <f t="shared" si="236"/>
        <v>0</v>
      </c>
      <c r="CR291" s="77"/>
      <c r="CS291" s="85">
        <f t="shared" si="237"/>
        <v>0</v>
      </c>
      <c r="CT291" s="85">
        <f t="shared" si="238"/>
        <v>0</v>
      </c>
      <c r="CU291" s="85">
        <f t="shared" si="239"/>
        <v>0</v>
      </c>
      <c r="CV291" s="85">
        <f t="shared" si="240"/>
        <v>0</v>
      </c>
      <c r="CW291" s="85">
        <f t="shared" si="241"/>
        <v>0</v>
      </c>
      <c r="CX291" s="77">
        <f t="shared" si="253"/>
        <v>0</v>
      </c>
      <c r="ET291" s="85">
        <v>12</v>
      </c>
      <c r="EU291" s="85">
        <v>20</v>
      </c>
      <c r="EV291" s="85">
        <v>5</v>
      </c>
      <c r="EW291" s="85">
        <v>55</v>
      </c>
      <c r="EX291" s="85">
        <v>225</v>
      </c>
      <c r="EY291" s="85">
        <v>37</v>
      </c>
      <c r="EZ291" s="85">
        <v>1</v>
      </c>
      <c r="FA291" s="85">
        <v>7</v>
      </c>
      <c r="FB291" s="85">
        <v>31</v>
      </c>
      <c r="FC291" s="85">
        <v>42</v>
      </c>
      <c r="FD291" s="85">
        <v>58</v>
      </c>
      <c r="FE291" s="85">
        <v>6</v>
      </c>
      <c r="FL291" s="86">
        <f t="shared" si="254"/>
        <v>47.899999999999977</v>
      </c>
      <c r="FM291" s="99">
        <f t="shared" si="242"/>
        <v>2</v>
      </c>
      <c r="FN291" s="99">
        <f t="shared" si="243"/>
        <v>0</v>
      </c>
      <c r="FO291" s="100">
        <f t="shared" si="244"/>
        <v>0.34</v>
      </c>
      <c r="FP291" s="100">
        <f t="shared" si="245"/>
        <v>0</v>
      </c>
      <c r="FQ291" s="101">
        <v>0.23259869079267076</v>
      </c>
      <c r="FR291" s="101">
        <v>4.0540910459609697E-2</v>
      </c>
      <c r="FS291" s="101">
        <v>8.9919128833373344E-2</v>
      </c>
      <c r="FT291" s="100" t="s">
        <v>2094</v>
      </c>
      <c r="FU291" s="100" t="s">
        <v>2095</v>
      </c>
      <c r="FV291" s="100" t="s">
        <v>2096</v>
      </c>
      <c r="FW291" s="100" t="s">
        <v>2032</v>
      </c>
      <c r="FX291" s="100" t="s">
        <v>1762</v>
      </c>
      <c r="FY291" s="100" t="s">
        <v>1501</v>
      </c>
      <c r="FZ291" s="100" t="s">
        <v>1954</v>
      </c>
      <c r="GA291" s="100" t="s">
        <v>1450</v>
      </c>
      <c r="GB291" s="100"/>
    </row>
    <row r="292" spans="1:184" hidden="1" x14ac:dyDescent="0.25">
      <c r="A292" s="32" t="s">
        <v>261</v>
      </c>
      <c r="B292" s="90" t="s">
        <v>277</v>
      </c>
      <c r="C292" s="41" t="str">
        <f>'[1]Özet tablo'!P291</f>
        <v>DENİZLİ</v>
      </c>
      <c r="D292" s="41"/>
      <c r="E292" s="41"/>
      <c r="F292" s="41"/>
      <c r="G292" s="91">
        <v>6</v>
      </c>
      <c r="H292" s="91">
        <v>87</v>
      </c>
      <c r="I292" s="91">
        <v>139</v>
      </c>
      <c r="J292" s="91">
        <v>232</v>
      </c>
      <c r="K292" s="92">
        <v>9</v>
      </c>
      <c r="L292" s="92">
        <v>60</v>
      </c>
      <c r="M292" s="92">
        <v>184</v>
      </c>
      <c r="N292" s="92">
        <v>253</v>
      </c>
      <c r="O292" s="93">
        <v>2</v>
      </c>
      <c r="P292" s="40">
        <v>48</v>
      </c>
      <c r="Q292" s="94">
        <f t="shared" si="255"/>
        <v>21</v>
      </c>
      <c r="R292" s="95">
        <f t="shared" si="256"/>
        <v>9.0517241379310345E-2</v>
      </c>
      <c r="S292" s="96">
        <v>146</v>
      </c>
      <c r="T292" s="96">
        <v>178</v>
      </c>
      <c r="U292" s="96">
        <v>166</v>
      </c>
      <c r="V292" s="96">
        <v>215</v>
      </c>
      <c r="W292" s="96">
        <v>344</v>
      </c>
      <c r="X292" s="96">
        <v>490</v>
      </c>
      <c r="Y292" s="73">
        <f t="shared" si="209"/>
        <v>6.1643835616438354</v>
      </c>
      <c r="Z292" s="73">
        <f t="shared" si="210"/>
        <v>33.707865168539328</v>
      </c>
      <c r="AA292" s="73">
        <f t="shared" si="211"/>
        <v>83.132530120481931</v>
      </c>
      <c r="AB292" s="73">
        <f t="shared" si="212"/>
        <v>57.558139534883722</v>
      </c>
      <c r="AC292" s="73">
        <f t="shared" si="213"/>
        <v>42.244897959183675</v>
      </c>
      <c r="AD292" s="97">
        <f t="shared" si="214"/>
        <v>146</v>
      </c>
      <c r="AE292" s="40">
        <f t="shared" si="215"/>
        <v>28</v>
      </c>
      <c r="AF292" s="98">
        <v>193</v>
      </c>
      <c r="AG292" s="98">
        <v>157</v>
      </c>
      <c r="AH292" s="98">
        <v>188</v>
      </c>
      <c r="AI292" s="98">
        <v>128</v>
      </c>
      <c r="AJ292" s="98">
        <v>53</v>
      </c>
      <c r="AK292" s="98">
        <v>42</v>
      </c>
      <c r="AL292" s="76">
        <v>8</v>
      </c>
      <c r="AM292" s="76">
        <v>16</v>
      </c>
      <c r="AN292" s="77">
        <v>12</v>
      </c>
      <c r="AO292" s="77">
        <v>57</v>
      </c>
      <c r="AP292" s="77">
        <v>160</v>
      </c>
      <c r="AQ292" s="77">
        <v>17</v>
      </c>
      <c r="AR292" s="77">
        <f t="shared" si="246"/>
        <v>246</v>
      </c>
      <c r="AS292" s="77">
        <v>63</v>
      </c>
      <c r="AT292" s="77"/>
      <c r="AU292" s="79">
        <v>4</v>
      </c>
      <c r="AV292" s="80">
        <f t="shared" si="216"/>
        <v>44.210526315789473</v>
      </c>
      <c r="AW292" s="80">
        <f t="shared" si="217"/>
        <v>54.11392405063291</v>
      </c>
      <c r="AX292" s="80">
        <f t="shared" si="218"/>
        <v>89.0625</v>
      </c>
      <c r="AY292" s="81">
        <f t="shared" si="219"/>
        <v>7.6433121019108281</v>
      </c>
      <c r="AZ292" s="81">
        <f t="shared" si="220"/>
        <v>30.319148936170215</v>
      </c>
      <c r="BA292" s="81">
        <f t="shared" si="221"/>
        <v>90.607734806629836</v>
      </c>
      <c r="BB292" s="81">
        <f t="shared" si="222"/>
        <v>59.891598915989164</v>
      </c>
      <c r="BC292" s="81">
        <f t="shared" si="223"/>
        <v>52.071005917159766</v>
      </c>
      <c r="BD292" s="82">
        <f t="shared" si="247"/>
        <v>17</v>
      </c>
      <c r="BE292" s="83">
        <v>8</v>
      </c>
      <c r="BF292" s="83">
        <v>15</v>
      </c>
      <c r="BG292" s="83">
        <v>10</v>
      </c>
      <c r="BH292" s="83">
        <v>50</v>
      </c>
      <c r="BI292" s="83">
        <v>158</v>
      </c>
      <c r="BJ292" s="83">
        <v>25</v>
      </c>
      <c r="BK292" s="77">
        <f t="shared" si="248"/>
        <v>243</v>
      </c>
      <c r="BL292" s="83">
        <f t="shared" si="224"/>
        <v>8</v>
      </c>
      <c r="BM292" s="84">
        <v>16</v>
      </c>
      <c r="BN292" s="83">
        <f t="shared" si="225"/>
        <v>15</v>
      </c>
      <c r="BO292" s="83">
        <f t="shared" si="226"/>
        <v>10</v>
      </c>
      <c r="BP292" s="83">
        <f t="shared" si="227"/>
        <v>50</v>
      </c>
      <c r="BQ292" s="83">
        <f t="shared" si="228"/>
        <v>158</v>
      </c>
      <c r="BR292" s="83">
        <f t="shared" si="229"/>
        <v>25</v>
      </c>
      <c r="BS292" s="77">
        <f t="shared" si="249"/>
        <v>243</v>
      </c>
      <c r="BT292" s="83">
        <f t="shared" si="230"/>
        <v>0</v>
      </c>
      <c r="BU292" s="77"/>
      <c r="BV292" s="83">
        <f t="shared" si="231"/>
        <v>0</v>
      </c>
      <c r="BW292" s="83">
        <f t="shared" si="232"/>
        <v>0</v>
      </c>
      <c r="BX292" s="83">
        <f t="shared" si="233"/>
        <v>0</v>
      </c>
      <c r="BY292" s="83">
        <f t="shared" si="234"/>
        <v>0</v>
      </c>
      <c r="BZ292" s="83">
        <f t="shared" si="235"/>
        <v>0</v>
      </c>
      <c r="CA292" s="77">
        <f t="shared" si="250"/>
        <v>0</v>
      </c>
      <c r="CC292" s="77"/>
      <c r="CI292" s="77">
        <f t="shared" si="251"/>
        <v>0</v>
      </c>
      <c r="CP292" s="77">
        <f t="shared" si="252"/>
        <v>0</v>
      </c>
      <c r="CQ292" s="85">
        <f t="shared" si="236"/>
        <v>0</v>
      </c>
      <c r="CR292" s="77"/>
      <c r="CS292" s="85">
        <f t="shared" si="237"/>
        <v>0</v>
      </c>
      <c r="CT292" s="85">
        <f t="shared" si="238"/>
        <v>0</v>
      </c>
      <c r="CU292" s="85">
        <f t="shared" si="239"/>
        <v>0</v>
      </c>
      <c r="CV292" s="85">
        <f t="shared" si="240"/>
        <v>0</v>
      </c>
      <c r="CW292" s="85">
        <f t="shared" si="241"/>
        <v>0</v>
      </c>
      <c r="CX292" s="77">
        <f t="shared" si="253"/>
        <v>0</v>
      </c>
      <c r="ET292" s="85">
        <v>7</v>
      </c>
      <c r="EU292" s="85">
        <v>11</v>
      </c>
      <c r="EV292" s="85">
        <v>1</v>
      </c>
      <c r="EW292" s="85">
        <v>32</v>
      </c>
      <c r="EX292" s="85">
        <v>136</v>
      </c>
      <c r="EY292" s="85">
        <v>23</v>
      </c>
      <c r="EZ292" s="85">
        <v>1</v>
      </c>
      <c r="FA292" s="85">
        <v>4</v>
      </c>
      <c r="FB292" s="85">
        <v>9</v>
      </c>
      <c r="FC292" s="85">
        <v>18</v>
      </c>
      <c r="FD292" s="85">
        <v>22</v>
      </c>
      <c r="FE292" s="85">
        <v>2</v>
      </c>
      <c r="FL292" s="86">
        <f t="shared" si="254"/>
        <v>0</v>
      </c>
      <c r="FM292" s="99">
        <f t="shared" si="242"/>
        <v>0</v>
      </c>
      <c r="FN292" s="99">
        <f t="shared" si="243"/>
        <v>0</v>
      </c>
      <c r="FO292" s="100">
        <f t="shared" si="244"/>
        <v>0</v>
      </c>
      <c r="FP292" s="100">
        <f t="shared" si="245"/>
        <v>0</v>
      </c>
      <c r="FQ292" s="101">
        <v>0.37557559843208904</v>
      </c>
      <c r="FR292" s="101">
        <v>0.13662553307322381</v>
      </c>
      <c r="FS292" s="101">
        <v>3.6241379310344823E-2</v>
      </c>
      <c r="FT292" s="100" t="s">
        <v>1733</v>
      </c>
      <c r="FU292" s="100" t="s">
        <v>1877</v>
      </c>
      <c r="FV292" s="100" t="s">
        <v>1918</v>
      </c>
      <c r="FW292" s="100" t="s">
        <v>1919</v>
      </c>
      <c r="FX292" s="100" t="s">
        <v>1920</v>
      </c>
      <c r="FY292" s="100" t="s">
        <v>1597</v>
      </c>
      <c r="FZ292" s="100" t="s">
        <v>1921</v>
      </c>
      <c r="GA292" s="100" t="s">
        <v>1433</v>
      </c>
      <c r="GB292" s="100"/>
    </row>
    <row r="293" spans="1:184" hidden="1" x14ac:dyDescent="0.25">
      <c r="A293" s="32" t="s">
        <v>261</v>
      </c>
      <c r="B293" s="90" t="s">
        <v>278</v>
      </c>
      <c r="C293" s="41" t="str">
        <f>'[1]Özet tablo'!P292</f>
        <v>DENİZLİ</v>
      </c>
      <c r="D293" s="41"/>
      <c r="E293" s="41"/>
      <c r="F293" s="41"/>
      <c r="G293" s="91">
        <v>30</v>
      </c>
      <c r="H293" s="91">
        <v>163</v>
      </c>
      <c r="I293" s="91">
        <v>324</v>
      </c>
      <c r="J293" s="91">
        <v>517</v>
      </c>
      <c r="K293" s="92">
        <v>33</v>
      </c>
      <c r="L293" s="92">
        <v>178</v>
      </c>
      <c r="M293" s="92">
        <v>313</v>
      </c>
      <c r="N293" s="92">
        <v>524</v>
      </c>
      <c r="O293" s="93">
        <v>13</v>
      </c>
      <c r="P293" s="40">
        <v>76</v>
      </c>
      <c r="Q293" s="94">
        <f t="shared" si="255"/>
        <v>7</v>
      </c>
      <c r="R293" s="95">
        <f t="shared" si="256"/>
        <v>1.3539651837524178E-2</v>
      </c>
      <c r="S293" s="96">
        <v>365</v>
      </c>
      <c r="T293" s="96">
        <v>483</v>
      </c>
      <c r="U293" s="96">
        <v>318</v>
      </c>
      <c r="V293" s="96">
        <v>445</v>
      </c>
      <c r="W293" s="96">
        <v>801</v>
      </c>
      <c r="X293" s="96">
        <v>1166</v>
      </c>
      <c r="Y293" s="73">
        <f t="shared" si="209"/>
        <v>9.0410958904109595</v>
      </c>
      <c r="Z293" s="73">
        <f t="shared" si="210"/>
        <v>36.853002070393373</v>
      </c>
      <c r="AA293" s="73">
        <f t="shared" si="211"/>
        <v>78.616352201257868</v>
      </c>
      <c r="AB293" s="73">
        <f t="shared" si="212"/>
        <v>53.433208489388264</v>
      </c>
      <c r="AC293" s="73">
        <f t="shared" si="213"/>
        <v>39.536878216123498</v>
      </c>
      <c r="AD293" s="97">
        <f t="shared" si="214"/>
        <v>373</v>
      </c>
      <c r="AE293" s="40">
        <f t="shared" si="215"/>
        <v>68</v>
      </c>
      <c r="AF293" s="98">
        <v>455</v>
      </c>
      <c r="AG293" s="98">
        <v>334</v>
      </c>
      <c r="AH293" s="98">
        <v>463</v>
      </c>
      <c r="AI293" s="98">
        <v>347</v>
      </c>
      <c r="AJ293" s="98">
        <v>117</v>
      </c>
      <c r="AK293" s="98">
        <v>96</v>
      </c>
      <c r="AL293" s="76">
        <v>30</v>
      </c>
      <c r="AM293" s="76">
        <v>45</v>
      </c>
      <c r="AN293" s="77">
        <v>56</v>
      </c>
      <c r="AO293" s="77">
        <v>185</v>
      </c>
      <c r="AP293" s="77">
        <v>346</v>
      </c>
      <c r="AQ293" s="77">
        <v>19</v>
      </c>
      <c r="AR293" s="77">
        <f t="shared" si="246"/>
        <v>606</v>
      </c>
      <c r="AS293" s="77">
        <v>100</v>
      </c>
      <c r="AT293" s="78">
        <v>6</v>
      </c>
      <c r="AU293" s="79">
        <v>26</v>
      </c>
      <c r="AV293" s="80">
        <f t="shared" si="216"/>
        <v>47.136563876651984</v>
      </c>
      <c r="AW293" s="80">
        <f t="shared" si="217"/>
        <v>55.555555555555557</v>
      </c>
      <c r="AX293" s="80">
        <f t="shared" si="218"/>
        <v>76.368876080691635</v>
      </c>
      <c r="AY293" s="81">
        <f t="shared" si="219"/>
        <v>16.766467065868262</v>
      </c>
      <c r="AZ293" s="81">
        <f t="shared" si="220"/>
        <v>39.956803455723545</v>
      </c>
      <c r="BA293" s="81">
        <f t="shared" si="221"/>
        <v>81.465517241379317</v>
      </c>
      <c r="BB293" s="81">
        <f t="shared" si="222"/>
        <v>60.733549083063643</v>
      </c>
      <c r="BC293" s="81">
        <f t="shared" si="223"/>
        <v>54.385964912280706</v>
      </c>
      <c r="BD293" s="82">
        <f t="shared" si="247"/>
        <v>86</v>
      </c>
      <c r="BE293" s="83">
        <v>30</v>
      </c>
      <c r="BF293" s="83">
        <v>42</v>
      </c>
      <c r="BG293" s="83">
        <v>58</v>
      </c>
      <c r="BH293" s="83">
        <v>175</v>
      </c>
      <c r="BI293" s="83">
        <v>356</v>
      </c>
      <c r="BJ293" s="83">
        <v>34</v>
      </c>
      <c r="BK293" s="77">
        <f t="shared" si="248"/>
        <v>623</v>
      </c>
      <c r="BL293" s="83">
        <f t="shared" si="224"/>
        <v>29</v>
      </c>
      <c r="BM293" s="84">
        <v>44</v>
      </c>
      <c r="BN293" s="83">
        <f t="shared" si="225"/>
        <v>41</v>
      </c>
      <c r="BO293" s="83">
        <f t="shared" si="226"/>
        <v>54</v>
      </c>
      <c r="BP293" s="83">
        <f t="shared" si="227"/>
        <v>166</v>
      </c>
      <c r="BQ293" s="83">
        <f t="shared" si="228"/>
        <v>350</v>
      </c>
      <c r="BR293" s="83">
        <f t="shared" si="229"/>
        <v>34</v>
      </c>
      <c r="BS293" s="77">
        <f t="shared" si="249"/>
        <v>604</v>
      </c>
      <c r="BT293" s="83">
        <f t="shared" si="230"/>
        <v>0</v>
      </c>
      <c r="BU293" s="77"/>
      <c r="BV293" s="83">
        <f t="shared" si="231"/>
        <v>0</v>
      </c>
      <c r="BW293" s="83">
        <f t="shared" si="232"/>
        <v>0</v>
      </c>
      <c r="BX293" s="83">
        <f t="shared" si="233"/>
        <v>0</v>
      </c>
      <c r="BY293" s="83">
        <f t="shared" si="234"/>
        <v>0</v>
      </c>
      <c r="BZ293" s="83">
        <f t="shared" si="235"/>
        <v>0</v>
      </c>
      <c r="CA293" s="77">
        <f t="shared" si="250"/>
        <v>0</v>
      </c>
      <c r="CB293" s="85">
        <v>1</v>
      </c>
      <c r="CC293" s="77">
        <v>1</v>
      </c>
      <c r="CD293" s="85">
        <v>1</v>
      </c>
      <c r="CE293" s="85">
        <v>4</v>
      </c>
      <c r="CF293" s="85">
        <v>9</v>
      </c>
      <c r="CG293" s="85">
        <v>6</v>
      </c>
      <c r="CH293" s="85">
        <v>0</v>
      </c>
      <c r="CI293" s="77">
        <f t="shared" si="251"/>
        <v>19</v>
      </c>
      <c r="CP293" s="77">
        <f t="shared" si="252"/>
        <v>0</v>
      </c>
      <c r="CQ293" s="85">
        <f t="shared" si="236"/>
        <v>0</v>
      </c>
      <c r="CR293" s="77"/>
      <c r="CS293" s="85">
        <f t="shared" si="237"/>
        <v>0</v>
      </c>
      <c r="CT293" s="85">
        <f t="shared" si="238"/>
        <v>0</v>
      </c>
      <c r="CU293" s="85">
        <f t="shared" si="239"/>
        <v>0</v>
      </c>
      <c r="CV293" s="85">
        <f t="shared" si="240"/>
        <v>0</v>
      </c>
      <c r="CW293" s="85">
        <f t="shared" si="241"/>
        <v>0</v>
      </c>
      <c r="CX293" s="77">
        <f t="shared" si="253"/>
        <v>0</v>
      </c>
      <c r="ET293" s="85">
        <v>25</v>
      </c>
      <c r="EU293" s="85">
        <v>27</v>
      </c>
      <c r="EV293" s="85">
        <v>22</v>
      </c>
      <c r="EW293" s="85">
        <v>89</v>
      </c>
      <c r="EX293" s="85">
        <v>236</v>
      </c>
      <c r="EY293" s="85">
        <v>22</v>
      </c>
      <c r="EZ293" s="85">
        <v>4</v>
      </c>
      <c r="FA293" s="85">
        <v>14</v>
      </c>
      <c r="FB293" s="85">
        <v>32</v>
      </c>
      <c r="FC293" s="85">
        <v>77</v>
      </c>
      <c r="FD293" s="85">
        <v>114</v>
      </c>
      <c r="FE293" s="85">
        <v>12</v>
      </c>
      <c r="FL293" s="86">
        <f t="shared" si="254"/>
        <v>11</v>
      </c>
      <c r="FM293" s="99">
        <f t="shared" si="242"/>
        <v>0</v>
      </c>
      <c r="FN293" s="99">
        <f t="shared" si="243"/>
        <v>0</v>
      </c>
      <c r="FO293" s="100">
        <f t="shared" si="244"/>
        <v>0</v>
      </c>
      <c r="FP293" s="100">
        <f t="shared" si="245"/>
        <v>0</v>
      </c>
      <c r="FQ293" s="101">
        <v>0.37677015329852004</v>
      </c>
      <c r="FR293" s="101">
        <v>0.19692732979176186</v>
      </c>
      <c r="FS293" s="101">
        <v>0.24998856160875557</v>
      </c>
      <c r="FT293" s="100" t="s">
        <v>1675</v>
      </c>
      <c r="FU293" s="100" t="s">
        <v>1737</v>
      </c>
      <c r="FV293" s="100" t="s">
        <v>1438</v>
      </c>
      <c r="FW293" s="100" t="s">
        <v>1664</v>
      </c>
      <c r="FX293" s="100" t="s">
        <v>2000</v>
      </c>
      <c r="FY293" s="100" t="s">
        <v>2252</v>
      </c>
      <c r="FZ293" s="100" t="s">
        <v>2326</v>
      </c>
      <c r="GA293" s="100" t="s">
        <v>1522</v>
      </c>
      <c r="GB293" s="100"/>
    </row>
    <row r="294" spans="1:184" hidden="1" x14ac:dyDescent="0.25">
      <c r="A294" s="32" t="s">
        <v>279</v>
      </c>
      <c r="B294" s="90" t="s">
        <v>280</v>
      </c>
      <c r="C294" s="41" t="str">
        <f>'[1]Özet tablo'!P293</f>
        <v>DİYARBAKIR</v>
      </c>
      <c r="D294" s="41"/>
      <c r="E294" s="41"/>
      <c r="F294" s="41"/>
      <c r="G294" s="91">
        <v>294</v>
      </c>
      <c r="H294" s="91">
        <v>2165</v>
      </c>
      <c r="I294" s="91">
        <v>2542</v>
      </c>
      <c r="J294" s="91">
        <v>5001</v>
      </c>
      <c r="K294" s="92">
        <v>366</v>
      </c>
      <c r="L294" s="92">
        <v>2061</v>
      </c>
      <c r="M294" s="92">
        <v>2991</v>
      </c>
      <c r="N294" s="92">
        <v>5418</v>
      </c>
      <c r="O294" s="93">
        <v>486</v>
      </c>
      <c r="P294" s="40">
        <v>433</v>
      </c>
      <c r="Q294" s="94">
        <f t="shared" si="255"/>
        <v>417</v>
      </c>
      <c r="R294" s="95">
        <f t="shared" si="256"/>
        <v>8.3383323335332937E-2</v>
      </c>
      <c r="S294" s="96">
        <v>6957</v>
      </c>
      <c r="T294" s="96">
        <v>8852</v>
      </c>
      <c r="U294" s="96">
        <v>6627</v>
      </c>
      <c r="V294" s="96">
        <v>8928</v>
      </c>
      <c r="W294" s="96">
        <v>15479</v>
      </c>
      <c r="X294" s="96">
        <v>22436</v>
      </c>
      <c r="Y294" s="73">
        <f t="shared" si="209"/>
        <v>5.2608883139284179</v>
      </c>
      <c r="Z294" s="73">
        <f t="shared" si="210"/>
        <v>23.282873926796206</v>
      </c>
      <c r="AA294" s="73">
        <f t="shared" si="211"/>
        <v>45.933303153764903</v>
      </c>
      <c r="AB294" s="73">
        <f t="shared" si="212"/>
        <v>32.980166677433942</v>
      </c>
      <c r="AC294" s="73">
        <f t="shared" si="213"/>
        <v>24.384917097521843</v>
      </c>
      <c r="AD294" s="97">
        <f t="shared" si="214"/>
        <v>10374</v>
      </c>
      <c r="AE294" s="40">
        <f t="shared" si="215"/>
        <v>3583</v>
      </c>
      <c r="AF294" s="98">
        <v>9130</v>
      </c>
      <c r="AG294" s="98">
        <v>7023</v>
      </c>
      <c r="AH294" s="98">
        <v>9131</v>
      </c>
      <c r="AI294" s="98">
        <v>6482</v>
      </c>
      <c r="AJ294" s="98">
        <v>2249</v>
      </c>
      <c r="AK294" s="98">
        <v>2083</v>
      </c>
      <c r="AL294" s="76">
        <v>81</v>
      </c>
      <c r="AM294" s="76">
        <v>161</v>
      </c>
      <c r="AN294" s="77">
        <v>276</v>
      </c>
      <c r="AO294" s="77">
        <v>2038</v>
      </c>
      <c r="AP294" s="77">
        <v>2943</v>
      </c>
      <c r="AQ294" s="77">
        <v>68</v>
      </c>
      <c r="AR294" s="77">
        <f t="shared" si="246"/>
        <v>5325</v>
      </c>
      <c r="AS294" s="77">
        <v>582</v>
      </c>
      <c r="AT294" s="78">
        <v>534</v>
      </c>
      <c r="AU294" s="79">
        <v>1536</v>
      </c>
      <c r="AV294" s="80">
        <f t="shared" si="216"/>
        <v>20.029618659755645</v>
      </c>
      <c r="AW294" s="80">
        <f t="shared" si="217"/>
        <v>28.610773073720619</v>
      </c>
      <c r="AX294" s="80">
        <f t="shared" si="218"/>
        <v>37.47300215982721</v>
      </c>
      <c r="AY294" s="81">
        <f t="shared" si="219"/>
        <v>3.929944468175993</v>
      </c>
      <c r="AZ294" s="81">
        <f t="shared" si="220"/>
        <v>22.319570693242799</v>
      </c>
      <c r="BA294" s="81">
        <f t="shared" si="221"/>
        <v>57.416103539113507</v>
      </c>
      <c r="BB294" s="81">
        <f t="shared" si="222"/>
        <v>39.474862837308251</v>
      </c>
      <c r="BC294" s="81">
        <f t="shared" si="223"/>
        <v>33.57242605052685</v>
      </c>
      <c r="BD294" s="82">
        <f t="shared" si="247"/>
        <v>3718</v>
      </c>
      <c r="BE294" s="83">
        <v>81</v>
      </c>
      <c r="BF294" s="83">
        <v>250</v>
      </c>
      <c r="BG294" s="83">
        <v>241</v>
      </c>
      <c r="BH294" s="83">
        <v>1860</v>
      </c>
      <c r="BI294" s="83">
        <v>3225</v>
      </c>
      <c r="BJ294" s="83">
        <v>109</v>
      </c>
      <c r="BK294" s="77">
        <f t="shared" si="248"/>
        <v>5435</v>
      </c>
      <c r="BL294" s="83">
        <f t="shared" si="224"/>
        <v>76</v>
      </c>
      <c r="BM294" s="84">
        <v>145</v>
      </c>
      <c r="BN294" s="83">
        <f t="shared" si="225"/>
        <v>234</v>
      </c>
      <c r="BO294" s="83">
        <f t="shared" si="226"/>
        <v>211</v>
      </c>
      <c r="BP294" s="83">
        <f t="shared" si="227"/>
        <v>1750</v>
      </c>
      <c r="BQ294" s="83">
        <f t="shared" si="228"/>
        <v>3090</v>
      </c>
      <c r="BR294" s="83">
        <f t="shared" si="229"/>
        <v>108</v>
      </c>
      <c r="BS294" s="77">
        <f t="shared" si="249"/>
        <v>5159</v>
      </c>
      <c r="BT294" s="83">
        <f t="shared" si="230"/>
        <v>4</v>
      </c>
      <c r="BU294" s="77">
        <v>15</v>
      </c>
      <c r="BV294" s="83">
        <f t="shared" si="231"/>
        <v>15</v>
      </c>
      <c r="BW294" s="83">
        <f t="shared" si="232"/>
        <v>30</v>
      </c>
      <c r="BX294" s="83">
        <f t="shared" si="233"/>
        <v>98</v>
      </c>
      <c r="BY294" s="83">
        <f t="shared" si="234"/>
        <v>128</v>
      </c>
      <c r="BZ294" s="83">
        <f t="shared" si="235"/>
        <v>1</v>
      </c>
      <c r="CA294" s="77">
        <f t="shared" si="250"/>
        <v>257</v>
      </c>
      <c r="CC294" s="77"/>
      <c r="CI294" s="77">
        <f t="shared" si="251"/>
        <v>0</v>
      </c>
      <c r="CP294" s="77">
        <f t="shared" si="252"/>
        <v>0</v>
      </c>
      <c r="CQ294" s="85">
        <f t="shared" si="236"/>
        <v>1</v>
      </c>
      <c r="CR294" s="77">
        <v>1</v>
      </c>
      <c r="CS294" s="85">
        <f t="shared" si="237"/>
        <v>1</v>
      </c>
      <c r="CT294" s="85">
        <f t="shared" si="238"/>
        <v>0</v>
      </c>
      <c r="CU294" s="85">
        <f t="shared" si="239"/>
        <v>12</v>
      </c>
      <c r="CV294" s="85">
        <f t="shared" si="240"/>
        <v>7</v>
      </c>
      <c r="CW294" s="85">
        <f t="shared" si="241"/>
        <v>0</v>
      </c>
      <c r="CX294" s="77">
        <f t="shared" si="253"/>
        <v>19</v>
      </c>
      <c r="CY294" s="85">
        <v>1</v>
      </c>
      <c r="CZ294" s="85">
        <v>1</v>
      </c>
      <c r="DA294" s="85">
        <v>0</v>
      </c>
      <c r="DB294" s="85">
        <v>12</v>
      </c>
      <c r="DC294" s="85">
        <v>7</v>
      </c>
      <c r="DD294" s="85">
        <v>0</v>
      </c>
      <c r="DP294" s="85">
        <v>2</v>
      </c>
      <c r="DQ294" s="85">
        <v>3</v>
      </c>
      <c r="DR294" s="85">
        <v>0</v>
      </c>
      <c r="DS294" s="85">
        <v>18</v>
      </c>
      <c r="DT294" s="85">
        <v>37</v>
      </c>
      <c r="DU294" s="85">
        <v>0</v>
      </c>
      <c r="DV294" s="85">
        <v>3</v>
      </c>
      <c r="DW294" s="85">
        <v>4</v>
      </c>
      <c r="DX294" s="85">
        <v>0</v>
      </c>
      <c r="DY294" s="85">
        <v>15</v>
      </c>
      <c r="DZ294" s="85">
        <v>35</v>
      </c>
      <c r="EA294" s="85">
        <v>0</v>
      </c>
      <c r="EB294" s="85">
        <v>1</v>
      </c>
      <c r="EC294" s="85">
        <v>11</v>
      </c>
      <c r="ED294" s="85">
        <v>30</v>
      </c>
      <c r="EE294" s="85">
        <v>83</v>
      </c>
      <c r="EF294" s="85">
        <v>93</v>
      </c>
      <c r="EG294" s="85">
        <v>1</v>
      </c>
      <c r="ET294" s="85">
        <v>68</v>
      </c>
      <c r="EU294" s="85">
        <v>161</v>
      </c>
      <c r="EV294" s="85">
        <v>85</v>
      </c>
      <c r="EW294" s="85">
        <v>1118</v>
      </c>
      <c r="EX294" s="85">
        <v>2159</v>
      </c>
      <c r="EY294" s="85">
        <v>66</v>
      </c>
      <c r="EZ294" s="85">
        <v>6</v>
      </c>
      <c r="FA294" s="85">
        <v>70</v>
      </c>
      <c r="FB294" s="85">
        <v>126</v>
      </c>
      <c r="FC294" s="85">
        <v>614</v>
      </c>
      <c r="FD294" s="85">
        <v>894</v>
      </c>
      <c r="FE294" s="85">
        <v>42</v>
      </c>
      <c r="FL294" s="86">
        <f t="shared" si="254"/>
        <v>5346.0999999999985</v>
      </c>
      <c r="FM294" s="99">
        <f t="shared" si="242"/>
        <v>267</v>
      </c>
      <c r="FN294" s="99">
        <f t="shared" si="243"/>
        <v>53</v>
      </c>
      <c r="FO294" s="100">
        <f t="shared" si="244"/>
        <v>45.39</v>
      </c>
      <c r="FP294" s="100">
        <f t="shared" si="245"/>
        <v>9063</v>
      </c>
      <c r="FQ294" s="101">
        <v>0.13701080163447835</v>
      </c>
      <c r="FR294" s="101">
        <v>0.13356255519576102</v>
      </c>
      <c r="FS294" s="101">
        <v>9.4086917467408868E-2</v>
      </c>
      <c r="FT294" s="100" t="s">
        <v>2305</v>
      </c>
      <c r="FU294" s="100" t="s">
        <v>2033</v>
      </c>
      <c r="FV294" s="100" t="s">
        <v>2059</v>
      </c>
      <c r="FW294" s="100" t="s">
        <v>2210</v>
      </c>
      <c r="FX294" s="100" t="s">
        <v>1995</v>
      </c>
      <c r="FY294" s="100" t="s">
        <v>2120</v>
      </c>
      <c r="FZ294" s="100" t="s">
        <v>1991</v>
      </c>
      <c r="GA294" s="100" t="s">
        <v>2141</v>
      </c>
      <c r="GB294" s="100"/>
    </row>
    <row r="295" spans="1:184" hidden="1" x14ac:dyDescent="0.25">
      <c r="A295" s="32" t="s">
        <v>279</v>
      </c>
      <c r="B295" s="90" t="s">
        <v>281</v>
      </c>
      <c r="C295" s="41" t="str">
        <f>'[1]Özet tablo'!P294</f>
        <v>DİYARBAKIR</v>
      </c>
      <c r="D295" s="41"/>
      <c r="E295" s="41"/>
      <c r="F295" s="41"/>
      <c r="G295" s="91">
        <v>255</v>
      </c>
      <c r="H295" s="91">
        <v>1136</v>
      </c>
      <c r="I295" s="91">
        <v>889</v>
      </c>
      <c r="J295" s="91">
        <v>2280</v>
      </c>
      <c r="K295" s="92">
        <v>245</v>
      </c>
      <c r="L295" s="92">
        <v>1031</v>
      </c>
      <c r="M295" s="92">
        <v>965</v>
      </c>
      <c r="N295" s="92">
        <v>2241</v>
      </c>
      <c r="O295" s="93">
        <v>379</v>
      </c>
      <c r="P295" s="40">
        <v>84</v>
      </c>
      <c r="Q295" s="94">
        <f t="shared" si="255"/>
        <v>-39</v>
      </c>
      <c r="R295" s="95">
        <f t="shared" si="256"/>
        <v>-1.7105263157894738E-2</v>
      </c>
      <c r="S295" s="96">
        <v>2039</v>
      </c>
      <c r="T295" s="96">
        <v>2679</v>
      </c>
      <c r="U295" s="96">
        <v>2048</v>
      </c>
      <c r="V295" s="96">
        <v>2744</v>
      </c>
      <c r="W295" s="96">
        <v>4727</v>
      </c>
      <c r="X295" s="96">
        <v>6766</v>
      </c>
      <c r="Y295" s="73">
        <f t="shared" si="209"/>
        <v>12.015693967631192</v>
      </c>
      <c r="Z295" s="73">
        <f t="shared" si="210"/>
        <v>38.484509145203432</v>
      </c>
      <c r="AA295" s="73">
        <f t="shared" si="211"/>
        <v>61.5234375</v>
      </c>
      <c r="AB295" s="73">
        <f t="shared" si="212"/>
        <v>48.466257668711656</v>
      </c>
      <c r="AC295" s="73">
        <f t="shared" si="213"/>
        <v>37.481525273425952</v>
      </c>
      <c r="AD295" s="97">
        <f t="shared" si="214"/>
        <v>2436</v>
      </c>
      <c r="AE295" s="40">
        <f t="shared" si="215"/>
        <v>788</v>
      </c>
      <c r="AF295" s="98">
        <v>2765</v>
      </c>
      <c r="AG295" s="98">
        <v>2190</v>
      </c>
      <c r="AH295" s="98">
        <v>2689</v>
      </c>
      <c r="AI295" s="98">
        <v>1984</v>
      </c>
      <c r="AJ295" s="98">
        <v>702</v>
      </c>
      <c r="AK295" s="98">
        <v>655</v>
      </c>
      <c r="AL295" s="76">
        <v>66</v>
      </c>
      <c r="AM295" s="76">
        <v>117</v>
      </c>
      <c r="AN295" s="77">
        <v>270</v>
      </c>
      <c r="AO295" s="77">
        <v>1145</v>
      </c>
      <c r="AP295" s="77">
        <v>890</v>
      </c>
      <c r="AQ295" s="77">
        <v>8</v>
      </c>
      <c r="AR295" s="77">
        <f t="shared" si="246"/>
        <v>2313</v>
      </c>
      <c r="AS295" s="77">
        <v>87</v>
      </c>
      <c r="AT295" s="78">
        <v>355</v>
      </c>
      <c r="AU295" s="79">
        <v>563</v>
      </c>
      <c r="AV295" s="80">
        <f t="shared" si="216"/>
        <v>25.898418782942024</v>
      </c>
      <c r="AW295" s="80">
        <f t="shared" si="217"/>
        <v>41.857479135459016</v>
      </c>
      <c r="AX295" s="80">
        <f t="shared" si="218"/>
        <v>40.877016129032256</v>
      </c>
      <c r="AY295" s="81">
        <f t="shared" si="219"/>
        <v>12.328767123287671</v>
      </c>
      <c r="AZ295" s="81">
        <f t="shared" si="220"/>
        <v>42.580885087393085</v>
      </c>
      <c r="BA295" s="81">
        <f t="shared" si="221"/>
        <v>67.311988086373788</v>
      </c>
      <c r="BB295" s="81">
        <f t="shared" si="222"/>
        <v>54.939534883720931</v>
      </c>
      <c r="BC295" s="81">
        <f t="shared" si="223"/>
        <v>42.616899097621001</v>
      </c>
      <c r="BD295" s="82">
        <f t="shared" si="247"/>
        <v>878</v>
      </c>
      <c r="BE295" s="83">
        <v>65</v>
      </c>
      <c r="BF295" s="83">
        <v>121</v>
      </c>
      <c r="BG295" s="83">
        <v>282</v>
      </c>
      <c r="BH295" s="83">
        <v>1081</v>
      </c>
      <c r="BI295" s="83">
        <v>1038</v>
      </c>
      <c r="BJ295" s="83">
        <v>15</v>
      </c>
      <c r="BK295" s="77">
        <f t="shared" si="248"/>
        <v>2416</v>
      </c>
      <c r="BL295" s="83">
        <f t="shared" si="224"/>
        <v>63</v>
      </c>
      <c r="BM295" s="84">
        <v>112</v>
      </c>
      <c r="BN295" s="83">
        <f t="shared" si="225"/>
        <v>118</v>
      </c>
      <c r="BO295" s="83">
        <f t="shared" si="226"/>
        <v>282</v>
      </c>
      <c r="BP295" s="83">
        <f t="shared" si="227"/>
        <v>1069</v>
      </c>
      <c r="BQ295" s="83">
        <f t="shared" si="228"/>
        <v>1020</v>
      </c>
      <c r="BR295" s="83">
        <f t="shared" si="229"/>
        <v>15</v>
      </c>
      <c r="BS295" s="77">
        <f t="shared" si="249"/>
        <v>2386</v>
      </c>
      <c r="BT295" s="83">
        <f t="shared" si="230"/>
        <v>2</v>
      </c>
      <c r="BU295" s="77">
        <v>5</v>
      </c>
      <c r="BV295" s="83">
        <f t="shared" si="231"/>
        <v>3</v>
      </c>
      <c r="BW295" s="83">
        <f t="shared" si="232"/>
        <v>0</v>
      </c>
      <c r="BX295" s="83">
        <f t="shared" si="233"/>
        <v>12</v>
      </c>
      <c r="BY295" s="83">
        <f t="shared" si="234"/>
        <v>18</v>
      </c>
      <c r="BZ295" s="83">
        <f t="shared" si="235"/>
        <v>0</v>
      </c>
      <c r="CA295" s="77">
        <f t="shared" si="250"/>
        <v>30</v>
      </c>
      <c r="CC295" s="77"/>
      <c r="CI295" s="77">
        <f t="shared" si="251"/>
        <v>0</v>
      </c>
      <c r="CP295" s="77">
        <f t="shared" si="252"/>
        <v>0</v>
      </c>
      <c r="CQ295" s="85">
        <f t="shared" si="236"/>
        <v>0</v>
      </c>
      <c r="CR295" s="77"/>
      <c r="CS295" s="85">
        <f t="shared" si="237"/>
        <v>0</v>
      </c>
      <c r="CT295" s="85">
        <f t="shared" si="238"/>
        <v>0</v>
      </c>
      <c r="CU295" s="85">
        <f t="shared" si="239"/>
        <v>0</v>
      </c>
      <c r="CV295" s="85">
        <f t="shared" si="240"/>
        <v>0</v>
      </c>
      <c r="CW295" s="85">
        <f t="shared" si="241"/>
        <v>0</v>
      </c>
      <c r="CX295" s="77">
        <f t="shared" si="253"/>
        <v>0</v>
      </c>
      <c r="DP295" s="85">
        <v>1</v>
      </c>
      <c r="DQ295" s="85">
        <v>1</v>
      </c>
      <c r="DR295" s="85">
        <v>6</v>
      </c>
      <c r="DS295" s="85">
        <v>9</v>
      </c>
      <c r="DT295" s="85">
        <v>1</v>
      </c>
      <c r="DU295" s="85">
        <v>0</v>
      </c>
      <c r="DV295" s="85">
        <v>2</v>
      </c>
      <c r="DW295" s="85">
        <v>3</v>
      </c>
      <c r="DX295" s="85">
        <v>0</v>
      </c>
      <c r="DY295" s="85">
        <v>12</v>
      </c>
      <c r="DZ295" s="85">
        <v>18</v>
      </c>
      <c r="EA295" s="85">
        <v>0</v>
      </c>
      <c r="ET295" s="85">
        <v>57</v>
      </c>
      <c r="EU295" s="85">
        <v>88</v>
      </c>
      <c r="EV295" s="85">
        <v>162</v>
      </c>
      <c r="EW295" s="85">
        <v>741</v>
      </c>
      <c r="EX295" s="85">
        <v>746</v>
      </c>
      <c r="EY295" s="85">
        <v>10</v>
      </c>
      <c r="EZ295" s="85">
        <v>5</v>
      </c>
      <c r="FA295" s="85">
        <v>29</v>
      </c>
      <c r="FB295" s="85">
        <v>114</v>
      </c>
      <c r="FC295" s="85">
        <v>319</v>
      </c>
      <c r="FD295" s="85">
        <v>273</v>
      </c>
      <c r="FE295" s="85">
        <v>5</v>
      </c>
      <c r="FL295" s="86">
        <f t="shared" si="254"/>
        <v>873.09999999999991</v>
      </c>
      <c r="FM295" s="99">
        <f t="shared" si="242"/>
        <v>43</v>
      </c>
      <c r="FN295" s="99">
        <f t="shared" si="243"/>
        <v>8</v>
      </c>
      <c r="FO295" s="100">
        <f t="shared" si="244"/>
        <v>7.31</v>
      </c>
      <c r="FP295" s="100">
        <f t="shared" si="245"/>
        <v>1368</v>
      </c>
      <c r="FQ295" s="101">
        <v>0.1125859434682963</v>
      </c>
      <c r="FR295" s="101">
        <v>7.7661438152718199E-2</v>
      </c>
      <c r="FS295" s="101">
        <v>7.3892781899789234E-2</v>
      </c>
      <c r="FT295" s="100" t="s">
        <v>1893</v>
      </c>
      <c r="FU295" s="100" t="s">
        <v>2141</v>
      </c>
      <c r="FV295" s="100" t="s">
        <v>2181</v>
      </c>
      <c r="FW295" s="100" t="s">
        <v>1594</v>
      </c>
      <c r="FX295" s="100" t="s">
        <v>1526</v>
      </c>
      <c r="FY295" s="100" t="s">
        <v>1872</v>
      </c>
      <c r="FZ295" s="100" t="s">
        <v>1719</v>
      </c>
      <c r="GA295" s="100" t="s">
        <v>1747</v>
      </c>
      <c r="GB295" s="100"/>
    </row>
    <row r="296" spans="1:184" hidden="1" x14ac:dyDescent="0.25">
      <c r="A296" s="32" t="s">
        <v>279</v>
      </c>
      <c r="B296" s="90" t="s">
        <v>282</v>
      </c>
      <c r="C296" s="41" t="str">
        <f>'[1]Özet tablo'!P295</f>
        <v>DİYARBAKIR</v>
      </c>
      <c r="D296" s="41"/>
      <c r="E296" s="41"/>
      <c r="F296" s="41"/>
      <c r="G296" s="91">
        <v>81</v>
      </c>
      <c r="H296" s="91">
        <v>509</v>
      </c>
      <c r="I296" s="91">
        <v>382</v>
      </c>
      <c r="J296" s="91">
        <v>972</v>
      </c>
      <c r="K296" s="92">
        <v>183</v>
      </c>
      <c r="L296" s="92">
        <v>627</v>
      </c>
      <c r="M296" s="92">
        <v>441</v>
      </c>
      <c r="N296" s="92">
        <v>1251</v>
      </c>
      <c r="O296" s="93">
        <v>169</v>
      </c>
      <c r="P296" s="40">
        <v>34</v>
      </c>
      <c r="Q296" s="94">
        <f t="shared" si="255"/>
        <v>279</v>
      </c>
      <c r="R296" s="95">
        <f t="shared" si="256"/>
        <v>0.28703703703703703</v>
      </c>
      <c r="S296" s="96">
        <v>964</v>
      </c>
      <c r="T296" s="96">
        <v>1248</v>
      </c>
      <c r="U296" s="96">
        <v>844</v>
      </c>
      <c r="V296" s="96">
        <v>1167</v>
      </c>
      <c r="W296" s="96">
        <v>2092</v>
      </c>
      <c r="X296" s="96">
        <v>3056</v>
      </c>
      <c r="Y296" s="73">
        <f t="shared" si="209"/>
        <v>18.983402489626556</v>
      </c>
      <c r="Z296" s="73">
        <f t="shared" si="210"/>
        <v>50.240384615384613</v>
      </c>
      <c r="AA296" s="73">
        <f t="shared" si="211"/>
        <v>68.246445497630333</v>
      </c>
      <c r="AB296" s="73">
        <f t="shared" si="212"/>
        <v>57.504780114722756</v>
      </c>
      <c r="AC296" s="73">
        <f t="shared" si="213"/>
        <v>45.353403141361262</v>
      </c>
      <c r="AD296" s="97">
        <f t="shared" si="214"/>
        <v>889</v>
      </c>
      <c r="AE296" s="40">
        <f t="shared" si="215"/>
        <v>268</v>
      </c>
      <c r="AF296" s="98">
        <v>1268</v>
      </c>
      <c r="AG296" s="98">
        <v>963</v>
      </c>
      <c r="AH296" s="98">
        <v>1243</v>
      </c>
      <c r="AI296" s="98">
        <v>902</v>
      </c>
      <c r="AJ296" s="98">
        <v>311</v>
      </c>
      <c r="AK296" s="98">
        <v>270</v>
      </c>
      <c r="AL296" s="76">
        <v>58</v>
      </c>
      <c r="AM296" s="76">
        <v>76</v>
      </c>
      <c r="AN296" s="77">
        <v>209</v>
      </c>
      <c r="AO296" s="77">
        <v>633</v>
      </c>
      <c r="AP296" s="77">
        <v>548</v>
      </c>
      <c r="AQ296" s="77">
        <v>11</v>
      </c>
      <c r="AR296" s="77">
        <f t="shared" si="246"/>
        <v>1401</v>
      </c>
      <c r="AS296" s="77">
        <v>76</v>
      </c>
      <c r="AT296" s="78">
        <v>118</v>
      </c>
      <c r="AU296" s="79">
        <v>223</v>
      </c>
      <c r="AV296" s="80">
        <f t="shared" si="216"/>
        <v>37.10455764075067</v>
      </c>
      <c r="AW296" s="80">
        <f t="shared" si="217"/>
        <v>52.027972027972027</v>
      </c>
      <c r="AX296" s="80">
        <f t="shared" si="218"/>
        <v>53.547671840354774</v>
      </c>
      <c r="AY296" s="81">
        <f t="shared" si="219"/>
        <v>21.703011422637591</v>
      </c>
      <c r="AZ296" s="81">
        <f t="shared" si="220"/>
        <v>50.925181013676593</v>
      </c>
      <c r="BA296" s="81">
        <f t="shared" si="221"/>
        <v>73.289365210222584</v>
      </c>
      <c r="BB296" s="81">
        <f t="shared" si="222"/>
        <v>61.970684039087956</v>
      </c>
      <c r="BC296" s="81">
        <f t="shared" si="223"/>
        <v>50.459558823529413</v>
      </c>
      <c r="BD296" s="82">
        <f t="shared" si="247"/>
        <v>324</v>
      </c>
      <c r="BE296" s="83">
        <v>58</v>
      </c>
      <c r="BF296" s="83">
        <v>79</v>
      </c>
      <c r="BG296" s="83">
        <v>174</v>
      </c>
      <c r="BH296" s="83">
        <v>599</v>
      </c>
      <c r="BI296" s="83">
        <v>624</v>
      </c>
      <c r="BJ296" s="83">
        <v>15</v>
      </c>
      <c r="BK296" s="77">
        <f t="shared" si="248"/>
        <v>1412</v>
      </c>
      <c r="BL296" s="83">
        <f t="shared" si="224"/>
        <v>58</v>
      </c>
      <c r="BM296" s="84">
        <v>76</v>
      </c>
      <c r="BN296" s="83">
        <f t="shared" si="225"/>
        <v>79</v>
      </c>
      <c r="BO296" s="83">
        <f t="shared" si="226"/>
        <v>174</v>
      </c>
      <c r="BP296" s="83">
        <f t="shared" si="227"/>
        <v>599</v>
      </c>
      <c r="BQ296" s="83">
        <f t="shared" si="228"/>
        <v>624</v>
      </c>
      <c r="BR296" s="83">
        <f t="shared" si="229"/>
        <v>15</v>
      </c>
      <c r="BS296" s="77">
        <f t="shared" si="249"/>
        <v>1412</v>
      </c>
      <c r="BT296" s="83">
        <f t="shared" si="230"/>
        <v>0</v>
      </c>
      <c r="BU296" s="77"/>
      <c r="BV296" s="83">
        <f t="shared" si="231"/>
        <v>0</v>
      </c>
      <c r="BW296" s="83">
        <f t="shared" si="232"/>
        <v>0</v>
      </c>
      <c r="BX296" s="83">
        <f t="shared" si="233"/>
        <v>0</v>
      </c>
      <c r="BY296" s="83">
        <f t="shared" si="234"/>
        <v>0</v>
      </c>
      <c r="BZ296" s="83">
        <f t="shared" si="235"/>
        <v>0</v>
      </c>
      <c r="CA296" s="77">
        <f t="shared" si="250"/>
        <v>0</v>
      </c>
      <c r="CC296" s="77"/>
      <c r="CI296" s="77">
        <f t="shared" si="251"/>
        <v>0</v>
      </c>
      <c r="CP296" s="77">
        <f t="shared" si="252"/>
        <v>0</v>
      </c>
      <c r="CQ296" s="85">
        <f t="shared" si="236"/>
        <v>0</v>
      </c>
      <c r="CR296" s="77"/>
      <c r="CS296" s="85">
        <f t="shared" si="237"/>
        <v>0</v>
      </c>
      <c r="CT296" s="85">
        <f t="shared" si="238"/>
        <v>0</v>
      </c>
      <c r="CU296" s="85">
        <f t="shared" si="239"/>
        <v>0</v>
      </c>
      <c r="CV296" s="85">
        <f t="shared" si="240"/>
        <v>0</v>
      </c>
      <c r="CW296" s="85">
        <f t="shared" si="241"/>
        <v>0</v>
      </c>
      <c r="CX296" s="77">
        <f t="shared" si="253"/>
        <v>0</v>
      </c>
      <c r="DP296" s="85">
        <v>1</v>
      </c>
      <c r="DQ296" s="85">
        <v>4</v>
      </c>
      <c r="DR296" s="85">
        <v>10</v>
      </c>
      <c r="DS296" s="85">
        <v>27</v>
      </c>
      <c r="DT296" s="85">
        <v>32</v>
      </c>
      <c r="DU296" s="85">
        <v>1</v>
      </c>
      <c r="ET296" s="85">
        <v>56</v>
      </c>
      <c r="EU296" s="85">
        <v>69</v>
      </c>
      <c r="EV296" s="85">
        <v>153</v>
      </c>
      <c r="EW296" s="85">
        <v>537</v>
      </c>
      <c r="EX296" s="85">
        <v>516</v>
      </c>
      <c r="EY296" s="85">
        <v>13</v>
      </c>
      <c r="EZ296" s="85">
        <v>1</v>
      </c>
      <c r="FA296" s="85">
        <v>6</v>
      </c>
      <c r="FB296" s="85">
        <v>11</v>
      </c>
      <c r="FC296" s="85">
        <v>35</v>
      </c>
      <c r="FD296" s="85">
        <v>76</v>
      </c>
      <c r="FE296" s="85">
        <v>1</v>
      </c>
      <c r="FL296" s="86">
        <f t="shared" si="254"/>
        <v>191.5</v>
      </c>
      <c r="FM296" s="99">
        <f t="shared" si="242"/>
        <v>9</v>
      </c>
      <c r="FN296" s="99">
        <f t="shared" si="243"/>
        <v>1</v>
      </c>
      <c r="FO296" s="100">
        <f t="shared" si="244"/>
        <v>1.53</v>
      </c>
      <c r="FP296" s="100">
        <f t="shared" si="245"/>
        <v>171</v>
      </c>
      <c r="FQ296" s="101">
        <v>6.5754768009553738E-2</v>
      </c>
      <c r="FR296" s="101">
        <v>7.4555672748453178E-2</v>
      </c>
      <c r="FS296" s="101">
        <v>5.2806464510339511E-2</v>
      </c>
      <c r="FT296" s="100" t="s">
        <v>2248</v>
      </c>
      <c r="FU296" s="100" t="s">
        <v>2182</v>
      </c>
      <c r="FV296" s="100" t="s">
        <v>1889</v>
      </c>
      <c r="FW296" s="100" t="s">
        <v>1866</v>
      </c>
      <c r="FX296" s="100" t="s">
        <v>1837</v>
      </c>
      <c r="FY296" s="100" t="s">
        <v>2057</v>
      </c>
      <c r="FZ296" s="100" t="s">
        <v>1698</v>
      </c>
      <c r="GA296" s="100" t="s">
        <v>1682</v>
      </c>
      <c r="GB296" s="100"/>
    </row>
    <row r="297" spans="1:184" hidden="1" x14ac:dyDescent="0.25">
      <c r="A297" s="32" t="s">
        <v>279</v>
      </c>
      <c r="B297" s="90" t="s">
        <v>283</v>
      </c>
      <c r="C297" s="41" t="str">
        <f>'[1]Özet tablo'!P296</f>
        <v>DİYARBAKIR</v>
      </c>
      <c r="D297" s="41"/>
      <c r="E297" s="41"/>
      <c r="F297" s="41"/>
      <c r="G297" s="91">
        <v>168</v>
      </c>
      <c r="H297" s="91">
        <v>799</v>
      </c>
      <c r="I297" s="91">
        <v>676</v>
      </c>
      <c r="J297" s="91">
        <v>1643</v>
      </c>
      <c r="K297" s="92">
        <v>177</v>
      </c>
      <c r="L297" s="92">
        <v>861</v>
      </c>
      <c r="M297" s="92">
        <v>728</v>
      </c>
      <c r="N297" s="92">
        <v>1766</v>
      </c>
      <c r="O297" s="93">
        <v>279</v>
      </c>
      <c r="P297" s="40">
        <v>40</v>
      </c>
      <c r="Q297" s="94">
        <f t="shared" si="255"/>
        <v>123</v>
      </c>
      <c r="R297" s="95">
        <f t="shared" si="256"/>
        <v>7.4863055386488131E-2</v>
      </c>
      <c r="S297" s="96">
        <v>1373</v>
      </c>
      <c r="T297" s="96">
        <v>1993</v>
      </c>
      <c r="U297" s="96">
        <v>1423</v>
      </c>
      <c r="V297" s="96">
        <v>2016</v>
      </c>
      <c r="W297" s="96">
        <v>3416</v>
      </c>
      <c r="X297" s="96">
        <v>4789</v>
      </c>
      <c r="Y297" s="73">
        <f t="shared" si="209"/>
        <v>12.891478514202475</v>
      </c>
      <c r="Z297" s="73">
        <f t="shared" si="210"/>
        <v>43.201204214751634</v>
      </c>
      <c r="AA297" s="73">
        <f t="shared" si="211"/>
        <v>67.955024595924101</v>
      </c>
      <c r="AB297" s="73">
        <f t="shared" si="212"/>
        <v>53.512880562060893</v>
      </c>
      <c r="AC297" s="73">
        <f t="shared" si="213"/>
        <v>41.866778032992272</v>
      </c>
      <c r="AD297" s="97">
        <f t="shared" si="214"/>
        <v>1588</v>
      </c>
      <c r="AE297" s="40">
        <f t="shared" si="215"/>
        <v>456</v>
      </c>
      <c r="AF297" s="98">
        <v>1991</v>
      </c>
      <c r="AG297" s="98">
        <v>1561</v>
      </c>
      <c r="AH297" s="98">
        <v>1903</v>
      </c>
      <c r="AI297" s="98">
        <v>1401</v>
      </c>
      <c r="AJ297" s="98">
        <v>588</v>
      </c>
      <c r="AK297" s="98">
        <v>428</v>
      </c>
      <c r="AL297" s="76">
        <v>74</v>
      </c>
      <c r="AM297" s="76">
        <v>88</v>
      </c>
      <c r="AN297" s="77">
        <v>161</v>
      </c>
      <c r="AO297" s="77">
        <v>815</v>
      </c>
      <c r="AP297" s="77">
        <v>717</v>
      </c>
      <c r="AQ297" s="77">
        <v>5</v>
      </c>
      <c r="AR297" s="77">
        <f t="shared" si="246"/>
        <v>1698</v>
      </c>
      <c r="AS297" s="77">
        <v>75</v>
      </c>
      <c r="AT297" s="78">
        <v>221</v>
      </c>
      <c r="AU297" s="79">
        <v>485</v>
      </c>
      <c r="AV297" s="80">
        <f t="shared" si="216"/>
        <v>27.278865631330184</v>
      </c>
      <c r="AW297" s="80">
        <f t="shared" si="217"/>
        <v>44.24939467312349</v>
      </c>
      <c r="AX297" s="80">
        <f t="shared" si="218"/>
        <v>46.181299072091363</v>
      </c>
      <c r="AY297" s="81">
        <f t="shared" si="219"/>
        <v>10.31390134529148</v>
      </c>
      <c r="AZ297" s="81">
        <f t="shared" si="220"/>
        <v>42.827115081450337</v>
      </c>
      <c r="BA297" s="81">
        <f t="shared" si="221"/>
        <v>71.543489190548016</v>
      </c>
      <c r="BB297" s="81">
        <f t="shared" si="222"/>
        <v>57.502569373072966</v>
      </c>
      <c r="BC297" s="81">
        <f t="shared" si="223"/>
        <v>44.619718309859159</v>
      </c>
      <c r="BD297" s="82">
        <f t="shared" si="247"/>
        <v>566</v>
      </c>
      <c r="BE297" s="83">
        <v>76</v>
      </c>
      <c r="BF297" s="83">
        <v>89</v>
      </c>
      <c r="BG297" s="83">
        <v>134</v>
      </c>
      <c r="BH297" s="83">
        <v>763</v>
      </c>
      <c r="BI297" s="83">
        <v>853</v>
      </c>
      <c r="BJ297" s="83">
        <v>18</v>
      </c>
      <c r="BK297" s="77">
        <f t="shared" si="248"/>
        <v>1768</v>
      </c>
      <c r="BL297" s="83">
        <f t="shared" si="224"/>
        <v>76</v>
      </c>
      <c r="BM297" s="84">
        <v>88</v>
      </c>
      <c r="BN297" s="83">
        <f t="shared" si="225"/>
        <v>89</v>
      </c>
      <c r="BO297" s="83">
        <f t="shared" si="226"/>
        <v>134</v>
      </c>
      <c r="BP297" s="83">
        <f t="shared" si="227"/>
        <v>763</v>
      </c>
      <c r="BQ297" s="83">
        <f t="shared" si="228"/>
        <v>853</v>
      </c>
      <c r="BR297" s="83">
        <f t="shared" si="229"/>
        <v>18</v>
      </c>
      <c r="BS297" s="77">
        <f t="shared" si="249"/>
        <v>1768</v>
      </c>
      <c r="BT297" s="83">
        <f t="shared" si="230"/>
        <v>0</v>
      </c>
      <c r="BU297" s="77"/>
      <c r="BV297" s="83">
        <f t="shared" si="231"/>
        <v>0</v>
      </c>
      <c r="BW297" s="83">
        <f t="shared" si="232"/>
        <v>0</v>
      </c>
      <c r="BX297" s="83">
        <f t="shared" si="233"/>
        <v>0</v>
      </c>
      <c r="BY297" s="83">
        <f t="shared" si="234"/>
        <v>0</v>
      </c>
      <c r="BZ297" s="83">
        <f t="shared" si="235"/>
        <v>0</v>
      </c>
      <c r="CA297" s="77">
        <f t="shared" si="250"/>
        <v>0</v>
      </c>
      <c r="CC297" s="77"/>
      <c r="CI297" s="77">
        <f t="shared" si="251"/>
        <v>0</v>
      </c>
      <c r="CP297" s="77">
        <f t="shared" si="252"/>
        <v>0</v>
      </c>
      <c r="CQ297" s="85">
        <f t="shared" si="236"/>
        <v>0</v>
      </c>
      <c r="CR297" s="77"/>
      <c r="CS297" s="85">
        <f t="shared" si="237"/>
        <v>0</v>
      </c>
      <c r="CT297" s="85">
        <f t="shared" si="238"/>
        <v>0</v>
      </c>
      <c r="CU297" s="85">
        <f t="shared" si="239"/>
        <v>0</v>
      </c>
      <c r="CV297" s="85">
        <f t="shared" si="240"/>
        <v>0</v>
      </c>
      <c r="CW297" s="85">
        <f t="shared" si="241"/>
        <v>0</v>
      </c>
      <c r="CX297" s="77">
        <f t="shared" si="253"/>
        <v>0</v>
      </c>
      <c r="ET297" s="85">
        <v>74</v>
      </c>
      <c r="EU297" s="85">
        <v>81</v>
      </c>
      <c r="EV297" s="85">
        <v>89</v>
      </c>
      <c r="EW297" s="85">
        <v>695</v>
      </c>
      <c r="EX297" s="85">
        <v>783</v>
      </c>
      <c r="EY297" s="85">
        <v>16</v>
      </c>
      <c r="EZ297" s="85">
        <v>2</v>
      </c>
      <c r="FA297" s="85">
        <v>8</v>
      </c>
      <c r="FB297" s="85">
        <v>45</v>
      </c>
      <c r="FC297" s="85">
        <v>68</v>
      </c>
      <c r="FD297" s="85">
        <v>70</v>
      </c>
      <c r="FE297" s="85">
        <v>2</v>
      </c>
      <c r="FL297" s="86">
        <f t="shared" si="254"/>
        <v>554.79999999999973</v>
      </c>
      <c r="FM297" s="99">
        <f t="shared" si="242"/>
        <v>27</v>
      </c>
      <c r="FN297" s="99">
        <f t="shared" si="243"/>
        <v>5</v>
      </c>
      <c r="FO297" s="100">
        <f t="shared" si="244"/>
        <v>4.59</v>
      </c>
      <c r="FP297" s="100">
        <f t="shared" si="245"/>
        <v>855</v>
      </c>
      <c r="FQ297" s="101">
        <v>-0.13490028036192178</v>
      </c>
      <c r="FR297" s="101">
        <v>6.4681389949536761E-2</v>
      </c>
      <c r="FS297" s="101">
        <v>-9.4076528197473433E-2</v>
      </c>
      <c r="FT297" s="100" t="s">
        <v>2270</v>
      </c>
      <c r="FU297" s="100" t="s">
        <v>2216</v>
      </c>
      <c r="FV297" s="100" t="s">
        <v>2297</v>
      </c>
      <c r="FW297" s="100" t="s">
        <v>1487</v>
      </c>
      <c r="FX297" s="100" t="s">
        <v>1497</v>
      </c>
      <c r="FY297" s="100" t="s">
        <v>1767</v>
      </c>
      <c r="FZ297" s="100" t="s">
        <v>1635</v>
      </c>
      <c r="GA297" s="100" t="s">
        <v>1535</v>
      </c>
      <c r="GB297" s="100"/>
    </row>
    <row r="298" spans="1:184" hidden="1" x14ac:dyDescent="0.25">
      <c r="A298" s="32" t="s">
        <v>279</v>
      </c>
      <c r="B298" s="90" t="s">
        <v>284</v>
      </c>
      <c r="C298" s="41" t="str">
        <f>'[1]Özet tablo'!P297</f>
        <v>DİYARBAKIR</v>
      </c>
      <c r="D298" s="41"/>
      <c r="E298" s="41"/>
      <c r="F298" s="41"/>
      <c r="G298" s="91">
        <v>34</v>
      </c>
      <c r="H298" s="91">
        <v>152</v>
      </c>
      <c r="I298" s="91">
        <v>87</v>
      </c>
      <c r="J298" s="91">
        <v>273</v>
      </c>
      <c r="K298" s="92">
        <v>57</v>
      </c>
      <c r="L298" s="92">
        <v>126</v>
      </c>
      <c r="M298" s="92">
        <v>87</v>
      </c>
      <c r="N298" s="92">
        <v>270</v>
      </c>
      <c r="O298" s="93">
        <v>40</v>
      </c>
      <c r="P298" s="40">
        <v>6</v>
      </c>
      <c r="Q298" s="94">
        <f t="shared" si="255"/>
        <v>-3</v>
      </c>
      <c r="R298" s="95">
        <f t="shared" si="256"/>
        <v>-1.098901098901099E-2</v>
      </c>
      <c r="S298" s="96">
        <v>149</v>
      </c>
      <c r="T298" s="96">
        <v>241</v>
      </c>
      <c r="U298" s="96">
        <v>167</v>
      </c>
      <c r="V298" s="96">
        <v>221</v>
      </c>
      <c r="W298" s="96">
        <v>408</v>
      </c>
      <c r="X298" s="96">
        <v>557</v>
      </c>
      <c r="Y298" s="73">
        <f t="shared" si="209"/>
        <v>38.255033557046978</v>
      </c>
      <c r="Z298" s="73">
        <f t="shared" si="210"/>
        <v>52.282157676348554</v>
      </c>
      <c r="AA298" s="73">
        <f t="shared" si="211"/>
        <v>72.455089820359291</v>
      </c>
      <c r="AB298" s="73">
        <f t="shared" si="212"/>
        <v>60.539215686274503</v>
      </c>
      <c r="AC298" s="73">
        <f t="shared" si="213"/>
        <v>54.578096947935371</v>
      </c>
      <c r="AD298" s="97">
        <f t="shared" si="214"/>
        <v>161</v>
      </c>
      <c r="AE298" s="40">
        <f t="shared" si="215"/>
        <v>46</v>
      </c>
      <c r="AF298" s="98">
        <v>202</v>
      </c>
      <c r="AG298" s="98">
        <v>186</v>
      </c>
      <c r="AH298" s="98">
        <v>195</v>
      </c>
      <c r="AI298" s="98">
        <v>179</v>
      </c>
      <c r="AJ298" s="98">
        <v>48</v>
      </c>
      <c r="AK298" s="98">
        <v>49</v>
      </c>
      <c r="AL298" s="76">
        <v>16</v>
      </c>
      <c r="AM298" s="76">
        <v>20</v>
      </c>
      <c r="AN298" s="77">
        <v>46</v>
      </c>
      <c r="AO298" s="77">
        <v>123</v>
      </c>
      <c r="AP298" s="77">
        <v>89</v>
      </c>
      <c r="AQ298" s="77">
        <v>0</v>
      </c>
      <c r="AR298" s="77">
        <f t="shared" si="246"/>
        <v>258</v>
      </c>
      <c r="AS298" s="77">
        <v>5</v>
      </c>
      <c r="AT298" s="78">
        <v>20</v>
      </c>
      <c r="AU298" s="79">
        <v>40</v>
      </c>
      <c r="AV298" s="80">
        <f t="shared" si="216"/>
        <v>35.61643835616438</v>
      </c>
      <c r="AW298" s="80">
        <f t="shared" si="217"/>
        <v>55.347593582887697</v>
      </c>
      <c r="AX298" s="80">
        <f t="shared" si="218"/>
        <v>46.927374301675975</v>
      </c>
      <c r="AY298" s="81">
        <f t="shared" si="219"/>
        <v>24.731182795698924</v>
      </c>
      <c r="AZ298" s="81">
        <f t="shared" si="220"/>
        <v>63.076923076923073</v>
      </c>
      <c r="BA298" s="81">
        <f t="shared" si="221"/>
        <v>65.63876651982379</v>
      </c>
      <c r="BB298" s="81">
        <f t="shared" si="222"/>
        <v>64.454976303317537</v>
      </c>
      <c r="BC298" s="81">
        <f t="shared" si="223"/>
        <v>47.215496368038743</v>
      </c>
      <c r="BD298" s="82">
        <f t="shared" si="247"/>
        <v>78</v>
      </c>
      <c r="BE298" s="83">
        <v>16</v>
      </c>
      <c r="BF298" s="83">
        <v>19</v>
      </c>
      <c r="BG298" s="83">
        <v>40</v>
      </c>
      <c r="BH298" s="83">
        <v>119</v>
      </c>
      <c r="BI298" s="83">
        <v>103</v>
      </c>
      <c r="BJ298" s="83">
        <v>1</v>
      </c>
      <c r="BK298" s="77">
        <f t="shared" si="248"/>
        <v>263</v>
      </c>
      <c r="BL298" s="83">
        <f t="shared" si="224"/>
        <v>16</v>
      </c>
      <c r="BM298" s="84">
        <v>20</v>
      </c>
      <c r="BN298" s="83">
        <f t="shared" si="225"/>
        <v>19</v>
      </c>
      <c r="BO298" s="83">
        <f t="shared" si="226"/>
        <v>40</v>
      </c>
      <c r="BP298" s="83">
        <f t="shared" si="227"/>
        <v>119</v>
      </c>
      <c r="BQ298" s="83">
        <f t="shared" si="228"/>
        <v>103</v>
      </c>
      <c r="BR298" s="83">
        <f t="shared" si="229"/>
        <v>1</v>
      </c>
      <c r="BS298" s="77">
        <f t="shared" si="249"/>
        <v>263</v>
      </c>
      <c r="BT298" s="83">
        <f t="shared" si="230"/>
        <v>0</v>
      </c>
      <c r="BU298" s="77"/>
      <c r="BV298" s="83">
        <f t="shared" si="231"/>
        <v>0</v>
      </c>
      <c r="BW298" s="83">
        <f t="shared" si="232"/>
        <v>0</v>
      </c>
      <c r="BX298" s="83">
        <f t="shared" si="233"/>
        <v>0</v>
      </c>
      <c r="BY298" s="83">
        <f t="shared" si="234"/>
        <v>0</v>
      </c>
      <c r="BZ298" s="83">
        <f t="shared" si="235"/>
        <v>0</v>
      </c>
      <c r="CA298" s="77">
        <f t="shared" si="250"/>
        <v>0</v>
      </c>
      <c r="CC298" s="77"/>
      <c r="CI298" s="77">
        <f t="shared" si="251"/>
        <v>0</v>
      </c>
      <c r="CP298" s="77">
        <f t="shared" si="252"/>
        <v>0</v>
      </c>
      <c r="CQ298" s="85">
        <f t="shared" si="236"/>
        <v>0</v>
      </c>
      <c r="CR298" s="77"/>
      <c r="CS298" s="85">
        <f t="shared" si="237"/>
        <v>0</v>
      </c>
      <c r="CT298" s="85">
        <f t="shared" si="238"/>
        <v>0</v>
      </c>
      <c r="CU298" s="85">
        <f t="shared" si="239"/>
        <v>0</v>
      </c>
      <c r="CV298" s="85">
        <f t="shared" si="240"/>
        <v>0</v>
      </c>
      <c r="CW298" s="85">
        <f t="shared" si="241"/>
        <v>0</v>
      </c>
      <c r="CX298" s="77">
        <f t="shared" si="253"/>
        <v>0</v>
      </c>
      <c r="ET298" s="85">
        <v>15</v>
      </c>
      <c r="EU298" s="85">
        <v>17</v>
      </c>
      <c r="EV298" s="85">
        <v>26</v>
      </c>
      <c r="EW298" s="85">
        <v>92</v>
      </c>
      <c r="EX298" s="85">
        <v>89</v>
      </c>
      <c r="EY298" s="85">
        <v>1</v>
      </c>
      <c r="EZ298" s="85">
        <v>1</v>
      </c>
      <c r="FA298" s="85">
        <v>2</v>
      </c>
      <c r="FB298" s="85">
        <v>14</v>
      </c>
      <c r="FC298" s="85">
        <v>27</v>
      </c>
      <c r="FD298" s="85">
        <v>14</v>
      </c>
      <c r="FE298" s="85">
        <v>0</v>
      </c>
      <c r="FL298" s="86">
        <f t="shared" si="254"/>
        <v>29.800000000000011</v>
      </c>
      <c r="FM298" s="99">
        <f t="shared" si="242"/>
        <v>1</v>
      </c>
      <c r="FN298" s="99">
        <f t="shared" si="243"/>
        <v>0</v>
      </c>
      <c r="FO298" s="100">
        <f t="shared" si="244"/>
        <v>0.17</v>
      </c>
      <c r="FP298" s="100">
        <f t="shared" si="245"/>
        <v>0</v>
      </c>
      <c r="FQ298" s="101">
        <v>4.460179360389635E-2</v>
      </c>
      <c r="FR298" s="101">
        <v>0.11559357487302717</v>
      </c>
      <c r="FS298" s="101">
        <v>0.1290976157701223</v>
      </c>
      <c r="FT298" s="100" t="s">
        <v>2311</v>
      </c>
      <c r="FU298" s="100" t="s">
        <v>1726</v>
      </c>
      <c r="FV298" s="100" t="s">
        <v>2219</v>
      </c>
      <c r="FW298" s="100" t="s">
        <v>2006</v>
      </c>
      <c r="FX298" s="100" t="s">
        <v>1707</v>
      </c>
      <c r="FY298" s="100" t="s">
        <v>1713</v>
      </c>
      <c r="FZ298" s="100" t="s">
        <v>2064</v>
      </c>
      <c r="GA298" s="100" t="s">
        <v>1870</v>
      </c>
      <c r="GB298" s="100"/>
    </row>
    <row r="299" spans="1:184" hidden="1" x14ac:dyDescent="0.25">
      <c r="A299" s="32" t="s">
        <v>279</v>
      </c>
      <c r="B299" s="90" t="s">
        <v>285</v>
      </c>
      <c r="C299" s="41" t="str">
        <f>'[1]Özet tablo'!P298</f>
        <v>DİYARBAKIR</v>
      </c>
      <c r="D299" s="41"/>
      <c r="E299" s="41"/>
      <c r="F299" s="41"/>
      <c r="G299" s="91">
        <v>54</v>
      </c>
      <c r="H299" s="91">
        <v>381</v>
      </c>
      <c r="I299" s="91">
        <v>291</v>
      </c>
      <c r="J299" s="91">
        <v>726</v>
      </c>
      <c r="K299" s="92">
        <v>103</v>
      </c>
      <c r="L299" s="92">
        <v>405</v>
      </c>
      <c r="M299" s="92">
        <v>290</v>
      </c>
      <c r="N299" s="92">
        <v>798</v>
      </c>
      <c r="O299" s="93">
        <v>139</v>
      </c>
      <c r="P299" s="40">
        <v>36</v>
      </c>
      <c r="Q299" s="94">
        <f t="shared" si="255"/>
        <v>72</v>
      </c>
      <c r="R299" s="95">
        <f t="shared" si="256"/>
        <v>9.9173553719008267E-2</v>
      </c>
      <c r="S299" s="96">
        <v>651</v>
      </c>
      <c r="T299" s="96">
        <v>884</v>
      </c>
      <c r="U299" s="96">
        <v>650</v>
      </c>
      <c r="V299" s="96">
        <v>889</v>
      </c>
      <c r="W299" s="96">
        <v>1534</v>
      </c>
      <c r="X299" s="96">
        <v>2185</v>
      </c>
      <c r="Y299" s="73">
        <f t="shared" si="209"/>
        <v>15.821812596006144</v>
      </c>
      <c r="Z299" s="73">
        <f t="shared" si="210"/>
        <v>45.814479638009047</v>
      </c>
      <c r="AA299" s="73">
        <f t="shared" si="211"/>
        <v>60.461538461538467</v>
      </c>
      <c r="AB299" s="73">
        <f t="shared" si="212"/>
        <v>52.020860495436771</v>
      </c>
      <c r="AC299" s="73">
        <f t="shared" si="213"/>
        <v>41.235697940503435</v>
      </c>
      <c r="AD299" s="97">
        <f t="shared" si="214"/>
        <v>736</v>
      </c>
      <c r="AE299" s="40">
        <f t="shared" si="215"/>
        <v>257</v>
      </c>
      <c r="AF299" s="98">
        <v>850</v>
      </c>
      <c r="AG299" s="98">
        <v>655</v>
      </c>
      <c r="AH299" s="98">
        <v>845</v>
      </c>
      <c r="AI299" s="98">
        <v>625</v>
      </c>
      <c r="AJ299" s="98">
        <v>229</v>
      </c>
      <c r="AK299" s="98">
        <v>194</v>
      </c>
      <c r="AL299" s="76">
        <v>38</v>
      </c>
      <c r="AM299" s="76">
        <v>48</v>
      </c>
      <c r="AN299" s="77">
        <v>67</v>
      </c>
      <c r="AO299" s="77">
        <v>403</v>
      </c>
      <c r="AP299" s="77">
        <v>285</v>
      </c>
      <c r="AQ299" s="77">
        <v>3</v>
      </c>
      <c r="AR299" s="77">
        <f t="shared" si="246"/>
        <v>758</v>
      </c>
      <c r="AS299" s="77">
        <v>27</v>
      </c>
      <c r="AT299" s="78">
        <v>102</v>
      </c>
      <c r="AU299" s="79">
        <v>196</v>
      </c>
      <c r="AV299" s="80">
        <f t="shared" si="216"/>
        <v>25.624999999999996</v>
      </c>
      <c r="AW299" s="80">
        <f t="shared" si="217"/>
        <v>45.170068027210888</v>
      </c>
      <c r="AX299" s="80">
        <f t="shared" si="218"/>
        <v>41.760000000000005</v>
      </c>
      <c r="AY299" s="81">
        <f t="shared" si="219"/>
        <v>10.229007633587786</v>
      </c>
      <c r="AZ299" s="81">
        <f t="shared" si="220"/>
        <v>47.692307692307693</v>
      </c>
      <c r="BA299" s="81">
        <f t="shared" si="221"/>
        <v>68.266978922716632</v>
      </c>
      <c r="BB299" s="81">
        <f t="shared" si="222"/>
        <v>58.034137728075343</v>
      </c>
      <c r="BC299" s="81">
        <f t="shared" si="223"/>
        <v>43.074884029158383</v>
      </c>
      <c r="BD299" s="82">
        <f t="shared" si="247"/>
        <v>271</v>
      </c>
      <c r="BE299" s="83">
        <v>38</v>
      </c>
      <c r="BF299" s="83">
        <v>44</v>
      </c>
      <c r="BG299" s="83">
        <v>57</v>
      </c>
      <c r="BH299" s="83">
        <v>385</v>
      </c>
      <c r="BI299" s="83">
        <v>339</v>
      </c>
      <c r="BJ299" s="83">
        <v>3</v>
      </c>
      <c r="BK299" s="77">
        <f t="shared" si="248"/>
        <v>784</v>
      </c>
      <c r="BL299" s="83">
        <f t="shared" si="224"/>
        <v>38</v>
      </c>
      <c r="BM299" s="84">
        <v>48</v>
      </c>
      <c r="BN299" s="83">
        <f t="shared" si="225"/>
        <v>44</v>
      </c>
      <c r="BO299" s="83">
        <f t="shared" si="226"/>
        <v>57</v>
      </c>
      <c r="BP299" s="83">
        <f t="shared" si="227"/>
        <v>385</v>
      </c>
      <c r="BQ299" s="83">
        <f t="shared" si="228"/>
        <v>339</v>
      </c>
      <c r="BR299" s="83">
        <f t="shared" si="229"/>
        <v>3</v>
      </c>
      <c r="BS299" s="77">
        <f t="shared" si="249"/>
        <v>784</v>
      </c>
      <c r="BT299" s="83">
        <f t="shared" si="230"/>
        <v>0</v>
      </c>
      <c r="BU299" s="77"/>
      <c r="BV299" s="83">
        <f t="shared" si="231"/>
        <v>0</v>
      </c>
      <c r="BW299" s="83">
        <f t="shared" si="232"/>
        <v>0</v>
      </c>
      <c r="BX299" s="83">
        <f t="shared" si="233"/>
        <v>0</v>
      </c>
      <c r="BY299" s="83">
        <f t="shared" si="234"/>
        <v>0</v>
      </c>
      <c r="BZ299" s="83">
        <f t="shared" si="235"/>
        <v>0</v>
      </c>
      <c r="CA299" s="77">
        <f t="shared" si="250"/>
        <v>0</v>
      </c>
      <c r="CC299" s="77"/>
      <c r="CI299" s="77">
        <f t="shared" si="251"/>
        <v>0</v>
      </c>
      <c r="CP299" s="77">
        <f t="shared" si="252"/>
        <v>0</v>
      </c>
      <c r="CQ299" s="85">
        <f t="shared" si="236"/>
        <v>0</v>
      </c>
      <c r="CR299" s="77"/>
      <c r="CS299" s="85">
        <f t="shared" si="237"/>
        <v>0</v>
      </c>
      <c r="CT299" s="85">
        <f t="shared" si="238"/>
        <v>0</v>
      </c>
      <c r="CU299" s="85">
        <f t="shared" si="239"/>
        <v>0</v>
      </c>
      <c r="CV299" s="85">
        <f t="shared" si="240"/>
        <v>0</v>
      </c>
      <c r="CW299" s="85">
        <f t="shared" si="241"/>
        <v>0</v>
      </c>
      <c r="CX299" s="77">
        <f t="shared" si="253"/>
        <v>0</v>
      </c>
      <c r="ET299" s="85">
        <v>37</v>
      </c>
      <c r="EU299" s="85">
        <v>39</v>
      </c>
      <c r="EV299" s="85">
        <v>44</v>
      </c>
      <c r="EW299" s="85">
        <v>330</v>
      </c>
      <c r="EX299" s="85">
        <v>294</v>
      </c>
      <c r="EY299" s="85">
        <v>3</v>
      </c>
      <c r="EZ299" s="85">
        <v>1</v>
      </c>
      <c r="FA299" s="85">
        <v>5</v>
      </c>
      <c r="FB299" s="85">
        <v>13</v>
      </c>
      <c r="FC299" s="85">
        <v>55</v>
      </c>
      <c r="FD299" s="85">
        <v>45</v>
      </c>
      <c r="FE299" s="85">
        <v>0</v>
      </c>
      <c r="FL299" s="86">
        <f t="shared" si="254"/>
        <v>236</v>
      </c>
      <c r="FM299" s="99">
        <f t="shared" si="242"/>
        <v>11</v>
      </c>
      <c r="FN299" s="99">
        <f t="shared" si="243"/>
        <v>2</v>
      </c>
      <c r="FO299" s="100">
        <f t="shared" si="244"/>
        <v>1.87</v>
      </c>
      <c r="FP299" s="100">
        <f t="shared" si="245"/>
        <v>342</v>
      </c>
      <c r="FQ299" s="101">
        <v>0.15363536719035439</v>
      </c>
      <c r="FR299" s="101">
        <v>5.8750791688029637E-2</v>
      </c>
      <c r="FS299" s="101">
        <v>0.11124309295041017</v>
      </c>
      <c r="FT299" s="100" t="s">
        <v>1950</v>
      </c>
      <c r="FU299" s="100" t="s">
        <v>1951</v>
      </c>
      <c r="FV299" s="100" t="s">
        <v>1527</v>
      </c>
      <c r="FW299" s="100" t="s">
        <v>1730</v>
      </c>
      <c r="FX299" s="100" t="s">
        <v>1666</v>
      </c>
      <c r="FY299" s="100" t="s">
        <v>1819</v>
      </c>
      <c r="FZ299" s="100" t="s">
        <v>1476</v>
      </c>
      <c r="GA299" s="100" t="s">
        <v>1693</v>
      </c>
      <c r="GB299" s="100"/>
    </row>
    <row r="300" spans="1:184" hidden="1" x14ac:dyDescent="0.25">
      <c r="A300" s="32" t="s">
        <v>279</v>
      </c>
      <c r="B300" s="90" t="s">
        <v>286</v>
      </c>
      <c r="C300" s="41" t="str">
        <f>'[1]Özet tablo'!P299</f>
        <v>DİYARBAKIR</v>
      </c>
      <c r="D300" s="41"/>
      <c r="E300" s="41"/>
      <c r="F300" s="41"/>
      <c r="G300" s="91">
        <v>88</v>
      </c>
      <c r="H300" s="91">
        <v>238</v>
      </c>
      <c r="I300" s="91">
        <v>191</v>
      </c>
      <c r="J300" s="91">
        <v>517</v>
      </c>
      <c r="K300" s="92">
        <v>63</v>
      </c>
      <c r="L300" s="92">
        <v>245</v>
      </c>
      <c r="M300" s="92">
        <v>192</v>
      </c>
      <c r="N300" s="92">
        <v>500</v>
      </c>
      <c r="O300" s="93">
        <v>74</v>
      </c>
      <c r="P300" s="40">
        <v>14</v>
      </c>
      <c r="Q300" s="94">
        <f t="shared" si="255"/>
        <v>-17</v>
      </c>
      <c r="R300" s="95">
        <f t="shared" si="256"/>
        <v>-3.2882011605415859E-2</v>
      </c>
      <c r="S300" s="96">
        <v>367</v>
      </c>
      <c r="T300" s="96">
        <v>456</v>
      </c>
      <c r="U300" s="96">
        <v>377</v>
      </c>
      <c r="V300" s="96">
        <v>500</v>
      </c>
      <c r="W300" s="96">
        <v>833</v>
      </c>
      <c r="X300" s="96">
        <v>1200</v>
      </c>
      <c r="Y300" s="73">
        <f t="shared" si="209"/>
        <v>17.166212534059948</v>
      </c>
      <c r="Z300" s="73">
        <f t="shared" si="210"/>
        <v>53.728070175438589</v>
      </c>
      <c r="AA300" s="73">
        <f t="shared" si="211"/>
        <v>66.84350132625994</v>
      </c>
      <c r="AB300" s="73">
        <f t="shared" si="212"/>
        <v>59.663865546218489</v>
      </c>
      <c r="AC300" s="73">
        <f t="shared" si="213"/>
        <v>46.666666666666664</v>
      </c>
      <c r="AD300" s="97">
        <f t="shared" si="214"/>
        <v>336</v>
      </c>
      <c r="AE300" s="40">
        <f t="shared" si="215"/>
        <v>125</v>
      </c>
      <c r="AF300" s="98">
        <v>474</v>
      </c>
      <c r="AG300" s="98">
        <v>331</v>
      </c>
      <c r="AH300" s="98">
        <v>483</v>
      </c>
      <c r="AI300" s="98">
        <v>330</v>
      </c>
      <c r="AJ300" s="98">
        <v>121</v>
      </c>
      <c r="AK300" s="98">
        <v>115</v>
      </c>
      <c r="AL300" s="76">
        <v>28</v>
      </c>
      <c r="AM300" s="76">
        <v>31</v>
      </c>
      <c r="AN300" s="77">
        <v>86</v>
      </c>
      <c r="AO300" s="77">
        <v>255</v>
      </c>
      <c r="AP300" s="77">
        <v>163</v>
      </c>
      <c r="AQ300" s="77">
        <v>3</v>
      </c>
      <c r="AR300" s="77">
        <f t="shared" si="246"/>
        <v>507</v>
      </c>
      <c r="AS300" s="77">
        <v>16</v>
      </c>
      <c r="AT300" s="78">
        <v>72</v>
      </c>
      <c r="AU300" s="79">
        <v>100</v>
      </c>
      <c r="AV300" s="80">
        <f t="shared" si="216"/>
        <v>35.703479576399396</v>
      </c>
      <c r="AW300" s="80">
        <f t="shared" si="217"/>
        <v>49.815498154981555</v>
      </c>
      <c r="AX300" s="80">
        <f t="shared" si="218"/>
        <v>45.454545454545453</v>
      </c>
      <c r="AY300" s="81">
        <f t="shared" si="219"/>
        <v>25.981873111782477</v>
      </c>
      <c r="AZ300" s="81">
        <f t="shared" si="220"/>
        <v>52.795031055900623</v>
      </c>
      <c r="BA300" s="81">
        <f t="shared" si="221"/>
        <v>74.27937915742794</v>
      </c>
      <c r="BB300" s="81">
        <f t="shared" si="222"/>
        <v>63.16916488222698</v>
      </c>
      <c r="BC300" s="81">
        <f t="shared" si="223"/>
        <v>53.836317135549869</v>
      </c>
      <c r="BD300" s="82">
        <f t="shared" si="247"/>
        <v>116</v>
      </c>
      <c r="BE300" s="83">
        <v>28</v>
      </c>
      <c r="BF300" s="83">
        <v>34</v>
      </c>
      <c r="BG300" s="83">
        <v>71</v>
      </c>
      <c r="BH300" s="83">
        <v>242</v>
      </c>
      <c r="BI300" s="83">
        <v>181</v>
      </c>
      <c r="BJ300" s="83">
        <v>6</v>
      </c>
      <c r="BK300" s="77">
        <f t="shared" si="248"/>
        <v>500</v>
      </c>
      <c r="BL300" s="83">
        <f t="shared" si="224"/>
        <v>27</v>
      </c>
      <c r="BM300" s="84">
        <v>30</v>
      </c>
      <c r="BN300" s="83">
        <f t="shared" si="225"/>
        <v>33</v>
      </c>
      <c r="BO300" s="83">
        <f t="shared" si="226"/>
        <v>71</v>
      </c>
      <c r="BP300" s="83">
        <f t="shared" si="227"/>
        <v>233</v>
      </c>
      <c r="BQ300" s="83">
        <f t="shared" si="228"/>
        <v>171</v>
      </c>
      <c r="BR300" s="83">
        <f t="shared" si="229"/>
        <v>6</v>
      </c>
      <c r="BS300" s="77">
        <f t="shared" si="249"/>
        <v>481</v>
      </c>
      <c r="BT300" s="83">
        <f t="shared" si="230"/>
        <v>0</v>
      </c>
      <c r="BU300" s="77"/>
      <c r="BV300" s="83">
        <f t="shared" si="231"/>
        <v>0</v>
      </c>
      <c r="BW300" s="83">
        <f t="shared" si="232"/>
        <v>0</v>
      </c>
      <c r="BX300" s="83">
        <f t="shared" si="233"/>
        <v>0</v>
      </c>
      <c r="BY300" s="83">
        <f t="shared" si="234"/>
        <v>0</v>
      </c>
      <c r="BZ300" s="83">
        <f t="shared" si="235"/>
        <v>0</v>
      </c>
      <c r="CA300" s="77">
        <f t="shared" si="250"/>
        <v>0</v>
      </c>
      <c r="CC300" s="77"/>
      <c r="CI300" s="77">
        <f t="shared" si="251"/>
        <v>0</v>
      </c>
      <c r="CP300" s="77">
        <f t="shared" si="252"/>
        <v>0</v>
      </c>
      <c r="CQ300" s="85">
        <f t="shared" si="236"/>
        <v>1</v>
      </c>
      <c r="CR300" s="77">
        <v>1</v>
      </c>
      <c r="CS300" s="85">
        <f t="shared" si="237"/>
        <v>1</v>
      </c>
      <c r="CT300" s="85">
        <f t="shared" si="238"/>
        <v>0</v>
      </c>
      <c r="CU300" s="85">
        <f t="shared" si="239"/>
        <v>9</v>
      </c>
      <c r="CV300" s="85">
        <f t="shared" si="240"/>
        <v>10</v>
      </c>
      <c r="CW300" s="85">
        <f t="shared" si="241"/>
        <v>0</v>
      </c>
      <c r="CX300" s="77">
        <f t="shared" si="253"/>
        <v>19</v>
      </c>
      <c r="CY300" s="85">
        <v>1</v>
      </c>
      <c r="CZ300" s="85">
        <v>1</v>
      </c>
      <c r="DA300" s="85">
        <v>0</v>
      </c>
      <c r="DB300" s="85">
        <v>9</v>
      </c>
      <c r="DC300" s="85">
        <v>10</v>
      </c>
      <c r="DD300" s="85">
        <v>0</v>
      </c>
      <c r="ET300" s="85">
        <v>27</v>
      </c>
      <c r="EU300" s="85">
        <v>33</v>
      </c>
      <c r="EV300" s="85">
        <v>71</v>
      </c>
      <c r="EW300" s="85">
        <v>233</v>
      </c>
      <c r="EX300" s="85">
        <v>171</v>
      </c>
      <c r="EY300" s="85">
        <v>6</v>
      </c>
      <c r="FL300" s="86">
        <f t="shared" si="254"/>
        <v>76.099999999999909</v>
      </c>
      <c r="FM300" s="99">
        <f t="shared" si="242"/>
        <v>3</v>
      </c>
      <c r="FN300" s="99">
        <f t="shared" si="243"/>
        <v>0</v>
      </c>
      <c r="FO300" s="100">
        <f t="shared" si="244"/>
        <v>0.51</v>
      </c>
      <c r="FP300" s="100">
        <f t="shared" si="245"/>
        <v>0</v>
      </c>
      <c r="FQ300" s="101">
        <v>0.16326723590484296</v>
      </c>
      <c r="FR300" s="101">
        <v>0.11920420002635991</v>
      </c>
      <c r="FS300" s="101">
        <v>0.10226794482113645</v>
      </c>
      <c r="FT300" s="100" t="s">
        <v>1838</v>
      </c>
      <c r="FU300" s="100" t="s">
        <v>1764</v>
      </c>
      <c r="FV300" s="100" t="s">
        <v>2229</v>
      </c>
      <c r="FW300" s="100" t="s">
        <v>2214</v>
      </c>
      <c r="FX300" s="100" t="s">
        <v>2229</v>
      </c>
      <c r="FY300" s="100" t="s">
        <v>1896</v>
      </c>
      <c r="FZ300" s="100" t="s">
        <v>2145</v>
      </c>
      <c r="GA300" s="100" t="s">
        <v>2123</v>
      </c>
      <c r="GB300" s="100"/>
    </row>
    <row r="301" spans="1:184" hidden="1" x14ac:dyDescent="0.25">
      <c r="A301" s="32" t="s">
        <v>279</v>
      </c>
      <c r="B301" s="90" t="s">
        <v>287</v>
      </c>
      <c r="C301" s="41" t="str">
        <f>'[1]Özet tablo'!P300</f>
        <v>DİYARBAKIR</v>
      </c>
      <c r="D301" s="41"/>
      <c r="E301" s="41"/>
      <c r="F301" s="41"/>
      <c r="G301" s="91">
        <v>155</v>
      </c>
      <c r="H301" s="91">
        <v>976</v>
      </c>
      <c r="I301" s="91">
        <v>824</v>
      </c>
      <c r="J301" s="91">
        <v>1955</v>
      </c>
      <c r="K301" s="92">
        <v>283</v>
      </c>
      <c r="L301" s="92">
        <v>1102</v>
      </c>
      <c r="M301" s="92">
        <v>1004</v>
      </c>
      <c r="N301" s="92">
        <v>2389</v>
      </c>
      <c r="O301" s="93">
        <v>316</v>
      </c>
      <c r="P301" s="40">
        <v>98</v>
      </c>
      <c r="Q301" s="94">
        <f t="shared" si="255"/>
        <v>434</v>
      </c>
      <c r="R301" s="95">
        <f t="shared" si="256"/>
        <v>0.22199488491048594</v>
      </c>
      <c r="S301" s="96">
        <v>2226</v>
      </c>
      <c r="T301" s="96">
        <v>2873</v>
      </c>
      <c r="U301" s="96">
        <v>1992</v>
      </c>
      <c r="V301" s="96">
        <v>2728</v>
      </c>
      <c r="W301" s="96">
        <v>4865</v>
      </c>
      <c r="X301" s="96">
        <v>7091</v>
      </c>
      <c r="Y301" s="73">
        <f t="shared" si="209"/>
        <v>12.713387241689128</v>
      </c>
      <c r="Z301" s="73">
        <f t="shared" si="210"/>
        <v>38.357117995127041</v>
      </c>
      <c r="AA301" s="73">
        <f t="shared" si="211"/>
        <v>61.345381526104411</v>
      </c>
      <c r="AB301" s="73">
        <f t="shared" si="212"/>
        <v>47.769784172661872</v>
      </c>
      <c r="AC301" s="73">
        <f t="shared" si="213"/>
        <v>36.764913270342689</v>
      </c>
      <c r="AD301" s="97">
        <f t="shared" si="214"/>
        <v>2541</v>
      </c>
      <c r="AE301" s="40">
        <f t="shared" si="215"/>
        <v>770</v>
      </c>
      <c r="AF301" s="98">
        <v>2945</v>
      </c>
      <c r="AG301" s="98">
        <v>2260</v>
      </c>
      <c r="AH301" s="98">
        <v>2924</v>
      </c>
      <c r="AI301" s="98">
        <v>2113</v>
      </c>
      <c r="AJ301" s="98">
        <v>722</v>
      </c>
      <c r="AK301" s="98">
        <v>697</v>
      </c>
      <c r="AL301" s="76">
        <v>82</v>
      </c>
      <c r="AM301" s="76">
        <v>107</v>
      </c>
      <c r="AN301" s="77">
        <v>262</v>
      </c>
      <c r="AO301" s="77">
        <v>1162</v>
      </c>
      <c r="AP301" s="77">
        <v>1088</v>
      </c>
      <c r="AQ301" s="77">
        <v>15</v>
      </c>
      <c r="AR301" s="77">
        <f t="shared" si="246"/>
        <v>2527</v>
      </c>
      <c r="AS301" s="77">
        <v>112</v>
      </c>
      <c r="AT301" s="78">
        <v>248</v>
      </c>
      <c r="AU301" s="79">
        <v>581</v>
      </c>
      <c r="AV301" s="80">
        <f t="shared" si="216"/>
        <v>28.653098559341412</v>
      </c>
      <c r="AW301" s="80">
        <f t="shared" si="217"/>
        <v>42.743696644828269</v>
      </c>
      <c r="AX301" s="80">
        <f t="shared" si="218"/>
        <v>46.900141978230003</v>
      </c>
      <c r="AY301" s="81">
        <f t="shared" si="219"/>
        <v>11.592920353982301</v>
      </c>
      <c r="AZ301" s="81">
        <f t="shared" si="220"/>
        <v>39.740082079343367</v>
      </c>
      <c r="BA301" s="81">
        <f t="shared" si="221"/>
        <v>67.61904761904762</v>
      </c>
      <c r="BB301" s="81">
        <f t="shared" si="222"/>
        <v>53.4641430803959</v>
      </c>
      <c r="BC301" s="81">
        <f t="shared" si="223"/>
        <v>42.76741903827282</v>
      </c>
      <c r="BD301" s="82">
        <f t="shared" si="247"/>
        <v>918</v>
      </c>
      <c r="BE301" s="83">
        <v>84</v>
      </c>
      <c r="BF301" s="83">
        <v>134</v>
      </c>
      <c r="BG301" s="83">
        <v>215</v>
      </c>
      <c r="BH301" s="83">
        <v>1098</v>
      </c>
      <c r="BI301" s="83">
        <v>1251</v>
      </c>
      <c r="BJ301" s="83">
        <v>30</v>
      </c>
      <c r="BK301" s="77">
        <f t="shared" si="248"/>
        <v>2594</v>
      </c>
      <c r="BL301" s="83">
        <f t="shared" si="224"/>
        <v>84</v>
      </c>
      <c r="BM301" s="84">
        <v>107</v>
      </c>
      <c r="BN301" s="83">
        <f t="shared" si="225"/>
        <v>134</v>
      </c>
      <c r="BO301" s="83">
        <f t="shared" si="226"/>
        <v>215</v>
      </c>
      <c r="BP301" s="83">
        <f t="shared" si="227"/>
        <v>1098</v>
      </c>
      <c r="BQ301" s="83">
        <f t="shared" si="228"/>
        <v>1251</v>
      </c>
      <c r="BR301" s="83">
        <f t="shared" si="229"/>
        <v>30</v>
      </c>
      <c r="BS301" s="77">
        <f t="shared" si="249"/>
        <v>2594</v>
      </c>
      <c r="BT301" s="83">
        <f t="shared" si="230"/>
        <v>0</v>
      </c>
      <c r="BU301" s="77"/>
      <c r="BV301" s="83">
        <f t="shared" si="231"/>
        <v>0</v>
      </c>
      <c r="BW301" s="83">
        <f t="shared" si="232"/>
        <v>0</v>
      </c>
      <c r="BX301" s="83">
        <f t="shared" si="233"/>
        <v>0</v>
      </c>
      <c r="BY301" s="83">
        <f t="shared" si="234"/>
        <v>0</v>
      </c>
      <c r="BZ301" s="83">
        <f t="shared" si="235"/>
        <v>0</v>
      </c>
      <c r="CA301" s="77">
        <f t="shared" si="250"/>
        <v>0</v>
      </c>
      <c r="CC301" s="77"/>
      <c r="CI301" s="77">
        <f t="shared" si="251"/>
        <v>0</v>
      </c>
      <c r="CP301" s="77">
        <f t="shared" si="252"/>
        <v>0</v>
      </c>
      <c r="CQ301" s="85">
        <f t="shared" si="236"/>
        <v>0</v>
      </c>
      <c r="CR301" s="77"/>
      <c r="CS301" s="85">
        <f t="shared" si="237"/>
        <v>0</v>
      </c>
      <c r="CT301" s="85">
        <f t="shared" si="238"/>
        <v>0</v>
      </c>
      <c r="CU301" s="85">
        <f t="shared" si="239"/>
        <v>0</v>
      </c>
      <c r="CV301" s="85">
        <f t="shared" si="240"/>
        <v>0</v>
      </c>
      <c r="CW301" s="85">
        <f t="shared" si="241"/>
        <v>0</v>
      </c>
      <c r="CX301" s="77">
        <f t="shared" si="253"/>
        <v>0</v>
      </c>
      <c r="DP301" s="85">
        <v>1</v>
      </c>
      <c r="DQ301" s="85">
        <v>2</v>
      </c>
      <c r="DR301" s="85">
        <v>0</v>
      </c>
      <c r="DS301" s="85">
        <v>7</v>
      </c>
      <c r="DT301" s="85">
        <v>27</v>
      </c>
      <c r="DU301" s="85">
        <v>1</v>
      </c>
      <c r="ET301" s="85">
        <v>79</v>
      </c>
      <c r="EU301" s="85">
        <v>101</v>
      </c>
      <c r="EV301" s="85">
        <v>133</v>
      </c>
      <c r="EW301" s="85">
        <v>783</v>
      </c>
      <c r="EX301" s="85">
        <v>862</v>
      </c>
      <c r="EY301" s="85">
        <v>17</v>
      </c>
      <c r="EZ301" s="85">
        <v>4</v>
      </c>
      <c r="FA301" s="85">
        <v>31</v>
      </c>
      <c r="FB301" s="85">
        <v>82</v>
      </c>
      <c r="FC301" s="85">
        <v>308</v>
      </c>
      <c r="FD301" s="85">
        <v>362</v>
      </c>
      <c r="FE301" s="85">
        <v>12</v>
      </c>
      <c r="FL301" s="86">
        <f t="shared" si="254"/>
        <v>1012.8999999999996</v>
      </c>
      <c r="FM301" s="99">
        <f t="shared" si="242"/>
        <v>50</v>
      </c>
      <c r="FN301" s="99">
        <f t="shared" si="243"/>
        <v>10</v>
      </c>
      <c r="FO301" s="100">
        <f t="shared" si="244"/>
        <v>8.5</v>
      </c>
      <c r="FP301" s="100">
        <f t="shared" si="245"/>
        <v>1710</v>
      </c>
      <c r="FQ301" s="101">
        <v>9.1014380851269394E-2</v>
      </c>
      <c r="FR301" s="101">
        <v>8.6335075769576067E-2</v>
      </c>
      <c r="FS301" s="101">
        <v>0.14283059195242084</v>
      </c>
      <c r="FT301" s="100" t="s">
        <v>2155</v>
      </c>
      <c r="FU301" s="100" t="s">
        <v>2301</v>
      </c>
      <c r="FV301" s="100" t="s">
        <v>1529</v>
      </c>
      <c r="FW301" s="100" t="s">
        <v>1743</v>
      </c>
      <c r="FX301" s="100" t="s">
        <v>1418</v>
      </c>
      <c r="FY301" s="100" t="s">
        <v>1888</v>
      </c>
      <c r="FZ301" s="100" t="s">
        <v>1996</v>
      </c>
      <c r="GA301" s="100" t="s">
        <v>2148</v>
      </c>
      <c r="GB301" s="100"/>
    </row>
    <row r="302" spans="1:184" hidden="1" x14ac:dyDescent="0.25">
      <c r="A302" s="32" t="s">
        <v>279</v>
      </c>
      <c r="B302" s="90" t="s">
        <v>288</v>
      </c>
      <c r="C302" s="41" t="str">
        <f>'[1]Özet tablo'!P301</f>
        <v>DİYARBAKIR</v>
      </c>
      <c r="D302" s="41"/>
      <c r="E302" s="41"/>
      <c r="F302" s="41"/>
      <c r="G302" s="91">
        <v>110</v>
      </c>
      <c r="H302" s="91">
        <v>367</v>
      </c>
      <c r="I302" s="91">
        <v>267</v>
      </c>
      <c r="J302" s="91">
        <v>744</v>
      </c>
      <c r="K302" s="92">
        <v>89</v>
      </c>
      <c r="L302" s="92">
        <v>351</v>
      </c>
      <c r="M302" s="92">
        <v>252</v>
      </c>
      <c r="N302" s="92">
        <v>692</v>
      </c>
      <c r="O302" s="93">
        <v>133</v>
      </c>
      <c r="P302" s="40">
        <v>28</v>
      </c>
      <c r="Q302" s="94">
        <f t="shared" si="255"/>
        <v>-52</v>
      </c>
      <c r="R302" s="95">
        <f t="shared" si="256"/>
        <v>-6.9892473118279563E-2</v>
      </c>
      <c r="S302" s="96">
        <v>587</v>
      </c>
      <c r="T302" s="96">
        <v>852</v>
      </c>
      <c r="U302" s="96">
        <v>602</v>
      </c>
      <c r="V302" s="96">
        <v>817</v>
      </c>
      <c r="W302" s="96">
        <v>1454</v>
      </c>
      <c r="X302" s="96">
        <v>2041</v>
      </c>
      <c r="Y302" s="73">
        <f t="shared" si="209"/>
        <v>15.1618398637138</v>
      </c>
      <c r="Z302" s="73">
        <f t="shared" si="210"/>
        <v>41.197183098591552</v>
      </c>
      <c r="AA302" s="73">
        <f t="shared" si="211"/>
        <v>59.302325581395351</v>
      </c>
      <c r="AB302" s="73">
        <f t="shared" si="212"/>
        <v>48.693259972489685</v>
      </c>
      <c r="AC302" s="73">
        <f t="shared" si="213"/>
        <v>39.049485546300829</v>
      </c>
      <c r="AD302" s="97">
        <f t="shared" si="214"/>
        <v>746</v>
      </c>
      <c r="AE302" s="40">
        <f t="shared" si="215"/>
        <v>245</v>
      </c>
      <c r="AF302" s="98">
        <v>799</v>
      </c>
      <c r="AG302" s="98">
        <v>677</v>
      </c>
      <c r="AH302" s="98">
        <v>761</v>
      </c>
      <c r="AI302" s="98">
        <v>625</v>
      </c>
      <c r="AJ302" s="98">
        <v>219</v>
      </c>
      <c r="AK302" s="98">
        <v>194</v>
      </c>
      <c r="AL302" s="76">
        <v>15</v>
      </c>
      <c r="AM302" s="76">
        <v>31</v>
      </c>
      <c r="AN302" s="77">
        <v>76</v>
      </c>
      <c r="AO302" s="77">
        <v>277</v>
      </c>
      <c r="AP302" s="77">
        <v>251</v>
      </c>
      <c r="AQ302" s="77">
        <v>5</v>
      </c>
      <c r="AR302" s="77">
        <f t="shared" si="246"/>
        <v>609</v>
      </c>
      <c r="AS302" s="77">
        <v>13</v>
      </c>
      <c r="AT302" s="78">
        <v>122</v>
      </c>
      <c r="AU302" s="79">
        <v>199</v>
      </c>
      <c r="AV302" s="80">
        <f t="shared" si="216"/>
        <v>24.500768049155148</v>
      </c>
      <c r="AW302" s="80">
        <f t="shared" si="217"/>
        <v>37.518037518037517</v>
      </c>
      <c r="AX302" s="80">
        <f t="shared" si="218"/>
        <v>38.879999999999995</v>
      </c>
      <c r="AY302" s="81">
        <f t="shared" si="219"/>
        <v>11.225997045790251</v>
      </c>
      <c r="AZ302" s="81">
        <f t="shared" si="220"/>
        <v>36.399474375821292</v>
      </c>
      <c r="BA302" s="81">
        <f t="shared" si="221"/>
        <v>67.772511848341239</v>
      </c>
      <c r="BB302" s="81">
        <f t="shared" si="222"/>
        <v>52.897196261682247</v>
      </c>
      <c r="BC302" s="81">
        <f t="shared" si="223"/>
        <v>42.603550295857993</v>
      </c>
      <c r="BD302" s="82">
        <f t="shared" si="247"/>
        <v>272</v>
      </c>
      <c r="BE302" s="83">
        <v>16</v>
      </c>
      <c r="BF302" s="83">
        <v>29</v>
      </c>
      <c r="BG302" s="83">
        <v>61</v>
      </c>
      <c r="BH302" s="83">
        <v>267</v>
      </c>
      <c r="BI302" s="83">
        <v>280</v>
      </c>
      <c r="BJ302" s="83">
        <v>3</v>
      </c>
      <c r="BK302" s="77">
        <f t="shared" si="248"/>
        <v>611</v>
      </c>
      <c r="BL302" s="83">
        <f t="shared" si="224"/>
        <v>16</v>
      </c>
      <c r="BM302" s="84">
        <v>31</v>
      </c>
      <c r="BN302" s="83">
        <f t="shared" si="225"/>
        <v>29</v>
      </c>
      <c r="BO302" s="83">
        <f t="shared" si="226"/>
        <v>61</v>
      </c>
      <c r="BP302" s="83">
        <f t="shared" si="227"/>
        <v>267</v>
      </c>
      <c r="BQ302" s="83">
        <f t="shared" si="228"/>
        <v>280</v>
      </c>
      <c r="BR302" s="83">
        <f t="shared" si="229"/>
        <v>3</v>
      </c>
      <c r="BS302" s="77">
        <f t="shared" si="249"/>
        <v>611</v>
      </c>
      <c r="BT302" s="83">
        <f t="shared" si="230"/>
        <v>0</v>
      </c>
      <c r="BU302" s="77"/>
      <c r="BV302" s="83">
        <f t="shared" si="231"/>
        <v>0</v>
      </c>
      <c r="BW302" s="83">
        <f t="shared" si="232"/>
        <v>0</v>
      </c>
      <c r="BX302" s="83">
        <f t="shared" si="233"/>
        <v>0</v>
      </c>
      <c r="BY302" s="83">
        <f t="shared" si="234"/>
        <v>0</v>
      </c>
      <c r="BZ302" s="83">
        <f t="shared" si="235"/>
        <v>0</v>
      </c>
      <c r="CA302" s="77">
        <f t="shared" si="250"/>
        <v>0</v>
      </c>
      <c r="CC302" s="77"/>
      <c r="CI302" s="77">
        <f t="shared" si="251"/>
        <v>0</v>
      </c>
      <c r="CP302" s="77">
        <f t="shared" si="252"/>
        <v>0</v>
      </c>
      <c r="CQ302" s="85">
        <f t="shared" si="236"/>
        <v>0</v>
      </c>
      <c r="CR302" s="77"/>
      <c r="CS302" s="85">
        <f t="shared" si="237"/>
        <v>0</v>
      </c>
      <c r="CT302" s="85">
        <f t="shared" si="238"/>
        <v>0</v>
      </c>
      <c r="CU302" s="85">
        <f t="shared" si="239"/>
        <v>0</v>
      </c>
      <c r="CV302" s="85">
        <f t="shared" si="240"/>
        <v>0</v>
      </c>
      <c r="CW302" s="85">
        <f t="shared" si="241"/>
        <v>0</v>
      </c>
      <c r="CX302" s="77">
        <f t="shared" si="253"/>
        <v>0</v>
      </c>
      <c r="ET302" s="85">
        <v>13</v>
      </c>
      <c r="EU302" s="85">
        <v>17</v>
      </c>
      <c r="EV302" s="85">
        <v>19</v>
      </c>
      <c r="EW302" s="85">
        <v>163</v>
      </c>
      <c r="EX302" s="85">
        <v>177</v>
      </c>
      <c r="EY302" s="85">
        <v>1</v>
      </c>
      <c r="EZ302" s="85">
        <v>3</v>
      </c>
      <c r="FA302" s="85">
        <v>12</v>
      </c>
      <c r="FB302" s="85">
        <v>42</v>
      </c>
      <c r="FC302" s="85">
        <v>104</v>
      </c>
      <c r="FD302" s="85">
        <v>103</v>
      </c>
      <c r="FE302" s="85">
        <v>2</v>
      </c>
      <c r="FL302" s="86">
        <f t="shared" si="254"/>
        <v>315.19999999999993</v>
      </c>
      <c r="FM302" s="99">
        <f t="shared" si="242"/>
        <v>15</v>
      </c>
      <c r="FN302" s="99">
        <f t="shared" si="243"/>
        <v>3</v>
      </c>
      <c r="FO302" s="100">
        <f t="shared" si="244"/>
        <v>2.5499999999999998</v>
      </c>
      <c r="FP302" s="100">
        <f t="shared" si="245"/>
        <v>513</v>
      </c>
      <c r="FQ302" s="101">
        <v>8.5197064352228138E-2</v>
      </c>
      <c r="FR302" s="101">
        <v>6.7128228715291907E-2</v>
      </c>
      <c r="FS302" s="101">
        <v>-5.2646845540246442E-2</v>
      </c>
      <c r="FT302" s="100" t="s">
        <v>1782</v>
      </c>
      <c r="FU302" s="100" t="s">
        <v>2265</v>
      </c>
      <c r="FV302" s="100" t="s">
        <v>2282</v>
      </c>
      <c r="FW302" s="100" t="s">
        <v>1863</v>
      </c>
      <c r="FX302" s="100" t="s">
        <v>1515</v>
      </c>
      <c r="FY302" s="100" t="s">
        <v>1960</v>
      </c>
      <c r="FZ302" s="100" t="s">
        <v>2074</v>
      </c>
      <c r="GA302" s="100" t="s">
        <v>2021</v>
      </c>
      <c r="GB302" s="100"/>
    </row>
    <row r="303" spans="1:184" hidden="1" x14ac:dyDescent="0.25">
      <c r="A303" s="32" t="s">
        <v>279</v>
      </c>
      <c r="B303" s="90" t="s">
        <v>289</v>
      </c>
      <c r="C303" s="41" t="str">
        <f>'[1]Özet tablo'!P302</f>
        <v>DİYARBAKIR</v>
      </c>
      <c r="D303" s="41"/>
      <c r="E303" s="41"/>
      <c r="F303" s="41"/>
      <c r="G303" s="91">
        <v>39</v>
      </c>
      <c r="H303" s="91">
        <v>198</v>
      </c>
      <c r="I303" s="91">
        <v>128</v>
      </c>
      <c r="J303" s="91">
        <v>365</v>
      </c>
      <c r="K303" s="92">
        <v>40</v>
      </c>
      <c r="L303" s="92">
        <v>212</v>
      </c>
      <c r="M303" s="92">
        <v>120</v>
      </c>
      <c r="N303" s="92">
        <v>372</v>
      </c>
      <c r="O303" s="93">
        <v>86</v>
      </c>
      <c r="P303" s="40">
        <v>9</v>
      </c>
      <c r="Q303" s="94">
        <f t="shared" si="255"/>
        <v>7</v>
      </c>
      <c r="R303" s="95">
        <f t="shared" si="256"/>
        <v>1.9178082191780823E-2</v>
      </c>
      <c r="S303" s="96">
        <v>306</v>
      </c>
      <c r="T303" s="96">
        <v>435</v>
      </c>
      <c r="U303" s="96">
        <v>276</v>
      </c>
      <c r="V303" s="96">
        <v>386</v>
      </c>
      <c r="W303" s="96">
        <v>711</v>
      </c>
      <c r="X303" s="96">
        <v>1017</v>
      </c>
      <c r="Y303" s="73">
        <f t="shared" si="209"/>
        <v>13.071895424836603</v>
      </c>
      <c r="Z303" s="73">
        <f t="shared" si="210"/>
        <v>48.735632183908045</v>
      </c>
      <c r="AA303" s="73">
        <f t="shared" si="211"/>
        <v>71.376811594202891</v>
      </c>
      <c r="AB303" s="73">
        <f t="shared" si="212"/>
        <v>57.524613220815759</v>
      </c>
      <c r="AC303" s="73">
        <f t="shared" si="213"/>
        <v>44.149459193706981</v>
      </c>
      <c r="AD303" s="97">
        <f t="shared" si="214"/>
        <v>302</v>
      </c>
      <c r="AE303" s="40">
        <f t="shared" si="215"/>
        <v>79</v>
      </c>
      <c r="AF303" s="98">
        <v>379</v>
      </c>
      <c r="AG303" s="98">
        <v>298</v>
      </c>
      <c r="AH303" s="98">
        <v>388</v>
      </c>
      <c r="AI303" s="98">
        <v>315</v>
      </c>
      <c r="AJ303" s="98">
        <v>105</v>
      </c>
      <c r="AK303" s="98">
        <v>75</v>
      </c>
      <c r="AL303" s="76">
        <v>23</v>
      </c>
      <c r="AM303" s="76">
        <v>26</v>
      </c>
      <c r="AN303" s="77">
        <v>60</v>
      </c>
      <c r="AO303" s="77">
        <v>212</v>
      </c>
      <c r="AP303" s="77">
        <v>113</v>
      </c>
      <c r="AQ303" s="77">
        <v>1</v>
      </c>
      <c r="AR303" s="77">
        <f t="shared" si="246"/>
        <v>386</v>
      </c>
      <c r="AS303" s="77">
        <v>3</v>
      </c>
      <c r="AT303" s="78">
        <v>73</v>
      </c>
      <c r="AU303" s="79">
        <v>98</v>
      </c>
      <c r="AV303" s="80">
        <f t="shared" si="216"/>
        <v>27.895595432300162</v>
      </c>
      <c r="AW303" s="80">
        <f t="shared" si="217"/>
        <v>45.945945945945951</v>
      </c>
      <c r="AX303" s="80">
        <f t="shared" si="218"/>
        <v>35.238095238095241</v>
      </c>
      <c r="AY303" s="81">
        <f t="shared" si="219"/>
        <v>20.134228187919462</v>
      </c>
      <c r="AZ303" s="81">
        <f t="shared" si="220"/>
        <v>54.639175257731956</v>
      </c>
      <c r="BA303" s="81">
        <f t="shared" si="221"/>
        <v>67.61904761904762</v>
      </c>
      <c r="BB303" s="81">
        <f t="shared" si="222"/>
        <v>61.386138613861384</v>
      </c>
      <c r="BC303" s="81">
        <f t="shared" si="223"/>
        <v>47.910863509749305</v>
      </c>
      <c r="BD303" s="82">
        <f t="shared" si="247"/>
        <v>136</v>
      </c>
      <c r="BE303" s="83">
        <v>23</v>
      </c>
      <c r="BF303" s="83">
        <v>23</v>
      </c>
      <c r="BG303" s="83">
        <v>56</v>
      </c>
      <c r="BH303" s="83">
        <v>202</v>
      </c>
      <c r="BI303" s="83">
        <v>142</v>
      </c>
      <c r="BJ303" s="83">
        <v>2</v>
      </c>
      <c r="BK303" s="77">
        <f t="shared" si="248"/>
        <v>402</v>
      </c>
      <c r="BL303" s="83">
        <f t="shared" si="224"/>
        <v>23</v>
      </c>
      <c r="BM303" s="84">
        <v>26</v>
      </c>
      <c r="BN303" s="83">
        <f t="shared" si="225"/>
        <v>23</v>
      </c>
      <c r="BO303" s="83">
        <f t="shared" si="226"/>
        <v>56</v>
      </c>
      <c r="BP303" s="83">
        <f t="shared" si="227"/>
        <v>202</v>
      </c>
      <c r="BQ303" s="83">
        <f t="shared" si="228"/>
        <v>142</v>
      </c>
      <c r="BR303" s="83">
        <f t="shared" si="229"/>
        <v>2</v>
      </c>
      <c r="BS303" s="77">
        <f t="shared" si="249"/>
        <v>402</v>
      </c>
      <c r="BT303" s="83">
        <f t="shared" si="230"/>
        <v>0</v>
      </c>
      <c r="BU303" s="77"/>
      <c r="BV303" s="83">
        <f t="shared" si="231"/>
        <v>0</v>
      </c>
      <c r="BW303" s="83">
        <f t="shared" si="232"/>
        <v>0</v>
      </c>
      <c r="BX303" s="83">
        <f t="shared" si="233"/>
        <v>0</v>
      </c>
      <c r="BY303" s="83">
        <f t="shared" si="234"/>
        <v>0</v>
      </c>
      <c r="BZ303" s="83">
        <f t="shared" si="235"/>
        <v>0</v>
      </c>
      <c r="CA303" s="77">
        <f t="shared" si="250"/>
        <v>0</v>
      </c>
      <c r="CC303" s="77"/>
      <c r="CI303" s="77">
        <f t="shared" si="251"/>
        <v>0</v>
      </c>
      <c r="CP303" s="77">
        <f t="shared" si="252"/>
        <v>0</v>
      </c>
      <c r="CQ303" s="85">
        <f t="shared" si="236"/>
        <v>0</v>
      </c>
      <c r="CR303" s="77"/>
      <c r="CS303" s="85">
        <f t="shared" si="237"/>
        <v>0</v>
      </c>
      <c r="CT303" s="85">
        <f t="shared" si="238"/>
        <v>0</v>
      </c>
      <c r="CU303" s="85">
        <f t="shared" si="239"/>
        <v>0</v>
      </c>
      <c r="CV303" s="85">
        <f t="shared" si="240"/>
        <v>0</v>
      </c>
      <c r="CW303" s="85">
        <f t="shared" si="241"/>
        <v>0</v>
      </c>
      <c r="CX303" s="77">
        <f t="shared" si="253"/>
        <v>0</v>
      </c>
      <c r="ET303" s="85">
        <v>22</v>
      </c>
      <c r="EU303" s="85">
        <v>22</v>
      </c>
      <c r="EV303" s="85">
        <v>52</v>
      </c>
      <c r="EW303" s="85">
        <v>194</v>
      </c>
      <c r="EX303" s="85">
        <v>135</v>
      </c>
      <c r="EY303" s="85">
        <v>1</v>
      </c>
      <c r="EZ303" s="85">
        <v>1</v>
      </c>
      <c r="FA303" s="85">
        <v>1</v>
      </c>
      <c r="FB303" s="85">
        <v>4</v>
      </c>
      <c r="FC303" s="85">
        <v>8</v>
      </c>
      <c r="FD303" s="85">
        <v>7</v>
      </c>
      <c r="FE303" s="85">
        <v>1</v>
      </c>
      <c r="FL303" s="86">
        <f t="shared" si="254"/>
        <v>93.099999999999966</v>
      </c>
      <c r="FM303" s="99">
        <f t="shared" si="242"/>
        <v>4</v>
      </c>
      <c r="FN303" s="99">
        <f t="shared" si="243"/>
        <v>0</v>
      </c>
      <c r="FO303" s="100">
        <f t="shared" si="244"/>
        <v>0.68</v>
      </c>
      <c r="FP303" s="100">
        <f t="shared" si="245"/>
        <v>0</v>
      </c>
      <c r="FQ303" s="101">
        <v>0.45148554078618353</v>
      </c>
      <c r="FR303" s="101">
        <v>0.24804721936653756</v>
      </c>
      <c r="FS303" s="101">
        <v>0.23514832379955927</v>
      </c>
      <c r="FT303" s="100" t="s">
        <v>1795</v>
      </c>
      <c r="FU303" s="100" t="s">
        <v>1526</v>
      </c>
      <c r="FV303" s="100" t="s">
        <v>1776</v>
      </c>
      <c r="FW303" s="100" t="s">
        <v>2360</v>
      </c>
      <c r="FX303" s="100" t="s">
        <v>1481</v>
      </c>
      <c r="FY303" s="100" t="s">
        <v>1848</v>
      </c>
      <c r="FZ303" s="100" t="s">
        <v>2045</v>
      </c>
      <c r="GA303" s="100" t="s">
        <v>2251</v>
      </c>
      <c r="GB303" s="100"/>
    </row>
    <row r="304" spans="1:184" ht="15" hidden="1" customHeight="1" x14ac:dyDescent="0.25">
      <c r="A304" s="32" t="s">
        <v>279</v>
      </c>
      <c r="B304" s="90" t="s">
        <v>290</v>
      </c>
      <c r="C304" s="41" t="str">
        <f>'[1]Özet tablo'!P303</f>
        <v>DİYARBAKIR</v>
      </c>
      <c r="D304" s="41"/>
      <c r="E304" s="41"/>
      <c r="F304" s="41"/>
      <c r="G304" s="91">
        <v>228</v>
      </c>
      <c r="H304" s="91">
        <v>1475</v>
      </c>
      <c r="I304" s="91">
        <v>2063</v>
      </c>
      <c r="J304" s="91">
        <v>3766</v>
      </c>
      <c r="K304" s="92">
        <v>194</v>
      </c>
      <c r="L304" s="92">
        <v>1492</v>
      </c>
      <c r="M304" s="92">
        <v>2386</v>
      </c>
      <c r="N304" s="92">
        <v>4072</v>
      </c>
      <c r="O304" s="93">
        <v>290</v>
      </c>
      <c r="P304" s="40">
        <v>432</v>
      </c>
      <c r="Q304" s="94">
        <f t="shared" si="255"/>
        <v>306</v>
      </c>
      <c r="R304" s="95">
        <f t="shared" si="256"/>
        <v>8.1253319171534791E-2</v>
      </c>
      <c r="S304" s="96">
        <v>5036</v>
      </c>
      <c r="T304" s="96">
        <v>6588</v>
      </c>
      <c r="U304" s="96">
        <v>4708</v>
      </c>
      <c r="V304" s="96">
        <v>6374</v>
      </c>
      <c r="W304" s="96">
        <v>11296</v>
      </c>
      <c r="X304" s="96">
        <v>16332</v>
      </c>
      <c r="Y304" s="73">
        <f t="shared" si="209"/>
        <v>3.8522637013502781</v>
      </c>
      <c r="Z304" s="73">
        <f t="shared" si="210"/>
        <v>22.647237401335762</v>
      </c>
      <c r="AA304" s="73">
        <f t="shared" si="211"/>
        <v>47.663551401869157</v>
      </c>
      <c r="AB304" s="73">
        <f t="shared" si="212"/>
        <v>33.073654390934841</v>
      </c>
      <c r="AC304" s="73">
        <f t="shared" si="213"/>
        <v>24.063188831741368</v>
      </c>
      <c r="AD304" s="97">
        <f t="shared" si="214"/>
        <v>7560</v>
      </c>
      <c r="AE304" s="40">
        <f t="shared" si="215"/>
        <v>2464</v>
      </c>
      <c r="AF304" s="98">
        <v>7111</v>
      </c>
      <c r="AG304" s="98">
        <v>5395</v>
      </c>
      <c r="AH304" s="98">
        <v>7059</v>
      </c>
      <c r="AI304" s="98">
        <v>5101</v>
      </c>
      <c r="AJ304" s="98">
        <v>1758</v>
      </c>
      <c r="AK304" s="98">
        <v>1575</v>
      </c>
      <c r="AL304" s="76">
        <v>74</v>
      </c>
      <c r="AM304" s="76">
        <v>176</v>
      </c>
      <c r="AN304" s="77">
        <v>242</v>
      </c>
      <c r="AO304" s="77">
        <v>1707</v>
      </c>
      <c r="AP304" s="77">
        <v>2747</v>
      </c>
      <c r="AQ304" s="77">
        <v>64</v>
      </c>
      <c r="AR304" s="77">
        <f t="shared" si="246"/>
        <v>4760</v>
      </c>
      <c r="AS304" s="77">
        <v>517</v>
      </c>
      <c r="AT304" s="78">
        <v>310</v>
      </c>
      <c r="AU304" s="79">
        <v>981</v>
      </c>
      <c r="AV304" s="80">
        <f t="shared" si="216"/>
        <v>24.161585365853657</v>
      </c>
      <c r="AW304" s="80">
        <f t="shared" si="217"/>
        <v>32.902960526315788</v>
      </c>
      <c r="AX304" s="80">
        <f t="shared" si="218"/>
        <v>44.971574201137031</v>
      </c>
      <c r="AY304" s="81">
        <f t="shared" si="219"/>
        <v>4.4856348470806298</v>
      </c>
      <c r="AZ304" s="81">
        <f t="shared" si="220"/>
        <v>24.181895452613684</v>
      </c>
      <c r="BA304" s="81">
        <f t="shared" si="221"/>
        <v>58.871555620352822</v>
      </c>
      <c r="BB304" s="81">
        <f t="shared" si="222"/>
        <v>41.277482396896104</v>
      </c>
      <c r="BC304" s="81">
        <f t="shared" si="223"/>
        <v>34.927370654480171</v>
      </c>
      <c r="BD304" s="82">
        <f t="shared" si="247"/>
        <v>2821</v>
      </c>
      <c r="BE304" s="83">
        <v>76</v>
      </c>
      <c r="BF304" s="83">
        <v>221</v>
      </c>
      <c r="BG304" s="83">
        <v>225</v>
      </c>
      <c r="BH304" s="83">
        <v>1605</v>
      </c>
      <c r="BI304" s="83">
        <v>2927</v>
      </c>
      <c r="BJ304" s="83">
        <v>99</v>
      </c>
      <c r="BK304" s="77">
        <f t="shared" si="248"/>
        <v>4856</v>
      </c>
      <c r="BL304" s="83">
        <f t="shared" si="224"/>
        <v>53</v>
      </c>
      <c r="BM304" s="84">
        <v>109</v>
      </c>
      <c r="BN304" s="83">
        <f t="shared" si="225"/>
        <v>167</v>
      </c>
      <c r="BO304" s="83">
        <f t="shared" si="226"/>
        <v>121</v>
      </c>
      <c r="BP304" s="83">
        <f t="shared" si="227"/>
        <v>1272</v>
      </c>
      <c r="BQ304" s="83">
        <f t="shared" si="228"/>
        <v>2576</v>
      </c>
      <c r="BR304" s="83">
        <f t="shared" si="229"/>
        <v>79</v>
      </c>
      <c r="BS304" s="77">
        <f t="shared" si="249"/>
        <v>4048</v>
      </c>
      <c r="BT304" s="83">
        <f t="shared" si="230"/>
        <v>11</v>
      </c>
      <c r="BU304" s="77">
        <v>47</v>
      </c>
      <c r="BV304" s="83">
        <f t="shared" si="231"/>
        <v>34</v>
      </c>
      <c r="BW304" s="83">
        <f t="shared" si="232"/>
        <v>48</v>
      </c>
      <c r="BX304" s="83">
        <f t="shared" si="233"/>
        <v>229</v>
      </c>
      <c r="BY304" s="83">
        <f t="shared" si="234"/>
        <v>307</v>
      </c>
      <c r="BZ304" s="83">
        <f t="shared" si="235"/>
        <v>18</v>
      </c>
      <c r="CA304" s="77">
        <f t="shared" si="250"/>
        <v>602</v>
      </c>
      <c r="CB304" s="85">
        <v>7</v>
      </c>
      <c r="CC304" s="77">
        <v>14</v>
      </c>
      <c r="CD304" s="85">
        <v>13</v>
      </c>
      <c r="CE304" s="85">
        <v>47</v>
      </c>
      <c r="CF304" s="85">
        <v>48</v>
      </c>
      <c r="CG304" s="85">
        <v>21</v>
      </c>
      <c r="CH304" s="85">
        <v>0</v>
      </c>
      <c r="CI304" s="77">
        <f t="shared" si="251"/>
        <v>116</v>
      </c>
      <c r="CP304" s="77">
        <f t="shared" si="252"/>
        <v>0</v>
      </c>
      <c r="CQ304" s="85">
        <f t="shared" si="236"/>
        <v>5</v>
      </c>
      <c r="CR304" s="77">
        <v>6</v>
      </c>
      <c r="CS304" s="85">
        <f t="shared" si="237"/>
        <v>7</v>
      </c>
      <c r="CT304" s="85">
        <f t="shared" si="238"/>
        <v>9</v>
      </c>
      <c r="CU304" s="85">
        <f t="shared" si="239"/>
        <v>56</v>
      </c>
      <c r="CV304" s="85">
        <f t="shared" si="240"/>
        <v>23</v>
      </c>
      <c r="CW304" s="85">
        <f t="shared" si="241"/>
        <v>2</v>
      </c>
      <c r="CX304" s="77">
        <f t="shared" si="253"/>
        <v>90</v>
      </c>
      <c r="CY304" s="85">
        <v>5</v>
      </c>
      <c r="CZ304" s="85">
        <v>7</v>
      </c>
      <c r="DA304" s="85">
        <v>9</v>
      </c>
      <c r="DB304" s="85">
        <v>56</v>
      </c>
      <c r="DC304" s="85">
        <v>23</v>
      </c>
      <c r="DD304" s="85">
        <v>2</v>
      </c>
      <c r="DV304" s="85">
        <v>7</v>
      </c>
      <c r="DW304" s="85">
        <v>16</v>
      </c>
      <c r="DX304" s="85">
        <v>24</v>
      </c>
      <c r="DY304" s="85">
        <v>126</v>
      </c>
      <c r="DZ304" s="85">
        <v>150</v>
      </c>
      <c r="EA304" s="85">
        <v>7</v>
      </c>
      <c r="EB304" s="85">
        <v>4</v>
      </c>
      <c r="EC304" s="85">
        <v>18</v>
      </c>
      <c r="ED304" s="85">
        <v>24</v>
      </c>
      <c r="EE304" s="85">
        <v>103</v>
      </c>
      <c r="EF304" s="85">
        <v>157</v>
      </c>
      <c r="EG304" s="85">
        <v>11</v>
      </c>
      <c r="EH304" s="85">
        <v>1</v>
      </c>
      <c r="EI304" s="85">
        <v>0</v>
      </c>
      <c r="EJ304" s="85">
        <v>4</v>
      </c>
      <c r="EK304" s="85">
        <v>12</v>
      </c>
      <c r="EL304" s="85">
        <v>10</v>
      </c>
      <c r="EM304" s="85">
        <v>2</v>
      </c>
      <c r="ET304" s="85">
        <v>45</v>
      </c>
      <c r="EU304" s="85">
        <v>113</v>
      </c>
      <c r="EV304" s="85">
        <v>44</v>
      </c>
      <c r="EW304" s="85">
        <v>805</v>
      </c>
      <c r="EX304" s="85">
        <v>1684</v>
      </c>
      <c r="EY304" s="85">
        <v>47</v>
      </c>
      <c r="EZ304" s="85">
        <v>7</v>
      </c>
      <c r="FA304" s="85">
        <v>54</v>
      </c>
      <c r="FB304" s="85">
        <v>73</v>
      </c>
      <c r="FC304" s="85">
        <v>455</v>
      </c>
      <c r="FD304" s="85">
        <v>882</v>
      </c>
      <c r="FE304" s="85">
        <v>30</v>
      </c>
      <c r="FL304" s="86">
        <f t="shared" si="254"/>
        <v>3684</v>
      </c>
      <c r="FM304" s="99">
        <f t="shared" si="242"/>
        <v>184</v>
      </c>
      <c r="FN304" s="99">
        <f t="shared" si="243"/>
        <v>36</v>
      </c>
      <c r="FO304" s="100">
        <f t="shared" si="244"/>
        <v>31.28</v>
      </c>
      <c r="FP304" s="100">
        <f t="shared" si="245"/>
        <v>6156</v>
      </c>
      <c r="FQ304" s="101">
        <v>-2.8509951586874537E-2</v>
      </c>
      <c r="FR304" s="101">
        <v>1.318829418559871E-2</v>
      </c>
      <c r="FS304" s="101">
        <v>0.23561323263482614</v>
      </c>
      <c r="FT304" s="100" t="s">
        <v>2341</v>
      </c>
      <c r="FU304" s="100" t="s">
        <v>2142</v>
      </c>
      <c r="FV304" s="100" t="s">
        <v>1681</v>
      </c>
      <c r="FW304" s="100" t="s">
        <v>1826</v>
      </c>
      <c r="FX304" s="100" t="s">
        <v>1972</v>
      </c>
      <c r="FY304" s="100" t="s">
        <v>1638</v>
      </c>
      <c r="FZ304" s="100" t="s">
        <v>2022</v>
      </c>
      <c r="GA304" s="100" t="s">
        <v>2002</v>
      </c>
      <c r="GB304" s="100"/>
    </row>
    <row r="305" spans="1:184" hidden="1" x14ac:dyDescent="0.25">
      <c r="A305" s="32" t="s">
        <v>279</v>
      </c>
      <c r="B305" s="90" t="s">
        <v>291</v>
      </c>
      <c r="C305" s="41" t="str">
        <f>'[1]Özet tablo'!P304</f>
        <v>DİYARBAKIR</v>
      </c>
      <c r="D305" s="41"/>
      <c r="E305" s="41"/>
      <c r="F305" s="41"/>
      <c r="G305" s="91">
        <v>33</v>
      </c>
      <c r="H305" s="91">
        <v>157</v>
      </c>
      <c r="I305" s="91">
        <v>145</v>
      </c>
      <c r="J305" s="91">
        <v>335</v>
      </c>
      <c r="K305" s="92">
        <v>36</v>
      </c>
      <c r="L305" s="92">
        <v>213</v>
      </c>
      <c r="M305" s="92">
        <v>139</v>
      </c>
      <c r="N305" s="92">
        <v>388</v>
      </c>
      <c r="O305" s="93">
        <v>45</v>
      </c>
      <c r="P305" s="40">
        <v>26</v>
      </c>
      <c r="Q305" s="94">
        <f t="shared" si="255"/>
        <v>53</v>
      </c>
      <c r="R305" s="95">
        <f t="shared" si="256"/>
        <v>0.15820895522388059</v>
      </c>
      <c r="S305" s="96">
        <v>263</v>
      </c>
      <c r="T305" s="96">
        <v>361</v>
      </c>
      <c r="U305" s="96">
        <v>264</v>
      </c>
      <c r="V305" s="96">
        <v>368</v>
      </c>
      <c r="W305" s="96">
        <v>625</v>
      </c>
      <c r="X305" s="96">
        <v>888</v>
      </c>
      <c r="Y305" s="73">
        <f t="shared" si="209"/>
        <v>13.688212927756654</v>
      </c>
      <c r="Z305" s="73">
        <f t="shared" si="210"/>
        <v>59.002770083102497</v>
      </c>
      <c r="AA305" s="73">
        <f t="shared" si="211"/>
        <v>59.848484848484851</v>
      </c>
      <c r="AB305" s="73">
        <f t="shared" si="212"/>
        <v>59.36</v>
      </c>
      <c r="AC305" s="73">
        <f t="shared" si="213"/>
        <v>45.833333333333329</v>
      </c>
      <c r="AD305" s="97">
        <f t="shared" si="214"/>
        <v>254</v>
      </c>
      <c r="AE305" s="40">
        <f t="shared" si="215"/>
        <v>106</v>
      </c>
      <c r="AF305" s="98">
        <v>352</v>
      </c>
      <c r="AG305" s="98">
        <v>319</v>
      </c>
      <c r="AH305" s="98">
        <v>343</v>
      </c>
      <c r="AI305" s="98">
        <v>258</v>
      </c>
      <c r="AJ305" s="98">
        <v>99</v>
      </c>
      <c r="AK305" s="98">
        <v>102</v>
      </c>
      <c r="AL305" s="76">
        <v>15</v>
      </c>
      <c r="AM305" s="76">
        <v>18</v>
      </c>
      <c r="AN305" s="77">
        <v>37</v>
      </c>
      <c r="AO305" s="77">
        <v>157</v>
      </c>
      <c r="AP305" s="77">
        <v>136</v>
      </c>
      <c r="AQ305" s="77">
        <v>3</v>
      </c>
      <c r="AR305" s="77">
        <f t="shared" si="246"/>
        <v>333</v>
      </c>
      <c r="AS305" s="77">
        <v>15</v>
      </c>
      <c r="AT305" s="78">
        <v>42</v>
      </c>
      <c r="AU305" s="79">
        <v>86</v>
      </c>
      <c r="AV305" s="80">
        <f t="shared" si="216"/>
        <v>27.902946273830153</v>
      </c>
      <c r="AW305" s="80">
        <f t="shared" si="217"/>
        <v>46.755407653910147</v>
      </c>
      <c r="AX305" s="80">
        <f t="shared" si="218"/>
        <v>48.062015503875969</v>
      </c>
      <c r="AY305" s="81">
        <f t="shared" si="219"/>
        <v>11.598746081504702</v>
      </c>
      <c r="AZ305" s="81">
        <f t="shared" si="220"/>
        <v>45.772594752186592</v>
      </c>
      <c r="BA305" s="81">
        <f t="shared" si="221"/>
        <v>73.94957983193278</v>
      </c>
      <c r="BB305" s="81">
        <f t="shared" si="222"/>
        <v>60.142857142857139</v>
      </c>
      <c r="BC305" s="81">
        <f t="shared" si="223"/>
        <v>44.526627218934912</v>
      </c>
      <c r="BD305" s="82">
        <f t="shared" si="247"/>
        <v>93</v>
      </c>
      <c r="BE305" s="83">
        <v>15</v>
      </c>
      <c r="BF305" s="83">
        <v>21</v>
      </c>
      <c r="BG305" s="83">
        <v>31</v>
      </c>
      <c r="BH305" s="83">
        <v>142</v>
      </c>
      <c r="BI305" s="83">
        <v>150</v>
      </c>
      <c r="BJ305" s="83">
        <v>4</v>
      </c>
      <c r="BK305" s="77">
        <f t="shared" si="248"/>
        <v>327</v>
      </c>
      <c r="BL305" s="83">
        <f t="shared" si="224"/>
        <v>15</v>
      </c>
      <c r="BM305" s="84">
        <v>18</v>
      </c>
      <c r="BN305" s="83">
        <f t="shared" si="225"/>
        <v>21</v>
      </c>
      <c r="BO305" s="83">
        <f t="shared" si="226"/>
        <v>31</v>
      </c>
      <c r="BP305" s="83">
        <f t="shared" si="227"/>
        <v>142</v>
      </c>
      <c r="BQ305" s="83">
        <f t="shared" si="228"/>
        <v>150</v>
      </c>
      <c r="BR305" s="83">
        <f t="shared" si="229"/>
        <v>4</v>
      </c>
      <c r="BS305" s="77">
        <f t="shared" si="249"/>
        <v>327</v>
      </c>
      <c r="BT305" s="83">
        <f t="shared" si="230"/>
        <v>0</v>
      </c>
      <c r="BU305" s="77"/>
      <c r="BV305" s="83">
        <f t="shared" si="231"/>
        <v>0</v>
      </c>
      <c r="BW305" s="83">
        <f t="shared" si="232"/>
        <v>0</v>
      </c>
      <c r="BX305" s="83">
        <f t="shared" si="233"/>
        <v>0</v>
      </c>
      <c r="BY305" s="83">
        <f t="shared" si="234"/>
        <v>0</v>
      </c>
      <c r="BZ305" s="83">
        <f t="shared" si="235"/>
        <v>0</v>
      </c>
      <c r="CA305" s="77">
        <f t="shared" si="250"/>
        <v>0</v>
      </c>
      <c r="CC305" s="77"/>
      <c r="CI305" s="77">
        <f t="shared" si="251"/>
        <v>0</v>
      </c>
      <c r="CP305" s="77">
        <f t="shared" si="252"/>
        <v>0</v>
      </c>
      <c r="CQ305" s="85">
        <f t="shared" si="236"/>
        <v>0</v>
      </c>
      <c r="CR305" s="77"/>
      <c r="CS305" s="85">
        <f t="shared" si="237"/>
        <v>0</v>
      </c>
      <c r="CT305" s="85">
        <f t="shared" si="238"/>
        <v>0</v>
      </c>
      <c r="CU305" s="85">
        <f t="shared" si="239"/>
        <v>0</v>
      </c>
      <c r="CV305" s="85">
        <f t="shared" si="240"/>
        <v>0</v>
      </c>
      <c r="CW305" s="85">
        <f t="shared" si="241"/>
        <v>0</v>
      </c>
      <c r="CX305" s="77">
        <f t="shared" si="253"/>
        <v>0</v>
      </c>
      <c r="ET305" s="85">
        <v>14</v>
      </c>
      <c r="EU305" s="85">
        <v>18</v>
      </c>
      <c r="EV305" s="85">
        <v>19</v>
      </c>
      <c r="EW305" s="85">
        <v>121</v>
      </c>
      <c r="EX305" s="85">
        <v>126</v>
      </c>
      <c r="EY305" s="85">
        <v>4</v>
      </c>
      <c r="EZ305" s="85">
        <v>1</v>
      </c>
      <c r="FA305" s="85">
        <v>3</v>
      </c>
      <c r="FB305" s="85">
        <v>12</v>
      </c>
      <c r="FC305" s="85">
        <v>21</v>
      </c>
      <c r="FD305" s="85">
        <v>24</v>
      </c>
      <c r="FE305" s="85">
        <v>0</v>
      </c>
      <c r="FL305" s="86">
        <f t="shared" si="254"/>
        <v>82.699999999999989</v>
      </c>
      <c r="FM305" s="99">
        <f t="shared" si="242"/>
        <v>4</v>
      </c>
      <c r="FN305" s="99">
        <f t="shared" si="243"/>
        <v>0</v>
      </c>
      <c r="FO305" s="100">
        <f t="shared" si="244"/>
        <v>0.68</v>
      </c>
      <c r="FP305" s="100">
        <f t="shared" si="245"/>
        <v>0</v>
      </c>
      <c r="FQ305" s="101">
        <v>0.11044911082085822</v>
      </c>
      <c r="FR305" s="101">
        <v>0.22571281842789445</v>
      </c>
      <c r="FS305" s="101">
        <v>0.13182915311155427</v>
      </c>
      <c r="FT305" s="100" t="s">
        <v>1925</v>
      </c>
      <c r="FU305" s="100" t="s">
        <v>1750</v>
      </c>
      <c r="FV305" s="100" t="s">
        <v>1964</v>
      </c>
      <c r="FW305" s="100" t="s">
        <v>1805</v>
      </c>
      <c r="FX305" s="100" t="s">
        <v>1608</v>
      </c>
      <c r="FY305" s="100" t="s">
        <v>1976</v>
      </c>
      <c r="FZ305" s="100" t="s">
        <v>1527</v>
      </c>
      <c r="GA305" s="100" t="s">
        <v>1783</v>
      </c>
      <c r="GB305" s="100"/>
    </row>
    <row r="306" spans="1:184" hidden="1" x14ac:dyDescent="0.25">
      <c r="A306" s="32" t="s">
        <v>279</v>
      </c>
      <c r="B306" s="90" t="s">
        <v>292</v>
      </c>
      <c r="C306" s="41" t="str">
        <f>'[1]Özet tablo'!P305</f>
        <v>DİYARBAKIR</v>
      </c>
      <c r="D306" s="41"/>
      <c r="E306" s="41"/>
      <c r="F306" s="41"/>
      <c r="G306" s="91">
        <v>81</v>
      </c>
      <c r="H306" s="91">
        <v>296</v>
      </c>
      <c r="I306" s="91">
        <v>238</v>
      </c>
      <c r="J306" s="91">
        <v>615</v>
      </c>
      <c r="K306" s="92">
        <v>102</v>
      </c>
      <c r="L306" s="92">
        <v>313</v>
      </c>
      <c r="M306" s="92">
        <v>208</v>
      </c>
      <c r="N306" s="92">
        <v>623</v>
      </c>
      <c r="O306" s="93">
        <v>139</v>
      </c>
      <c r="P306" s="40">
        <v>22</v>
      </c>
      <c r="Q306" s="94">
        <f t="shared" si="255"/>
        <v>8</v>
      </c>
      <c r="R306" s="95">
        <f t="shared" si="256"/>
        <v>1.3008130081300813E-2</v>
      </c>
      <c r="S306" s="96">
        <v>580</v>
      </c>
      <c r="T306" s="96">
        <v>769</v>
      </c>
      <c r="U306" s="96">
        <v>590</v>
      </c>
      <c r="V306" s="96">
        <v>752</v>
      </c>
      <c r="W306" s="96">
        <v>1359</v>
      </c>
      <c r="X306" s="96">
        <v>1939</v>
      </c>
      <c r="Y306" s="73">
        <f t="shared" si="209"/>
        <v>17.586206896551722</v>
      </c>
      <c r="Z306" s="73">
        <f t="shared" si="210"/>
        <v>40.702210663198962</v>
      </c>
      <c r="AA306" s="73">
        <f t="shared" si="211"/>
        <v>55.084745762711862</v>
      </c>
      <c r="AB306" s="73">
        <f t="shared" si="212"/>
        <v>46.946284032376745</v>
      </c>
      <c r="AC306" s="73">
        <f t="shared" si="213"/>
        <v>38.164002062919025</v>
      </c>
      <c r="AD306" s="97">
        <f t="shared" si="214"/>
        <v>721</v>
      </c>
      <c r="AE306" s="40">
        <f t="shared" si="215"/>
        <v>265</v>
      </c>
      <c r="AF306" s="98">
        <v>771</v>
      </c>
      <c r="AG306" s="98">
        <v>612</v>
      </c>
      <c r="AH306" s="98">
        <v>732</v>
      </c>
      <c r="AI306" s="98">
        <v>584</v>
      </c>
      <c r="AJ306" s="98">
        <v>149</v>
      </c>
      <c r="AK306" s="98">
        <v>183</v>
      </c>
      <c r="AL306" s="76">
        <v>21</v>
      </c>
      <c r="AM306" s="76">
        <v>31</v>
      </c>
      <c r="AN306" s="77">
        <v>113</v>
      </c>
      <c r="AO306" s="77">
        <v>386</v>
      </c>
      <c r="AP306" s="77">
        <v>221</v>
      </c>
      <c r="AQ306" s="77">
        <v>1</v>
      </c>
      <c r="AR306" s="77">
        <f t="shared" si="246"/>
        <v>721</v>
      </c>
      <c r="AS306" s="77">
        <v>10</v>
      </c>
      <c r="AT306" s="78">
        <v>107</v>
      </c>
      <c r="AU306" s="79">
        <v>129</v>
      </c>
      <c r="AV306" s="80">
        <f t="shared" si="216"/>
        <v>27.173913043478258</v>
      </c>
      <c r="AW306" s="80">
        <f t="shared" si="217"/>
        <v>45.440729483282674</v>
      </c>
      <c r="AX306" s="80">
        <f t="shared" si="218"/>
        <v>36.301369863013697</v>
      </c>
      <c r="AY306" s="81">
        <f t="shared" si="219"/>
        <v>18.464052287581701</v>
      </c>
      <c r="AZ306" s="81">
        <f t="shared" si="220"/>
        <v>52.732240437158474</v>
      </c>
      <c r="BA306" s="81">
        <f t="shared" si="221"/>
        <v>62.346521145975444</v>
      </c>
      <c r="BB306" s="81">
        <f t="shared" si="222"/>
        <v>57.542662116040958</v>
      </c>
      <c r="BC306" s="81">
        <f t="shared" si="223"/>
        <v>42.37918215613383</v>
      </c>
      <c r="BD306" s="82">
        <f t="shared" si="247"/>
        <v>276</v>
      </c>
      <c r="BE306" s="83">
        <v>21</v>
      </c>
      <c r="BF306" s="83">
        <v>29</v>
      </c>
      <c r="BG306" s="83">
        <v>104</v>
      </c>
      <c r="BH306" s="83">
        <v>359</v>
      </c>
      <c r="BI306" s="83">
        <v>301</v>
      </c>
      <c r="BJ306" s="83">
        <v>3</v>
      </c>
      <c r="BK306" s="77">
        <f t="shared" si="248"/>
        <v>767</v>
      </c>
      <c r="BL306" s="83">
        <f t="shared" si="224"/>
        <v>21</v>
      </c>
      <c r="BM306" s="84">
        <v>31</v>
      </c>
      <c r="BN306" s="83">
        <f t="shared" si="225"/>
        <v>29</v>
      </c>
      <c r="BO306" s="83">
        <f t="shared" si="226"/>
        <v>104</v>
      </c>
      <c r="BP306" s="83">
        <f t="shared" si="227"/>
        <v>359</v>
      </c>
      <c r="BQ306" s="83">
        <f t="shared" si="228"/>
        <v>301</v>
      </c>
      <c r="BR306" s="83">
        <f t="shared" si="229"/>
        <v>3</v>
      </c>
      <c r="BS306" s="77">
        <f t="shared" si="249"/>
        <v>767</v>
      </c>
      <c r="BT306" s="83">
        <f t="shared" si="230"/>
        <v>0</v>
      </c>
      <c r="BU306" s="77"/>
      <c r="BV306" s="83">
        <f t="shared" si="231"/>
        <v>0</v>
      </c>
      <c r="BW306" s="83">
        <f t="shared" si="232"/>
        <v>0</v>
      </c>
      <c r="BX306" s="83">
        <f t="shared" si="233"/>
        <v>0</v>
      </c>
      <c r="BY306" s="83">
        <f t="shared" si="234"/>
        <v>0</v>
      </c>
      <c r="BZ306" s="83">
        <f t="shared" si="235"/>
        <v>0</v>
      </c>
      <c r="CA306" s="77">
        <f t="shared" si="250"/>
        <v>0</v>
      </c>
      <c r="CC306" s="77"/>
      <c r="CI306" s="77">
        <f t="shared" si="251"/>
        <v>0</v>
      </c>
      <c r="CP306" s="77">
        <f t="shared" si="252"/>
        <v>0</v>
      </c>
      <c r="CQ306" s="85">
        <f t="shared" si="236"/>
        <v>0</v>
      </c>
      <c r="CR306" s="77"/>
      <c r="CS306" s="85">
        <f t="shared" si="237"/>
        <v>0</v>
      </c>
      <c r="CT306" s="85">
        <f t="shared" si="238"/>
        <v>0</v>
      </c>
      <c r="CU306" s="85">
        <f t="shared" si="239"/>
        <v>0</v>
      </c>
      <c r="CV306" s="85">
        <f t="shared" si="240"/>
        <v>0</v>
      </c>
      <c r="CW306" s="85">
        <f t="shared" si="241"/>
        <v>0</v>
      </c>
      <c r="CX306" s="77">
        <f t="shared" si="253"/>
        <v>0</v>
      </c>
      <c r="ET306" s="85">
        <v>20</v>
      </c>
      <c r="EU306" s="85">
        <v>24</v>
      </c>
      <c r="EV306" s="85">
        <v>79</v>
      </c>
      <c r="EW306" s="85">
        <v>296</v>
      </c>
      <c r="EX306" s="85">
        <v>248</v>
      </c>
      <c r="EY306" s="85">
        <v>3</v>
      </c>
      <c r="EZ306" s="85">
        <v>1</v>
      </c>
      <c r="FA306" s="85">
        <v>5</v>
      </c>
      <c r="FB306" s="85">
        <v>25</v>
      </c>
      <c r="FC306" s="85">
        <v>63</v>
      </c>
      <c r="FD306" s="85">
        <v>53</v>
      </c>
      <c r="FE306" s="85">
        <v>0</v>
      </c>
      <c r="FL306" s="86">
        <f t="shared" si="254"/>
        <v>206.19999999999993</v>
      </c>
      <c r="FM306" s="99">
        <f t="shared" si="242"/>
        <v>10</v>
      </c>
      <c r="FN306" s="99">
        <f t="shared" si="243"/>
        <v>2</v>
      </c>
      <c r="FO306" s="100">
        <f t="shared" si="244"/>
        <v>1.7</v>
      </c>
      <c r="FP306" s="100">
        <f t="shared" si="245"/>
        <v>342</v>
      </c>
      <c r="FQ306" s="101">
        <v>7.556716841806306E-2</v>
      </c>
      <c r="FR306" s="101">
        <v>8.060110239175905E-2</v>
      </c>
      <c r="FS306" s="101">
        <v>9.3914301940022413E-2</v>
      </c>
      <c r="FT306" s="100" t="s">
        <v>2061</v>
      </c>
      <c r="FU306" s="100" t="s">
        <v>1888</v>
      </c>
      <c r="FV306" s="100" t="s">
        <v>1807</v>
      </c>
      <c r="FW306" s="100" t="s">
        <v>2181</v>
      </c>
      <c r="FX306" s="100" t="s">
        <v>1687</v>
      </c>
      <c r="FY306" s="100" t="s">
        <v>1811</v>
      </c>
      <c r="FZ306" s="100" t="s">
        <v>1903</v>
      </c>
      <c r="GA306" s="100" t="s">
        <v>1838</v>
      </c>
      <c r="GB306" s="100"/>
    </row>
    <row r="307" spans="1:184" hidden="1" x14ac:dyDescent="0.25">
      <c r="A307" s="32" t="s">
        <v>279</v>
      </c>
      <c r="B307" s="90" t="s">
        <v>293</v>
      </c>
      <c r="C307" s="41" t="str">
        <f>'[1]Özet tablo'!P306</f>
        <v>DİYARBAKIR</v>
      </c>
      <c r="D307" s="41"/>
      <c r="E307" s="41"/>
      <c r="F307" s="41"/>
      <c r="G307" s="91">
        <v>64</v>
      </c>
      <c r="H307" s="91">
        <v>241</v>
      </c>
      <c r="I307" s="91">
        <v>164</v>
      </c>
      <c r="J307" s="91">
        <v>469</v>
      </c>
      <c r="K307" s="92">
        <v>52</v>
      </c>
      <c r="L307" s="92">
        <v>230</v>
      </c>
      <c r="M307" s="92">
        <v>190</v>
      </c>
      <c r="N307" s="92">
        <v>472</v>
      </c>
      <c r="O307" s="93">
        <v>46</v>
      </c>
      <c r="P307" s="40">
        <v>15</v>
      </c>
      <c r="Q307" s="94">
        <f t="shared" si="255"/>
        <v>3</v>
      </c>
      <c r="R307" s="95">
        <f t="shared" si="256"/>
        <v>6.3965884861407248E-3</v>
      </c>
      <c r="S307" s="96">
        <v>374</v>
      </c>
      <c r="T307" s="96">
        <v>522</v>
      </c>
      <c r="U307" s="96">
        <v>363</v>
      </c>
      <c r="V307" s="96">
        <v>496</v>
      </c>
      <c r="W307" s="96">
        <v>885</v>
      </c>
      <c r="X307" s="96">
        <v>1259</v>
      </c>
      <c r="Y307" s="73">
        <f t="shared" si="209"/>
        <v>13.903743315508022</v>
      </c>
      <c r="Z307" s="73">
        <f t="shared" si="210"/>
        <v>44.061302681992338</v>
      </c>
      <c r="AA307" s="73">
        <f t="shared" si="211"/>
        <v>60.88154269972452</v>
      </c>
      <c r="AB307" s="73">
        <f t="shared" si="212"/>
        <v>50.960451977401135</v>
      </c>
      <c r="AC307" s="73">
        <f t="shared" si="213"/>
        <v>39.952343129467835</v>
      </c>
      <c r="AD307" s="97">
        <f t="shared" si="214"/>
        <v>434</v>
      </c>
      <c r="AE307" s="40">
        <f t="shared" si="215"/>
        <v>142</v>
      </c>
      <c r="AF307" s="98">
        <v>470</v>
      </c>
      <c r="AG307" s="98">
        <v>381</v>
      </c>
      <c r="AH307" s="98">
        <v>463</v>
      </c>
      <c r="AI307" s="98">
        <v>366</v>
      </c>
      <c r="AJ307" s="98">
        <v>128</v>
      </c>
      <c r="AK307" s="98">
        <v>102</v>
      </c>
      <c r="AL307" s="76">
        <v>21</v>
      </c>
      <c r="AM307" s="76">
        <v>23</v>
      </c>
      <c r="AN307" s="77">
        <v>47</v>
      </c>
      <c r="AO307" s="77">
        <v>198</v>
      </c>
      <c r="AP307" s="77">
        <v>182</v>
      </c>
      <c r="AQ307" s="77">
        <v>1</v>
      </c>
      <c r="AR307" s="77">
        <f t="shared" si="246"/>
        <v>428</v>
      </c>
      <c r="AS307" s="77">
        <v>25</v>
      </c>
      <c r="AT307" s="78">
        <v>54</v>
      </c>
      <c r="AU307" s="79">
        <v>93</v>
      </c>
      <c r="AV307" s="80">
        <f t="shared" si="216"/>
        <v>27.443105756358772</v>
      </c>
      <c r="AW307" s="80">
        <f t="shared" si="217"/>
        <v>42.94330518697226</v>
      </c>
      <c r="AX307" s="80">
        <f t="shared" si="218"/>
        <v>43.169398907103826</v>
      </c>
      <c r="AY307" s="81">
        <f t="shared" si="219"/>
        <v>12.335958005249344</v>
      </c>
      <c r="AZ307" s="81">
        <f t="shared" si="220"/>
        <v>42.764578833693307</v>
      </c>
      <c r="BA307" s="81">
        <f t="shared" si="221"/>
        <v>66.599190283400816</v>
      </c>
      <c r="BB307" s="81">
        <f t="shared" si="222"/>
        <v>55.067920585161964</v>
      </c>
      <c r="BC307" s="81">
        <f t="shared" si="223"/>
        <v>42.971428571428575</v>
      </c>
      <c r="BD307" s="82">
        <f t="shared" si="247"/>
        <v>165</v>
      </c>
      <c r="BE307" s="83">
        <v>21</v>
      </c>
      <c r="BF307" s="83">
        <v>29</v>
      </c>
      <c r="BG307" s="83">
        <v>43</v>
      </c>
      <c r="BH307" s="83">
        <v>195</v>
      </c>
      <c r="BI307" s="83">
        <v>201</v>
      </c>
      <c r="BJ307" s="83">
        <v>1</v>
      </c>
      <c r="BK307" s="77">
        <f t="shared" si="248"/>
        <v>440</v>
      </c>
      <c r="BL307" s="83">
        <f t="shared" si="224"/>
        <v>21</v>
      </c>
      <c r="BM307" s="84">
        <v>23</v>
      </c>
      <c r="BN307" s="83">
        <f t="shared" si="225"/>
        <v>29</v>
      </c>
      <c r="BO307" s="83">
        <f t="shared" si="226"/>
        <v>43</v>
      </c>
      <c r="BP307" s="83">
        <f t="shared" si="227"/>
        <v>195</v>
      </c>
      <c r="BQ307" s="83">
        <f t="shared" si="228"/>
        <v>201</v>
      </c>
      <c r="BR307" s="83">
        <f t="shared" si="229"/>
        <v>1</v>
      </c>
      <c r="BS307" s="77">
        <f t="shared" si="249"/>
        <v>440</v>
      </c>
      <c r="BT307" s="83">
        <f t="shared" si="230"/>
        <v>0</v>
      </c>
      <c r="BU307" s="77"/>
      <c r="BV307" s="83">
        <f t="shared" si="231"/>
        <v>0</v>
      </c>
      <c r="BW307" s="83">
        <f t="shared" si="232"/>
        <v>0</v>
      </c>
      <c r="BX307" s="83">
        <f t="shared" si="233"/>
        <v>0</v>
      </c>
      <c r="BY307" s="83">
        <f t="shared" si="234"/>
        <v>0</v>
      </c>
      <c r="BZ307" s="83">
        <f t="shared" si="235"/>
        <v>0</v>
      </c>
      <c r="CA307" s="77">
        <f t="shared" si="250"/>
        <v>0</v>
      </c>
      <c r="CC307" s="77"/>
      <c r="CI307" s="77">
        <f t="shared" si="251"/>
        <v>0</v>
      </c>
      <c r="CP307" s="77">
        <f t="shared" si="252"/>
        <v>0</v>
      </c>
      <c r="CQ307" s="85">
        <f t="shared" si="236"/>
        <v>0</v>
      </c>
      <c r="CR307" s="77"/>
      <c r="CS307" s="85">
        <f t="shared" si="237"/>
        <v>0</v>
      </c>
      <c r="CT307" s="85">
        <f t="shared" si="238"/>
        <v>0</v>
      </c>
      <c r="CU307" s="85">
        <f t="shared" si="239"/>
        <v>0</v>
      </c>
      <c r="CV307" s="85">
        <f t="shared" si="240"/>
        <v>0</v>
      </c>
      <c r="CW307" s="85">
        <f t="shared" si="241"/>
        <v>0</v>
      </c>
      <c r="CX307" s="77">
        <f t="shared" si="253"/>
        <v>0</v>
      </c>
      <c r="ET307" s="85">
        <v>20</v>
      </c>
      <c r="EU307" s="85">
        <v>23</v>
      </c>
      <c r="EV307" s="85">
        <v>29</v>
      </c>
      <c r="EW307" s="85">
        <v>166</v>
      </c>
      <c r="EX307" s="85">
        <v>173</v>
      </c>
      <c r="EY307" s="85">
        <v>1</v>
      </c>
      <c r="EZ307" s="85">
        <v>1</v>
      </c>
      <c r="FA307" s="85">
        <v>6</v>
      </c>
      <c r="FB307" s="85">
        <v>14</v>
      </c>
      <c r="FC307" s="85">
        <v>29</v>
      </c>
      <c r="FD307" s="85">
        <v>28</v>
      </c>
      <c r="FE307" s="85">
        <v>0</v>
      </c>
      <c r="FL307" s="86">
        <f t="shared" si="254"/>
        <v>145.29999999999995</v>
      </c>
      <c r="FM307" s="99">
        <f t="shared" si="242"/>
        <v>7</v>
      </c>
      <c r="FN307" s="99">
        <f t="shared" si="243"/>
        <v>1</v>
      </c>
      <c r="FO307" s="100">
        <f t="shared" si="244"/>
        <v>1.19</v>
      </c>
      <c r="FP307" s="100">
        <f t="shared" si="245"/>
        <v>171</v>
      </c>
      <c r="FQ307" s="101">
        <v>-2.1626947409405725E-2</v>
      </c>
      <c r="FR307" s="101">
        <v>-1.9131433699714564E-2</v>
      </c>
      <c r="FS307" s="101">
        <v>9.4878678891646945E-2</v>
      </c>
      <c r="FT307" s="100" t="s">
        <v>2314</v>
      </c>
      <c r="FU307" s="100" t="s">
        <v>1591</v>
      </c>
      <c r="FV307" s="100" t="s">
        <v>2164</v>
      </c>
      <c r="FW307" s="100" t="s">
        <v>2176</v>
      </c>
      <c r="FX307" s="100" t="s">
        <v>1454</v>
      </c>
      <c r="FY307" s="100" t="s">
        <v>2145</v>
      </c>
      <c r="FZ307" s="100" t="s">
        <v>2157</v>
      </c>
      <c r="GA307" s="100" t="s">
        <v>1771</v>
      </c>
      <c r="GB307" s="100"/>
    </row>
    <row r="308" spans="1:184" hidden="1" x14ac:dyDescent="0.25">
      <c r="A308" s="32" t="s">
        <v>279</v>
      </c>
      <c r="B308" s="90" t="s">
        <v>294</v>
      </c>
      <c r="C308" s="41" t="str">
        <f>'[1]Özet tablo'!P307</f>
        <v>DİYARBAKIR</v>
      </c>
      <c r="D308" s="41"/>
      <c r="E308" s="41"/>
      <c r="F308" s="41"/>
      <c r="G308" s="91">
        <v>303</v>
      </c>
      <c r="H308" s="91">
        <v>968</v>
      </c>
      <c r="I308" s="91">
        <v>779</v>
      </c>
      <c r="J308" s="91">
        <v>2050</v>
      </c>
      <c r="K308" s="92">
        <v>349</v>
      </c>
      <c r="L308" s="92">
        <v>1117</v>
      </c>
      <c r="M308" s="92">
        <v>775</v>
      </c>
      <c r="N308" s="92">
        <v>2241</v>
      </c>
      <c r="O308" s="93">
        <v>345</v>
      </c>
      <c r="P308" s="40">
        <v>81</v>
      </c>
      <c r="Q308" s="94">
        <f t="shared" si="255"/>
        <v>191</v>
      </c>
      <c r="R308" s="95">
        <f t="shared" si="256"/>
        <v>9.3170731707317073E-2</v>
      </c>
      <c r="S308" s="96">
        <v>1584</v>
      </c>
      <c r="T308" s="96">
        <v>2042</v>
      </c>
      <c r="U308" s="96">
        <v>1616</v>
      </c>
      <c r="V308" s="96">
        <v>2144</v>
      </c>
      <c r="W308" s="96">
        <v>3658</v>
      </c>
      <c r="X308" s="96">
        <v>5242</v>
      </c>
      <c r="Y308" s="73">
        <f t="shared" si="209"/>
        <v>22.03282828282828</v>
      </c>
      <c r="Z308" s="73">
        <f t="shared" si="210"/>
        <v>54.701273261508319</v>
      </c>
      <c r="AA308" s="73">
        <f t="shared" si="211"/>
        <v>64.294554455445535</v>
      </c>
      <c r="AB308" s="73">
        <f t="shared" si="212"/>
        <v>58.939311098961177</v>
      </c>
      <c r="AC308" s="73">
        <f t="shared" si="213"/>
        <v>47.787104158718044</v>
      </c>
      <c r="AD308" s="97">
        <f t="shared" si="214"/>
        <v>1502</v>
      </c>
      <c r="AE308" s="40">
        <f t="shared" si="215"/>
        <v>577</v>
      </c>
      <c r="AF308" s="98">
        <v>1999</v>
      </c>
      <c r="AG308" s="98">
        <v>1551</v>
      </c>
      <c r="AH308" s="98">
        <v>2018</v>
      </c>
      <c r="AI308" s="98">
        <v>1463</v>
      </c>
      <c r="AJ308" s="98">
        <v>513</v>
      </c>
      <c r="AK308" s="98">
        <v>494</v>
      </c>
      <c r="AL308" s="76">
        <v>83</v>
      </c>
      <c r="AM308" s="76">
        <v>114</v>
      </c>
      <c r="AN308" s="77">
        <v>258</v>
      </c>
      <c r="AO308" s="77">
        <v>918</v>
      </c>
      <c r="AP308" s="77">
        <v>722</v>
      </c>
      <c r="AQ308" s="77">
        <v>8</v>
      </c>
      <c r="AR308" s="77">
        <f t="shared" si="246"/>
        <v>1906</v>
      </c>
      <c r="AS308" s="77">
        <v>78</v>
      </c>
      <c r="AT308" s="78">
        <v>258</v>
      </c>
      <c r="AU308" s="79">
        <v>411</v>
      </c>
      <c r="AV308" s="80">
        <f t="shared" si="216"/>
        <v>30.192435301924352</v>
      </c>
      <c r="AW308" s="80">
        <f t="shared" si="217"/>
        <v>45.101982189026138</v>
      </c>
      <c r="AX308" s="80">
        <f t="shared" si="218"/>
        <v>44.565960355434044</v>
      </c>
      <c r="AY308" s="81">
        <f t="shared" si="219"/>
        <v>16.634429400386846</v>
      </c>
      <c r="AZ308" s="81">
        <f t="shared" si="220"/>
        <v>45.490584737363726</v>
      </c>
      <c r="BA308" s="81">
        <f t="shared" si="221"/>
        <v>70.39473684210526</v>
      </c>
      <c r="BB308" s="81">
        <f t="shared" si="222"/>
        <v>57.811717576364551</v>
      </c>
      <c r="BC308" s="81">
        <f t="shared" si="223"/>
        <v>46.753614970229656</v>
      </c>
      <c r="BD308" s="82">
        <f t="shared" si="247"/>
        <v>585</v>
      </c>
      <c r="BE308" s="83">
        <v>83</v>
      </c>
      <c r="BF308" s="83">
        <v>123</v>
      </c>
      <c r="BG308" s="83">
        <v>241</v>
      </c>
      <c r="BH308" s="83">
        <v>908</v>
      </c>
      <c r="BI308" s="83">
        <v>858</v>
      </c>
      <c r="BJ308" s="83">
        <v>13</v>
      </c>
      <c r="BK308" s="77">
        <f t="shared" si="248"/>
        <v>2020</v>
      </c>
      <c r="BL308" s="83">
        <f t="shared" si="224"/>
        <v>81</v>
      </c>
      <c r="BM308" s="84">
        <v>110</v>
      </c>
      <c r="BN308" s="83">
        <f t="shared" si="225"/>
        <v>121</v>
      </c>
      <c r="BO308" s="83">
        <f t="shared" si="226"/>
        <v>241</v>
      </c>
      <c r="BP308" s="83">
        <f t="shared" si="227"/>
        <v>897</v>
      </c>
      <c r="BQ308" s="83">
        <f t="shared" si="228"/>
        <v>851</v>
      </c>
      <c r="BR308" s="83">
        <f t="shared" si="229"/>
        <v>13</v>
      </c>
      <c r="BS308" s="77">
        <f t="shared" si="249"/>
        <v>2002</v>
      </c>
      <c r="BT308" s="83">
        <f t="shared" si="230"/>
        <v>2</v>
      </c>
      <c r="BU308" s="77">
        <v>4</v>
      </c>
      <c r="BV308" s="83">
        <f t="shared" si="231"/>
        <v>2</v>
      </c>
      <c r="BW308" s="83">
        <f t="shared" si="232"/>
        <v>0</v>
      </c>
      <c r="BX308" s="83">
        <f t="shared" si="233"/>
        <v>11</v>
      </c>
      <c r="BY308" s="83">
        <f t="shared" si="234"/>
        <v>7</v>
      </c>
      <c r="BZ308" s="83">
        <f t="shared" si="235"/>
        <v>0</v>
      </c>
      <c r="CA308" s="77">
        <f t="shared" si="250"/>
        <v>18</v>
      </c>
      <c r="CC308" s="77"/>
      <c r="CI308" s="77">
        <f t="shared" si="251"/>
        <v>0</v>
      </c>
      <c r="CP308" s="77">
        <f t="shared" si="252"/>
        <v>0</v>
      </c>
      <c r="CQ308" s="85">
        <f t="shared" si="236"/>
        <v>0</v>
      </c>
      <c r="CR308" s="77"/>
      <c r="CS308" s="85">
        <f t="shared" si="237"/>
        <v>0</v>
      </c>
      <c r="CT308" s="85">
        <f t="shared" si="238"/>
        <v>0</v>
      </c>
      <c r="CU308" s="85">
        <f t="shared" si="239"/>
        <v>0</v>
      </c>
      <c r="CV308" s="85">
        <f t="shared" si="240"/>
        <v>0</v>
      </c>
      <c r="CW308" s="85">
        <f t="shared" si="241"/>
        <v>0</v>
      </c>
      <c r="CX308" s="77">
        <f t="shared" si="253"/>
        <v>0</v>
      </c>
      <c r="DV308" s="85">
        <v>2</v>
      </c>
      <c r="DW308" s="85">
        <v>2</v>
      </c>
      <c r="DX308" s="85">
        <v>0</v>
      </c>
      <c r="DY308" s="85">
        <v>11</v>
      </c>
      <c r="DZ308" s="85">
        <v>7</v>
      </c>
      <c r="EA308" s="85">
        <v>0</v>
      </c>
      <c r="ET308" s="85">
        <v>76</v>
      </c>
      <c r="EU308" s="85">
        <v>97</v>
      </c>
      <c r="EV308" s="85">
        <v>164</v>
      </c>
      <c r="EW308" s="85">
        <v>674</v>
      </c>
      <c r="EX308" s="85">
        <v>613</v>
      </c>
      <c r="EY308" s="85">
        <v>5</v>
      </c>
      <c r="EZ308" s="85">
        <v>5</v>
      </c>
      <c r="FA308" s="85">
        <v>24</v>
      </c>
      <c r="FB308" s="85">
        <v>77</v>
      </c>
      <c r="FC308" s="85">
        <v>223</v>
      </c>
      <c r="FD308" s="85">
        <v>238</v>
      </c>
      <c r="FE308" s="85">
        <v>8</v>
      </c>
      <c r="FL308" s="86">
        <f t="shared" si="254"/>
        <v>530.69999999999982</v>
      </c>
      <c r="FM308" s="99">
        <f t="shared" si="242"/>
        <v>26</v>
      </c>
      <c r="FN308" s="99">
        <f t="shared" si="243"/>
        <v>5</v>
      </c>
      <c r="FO308" s="100">
        <f t="shared" si="244"/>
        <v>4.42</v>
      </c>
      <c r="FP308" s="100">
        <f t="shared" si="245"/>
        <v>855</v>
      </c>
      <c r="FQ308" s="101">
        <v>-5.1752788207449392E-2</v>
      </c>
      <c r="FR308" s="101">
        <v>-2.347465137474616E-2</v>
      </c>
      <c r="FS308" s="101">
        <v>5.7827015702974625E-2</v>
      </c>
      <c r="FT308" s="100" t="s">
        <v>2297</v>
      </c>
      <c r="FU308" s="100" t="s">
        <v>2084</v>
      </c>
      <c r="FV308" s="100" t="s">
        <v>2295</v>
      </c>
      <c r="FW308" s="100" t="s">
        <v>2300</v>
      </c>
      <c r="FX308" s="100" t="s">
        <v>2083</v>
      </c>
      <c r="FY308" s="100" t="s">
        <v>2105</v>
      </c>
      <c r="FZ308" s="100" t="s">
        <v>1763</v>
      </c>
      <c r="GA308" s="100" t="s">
        <v>2254</v>
      </c>
      <c r="GB308" s="100"/>
    </row>
    <row r="309" spans="1:184" hidden="1" x14ac:dyDescent="0.25">
      <c r="A309" s="32" t="s">
        <v>279</v>
      </c>
      <c r="B309" s="90" t="s">
        <v>295</v>
      </c>
      <c r="C309" s="41" t="str">
        <f>'[1]Özet tablo'!P308</f>
        <v>DİYARBAKIR</v>
      </c>
      <c r="D309" s="41"/>
      <c r="E309" s="41"/>
      <c r="F309" s="41"/>
      <c r="G309" s="91">
        <v>555</v>
      </c>
      <c r="H309" s="91">
        <v>1464</v>
      </c>
      <c r="I309" s="91">
        <v>1245</v>
      </c>
      <c r="J309" s="91">
        <v>3264</v>
      </c>
      <c r="K309" s="92">
        <v>365</v>
      </c>
      <c r="L309" s="92">
        <v>1276</v>
      </c>
      <c r="M309" s="92">
        <v>1103</v>
      </c>
      <c r="N309" s="92">
        <v>2744</v>
      </c>
      <c r="O309" s="93">
        <v>310</v>
      </c>
      <c r="P309" s="40">
        <v>158</v>
      </c>
      <c r="Q309" s="94">
        <f t="shared" si="255"/>
        <v>-520</v>
      </c>
      <c r="R309" s="95">
        <f t="shared" si="256"/>
        <v>-0.15931372549019607</v>
      </c>
      <c r="S309" s="96">
        <v>2083</v>
      </c>
      <c r="T309" s="96">
        <v>2841</v>
      </c>
      <c r="U309" s="96">
        <v>2031</v>
      </c>
      <c r="V309" s="96">
        <v>2799</v>
      </c>
      <c r="W309" s="96">
        <v>4872</v>
      </c>
      <c r="X309" s="96">
        <v>6955</v>
      </c>
      <c r="Y309" s="73">
        <f t="shared" si="209"/>
        <v>17.522803648583775</v>
      </c>
      <c r="Z309" s="73">
        <f t="shared" si="210"/>
        <v>44.913762759591691</v>
      </c>
      <c r="AA309" s="73">
        <f t="shared" si="211"/>
        <v>61.792220580994581</v>
      </c>
      <c r="AB309" s="73">
        <f t="shared" si="212"/>
        <v>51.949917898193767</v>
      </c>
      <c r="AC309" s="73">
        <f t="shared" si="213"/>
        <v>41.639108554996405</v>
      </c>
      <c r="AD309" s="97">
        <f t="shared" si="214"/>
        <v>2341</v>
      </c>
      <c r="AE309" s="40">
        <f t="shared" si="215"/>
        <v>776</v>
      </c>
      <c r="AF309" s="98">
        <v>2679</v>
      </c>
      <c r="AG309" s="98">
        <v>2156</v>
      </c>
      <c r="AH309" s="98">
        <v>2658</v>
      </c>
      <c r="AI309" s="98">
        <v>1919</v>
      </c>
      <c r="AJ309" s="98">
        <v>694</v>
      </c>
      <c r="AK309" s="98">
        <v>616</v>
      </c>
      <c r="AL309" s="76">
        <v>66</v>
      </c>
      <c r="AM309" s="76">
        <v>94</v>
      </c>
      <c r="AN309" s="77">
        <v>175</v>
      </c>
      <c r="AO309" s="77">
        <v>966</v>
      </c>
      <c r="AP309" s="77">
        <v>840</v>
      </c>
      <c r="AQ309" s="77">
        <v>17</v>
      </c>
      <c r="AR309" s="77">
        <f t="shared" si="246"/>
        <v>1998</v>
      </c>
      <c r="AS309" s="77">
        <v>112</v>
      </c>
      <c r="AT309" s="78">
        <v>257</v>
      </c>
      <c r="AU309" s="79">
        <v>611</v>
      </c>
      <c r="AV309" s="80">
        <f t="shared" si="216"/>
        <v>22.576687116564418</v>
      </c>
      <c r="AW309" s="80">
        <f t="shared" si="217"/>
        <v>37.382564998907583</v>
      </c>
      <c r="AX309" s="80">
        <f t="shared" si="218"/>
        <v>38.822303282959872</v>
      </c>
      <c r="AY309" s="81">
        <f t="shared" si="219"/>
        <v>8.1168831168831161</v>
      </c>
      <c r="AZ309" s="81">
        <f t="shared" si="220"/>
        <v>36.343115124153499</v>
      </c>
      <c r="BA309" s="81">
        <f t="shared" si="221"/>
        <v>65.365480290853426</v>
      </c>
      <c r="BB309" s="81">
        <f t="shared" si="222"/>
        <v>50.730411686586983</v>
      </c>
      <c r="BC309" s="81">
        <f t="shared" si="223"/>
        <v>39.484168588802682</v>
      </c>
      <c r="BD309" s="82">
        <f t="shared" si="247"/>
        <v>905</v>
      </c>
      <c r="BE309" s="83">
        <v>63</v>
      </c>
      <c r="BF309" s="83">
        <v>93</v>
      </c>
      <c r="BG309" s="83">
        <v>160</v>
      </c>
      <c r="BH309" s="83">
        <v>896</v>
      </c>
      <c r="BI309" s="83">
        <v>897</v>
      </c>
      <c r="BJ309" s="83">
        <v>31</v>
      </c>
      <c r="BK309" s="77">
        <f t="shared" si="248"/>
        <v>1984</v>
      </c>
      <c r="BL309" s="83">
        <f t="shared" si="224"/>
        <v>59</v>
      </c>
      <c r="BM309" s="84">
        <v>80</v>
      </c>
      <c r="BN309" s="83">
        <f t="shared" si="225"/>
        <v>85</v>
      </c>
      <c r="BO309" s="83">
        <f t="shared" si="226"/>
        <v>147</v>
      </c>
      <c r="BP309" s="83">
        <f t="shared" si="227"/>
        <v>860</v>
      </c>
      <c r="BQ309" s="83">
        <f t="shared" si="228"/>
        <v>863</v>
      </c>
      <c r="BR309" s="83">
        <f t="shared" si="229"/>
        <v>31</v>
      </c>
      <c r="BS309" s="77">
        <f t="shared" si="249"/>
        <v>1901</v>
      </c>
      <c r="BT309" s="83">
        <f t="shared" si="230"/>
        <v>3</v>
      </c>
      <c r="BU309" s="77">
        <v>13</v>
      </c>
      <c r="BV309" s="83">
        <f t="shared" si="231"/>
        <v>7</v>
      </c>
      <c r="BW309" s="83">
        <f t="shared" si="232"/>
        <v>13</v>
      </c>
      <c r="BX309" s="83">
        <f t="shared" si="233"/>
        <v>30</v>
      </c>
      <c r="BY309" s="83">
        <f t="shared" si="234"/>
        <v>31</v>
      </c>
      <c r="BZ309" s="83">
        <f t="shared" si="235"/>
        <v>0</v>
      </c>
      <c r="CA309" s="77">
        <f t="shared" si="250"/>
        <v>74</v>
      </c>
      <c r="CC309" s="77"/>
      <c r="CI309" s="77">
        <f t="shared" si="251"/>
        <v>0</v>
      </c>
      <c r="CP309" s="77">
        <f t="shared" si="252"/>
        <v>0</v>
      </c>
      <c r="CQ309" s="85">
        <f t="shared" si="236"/>
        <v>1</v>
      </c>
      <c r="CR309" s="77">
        <v>1</v>
      </c>
      <c r="CS309" s="85">
        <f t="shared" si="237"/>
        <v>1</v>
      </c>
      <c r="CT309" s="85">
        <f t="shared" si="238"/>
        <v>0</v>
      </c>
      <c r="CU309" s="85">
        <f t="shared" si="239"/>
        <v>6</v>
      </c>
      <c r="CV309" s="85">
        <f t="shared" si="240"/>
        <v>3</v>
      </c>
      <c r="CW309" s="85">
        <f t="shared" si="241"/>
        <v>0</v>
      </c>
      <c r="CX309" s="77">
        <f t="shared" si="253"/>
        <v>9</v>
      </c>
      <c r="CY309" s="85">
        <v>1</v>
      </c>
      <c r="CZ309" s="85">
        <v>1</v>
      </c>
      <c r="DA309" s="85">
        <v>0</v>
      </c>
      <c r="DB309" s="85">
        <v>6</v>
      </c>
      <c r="DC309" s="85">
        <v>3</v>
      </c>
      <c r="DD309" s="85">
        <v>0</v>
      </c>
      <c r="DV309" s="85">
        <v>1</v>
      </c>
      <c r="DW309" s="85">
        <v>1</v>
      </c>
      <c r="DX309" s="85">
        <v>0</v>
      </c>
      <c r="DY309" s="85">
        <v>8</v>
      </c>
      <c r="DZ309" s="85">
        <v>12</v>
      </c>
      <c r="EA309" s="85">
        <v>0</v>
      </c>
      <c r="EB309" s="85">
        <v>2</v>
      </c>
      <c r="EC309" s="85">
        <v>6</v>
      </c>
      <c r="ED309" s="85">
        <v>13</v>
      </c>
      <c r="EE309" s="85">
        <v>22</v>
      </c>
      <c r="EF309" s="85">
        <v>19</v>
      </c>
      <c r="EG309" s="85">
        <v>0</v>
      </c>
      <c r="ET309" s="85">
        <v>55</v>
      </c>
      <c r="EU309" s="85">
        <v>65</v>
      </c>
      <c r="EV309" s="85">
        <v>73</v>
      </c>
      <c r="EW309" s="85">
        <v>612</v>
      </c>
      <c r="EX309" s="85">
        <v>676</v>
      </c>
      <c r="EY309" s="85">
        <v>27</v>
      </c>
      <c r="EZ309" s="85">
        <v>4</v>
      </c>
      <c r="FA309" s="85">
        <v>20</v>
      </c>
      <c r="FB309" s="85">
        <v>74</v>
      </c>
      <c r="FC309" s="85">
        <v>248</v>
      </c>
      <c r="FD309" s="85">
        <v>187</v>
      </c>
      <c r="FE309" s="85">
        <v>4</v>
      </c>
      <c r="FL309" s="86">
        <f t="shared" si="254"/>
        <v>1123.8999999999996</v>
      </c>
      <c r="FM309" s="99">
        <f t="shared" si="242"/>
        <v>56</v>
      </c>
      <c r="FN309" s="99">
        <f t="shared" si="243"/>
        <v>11</v>
      </c>
      <c r="FO309" s="100">
        <f t="shared" si="244"/>
        <v>9.52</v>
      </c>
      <c r="FP309" s="100">
        <f t="shared" si="245"/>
        <v>1881</v>
      </c>
      <c r="FQ309" s="101">
        <v>0.17705565212267621</v>
      </c>
      <c r="FR309" s="101">
        <v>6.4144155510127102E-2</v>
      </c>
      <c r="FS309" s="101">
        <v>8.8322433292668284E-2</v>
      </c>
      <c r="FT309" s="100" t="s">
        <v>2070</v>
      </c>
      <c r="FU309" s="100" t="s">
        <v>2279</v>
      </c>
      <c r="FV309" s="100" t="s">
        <v>1843</v>
      </c>
      <c r="FW309" s="100" t="s">
        <v>2062</v>
      </c>
      <c r="FX309" s="100" t="s">
        <v>1940</v>
      </c>
      <c r="FY309" s="100" t="s">
        <v>2132</v>
      </c>
      <c r="FZ309" s="100" t="s">
        <v>2329</v>
      </c>
      <c r="GA309" s="100" t="s">
        <v>1680</v>
      </c>
      <c r="GB309" s="100"/>
    </row>
    <row r="310" spans="1:184" hidden="1" x14ac:dyDescent="0.25">
      <c r="A310" s="32" t="s">
        <v>279</v>
      </c>
      <c r="B310" s="90" t="s">
        <v>1088</v>
      </c>
      <c r="C310" s="41" t="str">
        <f>'[1]Özet tablo'!P309</f>
        <v>DİYARBAKIR</v>
      </c>
      <c r="D310" s="41"/>
      <c r="E310" s="41"/>
      <c r="F310" s="41"/>
      <c r="G310" s="91">
        <v>240</v>
      </c>
      <c r="H310" s="91">
        <v>1449</v>
      </c>
      <c r="I310" s="91">
        <v>1601</v>
      </c>
      <c r="J310" s="91">
        <v>3290</v>
      </c>
      <c r="K310" s="92">
        <v>266</v>
      </c>
      <c r="L310" s="92">
        <v>1438</v>
      </c>
      <c r="M310" s="92">
        <v>1745</v>
      </c>
      <c r="N310" s="92">
        <v>3449</v>
      </c>
      <c r="O310" s="93">
        <v>509</v>
      </c>
      <c r="P310" s="40">
        <v>318</v>
      </c>
      <c r="Q310" s="94">
        <f t="shared" si="255"/>
        <v>159</v>
      </c>
      <c r="R310" s="95">
        <f t="shared" si="256"/>
        <v>4.8328267477203646E-2</v>
      </c>
      <c r="S310" s="96">
        <v>3551</v>
      </c>
      <c r="T310" s="96">
        <v>4515</v>
      </c>
      <c r="U310" s="96">
        <v>3390</v>
      </c>
      <c r="V310" s="96">
        <v>4588</v>
      </c>
      <c r="W310" s="96">
        <v>7905</v>
      </c>
      <c r="X310" s="96">
        <v>11456</v>
      </c>
      <c r="Y310" s="73">
        <f t="shared" si="209"/>
        <v>7.4908476485497051</v>
      </c>
      <c r="Z310" s="73">
        <f t="shared" si="210"/>
        <v>31.84939091915836</v>
      </c>
      <c r="AA310" s="73">
        <f t="shared" si="211"/>
        <v>57.10914454277286</v>
      </c>
      <c r="AB310" s="73">
        <f t="shared" si="212"/>
        <v>42.681846932321314</v>
      </c>
      <c r="AC310" s="73">
        <f t="shared" si="213"/>
        <v>31.773743016759777</v>
      </c>
      <c r="AD310" s="97">
        <f t="shared" si="214"/>
        <v>4531</v>
      </c>
      <c r="AE310" s="40">
        <f t="shared" si="215"/>
        <v>1454</v>
      </c>
      <c r="AF310" s="98">
        <v>4683</v>
      </c>
      <c r="AG310" s="98">
        <v>3701</v>
      </c>
      <c r="AH310" s="98">
        <v>4610</v>
      </c>
      <c r="AI310" s="98">
        <v>3298</v>
      </c>
      <c r="AJ310" s="98">
        <v>1207</v>
      </c>
      <c r="AK310" s="98">
        <v>1097</v>
      </c>
      <c r="AL310" s="76">
        <v>57</v>
      </c>
      <c r="AM310" s="76">
        <v>121</v>
      </c>
      <c r="AN310" s="77">
        <v>269</v>
      </c>
      <c r="AO310" s="77">
        <v>1340</v>
      </c>
      <c r="AP310" s="77">
        <v>1622</v>
      </c>
      <c r="AQ310" s="77">
        <v>79</v>
      </c>
      <c r="AR310" s="77">
        <f t="shared" si="246"/>
        <v>3310</v>
      </c>
      <c r="AS310" s="77">
        <v>378</v>
      </c>
      <c r="AT310" s="78">
        <v>331</v>
      </c>
      <c r="AU310" s="79">
        <v>847</v>
      </c>
      <c r="AV310" s="80">
        <f t="shared" si="216"/>
        <v>22.746106586655237</v>
      </c>
      <c r="AW310" s="80">
        <f t="shared" si="217"/>
        <v>33.674759736975211</v>
      </c>
      <c r="AX310" s="80">
        <f t="shared" si="218"/>
        <v>40.115221346270467</v>
      </c>
      <c r="AY310" s="81">
        <f t="shared" si="219"/>
        <v>7.2683058632801947</v>
      </c>
      <c r="AZ310" s="81">
        <f t="shared" si="220"/>
        <v>29.067245119305856</v>
      </c>
      <c r="BA310" s="81">
        <f t="shared" si="221"/>
        <v>62.153163152053267</v>
      </c>
      <c r="BB310" s="81">
        <f t="shared" si="222"/>
        <v>45.419637959407574</v>
      </c>
      <c r="BC310" s="81">
        <f t="shared" si="223"/>
        <v>37.399463806970509</v>
      </c>
      <c r="BD310" s="82">
        <f t="shared" si="247"/>
        <v>1705</v>
      </c>
      <c r="BE310" s="83">
        <v>58</v>
      </c>
      <c r="BF310" s="83">
        <v>163</v>
      </c>
      <c r="BG310" s="83">
        <v>240</v>
      </c>
      <c r="BH310" s="83">
        <v>1246</v>
      </c>
      <c r="BI310" s="83">
        <v>1771</v>
      </c>
      <c r="BJ310" s="83">
        <v>109</v>
      </c>
      <c r="BK310" s="77">
        <f t="shared" si="248"/>
        <v>3366</v>
      </c>
      <c r="BL310" s="83">
        <f t="shared" si="224"/>
        <v>53</v>
      </c>
      <c r="BM310" s="84">
        <v>108</v>
      </c>
      <c r="BN310" s="83">
        <f t="shared" si="225"/>
        <v>151</v>
      </c>
      <c r="BO310" s="83">
        <f t="shared" si="226"/>
        <v>212</v>
      </c>
      <c r="BP310" s="83">
        <f t="shared" si="227"/>
        <v>1166</v>
      </c>
      <c r="BQ310" s="83">
        <f t="shared" si="228"/>
        <v>1708</v>
      </c>
      <c r="BR310" s="83">
        <f t="shared" si="229"/>
        <v>106</v>
      </c>
      <c r="BS310" s="77">
        <f t="shared" si="249"/>
        <v>3192</v>
      </c>
      <c r="BT310" s="83">
        <f t="shared" si="230"/>
        <v>2</v>
      </c>
      <c r="BU310" s="77">
        <v>10</v>
      </c>
      <c r="BV310" s="83">
        <f t="shared" si="231"/>
        <v>9</v>
      </c>
      <c r="BW310" s="83">
        <f t="shared" si="232"/>
        <v>21</v>
      </c>
      <c r="BX310" s="83">
        <f t="shared" si="233"/>
        <v>43</v>
      </c>
      <c r="BY310" s="83">
        <f t="shared" si="234"/>
        <v>46</v>
      </c>
      <c r="BZ310" s="83">
        <f t="shared" si="235"/>
        <v>3</v>
      </c>
      <c r="CA310" s="77">
        <f t="shared" si="250"/>
        <v>113</v>
      </c>
      <c r="CC310" s="77"/>
      <c r="CI310" s="77">
        <f t="shared" si="251"/>
        <v>0</v>
      </c>
      <c r="CP310" s="77">
        <f t="shared" si="252"/>
        <v>0</v>
      </c>
      <c r="CQ310" s="85">
        <f t="shared" si="236"/>
        <v>3</v>
      </c>
      <c r="CR310" s="77">
        <v>3</v>
      </c>
      <c r="CS310" s="85">
        <f t="shared" si="237"/>
        <v>3</v>
      </c>
      <c r="CT310" s="85">
        <f t="shared" si="238"/>
        <v>7</v>
      </c>
      <c r="CU310" s="85">
        <f t="shared" si="239"/>
        <v>37</v>
      </c>
      <c r="CV310" s="85">
        <f t="shared" si="240"/>
        <v>17</v>
      </c>
      <c r="CW310" s="85">
        <f t="shared" si="241"/>
        <v>0</v>
      </c>
      <c r="CX310" s="77">
        <f t="shared" si="253"/>
        <v>61</v>
      </c>
      <c r="CY310" s="85">
        <v>3</v>
      </c>
      <c r="CZ310" s="85">
        <v>3</v>
      </c>
      <c r="DA310" s="85">
        <v>7</v>
      </c>
      <c r="DB310" s="85">
        <v>37</v>
      </c>
      <c r="DC310" s="85">
        <v>17</v>
      </c>
      <c r="DD310" s="85">
        <v>0</v>
      </c>
      <c r="DP310" s="85">
        <v>2</v>
      </c>
      <c r="DQ310" s="85">
        <v>10</v>
      </c>
      <c r="DR310" s="85">
        <v>44</v>
      </c>
      <c r="DS310" s="85">
        <v>73</v>
      </c>
      <c r="DT310" s="85">
        <v>79</v>
      </c>
      <c r="DU310" s="85">
        <v>6</v>
      </c>
      <c r="DV310" s="85">
        <v>1</v>
      </c>
      <c r="DW310" s="85">
        <v>4</v>
      </c>
      <c r="DX310" s="85">
        <v>11</v>
      </c>
      <c r="DY310" s="85">
        <v>17</v>
      </c>
      <c r="DZ310" s="85">
        <v>24</v>
      </c>
      <c r="EA310" s="85">
        <v>0</v>
      </c>
      <c r="EB310" s="85">
        <v>1</v>
      </c>
      <c r="EC310" s="85">
        <v>5</v>
      </c>
      <c r="ED310" s="85">
        <v>10</v>
      </c>
      <c r="EE310" s="85">
        <v>26</v>
      </c>
      <c r="EF310" s="85">
        <v>22</v>
      </c>
      <c r="EG310" s="85">
        <v>3</v>
      </c>
      <c r="EH310" s="85">
        <v>1</v>
      </c>
      <c r="EI310" s="85">
        <v>0</v>
      </c>
      <c r="EJ310" s="85">
        <v>0</v>
      </c>
      <c r="EK310" s="85">
        <v>1</v>
      </c>
      <c r="EL310" s="85">
        <v>3</v>
      </c>
      <c r="EM310" s="85">
        <v>0</v>
      </c>
      <c r="ET310" s="85">
        <v>43</v>
      </c>
      <c r="EU310" s="85">
        <v>96</v>
      </c>
      <c r="EV310" s="85">
        <v>49</v>
      </c>
      <c r="EW310" s="85">
        <v>703</v>
      </c>
      <c r="EX310" s="85">
        <v>1178</v>
      </c>
      <c r="EY310" s="85">
        <v>76</v>
      </c>
      <c r="EZ310" s="85">
        <v>7</v>
      </c>
      <c r="FA310" s="85">
        <v>45</v>
      </c>
      <c r="FB310" s="85">
        <v>119</v>
      </c>
      <c r="FC310" s="85">
        <v>389</v>
      </c>
      <c r="FD310" s="85">
        <v>448</v>
      </c>
      <c r="FE310" s="85">
        <v>24</v>
      </c>
      <c r="FL310" s="86">
        <f t="shared" si="254"/>
        <v>2163.5999999999995</v>
      </c>
      <c r="FM310" s="99">
        <f t="shared" si="242"/>
        <v>108</v>
      </c>
      <c r="FN310" s="99">
        <f t="shared" si="243"/>
        <v>21</v>
      </c>
      <c r="FO310" s="100">
        <f t="shared" si="244"/>
        <v>18.36</v>
      </c>
      <c r="FP310" s="100">
        <f t="shared" si="245"/>
        <v>3591</v>
      </c>
      <c r="FQ310" s="101">
        <v>7.2820783847399734E-2</v>
      </c>
      <c r="FR310" s="101">
        <v>0.13521997047670775</v>
      </c>
      <c r="FS310" s="101">
        <v>1.2575791601167728E-2</v>
      </c>
      <c r="FT310" s="100" t="s">
        <v>1976</v>
      </c>
      <c r="FU310" s="100" t="s">
        <v>1977</v>
      </c>
      <c r="FV310" s="100" t="s">
        <v>1978</v>
      </c>
      <c r="FW310" s="100" t="s">
        <v>1678</v>
      </c>
      <c r="FX310" s="100" t="s">
        <v>1868</v>
      </c>
      <c r="FY310" s="100" t="s">
        <v>1964</v>
      </c>
      <c r="FZ310" s="100" t="s">
        <v>1608</v>
      </c>
      <c r="GA310" s="100" t="s">
        <v>1658</v>
      </c>
      <c r="GB310" s="100"/>
    </row>
    <row r="311" spans="1:184" hidden="1" x14ac:dyDescent="0.25">
      <c r="A311" s="32" t="s">
        <v>296</v>
      </c>
      <c r="B311" s="90" t="s">
        <v>297</v>
      </c>
      <c r="C311" s="41" t="str">
        <f>'[1]Özet tablo'!P310</f>
        <v>DÜZCE</v>
      </c>
      <c r="D311" s="41"/>
      <c r="E311" s="41"/>
      <c r="F311" s="41"/>
      <c r="G311" s="91">
        <v>67</v>
      </c>
      <c r="H311" s="91">
        <v>192</v>
      </c>
      <c r="I311" s="91">
        <v>306</v>
      </c>
      <c r="J311" s="91">
        <v>565</v>
      </c>
      <c r="K311" s="92">
        <v>89</v>
      </c>
      <c r="L311" s="92">
        <v>193</v>
      </c>
      <c r="M311" s="92">
        <v>307</v>
      </c>
      <c r="N311" s="92">
        <v>589</v>
      </c>
      <c r="O311" s="93">
        <v>18</v>
      </c>
      <c r="P311" s="40">
        <v>81</v>
      </c>
      <c r="Q311" s="94">
        <f t="shared" si="255"/>
        <v>24</v>
      </c>
      <c r="R311" s="95">
        <f t="shared" si="256"/>
        <v>4.247787610619469E-2</v>
      </c>
      <c r="S311" s="96">
        <v>299</v>
      </c>
      <c r="T311" s="96">
        <v>431</v>
      </c>
      <c r="U311" s="96">
        <v>324</v>
      </c>
      <c r="V311" s="96">
        <v>434</v>
      </c>
      <c r="W311" s="96">
        <v>755</v>
      </c>
      <c r="X311" s="96">
        <v>1054</v>
      </c>
      <c r="Y311" s="73">
        <f t="shared" si="209"/>
        <v>29.76588628762542</v>
      </c>
      <c r="Z311" s="73">
        <f t="shared" si="210"/>
        <v>44.779582366589324</v>
      </c>
      <c r="AA311" s="73">
        <f t="shared" si="211"/>
        <v>75.308641975308646</v>
      </c>
      <c r="AB311" s="73">
        <f t="shared" si="212"/>
        <v>57.880794701986758</v>
      </c>
      <c r="AC311" s="73">
        <f t="shared" si="213"/>
        <v>49.905123339658445</v>
      </c>
      <c r="AD311" s="97">
        <f t="shared" si="214"/>
        <v>318</v>
      </c>
      <c r="AE311" s="40">
        <f t="shared" si="215"/>
        <v>80</v>
      </c>
      <c r="AF311" s="98">
        <v>418</v>
      </c>
      <c r="AG311" s="98">
        <v>339</v>
      </c>
      <c r="AH311" s="98">
        <v>396</v>
      </c>
      <c r="AI311" s="98">
        <v>328</v>
      </c>
      <c r="AJ311" s="98">
        <v>110</v>
      </c>
      <c r="AK311" s="98">
        <v>100</v>
      </c>
      <c r="AL311" s="76">
        <v>19</v>
      </c>
      <c r="AM311" s="76">
        <v>39</v>
      </c>
      <c r="AN311" s="77">
        <v>82</v>
      </c>
      <c r="AO311" s="77">
        <v>214</v>
      </c>
      <c r="AP311" s="77">
        <v>295</v>
      </c>
      <c r="AQ311" s="77">
        <v>15</v>
      </c>
      <c r="AR311" s="77">
        <f t="shared" si="246"/>
        <v>606</v>
      </c>
      <c r="AS311" s="77">
        <v>80</v>
      </c>
      <c r="AT311" s="78">
        <v>12</v>
      </c>
      <c r="AU311" s="79">
        <v>27</v>
      </c>
      <c r="AV311" s="80">
        <f t="shared" si="216"/>
        <v>46.776611694152926</v>
      </c>
      <c r="AW311" s="80">
        <f t="shared" si="217"/>
        <v>61.325966850828728</v>
      </c>
      <c r="AX311" s="80">
        <f t="shared" si="218"/>
        <v>70.121951219512198</v>
      </c>
      <c r="AY311" s="81">
        <f t="shared" si="219"/>
        <v>24.188790560471976</v>
      </c>
      <c r="AZ311" s="81">
        <f t="shared" si="220"/>
        <v>54.040404040404042</v>
      </c>
      <c r="BA311" s="81">
        <f t="shared" si="221"/>
        <v>76.25570776255708</v>
      </c>
      <c r="BB311" s="81">
        <f t="shared" si="222"/>
        <v>65.70743405275779</v>
      </c>
      <c r="BC311" s="81">
        <f t="shared" si="223"/>
        <v>53.539253539253536</v>
      </c>
      <c r="BD311" s="82">
        <f t="shared" si="247"/>
        <v>104</v>
      </c>
      <c r="BE311" s="83">
        <v>19</v>
      </c>
      <c r="BF311" s="83">
        <v>41</v>
      </c>
      <c r="BG311" s="83">
        <v>67</v>
      </c>
      <c r="BH311" s="83">
        <v>201</v>
      </c>
      <c r="BI311" s="83">
        <v>319</v>
      </c>
      <c r="BJ311" s="83">
        <v>23</v>
      </c>
      <c r="BK311" s="77">
        <f t="shared" si="248"/>
        <v>610</v>
      </c>
      <c r="BL311" s="83">
        <f t="shared" si="224"/>
        <v>17</v>
      </c>
      <c r="BM311" s="84">
        <v>33</v>
      </c>
      <c r="BN311" s="83">
        <f t="shared" si="225"/>
        <v>36</v>
      </c>
      <c r="BO311" s="83">
        <f t="shared" si="226"/>
        <v>56</v>
      </c>
      <c r="BP311" s="83">
        <f t="shared" si="227"/>
        <v>184</v>
      </c>
      <c r="BQ311" s="83">
        <f t="shared" si="228"/>
        <v>294</v>
      </c>
      <c r="BR311" s="83">
        <f t="shared" si="229"/>
        <v>23</v>
      </c>
      <c r="BS311" s="77">
        <f t="shared" si="249"/>
        <v>557</v>
      </c>
      <c r="BT311" s="83">
        <f t="shared" si="230"/>
        <v>0</v>
      </c>
      <c r="BU311" s="77"/>
      <c r="BV311" s="83">
        <f t="shared" si="231"/>
        <v>0</v>
      </c>
      <c r="BW311" s="83">
        <f t="shared" si="232"/>
        <v>0</v>
      </c>
      <c r="BX311" s="83">
        <f t="shared" si="233"/>
        <v>0</v>
      </c>
      <c r="BY311" s="83">
        <f t="shared" si="234"/>
        <v>0</v>
      </c>
      <c r="BZ311" s="83">
        <f t="shared" si="235"/>
        <v>0</v>
      </c>
      <c r="CA311" s="77">
        <f t="shared" si="250"/>
        <v>0</v>
      </c>
      <c r="CB311" s="85">
        <v>1</v>
      </c>
      <c r="CC311" s="77">
        <v>3</v>
      </c>
      <c r="CD311" s="85">
        <v>2</v>
      </c>
      <c r="CE311" s="85">
        <v>11</v>
      </c>
      <c r="CF311" s="85">
        <v>3</v>
      </c>
      <c r="CG311" s="85">
        <v>3</v>
      </c>
      <c r="CH311" s="85">
        <v>0</v>
      </c>
      <c r="CI311" s="77">
        <f t="shared" si="251"/>
        <v>17</v>
      </c>
      <c r="CP311" s="77">
        <f t="shared" si="252"/>
        <v>0</v>
      </c>
      <c r="CQ311" s="85">
        <f t="shared" si="236"/>
        <v>1</v>
      </c>
      <c r="CR311" s="77">
        <v>3</v>
      </c>
      <c r="CS311" s="85">
        <f t="shared" si="237"/>
        <v>3</v>
      </c>
      <c r="CT311" s="85">
        <f t="shared" si="238"/>
        <v>0</v>
      </c>
      <c r="CU311" s="85">
        <f t="shared" si="239"/>
        <v>14</v>
      </c>
      <c r="CV311" s="85">
        <f t="shared" si="240"/>
        <v>22</v>
      </c>
      <c r="CW311" s="85">
        <f t="shared" si="241"/>
        <v>0</v>
      </c>
      <c r="CX311" s="77">
        <f t="shared" si="253"/>
        <v>36</v>
      </c>
      <c r="CY311" s="85">
        <v>1</v>
      </c>
      <c r="CZ311" s="85">
        <v>3</v>
      </c>
      <c r="DA311" s="85">
        <v>0</v>
      </c>
      <c r="DB311" s="85">
        <v>14</v>
      </c>
      <c r="DC311" s="85">
        <v>22</v>
      </c>
      <c r="DD311" s="85">
        <v>0</v>
      </c>
      <c r="DP311" s="85">
        <v>1</v>
      </c>
      <c r="DQ311" s="85">
        <v>1</v>
      </c>
      <c r="DR311" s="85">
        <v>1</v>
      </c>
      <c r="DS311" s="85">
        <v>6</v>
      </c>
      <c r="DT311" s="85">
        <v>4</v>
      </c>
      <c r="DU311" s="85">
        <v>0</v>
      </c>
      <c r="ET311" s="85">
        <v>12</v>
      </c>
      <c r="EU311" s="85">
        <v>16</v>
      </c>
      <c r="EV311" s="85">
        <v>4</v>
      </c>
      <c r="EW311" s="85">
        <v>55</v>
      </c>
      <c r="EX311" s="85">
        <v>161</v>
      </c>
      <c r="EY311" s="85">
        <v>18</v>
      </c>
      <c r="EZ311" s="85">
        <v>4</v>
      </c>
      <c r="FA311" s="85">
        <v>19</v>
      </c>
      <c r="FB311" s="85">
        <v>51</v>
      </c>
      <c r="FC311" s="85">
        <v>123</v>
      </c>
      <c r="FD311" s="85">
        <v>129</v>
      </c>
      <c r="FE311" s="85">
        <v>5</v>
      </c>
      <c r="FL311" s="86">
        <f t="shared" si="254"/>
        <v>0</v>
      </c>
      <c r="FM311" s="99">
        <f t="shared" si="242"/>
        <v>0</v>
      </c>
      <c r="FN311" s="99">
        <f t="shared" si="243"/>
        <v>0</v>
      </c>
      <c r="FO311" s="100">
        <f t="shared" si="244"/>
        <v>0</v>
      </c>
      <c r="FP311" s="100">
        <f t="shared" si="245"/>
        <v>0</v>
      </c>
      <c r="FQ311" s="101">
        <v>0.17699443413729155</v>
      </c>
      <c r="FR311" s="101">
        <v>6.4786453216205339E-2</v>
      </c>
      <c r="FS311" s="101">
        <v>9.0541321518011947E-2</v>
      </c>
      <c r="FT311" s="100" t="s">
        <v>2207</v>
      </c>
      <c r="FU311" s="100" t="s">
        <v>2255</v>
      </c>
      <c r="FV311" s="100" t="s">
        <v>2122</v>
      </c>
      <c r="FW311" s="100" t="s">
        <v>2323</v>
      </c>
      <c r="FX311" s="100" t="s">
        <v>2147</v>
      </c>
      <c r="FY311" s="100" t="s">
        <v>1940</v>
      </c>
      <c r="FZ311" s="100" t="s">
        <v>1939</v>
      </c>
      <c r="GA311" s="100" t="s">
        <v>2248</v>
      </c>
      <c r="GB311" s="100"/>
    </row>
    <row r="312" spans="1:184" hidden="1" x14ac:dyDescent="0.25">
      <c r="A312" s="32" t="s">
        <v>296</v>
      </c>
      <c r="B312" s="90" t="s">
        <v>298</v>
      </c>
      <c r="C312" s="41" t="str">
        <f>'[1]Özet tablo'!P311</f>
        <v>DÜZCE</v>
      </c>
      <c r="D312" s="41"/>
      <c r="E312" s="41"/>
      <c r="F312" s="41"/>
      <c r="G312" s="91">
        <v>17</v>
      </c>
      <c r="H312" s="91">
        <v>79</v>
      </c>
      <c r="I312" s="91">
        <v>59</v>
      </c>
      <c r="J312" s="91">
        <v>155</v>
      </c>
      <c r="K312" s="92">
        <v>11</v>
      </c>
      <c r="L312" s="92">
        <v>56</v>
      </c>
      <c r="M312" s="92">
        <v>78</v>
      </c>
      <c r="N312" s="92">
        <v>145</v>
      </c>
      <c r="O312" s="93">
        <v>22</v>
      </c>
      <c r="P312" s="40">
        <v>13</v>
      </c>
      <c r="Q312" s="94">
        <f t="shared" si="255"/>
        <v>-10</v>
      </c>
      <c r="R312" s="95">
        <f t="shared" si="256"/>
        <v>-6.4516129032258063E-2</v>
      </c>
      <c r="S312" s="96">
        <v>139</v>
      </c>
      <c r="T312" s="96">
        <v>176</v>
      </c>
      <c r="U312" s="96">
        <v>153</v>
      </c>
      <c r="V312" s="96">
        <v>195</v>
      </c>
      <c r="W312" s="96">
        <v>329</v>
      </c>
      <c r="X312" s="96">
        <v>468</v>
      </c>
      <c r="Y312" s="73">
        <f t="shared" si="209"/>
        <v>7.9136690647482011</v>
      </c>
      <c r="Z312" s="73">
        <f t="shared" si="210"/>
        <v>31.818181818181817</v>
      </c>
      <c r="AA312" s="73">
        <f t="shared" si="211"/>
        <v>56.862745098039213</v>
      </c>
      <c r="AB312" s="73">
        <f t="shared" si="212"/>
        <v>43.465045592705167</v>
      </c>
      <c r="AC312" s="73">
        <f t="shared" si="213"/>
        <v>32.905982905982903</v>
      </c>
      <c r="AD312" s="97">
        <f t="shared" si="214"/>
        <v>186</v>
      </c>
      <c r="AE312" s="40">
        <f t="shared" si="215"/>
        <v>66</v>
      </c>
      <c r="AF312" s="98">
        <v>170</v>
      </c>
      <c r="AG312" s="98">
        <v>136</v>
      </c>
      <c r="AH312" s="98">
        <v>184</v>
      </c>
      <c r="AI312" s="98">
        <v>137</v>
      </c>
      <c r="AJ312" s="98">
        <v>42</v>
      </c>
      <c r="AK312" s="98">
        <v>41</v>
      </c>
      <c r="AL312" s="76">
        <v>6</v>
      </c>
      <c r="AM312" s="76">
        <v>9</v>
      </c>
      <c r="AN312" s="77">
        <v>11</v>
      </c>
      <c r="AO312" s="77">
        <v>57</v>
      </c>
      <c r="AP312" s="77">
        <v>83</v>
      </c>
      <c r="AQ312" s="77">
        <v>0</v>
      </c>
      <c r="AR312" s="77">
        <f t="shared" si="246"/>
        <v>151</v>
      </c>
      <c r="AS312" s="77">
        <v>14</v>
      </c>
      <c r="AT312" s="78">
        <v>9</v>
      </c>
      <c r="AU312" s="79">
        <v>19</v>
      </c>
      <c r="AV312" s="80">
        <f t="shared" si="216"/>
        <v>29.304029304029307</v>
      </c>
      <c r="AW312" s="80">
        <f t="shared" si="217"/>
        <v>39.252336448598129</v>
      </c>
      <c r="AX312" s="80">
        <f t="shared" si="218"/>
        <v>50.364963503649641</v>
      </c>
      <c r="AY312" s="81">
        <f t="shared" si="219"/>
        <v>8.0882352941176467</v>
      </c>
      <c r="AZ312" s="81">
        <f t="shared" si="220"/>
        <v>30.978260869565215</v>
      </c>
      <c r="BA312" s="81">
        <f t="shared" si="221"/>
        <v>62.011173184357538</v>
      </c>
      <c r="BB312" s="81">
        <f t="shared" si="222"/>
        <v>46.280991735537192</v>
      </c>
      <c r="BC312" s="81">
        <f t="shared" si="223"/>
        <v>38.730158730158735</v>
      </c>
      <c r="BD312" s="82">
        <f t="shared" si="247"/>
        <v>68</v>
      </c>
      <c r="BE312" s="83">
        <v>6</v>
      </c>
      <c r="BF312" s="83">
        <v>10</v>
      </c>
      <c r="BG312" s="83">
        <v>9</v>
      </c>
      <c r="BH312" s="83">
        <v>49</v>
      </c>
      <c r="BI312" s="83">
        <v>90</v>
      </c>
      <c r="BJ312" s="83">
        <v>1</v>
      </c>
      <c r="BK312" s="77">
        <f t="shared" si="248"/>
        <v>149</v>
      </c>
      <c r="BL312" s="83">
        <f t="shared" si="224"/>
        <v>6</v>
      </c>
      <c r="BM312" s="84">
        <v>9</v>
      </c>
      <c r="BN312" s="83">
        <f t="shared" si="225"/>
        <v>10</v>
      </c>
      <c r="BO312" s="83">
        <f t="shared" si="226"/>
        <v>9</v>
      </c>
      <c r="BP312" s="83">
        <f t="shared" si="227"/>
        <v>49</v>
      </c>
      <c r="BQ312" s="83">
        <f t="shared" si="228"/>
        <v>90</v>
      </c>
      <c r="BR312" s="83">
        <f t="shared" si="229"/>
        <v>1</v>
      </c>
      <c r="BS312" s="77">
        <f t="shared" si="249"/>
        <v>149</v>
      </c>
      <c r="BT312" s="83">
        <f t="shared" si="230"/>
        <v>0</v>
      </c>
      <c r="BU312" s="77"/>
      <c r="BV312" s="83">
        <f t="shared" si="231"/>
        <v>0</v>
      </c>
      <c r="BW312" s="83">
        <f t="shared" si="232"/>
        <v>0</v>
      </c>
      <c r="BX312" s="83">
        <f t="shared" si="233"/>
        <v>0</v>
      </c>
      <c r="BY312" s="83">
        <f t="shared" si="234"/>
        <v>0</v>
      </c>
      <c r="BZ312" s="83">
        <f t="shared" si="235"/>
        <v>0</v>
      </c>
      <c r="CA312" s="77">
        <f t="shared" si="250"/>
        <v>0</v>
      </c>
      <c r="CC312" s="77"/>
      <c r="CI312" s="77">
        <f t="shared" si="251"/>
        <v>0</v>
      </c>
      <c r="CP312" s="77">
        <f t="shared" si="252"/>
        <v>0</v>
      </c>
      <c r="CQ312" s="85">
        <f t="shared" si="236"/>
        <v>0</v>
      </c>
      <c r="CR312" s="77"/>
      <c r="CS312" s="85">
        <f t="shared" si="237"/>
        <v>0</v>
      </c>
      <c r="CT312" s="85">
        <f t="shared" si="238"/>
        <v>0</v>
      </c>
      <c r="CU312" s="85">
        <f t="shared" si="239"/>
        <v>0</v>
      </c>
      <c r="CV312" s="85">
        <f t="shared" si="240"/>
        <v>0</v>
      </c>
      <c r="CW312" s="85">
        <f t="shared" si="241"/>
        <v>0</v>
      </c>
      <c r="CX312" s="77">
        <f t="shared" si="253"/>
        <v>0</v>
      </c>
      <c r="ET312" s="85">
        <v>5</v>
      </c>
      <c r="EU312" s="85">
        <v>6</v>
      </c>
      <c r="EV312" s="85">
        <v>0</v>
      </c>
      <c r="EW312" s="85">
        <v>24</v>
      </c>
      <c r="EX312" s="85">
        <v>54</v>
      </c>
      <c r="EY312" s="85">
        <v>1</v>
      </c>
      <c r="EZ312" s="85">
        <v>1</v>
      </c>
      <c r="FA312" s="85">
        <v>4</v>
      </c>
      <c r="FB312" s="85">
        <v>9</v>
      </c>
      <c r="FC312" s="85">
        <v>25</v>
      </c>
      <c r="FD312" s="85">
        <v>36</v>
      </c>
      <c r="FE312" s="85">
        <v>0</v>
      </c>
      <c r="FL312" s="86">
        <f t="shared" si="254"/>
        <v>75.699999999999989</v>
      </c>
      <c r="FM312" s="99">
        <f t="shared" si="242"/>
        <v>3</v>
      </c>
      <c r="FN312" s="99">
        <f t="shared" si="243"/>
        <v>0</v>
      </c>
      <c r="FO312" s="100">
        <f t="shared" si="244"/>
        <v>0.51</v>
      </c>
      <c r="FP312" s="100">
        <f t="shared" si="245"/>
        <v>0</v>
      </c>
      <c r="FQ312" s="101">
        <v>0.32650448143405875</v>
      </c>
      <c r="FR312" s="101">
        <v>0.19741754478980267</v>
      </c>
      <c r="FS312" s="101">
        <v>6.2878435025617074E-2</v>
      </c>
      <c r="FT312" s="100" t="s">
        <v>1507</v>
      </c>
      <c r="FU312" s="100" t="s">
        <v>2048</v>
      </c>
      <c r="FV312" s="100" t="s">
        <v>1743</v>
      </c>
      <c r="FW312" s="100" t="s">
        <v>2117</v>
      </c>
      <c r="FX312" s="100" t="s">
        <v>1855</v>
      </c>
      <c r="FY312" s="100" t="s">
        <v>2122</v>
      </c>
      <c r="FZ312" s="100" t="s">
        <v>2043</v>
      </c>
      <c r="GA312" s="100" t="s">
        <v>1736</v>
      </c>
      <c r="GB312" s="100"/>
    </row>
    <row r="313" spans="1:184" hidden="1" x14ac:dyDescent="0.25">
      <c r="A313" s="32" t="s">
        <v>296</v>
      </c>
      <c r="B313" s="90" t="s">
        <v>299</v>
      </c>
      <c r="C313" s="41" t="str">
        <f>'[1]Özet tablo'!P312</f>
        <v>DÜZCE</v>
      </c>
      <c r="D313" s="41"/>
      <c r="E313" s="41"/>
      <c r="F313" s="41"/>
      <c r="G313" s="91">
        <v>18</v>
      </c>
      <c r="H313" s="91">
        <v>83</v>
      </c>
      <c r="I313" s="91">
        <v>104</v>
      </c>
      <c r="J313" s="91">
        <v>205</v>
      </c>
      <c r="K313" s="92">
        <v>22</v>
      </c>
      <c r="L313" s="92">
        <v>77</v>
      </c>
      <c r="M313" s="92">
        <v>119</v>
      </c>
      <c r="N313" s="92">
        <v>218</v>
      </c>
      <c r="O313" s="93">
        <v>17</v>
      </c>
      <c r="P313" s="40">
        <v>22</v>
      </c>
      <c r="Q313" s="94">
        <f t="shared" si="255"/>
        <v>13</v>
      </c>
      <c r="R313" s="95">
        <f t="shared" si="256"/>
        <v>6.3414634146341464E-2</v>
      </c>
      <c r="S313" s="96">
        <v>189</v>
      </c>
      <c r="T313" s="96">
        <v>235</v>
      </c>
      <c r="U313" s="96">
        <v>168</v>
      </c>
      <c r="V313" s="96">
        <v>228</v>
      </c>
      <c r="W313" s="96">
        <v>403</v>
      </c>
      <c r="X313" s="96">
        <v>592</v>
      </c>
      <c r="Y313" s="73">
        <f t="shared" si="209"/>
        <v>11.640211640211639</v>
      </c>
      <c r="Z313" s="73">
        <f t="shared" si="210"/>
        <v>32.765957446808507</v>
      </c>
      <c r="AA313" s="73">
        <f t="shared" si="211"/>
        <v>67.857142857142861</v>
      </c>
      <c r="AB313" s="73">
        <f t="shared" si="212"/>
        <v>47.394540942928039</v>
      </c>
      <c r="AC313" s="73">
        <f t="shared" si="213"/>
        <v>35.979729729729733</v>
      </c>
      <c r="AD313" s="97">
        <f t="shared" si="214"/>
        <v>212</v>
      </c>
      <c r="AE313" s="40">
        <f t="shared" si="215"/>
        <v>54</v>
      </c>
      <c r="AF313" s="98">
        <v>244</v>
      </c>
      <c r="AG313" s="98">
        <v>170</v>
      </c>
      <c r="AH313" s="98">
        <v>248</v>
      </c>
      <c r="AI313" s="98">
        <v>168</v>
      </c>
      <c r="AJ313" s="98">
        <v>58</v>
      </c>
      <c r="AK313" s="98">
        <v>47</v>
      </c>
      <c r="AL313" s="76">
        <v>13</v>
      </c>
      <c r="AM313" s="76">
        <v>19</v>
      </c>
      <c r="AN313" s="77">
        <v>26</v>
      </c>
      <c r="AO313" s="77">
        <v>106</v>
      </c>
      <c r="AP313" s="77">
        <v>132</v>
      </c>
      <c r="AQ313" s="77">
        <v>1</v>
      </c>
      <c r="AR313" s="77">
        <f t="shared" si="246"/>
        <v>265</v>
      </c>
      <c r="AS313" s="77">
        <v>24</v>
      </c>
      <c r="AT313" s="78">
        <v>6</v>
      </c>
      <c r="AU313" s="79">
        <v>25</v>
      </c>
      <c r="AV313" s="80">
        <f t="shared" si="216"/>
        <v>39.940828402366861</v>
      </c>
      <c r="AW313" s="80">
        <f t="shared" si="217"/>
        <v>51.682692307692314</v>
      </c>
      <c r="AX313" s="80">
        <f t="shared" si="218"/>
        <v>64.88095238095238</v>
      </c>
      <c r="AY313" s="81">
        <f t="shared" si="219"/>
        <v>15.294117647058824</v>
      </c>
      <c r="AZ313" s="81">
        <f t="shared" si="220"/>
        <v>42.741935483870968</v>
      </c>
      <c r="BA313" s="81">
        <f t="shared" si="221"/>
        <v>72.123893805309734</v>
      </c>
      <c r="BB313" s="81">
        <f t="shared" si="222"/>
        <v>56.751054852320671</v>
      </c>
      <c r="BC313" s="81">
        <f t="shared" si="223"/>
        <v>47.727272727272727</v>
      </c>
      <c r="BD313" s="82">
        <f t="shared" si="247"/>
        <v>63</v>
      </c>
      <c r="BE313" s="83">
        <v>15</v>
      </c>
      <c r="BF313" s="83">
        <v>23</v>
      </c>
      <c r="BG313" s="83">
        <v>17</v>
      </c>
      <c r="BH313" s="83">
        <v>134</v>
      </c>
      <c r="BI313" s="83">
        <v>157</v>
      </c>
      <c r="BJ313" s="83">
        <v>5</v>
      </c>
      <c r="BK313" s="77">
        <f t="shared" si="248"/>
        <v>313</v>
      </c>
      <c r="BL313" s="83">
        <f t="shared" si="224"/>
        <v>10</v>
      </c>
      <c r="BM313" s="84">
        <v>15</v>
      </c>
      <c r="BN313" s="83">
        <f t="shared" si="225"/>
        <v>16</v>
      </c>
      <c r="BO313" s="83">
        <f t="shared" si="226"/>
        <v>15</v>
      </c>
      <c r="BP313" s="83">
        <f t="shared" si="227"/>
        <v>77</v>
      </c>
      <c r="BQ313" s="83">
        <f t="shared" si="228"/>
        <v>125</v>
      </c>
      <c r="BR313" s="83">
        <f t="shared" si="229"/>
        <v>1</v>
      </c>
      <c r="BS313" s="77">
        <f t="shared" si="249"/>
        <v>218</v>
      </c>
      <c r="BT313" s="83">
        <f t="shared" si="230"/>
        <v>0</v>
      </c>
      <c r="BU313" s="77"/>
      <c r="BV313" s="83">
        <f t="shared" si="231"/>
        <v>0</v>
      </c>
      <c r="BW313" s="83">
        <f t="shared" si="232"/>
        <v>0</v>
      </c>
      <c r="BX313" s="83">
        <f t="shared" si="233"/>
        <v>0</v>
      </c>
      <c r="BY313" s="83">
        <f t="shared" si="234"/>
        <v>0</v>
      </c>
      <c r="BZ313" s="83">
        <f t="shared" si="235"/>
        <v>0</v>
      </c>
      <c r="CA313" s="77">
        <f t="shared" si="250"/>
        <v>0</v>
      </c>
      <c r="CC313" s="77"/>
      <c r="CI313" s="77">
        <f t="shared" si="251"/>
        <v>0</v>
      </c>
      <c r="CP313" s="77">
        <f t="shared" si="252"/>
        <v>0</v>
      </c>
      <c r="CQ313" s="85">
        <f t="shared" si="236"/>
        <v>5</v>
      </c>
      <c r="CR313" s="77">
        <v>4</v>
      </c>
      <c r="CS313" s="85">
        <f t="shared" si="237"/>
        <v>7</v>
      </c>
      <c r="CT313" s="85">
        <f t="shared" si="238"/>
        <v>2</v>
      </c>
      <c r="CU313" s="85">
        <f t="shared" si="239"/>
        <v>57</v>
      </c>
      <c r="CV313" s="85">
        <f t="shared" si="240"/>
        <v>32</v>
      </c>
      <c r="CW313" s="85">
        <f t="shared" si="241"/>
        <v>4</v>
      </c>
      <c r="CX313" s="77">
        <f t="shared" si="253"/>
        <v>95</v>
      </c>
      <c r="CY313" s="85">
        <v>5</v>
      </c>
      <c r="CZ313" s="85">
        <v>7</v>
      </c>
      <c r="DA313" s="85">
        <v>2</v>
      </c>
      <c r="DB313" s="85">
        <v>57</v>
      </c>
      <c r="DC313" s="85">
        <v>32</v>
      </c>
      <c r="DD313" s="85">
        <v>4</v>
      </c>
      <c r="ET313" s="85">
        <v>9</v>
      </c>
      <c r="EU313" s="85">
        <v>12</v>
      </c>
      <c r="EV313" s="85">
        <v>6</v>
      </c>
      <c r="EW313" s="85">
        <v>59</v>
      </c>
      <c r="EX313" s="85">
        <v>104</v>
      </c>
      <c r="EY313" s="85">
        <v>1</v>
      </c>
      <c r="EZ313" s="85">
        <v>1</v>
      </c>
      <c r="FA313" s="85">
        <v>4</v>
      </c>
      <c r="FB313" s="85">
        <v>9</v>
      </c>
      <c r="FC313" s="85">
        <v>18</v>
      </c>
      <c r="FD313" s="85">
        <v>21</v>
      </c>
      <c r="FE313" s="85">
        <v>0</v>
      </c>
      <c r="FL313" s="86">
        <f t="shared" si="254"/>
        <v>46.199999999999989</v>
      </c>
      <c r="FM313" s="99">
        <f t="shared" si="242"/>
        <v>2</v>
      </c>
      <c r="FN313" s="99">
        <f t="shared" si="243"/>
        <v>0</v>
      </c>
      <c r="FO313" s="100">
        <f t="shared" si="244"/>
        <v>0.34</v>
      </c>
      <c r="FP313" s="100">
        <f t="shared" si="245"/>
        <v>0</v>
      </c>
      <c r="FQ313" s="101">
        <v>0.22173737140214997</v>
      </c>
      <c r="FR313" s="101">
        <v>2.6285809552918732E-2</v>
      </c>
      <c r="FS313" s="101">
        <v>6.8847656250000097E-2</v>
      </c>
      <c r="FT313" s="100" t="s">
        <v>2096</v>
      </c>
      <c r="FU313" s="100" t="s">
        <v>1593</v>
      </c>
      <c r="FV313" s="100" t="s">
        <v>2291</v>
      </c>
      <c r="FW313" s="100" t="s">
        <v>1449</v>
      </c>
      <c r="FX313" s="100" t="s">
        <v>1783</v>
      </c>
      <c r="FY313" s="100" t="s">
        <v>1851</v>
      </c>
      <c r="FZ313" s="100" t="s">
        <v>2182</v>
      </c>
      <c r="GA313" s="100" t="s">
        <v>2175</v>
      </c>
      <c r="GB313" s="100"/>
    </row>
    <row r="314" spans="1:184" hidden="1" x14ac:dyDescent="0.25">
      <c r="A314" s="32" t="s">
        <v>296</v>
      </c>
      <c r="B314" s="90" t="s">
        <v>300</v>
      </c>
      <c r="C314" s="41" t="str">
        <f>'[1]Özet tablo'!P313</f>
        <v>DÜZCE</v>
      </c>
      <c r="D314" s="41"/>
      <c r="E314" s="41"/>
      <c r="F314" s="41"/>
      <c r="G314" s="91">
        <v>7</v>
      </c>
      <c r="H314" s="91">
        <v>83</v>
      </c>
      <c r="I314" s="91">
        <v>94</v>
      </c>
      <c r="J314" s="91">
        <v>184</v>
      </c>
      <c r="K314" s="92">
        <v>27</v>
      </c>
      <c r="L314" s="92">
        <v>91</v>
      </c>
      <c r="M314" s="92">
        <v>133</v>
      </c>
      <c r="N314" s="92">
        <v>251</v>
      </c>
      <c r="O314" s="93">
        <v>21</v>
      </c>
      <c r="P314" s="40">
        <v>26</v>
      </c>
      <c r="Q314" s="94">
        <f t="shared" si="255"/>
        <v>67</v>
      </c>
      <c r="R314" s="95">
        <f t="shared" si="256"/>
        <v>0.3641304347826087</v>
      </c>
      <c r="S314" s="96">
        <v>186</v>
      </c>
      <c r="T314" s="96">
        <v>246</v>
      </c>
      <c r="U314" s="96">
        <v>199</v>
      </c>
      <c r="V314" s="96">
        <v>267</v>
      </c>
      <c r="W314" s="96">
        <v>445</v>
      </c>
      <c r="X314" s="96">
        <v>631</v>
      </c>
      <c r="Y314" s="73">
        <f t="shared" si="209"/>
        <v>14.516129032258066</v>
      </c>
      <c r="Z314" s="73">
        <f t="shared" si="210"/>
        <v>36.991869918699187</v>
      </c>
      <c r="AA314" s="73">
        <f t="shared" si="211"/>
        <v>64.321608040200999</v>
      </c>
      <c r="AB314" s="73">
        <f t="shared" si="212"/>
        <v>49.213483146067418</v>
      </c>
      <c r="AC314" s="73">
        <f t="shared" si="213"/>
        <v>38.985736925515056</v>
      </c>
      <c r="AD314" s="97">
        <f t="shared" si="214"/>
        <v>226</v>
      </c>
      <c r="AE314" s="40">
        <f t="shared" si="215"/>
        <v>71</v>
      </c>
      <c r="AF314" s="98">
        <v>254</v>
      </c>
      <c r="AG314" s="98">
        <v>182</v>
      </c>
      <c r="AH314" s="98">
        <v>253</v>
      </c>
      <c r="AI314" s="98">
        <v>177</v>
      </c>
      <c r="AJ314" s="98">
        <v>63</v>
      </c>
      <c r="AK314" s="98">
        <v>75</v>
      </c>
      <c r="AL314" s="76">
        <v>9</v>
      </c>
      <c r="AM314" s="76">
        <v>13</v>
      </c>
      <c r="AN314" s="77">
        <v>36</v>
      </c>
      <c r="AO314" s="77">
        <v>84</v>
      </c>
      <c r="AP314" s="77">
        <v>124</v>
      </c>
      <c r="AQ314" s="77">
        <v>2</v>
      </c>
      <c r="AR314" s="77">
        <f t="shared" si="246"/>
        <v>246</v>
      </c>
      <c r="AS314" s="77">
        <v>29</v>
      </c>
      <c r="AT314" s="78">
        <v>17</v>
      </c>
      <c r="AU314" s="79">
        <v>24</v>
      </c>
      <c r="AV314" s="80">
        <f t="shared" si="216"/>
        <v>37.047353760445681</v>
      </c>
      <c r="AW314" s="80">
        <f t="shared" si="217"/>
        <v>42.093023255813954</v>
      </c>
      <c r="AX314" s="80">
        <f t="shared" si="218"/>
        <v>54.802259887005647</v>
      </c>
      <c r="AY314" s="81">
        <f t="shared" si="219"/>
        <v>19.780219780219781</v>
      </c>
      <c r="AZ314" s="81">
        <f t="shared" si="220"/>
        <v>33.201581027667984</v>
      </c>
      <c r="BA314" s="81">
        <f t="shared" si="221"/>
        <v>68.75</v>
      </c>
      <c r="BB314" s="81">
        <f t="shared" si="222"/>
        <v>50.507099391480722</v>
      </c>
      <c r="BC314" s="81">
        <f t="shared" si="223"/>
        <v>47.630331753554501</v>
      </c>
      <c r="BD314" s="82">
        <f t="shared" si="247"/>
        <v>75</v>
      </c>
      <c r="BE314" s="83">
        <v>10</v>
      </c>
      <c r="BF314" s="83">
        <v>16</v>
      </c>
      <c r="BG314" s="83">
        <v>32</v>
      </c>
      <c r="BH314" s="83">
        <v>76</v>
      </c>
      <c r="BI314" s="83">
        <v>145</v>
      </c>
      <c r="BJ314" s="83">
        <v>6</v>
      </c>
      <c r="BK314" s="77">
        <f t="shared" si="248"/>
        <v>259</v>
      </c>
      <c r="BL314" s="83">
        <f t="shared" si="224"/>
        <v>9</v>
      </c>
      <c r="BM314" s="84">
        <v>13</v>
      </c>
      <c r="BN314" s="83">
        <f t="shared" si="225"/>
        <v>15</v>
      </c>
      <c r="BO314" s="83">
        <f t="shared" si="226"/>
        <v>32</v>
      </c>
      <c r="BP314" s="83">
        <f t="shared" si="227"/>
        <v>71</v>
      </c>
      <c r="BQ314" s="83">
        <f t="shared" si="228"/>
        <v>141</v>
      </c>
      <c r="BR314" s="83">
        <f t="shared" si="229"/>
        <v>6</v>
      </c>
      <c r="BS314" s="77">
        <f t="shared" si="249"/>
        <v>250</v>
      </c>
      <c r="BT314" s="83">
        <f t="shared" si="230"/>
        <v>0</v>
      </c>
      <c r="BU314" s="77"/>
      <c r="BV314" s="83">
        <f t="shared" si="231"/>
        <v>0</v>
      </c>
      <c r="BW314" s="83">
        <f t="shared" si="232"/>
        <v>0</v>
      </c>
      <c r="BX314" s="83">
        <f t="shared" si="233"/>
        <v>0</v>
      </c>
      <c r="BY314" s="83">
        <f t="shared" si="234"/>
        <v>0</v>
      </c>
      <c r="BZ314" s="83">
        <f t="shared" si="235"/>
        <v>0</v>
      </c>
      <c r="CA314" s="77">
        <f t="shared" si="250"/>
        <v>0</v>
      </c>
      <c r="CC314" s="77"/>
      <c r="CI314" s="77">
        <f t="shared" si="251"/>
        <v>0</v>
      </c>
      <c r="CP314" s="77">
        <f t="shared" si="252"/>
        <v>0</v>
      </c>
      <c r="CQ314" s="85">
        <f t="shared" si="236"/>
        <v>1</v>
      </c>
      <c r="CR314" s="77"/>
      <c r="CS314" s="85">
        <f t="shared" si="237"/>
        <v>1</v>
      </c>
      <c r="CT314" s="85">
        <f t="shared" si="238"/>
        <v>0</v>
      </c>
      <c r="CU314" s="85">
        <f t="shared" si="239"/>
        <v>5</v>
      </c>
      <c r="CV314" s="85">
        <f t="shared" si="240"/>
        <v>4</v>
      </c>
      <c r="CW314" s="85">
        <f t="shared" si="241"/>
        <v>0</v>
      </c>
      <c r="CX314" s="77">
        <f t="shared" si="253"/>
        <v>9</v>
      </c>
      <c r="CY314" s="85">
        <v>1</v>
      </c>
      <c r="CZ314" s="85">
        <v>1</v>
      </c>
      <c r="DA314" s="85">
        <v>0</v>
      </c>
      <c r="DB314" s="85">
        <v>5</v>
      </c>
      <c r="DC314" s="85">
        <v>4</v>
      </c>
      <c r="DD314" s="85">
        <v>0</v>
      </c>
      <c r="ET314" s="85">
        <v>8</v>
      </c>
      <c r="EU314" s="85">
        <v>9</v>
      </c>
      <c r="EV314" s="85">
        <v>8</v>
      </c>
      <c r="EW314" s="85">
        <v>39</v>
      </c>
      <c r="EX314" s="85">
        <v>81</v>
      </c>
      <c r="EY314" s="85">
        <v>5</v>
      </c>
      <c r="EZ314" s="85">
        <v>1</v>
      </c>
      <c r="FA314" s="85">
        <v>6</v>
      </c>
      <c r="FB314" s="85">
        <v>24</v>
      </c>
      <c r="FC314" s="85">
        <v>32</v>
      </c>
      <c r="FD314" s="85">
        <v>60</v>
      </c>
      <c r="FE314" s="85">
        <v>1</v>
      </c>
      <c r="FL314" s="86">
        <f t="shared" si="254"/>
        <v>74</v>
      </c>
      <c r="FM314" s="99">
        <f t="shared" si="242"/>
        <v>3</v>
      </c>
      <c r="FN314" s="99">
        <f t="shared" si="243"/>
        <v>0</v>
      </c>
      <c r="FO314" s="100">
        <f t="shared" si="244"/>
        <v>0.51</v>
      </c>
      <c r="FP314" s="100">
        <f t="shared" si="245"/>
        <v>0</v>
      </c>
      <c r="FQ314" s="101">
        <v>0.41778560830860539</v>
      </c>
      <c r="FR314" s="101">
        <v>0.29716358839050155</v>
      </c>
      <c r="FS314" s="101">
        <v>0.17360285374554105</v>
      </c>
      <c r="FT314" s="100" t="s">
        <v>1791</v>
      </c>
      <c r="FU314" s="100" t="s">
        <v>1605</v>
      </c>
      <c r="FV314" s="100" t="s">
        <v>1707</v>
      </c>
      <c r="FW314" s="100" t="s">
        <v>1687</v>
      </c>
      <c r="FX314" s="100" t="s">
        <v>2260</v>
      </c>
      <c r="FY314" s="100" t="s">
        <v>2133</v>
      </c>
      <c r="FZ314" s="100" t="s">
        <v>1869</v>
      </c>
      <c r="GA314" s="100" t="s">
        <v>1946</v>
      </c>
      <c r="GB314" s="100"/>
    </row>
    <row r="315" spans="1:184" hidden="1" x14ac:dyDescent="0.25">
      <c r="A315" s="32" t="s">
        <v>296</v>
      </c>
      <c r="B315" s="90" t="s">
        <v>301</v>
      </c>
      <c r="C315" s="41" t="str">
        <f>'[1]Özet tablo'!P314</f>
        <v>DÜZCE</v>
      </c>
      <c r="D315" s="41"/>
      <c r="E315" s="41"/>
      <c r="F315" s="41"/>
      <c r="G315" s="91">
        <v>14</v>
      </c>
      <c r="H315" s="91">
        <v>60</v>
      </c>
      <c r="I315" s="91">
        <v>88</v>
      </c>
      <c r="J315" s="91">
        <v>162</v>
      </c>
      <c r="K315" s="92">
        <v>16</v>
      </c>
      <c r="L315" s="92">
        <v>57</v>
      </c>
      <c r="M315" s="92">
        <v>82</v>
      </c>
      <c r="N315" s="92">
        <v>155</v>
      </c>
      <c r="O315" s="93">
        <v>14</v>
      </c>
      <c r="P315" s="40">
        <v>9</v>
      </c>
      <c r="Q315" s="94">
        <f t="shared" si="255"/>
        <v>-7</v>
      </c>
      <c r="R315" s="95">
        <f t="shared" si="256"/>
        <v>-4.3209876543209874E-2</v>
      </c>
      <c r="S315" s="96">
        <v>127</v>
      </c>
      <c r="T315" s="96">
        <v>195</v>
      </c>
      <c r="U315" s="96">
        <v>147</v>
      </c>
      <c r="V315" s="96">
        <v>192</v>
      </c>
      <c r="W315" s="96">
        <v>342</v>
      </c>
      <c r="X315" s="96">
        <v>469</v>
      </c>
      <c r="Y315" s="73">
        <f t="shared" si="209"/>
        <v>12.598425196850393</v>
      </c>
      <c r="Z315" s="73">
        <f t="shared" si="210"/>
        <v>29.230769230769234</v>
      </c>
      <c r="AA315" s="73">
        <f t="shared" si="211"/>
        <v>59.183673469387756</v>
      </c>
      <c r="AB315" s="73">
        <f t="shared" si="212"/>
        <v>42.105263157894733</v>
      </c>
      <c r="AC315" s="73">
        <f t="shared" si="213"/>
        <v>34.115138592750533</v>
      </c>
      <c r="AD315" s="97">
        <f t="shared" si="214"/>
        <v>198</v>
      </c>
      <c r="AE315" s="40">
        <f t="shared" si="215"/>
        <v>60</v>
      </c>
      <c r="AF315" s="98">
        <v>170</v>
      </c>
      <c r="AG315" s="98">
        <v>134</v>
      </c>
      <c r="AH315" s="98">
        <v>176</v>
      </c>
      <c r="AI315" s="98">
        <v>156</v>
      </c>
      <c r="AJ315" s="98">
        <v>47</v>
      </c>
      <c r="AK315" s="98">
        <v>49</v>
      </c>
      <c r="AL315" s="76">
        <v>7</v>
      </c>
      <c r="AM315" s="76">
        <v>14</v>
      </c>
      <c r="AN315" s="77">
        <v>22</v>
      </c>
      <c r="AO315" s="77">
        <v>66</v>
      </c>
      <c r="AP315" s="77">
        <v>107</v>
      </c>
      <c r="AQ315" s="77">
        <v>1</v>
      </c>
      <c r="AR315" s="77">
        <f t="shared" si="246"/>
        <v>196</v>
      </c>
      <c r="AS315" s="77">
        <v>14</v>
      </c>
      <c r="AT315" s="78">
        <v>14</v>
      </c>
      <c r="AU315" s="79">
        <v>20</v>
      </c>
      <c r="AV315" s="80">
        <f t="shared" si="216"/>
        <v>40</v>
      </c>
      <c r="AW315" s="80">
        <f t="shared" si="217"/>
        <v>48.192771084337352</v>
      </c>
      <c r="AX315" s="80">
        <f t="shared" si="218"/>
        <v>60.256410256410255</v>
      </c>
      <c r="AY315" s="81">
        <f t="shared" si="219"/>
        <v>16.417910447761194</v>
      </c>
      <c r="AZ315" s="81">
        <f t="shared" si="220"/>
        <v>37.5</v>
      </c>
      <c r="BA315" s="81">
        <f t="shared" si="221"/>
        <v>69.458128078817737</v>
      </c>
      <c r="BB315" s="81">
        <f t="shared" si="222"/>
        <v>54.617414248021113</v>
      </c>
      <c r="BC315" s="81">
        <f t="shared" si="223"/>
        <v>48.367952522255194</v>
      </c>
      <c r="BD315" s="82">
        <f t="shared" si="247"/>
        <v>62</v>
      </c>
      <c r="BE315" s="83">
        <v>7</v>
      </c>
      <c r="BF315" s="83">
        <v>13</v>
      </c>
      <c r="BG315" s="83">
        <v>23</v>
      </c>
      <c r="BH315" s="83">
        <v>64</v>
      </c>
      <c r="BI315" s="83">
        <v>115</v>
      </c>
      <c r="BJ315" s="83">
        <v>2</v>
      </c>
      <c r="BK315" s="77">
        <f t="shared" si="248"/>
        <v>204</v>
      </c>
      <c r="BL315" s="83">
        <f t="shared" si="224"/>
        <v>6</v>
      </c>
      <c r="BM315" s="84">
        <v>13</v>
      </c>
      <c r="BN315" s="83">
        <f t="shared" si="225"/>
        <v>12</v>
      </c>
      <c r="BO315" s="83">
        <f t="shared" si="226"/>
        <v>22</v>
      </c>
      <c r="BP315" s="83">
        <f t="shared" si="227"/>
        <v>58</v>
      </c>
      <c r="BQ315" s="83">
        <f t="shared" si="228"/>
        <v>110</v>
      </c>
      <c r="BR315" s="83">
        <f t="shared" si="229"/>
        <v>2</v>
      </c>
      <c r="BS315" s="77">
        <f t="shared" si="249"/>
        <v>192</v>
      </c>
      <c r="BT315" s="83">
        <f t="shared" si="230"/>
        <v>0</v>
      </c>
      <c r="BU315" s="77"/>
      <c r="BV315" s="83">
        <f t="shared" si="231"/>
        <v>0</v>
      </c>
      <c r="BW315" s="83">
        <f t="shared" si="232"/>
        <v>0</v>
      </c>
      <c r="BX315" s="83">
        <f t="shared" si="233"/>
        <v>0</v>
      </c>
      <c r="BY315" s="83">
        <f t="shared" si="234"/>
        <v>0</v>
      </c>
      <c r="BZ315" s="83">
        <f t="shared" si="235"/>
        <v>0</v>
      </c>
      <c r="CA315" s="77">
        <f t="shared" si="250"/>
        <v>0</v>
      </c>
      <c r="CC315" s="77"/>
      <c r="CI315" s="77">
        <f t="shared" si="251"/>
        <v>0</v>
      </c>
      <c r="CP315" s="77">
        <f t="shared" si="252"/>
        <v>0</v>
      </c>
      <c r="CQ315" s="85">
        <f t="shared" si="236"/>
        <v>1</v>
      </c>
      <c r="CR315" s="77">
        <v>1</v>
      </c>
      <c r="CS315" s="85">
        <f t="shared" si="237"/>
        <v>1</v>
      </c>
      <c r="CT315" s="85">
        <f t="shared" si="238"/>
        <v>1</v>
      </c>
      <c r="CU315" s="85">
        <f t="shared" si="239"/>
        <v>6</v>
      </c>
      <c r="CV315" s="85">
        <f t="shared" si="240"/>
        <v>5</v>
      </c>
      <c r="CW315" s="85">
        <f t="shared" si="241"/>
        <v>0</v>
      </c>
      <c r="CX315" s="77">
        <f t="shared" si="253"/>
        <v>12</v>
      </c>
      <c r="CY315" s="85">
        <v>1</v>
      </c>
      <c r="CZ315" s="85">
        <v>1</v>
      </c>
      <c r="DA315" s="85">
        <v>1</v>
      </c>
      <c r="DB315" s="85">
        <v>6</v>
      </c>
      <c r="DC315" s="85">
        <v>5</v>
      </c>
      <c r="DD315" s="85">
        <v>0</v>
      </c>
      <c r="ET315" s="85">
        <v>4</v>
      </c>
      <c r="EU315" s="85">
        <v>5</v>
      </c>
      <c r="EV315" s="85">
        <v>0</v>
      </c>
      <c r="EW315" s="85">
        <v>22</v>
      </c>
      <c r="EX315" s="85">
        <v>48</v>
      </c>
      <c r="EY315" s="85">
        <v>0</v>
      </c>
      <c r="EZ315" s="85">
        <v>2</v>
      </c>
      <c r="FA315" s="85">
        <v>7</v>
      </c>
      <c r="FB315" s="85">
        <v>22</v>
      </c>
      <c r="FC315" s="85">
        <v>36</v>
      </c>
      <c r="FD315" s="85">
        <v>62</v>
      </c>
      <c r="FE315" s="85">
        <v>2</v>
      </c>
      <c r="FL315" s="86">
        <f t="shared" si="254"/>
        <v>44.399999999999977</v>
      </c>
      <c r="FM315" s="99">
        <f t="shared" si="242"/>
        <v>2</v>
      </c>
      <c r="FN315" s="99">
        <f t="shared" si="243"/>
        <v>0</v>
      </c>
      <c r="FO315" s="100">
        <f t="shared" si="244"/>
        <v>0.34</v>
      </c>
      <c r="FP315" s="100">
        <f t="shared" si="245"/>
        <v>0</v>
      </c>
      <c r="FQ315" s="101">
        <v>0.15296728587867822</v>
      </c>
      <c r="FR315" s="101">
        <v>6.6391572732152349E-2</v>
      </c>
      <c r="FS315" s="101">
        <v>-8.4084084084084486E-3</v>
      </c>
      <c r="FT315" s="100" t="s">
        <v>2333</v>
      </c>
      <c r="FU315" s="100" t="s">
        <v>1757</v>
      </c>
      <c r="FV315" s="100" t="s">
        <v>1932</v>
      </c>
      <c r="FW315" s="100" t="s">
        <v>1848</v>
      </c>
      <c r="FX315" s="100" t="s">
        <v>2254</v>
      </c>
      <c r="FY315" s="100" t="s">
        <v>1844</v>
      </c>
      <c r="FZ315" s="100" t="s">
        <v>1844</v>
      </c>
      <c r="GA315" s="100" t="s">
        <v>1926</v>
      </c>
      <c r="GB315" s="100"/>
    </row>
    <row r="316" spans="1:184" hidden="1" x14ac:dyDescent="0.25">
      <c r="A316" s="32" t="s">
        <v>296</v>
      </c>
      <c r="B316" s="90" t="s">
        <v>302</v>
      </c>
      <c r="C316" s="41" t="str">
        <f>'[1]Özet tablo'!P315</f>
        <v>DÜZCE</v>
      </c>
      <c r="D316" s="41"/>
      <c r="E316" s="41"/>
      <c r="F316" s="41"/>
      <c r="G316" s="91">
        <v>16</v>
      </c>
      <c r="H316" s="91">
        <v>73</v>
      </c>
      <c r="I316" s="91">
        <v>122</v>
      </c>
      <c r="J316" s="91">
        <v>211</v>
      </c>
      <c r="K316" s="92">
        <v>15</v>
      </c>
      <c r="L316" s="92">
        <v>68</v>
      </c>
      <c r="M316" s="92">
        <v>157</v>
      </c>
      <c r="N316" s="92">
        <v>240</v>
      </c>
      <c r="O316" s="93">
        <v>8</v>
      </c>
      <c r="P316" s="40">
        <v>17</v>
      </c>
      <c r="Q316" s="94">
        <f t="shared" si="255"/>
        <v>29</v>
      </c>
      <c r="R316" s="95">
        <f t="shared" si="256"/>
        <v>0.13744075829383887</v>
      </c>
      <c r="S316" s="96">
        <v>215</v>
      </c>
      <c r="T316" s="96">
        <v>278</v>
      </c>
      <c r="U316" s="96">
        <v>254</v>
      </c>
      <c r="V316" s="96">
        <v>313</v>
      </c>
      <c r="W316" s="96">
        <v>532</v>
      </c>
      <c r="X316" s="96">
        <v>747</v>
      </c>
      <c r="Y316" s="73">
        <f t="shared" si="209"/>
        <v>6.9767441860465116</v>
      </c>
      <c r="Z316" s="73">
        <f t="shared" si="210"/>
        <v>24.46043165467626</v>
      </c>
      <c r="AA316" s="73">
        <f t="shared" si="211"/>
        <v>58.267716535433067</v>
      </c>
      <c r="AB316" s="73">
        <f t="shared" si="212"/>
        <v>40.601503759398497</v>
      </c>
      <c r="AC316" s="73">
        <f t="shared" si="213"/>
        <v>30.923694779116467</v>
      </c>
      <c r="AD316" s="97">
        <f t="shared" si="214"/>
        <v>316</v>
      </c>
      <c r="AE316" s="40">
        <f t="shared" si="215"/>
        <v>106</v>
      </c>
      <c r="AF316" s="98">
        <v>287</v>
      </c>
      <c r="AG316" s="98">
        <v>204</v>
      </c>
      <c r="AH316" s="98">
        <v>282</v>
      </c>
      <c r="AI316" s="98">
        <v>212</v>
      </c>
      <c r="AJ316" s="98">
        <v>58</v>
      </c>
      <c r="AK316" s="98">
        <v>80</v>
      </c>
      <c r="AL316" s="76">
        <v>10</v>
      </c>
      <c r="AM316" s="76">
        <v>16</v>
      </c>
      <c r="AN316" s="77">
        <v>13</v>
      </c>
      <c r="AO316" s="77">
        <v>83</v>
      </c>
      <c r="AP316" s="77">
        <v>129</v>
      </c>
      <c r="AQ316" s="77">
        <v>6</v>
      </c>
      <c r="AR316" s="77">
        <f t="shared" si="246"/>
        <v>231</v>
      </c>
      <c r="AS316" s="77">
        <v>26</v>
      </c>
      <c r="AT316" s="78">
        <v>7</v>
      </c>
      <c r="AU316" s="79">
        <v>20</v>
      </c>
      <c r="AV316" s="80">
        <f t="shared" si="216"/>
        <v>29.326923076923077</v>
      </c>
      <c r="AW316" s="80">
        <f t="shared" si="217"/>
        <v>38.866396761133601</v>
      </c>
      <c r="AX316" s="80">
        <f t="shared" si="218"/>
        <v>51.415094339622648</v>
      </c>
      <c r="AY316" s="81">
        <f t="shared" si="219"/>
        <v>6.3725490196078427</v>
      </c>
      <c r="AZ316" s="81">
        <f t="shared" si="220"/>
        <v>29.432624113475175</v>
      </c>
      <c r="BA316" s="81">
        <f t="shared" si="221"/>
        <v>57.777777777777771</v>
      </c>
      <c r="BB316" s="81">
        <f t="shared" si="222"/>
        <v>43.29710144927536</v>
      </c>
      <c r="BC316" s="81">
        <f t="shared" si="223"/>
        <v>35.654008438818565</v>
      </c>
      <c r="BD316" s="82">
        <f t="shared" si="247"/>
        <v>114</v>
      </c>
      <c r="BE316" s="83">
        <v>10</v>
      </c>
      <c r="BF316" s="83">
        <v>16</v>
      </c>
      <c r="BG316" s="83">
        <v>19</v>
      </c>
      <c r="BH316" s="83">
        <v>75</v>
      </c>
      <c r="BI316" s="83">
        <v>131</v>
      </c>
      <c r="BJ316" s="83">
        <v>8</v>
      </c>
      <c r="BK316" s="77">
        <f t="shared" si="248"/>
        <v>233</v>
      </c>
      <c r="BL316" s="83">
        <f t="shared" si="224"/>
        <v>10</v>
      </c>
      <c r="BM316" s="84">
        <v>16</v>
      </c>
      <c r="BN316" s="83">
        <f t="shared" si="225"/>
        <v>16</v>
      </c>
      <c r="BO316" s="83">
        <f t="shared" si="226"/>
        <v>19</v>
      </c>
      <c r="BP316" s="83">
        <f t="shared" si="227"/>
        <v>75</v>
      </c>
      <c r="BQ316" s="83">
        <f t="shared" si="228"/>
        <v>131</v>
      </c>
      <c r="BR316" s="83">
        <f t="shared" si="229"/>
        <v>8</v>
      </c>
      <c r="BS316" s="77">
        <f t="shared" si="249"/>
        <v>233</v>
      </c>
      <c r="BT316" s="83">
        <f t="shared" si="230"/>
        <v>0</v>
      </c>
      <c r="BU316" s="77"/>
      <c r="BV316" s="83">
        <f t="shared" si="231"/>
        <v>0</v>
      </c>
      <c r="BW316" s="83">
        <f t="shared" si="232"/>
        <v>0</v>
      </c>
      <c r="BX316" s="83">
        <f t="shared" si="233"/>
        <v>0</v>
      </c>
      <c r="BY316" s="83">
        <f t="shared" si="234"/>
        <v>0</v>
      </c>
      <c r="BZ316" s="83">
        <f t="shared" si="235"/>
        <v>0</v>
      </c>
      <c r="CA316" s="77">
        <f t="shared" si="250"/>
        <v>0</v>
      </c>
      <c r="CC316" s="77"/>
      <c r="CI316" s="77">
        <f t="shared" si="251"/>
        <v>0</v>
      </c>
      <c r="CP316" s="77">
        <f t="shared" si="252"/>
        <v>0</v>
      </c>
      <c r="CQ316" s="85">
        <f t="shared" si="236"/>
        <v>0</v>
      </c>
      <c r="CR316" s="77"/>
      <c r="CS316" s="85">
        <f t="shared" si="237"/>
        <v>0</v>
      </c>
      <c r="CT316" s="85">
        <f t="shared" si="238"/>
        <v>0</v>
      </c>
      <c r="CU316" s="85">
        <f t="shared" si="239"/>
        <v>0</v>
      </c>
      <c r="CV316" s="85">
        <f t="shared" si="240"/>
        <v>0</v>
      </c>
      <c r="CW316" s="85">
        <f t="shared" si="241"/>
        <v>0</v>
      </c>
      <c r="CX316" s="77">
        <f t="shared" si="253"/>
        <v>0</v>
      </c>
      <c r="ET316" s="85">
        <v>9</v>
      </c>
      <c r="EU316" s="85">
        <v>12</v>
      </c>
      <c r="EV316" s="85">
        <v>5</v>
      </c>
      <c r="EW316" s="85">
        <v>58</v>
      </c>
      <c r="EX316" s="85">
        <v>103</v>
      </c>
      <c r="EY316" s="85">
        <v>5</v>
      </c>
      <c r="EZ316" s="85">
        <v>1</v>
      </c>
      <c r="FA316" s="85">
        <v>4</v>
      </c>
      <c r="FB316" s="85">
        <v>14</v>
      </c>
      <c r="FC316" s="85">
        <v>17</v>
      </c>
      <c r="FD316" s="85">
        <v>28</v>
      </c>
      <c r="FE316" s="85">
        <v>3</v>
      </c>
      <c r="FL316" s="86">
        <f t="shared" si="254"/>
        <v>120.79999999999995</v>
      </c>
      <c r="FM316" s="99">
        <f t="shared" si="242"/>
        <v>6</v>
      </c>
      <c r="FN316" s="99">
        <f t="shared" si="243"/>
        <v>1</v>
      </c>
      <c r="FO316" s="100">
        <f t="shared" si="244"/>
        <v>1.02</v>
      </c>
      <c r="FP316" s="100">
        <f t="shared" si="245"/>
        <v>171</v>
      </c>
      <c r="FQ316" s="101">
        <v>0.20772225743120992</v>
      </c>
      <c r="FR316" s="101">
        <v>0.13200571744044431</v>
      </c>
      <c r="FS316" s="101">
        <v>6.8506659970074713E-2</v>
      </c>
      <c r="FT316" s="100" t="s">
        <v>2201</v>
      </c>
      <c r="FU316" s="100" t="s">
        <v>2225</v>
      </c>
      <c r="FV316" s="100" t="s">
        <v>2063</v>
      </c>
      <c r="FW316" s="100" t="s">
        <v>1878</v>
      </c>
      <c r="FX316" s="100" t="s">
        <v>1975</v>
      </c>
      <c r="FY316" s="100" t="s">
        <v>2124</v>
      </c>
      <c r="FZ316" s="100" t="s">
        <v>2023</v>
      </c>
      <c r="GA316" s="100" t="s">
        <v>1633</v>
      </c>
      <c r="GB316" s="100"/>
    </row>
    <row r="317" spans="1:184" hidden="1" x14ac:dyDescent="0.25">
      <c r="A317" s="32" t="s">
        <v>296</v>
      </c>
      <c r="B317" s="90" t="s">
        <v>1038</v>
      </c>
      <c r="C317" s="41" t="str">
        <f>'[1]Özet tablo'!P316</f>
        <v>DÜZCE</v>
      </c>
      <c r="D317" s="41"/>
      <c r="E317" s="41"/>
      <c r="F317" s="41"/>
      <c r="G317" s="91">
        <v>391</v>
      </c>
      <c r="H317" s="91">
        <v>1182</v>
      </c>
      <c r="I317" s="91">
        <v>1659</v>
      </c>
      <c r="J317" s="91">
        <v>3232</v>
      </c>
      <c r="K317" s="92">
        <v>468</v>
      </c>
      <c r="L317" s="92">
        <v>1109</v>
      </c>
      <c r="M317" s="92">
        <v>1921</v>
      </c>
      <c r="N317" s="92">
        <v>3498</v>
      </c>
      <c r="O317" s="93">
        <v>91</v>
      </c>
      <c r="P317" s="40">
        <v>458</v>
      </c>
      <c r="Q317" s="94">
        <f t="shared" si="255"/>
        <v>266</v>
      </c>
      <c r="R317" s="95">
        <f t="shared" si="256"/>
        <v>8.2301980198019806E-2</v>
      </c>
      <c r="S317" s="96">
        <v>2335</v>
      </c>
      <c r="T317" s="96">
        <v>3143</v>
      </c>
      <c r="U317" s="96">
        <v>2417</v>
      </c>
      <c r="V317" s="96">
        <v>3193</v>
      </c>
      <c r="W317" s="96">
        <v>5560</v>
      </c>
      <c r="X317" s="96">
        <v>7895</v>
      </c>
      <c r="Y317" s="73">
        <f t="shared" si="209"/>
        <v>20.042826552462525</v>
      </c>
      <c r="Z317" s="73">
        <f t="shared" si="210"/>
        <v>35.284759783646194</v>
      </c>
      <c r="AA317" s="73">
        <f t="shared" si="211"/>
        <v>64.294580057923042</v>
      </c>
      <c r="AB317" s="73">
        <f t="shared" si="212"/>
        <v>47.89568345323741</v>
      </c>
      <c r="AC317" s="73">
        <f t="shared" si="213"/>
        <v>39.658011399620015</v>
      </c>
      <c r="AD317" s="97">
        <f t="shared" si="214"/>
        <v>2897</v>
      </c>
      <c r="AE317" s="40">
        <f t="shared" si="215"/>
        <v>863</v>
      </c>
      <c r="AF317" s="98">
        <v>3178</v>
      </c>
      <c r="AG317" s="98">
        <v>2410</v>
      </c>
      <c r="AH317" s="98">
        <v>3191</v>
      </c>
      <c r="AI317" s="98">
        <v>2415</v>
      </c>
      <c r="AJ317" s="98">
        <v>783</v>
      </c>
      <c r="AK317" s="98">
        <v>782</v>
      </c>
      <c r="AL317" s="76">
        <v>90</v>
      </c>
      <c r="AM317" s="76">
        <v>223</v>
      </c>
      <c r="AN317" s="77">
        <v>489</v>
      </c>
      <c r="AO317" s="77">
        <v>1267</v>
      </c>
      <c r="AP317" s="77">
        <v>1873</v>
      </c>
      <c r="AQ317" s="77">
        <v>86</v>
      </c>
      <c r="AR317" s="77">
        <f t="shared" si="246"/>
        <v>3715</v>
      </c>
      <c r="AS317" s="77">
        <v>487</v>
      </c>
      <c r="AT317" s="78">
        <v>84</v>
      </c>
      <c r="AU317" s="79">
        <v>240</v>
      </c>
      <c r="AV317" s="80">
        <f t="shared" si="216"/>
        <v>40.642487046632127</v>
      </c>
      <c r="AW317" s="80">
        <f t="shared" si="217"/>
        <v>48.858366036389583</v>
      </c>
      <c r="AX317" s="80">
        <f t="shared" si="218"/>
        <v>60.952380952380956</v>
      </c>
      <c r="AY317" s="81">
        <f t="shared" si="219"/>
        <v>20.290456431535269</v>
      </c>
      <c r="AZ317" s="81">
        <f t="shared" si="220"/>
        <v>39.705421497963023</v>
      </c>
      <c r="BA317" s="81">
        <f t="shared" si="221"/>
        <v>68.699186991869922</v>
      </c>
      <c r="BB317" s="81">
        <f t="shared" si="222"/>
        <v>54.218187509782432</v>
      </c>
      <c r="BC317" s="81">
        <f t="shared" si="223"/>
        <v>47.895863052781742</v>
      </c>
      <c r="BD317" s="82">
        <f t="shared" si="247"/>
        <v>1001</v>
      </c>
      <c r="BE317" s="83">
        <v>98</v>
      </c>
      <c r="BF317" s="83">
        <v>250</v>
      </c>
      <c r="BG317" s="83">
        <v>492</v>
      </c>
      <c r="BH317" s="83">
        <v>1282</v>
      </c>
      <c r="BI317" s="83">
        <v>2051</v>
      </c>
      <c r="BJ317" s="83">
        <v>153</v>
      </c>
      <c r="BK317" s="77">
        <f t="shared" si="248"/>
        <v>3978</v>
      </c>
      <c r="BL317" s="83">
        <f t="shared" si="224"/>
        <v>75</v>
      </c>
      <c r="BM317" s="84">
        <v>167</v>
      </c>
      <c r="BN317" s="83">
        <f t="shared" si="225"/>
        <v>185</v>
      </c>
      <c r="BO317" s="83">
        <f t="shared" si="226"/>
        <v>276</v>
      </c>
      <c r="BP317" s="83">
        <f t="shared" si="227"/>
        <v>896</v>
      </c>
      <c r="BQ317" s="83">
        <f t="shared" si="228"/>
        <v>1690</v>
      </c>
      <c r="BR317" s="83">
        <f t="shared" si="229"/>
        <v>124</v>
      </c>
      <c r="BS317" s="77">
        <f t="shared" si="249"/>
        <v>2986</v>
      </c>
      <c r="BT317" s="83">
        <f t="shared" si="230"/>
        <v>8</v>
      </c>
      <c r="BU317" s="77">
        <v>33</v>
      </c>
      <c r="BV317" s="83">
        <f t="shared" si="231"/>
        <v>34</v>
      </c>
      <c r="BW317" s="83">
        <f t="shared" si="232"/>
        <v>65</v>
      </c>
      <c r="BX317" s="83">
        <f t="shared" si="233"/>
        <v>189</v>
      </c>
      <c r="BY317" s="83">
        <f t="shared" si="234"/>
        <v>208</v>
      </c>
      <c r="BZ317" s="83">
        <f t="shared" si="235"/>
        <v>24</v>
      </c>
      <c r="CA317" s="77">
        <f t="shared" si="250"/>
        <v>486</v>
      </c>
      <c r="CB317" s="85">
        <v>7</v>
      </c>
      <c r="CC317" s="77">
        <v>21</v>
      </c>
      <c r="CD317" s="85">
        <v>20</v>
      </c>
      <c r="CE317" s="85">
        <v>144</v>
      </c>
      <c r="CF317" s="85">
        <v>87</v>
      </c>
      <c r="CG317" s="85">
        <v>43</v>
      </c>
      <c r="CH317" s="85">
        <v>1</v>
      </c>
      <c r="CI317" s="77">
        <f t="shared" si="251"/>
        <v>275</v>
      </c>
      <c r="CP317" s="77">
        <f t="shared" si="252"/>
        <v>0</v>
      </c>
      <c r="CQ317" s="85">
        <f t="shared" si="236"/>
        <v>8</v>
      </c>
      <c r="CR317" s="77">
        <v>2</v>
      </c>
      <c r="CS317" s="85">
        <f t="shared" si="237"/>
        <v>11</v>
      </c>
      <c r="CT317" s="85">
        <f t="shared" si="238"/>
        <v>7</v>
      </c>
      <c r="CU317" s="85">
        <f t="shared" si="239"/>
        <v>110</v>
      </c>
      <c r="CV317" s="85">
        <f t="shared" si="240"/>
        <v>110</v>
      </c>
      <c r="CW317" s="85">
        <f t="shared" si="241"/>
        <v>4</v>
      </c>
      <c r="CX317" s="77">
        <f t="shared" si="253"/>
        <v>231</v>
      </c>
      <c r="CY317" s="85">
        <v>8</v>
      </c>
      <c r="CZ317" s="85">
        <v>11</v>
      </c>
      <c r="DA317" s="85">
        <v>7</v>
      </c>
      <c r="DB317" s="85">
        <v>110</v>
      </c>
      <c r="DC317" s="85">
        <v>110</v>
      </c>
      <c r="DD317" s="85">
        <v>4</v>
      </c>
      <c r="DP317" s="85">
        <v>2</v>
      </c>
      <c r="DQ317" s="85">
        <v>5</v>
      </c>
      <c r="DR317" s="85">
        <v>16</v>
      </c>
      <c r="DS317" s="85">
        <v>20</v>
      </c>
      <c r="DT317" s="85">
        <v>19</v>
      </c>
      <c r="DU317" s="85">
        <v>2</v>
      </c>
      <c r="DV317" s="85">
        <v>2</v>
      </c>
      <c r="DW317" s="85">
        <v>7</v>
      </c>
      <c r="DX317" s="85">
        <v>0</v>
      </c>
      <c r="DY317" s="85">
        <v>27</v>
      </c>
      <c r="DZ317" s="85">
        <v>61</v>
      </c>
      <c r="EA317" s="85">
        <v>4</v>
      </c>
      <c r="EB317" s="85">
        <v>6</v>
      </c>
      <c r="EC317" s="85">
        <v>27</v>
      </c>
      <c r="ED317" s="85">
        <v>65</v>
      </c>
      <c r="EE317" s="85">
        <v>162</v>
      </c>
      <c r="EF317" s="85">
        <v>147</v>
      </c>
      <c r="EG317" s="85">
        <v>20</v>
      </c>
      <c r="EH317" s="85">
        <v>2</v>
      </c>
      <c r="EI317" s="85">
        <v>1</v>
      </c>
      <c r="EJ317" s="85">
        <v>10</v>
      </c>
      <c r="EK317" s="85">
        <v>23</v>
      </c>
      <c r="EL317" s="85">
        <v>17</v>
      </c>
      <c r="EM317" s="85">
        <v>13</v>
      </c>
      <c r="ET317" s="85">
        <v>56</v>
      </c>
      <c r="EU317" s="85">
        <v>106</v>
      </c>
      <c r="EV317" s="85">
        <v>12</v>
      </c>
      <c r="EW317" s="85">
        <v>381</v>
      </c>
      <c r="EX317" s="85">
        <v>1097</v>
      </c>
      <c r="EY317" s="85">
        <v>81</v>
      </c>
      <c r="EZ317" s="85">
        <v>15</v>
      </c>
      <c r="FA317" s="85">
        <v>73</v>
      </c>
      <c r="FB317" s="85">
        <v>238</v>
      </c>
      <c r="FC317" s="85">
        <v>472</v>
      </c>
      <c r="FD317" s="85">
        <v>557</v>
      </c>
      <c r="FE317" s="85">
        <v>28</v>
      </c>
      <c r="FL317" s="86">
        <f t="shared" si="254"/>
        <v>614.19999999999982</v>
      </c>
      <c r="FM317" s="99">
        <f t="shared" si="242"/>
        <v>30</v>
      </c>
      <c r="FN317" s="99">
        <f t="shared" si="243"/>
        <v>6</v>
      </c>
      <c r="FO317" s="100">
        <f t="shared" si="244"/>
        <v>5.0999999999999996</v>
      </c>
      <c r="FP317" s="100">
        <f t="shared" si="245"/>
        <v>1026</v>
      </c>
      <c r="FQ317" s="101">
        <v>0.36247191011235952</v>
      </c>
      <c r="FR317" s="101">
        <v>0.25416682930637424</v>
      </c>
      <c r="FS317" s="101">
        <v>0.38251718213058394</v>
      </c>
      <c r="FT317" s="100" t="s">
        <v>1634</v>
      </c>
      <c r="FU317" s="100" t="s">
        <v>1835</v>
      </c>
      <c r="FV317" s="100" t="s">
        <v>1494</v>
      </c>
      <c r="FW317" s="100" t="s">
        <v>1602</v>
      </c>
      <c r="FX317" s="100" t="s">
        <v>2009</v>
      </c>
      <c r="FY317" s="100" t="s">
        <v>2171</v>
      </c>
      <c r="FZ317" s="100" t="s">
        <v>2087</v>
      </c>
      <c r="GA317" s="100" t="s">
        <v>2046</v>
      </c>
      <c r="GB317" s="100"/>
    </row>
    <row r="318" spans="1:184" hidden="1" x14ac:dyDescent="0.25">
      <c r="A318" s="32" t="s">
        <v>296</v>
      </c>
      <c r="B318" s="90" t="s">
        <v>303</v>
      </c>
      <c r="C318" s="41" t="str">
        <f>'[1]Özet tablo'!P317</f>
        <v>DÜZCE</v>
      </c>
      <c r="D318" s="41"/>
      <c r="E318" s="41"/>
      <c r="F318" s="41"/>
      <c r="G318" s="91">
        <v>4</v>
      </c>
      <c r="H318" s="91">
        <v>49</v>
      </c>
      <c r="I318" s="91">
        <v>49</v>
      </c>
      <c r="J318" s="91">
        <v>102</v>
      </c>
      <c r="K318" s="92">
        <v>13</v>
      </c>
      <c r="L318" s="92">
        <v>65</v>
      </c>
      <c r="M318" s="92">
        <v>49</v>
      </c>
      <c r="N318" s="92">
        <v>127</v>
      </c>
      <c r="O318" s="93">
        <v>29</v>
      </c>
      <c r="P318" s="40">
        <v>6</v>
      </c>
      <c r="Q318" s="94">
        <f t="shared" si="255"/>
        <v>25</v>
      </c>
      <c r="R318" s="95">
        <f t="shared" si="256"/>
        <v>0.24509803921568626</v>
      </c>
      <c r="S318" s="96">
        <v>157</v>
      </c>
      <c r="T318" s="96">
        <v>202</v>
      </c>
      <c r="U318" s="96">
        <v>157</v>
      </c>
      <c r="V318" s="96">
        <v>204</v>
      </c>
      <c r="W318" s="96">
        <v>359</v>
      </c>
      <c r="X318" s="96">
        <v>516</v>
      </c>
      <c r="Y318" s="73">
        <f t="shared" si="209"/>
        <v>8.2802547770700627</v>
      </c>
      <c r="Z318" s="73">
        <f t="shared" si="210"/>
        <v>32.178217821782177</v>
      </c>
      <c r="AA318" s="73">
        <f t="shared" si="211"/>
        <v>45.859872611464972</v>
      </c>
      <c r="AB318" s="73">
        <f t="shared" si="212"/>
        <v>38.16155988857939</v>
      </c>
      <c r="AC318" s="73">
        <f t="shared" si="213"/>
        <v>29.069767441860467</v>
      </c>
      <c r="AD318" s="97">
        <f t="shared" si="214"/>
        <v>222</v>
      </c>
      <c r="AE318" s="40">
        <f t="shared" si="215"/>
        <v>85</v>
      </c>
      <c r="AF318" s="98">
        <v>179</v>
      </c>
      <c r="AG318" s="98">
        <v>162</v>
      </c>
      <c r="AH318" s="98">
        <v>180</v>
      </c>
      <c r="AI318" s="98">
        <v>147</v>
      </c>
      <c r="AJ318" s="98">
        <v>47</v>
      </c>
      <c r="AK318" s="98">
        <v>44</v>
      </c>
      <c r="AL318" s="76">
        <v>11</v>
      </c>
      <c r="AM318" s="76">
        <v>13</v>
      </c>
      <c r="AN318" s="77">
        <v>18</v>
      </c>
      <c r="AO318" s="77">
        <v>56</v>
      </c>
      <c r="AP318" s="77">
        <v>70</v>
      </c>
      <c r="AQ318" s="77">
        <v>1</v>
      </c>
      <c r="AR318" s="77">
        <f t="shared" si="246"/>
        <v>145</v>
      </c>
      <c r="AS318" s="77">
        <v>7</v>
      </c>
      <c r="AT318" s="78">
        <v>21</v>
      </c>
      <c r="AU318" s="79">
        <v>32</v>
      </c>
      <c r="AV318" s="80">
        <f t="shared" si="216"/>
        <v>26.537216828478964</v>
      </c>
      <c r="AW318" s="80">
        <f t="shared" si="217"/>
        <v>36.697247706422019</v>
      </c>
      <c r="AX318" s="80">
        <f t="shared" si="218"/>
        <v>43.537414965986393</v>
      </c>
      <c r="AY318" s="81">
        <f t="shared" si="219"/>
        <v>11.111111111111111</v>
      </c>
      <c r="AZ318" s="81">
        <f t="shared" si="220"/>
        <v>31.111111111111111</v>
      </c>
      <c r="BA318" s="81">
        <f t="shared" si="221"/>
        <v>63.402061855670098</v>
      </c>
      <c r="BB318" s="81">
        <f t="shared" si="222"/>
        <v>47.860962566844925</v>
      </c>
      <c r="BC318" s="81">
        <f t="shared" si="223"/>
        <v>39.606741573033709</v>
      </c>
      <c r="BD318" s="82">
        <f t="shared" si="247"/>
        <v>71</v>
      </c>
      <c r="BE318" s="83">
        <v>9</v>
      </c>
      <c r="BF318" s="83">
        <v>11</v>
      </c>
      <c r="BG318" s="83">
        <v>16</v>
      </c>
      <c r="BH318" s="83">
        <v>46</v>
      </c>
      <c r="BI318" s="83">
        <v>71</v>
      </c>
      <c r="BJ318" s="83">
        <v>2</v>
      </c>
      <c r="BK318" s="77">
        <f t="shared" si="248"/>
        <v>135</v>
      </c>
      <c r="BL318" s="83">
        <f t="shared" si="224"/>
        <v>9</v>
      </c>
      <c r="BM318" s="84">
        <v>13</v>
      </c>
      <c r="BN318" s="83">
        <f t="shared" si="225"/>
        <v>11</v>
      </c>
      <c r="BO318" s="83">
        <f t="shared" si="226"/>
        <v>16</v>
      </c>
      <c r="BP318" s="83">
        <f t="shared" si="227"/>
        <v>46</v>
      </c>
      <c r="BQ318" s="83">
        <f t="shared" si="228"/>
        <v>71</v>
      </c>
      <c r="BR318" s="83">
        <f t="shared" si="229"/>
        <v>2</v>
      </c>
      <c r="BS318" s="77">
        <f t="shared" si="249"/>
        <v>135</v>
      </c>
      <c r="BT318" s="83">
        <f t="shared" si="230"/>
        <v>0</v>
      </c>
      <c r="BU318" s="77"/>
      <c r="BV318" s="83">
        <f t="shared" si="231"/>
        <v>0</v>
      </c>
      <c r="BW318" s="83">
        <f t="shared" si="232"/>
        <v>0</v>
      </c>
      <c r="BX318" s="83">
        <f t="shared" si="233"/>
        <v>0</v>
      </c>
      <c r="BY318" s="83">
        <f t="shared" si="234"/>
        <v>0</v>
      </c>
      <c r="BZ318" s="83">
        <f t="shared" si="235"/>
        <v>0</v>
      </c>
      <c r="CA318" s="77">
        <f t="shared" si="250"/>
        <v>0</v>
      </c>
      <c r="CC318" s="77"/>
      <c r="CI318" s="77">
        <f t="shared" si="251"/>
        <v>0</v>
      </c>
      <c r="CP318" s="77">
        <f t="shared" si="252"/>
        <v>0</v>
      </c>
      <c r="CQ318" s="85">
        <f t="shared" si="236"/>
        <v>0</v>
      </c>
      <c r="CR318" s="77"/>
      <c r="CS318" s="85">
        <f t="shared" si="237"/>
        <v>0</v>
      </c>
      <c r="CT318" s="85">
        <f t="shared" si="238"/>
        <v>0</v>
      </c>
      <c r="CU318" s="85">
        <f t="shared" si="239"/>
        <v>0</v>
      </c>
      <c r="CV318" s="85">
        <f t="shared" si="240"/>
        <v>0</v>
      </c>
      <c r="CW318" s="85">
        <f t="shared" si="241"/>
        <v>0</v>
      </c>
      <c r="CX318" s="77">
        <f t="shared" si="253"/>
        <v>0</v>
      </c>
      <c r="ET318" s="85">
        <v>8</v>
      </c>
      <c r="EU318" s="85">
        <v>8</v>
      </c>
      <c r="EV318" s="85">
        <v>9</v>
      </c>
      <c r="EW318" s="85">
        <v>36</v>
      </c>
      <c r="EX318" s="85">
        <v>40</v>
      </c>
      <c r="EY318" s="85">
        <v>0</v>
      </c>
      <c r="EZ318" s="85">
        <v>1</v>
      </c>
      <c r="FA318" s="85">
        <v>3</v>
      </c>
      <c r="FB318" s="85">
        <v>7</v>
      </c>
      <c r="FC318" s="85">
        <v>10</v>
      </c>
      <c r="FD318" s="85">
        <v>31</v>
      </c>
      <c r="FE318" s="85">
        <v>2</v>
      </c>
      <c r="FL318" s="86">
        <f t="shared" si="254"/>
        <v>80.899999999999977</v>
      </c>
      <c r="FM318" s="99">
        <f t="shared" si="242"/>
        <v>4</v>
      </c>
      <c r="FN318" s="99">
        <f t="shared" si="243"/>
        <v>0</v>
      </c>
      <c r="FO318" s="100">
        <f t="shared" si="244"/>
        <v>0.68</v>
      </c>
      <c r="FP318" s="100">
        <f t="shared" si="245"/>
        <v>0</v>
      </c>
      <c r="FQ318" s="101">
        <v>7.3156615348998866E-2</v>
      </c>
      <c r="FR318" s="101">
        <v>-0.10329842931937176</v>
      </c>
      <c r="FS318" s="101">
        <v>-8.9421390999415512E-2</v>
      </c>
      <c r="FT318" s="100" t="s">
        <v>2241</v>
      </c>
      <c r="FU318" s="100" t="s">
        <v>1784</v>
      </c>
      <c r="FV318" s="100" t="s">
        <v>2001</v>
      </c>
      <c r="FW318" s="100" t="s">
        <v>1750</v>
      </c>
      <c r="FX318" s="100" t="s">
        <v>1688</v>
      </c>
      <c r="FY318" s="100" t="s">
        <v>1802</v>
      </c>
      <c r="FZ318" s="100" t="s">
        <v>1777</v>
      </c>
      <c r="GA318" s="100" t="s">
        <v>1755</v>
      </c>
      <c r="GB318" s="100"/>
    </row>
    <row r="319" spans="1:184" ht="12" hidden="1" customHeight="1" x14ac:dyDescent="0.25">
      <c r="A319" s="32" t="s">
        <v>304</v>
      </c>
      <c r="B319" s="90" t="s">
        <v>305</v>
      </c>
      <c r="C319" s="41" t="str">
        <f>'[1]Özet tablo'!P318</f>
        <v>EDİRNE</v>
      </c>
      <c r="D319" s="41"/>
      <c r="E319" s="41"/>
      <c r="F319" s="41"/>
      <c r="G319" s="91">
        <v>4</v>
      </c>
      <c r="H319" s="91">
        <v>49</v>
      </c>
      <c r="I319" s="91">
        <v>55</v>
      </c>
      <c r="J319" s="91">
        <v>108</v>
      </c>
      <c r="K319" s="92">
        <v>6</v>
      </c>
      <c r="L319" s="92">
        <v>41</v>
      </c>
      <c r="M319" s="92">
        <v>56</v>
      </c>
      <c r="N319" s="92">
        <v>103</v>
      </c>
      <c r="O319" s="93">
        <v>12</v>
      </c>
      <c r="P319" s="40">
        <v>9</v>
      </c>
      <c r="Q319" s="94">
        <f t="shared" si="255"/>
        <v>-5</v>
      </c>
      <c r="R319" s="95">
        <f t="shared" si="256"/>
        <v>-4.6296296296296294E-2</v>
      </c>
      <c r="S319" s="96">
        <v>81</v>
      </c>
      <c r="T319" s="96">
        <v>91</v>
      </c>
      <c r="U319" s="96">
        <v>82</v>
      </c>
      <c r="V319" s="96">
        <v>104</v>
      </c>
      <c r="W319" s="96">
        <v>173</v>
      </c>
      <c r="X319" s="96">
        <v>254</v>
      </c>
      <c r="Y319" s="73">
        <f t="shared" si="209"/>
        <v>7.4074074074074066</v>
      </c>
      <c r="Z319" s="73">
        <f t="shared" si="210"/>
        <v>45.054945054945058</v>
      </c>
      <c r="AA319" s="73">
        <f t="shared" si="211"/>
        <v>71.951219512195124</v>
      </c>
      <c r="AB319" s="73">
        <f t="shared" si="212"/>
        <v>57.80346820809249</v>
      </c>
      <c r="AC319" s="73">
        <f t="shared" si="213"/>
        <v>41.732283464566926</v>
      </c>
      <c r="AD319" s="97">
        <f t="shared" si="214"/>
        <v>73</v>
      </c>
      <c r="AE319" s="40">
        <f t="shared" si="215"/>
        <v>23</v>
      </c>
      <c r="AF319" s="98">
        <v>99</v>
      </c>
      <c r="AG319" s="98">
        <v>76</v>
      </c>
      <c r="AH319" s="98">
        <v>104</v>
      </c>
      <c r="AI319" s="98">
        <v>66</v>
      </c>
      <c r="AJ319" s="98">
        <v>21</v>
      </c>
      <c r="AK319" s="98">
        <v>26</v>
      </c>
      <c r="AL319" s="76">
        <v>5</v>
      </c>
      <c r="AM319" s="76">
        <v>6</v>
      </c>
      <c r="AN319" s="77">
        <v>16</v>
      </c>
      <c r="AO319" s="77">
        <v>42</v>
      </c>
      <c r="AP319" s="77">
        <v>47</v>
      </c>
      <c r="AQ319" s="77">
        <v>3</v>
      </c>
      <c r="AR319" s="77">
        <f t="shared" si="246"/>
        <v>108</v>
      </c>
      <c r="AS319" s="77">
        <v>15</v>
      </c>
      <c r="AT319" s="78">
        <v>3</v>
      </c>
      <c r="AU319" s="79">
        <v>7</v>
      </c>
      <c r="AV319" s="80">
        <f t="shared" si="216"/>
        <v>35.91549295774648</v>
      </c>
      <c r="AW319" s="80">
        <f t="shared" si="217"/>
        <v>45.294117647058826</v>
      </c>
      <c r="AX319" s="80">
        <f t="shared" si="218"/>
        <v>53.030303030303031</v>
      </c>
      <c r="AY319" s="81">
        <f t="shared" si="219"/>
        <v>21.052631578947366</v>
      </c>
      <c r="AZ319" s="81">
        <f t="shared" si="220"/>
        <v>40.384615384615387</v>
      </c>
      <c r="BA319" s="81">
        <f t="shared" si="221"/>
        <v>65.517241379310349</v>
      </c>
      <c r="BB319" s="81">
        <f t="shared" si="222"/>
        <v>51.832460732984295</v>
      </c>
      <c r="BC319" s="81">
        <f t="shared" si="223"/>
        <v>44.785276073619634</v>
      </c>
      <c r="BD319" s="82">
        <f t="shared" si="247"/>
        <v>30</v>
      </c>
      <c r="BE319" s="83">
        <v>6</v>
      </c>
      <c r="BF319" s="83">
        <v>8</v>
      </c>
      <c r="BG319" s="83">
        <v>19</v>
      </c>
      <c r="BH319" s="83">
        <v>46</v>
      </c>
      <c r="BI319" s="83">
        <v>57</v>
      </c>
      <c r="BJ319" s="83">
        <v>5</v>
      </c>
      <c r="BK319" s="77">
        <f t="shared" si="248"/>
        <v>127</v>
      </c>
      <c r="BL319" s="83">
        <f t="shared" si="224"/>
        <v>6</v>
      </c>
      <c r="BM319" s="84">
        <v>6</v>
      </c>
      <c r="BN319" s="83">
        <f t="shared" si="225"/>
        <v>8</v>
      </c>
      <c r="BO319" s="83">
        <f t="shared" si="226"/>
        <v>19</v>
      </c>
      <c r="BP319" s="83">
        <f t="shared" si="227"/>
        <v>46</v>
      </c>
      <c r="BQ319" s="83">
        <f t="shared" si="228"/>
        <v>57</v>
      </c>
      <c r="BR319" s="83">
        <f t="shared" si="229"/>
        <v>5</v>
      </c>
      <c r="BS319" s="77">
        <f t="shared" si="249"/>
        <v>127</v>
      </c>
      <c r="BT319" s="83">
        <f t="shared" si="230"/>
        <v>0</v>
      </c>
      <c r="BU319" s="77"/>
      <c r="BV319" s="83">
        <f t="shared" si="231"/>
        <v>0</v>
      </c>
      <c r="BW319" s="83">
        <f t="shared" si="232"/>
        <v>0</v>
      </c>
      <c r="BX319" s="83">
        <f t="shared" si="233"/>
        <v>0</v>
      </c>
      <c r="BY319" s="83">
        <f t="shared" si="234"/>
        <v>0</v>
      </c>
      <c r="BZ319" s="83">
        <f t="shared" si="235"/>
        <v>0</v>
      </c>
      <c r="CA319" s="77">
        <f t="shared" si="250"/>
        <v>0</v>
      </c>
      <c r="CC319" s="77"/>
      <c r="CI319" s="77">
        <f t="shared" si="251"/>
        <v>0</v>
      </c>
      <c r="CP319" s="77">
        <f t="shared" si="252"/>
        <v>0</v>
      </c>
      <c r="CQ319" s="85">
        <f t="shared" si="236"/>
        <v>0</v>
      </c>
      <c r="CR319" s="77"/>
      <c r="CS319" s="85">
        <f t="shared" si="237"/>
        <v>0</v>
      </c>
      <c r="CT319" s="85">
        <f t="shared" si="238"/>
        <v>0</v>
      </c>
      <c r="CU319" s="85">
        <f t="shared" si="239"/>
        <v>0</v>
      </c>
      <c r="CV319" s="85">
        <f t="shared" si="240"/>
        <v>0</v>
      </c>
      <c r="CW319" s="85">
        <f t="shared" si="241"/>
        <v>0</v>
      </c>
      <c r="CX319" s="77">
        <f t="shared" si="253"/>
        <v>0</v>
      </c>
      <c r="ET319" s="85">
        <v>6</v>
      </c>
      <c r="EU319" s="85">
        <v>8</v>
      </c>
      <c r="EV319" s="85">
        <v>19</v>
      </c>
      <c r="EW319" s="85">
        <v>46</v>
      </c>
      <c r="EX319" s="85">
        <v>57</v>
      </c>
      <c r="EY319" s="85">
        <v>5</v>
      </c>
      <c r="FL319" s="86">
        <f t="shared" si="254"/>
        <v>23.999999999999986</v>
      </c>
      <c r="FM319" s="99">
        <f t="shared" si="242"/>
        <v>1</v>
      </c>
      <c r="FN319" s="99">
        <f t="shared" si="243"/>
        <v>0</v>
      </c>
      <c r="FO319" s="100">
        <f t="shared" si="244"/>
        <v>0.17</v>
      </c>
      <c r="FP319" s="100">
        <f t="shared" si="245"/>
        <v>0</v>
      </c>
      <c r="FQ319" s="101">
        <v>0.31118466246174981</v>
      </c>
      <c r="FR319" s="101">
        <v>0.17551476060530866</v>
      </c>
      <c r="FS319" s="101">
        <v>8.8723051409618392E-2</v>
      </c>
      <c r="FT319" s="100" t="s">
        <v>2150</v>
      </c>
      <c r="FU319" s="100" t="s">
        <v>1700</v>
      </c>
      <c r="FV319" s="100" t="s">
        <v>1739</v>
      </c>
      <c r="FW319" s="100" t="s">
        <v>1725</v>
      </c>
      <c r="FX319" s="100" t="s">
        <v>1921</v>
      </c>
      <c r="FY319" s="100" t="s">
        <v>2113</v>
      </c>
      <c r="FZ319" s="100" t="s">
        <v>1808</v>
      </c>
      <c r="GA319" s="100" t="s">
        <v>2194</v>
      </c>
      <c r="GB319" s="100"/>
    </row>
    <row r="320" spans="1:184" hidden="1" x14ac:dyDescent="0.25">
      <c r="A320" s="32" t="s">
        <v>304</v>
      </c>
      <c r="B320" s="90" t="s">
        <v>306</v>
      </c>
      <c r="C320" s="41" t="str">
        <f>'[1]Özet tablo'!P319</f>
        <v>EDİRNE</v>
      </c>
      <c r="D320" s="41"/>
      <c r="E320" s="41"/>
      <c r="F320" s="41"/>
      <c r="G320" s="91">
        <v>22</v>
      </c>
      <c r="H320" s="91">
        <v>45</v>
      </c>
      <c r="I320" s="91">
        <v>118</v>
      </c>
      <c r="J320" s="91">
        <v>185</v>
      </c>
      <c r="K320" s="92">
        <v>18</v>
      </c>
      <c r="L320" s="92">
        <v>53</v>
      </c>
      <c r="M320" s="92">
        <v>86</v>
      </c>
      <c r="N320" s="92">
        <v>157</v>
      </c>
      <c r="O320" s="93">
        <v>1</v>
      </c>
      <c r="P320" s="40">
        <v>24</v>
      </c>
      <c r="Q320" s="94">
        <f t="shared" si="255"/>
        <v>-28</v>
      </c>
      <c r="R320" s="95">
        <f t="shared" si="256"/>
        <v>-0.15135135135135136</v>
      </c>
      <c r="S320" s="96">
        <v>119</v>
      </c>
      <c r="T320" s="96">
        <v>142</v>
      </c>
      <c r="U320" s="96">
        <v>101</v>
      </c>
      <c r="V320" s="96">
        <v>131</v>
      </c>
      <c r="W320" s="96">
        <v>243</v>
      </c>
      <c r="X320" s="96">
        <v>362</v>
      </c>
      <c r="Y320" s="73">
        <f t="shared" si="209"/>
        <v>15.126050420168067</v>
      </c>
      <c r="Z320" s="73">
        <f t="shared" si="210"/>
        <v>37.323943661971832</v>
      </c>
      <c r="AA320" s="73">
        <f t="shared" si="211"/>
        <v>62.376237623762378</v>
      </c>
      <c r="AB320" s="73">
        <f t="shared" si="212"/>
        <v>47.736625514403293</v>
      </c>
      <c r="AC320" s="73">
        <f t="shared" si="213"/>
        <v>37.016574585635361</v>
      </c>
      <c r="AD320" s="97">
        <f t="shared" si="214"/>
        <v>127</v>
      </c>
      <c r="AE320" s="40">
        <f t="shared" si="215"/>
        <v>38</v>
      </c>
      <c r="AF320" s="98">
        <v>144</v>
      </c>
      <c r="AG320" s="98">
        <v>105</v>
      </c>
      <c r="AH320" s="98">
        <v>144</v>
      </c>
      <c r="AI320" s="98">
        <v>106</v>
      </c>
      <c r="AJ320" s="98">
        <v>28</v>
      </c>
      <c r="AK320" s="98">
        <v>35</v>
      </c>
      <c r="AL320" s="76">
        <v>8</v>
      </c>
      <c r="AM320" s="76">
        <v>11</v>
      </c>
      <c r="AN320" s="77">
        <v>25</v>
      </c>
      <c r="AO320" s="77">
        <v>65</v>
      </c>
      <c r="AP320" s="77">
        <v>83</v>
      </c>
      <c r="AQ320" s="77">
        <v>4</v>
      </c>
      <c r="AR320" s="77">
        <f t="shared" si="246"/>
        <v>177</v>
      </c>
      <c r="AS320" s="77">
        <v>21</v>
      </c>
      <c r="AT320" s="78">
        <v>1</v>
      </c>
      <c r="AU320" s="79">
        <v>7</v>
      </c>
      <c r="AV320" s="80">
        <f t="shared" si="216"/>
        <v>43.127962085308056</v>
      </c>
      <c r="AW320" s="80">
        <f t="shared" si="217"/>
        <v>52.400000000000006</v>
      </c>
      <c r="AX320" s="80">
        <f t="shared" si="218"/>
        <v>62.264150943396224</v>
      </c>
      <c r="AY320" s="81">
        <f t="shared" si="219"/>
        <v>23.809523809523807</v>
      </c>
      <c r="AZ320" s="81">
        <f t="shared" si="220"/>
        <v>45.138888888888893</v>
      </c>
      <c r="BA320" s="81">
        <f t="shared" si="221"/>
        <v>67.910447761194021</v>
      </c>
      <c r="BB320" s="81">
        <f t="shared" si="222"/>
        <v>56.115107913669057</v>
      </c>
      <c r="BC320" s="81">
        <f t="shared" si="223"/>
        <v>48.535564853556487</v>
      </c>
      <c r="BD320" s="82">
        <f t="shared" si="247"/>
        <v>43</v>
      </c>
      <c r="BE320" s="83">
        <v>8</v>
      </c>
      <c r="BF320" s="83">
        <v>12</v>
      </c>
      <c r="BG320" s="83">
        <v>22</v>
      </c>
      <c r="BH320" s="83">
        <v>62</v>
      </c>
      <c r="BI320" s="83">
        <v>89</v>
      </c>
      <c r="BJ320" s="83">
        <v>6</v>
      </c>
      <c r="BK320" s="77">
        <f t="shared" si="248"/>
        <v>179</v>
      </c>
      <c r="BL320" s="83">
        <f t="shared" si="224"/>
        <v>8</v>
      </c>
      <c r="BM320" s="84">
        <v>11</v>
      </c>
      <c r="BN320" s="83">
        <f t="shared" si="225"/>
        <v>12</v>
      </c>
      <c r="BO320" s="83">
        <f t="shared" si="226"/>
        <v>22</v>
      </c>
      <c r="BP320" s="83">
        <f t="shared" si="227"/>
        <v>62</v>
      </c>
      <c r="BQ320" s="83">
        <f t="shared" si="228"/>
        <v>89</v>
      </c>
      <c r="BR320" s="83">
        <f t="shared" si="229"/>
        <v>6</v>
      </c>
      <c r="BS320" s="77">
        <f t="shared" si="249"/>
        <v>179</v>
      </c>
      <c r="BT320" s="83">
        <f t="shared" si="230"/>
        <v>0</v>
      </c>
      <c r="BU320" s="77"/>
      <c r="BV320" s="83">
        <f t="shared" si="231"/>
        <v>0</v>
      </c>
      <c r="BW320" s="83">
        <f t="shared" si="232"/>
        <v>0</v>
      </c>
      <c r="BX320" s="83">
        <f t="shared" si="233"/>
        <v>0</v>
      </c>
      <c r="BY320" s="83">
        <f t="shared" si="234"/>
        <v>0</v>
      </c>
      <c r="BZ320" s="83">
        <f t="shared" si="235"/>
        <v>0</v>
      </c>
      <c r="CA320" s="77">
        <f t="shared" si="250"/>
        <v>0</v>
      </c>
      <c r="CC320" s="77"/>
      <c r="CI320" s="77">
        <f t="shared" si="251"/>
        <v>0</v>
      </c>
      <c r="CP320" s="77">
        <f t="shared" si="252"/>
        <v>0</v>
      </c>
      <c r="CQ320" s="85">
        <f t="shared" si="236"/>
        <v>0</v>
      </c>
      <c r="CR320" s="77"/>
      <c r="CS320" s="85">
        <f t="shared" si="237"/>
        <v>0</v>
      </c>
      <c r="CT320" s="85">
        <f t="shared" si="238"/>
        <v>0</v>
      </c>
      <c r="CU320" s="85">
        <f t="shared" si="239"/>
        <v>0</v>
      </c>
      <c r="CV320" s="85">
        <f t="shared" si="240"/>
        <v>0</v>
      </c>
      <c r="CW320" s="85">
        <f t="shared" si="241"/>
        <v>0</v>
      </c>
      <c r="CX320" s="77">
        <f t="shared" si="253"/>
        <v>0</v>
      </c>
      <c r="DP320" s="85">
        <v>1</v>
      </c>
      <c r="DQ320" s="85">
        <v>1</v>
      </c>
      <c r="DR320" s="85">
        <v>3</v>
      </c>
      <c r="DS320" s="85">
        <v>12</v>
      </c>
      <c r="DT320" s="85">
        <v>5</v>
      </c>
      <c r="DU320" s="85">
        <v>0</v>
      </c>
      <c r="ET320" s="85">
        <v>6</v>
      </c>
      <c r="EU320" s="85">
        <v>7</v>
      </c>
      <c r="EV320" s="85">
        <v>7</v>
      </c>
      <c r="EW320" s="85">
        <v>24</v>
      </c>
      <c r="EX320" s="85">
        <v>51</v>
      </c>
      <c r="EY320" s="85">
        <v>3</v>
      </c>
      <c r="EZ320" s="85">
        <v>1</v>
      </c>
      <c r="FA320" s="85">
        <v>4</v>
      </c>
      <c r="FB320" s="85">
        <v>12</v>
      </c>
      <c r="FC320" s="85">
        <v>26</v>
      </c>
      <c r="FD320" s="85">
        <v>33</v>
      </c>
      <c r="FE320" s="85">
        <v>3</v>
      </c>
      <c r="FL320" s="86">
        <f t="shared" si="254"/>
        <v>22</v>
      </c>
      <c r="FM320" s="99">
        <f t="shared" si="242"/>
        <v>1</v>
      </c>
      <c r="FN320" s="99">
        <f t="shared" si="243"/>
        <v>0</v>
      </c>
      <c r="FO320" s="100">
        <f t="shared" si="244"/>
        <v>0.17</v>
      </c>
      <c r="FP320" s="100">
        <f t="shared" si="245"/>
        <v>0</v>
      </c>
      <c r="FQ320" s="101">
        <v>0.30651598143858227</v>
      </c>
      <c r="FR320" s="101">
        <v>0.15971330765939229</v>
      </c>
      <c r="FS320" s="101">
        <v>-1.3417640124316916E-2</v>
      </c>
      <c r="FT320" s="100" t="s">
        <v>2022</v>
      </c>
      <c r="FU320" s="100" t="s">
        <v>1984</v>
      </c>
      <c r="FV320" s="100" t="s">
        <v>1498</v>
      </c>
      <c r="FW320" s="100" t="s">
        <v>1940</v>
      </c>
      <c r="FX320" s="100" t="s">
        <v>2317</v>
      </c>
      <c r="FY320" s="100" t="s">
        <v>2011</v>
      </c>
      <c r="FZ320" s="100" t="s">
        <v>2322</v>
      </c>
      <c r="GA320" s="100" t="s">
        <v>1743</v>
      </c>
      <c r="GB320" s="100"/>
    </row>
    <row r="321" spans="1:184" hidden="1" x14ac:dyDescent="0.25">
      <c r="A321" s="32" t="s">
        <v>304</v>
      </c>
      <c r="B321" s="90" t="s">
        <v>307</v>
      </c>
      <c r="C321" s="41" t="str">
        <f>'[1]Özet tablo'!P320</f>
        <v>EDİRNE</v>
      </c>
      <c r="D321" s="41"/>
      <c r="E321" s="41"/>
      <c r="F321" s="41"/>
      <c r="G321" s="91">
        <v>21</v>
      </c>
      <c r="H321" s="91">
        <v>72</v>
      </c>
      <c r="I321" s="91">
        <v>185</v>
      </c>
      <c r="J321" s="91">
        <v>278</v>
      </c>
      <c r="K321" s="92">
        <v>19</v>
      </c>
      <c r="L321" s="92">
        <v>73</v>
      </c>
      <c r="M321" s="92">
        <v>196</v>
      </c>
      <c r="N321" s="92">
        <v>288</v>
      </c>
      <c r="O321" s="93">
        <v>7</v>
      </c>
      <c r="P321" s="40">
        <v>48</v>
      </c>
      <c r="Q321" s="94">
        <f t="shared" si="255"/>
        <v>10</v>
      </c>
      <c r="R321" s="95">
        <f t="shared" si="256"/>
        <v>3.5971223021582732E-2</v>
      </c>
      <c r="S321" s="96">
        <v>212</v>
      </c>
      <c r="T321" s="96">
        <v>317</v>
      </c>
      <c r="U321" s="96">
        <v>201</v>
      </c>
      <c r="V321" s="96">
        <v>291</v>
      </c>
      <c r="W321" s="96">
        <v>518</v>
      </c>
      <c r="X321" s="96">
        <v>730</v>
      </c>
      <c r="Y321" s="73">
        <f t="shared" si="209"/>
        <v>8.9622641509433958</v>
      </c>
      <c r="Z321" s="73">
        <f t="shared" si="210"/>
        <v>23.028391167192432</v>
      </c>
      <c r="AA321" s="73">
        <f t="shared" si="211"/>
        <v>77.114427860696523</v>
      </c>
      <c r="AB321" s="73">
        <f t="shared" si="212"/>
        <v>44.015444015444018</v>
      </c>
      <c r="AC321" s="73">
        <f t="shared" si="213"/>
        <v>33.835616438356162</v>
      </c>
      <c r="AD321" s="97">
        <f t="shared" si="214"/>
        <v>290</v>
      </c>
      <c r="AE321" s="40">
        <f t="shared" si="215"/>
        <v>46</v>
      </c>
      <c r="AF321" s="98">
        <v>305</v>
      </c>
      <c r="AG321" s="98">
        <v>260</v>
      </c>
      <c r="AH321" s="98">
        <v>273</v>
      </c>
      <c r="AI321" s="98">
        <v>215</v>
      </c>
      <c r="AJ321" s="98">
        <v>86</v>
      </c>
      <c r="AK321" s="98">
        <v>60</v>
      </c>
      <c r="AL321" s="76">
        <v>14</v>
      </c>
      <c r="AM321" s="76">
        <v>21</v>
      </c>
      <c r="AN321" s="77">
        <v>19</v>
      </c>
      <c r="AO321" s="77">
        <v>64</v>
      </c>
      <c r="AP321" s="77">
        <v>219</v>
      </c>
      <c r="AQ321" s="77">
        <v>1</v>
      </c>
      <c r="AR321" s="77">
        <f t="shared" si="246"/>
        <v>303</v>
      </c>
      <c r="AS321" s="77">
        <v>67</v>
      </c>
      <c r="AT321" s="78">
        <v>1</v>
      </c>
      <c r="AU321" s="79">
        <v>9</v>
      </c>
      <c r="AV321" s="80">
        <f t="shared" si="216"/>
        <v>36.21052631578948</v>
      </c>
      <c r="AW321" s="80">
        <f t="shared" si="217"/>
        <v>44.467213114754102</v>
      </c>
      <c r="AX321" s="80">
        <f t="shared" si="218"/>
        <v>71.16279069767441</v>
      </c>
      <c r="AY321" s="81">
        <f t="shared" si="219"/>
        <v>7.3076923076923084</v>
      </c>
      <c r="AZ321" s="81">
        <f t="shared" si="220"/>
        <v>23.443223443223442</v>
      </c>
      <c r="BA321" s="81">
        <f t="shared" si="221"/>
        <v>76.079734219269099</v>
      </c>
      <c r="BB321" s="81">
        <f t="shared" si="222"/>
        <v>51.045296167247386</v>
      </c>
      <c r="BC321" s="81">
        <f t="shared" si="223"/>
        <v>44.206773618538328</v>
      </c>
      <c r="BD321" s="82">
        <f t="shared" si="247"/>
        <v>72</v>
      </c>
      <c r="BE321" s="83">
        <v>14</v>
      </c>
      <c r="BF321" s="83">
        <v>21</v>
      </c>
      <c r="BG321" s="83">
        <v>20</v>
      </c>
      <c r="BH321" s="83">
        <v>57</v>
      </c>
      <c r="BI321" s="83">
        <v>230</v>
      </c>
      <c r="BJ321" s="83">
        <v>5</v>
      </c>
      <c r="BK321" s="77">
        <f t="shared" si="248"/>
        <v>312</v>
      </c>
      <c r="BL321" s="83">
        <f t="shared" si="224"/>
        <v>14</v>
      </c>
      <c r="BM321" s="84">
        <v>21</v>
      </c>
      <c r="BN321" s="83">
        <f t="shared" si="225"/>
        <v>21</v>
      </c>
      <c r="BO321" s="83">
        <f t="shared" si="226"/>
        <v>20</v>
      </c>
      <c r="BP321" s="83">
        <f t="shared" si="227"/>
        <v>57</v>
      </c>
      <c r="BQ321" s="83">
        <f t="shared" si="228"/>
        <v>230</v>
      </c>
      <c r="BR321" s="83">
        <f t="shared" si="229"/>
        <v>5</v>
      </c>
      <c r="BS321" s="77">
        <f t="shared" si="249"/>
        <v>312</v>
      </c>
      <c r="BT321" s="83">
        <f t="shared" si="230"/>
        <v>0</v>
      </c>
      <c r="BU321" s="77"/>
      <c r="BV321" s="83">
        <f t="shared" si="231"/>
        <v>0</v>
      </c>
      <c r="BW321" s="83">
        <f t="shared" si="232"/>
        <v>0</v>
      </c>
      <c r="BX321" s="83">
        <f t="shared" si="233"/>
        <v>0</v>
      </c>
      <c r="BY321" s="83">
        <f t="shared" si="234"/>
        <v>0</v>
      </c>
      <c r="BZ321" s="83">
        <f t="shared" si="235"/>
        <v>0</v>
      </c>
      <c r="CA321" s="77">
        <f t="shared" si="250"/>
        <v>0</v>
      </c>
      <c r="CC321" s="77"/>
      <c r="CI321" s="77">
        <f t="shared" si="251"/>
        <v>0</v>
      </c>
      <c r="CP321" s="77">
        <f t="shared" si="252"/>
        <v>0</v>
      </c>
      <c r="CQ321" s="85">
        <f t="shared" si="236"/>
        <v>0</v>
      </c>
      <c r="CR321" s="77"/>
      <c r="CS321" s="85">
        <f t="shared" si="237"/>
        <v>0</v>
      </c>
      <c r="CT321" s="85">
        <f t="shared" si="238"/>
        <v>0</v>
      </c>
      <c r="CU321" s="85">
        <f t="shared" si="239"/>
        <v>0</v>
      </c>
      <c r="CV321" s="85">
        <f t="shared" si="240"/>
        <v>0</v>
      </c>
      <c r="CW321" s="85">
        <f t="shared" si="241"/>
        <v>0</v>
      </c>
      <c r="CX321" s="77">
        <f t="shared" si="253"/>
        <v>0</v>
      </c>
      <c r="ET321" s="85">
        <v>12</v>
      </c>
      <c r="EU321" s="85">
        <v>14</v>
      </c>
      <c r="EV321" s="85">
        <v>7</v>
      </c>
      <c r="EW321" s="85">
        <v>32</v>
      </c>
      <c r="EX321" s="85">
        <v>160</v>
      </c>
      <c r="EY321" s="85">
        <v>5</v>
      </c>
      <c r="EZ321" s="85">
        <v>2</v>
      </c>
      <c r="FA321" s="85">
        <v>7</v>
      </c>
      <c r="FB321" s="85">
        <v>13</v>
      </c>
      <c r="FC321" s="85">
        <v>25</v>
      </c>
      <c r="FD321" s="85">
        <v>70</v>
      </c>
      <c r="FE321" s="85">
        <v>0</v>
      </c>
      <c r="FL321" s="86">
        <f t="shared" si="254"/>
        <v>56.599999999999966</v>
      </c>
      <c r="FM321" s="99">
        <f t="shared" si="242"/>
        <v>2</v>
      </c>
      <c r="FN321" s="99">
        <f t="shared" si="243"/>
        <v>0</v>
      </c>
      <c r="FO321" s="100">
        <f t="shared" si="244"/>
        <v>0.34</v>
      </c>
      <c r="FP321" s="100">
        <f t="shared" si="245"/>
        <v>0</v>
      </c>
      <c r="FQ321" s="101">
        <v>0.28210215710215691</v>
      </c>
      <c r="FR321" s="101">
        <v>0.19231155995460497</v>
      </c>
      <c r="FS321" s="101">
        <v>0.11499401880946795</v>
      </c>
      <c r="FT321" s="100" t="s">
        <v>1712</v>
      </c>
      <c r="FU321" s="100" t="s">
        <v>1921</v>
      </c>
      <c r="FV321" s="100" t="s">
        <v>2028</v>
      </c>
      <c r="FW321" s="100" t="s">
        <v>1655</v>
      </c>
      <c r="FX321" s="100" t="s">
        <v>1527</v>
      </c>
      <c r="FY321" s="100" t="s">
        <v>1698</v>
      </c>
      <c r="FZ321" s="100" t="s">
        <v>2117</v>
      </c>
      <c r="GA321" s="100" t="s">
        <v>2048</v>
      </c>
      <c r="GB321" s="100"/>
    </row>
    <row r="322" spans="1:184" hidden="1" x14ac:dyDescent="0.25">
      <c r="A322" s="32" t="s">
        <v>304</v>
      </c>
      <c r="B322" s="90" t="s">
        <v>308</v>
      </c>
      <c r="C322" s="41" t="str">
        <f>'[1]Özet tablo'!P321</f>
        <v>EDİRNE</v>
      </c>
      <c r="D322" s="41"/>
      <c r="E322" s="41"/>
      <c r="F322" s="41"/>
      <c r="G322" s="91">
        <v>83</v>
      </c>
      <c r="H322" s="91">
        <v>251</v>
      </c>
      <c r="I322" s="91">
        <v>559</v>
      </c>
      <c r="J322" s="91">
        <v>893</v>
      </c>
      <c r="K322" s="92">
        <v>157</v>
      </c>
      <c r="L322" s="92">
        <v>312</v>
      </c>
      <c r="M322" s="92">
        <v>613</v>
      </c>
      <c r="N322" s="92">
        <v>1082</v>
      </c>
      <c r="O322" s="93">
        <v>12</v>
      </c>
      <c r="P322" s="40">
        <v>182</v>
      </c>
      <c r="Q322" s="94">
        <f t="shared" si="255"/>
        <v>189</v>
      </c>
      <c r="R322" s="95">
        <f t="shared" si="256"/>
        <v>0.21164613661814111</v>
      </c>
      <c r="S322" s="96">
        <v>725</v>
      </c>
      <c r="T322" s="96">
        <v>903</v>
      </c>
      <c r="U322" s="96">
        <v>663</v>
      </c>
      <c r="V322" s="96">
        <v>882</v>
      </c>
      <c r="W322" s="96">
        <v>1566</v>
      </c>
      <c r="X322" s="96">
        <v>2291</v>
      </c>
      <c r="Y322" s="73">
        <f t="shared" si="209"/>
        <v>21.655172413793103</v>
      </c>
      <c r="Z322" s="73">
        <f t="shared" si="210"/>
        <v>34.551495016611291</v>
      </c>
      <c r="AA322" s="73">
        <f t="shared" si="211"/>
        <v>66.817496229260925</v>
      </c>
      <c r="AB322" s="73">
        <f t="shared" si="212"/>
        <v>48.212005108556831</v>
      </c>
      <c r="AC322" s="73">
        <f t="shared" si="213"/>
        <v>39.807944129201225</v>
      </c>
      <c r="AD322" s="97">
        <f t="shared" si="214"/>
        <v>811</v>
      </c>
      <c r="AE322" s="40">
        <f t="shared" si="215"/>
        <v>220</v>
      </c>
      <c r="AF322" s="98">
        <v>936</v>
      </c>
      <c r="AG322" s="98">
        <v>736</v>
      </c>
      <c r="AH322" s="98">
        <v>942</v>
      </c>
      <c r="AI322" s="98">
        <v>689</v>
      </c>
      <c r="AJ322" s="98">
        <v>213</v>
      </c>
      <c r="AK322" s="98">
        <v>204</v>
      </c>
      <c r="AL322" s="76">
        <v>28</v>
      </c>
      <c r="AM322" s="76">
        <v>64</v>
      </c>
      <c r="AN322" s="77">
        <v>164</v>
      </c>
      <c r="AO322" s="77">
        <v>388</v>
      </c>
      <c r="AP322" s="77">
        <v>607</v>
      </c>
      <c r="AQ322" s="77">
        <v>53</v>
      </c>
      <c r="AR322" s="77">
        <f t="shared" si="246"/>
        <v>1212</v>
      </c>
      <c r="AS322" s="77">
        <v>189</v>
      </c>
      <c r="AT322" s="78">
        <v>9</v>
      </c>
      <c r="AU322" s="79">
        <v>56</v>
      </c>
      <c r="AV322" s="80">
        <f t="shared" si="216"/>
        <v>44.561403508771932</v>
      </c>
      <c r="AW322" s="80">
        <f t="shared" si="217"/>
        <v>52.667075413856537</v>
      </c>
      <c r="AX322" s="80">
        <f t="shared" si="218"/>
        <v>68.359941944847606</v>
      </c>
      <c r="AY322" s="81">
        <f t="shared" si="219"/>
        <v>22.282608695652172</v>
      </c>
      <c r="AZ322" s="81">
        <f t="shared" si="220"/>
        <v>41.188959660297243</v>
      </c>
      <c r="BA322" s="81">
        <f t="shared" si="221"/>
        <v>74.50110864745011</v>
      </c>
      <c r="BB322" s="81">
        <f t="shared" si="222"/>
        <v>57.483731019522779</v>
      </c>
      <c r="BC322" s="81">
        <f t="shared" si="223"/>
        <v>51.037851037851034</v>
      </c>
      <c r="BD322" s="82">
        <f t="shared" si="247"/>
        <v>230</v>
      </c>
      <c r="BE322" s="83">
        <v>27</v>
      </c>
      <c r="BF322" s="83">
        <v>68</v>
      </c>
      <c r="BG322" s="83">
        <v>129</v>
      </c>
      <c r="BH322" s="83">
        <v>324</v>
      </c>
      <c r="BI322" s="83">
        <v>596</v>
      </c>
      <c r="BJ322" s="83">
        <v>72</v>
      </c>
      <c r="BK322" s="77">
        <f t="shared" si="248"/>
        <v>1121</v>
      </c>
      <c r="BL322" s="83">
        <f t="shared" si="224"/>
        <v>21</v>
      </c>
      <c r="BM322" s="84">
        <v>37</v>
      </c>
      <c r="BN322" s="83">
        <f t="shared" si="225"/>
        <v>47</v>
      </c>
      <c r="BO322" s="83">
        <f t="shared" si="226"/>
        <v>66</v>
      </c>
      <c r="BP322" s="83">
        <f t="shared" si="227"/>
        <v>211</v>
      </c>
      <c r="BQ322" s="83">
        <f t="shared" si="228"/>
        <v>501</v>
      </c>
      <c r="BR322" s="83">
        <f t="shared" si="229"/>
        <v>62</v>
      </c>
      <c r="BS322" s="77">
        <f t="shared" si="249"/>
        <v>840</v>
      </c>
      <c r="BT322" s="83">
        <f t="shared" si="230"/>
        <v>5</v>
      </c>
      <c r="BU322" s="77">
        <v>24</v>
      </c>
      <c r="BV322" s="83">
        <f t="shared" si="231"/>
        <v>18</v>
      </c>
      <c r="BW322" s="83">
        <f t="shared" si="232"/>
        <v>54</v>
      </c>
      <c r="BX322" s="83">
        <f t="shared" si="233"/>
        <v>100</v>
      </c>
      <c r="BY322" s="83">
        <f t="shared" si="234"/>
        <v>85</v>
      </c>
      <c r="BZ322" s="83">
        <f t="shared" si="235"/>
        <v>7</v>
      </c>
      <c r="CA322" s="77">
        <f t="shared" si="250"/>
        <v>246</v>
      </c>
      <c r="CC322" s="77"/>
      <c r="CI322" s="77">
        <f t="shared" si="251"/>
        <v>0</v>
      </c>
      <c r="CP322" s="77">
        <f t="shared" si="252"/>
        <v>0</v>
      </c>
      <c r="CQ322" s="85">
        <f t="shared" si="236"/>
        <v>1</v>
      </c>
      <c r="CR322" s="77">
        <v>3</v>
      </c>
      <c r="CS322" s="85">
        <f t="shared" si="237"/>
        <v>3</v>
      </c>
      <c r="CT322" s="85">
        <f t="shared" si="238"/>
        <v>9</v>
      </c>
      <c r="CU322" s="85">
        <f t="shared" si="239"/>
        <v>13</v>
      </c>
      <c r="CV322" s="85">
        <f t="shared" si="240"/>
        <v>10</v>
      </c>
      <c r="CW322" s="85">
        <f t="shared" si="241"/>
        <v>3</v>
      </c>
      <c r="CX322" s="77">
        <f t="shared" si="253"/>
        <v>35</v>
      </c>
      <c r="DE322" s="85">
        <v>1</v>
      </c>
      <c r="DF322" s="85">
        <v>3</v>
      </c>
      <c r="DG322" s="85">
        <v>9</v>
      </c>
      <c r="DH322" s="85">
        <v>13</v>
      </c>
      <c r="DI322" s="85">
        <v>10</v>
      </c>
      <c r="DJ322" s="85">
        <v>3</v>
      </c>
      <c r="DP322" s="85">
        <v>1</v>
      </c>
      <c r="DQ322" s="85">
        <v>3</v>
      </c>
      <c r="DR322" s="85">
        <v>13</v>
      </c>
      <c r="DS322" s="85">
        <v>27</v>
      </c>
      <c r="DT322" s="85">
        <v>2</v>
      </c>
      <c r="DU322" s="85">
        <v>1</v>
      </c>
      <c r="DV322" s="85">
        <v>1</v>
      </c>
      <c r="DW322" s="85">
        <v>2</v>
      </c>
      <c r="DX322" s="85">
        <v>0</v>
      </c>
      <c r="DY322" s="85">
        <v>0</v>
      </c>
      <c r="DZ322" s="85">
        <v>34</v>
      </c>
      <c r="EA322" s="85">
        <v>4</v>
      </c>
      <c r="EB322" s="85">
        <v>4</v>
      </c>
      <c r="EC322" s="85">
        <v>16</v>
      </c>
      <c r="ED322" s="85">
        <v>54</v>
      </c>
      <c r="EE322" s="85">
        <v>100</v>
      </c>
      <c r="EF322" s="85">
        <v>51</v>
      </c>
      <c r="EG322" s="85">
        <v>3</v>
      </c>
      <c r="ET322" s="85">
        <v>18</v>
      </c>
      <c r="EU322" s="85">
        <v>32</v>
      </c>
      <c r="EV322" s="85">
        <v>9</v>
      </c>
      <c r="EW322" s="85">
        <v>91</v>
      </c>
      <c r="EX322" s="85">
        <v>426</v>
      </c>
      <c r="EY322" s="85">
        <v>54</v>
      </c>
      <c r="EZ322" s="85">
        <v>2</v>
      </c>
      <c r="FA322" s="85">
        <v>12</v>
      </c>
      <c r="FB322" s="85">
        <v>44</v>
      </c>
      <c r="FC322" s="85">
        <v>93</v>
      </c>
      <c r="FD322" s="85">
        <v>73</v>
      </c>
      <c r="FE322" s="85">
        <v>7</v>
      </c>
      <c r="FL322" s="86">
        <f t="shared" si="254"/>
        <v>84.699999999999818</v>
      </c>
      <c r="FM322" s="99">
        <f t="shared" si="242"/>
        <v>4</v>
      </c>
      <c r="FN322" s="99">
        <f t="shared" si="243"/>
        <v>0</v>
      </c>
      <c r="FO322" s="100">
        <f t="shared" si="244"/>
        <v>0.68</v>
      </c>
      <c r="FP322" s="100">
        <f t="shared" si="245"/>
        <v>0</v>
      </c>
      <c r="FQ322" s="101">
        <v>1.0398256389934613</v>
      </c>
      <c r="FR322" s="101">
        <v>0.732253812841273</v>
      </c>
      <c r="FS322" s="101">
        <v>0.52802802802802817</v>
      </c>
      <c r="FT322" s="100" t="s">
        <v>1431</v>
      </c>
      <c r="FU322" s="100" t="s">
        <v>1424</v>
      </c>
      <c r="FV322" s="100" t="s">
        <v>1423</v>
      </c>
      <c r="FW322" s="100" t="s">
        <v>1489</v>
      </c>
      <c r="FX322" s="100" t="s">
        <v>1490</v>
      </c>
      <c r="FY322" s="100" t="s">
        <v>1421</v>
      </c>
      <c r="FZ322" s="100" t="s">
        <v>1452</v>
      </c>
      <c r="GA322" s="100" t="s">
        <v>1467</v>
      </c>
      <c r="GB322" s="100"/>
    </row>
    <row r="323" spans="1:184" hidden="1" x14ac:dyDescent="0.25">
      <c r="A323" s="32" t="s">
        <v>304</v>
      </c>
      <c r="B323" s="90" t="s">
        <v>309</v>
      </c>
      <c r="C323" s="41" t="str">
        <f>'[1]Özet tablo'!P322</f>
        <v>EDİRNE</v>
      </c>
      <c r="D323" s="41"/>
      <c r="E323" s="41"/>
      <c r="F323" s="41"/>
      <c r="G323" s="91">
        <v>0</v>
      </c>
      <c r="H323" s="91">
        <v>13</v>
      </c>
      <c r="I323" s="91">
        <v>39</v>
      </c>
      <c r="J323" s="91">
        <v>52</v>
      </c>
      <c r="K323" s="92">
        <v>2</v>
      </c>
      <c r="L323" s="92">
        <v>10</v>
      </c>
      <c r="M323" s="92">
        <v>55</v>
      </c>
      <c r="N323" s="92">
        <v>67</v>
      </c>
      <c r="O323" s="93">
        <v>1</v>
      </c>
      <c r="P323" s="40">
        <v>19</v>
      </c>
      <c r="Q323" s="94">
        <f t="shared" si="255"/>
        <v>15</v>
      </c>
      <c r="R323" s="95">
        <f t="shared" si="256"/>
        <v>0.28846153846153844</v>
      </c>
      <c r="S323" s="96">
        <v>45</v>
      </c>
      <c r="T323" s="96">
        <v>57</v>
      </c>
      <c r="U323" s="96">
        <v>43</v>
      </c>
      <c r="V323" s="96">
        <v>60</v>
      </c>
      <c r="W323" s="96">
        <v>100</v>
      </c>
      <c r="X323" s="96">
        <v>145</v>
      </c>
      <c r="Y323" s="73">
        <f t="shared" si="209"/>
        <v>4.4444444444444446</v>
      </c>
      <c r="Z323" s="73">
        <f t="shared" si="210"/>
        <v>17.543859649122805</v>
      </c>
      <c r="AA323" s="73">
        <f t="shared" si="211"/>
        <v>86.04651162790698</v>
      </c>
      <c r="AB323" s="73">
        <f t="shared" si="212"/>
        <v>47</v>
      </c>
      <c r="AC323" s="73">
        <f t="shared" si="213"/>
        <v>33.793103448275865</v>
      </c>
      <c r="AD323" s="97">
        <f t="shared" si="214"/>
        <v>53</v>
      </c>
      <c r="AE323" s="40">
        <f t="shared" si="215"/>
        <v>6</v>
      </c>
      <c r="AF323" s="98">
        <v>67</v>
      </c>
      <c r="AG323" s="98">
        <v>49</v>
      </c>
      <c r="AH323" s="98">
        <v>59</v>
      </c>
      <c r="AI323" s="98">
        <v>38</v>
      </c>
      <c r="AJ323" s="98">
        <v>16</v>
      </c>
      <c r="AK323" s="98">
        <v>12</v>
      </c>
      <c r="AL323" s="76">
        <v>3</v>
      </c>
      <c r="AM323" s="76">
        <v>3</v>
      </c>
      <c r="AN323" s="77">
        <v>0</v>
      </c>
      <c r="AO323" s="77">
        <v>21</v>
      </c>
      <c r="AP323" s="77">
        <v>65</v>
      </c>
      <c r="AQ323" s="77">
        <v>2</v>
      </c>
      <c r="AR323" s="77">
        <f t="shared" si="246"/>
        <v>88</v>
      </c>
      <c r="AS323" s="77">
        <v>8</v>
      </c>
      <c r="AT323" s="78">
        <v>1</v>
      </c>
      <c r="AU323" s="79">
        <v>5</v>
      </c>
      <c r="AV323" s="80">
        <f t="shared" si="216"/>
        <v>67.81609195402298</v>
      </c>
      <c r="AW323" s="80">
        <f t="shared" si="217"/>
        <v>82.474226804123703</v>
      </c>
      <c r="AX323" s="80">
        <f t="shared" si="218"/>
        <v>155.26315789473685</v>
      </c>
      <c r="AY323" s="81">
        <f t="shared" si="219"/>
        <v>0</v>
      </c>
      <c r="AZ323" s="81">
        <f t="shared" si="220"/>
        <v>35.593220338983052</v>
      </c>
      <c r="BA323" s="81">
        <f t="shared" si="221"/>
        <v>131.4814814814815</v>
      </c>
      <c r="BB323" s="81">
        <f t="shared" si="222"/>
        <v>81.415929203539832</v>
      </c>
      <c r="BC323" s="81">
        <f t="shared" si="223"/>
        <v>68.932038834951456</v>
      </c>
      <c r="BD323" s="82">
        <f t="shared" si="247"/>
        <v>-17</v>
      </c>
      <c r="BE323" s="83">
        <v>3</v>
      </c>
      <c r="BF323" s="83">
        <v>4</v>
      </c>
      <c r="BG323" s="83">
        <v>1</v>
      </c>
      <c r="BH323" s="83">
        <v>11</v>
      </c>
      <c r="BI323" s="83">
        <v>32</v>
      </c>
      <c r="BJ323" s="83">
        <v>3</v>
      </c>
      <c r="BK323" s="77">
        <f t="shared" si="248"/>
        <v>47</v>
      </c>
      <c r="BL323" s="83">
        <f t="shared" si="224"/>
        <v>3</v>
      </c>
      <c r="BM323" s="84">
        <v>3</v>
      </c>
      <c r="BN323" s="83">
        <f t="shared" si="225"/>
        <v>4</v>
      </c>
      <c r="BO323" s="83">
        <f t="shared" si="226"/>
        <v>1</v>
      </c>
      <c r="BP323" s="83">
        <f t="shared" si="227"/>
        <v>11</v>
      </c>
      <c r="BQ323" s="83">
        <f t="shared" si="228"/>
        <v>32</v>
      </c>
      <c r="BR323" s="83">
        <f t="shared" si="229"/>
        <v>3</v>
      </c>
      <c r="BS323" s="77">
        <f t="shared" si="249"/>
        <v>47</v>
      </c>
      <c r="BT323" s="83">
        <f t="shared" si="230"/>
        <v>0</v>
      </c>
      <c r="BU323" s="77"/>
      <c r="BV323" s="83">
        <f t="shared" si="231"/>
        <v>0</v>
      </c>
      <c r="BW323" s="83">
        <f t="shared" si="232"/>
        <v>0</v>
      </c>
      <c r="BX323" s="83">
        <f t="shared" si="233"/>
        <v>0</v>
      </c>
      <c r="BY323" s="83">
        <f t="shared" si="234"/>
        <v>0</v>
      </c>
      <c r="BZ323" s="83">
        <f t="shared" si="235"/>
        <v>0</v>
      </c>
      <c r="CA323" s="77">
        <f t="shared" si="250"/>
        <v>0</v>
      </c>
      <c r="CC323" s="77"/>
      <c r="CI323" s="77">
        <f t="shared" si="251"/>
        <v>0</v>
      </c>
      <c r="CP323" s="77">
        <f t="shared" si="252"/>
        <v>0</v>
      </c>
      <c r="CQ323" s="85">
        <f t="shared" si="236"/>
        <v>0</v>
      </c>
      <c r="CR323" s="77"/>
      <c r="CS323" s="85">
        <f t="shared" si="237"/>
        <v>0</v>
      </c>
      <c r="CT323" s="85">
        <f t="shared" si="238"/>
        <v>0</v>
      </c>
      <c r="CU323" s="85">
        <f t="shared" si="239"/>
        <v>0</v>
      </c>
      <c r="CV323" s="85">
        <f t="shared" si="240"/>
        <v>0</v>
      </c>
      <c r="CW323" s="85">
        <f t="shared" si="241"/>
        <v>0</v>
      </c>
      <c r="CX323" s="77">
        <f t="shared" si="253"/>
        <v>0</v>
      </c>
      <c r="ET323" s="85">
        <v>3</v>
      </c>
      <c r="EU323" s="85">
        <v>4</v>
      </c>
      <c r="EV323" s="85">
        <v>1</v>
      </c>
      <c r="EW323" s="85">
        <v>11</v>
      </c>
      <c r="EX323" s="85">
        <v>32</v>
      </c>
      <c r="EY323" s="85">
        <v>3</v>
      </c>
      <c r="FL323" s="86">
        <f t="shared" si="254"/>
        <v>0</v>
      </c>
      <c r="FM323" s="99">
        <f t="shared" si="242"/>
        <v>0</v>
      </c>
      <c r="FN323" s="99">
        <f t="shared" si="243"/>
        <v>0</v>
      </c>
      <c r="FO323" s="100">
        <f t="shared" si="244"/>
        <v>0</v>
      </c>
      <c r="FP323" s="100">
        <f t="shared" si="245"/>
        <v>0</v>
      </c>
      <c r="FQ323" s="101">
        <v>0.14482758620689651</v>
      </c>
      <c r="FR323" s="101">
        <v>-1.9878048780487566E-2</v>
      </c>
      <c r="FS323" s="101">
        <v>-0.11428571428571425</v>
      </c>
      <c r="FT323" s="100" t="s">
        <v>1778</v>
      </c>
      <c r="FU323" s="100" t="s">
        <v>2356</v>
      </c>
      <c r="FV323" s="100" t="s">
        <v>1909</v>
      </c>
      <c r="FW323" s="100" t="s">
        <v>2204</v>
      </c>
      <c r="FX323" s="100" t="s">
        <v>2212</v>
      </c>
      <c r="FY323" s="100" t="s">
        <v>2212</v>
      </c>
      <c r="FZ323" s="100" t="s">
        <v>2242</v>
      </c>
      <c r="GA323" s="100" t="s">
        <v>2171</v>
      </c>
      <c r="GB323" s="100"/>
    </row>
    <row r="324" spans="1:184" ht="24" hidden="1" customHeight="1" x14ac:dyDescent="0.25">
      <c r="A324" s="32" t="s">
        <v>304</v>
      </c>
      <c r="B324" s="90" t="s">
        <v>310</v>
      </c>
      <c r="C324" s="41" t="str">
        <f>'[1]Özet tablo'!P323</f>
        <v>EDİRNE</v>
      </c>
      <c r="D324" s="41"/>
      <c r="E324" s="41"/>
      <c r="F324" s="41"/>
      <c r="G324" s="91">
        <v>12</v>
      </c>
      <c r="H324" s="91">
        <v>35</v>
      </c>
      <c r="I324" s="91">
        <v>58</v>
      </c>
      <c r="J324" s="91">
        <v>105</v>
      </c>
      <c r="K324" s="92">
        <v>7</v>
      </c>
      <c r="L324" s="92">
        <v>25</v>
      </c>
      <c r="M324" s="92">
        <v>70</v>
      </c>
      <c r="N324" s="92">
        <v>102</v>
      </c>
      <c r="O324" s="93">
        <v>2</v>
      </c>
      <c r="P324" s="40">
        <v>17</v>
      </c>
      <c r="Q324" s="94">
        <f t="shared" si="255"/>
        <v>-3</v>
      </c>
      <c r="R324" s="95">
        <f t="shared" si="256"/>
        <v>-2.8571428571428571E-2</v>
      </c>
      <c r="S324" s="96">
        <v>78</v>
      </c>
      <c r="T324" s="96">
        <v>94</v>
      </c>
      <c r="U324" s="96">
        <v>77</v>
      </c>
      <c r="V324" s="96">
        <v>91</v>
      </c>
      <c r="W324" s="96">
        <v>171</v>
      </c>
      <c r="X324" s="96">
        <v>249</v>
      </c>
      <c r="Y324" s="73">
        <f t="shared" ref="Y324:Y387" si="257">K324/S324*100</f>
        <v>8.9743589743589745</v>
      </c>
      <c r="Z324" s="73">
        <f t="shared" ref="Z324:Z387" si="258">L324/T324*100</f>
        <v>26.595744680851062</v>
      </c>
      <c r="AA324" s="73">
        <f t="shared" ref="AA324:AA387" si="259">((M324+O324)-P324)/U324*100</f>
        <v>71.428571428571431</v>
      </c>
      <c r="AB324" s="73">
        <f t="shared" ref="AB324:AB387" si="260">((L324+M324+O324)-P324)/W324*100</f>
        <v>46.783625730994146</v>
      </c>
      <c r="AC324" s="73">
        <f t="shared" ref="AC324:AC387" si="261">((N324+O324)-P324)/X324*100</f>
        <v>34.939759036144579</v>
      </c>
      <c r="AD324" s="97">
        <f t="shared" si="214"/>
        <v>91</v>
      </c>
      <c r="AE324" s="40">
        <f t="shared" si="215"/>
        <v>22</v>
      </c>
      <c r="AF324" s="98">
        <v>109</v>
      </c>
      <c r="AG324" s="98">
        <v>67</v>
      </c>
      <c r="AH324" s="98">
        <v>107</v>
      </c>
      <c r="AI324" s="98">
        <v>81</v>
      </c>
      <c r="AJ324" s="98">
        <v>17</v>
      </c>
      <c r="AK324" s="98">
        <v>15</v>
      </c>
      <c r="AL324" s="76">
        <v>3</v>
      </c>
      <c r="AM324" s="76">
        <v>5</v>
      </c>
      <c r="AN324" s="77">
        <v>4</v>
      </c>
      <c r="AO324" s="77">
        <v>32</v>
      </c>
      <c r="AP324" s="77">
        <v>58</v>
      </c>
      <c r="AQ324" s="77">
        <v>2</v>
      </c>
      <c r="AR324" s="77">
        <f t="shared" si="246"/>
        <v>96</v>
      </c>
      <c r="AS324" s="77">
        <v>13</v>
      </c>
      <c r="AT324" s="78">
        <v>1</v>
      </c>
      <c r="AU324" s="79">
        <v>3</v>
      </c>
      <c r="AV324" s="80">
        <f t="shared" si="216"/>
        <v>34.45945945945946</v>
      </c>
      <c r="AW324" s="80">
        <f t="shared" si="217"/>
        <v>42.021276595744681</v>
      </c>
      <c r="AX324" s="80">
        <f t="shared" si="218"/>
        <v>58.024691358024697</v>
      </c>
      <c r="AY324" s="81">
        <f t="shared" si="219"/>
        <v>5.9701492537313428</v>
      </c>
      <c r="AZ324" s="81">
        <f t="shared" si="220"/>
        <v>29.906542056074763</v>
      </c>
      <c r="BA324" s="81">
        <f t="shared" si="221"/>
        <v>63.265306122448983</v>
      </c>
      <c r="BB324" s="81">
        <f t="shared" si="222"/>
        <v>45.853658536585371</v>
      </c>
      <c r="BC324" s="81">
        <f t="shared" si="223"/>
        <v>40</v>
      </c>
      <c r="BD324" s="82">
        <f t="shared" si="247"/>
        <v>36</v>
      </c>
      <c r="BE324" s="83">
        <v>3</v>
      </c>
      <c r="BF324" s="83">
        <v>5</v>
      </c>
      <c r="BG324" s="83">
        <v>3</v>
      </c>
      <c r="BH324" s="83">
        <v>27</v>
      </c>
      <c r="BI324" s="83">
        <v>60</v>
      </c>
      <c r="BJ324" s="83">
        <v>5</v>
      </c>
      <c r="BK324" s="77">
        <f t="shared" si="248"/>
        <v>95</v>
      </c>
      <c r="BL324" s="83">
        <f t="shared" si="224"/>
        <v>3</v>
      </c>
      <c r="BM324" s="84">
        <v>5</v>
      </c>
      <c r="BN324" s="83">
        <f t="shared" si="225"/>
        <v>5</v>
      </c>
      <c r="BO324" s="83">
        <f t="shared" si="226"/>
        <v>3</v>
      </c>
      <c r="BP324" s="83">
        <f t="shared" si="227"/>
        <v>27</v>
      </c>
      <c r="BQ324" s="83">
        <f t="shared" si="228"/>
        <v>60</v>
      </c>
      <c r="BR324" s="83">
        <f t="shared" si="229"/>
        <v>5</v>
      </c>
      <c r="BS324" s="77">
        <f t="shared" si="249"/>
        <v>95</v>
      </c>
      <c r="BT324" s="83">
        <f t="shared" si="230"/>
        <v>0</v>
      </c>
      <c r="BU324" s="77"/>
      <c r="BV324" s="83">
        <f t="shared" si="231"/>
        <v>0</v>
      </c>
      <c r="BW324" s="83">
        <f t="shared" si="232"/>
        <v>0</v>
      </c>
      <c r="BX324" s="83">
        <f t="shared" si="233"/>
        <v>0</v>
      </c>
      <c r="BY324" s="83">
        <f t="shared" si="234"/>
        <v>0</v>
      </c>
      <c r="BZ324" s="83">
        <f t="shared" si="235"/>
        <v>0</v>
      </c>
      <c r="CA324" s="77">
        <f t="shared" si="250"/>
        <v>0</v>
      </c>
      <c r="CC324" s="77"/>
      <c r="CI324" s="77">
        <f t="shared" si="251"/>
        <v>0</v>
      </c>
      <c r="CP324" s="77">
        <f t="shared" si="252"/>
        <v>0</v>
      </c>
      <c r="CQ324" s="85">
        <f t="shared" si="236"/>
        <v>0</v>
      </c>
      <c r="CR324" s="77"/>
      <c r="CS324" s="85">
        <f t="shared" si="237"/>
        <v>0</v>
      </c>
      <c r="CT324" s="85">
        <f t="shared" si="238"/>
        <v>0</v>
      </c>
      <c r="CU324" s="85">
        <f t="shared" si="239"/>
        <v>0</v>
      </c>
      <c r="CV324" s="85">
        <f t="shared" si="240"/>
        <v>0</v>
      </c>
      <c r="CW324" s="85">
        <f t="shared" si="241"/>
        <v>0</v>
      </c>
      <c r="CX324" s="77">
        <f t="shared" si="253"/>
        <v>0</v>
      </c>
      <c r="ET324" s="85">
        <v>2</v>
      </c>
      <c r="EU324" s="85">
        <v>3</v>
      </c>
      <c r="EV324" s="85">
        <v>0</v>
      </c>
      <c r="EW324" s="85">
        <v>11</v>
      </c>
      <c r="EX324" s="85">
        <v>33</v>
      </c>
      <c r="EY324" s="85">
        <v>2</v>
      </c>
      <c r="EZ324" s="85">
        <v>1</v>
      </c>
      <c r="FA324" s="85">
        <v>2</v>
      </c>
      <c r="FB324" s="85">
        <v>3</v>
      </c>
      <c r="FC324" s="85">
        <v>16</v>
      </c>
      <c r="FD324" s="85">
        <v>27</v>
      </c>
      <c r="FE324" s="85">
        <v>3</v>
      </c>
      <c r="FL324" s="86">
        <f t="shared" si="254"/>
        <v>38.599999999999994</v>
      </c>
      <c r="FM324" s="99">
        <f t="shared" si="242"/>
        <v>1</v>
      </c>
      <c r="FN324" s="99">
        <f t="shared" si="243"/>
        <v>0</v>
      </c>
      <c r="FO324" s="100">
        <f t="shared" si="244"/>
        <v>0.17</v>
      </c>
      <c r="FP324" s="100">
        <f t="shared" si="245"/>
        <v>0</v>
      </c>
      <c r="FQ324" s="101">
        <v>0.12069685961187551</v>
      </c>
      <c r="FR324" s="101">
        <v>9.0186348313512094E-3</v>
      </c>
      <c r="FS324" s="101">
        <v>2.8397510305179681E-2</v>
      </c>
      <c r="FT324" s="100" t="s">
        <v>1803</v>
      </c>
      <c r="FU324" s="100" t="s">
        <v>1498</v>
      </c>
      <c r="FV324" s="100" t="s">
        <v>1804</v>
      </c>
      <c r="FW324" s="100" t="s">
        <v>1604</v>
      </c>
      <c r="FX324" s="100" t="s">
        <v>1805</v>
      </c>
      <c r="FY324" s="100" t="s">
        <v>1686</v>
      </c>
      <c r="FZ324" s="100" t="s">
        <v>1806</v>
      </c>
      <c r="GA324" s="100" t="s">
        <v>1458</v>
      </c>
      <c r="GB324" s="100"/>
    </row>
    <row r="325" spans="1:184" ht="14.45" hidden="1" customHeight="1" x14ac:dyDescent="0.25">
      <c r="A325" s="32" t="s">
        <v>304</v>
      </c>
      <c r="B325" s="90" t="s">
        <v>1039</v>
      </c>
      <c r="C325" s="41" t="str">
        <f>'[1]Özet tablo'!P324</f>
        <v>EDİRNE</v>
      </c>
      <c r="D325" s="41"/>
      <c r="E325" s="41"/>
      <c r="F325" s="41"/>
      <c r="G325" s="91">
        <v>285</v>
      </c>
      <c r="H325" s="91">
        <v>726</v>
      </c>
      <c r="I325" s="91">
        <v>1198</v>
      </c>
      <c r="J325" s="91">
        <v>2209</v>
      </c>
      <c r="K325" s="92">
        <v>339</v>
      </c>
      <c r="L325" s="92">
        <v>750</v>
      </c>
      <c r="M325" s="92">
        <v>1389</v>
      </c>
      <c r="N325" s="92">
        <v>2478</v>
      </c>
      <c r="O325" s="93">
        <v>29</v>
      </c>
      <c r="P325" s="40">
        <v>346</v>
      </c>
      <c r="Q325" s="94">
        <f t="shared" si="255"/>
        <v>269</v>
      </c>
      <c r="R325" s="95">
        <f t="shared" si="256"/>
        <v>0.12177455862381167</v>
      </c>
      <c r="S325" s="96">
        <v>1299</v>
      </c>
      <c r="T325" s="96">
        <v>1591</v>
      </c>
      <c r="U325" s="96">
        <v>1368</v>
      </c>
      <c r="V325" s="96">
        <v>1771</v>
      </c>
      <c r="W325" s="96">
        <v>2959</v>
      </c>
      <c r="X325" s="96">
        <v>4258</v>
      </c>
      <c r="Y325" s="73">
        <f t="shared" si="257"/>
        <v>26.096997690531175</v>
      </c>
      <c r="Z325" s="73">
        <f t="shared" si="258"/>
        <v>47.14016341923319</v>
      </c>
      <c r="AA325" s="73">
        <f t="shared" si="259"/>
        <v>78.362573099415201</v>
      </c>
      <c r="AB325" s="73">
        <f t="shared" si="260"/>
        <v>61.574856370395402</v>
      </c>
      <c r="AC325" s="73">
        <f t="shared" si="261"/>
        <v>50.751526538280878</v>
      </c>
      <c r="AD325" s="97">
        <f t="shared" ref="AD325:AD388" si="262">W325-((L325+M325+O325)-P325)</f>
        <v>1137</v>
      </c>
      <c r="AE325" s="40">
        <f t="shared" ref="AE325:AE388" si="263">U325-((M325+O325)-P325)</f>
        <v>296</v>
      </c>
      <c r="AF325" s="98">
        <v>1773</v>
      </c>
      <c r="AG325" s="98">
        <v>1377</v>
      </c>
      <c r="AH325" s="98">
        <v>1747</v>
      </c>
      <c r="AI325" s="98">
        <v>1217</v>
      </c>
      <c r="AJ325" s="98">
        <v>416</v>
      </c>
      <c r="AK325" s="98">
        <v>409</v>
      </c>
      <c r="AL325" s="76">
        <v>50</v>
      </c>
      <c r="AM325" s="76">
        <v>129</v>
      </c>
      <c r="AN325" s="77">
        <v>396</v>
      </c>
      <c r="AO325" s="77">
        <v>784</v>
      </c>
      <c r="AP325" s="77">
        <v>1247</v>
      </c>
      <c r="AQ325" s="77">
        <v>128</v>
      </c>
      <c r="AR325" s="77">
        <f t="shared" si="246"/>
        <v>2555</v>
      </c>
      <c r="AS325" s="77">
        <v>455</v>
      </c>
      <c r="AT325" s="78">
        <v>14</v>
      </c>
      <c r="AU325" s="79">
        <v>55</v>
      </c>
      <c r="AV325" s="80">
        <f t="shared" ref="AV325:AV388" si="264">((AN325+AP325+AQ325)-AS325)/(AG325+AI325)*100</f>
        <v>50.73245952197378</v>
      </c>
      <c r="AW325" s="80">
        <f t="shared" ref="AW325:AW388" si="265">((AO325+AP325+AQ325)-AS325)/(AI325+AH325)*100</f>
        <v>57.48987854251012</v>
      </c>
      <c r="AX325" s="80">
        <f t="shared" ref="AX325:AX388" si="266">((AP325+AQ325)-AS325)/AI325*100</f>
        <v>75.595727198027944</v>
      </c>
      <c r="AY325" s="81">
        <f t="shared" ref="AY325:AY388" si="267">AN325/AG325*100</f>
        <v>28.75816993464052</v>
      </c>
      <c r="AZ325" s="81">
        <f t="shared" ref="AZ325:AZ388" si="268">AO325/AH325*100</f>
        <v>44.876931883228394</v>
      </c>
      <c r="BA325" s="81">
        <f t="shared" ref="BA325:BA388" si="269">(AP325+AT325+AU325)/(AI325+AJ325)*100</f>
        <v>80.58787507654624</v>
      </c>
      <c r="BB325" s="81">
        <f t="shared" ref="BB325:BB388" si="270">(AP325+AT325+AU325+AO325)/(AI325+AJ325+AH325)*100</f>
        <v>62.130177514792898</v>
      </c>
      <c r="BC325" s="81">
        <f t="shared" ref="BC325:BC388" si="271">(AP325+AT325+AU325+AN325)/(AI325+AJ325+AG325)*100</f>
        <v>56.87707641196014</v>
      </c>
      <c r="BD325" s="82">
        <f t="shared" si="247"/>
        <v>317</v>
      </c>
      <c r="BE325" s="83">
        <v>52</v>
      </c>
      <c r="BF325" s="83">
        <v>155</v>
      </c>
      <c r="BG325" s="83">
        <v>358</v>
      </c>
      <c r="BH325" s="83">
        <v>758</v>
      </c>
      <c r="BI325" s="83">
        <v>1254</v>
      </c>
      <c r="BJ325" s="83">
        <v>194</v>
      </c>
      <c r="BK325" s="77">
        <f t="shared" si="248"/>
        <v>2564</v>
      </c>
      <c r="BL325" s="83">
        <f t="shared" ref="BL325:BL388" si="272">DP325+EH325+ET325+EZ325</f>
        <v>38</v>
      </c>
      <c r="BM325" s="84">
        <v>73</v>
      </c>
      <c r="BN325" s="83">
        <f t="shared" ref="BN325:BN388" si="273">DQ325+EI325+EU325+FA325</f>
        <v>98</v>
      </c>
      <c r="BO325" s="83">
        <f t="shared" ref="BO325:BO388" si="274">DR325+EJ325+EV325+FB325</f>
        <v>144</v>
      </c>
      <c r="BP325" s="83">
        <f t="shared" ref="BP325:BP388" si="275">DS325+EK325+EW325+FC325</f>
        <v>475</v>
      </c>
      <c r="BQ325" s="83">
        <f t="shared" ref="BQ325:BQ388" si="276">DT325+EL325+EX325+FD325</f>
        <v>1027</v>
      </c>
      <c r="BR325" s="83">
        <f t="shared" ref="BR325:BR388" si="277">DU325+EM325+EY325+FE325</f>
        <v>165</v>
      </c>
      <c r="BS325" s="77">
        <f t="shared" si="249"/>
        <v>1811</v>
      </c>
      <c r="BT325" s="83">
        <f t="shared" ref="BT325:BT388" si="278">DV325+EB325+EN325</f>
        <v>5</v>
      </c>
      <c r="BU325" s="77">
        <v>16</v>
      </c>
      <c r="BV325" s="83">
        <f t="shared" ref="BV325:BV388" si="279">DW325+EC325+EO325</f>
        <v>18</v>
      </c>
      <c r="BW325" s="83">
        <f t="shared" ref="BW325:BW388" si="280">DX325+ED325+EP325</f>
        <v>30</v>
      </c>
      <c r="BX325" s="83">
        <f t="shared" ref="BX325:BX388" si="281">DY325+EE325+EQ325</f>
        <v>59</v>
      </c>
      <c r="BY325" s="83">
        <f t="shared" ref="BY325:BY388" si="282">DZ325+EF325+ER325</f>
        <v>118</v>
      </c>
      <c r="BZ325" s="83">
        <f t="shared" ref="BZ325:BZ388" si="283">EA325+EG325+ES325</f>
        <v>26</v>
      </c>
      <c r="CA325" s="77">
        <f t="shared" si="250"/>
        <v>233</v>
      </c>
      <c r="CB325" s="85">
        <v>6</v>
      </c>
      <c r="CC325" s="77">
        <v>37</v>
      </c>
      <c r="CD325" s="85">
        <v>33</v>
      </c>
      <c r="CE325" s="85">
        <v>160</v>
      </c>
      <c r="CF325" s="85">
        <v>192</v>
      </c>
      <c r="CG325" s="85">
        <v>81</v>
      </c>
      <c r="CH325" s="85">
        <v>3</v>
      </c>
      <c r="CI325" s="77">
        <f t="shared" si="251"/>
        <v>436</v>
      </c>
      <c r="CP325" s="77">
        <f t="shared" si="252"/>
        <v>0</v>
      </c>
      <c r="CQ325" s="85">
        <f t="shared" ref="CQ325:CQ388" si="284">CY325+DE325+DK325+FF325</f>
        <v>3</v>
      </c>
      <c r="CR325" s="77">
        <v>3</v>
      </c>
      <c r="CS325" s="85">
        <f t="shared" ref="CS325:CS376" si="285">CZ325+DF325+DK325+FG325</f>
        <v>6</v>
      </c>
      <c r="CT325" s="85">
        <f t="shared" ref="CT325:CT376" si="286">DA325+DG325+DL325+FH325</f>
        <v>24</v>
      </c>
      <c r="CU325" s="85">
        <f t="shared" ref="CU325:CU376" si="287">DB325+DH325+DM325+FI325</f>
        <v>32</v>
      </c>
      <c r="CV325" s="85">
        <f t="shared" ref="CV325:CV376" si="288">DC325+DI325+DN325+FJ325</f>
        <v>28</v>
      </c>
      <c r="CW325" s="85">
        <f t="shared" ref="CW325:CW376" si="289">DD325+DJ325+DO325+FK325</f>
        <v>0</v>
      </c>
      <c r="CX325" s="77">
        <f t="shared" si="253"/>
        <v>84</v>
      </c>
      <c r="CY325" s="85">
        <v>2</v>
      </c>
      <c r="CZ325" s="85">
        <v>3</v>
      </c>
      <c r="DA325" s="85">
        <v>0</v>
      </c>
      <c r="DB325" s="85">
        <v>9</v>
      </c>
      <c r="DC325" s="85">
        <v>5</v>
      </c>
      <c r="DD325" s="85">
        <v>0</v>
      </c>
      <c r="DE325" s="85">
        <v>1</v>
      </c>
      <c r="DF325" s="85">
        <v>3</v>
      </c>
      <c r="DG325" s="85">
        <v>24</v>
      </c>
      <c r="DH325" s="85">
        <v>23</v>
      </c>
      <c r="DI325" s="85">
        <v>23</v>
      </c>
      <c r="DJ325" s="85">
        <v>0</v>
      </c>
      <c r="DP325" s="85">
        <v>2</v>
      </c>
      <c r="DQ325" s="85">
        <v>5</v>
      </c>
      <c r="DR325" s="85">
        <v>33</v>
      </c>
      <c r="DS325" s="85">
        <v>44</v>
      </c>
      <c r="DT325" s="85">
        <v>17</v>
      </c>
      <c r="DU325" s="85">
        <v>6</v>
      </c>
      <c r="DV325" s="85">
        <v>2</v>
      </c>
      <c r="DW325" s="85">
        <v>8</v>
      </c>
      <c r="DX325" s="85">
        <v>13</v>
      </c>
      <c r="DY325" s="85">
        <v>36</v>
      </c>
      <c r="DZ325" s="85">
        <v>65</v>
      </c>
      <c r="EA325" s="85">
        <v>17</v>
      </c>
      <c r="EB325" s="85">
        <v>3</v>
      </c>
      <c r="EC325" s="85">
        <v>10</v>
      </c>
      <c r="ED325" s="85">
        <v>17</v>
      </c>
      <c r="EE325" s="85">
        <v>23</v>
      </c>
      <c r="EF325" s="85">
        <v>53</v>
      </c>
      <c r="EG325" s="85">
        <v>9</v>
      </c>
      <c r="EH325" s="85">
        <v>2</v>
      </c>
      <c r="EI325" s="85">
        <v>0</v>
      </c>
      <c r="EJ325" s="85">
        <v>0</v>
      </c>
      <c r="EK325" s="85">
        <v>1</v>
      </c>
      <c r="EL325" s="85">
        <v>5</v>
      </c>
      <c r="EM325" s="85">
        <v>2</v>
      </c>
      <c r="ET325" s="85">
        <v>30</v>
      </c>
      <c r="EU325" s="85">
        <v>58</v>
      </c>
      <c r="EV325" s="85">
        <v>7</v>
      </c>
      <c r="EW325" s="85">
        <v>171</v>
      </c>
      <c r="EX325" s="85">
        <v>729</v>
      </c>
      <c r="EY325" s="85">
        <v>131</v>
      </c>
      <c r="EZ325" s="85">
        <v>4</v>
      </c>
      <c r="FA325" s="85">
        <v>35</v>
      </c>
      <c r="FB325" s="85">
        <v>104</v>
      </c>
      <c r="FC325" s="85">
        <v>259</v>
      </c>
      <c r="FD325" s="85">
        <v>276</v>
      </c>
      <c r="FE325" s="85">
        <v>26</v>
      </c>
      <c r="FL325" s="86">
        <f t="shared" si="254"/>
        <v>0</v>
      </c>
      <c r="FM325" s="99">
        <f t="shared" ref="FM325:FM388" si="290">IF(FL325/20&gt;0,INT(FL325/20),0)</f>
        <v>0</v>
      </c>
      <c r="FN325" s="99">
        <f t="shared" ref="FN325:FN388" si="291">IF(FM325/5&gt;0.49,INT(FM325/5),0)</f>
        <v>0</v>
      </c>
      <c r="FO325" s="100">
        <f t="shared" ref="FO325:FO388" si="292">IF(FM325&gt;0.49,(FM325*$FO$1)/1000,0)</f>
        <v>0</v>
      </c>
      <c r="FP325" s="100">
        <f t="shared" ref="FP325:FP388" si="293">IF(FN325&gt;0.49,(FN325*$FP$1),0)</f>
        <v>0</v>
      </c>
      <c r="FQ325" s="101">
        <v>0.61446613088404134</v>
      </c>
      <c r="FR325" s="101">
        <v>0.50980392156862753</v>
      </c>
      <c r="FS325" s="101">
        <v>0.46193609022556392</v>
      </c>
      <c r="FT325" s="100" t="s">
        <v>1547</v>
      </c>
      <c r="FU325" s="100" t="s">
        <v>1452</v>
      </c>
      <c r="FV325" s="100" t="s">
        <v>1426</v>
      </c>
      <c r="FW325" s="100" t="s">
        <v>1578</v>
      </c>
      <c r="FX325" s="100" t="s">
        <v>1492</v>
      </c>
      <c r="FY325" s="100" t="s">
        <v>1598</v>
      </c>
      <c r="FZ325" s="100" t="s">
        <v>1599</v>
      </c>
      <c r="GA325" s="100" t="s">
        <v>1494</v>
      </c>
      <c r="GB325" s="100"/>
    </row>
    <row r="326" spans="1:184" ht="12.75" hidden="1" customHeight="1" x14ac:dyDescent="0.25">
      <c r="A326" s="32" t="s">
        <v>304</v>
      </c>
      <c r="B326" s="90" t="s">
        <v>311</v>
      </c>
      <c r="C326" s="41" t="str">
        <f>'[1]Özet tablo'!P325</f>
        <v>EDİRNE</v>
      </c>
      <c r="D326" s="41"/>
      <c r="E326" s="41"/>
      <c r="F326" s="41"/>
      <c r="G326" s="91">
        <v>2</v>
      </c>
      <c r="H326" s="91">
        <v>20</v>
      </c>
      <c r="I326" s="91">
        <v>52</v>
      </c>
      <c r="J326" s="91">
        <v>74</v>
      </c>
      <c r="K326" s="92">
        <v>10</v>
      </c>
      <c r="L326" s="92">
        <v>29</v>
      </c>
      <c r="M326" s="92">
        <v>43</v>
      </c>
      <c r="N326" s="92">
        <v>82</v>
      </c>
      <c r="O326" s="93"/>
      <c r="P326" s="40">
        <v>15</v>
      </c>
      <c r="Q326" s="94">
        <f t="shared" si="255"/>
        <v>8</v>
      </c>
      <c r="R326" s="95">
        <f t="shared" si="256"/>
        <v>0.10810810810810811</v>
      </c>
      <c r="S326" s="96">
        <v>45</v>
      </c>
      <c r="T326" s="96">
        <v>82</v>
      </c>
      <c r="U326" s="96">
        <v>51</v>
      </c>
      <c r="V326" s="96">
        <v>72</v>
      </c>
      <c r="W326" s="96">
        <v>133</v>
      </c>
      <c r="X326" s="96">
        <v>178</v>
      </c>
      <c r="Y326" s="73">
        <f t="shared" si="257"/>
        <v>22.222222222222221</v>
      </c>
      <c r="Z326" s="73">
        <f t="shared" si="258"/>
        <v>35.365853658536587</v>
      </c>
      <c r="AA326" s="73">
        <f t="shared" si="259"/>
        <v>54.901960784313729</v>
      </c>
      <c r="AB326" s="73">
        <f t="shared" si="260"/>
        <v>42.857142857142854</v>
      </c>
      <c r="AC326" s="73">
        <f t="shared" si="261"/>
        <v>37.640449438202246</v>
      </c>
      <c r="AD326" s="97">
        <f t="shared" si="262"/>
        <v>76</v>
      </c>
      <c r="AE326" s="40">
        <f t="shared" si="263"/>
        <v>23</v>
      </c>
      <c r="AF326" s="98">
        <v>61</v>
      </c>
      <c r="AG326" s="98">
        <v>54</v>
      </c>
      <c r="AH326" s="98">
        <v>60</v>
      </c>
      <c r="AI326" s="98">
        <v>57</v>
      </c>
      <c r="AJ326" s="98">
        <v>19</v>
      </c>
      <c r="AK326" s="98">
        <v>11</v>
      </c>
      <c r="AL326" s="76">
        <v>1</v>
      </c>
      <c r="AM326" s="76">
        <v>3</v>
      </c>
      <c r="AN326" s="77">
        <v>18</v>
      </c>
      <c r="AO326" s="77">
        <v>27</v>
      </c>
      <c r="AP326" s="77">
        <v>53</v>
      </c>
      <c r="AQ326" s="77">
        <v>1</v>
      </c>
      <c r="AR326" s="77">
        <f t="shared" ref="AR326:AR389" si="294">AN326+AO326+AP326+AQ326</f>
        <v>99</v>
      </c>
      <c r="AS326" s="77">
        <v>15</v>
      </c>
      <c r="AT326" s="78">
        <v>3</v>
      </c>
      <c r="AU326" s="79">
        <v>5</v>
      </c>
      <c r="AV326" s="80">
        <f t="shared" si="264"/>
        <v>51.351351351351347</v>
      </c>
      <c r="AW326" s="80">
        <f t="shared" si="265"/>
        <v>56.410256410256409</v>
      </c>
      <c r="AX326" s="80">
        <f t="shared" si="266"/>
        <v>68.421052631578945</v>
      </c>
      <c r="AY326" s="81">
        <f t="shared" si="267"/>
        <v>33.333333333333329</v>
      </c>
      <c r="AZ326" s="81">
        <f t="shared" si="268"/>
        <v>45</v>
      </c>
      <c r="BA326" s="81">
        <f t="shared" si="269"/>
        <v>80.26315789473685</v>
      </c>
      <c r="BB326" s="81">
        <f t="shared" si="270"/>
        <v>64.705882352941174</v>
      </c>
      <c r="BC326" s="81">
        <f t="shared" si="271"/>
        <v>60.769230769230766</v>
      </c>
      <c r="BD326" s="82">
        <f t="shared" ref="BD326:BD389" si="295">(AI326+AJ326)-(AP326+AT326+AU326)</f>
        <v>15</v>
      </c>
      <c r="BE326" s="83">
        <v>1</v>
      </c>
      <c r="BF326" s="83">
        <v>5</v>
      </c>
      <c r="BG326" s="83">
        <v>18</v>
      </c>
      <c r="BH326" s="83">
        <v>27</v>
      </c>
      <c r="BI326" s="83">
        <v>52</v>
      </c>
      <c r="BJ326" s="83">
        <v>3</v>
      </c>
      <c r="BK326" s="77">
        <f t="shared" ref="BK326:BK389" si="296">BG326+BH326+BI326+BJ326</f>
        <v>100</v>
      </c>
      <c r="BL326" s="83">
        <f t="shared" si="272"/>
        <v>1</v>
      </c>
      <c r="BM326" s="84">
        <v>3</v>
      </c>
      <c r="BN326" s="83">
        <f t="shared" si="273"/>
        <v>5</v>
      </c>
      <c r="BO326" s="83">
        <f t="shared" si="274"/>
        <v>18</v>
      </c>
      <c r="BP326" s="83">
        <f t="shared" si="275"/>
        <v>27</v>
      </c>
      <c r="BQ326" s="83">
        <f t="shared" si="276"/>
        <v>52</v>
      </c>
      <c r="BR326" s="83">
        <f t="shared" si="277"/>
        <v>3</v>
      </c>
      <c r="BS326" s="77">
        <f t="shared" ref="BS326:BS389" si="297">BO326+BP326+BQ326+BR326</f>
        <v>100</v>
      </c>
      <c r="BT326" s="83">
        <f t="shared" si="278"/>
        <v>0</v>
      </c>
      <c r="BU326" s="77"/>
      <c r="BV326" s="83">
        <f t="shared" si="279"/>
        <v>0</v>
      </c>
      <c r="BW326" s="83">
        <f t="shared" si="280"/>
        <v>0</v>
      </c>
      <c r="BX326" s="83">
        <f t="shared" si="281"/>
        <v>0</v>
      </c>
      <c r="BY326" s="83">
        <f t="shared" si="282"/>
        <v>0</v>
      </c>
      <c r="BZ326" s="83">
        <f t="shared" si="283"/>
        <v>0</v>
      </c>
      <c r="CA326" s="77">
        <f t="shared" ref="CA326:CA389" si="298">BW326+BX326+BY326+BZ326</f>
        <v>0</v>
      </c>
      <c r="CC326" s="77"/>
      <c r="CI326" s="77">
        <f t="shared" ref="CI326:CI389" si="299">CE326+CF326+CG326+CH326</f>
        <v>0</v>
      </c>
      <c r="CP326" s="77">
        <f t="shared" ref="CP326:CP389" si="300">CL326+CM326+CN326+CO326</f>
        <v>0</v>
      </c>
      <c r="CQ326" s="85">
        <f t="shared" si="284"/>
        <v>0</v>
      </c>
      <c r="CR326" s="77"/>
      <c r="CS326" s="85">
        <f t="shared" si="285"/>
        <v>0</v>
      </c>
      <c r="CT326" s="85">
        <f t="shared" si="286"/>
        <v>0</v>
      </c>
      <c r="CU326" s="85">
        <f t="shared" si="287"/>
        <v>0</v>
      </c>
      <c r="CV326" s="85">
        <f t="shared" si="288"/>
        <v>0</v>
      </c>
      <c r="CW326" s="85">
        <f t="shared" si="289"/>
        <v>0</v>
      </c>
      <c r="CX326" s="77">
        <f t="shared" ref="CX326:CX389" si="301">CT326+CU326+CV326+CW326</f>
        <v>0</v>
      </c>
      <c r="EZ326" s="85">
        <v>1</v>
      </c>
      <c r="FA326" s="85">
        <v>5</v>
      </c>
      <c r="FB326" s="85">
        <v>18</v>
      </c>
      <c r="FC326" s="85">
        <v>27</v>
      </c>
      <c r="FD326" s="85">
        <v>52</v>
      </c>
      <c r="FE326" s="85">
        <v>3</v>
      </c>
      <c r="FL326" s="86">
        <f t="shared" ref="FL326:FL389" si="302">IF(((AH326+AI326)*0.7)-(AO326+AP326+AQ326+AT326)&gt;0,((AH326+AI326)*0.7)-(AO326+AP326+AQ326+AT326),0)</f>
        <v>0</v>
      </c>
      <c r="FM326" s="99">
        <f t="shared" si="290"/>
        <v>0</v>
      </c>
      <c r="FN326" s="99">
        <f t="shared" si="291"/>
        <v>0</v>
      </c>
      <c r="FO326" s="100">
        <f t="shared" si="292"/>
        <v>0</v>
      </c>
      <c r="FP326" s="100">
        <f t="shared" si="293"/>
        <v>0</v>
      </c>
      <c r="FQ326" s="101">
        <v>1.1611194659428525</v>
      </c>
      <c r="FR326" s="101">
        <v>0.92816280760773406</v>
      </c>
      <c r="FS326" s="101">
        <v>0.89549600844572552</v>
      </c>
      <c r="FT326" s="100" t="s">
        <v>1421</v>
      </c>
      <c r="FU326" s="100" t="s">
        <v>1422</v>
      </c>
      <c r="FV326" s="100" t="s">
        <v>1417</v>
      </c>
      <c r="FW326" s="100" t="s">
        <v>1441</v>
      </c>
      <c r="FX326" s="100" t="s">
        <v>1442</v>
      </c>
      <c r="FY326" s="100" t="s">
        <v>1415</v>
      </c>
      <c r="FZ326" s="100" t="s">
        <v>1431</v>
      </c>
      <c r="GA326" s="100" t="s">
        <v>1443</v>
      </c>
      <c r="GB326" s="100"/>
    </row>
    <row r="327" spans="1:184" hidden="1" x14ac:dyDescent="0.25">
      <c r="A327" s="32" t="s">
        <v>304</v>
      </c>
      <c r="B327" s="90" t="s">
        <v>312</v>
      </c>
      <c r="C327" s="41" t="str">
        <f>'[1]Özet tablo'!P326</f>
        <v>EDİRNE</v>
      </c>
      <c r="D327" s="41"/>
      <c r="E327" s="41"/>
      <c r="F327" s="41"/>
      <c r="G327" s="91">
        <v>64</v>
      </c>
      <c r="H327" s="91">
        <v>223</v>
      </c>
      <c r="I327" s="91">
        <v>416</v>
      </c>
      <c r="J327" s="91">
        <v>703</v>
      </c>
      <c r="K327" s="92">
        <v>53</v>
      </c>
      <c r="L327" s="92">
        <v>189</v>
      </c>
      <c r="M327" s="92">
        <v>391</v>
      </c>
      <c r="N327" s="92">
        <v>633</v>
      </c>
      <c r="O327" s="93">
        <v>24</v>
      </c>
      <c r="P327" s="40">
        <v>109</v>
      </c>
      <c r="Q327" s="94">
        <f t="shared" si="255"/>
        <v>-70</v>
      </c>
      <c r="R327" s="95">
        <f t="shared" si="256"/>
        <v>-9.9573257467994308E-2</v>
      </c>
      <c r="S327" s="96">
        <v>467</v>
      </c>
      <c r="T327" s="96">
        <v>556</v>
      </c>
      <c r="U327" s="96">
        <v>439</v>
      </c>
      <c r="V327" s="96">
        <v>576</v>
      </c>
      <c r="W327" s="96">
        <v>995</v>
      </c>
      <c r="X327" s="96">
        <v>1462</v>
      </c>
      <c r="Y327" s="73">
        <f t="shared" si="257"/>
        <v>11.349036402569594</v>
      </c>
      <c r="Z327" s="73">
        <f t="shared" si="258"/>
        <v>33.992805755395686</v>
      </c>
      <c r="AA327" s="73">
        <f t="shared" si="259"/>
        <v>69.703872437357631</v>
      </c>
      <c r="AB327" s="73">
        <f t="shared" si="260"/>
        <v>49.748743718592962</v>
      </c>
      <c r="AC327" s="73">
        <f t="shared" si="261"/>
        <v>37.482900136798911</v>
      </c>
      <c r="AD327" s="97">
        <f t="shared" si="262"/>
        <v>500</v>
      </c>
      <c r="AE327" s="40">
        <f t="shared" si="263"/>
        <v>133</v>
      </c>
      <c r="AF327" s="98">
        <v>595</v>
      </c>
      <c r="AG327" s="98">
        <v>444</v>
      </c>
      <c r="AH327" s="98">
        <v>602</v>
      </c>
      <c r="AI327" s="98">
        <v>416</v>
      </c>
      <c r="AJ327" s="98">
        <v>135</v>
      </c>
      <c r="AK327" s="98">
        <v>135</v>
      </c>
      <c r="AL327" s="76">
        <v>22</v>
      </c>
      <c r="AM327" s="76">
        <v>33</v>
      </c>
      <c r="AN327" s="77">
        <v>78</v>
      </c>
      <c r="AO327" s="77">
        <v>378</v>
      </c>
      <c r="AP327" s="77">
        <v>663</v>
      </c>
      <c r="AQ327" s="77">
        <v>21</v>
      </c>
      <c r="AR327" s="77">
        <f t="shared" si="294"/>
        <v>1140</v>
      </c>
      <c r="AS327" s="77">
        <v>92</v>
      </c>
      <c r="AT327" s="78">
        <v>12</v>
      </c>
      <c r="AU327" s="79">
        <v>53</v>
      </c>
      <c r="AV327" s="80">
        <f t="shared" si="264"/>
        <v>77.906976744186053</v>
      </c>
      <c r="AW327" s="80">
        <f t="shared" si="265"/>
        <v>95.284872298624762</v>
      </c>
      <c r="AX327" s="80">
        <f t="shared" si="266"/>
        <v>142.30769230769232</v>
      </c>
      <c r="AY327" s="81">
        <f t="shared" si="267"/>
        <v>17.567567567567568</v>
      </c>
      <c r="AZ327" s="81">
        <f t="shared" si="268"/>
        <v>62.790697674418603</v>
      </c>
      <c r="BA327" s="81">
        <f t="shared" si="269"/>
        <v>132.12341197822141</v>
      </c>
      <c r="BB327" s="81">
        <f t="shared" si="270"/>
        <v>95.923677363399833</v>
      </c>
      <c r="BC327" s="81">
        <f t="shared" si="271"/>
        <v>81.005025125628137</v>
      </c>
      <c r="BD327" s="82">
        <f t="shared" si="295"/>
        <v>-177</v>
      </c>
      <c r="BE327" s="83">
        <v>22</v>
      </c>
      <c r="BF327" s="83">
        <v>37</v>
      </c>
      <c r="BG327" s="83">
        <v>47</v>
      </c>
      <c r="BH327" s="83">
        <v>187</v>
      </c>
      <c r="BI327" s="83">
        <v>337</v>
      </c>
      <c r="BJ327" s="83">
        <v>38</v>
      </c>
      <c r="BK327" s="77">
        <f t="shared" si="296"/>
        <v>609</v>
      </c>
      <c r="BL327" s="83">
        <f t="shared" si="272"/>
        <v>22</v>
      </c>
      <c r="BM327" s="84">
        <v>33</v>
      </c>
      <c r="BN327" s="83">
        <f t="shared" si="273"/>
        <v>37</v>
      </c>
      <c r="BO327" s="83">
        <f t="shared" si="274"/>
        <v>47</v>
      </c>
      <c r="BP327" s="83">
        <f t="shared" si="275"/>
        <v>187</v>
      </c>
      <c r="BQ327" s="83">
        <f t="shared" si="276"/>
        <v>337</v>
      </c>
      <c r="BR327" s="83">
        <f t="shared" si="277"/>
        <v>38</v>
      </c>
      <c r="BS327" s="77">
        <f t="shared" si="297"/>
        <v>609</v>
      </c>
      <c r="BT327" s="83">
        <f t="shared" si="278"/>
        <v>0</v>
      </c>
      <c r="BU327" s="77"/>
      <c r="BV327" s="83">
        <f t="shared" si="279"/>
        <v>0</v>
      </c>
      <c r="BW327" s="83">
        <f t="shared" si="280"/>
        <v>0</v>
      </c>
      <c r="BX327" s="83">
        <f t="shared" si="281"/>
        <v>0</v>
      </c>
      <c r="BY327" s="83">
        <f t="shared" si="282"/>
        <v>0</v>
      </c>
      <c r="BZ327" s="83">
        <f t="shared" si="283"/>
        <v>0</v>
      </c>
      <c r="CA327" s="77">
        <f t="shared" si="298"/>
        <v>0</v>
      </c>
      <c r="CC327" s="77"/>
      <c r="CI327" s="77">
        <f t="shared" si="299"/>
        <v>0</v>
      </c>
      <c r="CP327" s="77">
        <f t="shared" si="300"/>
        <v>0</v>
      </c>
      <c r="CQ327" s="85">
        <f t="shared" si="284"/>
        <v>0</v>
      </c>
      <c r="CR327" s="77"/>
      <c r="CS327" s="85">
        <f t="shared" si="285"/>
        <v>0</v>
      </c>
      <c r="CT327" s="85">
        <f t="shared" si="286"/>
        <v>0</v>
      </c>
      <c r="CU327" s="85">
        <f t="shared" si="287"/>
        <v>0</v>
      </c>
      <c r="CV327" s="85">
        <f t="shared" si="288"/>
        <v>0</v>
      </c>
      <c r="CW327" s="85">
        <f t="shared" si="289"/>
        <v>0</v>
      </c>
      <c r="CX327" s="77">
        <f t="shared" si="301"/>
        <v>0</v>
      </c>
      <c r="DP327" s="85">
        <v>1</v>
      </c>
      <c r="DQ327" s="85">
        <v>2</v>
      </c>
      <c r="DR327" s="85">
        <v>8</v>
      </c>
      <c r="DS327" s="85">
        <v>17</v>
      </c>
      <c r="DT327" s="85">
        <v>4</v>
      </c>
      <c r="DU327" s="85">
        <v>0</v>
      </c>
      <c r="ET327" s="85">
        <v>20</v>
      </c>
      <c r="EU327" s="85">
        <v>29</v>
      </c>
      <c r="EV327" s="85">
        <v>6</v>
      </c>
      <c r="EW327" s="85">
        <v>121</v>
      </c>
      <c r="EX327" s="85">
        <v>305</v>
      </c>
      <c r="EY327" s="85">
        <v>37</v>
      </c>
      <c r="EZ327" s="85">
        <v>1</v>
      </c>
      <c r="FA327" s="85">
        <v>6</v>
      </c>
      <c r="FB327" s="85">
        <v>33</v>
      </c>
      <c r="FC327" s="85">
        <v>49</v>
      </c>
      <c r="FD327" s="85">
        <v>28</v>
      </c>
      <c r="FE327" s="85">
        <v>1</v>
      </c>
      <c r="FL327" s="86">
        <f t="shared" si="302"/>
        <v>0</v>
      </c>
      <c r="FM327" s="99">
        <f t="shared" si="290"/>
        <v>0</v>
      </c>
      <c r="FN327" s="99">
        <f t="shared" si="291"/>
        <v>0</v>
      </c>
      <c r="FO327" s="100">
        <f t="shared" si="292"/>
        <v>0</v>
      </c>
      <c r="FP327" s="100">
        <f t="shared" si="293"/>
        <v>0</v>
      </c>
      <c r="FQ327" s="101">
        <v>0.35897435897435881</v>
      </c>
      <c r="FR327" s="101">
        <v>0.28475033738191624</v>
      </c>
      <c r="FS327" s="101">
        <v>0.41666666666666685</v>
      </c>
      <c r="FT327" s="100" t="s">
        <v>2065</v>
      </c>
      <c r="FU327" s="100" t="s">
        <v>1515</v>
      </c>
      <c r="FV327" s="100" t="s">
        <v>1552</v>
      </c>
      <c r="FW327" s="100" t="s">
        <v>2369</v>
      </c>
      <c r="FX327" s="100" t="s">
        <v>1950</v>
      </c>
      <c r="FY327" s="100" t="s">
        <v>2210</v>
      </c>
      <c r="FZ327" s="100" t="s">
        <v>2050</v>
      </c>
      <c r="GA327" s="100" t="s">
        <v>1606</v>
      </c>
      <c r="GB327" s="100"/>
    </row>
    <row r="328" spans="1:184" hidden="1" x14ac:dyDescent="0.25">
      <c r="A328" s="32" t="s">
        <v>313</v>
      </c>
      <c r="B328" s="90" t="s">
        <v>314</v>
      </c>
      <c r="C328" s="41" t="str">
        <f>'[1]Özet tablo'!P327</f>
        <v>ELAZIĞ</v>
      </c>
      <c r="D328" s="41"/>
      <c r="E328" s="41"/>
      <c r="F328" s="41"/>
      <c r="G328" s="91">
        <v>1</v>
      </c>
      <c r="H328" s="91">
        <v>15</v>
      </c>
      <c r="I328" s="91">
        <v>9</v>
      </c>
      <c r="J328" s="91">
        <v>25</v>
      </c>
      <c r="K328" s="92">
        <v>0</v>
      </c>
      <c r="L328" s="92">
        <v>5</v>
      </c>
      <c r="M328" s="92">
        <v>8</v>
      </c>
      <c r="N328" s="92">
        <v>13</v>
      </c>
      <c r="O328" s="93">
        <v>3</v>
      </c>
      <c r="P328" s="40">
        <v>3</v>
      </c>
      <c r="Q328" s="94">
        <f t="shared" si="255"/>
        <v>-12</v>
      </c>
      <c r="R328" s="95">
        <f t="shared" si="256"/>
        <v>-0.48</v>
      </c>
      <c r="S328" s="96">
        <v>19</v>
      </c>
      <c r="T328" s="96">
        <v>18</v>
      </c>
      <c r="U328" s="96">
        <v>16</v>
      </c>
      <c r="V328" s="96">
        <v>20</v>
      </c>
      <c r="W328" s="96">
        <v>34</v>
      </c>
      <c r="X328" s="96">
        <v>53</v>
      </c>
      <c r="Y328" s="73">
        <f t="shared" si="257"/>
        <v>0</v>
      </c>
      <c r="Z328" s="73">
        <f t="shared" si="258"/>
        <v>27.777777777777779</v>
      </c>
      <c r="AA328" s="73">
        <f t="shared" si="259"/>
        <v>50</v>
      </c>
      <c r="AB328" s="73">
        <f t="shared" si="260"/>
        <v>38.235294117647058</v>
      </c>
      <c r="AC328" s="73">
        <f t="shared" si="261"/>
        <v>24.528301886792452</v>
      </c>
      <c r="AD328" s="97">
        <f t="shared" si="262"/>
        <v>21</v>
      </c>
      <c r="AE328" s="40">
        <f t="shared" si="263"/>
        <v>8</v>
      </c>
      <c r="AF328" s="98">
        <v>34</v>
      </c>
      <c r="AG328" s="98">
        <v>27</v>
      </c>
      <c r="AH328" s="98">
        <v>33</v>
      </c>
      <c r="AI328" s="98">
        <v>18</v>
      </c>
      <c r="AJ328" s="98">
        <v>6</v>
      </c>
      <c r="AK328" s="98">
        <v>7</v>
      </c>
      <c r="AL328" s="76">
        <v>1</v>
      </c>
      <c r="AM328" s="76">
        <v>2</v>
      </c>
      <c r="AN328" s="77">
        <v>0</v>
      </c>
      <c r="AO328" s="77">
        <v>11</v>
      </c>
      <c r="AP328" s="77">
        <v>13</v>
      </c>
      <c r="AQ328" s="77">
        <v>0</v>
      </c>
      <c r="AR328" s="77">
        <f t="shared" si="294"/>
        <v>24</v>
      </c>
      <c r="AS328" s="77">
        <v>1</v>
      </c>
      <c r="AT328" s="78">
        <v>1</v>
      </c>
      <c r="AU328" s="79">
        <v>3</v>
      </c>
      <c r="AV328" s="80">
        <f t="shared" si="264"/>
        <v>26.666666666666668</v>
      </c>
      <c r="AW328" s="80">
        <f t="shared" si="265"/>
        <v>45.098039215686278</v>
      </c>
      <c r="AX328" s="80">
        <f t="shared" si="266"/>
        <v>66.666666666666657</v>
      </c>
      <c r="AY328" s="81">
        <f t="shared" si="267"/>
        <v>0</v>
      </c>
      <c r="AZ328" s="81">
        <f t="shared" si="268"/>
        <v>33.333333333333329</v>
      </c>
      <c r="BA328" s="81">
        <f t="shared" si="269"/>
        <v>70.833333333333343</v>
      </c>
      <c r="BB328" s="81">
        <f t="shared" si="270"/>
        <v>49.122807017543856</v>
      </c>
      <c r="BC328" s="81">
        <f t="shared" si="271"/>
        <v>33.333333333333329</v>
      </c>
      <c r="BD328" s="82">
        <f t="shared" si="295"/>
        <v>7</v>
      </c>
      <c r="BE328" s="83">
        <v>1</v>
      </c>
      <c r="BF328" s="83">
        <v>1</v>
      </c>
      <c r="BG328" s="83">
        <v>0</v>
      </c>
      <c r="BH328" s="83">
        <v>11</v>
      </c>
      <c r="BI328" s="83">
        <v>13</v>
      </c>
      <c r="BJ328" s="83">
        <v>0</v>
      </c>
      <c r="BK328" s="77">
        <f t="shared" si="296"/>
        <v>24</v>
      </c>
      <c r="BL328" s="83">
        <f t="shared" si="272"/>
        <v>1</v>
      </c>
      <c r="BM328" s="84">
        <v>2</v>
      </c>
      <c r="BN328" s="83">
        <f t="shared" si="273"/>
        <v>1</v>
      </c>
      <c r="BO328" s="83">
        <f t="shared" si="274"/>
        <v>0</v>
      </c>
      <c r="BP328" s="83">
        <f t="shared" si="275"/>
        <v>11</v>
      </c>
      <c r="BQ328" s="83">
        <f t="shared" si="276"/>
        <v>13</v>
      </c>
      <c r="BR328" s="83">
        <f t="shared" si="277"/>
        <v>0</v>
      </c>
      <c r="BS328" s="77">
        <f t="shared" si="297"/>
        <v>24</v>
      </c>
      <c r="BT328" s="83">
        <f t="shared" si="278"/>
        <v>0</v>
      </c>
      <c r="BU328" s="77"/>
      <c r="BV328" s="83">
        <f t="shared" si="279"/>
        <v>0</v>
      </c>
      <c r="BW328" s="83">
        <f t="shared" si="280"/>
        <v>0</v>
      </c>
      <c r="BX328" s="83">
        <f t="shared" si="281"/>
        <v>0</v>
      </c>
      <c r="BY328" s="83">
        <f t="shared" si="282"/>
        <v>0</v>
      </c>
      <c r="BZ328" s="83">
        <f t="shared" si="283"/>
        <v>0</v>
      </c>
      <c r="CA328" s="77">
        <f t="shared" si="298"/>
        <v>0</v>
      </c>
      <c r="CC328" s="77"/>
      <c r="CI328" s="77">
        <f t="shared" si="299"/>
        <v>0</v>
      </c>
      <c r="CP328" s="77">
        <f t="shared" si="300"/>
        <v>0</v>
      </c>
      <c r="CQ328" s="85">
        <f t="shared" si="284"/>
        <v>0</v>
      </c>
      <c r="CR328" s="77"/>
      <c r="CS328" s="85">
        <f t="shared" si="285"/>
        <v>0</v>
      </c>
      <c r="CT328" s="85">
        <f t="shared" si="286"/>
        <v>0</v>
      </c>
      <c r="CU328" s="85">
        <f t="shared" si="287"/>
        <v>0</v>
      </c>
      <c r="CV328" s="85">
        <f t="shared" si="288"/>
        <v>0</v>
      </c>
      <c r="CW328" s="85">
        <f t="shared" si="289"/>
        <v>0</v>
      </c>
      <c r="CX328" s="77">
        <f t="shared" si="301"/>
        <v>0</v>
      </c>
      <c r="ET328" s="85">
        <v>1</v>
      </c>
      <c r="EU328" s="85">
        <v>1</v>
      </c>
      <c r="EV328" s="85">
        <v>0</v>
      </c>
      <c r="EW328" s="85">
        <v>11</v>
      </c>
      <c r="EX328" s="85">
        <v>13</v>
      </c>
      <c r="EY328" s="85">
        <v>0</v>
      </c>
      <c r="FL328" s="86">
        <f t="shared" si="302"/>
        <v>10.699999999999996</v>
      </c>
      <c r="FM328" s="99">
        <f t="shared" si="290"/>
        <v>0</v>
      </c>
      <c r="FN328" s="99">
        <f t="shared" si="291"/>
        <v>0</v>
      </c>
      <c r="FO328" s="100">
        <f t="shared" si="292"/>
        <v>0</v>
      </c>
      <c r="FP328" s="100">
        <f t="shared" si="293"/>
        <v>0</v>
      </c>
      <c r="FQ328" s="101">
        <v>0.13706293706293721</v>
      </c>
      <c r="FR328" s="101">
        <v>0.11923462566844933</v>
      </c>
      <c r="FS328" s="101">
        <v>0.16491228070175454</v>
      </c>
      <c r="FT328" s="100" t="s">
        <v>1625</v>
      </c>
      <c r="FU328" s="100" t="s">
        <v>1626</v>
      </c>
      <c r="FV328" s="100" t="s">
        <v>1627</v>
      </c>
      <c r="FW328" s="100" t="s">
        <v>1628</v>
      </c>
      <c r="FX328" s="100" t="s">
        <v>1619</v>
      </c>
      <c r="FY328" s="100" t="s">
        <v>1609</v>
      </c>
      <c r="FZ328" s="100" t="s">
        <v>1459</v>
      </c>
      <c r="GA328" s="100" t="s">
        <v>1516</v>
      </c>
      <c r="GB328" s="100"/>
    </row>
    <row r="329" spans="1:184" hidden="1" x14ac:dyDescent="0.25">
      <c r="A329" s="32" t="s">
        <v>313</v>
      </c>
      <c r="B329" s="90" t="s">
        <v>315</v>
      </c>
      <c r="C329" s="41" t="str">
        <f>'[1]Özet tablo'!P328</f>
        <v>ELAZIĞ</v>
      </c>
      <c r="D329" s="41"/>
      <c r="E329" s="41"/>
      <c r="F329" s="41"/>
      <c r="G329" s="91">
        <v>11</v>
      </c>
      <c r="H329" s="91">
        <v>58</v>
      </c>
      <c r="I329" s="91">
        <v>45</v>
      </c>
      <c r="J329" s="91">
        <v>114</v>
      </c>
      <c r="K329" s="92">
        <v>15</v>
      </c>
      <c r="L329" s="92">
        <v>65</v>
      </c>
      <c r="M329" s="92">
        <v>53</v>
      </c>
      <c r="N329" s="92">
        <v>133</v>
      </c>
      <c r="O329" s="93">
        <v>15</v>
      </c>
      <c r="P329" s="40">
        <v>5</v>
      </c>
      <c r="Q329" s="94">
        <f t="shared" si="255"/>
        <v>19</v>
      </c>
      <c r="R329" s="95">
        <f t="shared" si="256"/>
        <v>0.16666666666666666</v>
      </c>
      <c r="S329" s="96">
        <v>81</v>
      </c>
      <c r="T329" s="96">
        <v>106</v>
      </c>
      <c r="U329" s="96">
        <v>84</v>
      </c>
      <c r="V329" s="96">
        <v>105</v>
      </c>
      <c r="W329" s="96">
        <v>190</v>
      </c>
      <c r="X329" s="96">
        <v>271</v>
      </c>
      <c r="Y329" s="73">
        <f t="shared" si="257"/>
        <v>18.518518518518519</v>
      </c>
      <c r="Z329" s="73">
        <f t="shared" si="258"/>
        <v>61.320754716981128</v>
      </c>
      <c r="AA329" s="73">
        <f t="shared" si="259"/>
        <v>75</v>
      </c>
      <c r="AB329" s="73">
        <f t="shared" si="260"/>
        <v>67.368421052631575</v>
      </c>
      <c r="AC329" s="73">
        <f t="shared" si="261"/>
        <v>52.767527675276746</v>
      </c>
      <c r="AD329" s="97">
        <f t="shared" si="262"/>
        <v>62</v>
      </c>
      <c r="AE329" s="40">
        <f t="shared" si="263"/>
        <v>21</v>
      </c>
      <c r="AF329" s="98">
        <v>84</v>
      </c>
      <c r="AG329" s="98">
        <v>70</v>
      </c>
      <c r="AH329" s="98">
        <v>92</v>
      </c>
      <c r="AI329" s="98">
        <v>77</v>
      </c>
      <c r="AJ329" s="98">
        <v>18</v>
      </c>
      <c r="AK329" s="98">
        <v>21</v>
      </c>
      <c r="AL329" s="76">
        <v>7</v>
      </c>
      <c r="AM329" s="76">
        <v>10</v>
      </c>
      <c r="AN329" s="77">
        <v>16</v>
      </c>
      <c r="AO329" s="77">
        <v>58</v>
      </c>
      <c r="AP329" s="77">
        <v>45</v>
      </c>
      <c r="AQ329" s="77">
        <v>0</v>
      </c>
      <c r="AR329" s="77">
        <f t="shared" si="294"/>
        <v>119</v>
      </c>
      <c r="AS329" s="77">
        <v>2</v>
      </c>
      <c r="AT329" s="78">
        <v>22</v>
      </c>
      <c r="AU329" s="79">
        <v>16</v>
      </c>
      <c r="AV329" s="80">
        <f t="shared" si="264"/>
        <v>40.136054421768705</v>
      </c>
      <c r="AW329" s="80">
        <f t="shared" si="265"/>
        <v>59.76331360946746</v>
      </c>
      <c r="AX329" s="80">
        <f t="shared" si="266"/>
        <v>55.844155844155843</v>
      </c>
      <c r="AY329" s="81">
        <f t="shared" si="267"/>
        <v>22.857142857142858</v>
      </c>
      <c r="AZ329" s="81">
        <f t="shared" si="268"/>
        <v>63.04347826086957</v>
      </c>
      <c r="BA329" s="81">
        <f t="shared" si="269"/>
        <v>87.368421052631589</v>
      </c>
      <c r="BB329" s="81">
        <f t="shared" si="270"/>
        <v>75.401069518716582</v>
      </c>
      <c r="BC329" s="81">
        <f t="shared" si="271"/>
        <v>60</v>
      </c>
      <c r="BD329" s="82">
        <f t="shared" si="295"/>
        <v>12</v>
      </c>
      <c r="BE329" s="83">
        <v>7</v>
      </c>
      <c r="BF329" s="83">
        <v>10</v>
      </c>
      <c r="BG329" s="83">
        <v>14</v>
      </c>
      <c r="BH329" s="83">
        <v>57</v>
      </c>
      <c r="BI329" s="83">
        <v>49</v>
      </c>
      <c r="BJ329" s="83">
        <v>0</v>
      </c>
      <c r="BK329" s="77">
        <f t="shared" si="296"/>
        <v>120</v>
      </c>
      <c r="BL329" s="83">
        <f t="shared" si="272"/>
        <v>7</v>
      </c>
      <c r="BM329" s="84">
        <v>10</v>
      </c>
      <c r="BN329" s="83">
        <f t="shared" si="273"/>
        <v>10</v>
      </c>
      <c r="BO329" s="83">
        <f t="shared" si="274"/>
        <v>14</v>
      </c>
      <c r="BP329" s="83">
        <f t="shared" si="275"/>
        <v>57</v>
      </c>
      <c r="BQ329" s="83">
        <f t="shared" si="276"/>
        <v>49</v>
      </c>
      <c r="BR329" s="83">
        <f t="shared" si="277"/>
        <v>0</v>
      </c>
      <c r="BS329" s="77">
        <f t="shared" si="297"/>
        <v>120</v>
      </c>
      <c r="BT329" s="83">
        <f t="shared" si="278"/>
        <v>0</v>
      </c>
      <c r="BU329" s="77"/>
      <c r="BV329" s="83">
        <f t="shared" si="279"/>
        <v>0</v>
      </c>
      <c r="BW329" s="83">
        <f t="shared" si="280"/>
        <v>0</v>
      </c>
      <c r="BX329" s="83">
        <f t="shared" si="281"/>
        <v>0</v>
      </c>
      <c r="BY329" s="83">
        <f t="shared" si="282"/>
        <v>0</v>
      </c>
      <c r="BZ329" s="83">
        <f t="shared" si="283"/>
        <v>0</v>
      </c>
      <c r="CA329" s="77">
        <f t="shared" si="298"/>
        <v>0</v>
      </c>
      <c r="CC329" s="77"/>
      <c r="CI329" s="77">
        <f t="shared" si="299"/>
        <v>0</v>
      </c>
      <c r="CP329" s="77">
        <f t="shared" si="300"/>
        <v>0</v>
      </c>
      <c r="CQ329" s="85">
        <f t="shared" si="284"/>
        <v>0</v>
      </c>
      <c r="CR329" s="77"/>
      <c r="CS329" s="85">
        <f t="shared" si="285"/>
        <v>0</v>
      </c>
      <c r="CT329" s="85">
        <f t="shared" si="286"/>
        <v>0</v>
      </c>
      <c r="CU329" s="85">
        <f t="shared" si="287"/>
        <v>0</v>
      </c>
      <c r="CV329" s="85">
        <f t="shared" si="288"/>
        <v>0</v>
      </c>
      <c r="CW329" s="85">
        <f t="shared" si="289"/>
        <v>0</v>
      </c>
      <c r="CX329" s="77">
        <f t="shared" si="301"/>
        <v>0</v>
      </c>
      <c r="ET329" s="85">
        <v>7</v>
      </c>
      <c r="EU329" s="85">
        <v>10</v>
      </c>
      <c r="EV329" s="85">
        <v>14</v>
      </c>
      <c r="EW329" s="85">
        <v>57</v>
      </c>
      <c r="EX329" s="85">
        <v>49</v>
      </c>
      <c r="EY329" s="85">
        <v>0</v>
      </c>
      <c r="FL329" s="86">
        <f t="shared" si="302"/>
        <v>0</v>
      </c>
      <c r="FM329" s="99">
        <f t="shared" si="290"/>
        <v>0</v>
      </c>
      <c r="FN329" s="99">
        <f t="shared" si="291"/>
        <v>0</v>
      </c>
      <c r="FO329" s="100">
        <f t="shared" si="292"/>
        <v>0</v>
      </c>
      <c r="FP329" s="100">
        <f t="shared" si="293"/>
        <v>0</v>
      </c>
      <c r="FQ329" s="101">
        <v>-0.17489801314497236</v>
      </c>
      <c r="FR329" s="101">
        <v>7.2886830397952337E-2</v>
      </c>
      <c r="FS329" s="101">
        <v>6.2350332594234802E-2</v>
      </c>
      <c r="FT329" s="100" t="s">
        <v>2185</v>
      </c>
      <c r="FU329" s="100" t="s">
        <v>1778</v>
      </c>
      <c r="FV329" s="100" t="s">
        <v>2186</v>
      </c>
      <c r="FW329" s="100" t="s">
        <v>2187</v>
      </c>
      <c r="FX329" s="100" t="s">
        <v>1425</v>
      </c>
      <c r="FY329" s="100" t="s">
        <v>1659</v>
      </c>
      <c r="FZ329" s="100" t="s">
        <v>1483</v>
      </c>
      <c r="GA329" s="100" t="s">
        <v>1579</v>
      </c>
      <c r="GB329" s="100"/>
    </row>
    <row r="330" spans="1:184" hidden="1" x14ac:dyDescent="0.25">
      <c r="A330" s="32" t="s">
        <v>313</v>
      </c>
      <c r="B330" s="90" t="s">
        <v>316</v>
      </c>
      <c r="C330" s="41" t="str">
        <f>'[1]Özet tablo'!P329</f>
        <v>ELAZIĞ</v>
      </c>
      <c r="D330" s="41"/>
      <c r="E330" s="41"/>
      <c r="F330" s="41"/>
      <c r="G330" s="91">
        <v>45</v>
      </c>
      <c r="H330" s="91">
        <v>230</v>
      </c>
      <c r="I330" s="91">
        <v>116</v>
      </c>
      <c r="J330" s="91">
        <v>391</v>
      </c>
      <c r="K330" s="92">
        <v>61</v>
      </c>
      <c r="L330" s="92">
        <v>202</v>
      </c>
      <c r="M330" s="92">
        <v>107</v>
      </c>
      <c r="N330" s="92">
        <v>370</v>
      </c>
      <c r="O330" s="93">
        <v>64</v>
      </c>
      <c r="P330" s="40">
        <v>7</v>
      </c>
      <c r="Q330" s="94">
        <f t="shared" si="255"/>
        <v>-21</v>
      </c>
      <c r="R330" s="95">
        <f t="shared" si="256"/>
        <v>-5.3708439897698211E-2</v>
      </c>
      <c r="S330" s="96">
        <v>196</v>
      </c>
      <c r="T330" s="96">
        <v>291</v>
      </c>
      <c r="U330" s="96">
        <v>212</v>
      </c>
      <c r="V330" s="96">
        <v>288</v>
      </c>
      <c r="W330" s="96">
        <v>503</v>
      </c>
      <c r="X330" s="96">
        <v>699</v>
      </c>
      <c r="Y330" s="73">
        <f t="shared" si="257"/>
        <v>31.122448979591837</v>
      </c>
      <c r="Z330" s="73">
        <f t="shared" si="258"/>
        <v>69.415807560137452</v>
      </c>
      <c r="AA330" s="73">
        <f t="shared" si="259"/>
        <v>77.358490566037744</v>
      </c>
      <c r="AB330" s="73">
        <f t="shared" si="260"/>
        <v>72.763419483101387</v>
      </c>
      <c r="AC330" s="73">
        <f t="shared" si="261"/>
        <v>61.087267525035763</v>
      </c>
      <c r="AD330" s="97">
        <f t="shared" si="262"/>
        <v>137</v>
      </c>
      <c r="AE330" s="40">
        <f t="shared" si="263"/>
        <v>48</v>
      </c>
      <c r="AF330" s="98">
        <v>275</v>
      </c>
      <c r="AG330" s="98">
        <v>221</v>
      </c>
      <c r="AH330" s="98">
        <v>263</v>
      </c>
      <c r="AI330" s="98">
        <v>209</v>
      </c>
      <c r="AJ330" s="98">
        <v>66</v>
      </c>
      <c r="AK330" s="98">
        <v>76</v>
      </c>
      <c r="AL330" s="76">
        <v>18</v>
      </c>
      <c r="AM330" s="76">
        <v>23</v>
      </c>
      <c r="AN330" s="77">
        <v>24</v>
      </c>
      <c r="AO330" s="77">
        <v>194</v>
      </c>
      <c r="AP330" s="77">
        <v>118</v>
      </c>
      <c r="AQ330" s="77">
        <v>2</v>
      </c>
      <c r="AR330" s="77">
        <f t="shared" si="294"/>
        <v>338</v>
      </c>
      <c r="AS330" s="77">
        <v>6</v>
      </c>
      <c r="AT330" s="78">
        <v>46</v>
      </c>
      <c r="AU330" s="79">
        <v>62</v>
      </c>
      <c r="AV330" s="80">
        <f t="shared" si="264"/>
        <v>32.093023255813954</v>
      </c>
      <c r="AW330" s="80">
        <f t="shared" si="265"/>
        <v>65.254237288135599</v>
      </c>
      <c r="AX330" s="80">
        <f t="shared" si="266"/>
        <v>54.54545454545454</v>
      </c>
      <c r="AY330" s="81">
        <f t="shared" si="267"/>
        <v>10.859728506787331</v>
      </c>
      <c r="AZ330" s="81">
        <f t="shared" si="268"/>
        <v>73.764258555133082</v>
      </c>
      <c r="BA330" s="81">
        <f t="shared" si="269"/>
        <v>82.181818181818173</v>
      </c>
      <c r="BB330" s="81">
        <f t="shared" si="270"/>
        <v>78.066914498141259</v>
      </c>
      <c r="BC330" s="81">
        <f t="shared" si="271"/>
        <v>50.403225806451616</v>
      </c>
      <c r="BD330" s="82">
        <f t="shared" si="295"/>
        <v>49</v>
      </c>
      <c r="BE330" s="83">
        <v>18</v>
      </c>
      <c r="BF330" s="83">
        <v>21</v>
      </c>
      <c r="BG330" s="83">
        <v>27</v>
      </c>
      <c r="BH330" s="83">
        <v>180</v>
      </c>
      <c r="BI330" s="83">
        <v>139</v>
      </c>
      <c r="BJ330" s="83">
        <v>5</v>
      </c>
      <c r="BK330" s="77">
        <f t="shared" si="296"/>
        <v>351</v>
      </c>
      <c r="BL330" s="83">
        <f t="shared" si="272"/>
        <v>18</v>
      </c>
      <c r="BM330" s="84">
        <v>23</v>
      </c>
      <c r="BN330" s="83">
        <f t="shared" si="273"/>
        <v>21</v>
      </c>
      <c r="BO330" s="83">
        <f t="shared" si="274"/>
        <v>27</v>
      </c>
      <c r="BP330" s="83">
        <f t="shared" si="275"/>
        <v>180</v>
      </c>
      <c r="BQ330" s="83">
        <f t="shared" si="276"/>
        <v>139</v>
      </c>
      <c r="BR330" s="83">
        <f t="shared" si="277"/>
        <v>5</v>
      </c>
      <c r="BS330" s="77">
        <f t="shared" si="297"/>
        <v>351</v>
      </c>
      <c r="BT330" s="83">
        <f t="shared" si="278"/>
        <v>0</v>
      </c>
      <c r="BU330" s="77"/>
      <c r="BV330" s="83">
        <f t="shared" si="279"/>
        <v>0</v>
      </c>
      <c r="BW330" s="83">
        <f t="shared" si="280"/>
        <v>0</v>
      </c>
      <c r="BX330" s="83">
        <f t="shared" si="281"/>
        <v>0</v>
      </c>
      <c r="BY330" s="83">
        <f t="shared" si="282"/>
        <v>0</v>
      </c>
      <c r="BZ330" s="83">
        <f t="shared" si="283"/>
        <v>0</v>
      </c>
      <c r="CA330" s="77">
        <f t="shared" si="298"/>
        <v>0</v>
      </c>
      <c r="CC330" s="77"/>
      <c r="CI330" s="77">
        <f t="shared" si="299"/>
        <v>0</v>
      </c>
      <c r="CP330" s="77">
        <f t="shared" si="300"/>
        <v>0</v>
      </c>
      <c r="CQ330" s="85">
        <f t="shared" si="284"/>
        <v>0</v>
      </c>
      <c r="CR330" s="77"/>
      <c r="CS330" s="85">
        <f t="shared" si="285"/>
        <v>0</v>
      </c>
      <c r="CT330" s="85">
        <f t="shared" si="286"/>
        <v>0</v>
      </c>
      <c r="CU330" s="85">
        <f t="shared" si="287"/>
        <v>0</v>
      </c>
      <c r="CV330" s="85">
        <f t="shared" si="288"/>
        <v>0</v>
      </c>
      <c r="CW330" s="85">
        <f t="shared" si="289"/>
        <v>0</v>
      </c>
      <c r="CX330" s="77">
        <f t="shared" si="301"/>
        <v>0</v>
      </c>
      <c r="ET330" s="85">
        <v>18</v>
      </c>
      <c r="EU330" s="85">
        <v>21</v>
      </c>
      <c r="EV330" s="85">
        <v>27</v>
      </c>
      <c r="EW330" s="85">
        <v>180</v>
      </c>
      <c r="EX330" s="85">
        <v>139</v>
      </c>
      <c r="EY330" s="85">
        <v>5</v>
      </c>
      <c r="FL330" s="86">
        <f t="shared" si="302"/>
        <v>0</v>
      </c>
      <c r="FM330" s="99">
        <f t="shared" si="290"/>
        <v>0</v>
      </c>
      <c r="FN330" s="99">
        <f t="shared" si="291"/>
        <v>0</v>
      </c>
      <c r="FO330" s="100">
        <f t="shared" si="292"/>
        <v>0</v>
      </c>
      <c r="FP330" s="100">
        <f t="shared" si="293"/>
        <v>0</v>
      </c>
      <c r="FQ330" s="101">
        <v>0.85036454773296866</v>
      </c>
      <c r="FR330" s="101">
        <v>0.91149963950973345</v>
      </c>
      <c r="FS330" s="101">
        <v>0.69014084507042228</v>
      </c>
      <c r="FT330" s="100" t="s">
        <v>1445</v>
      </c>
      <c r="FU330" s="100" t="s">
        <v>1431</v>
      </c>
      <c r="FV330" s="100" t="s">
        <v>1445</v>
      </c>
      <c r="FW330" s="100" t="s">
        <v>2279</v>
      </c>
      <c r="FX330" s="100" t="s">
        <v>2242</v>
      </c>
      <c r="FY330" s="100" t="s">
        <v>2346</v>
      </c>
      <c r="FZ330" s="100" t="s">
        <v>2235</v>
      </c>
      <c r="GA330" s="100" t="s">
        <v>2338</v>
      </c>
      <c r="GB330" s="100"/>
    </row>
    <row r="331" spans="1:184" hidden="1" x14ac:dyDescent="0.25">
      <c r="A331" s="32" t="s">
        <v>313</v>
      </c>
      <c r="B331" s="90" t="s">
        <v>317</v>
      </c>
      <c r="C331" s="41" t="str">
        <f>'[1]Özet tablo'!P330</f>
        <v>ELAZIĞ</v>
      </c>
      <c r="D331" s="41"/>
      <c r="E331" s="41"/>
      <c r="F331" s="41"/>
      <c r="G331" s="91">
        <v>14</v>
      </c>
      <c r="H331" s="91">
        <v>31</v>
      </c>
      <c r="I331" s="91">
        <v>39</v>
      </c>
      <c r="J331" s="91">
        <v>84</v>
      </c>
      <c r="K331" s="92">
        <v>9</v>
      </c>
      <c r="L331" s="92">
        <v>26</v>
      </c>
      <c r="M331" s="92">
        <v>29</v>
      </c>
      <c r="N331" s="92">
        <v>64</v>
      </c>
      <c r="O331" s="93">
        <v>9</v>
      </c>
      <c r="P331" s="40">
        <v>7</v>
      </c>
      <c r="Q331" s="94">
        <f t="shared" si="255"/>
        <v>-20</v>
      </c>
      <c r="R331" s="95">
        <f t="shared" si="256"/>
        <v>-0.23809523809523808</v>
      </c>
      <c r="S331" s="96">
        <v>142</v>
      </c>
      <c r="T331" s="96">
        <v>183</v>
      </c>
      <c r="U331" s="96">
        <v>120</v>
      </c>
      <c r="V331" s="96">
        <v>174</v>
      </c>
      <c r="W331" s="96">
        <v>303</v>
      </c>
      <c r="X331" s="96">
        <v>445</v>
      </c>
      <c r="Y331" s="73">
        <f t="shared" si="257"/>
        <v>6.3380281690140841</v>
      </c>
      <c r="Z331" s="73">
        <f t="shared" si="258"/>
        <v>14.207650273224044</v>
      </c>
      <c r="AA331" s="73">
        <f t="shared" si="259"/>
        <v>25.833333333333336</v>
      </c>
      <c r="AB331" s="73">
        <f t="shared" si="260"/>
        <v>18.811881188118811</v>
      </c>
      <c r="AC331" s="73">
        <f t="shared" si="261"/>
        <v>14.831460674157304</v>
      </c>
      <c r="AD331" s="97">
        <f t="shared" si="262"/>
        <v>246</v>
      </c>
      <c r="AE331" s="40">
        <f t="shared" si="263"/>
        <v>89</v>
      </c>
      <c r="AF331" s="98">
        <v>141</v>
      </c>
      <c r="AG331" s="98">
        <v>124</v>
      </c>
      <c r="AH331" s="98">
        <v>150</v>
      </c>
      <c r="AI331" s="98">
        <v>99</v>
      </c>
      <c r="AJ331" s="98">
        <v>43</v>
      </c>
      <c r="AK331" s="98">
        <v>27</v>
      </c>
      <c r="AL331" s="76">
        <v>5</v>
      </c>
      <c r="AM331" s="76">
        <v>7</v>
      </c>
      <c r="AN331" s="77">
        <v>11</v>
      </c>
      <c r="AO331" s="77">
        <v>43</v>
      </c>
      <c r="AP331" s="77">
        <v>34</v>
      </c>
      <c r="AQ331" s="77">
        <v>0</v>
      </c>
      <c r="AR331" s="77">
        <f t="shared" si="294"/>
        <v>88</v>
      </c>
      <c r="AS331" s="77">
        <v>6</v>
      </c>
      <c r="AT331" s="78">
        <v>10</v>
      </c>
      <c r="AU331" s="79">
        <v>18</v>
      </c>
      <c r="AV331" s="80">
        <f t="shared" si="264"/>
        <v>17.488789237668161</v>
      </c>
      <c r="AW331" s="80">
        <f t="shared" si="265"/>
        <v>28.514056224899598</v>
      </c>
      <c r="AX331" s="80">
        <f t="shared" si="266"/>
        <v>28.28282828282828</v>
      </c>
      <c r="AY331" s="81">
        <f t="shared" si="267"/>
        <v>8.870967741935484</v>
      </c>
      <c r="AZ331" s="81">
        <f t="shared" si="268"/>
        <v>28.666666666666668</v>
      </c>
      <c r="BA331" s="81">
        <f t="shared" si="269"/>
        <v>43.661971830985912</v>
      </c>
      <c r="BB331" s="81">
        <f t="shared" si="270"/>
        <v>35.958904109589042</v>
      </c>
      <c r="BC331" s="81">
        <f t="shared" si="271"/>
        <v>27.443609022556391</v>
      </c>
      <c r="BD331" s="82">
        <f t="shared" si="295"/>
        <v>80</v>
      </c>
      <c r="BE331" s="83">
        <v>5</v>
      </c>
      <c r="BF331" s="83">
        <v>8</v>
      </c>
      <c r="BG331" s="83">
        <v>12</v>
      </c>
      <c r="BH331" s="83">
        <v>42</v>
      </c>
      <c r="BI331" s="83">
        <v>41</v>
      </c>
      <c r="BJ331" s="83">
        <v>0</v>
      </c>
      <c r="BK331" s="77">
        <f t="shared" si="296"/>
        <v>95</v>
      </c>
      <c r="BL331" s="83">
        <f t="shared" si="272"/>
        <v>4</v>
      </c>
      <c r="BM331" s="84">
        <v>5</v>
      </c>
      <c r="BN331" s="83">
        <f t="shared" si="273"/>
        <v>6</v>
      </c>
      <c r="BO331" s="83">
        <f t="shared" si="274"/>
        <v>12</v>
      </c>
      <c r="BP331" s="83">
        <f t="shared" si="275"/>
        <v>32</v>
      </c>
      <c r="BQ331" s="83">
        <f t="shared" si="276"/>
        <v>36</v>
      </c>
      <c r="BR331" s="83">
        <f t="shared" si="277"/>
        <v>0</v>
      </c>
      <c r="BS331" s="77">
        <f t="shared" si="297"/>
        <v>80</v>
      </c>
      <c r="BT331" s="83">
        <f t="shared" si="278"/>
        <v>0</v>
      </c>
      <c r="BU331" s="77"/>
      <c r="BV331" s="83">
        <f t="shared" si="279"/>
        <v>0</v>
      </c>
      <c r="BW331" s="83">
        <f t="shared" si="280"/>
        <v>0</v>
      </c>
      <c r="BX331" s="83">
        <f t="shared" si="281"/>
        <v>0</v>
      </c>
      <c r="BY331" s="83">
        <f t="shared" si="282"/>
        <v>0</v>
      </c>
      <c r="BZ331" s="83">
        <f t="shared" si="283"/>
        <v>0</v>
      </c>
      <c r="CA331" s="77">
        <f t="shared" si="298"/>
        <v>0</v>
      </c>
      <c r="CC331" s="77"/>
      <c r="CI331" s="77">
        <f t="shared" si="299"/>
        <v>0</v>
      </c>
      <c r="CP331" s="77">
        <f t="shared" si="300"/>
        <v>0</v>
      </c>
      <c r="CQ331" s="85">
        <f t="shared" si="284"/>
        <v>1</v>
      </c>
      <c r="CR331" s="77">
        <v>2</v>
      </c>
      <c r="CS331" s="85">
        <f t="shared" si="285"/>
        <v>2</v>
      </c>
      <c r="CT331" s="85">
        <f t="shared" si="286"/>
        <v>0</v>
      </c>
      <c r="CU331" s="85">
        <f t="shared" si="287"/>
        <v>10</v>
      </c>
      <c r="CV331" s="85">
        <f t="shared" si="288"/>
        <v>5</v>
      </c>
      <c r="CW331" s="85">
        <f t="shared" si="289"/>
        <v>0</v>
      </c>
      <c r="CX331" s="77">
        <f t="shared" si="301"/>
        <v>15</v>
      </c>
      <c r="CY331" s="85">
        <v>1</v>
      </c>
      <c r="CZ331" s="85">
        <v>2</v>
      </c>
      <c r="DA331" s="85">
        <v>0</v>
      </c>
      <c r="DB331" s="85">
        <v>10</v>
      </c>
      <c r="DC331" s="85">
        <v>5</v>
      </c>
      <c r="DD331" s="85">
        <v>0</v>
      </c>
      <c r="ET331" s="85">
        <v>4</v>
      </c>
      <c r="EU331" s="85">
        <v>6</v>
      </c>
      <c r="EV331" s="85">
        <v>12</v>
      </c>
      <c r="EW331" s="85">
        <v>32</v>
      </c>
      <c r="EX331" s="85">
        <v>36</v>
      </c>
      <c r="EY331" s="85">
        <v>0</v>
      </c>
      <c r="FL331" s="86">
        <f t="shared" si="302"/>
        <v>87.299999999999983</v>
      </c>
      <c r="FM331" s="99">
        <f t="shared" si="290"/>
        <v>4</v>
      </c>
      <c r="FN331" s="99">
        <f t="shared" si="291"/>
        <v>0</v>
      </c>
      <c r="FO331" s="100">
        <f t="shared" si="292"/>
        <v>0.68</v>
      </c>
      <c r="FP331" s="100">
        <f t="shared" si="293"/>
        <v>0</v>
      </c>
      <c r="FQ331" s="101">
        <v>4.529109542883946E-2</v>
      </c>
      <c r="FR331" s="101">
        <v>2.540441708712474E-2</v>
      </c>
      <c r="FS331" s="101">
        <v>3.4341623138691768E-2</v>
      </c>
      <c r="FT331" s="100" t="s">
        <v>1601</v>
      </c>
      <c r="FU331" s="100" t="s">
        <v>1940</v>
      </c>
      <c r="FV331" s="100" t="s">
        <v>2013</v>
      </c>
      <c r="FW331" s="100" t="s">
        <v>1855</v>
      </c>
      <c r="FX331" s="100" t="s">
        <v>2138</v>
      </c>
      <c r="FY331" s="100" t="s">
        <v>2174</v>
      </c>
      <c r="FZ331" s="100" t="s">
        <v>1765</v>
      </c>
      <c r="GA331" s="100" t="s">
        <v>1816</v>
      </c>
      <c r="GB331" s="100"/>
    </row>
    <row r="332" spans="1:184" hidden="1" x14ac:dyDescent="0.25">
      <c r="A332" s="32" t="s">
        <v>313</v>
      </c>
      <c r="B332" s="90" t="s">
        <v>318</v>
      </c>
      <c r="C332" s="41" t="str">
        <f>'[1]Özet tablo'!P331</f>
        <v>ELAZIĞ</v>
      </c>
      <c r="D332" s="41"/>
      <c r="E332" s="41"/>
      <c r="F332" s="41"/>
      <c r="G332" s="91">
        <v>38</v>
      </c>
      <c r="H332" s="91">
        <v>217</v>
      </c>
      <c r="I332" s="91">
        <v>207</v>
      </c>
      <c r="J332" s="91">
        <v>462</v>
      </c>
      <c r="K332" s="92">
        <v>59</v>
      </c>
      <c r="L332" s="92">
        <v>189</v>
      </c>
      <c r="M332" s="92">
        <v>244</v>
      </c>
      <c r="N332" s="92">
        <v>492</v>
      </c>
      <c r="O332" s="93">
        <v>41</v>
      </c>
      <c r="P332" s="40">
        <v>31</v>
      </c>
      <c r="Q332" s="94">
        <f t="shared" si="255"/>
        <v>30</v>
      </c>
      <c r="R332" s="95">
        <f t="shared" si="256"/>
        <v>6.4935064935064929E-2</v>
      </c>
      <c r="S332" s="96">
        <v>337</v>
      </c>
      <c r="T332" s="96">
        <v>421</v>
      </c>
      <c r="U332" s="96">
        <v>366</v>
      </c>
      <c r="V332" s="96">
        <v>469</v>
      </c>
      <c r="W332" s="96">
        <v>787</v>
      </c>
      <c r="X332" s="96">
        <v>1124</v>
      </c>
      <c r="Y332" s="73">
        <f t="shared" si="257"/>
        <v>17.507418397626111</v>
      </c>
      <c r="Z332" s="73">
        <f t="shared" si="258"/>
        <v>44.893111638954871</v>
      </c>
      <c r="AA332" s="73">
        <f t="shared" si="259"/>
        <v>69.398907103825138</v>
      </c>
      <c r="AB332" s="73">
        <f t="shared" si="260"/>
        <v>56.289707750952985</v>
      </c>
      <c r="AC332" s="73">
        <f t="shared" si="261"/>
        <v>44.661921708185055</v>
      </c>
      <c r="AD332" s="97">
        <f t="shared" si="262"/>
        <v>344</v>
      </c>
      <c r="AE332" s="40">
        <f t="shared" si="263"/>
        <v>112</v>
      </c>
      <c r="AF332" s="98">
        <v>430</v>
      </c>
      <c r="AG332" s="98">
        <v>335</v>
      </c>
      <c r="AH332" s="98">
        <v>438</v>
      </c>
      <c r="AI332" s="98">
        <v>302</v>
      </c>
      <c r="AJ332" s="98">
        <v>102</v>
      </c>
      <c r="AK332" s="98">
        <v>107</v>
      </c>
      <c r="AL332" s="76">
        <v>17</v>
      </c>
      <c r="AM332" s="76">
        <v>24</v>
      </c>
      <c r="AN332" s="77">
        <v>55</v>
      </c>
      <c r="AO332" s="77">
        <v>196</v>
      </c>
      <c r="AP332" s="77">
        <v>197</v>
      </c>
      <c r="AQ332" s="77">
        <v>2</v>
      </c>
      <c r="AR332" s="77">
        <f t="shared" si="294"/>
        <v>450</v>
      </c>
      <c r="AS332" s="77">
        <v>31</v>
      </c>
      <c r="AT332" s="78">
        <v>31</v>
      </c>
      <c r="AU332" s="79">
        <v>62</v>
      </c>
      <c r="AV332" s="80">
        <f t="shared" si="264"/>
        <v>35.007849293563581</v>
      </c>
      <c r="AW332" s="80">
        <f t="shared" si="265"/>
        <v>49.189189189189193</v>
      </c>
      <c r="AX332" s="80">
        <f t="shared" si="266"/>
        <v>55.629139072847678</v>
      </c>
      <c r="AY332" s="81">
        <f t="shared" si="267"/>
        <v>16.417910447761194</v>
      </c>
      <c r="AZ332" s="81">
        <f t="shared" si="268"/>
        <v>44.74885844748858</v>
      </c>
      <c r="BA332" s="81">
        <f t="shared" si="269"/>
        <v>71.78217821782178</v>
      </c>
      <c r="BB332" s="81">
        <f t="shared" si="270"/>
        <v>57.719714964370553</v>
      </c>
      <c r="BC332" s="81">
        <f t="shared" si="271"/>
        <v>46.684709066305821</v>
      </c>
      <c r="BD332" s="82">
        <f t="shared" si="295"/>
        <v>114</v>
      </c>
      <c r="BE332" s="83">
        <v>17</v>
      </c>
      <c r="BF332" s="83">
        <v>26</v>
      </c>
      <c r="BG332" s="83">
        <v>53</v>
      </c>
      <c r="BH332" s="83">
        <v>188</v>
      </c>
      <c r="BI332" s="83">
        <v>217</v>
      </c>
      <c r="BJ332" s="83">
        <v>5</v>
      </c>
      <c r="BK332" s="77">
        <f t="shared" si="296"/>
        <v>463</v>
      </c>
      <c r="BL332" s="83">
        <f t="shared" si="272"/>
        <v>17</v>
      </c>
      <c r="BM332" s="84">
        <v>24</v>
      </c>
      <c r="BN332" s="83">
        <f t="shared" si="273"/>
        <v>26</v>
      </c>
      <c r="BO332" s="83">
        <f t="shared" si="274"/>
        <v>53</v>
      </c>
      <c r="BP332" s="83">
        <f t="shared" si="275"/>
        <v>188</v>
      </c>
      <c r="BQ332" s="83">
        <f t="shared" si="276"/>
        <v>217</v>
      </c>
      <c r="BR332" s="83">
        <f t="shared" si="277"/>
        <v>5</v>
      </c>
      <c r="BS332" s="77">
        <f t="shared" si="297"/>
        <v>463</v>
      </c>
      <c r="BT332" s="83">
        <f t="shared" si="278"/>
        <v>0</v>
      </c>
      <c r="BU332" s="77"/>
      <c r="BV332" s="83">
        <f t="shared" si="279"/>
        <v>0</v>
      </c>
      <c r="BW332" s="83">
        <f t="shared" si="280"/>
        <v>0</v>
      </c>
      <c r="BX332" s="83">
        <f t="shared" si="281"/>
        <v>0</v>
      </c>
      <c r="BY332" s="83">
        <f t="shared" si="282"/>
        <v>0</v>
      </c>
      <c r="BZ332" s="83">
        <f t="shared" si="283"/>
        <v>0</v>
      </c>
      <c r="CA332" s="77">
        <f t="shared" si="298"/>
        <v>0</v>
      </c>
      <c r="CC332" s="77"/>
      <c r="CI332" s="77">
        <f t="shared" si="299"/>
        <v>0</v>
      </c>
      <c r="CP332" s="77">
        <f t="shared" si="300"/>
        <v>0</v>
      </c>
      <c r="CQ332" s="85">
        <f t="shared" si="284"/>
        <v>0</v>
      </c>
      <c r="CR332" s="77"/>
      <c r="CS332" s="85">
        <f t="shared" si="285"/>
        <v>0</v>
      </c>
      <c r="CT332" s="85">
        <f t="shared" si="286"/>
        <v>0</v>
      </c>
      <c r="CU332" s="85">
        <f t="shared" si="287"/>
        <v>0</v>
      </c>
      <c r="CV332" s="85">
        <f t="shared" si="288"/>
        <v>0</v>
      </c>
      <c r="CW332" s="85">
        <f t="shared" si="289"/>
        <v>0</v>
      </c>
      <c r="CX332" s="77">
        <f t="shared" si="301"/>
        <v>0</v>
      </c>
      <c r="ET332" s="85">
        <v>16</v>
      </c>
      <c r="EU332" s="85">
        <v>22</v>
      </c>
      <c r="EV332" s="85">
        <v>28</v>
      </c>
      <c r="EW332" s="85">
        <v>166</v>
      </c>
      <c r="EX332" s="85">
        <v>196</v>
      </c>
      <c r="EY332" s="85">
        <v>5</v>
      </c>
      <c r="EZ332" s="85">
        <v>1</v>
      </c>
      <c r="FA332" s="85">
        <v>4</v>
      </c>
      <c r="FB332" s="85">
        <v>25</v>
      </c>
      <c r="FC332" s="85">
        <v>22</v>
      </c>
      <c r="FD332" s="85">
        <v>21</v>
      </c>
      <c r="FE332" s="85">
        <v>0</v>
      </c>
      <c r="FL332" s="86">
        <f t="shared" si="302"/>
        <v>92</v>
      </c>
      <c r="FM332" s="99">
        <f t="shared" si="290"/>
        <v>4</v>
      </c>
      <c r="FN332" s="99">
        <f t="shared" si="291"/>
        <v>0</v>
      </c>
      <c r="FO332" s="100">
        <f t="shared" si="292"/>
        <v>0.68</v>
      </c>
      <c r="FP332" s="100">
        <f t="shared" si="293"/>
        <v>0</v>
      </c>
      <c r="FQ332" s="101">
        <v>0.13470286133528983</v>
      </c>
      <c r="FR332" s="101">
        <v>3.8095238095237918E-2</v>
      </c>
      <c r="FS332" s="101">
        <v>-0.12630208333333326</v>
      </c>
      <c r="FT332" s="100" t="s">
        <v>2154</v>
      </c>
      <c r="FU332" s="100" t="s">
        <v>2155</v>
      </c>
      <c r="FV332" s="100" t="s">
        <v>1533</v>
      </c>
      <c r="FW332" s="100" t="s">
        <v>2104</v>
      </c>
      <c r="FX332" s="100" t="s">
        <v>1676</v>
      </c>
      <c r="FY332" s="100" t="s">
        <v>1919</v>
      </c>
      <c r="FZ332" s="100" t="s">
        <v>1648</v>
      </c>
      <c r="GA332" s="100" t="s">
        <v>1737</v>
      </c>
      <c r="GB332" s="100"/>
    </row>
    <row r="333" spans="1:184" hidden="1" x14ac:dyDescent="0.25">
      <c r="A333" s="32" t="s">
        <v>313</v>
      </c>
      <c r="B333" s="90" t="s">
        <v>319</v>
      </c>
      <c r="C333" s="41" t="str">
        <f>'[1]Özet tablo'!P332</f>
        <v>ELAZIĞ</v>
      </c>
      <c r="D333" s="41"/>
      <c r="E333" s="41"/>
      <c r="F333" s="41"/>
      <c r="G333" s="91">
        <v>3</v>
      </c>
      <c r="H333" s="91">
        <v>39</v>
      </c>
      <c r="I333" s="91">
        <v>40</v>
      </c>
      <c r="J333" s="91">
        <v>82</v>
      </c>
      <c r="K333" s="92">
        <v>4</v>
      </c>
      <c r="L333" s="92">
        <v>42</v>
      </c>
      <c r="M333" s="92">
        <v>60</v>
      </c>
      <c r="N333" s="92">
        <v>106</v>
      </c>
      <c r="O333" s="93">
        <v>4</v>
      </c>
      <c r="P333" s="40">
        <v>16</v>
      </c>
      <c r="Q333" s="94">
        <f t="shared" si="255"/>
        <v>24</v>
      </c>
      <c r="R333" s="95">
        <f t="shared" si="256"/>
        <v>0.29268292682926828</v>
      </c>
      <c r="S333" s="96">
        <v>71</v>
      </c>
      <c r="T333" s="96">
        <v>83</v>
      </c>
      <c r="U333" s="96">
        <v>55</v>
      </c>
      <c r="V333" s="96">
        <v>90</v>
      </c>
      <c r="W333" s="96">
        <v>138</v>
      </c>
      <c r="X333" s="96">
        <v>209</v>
      </c>
      <c r="Y333" s="73">
        <f t="shared" si="257"/>
        <v>5.6338028169014089</v>
      </c>
      <c r="Z333" s="73">
        <f t="shared" si="258"/>
        <v>50.602409638554214</v>
      </c>
      <c r="AA333" s="73">
        <f t="shared" si="259"/>
        <v>87.272727272727266</v>
      </c>
      <c r="AB333" s="73">
        <f t="shared" si="260"/>
        <v>65.217391304347828</v>
      </c>
      <c r="AC333" s="73">
        <f t="shared" si="261"/>
        <v>44.976076555023923</v>
      </c>
      <c r="AD333" s="97">
        <f t="shared" si="262"/>
        <v>48</v>
      </c>
      <c r="AE333" s="40">
        <f t="shared" si="263"/>
        <v>7</v>
      </c>
      <c r="AF333" s="98">
        <v>75</v>
      </c>
      <c r="AG333" s="98">
        <v>65</v>
      </c>
      <c r="AH333" s="98">
        <v>81</v>
      </c>
      <c r="AI333" s="98">
        <v>50</v>
      </c>
      <c r="AJ333" s="98">
        <v>30</v>
      </c>
      <c r="AK333" s="98">
        <v>15</v>
      </c>
      <c r="AL333" s="76">
        <v>5</v>
      </c>
      <c r="AM333" s="76">
        <v>7</v>
      </c>
      <c r="AN333" s="77">
        <v>13</v>
      </c>
      <c r="AO333" s="77">
        <v>48</v>
      </c>
      <c r="AP333" s="77">
        <v>57</v>
      </c>
      <c r="AQ333" s="77">
        <v>1</v>
      </c>
      <c r="AR333" s="77">
        <f t="shared" si="294"/>
        <v>119</v>
      </c>
      <c r="AS333" s="77">
        <v>21</v>
      </c>
      <c r="AT333" s="77"/>
      <c r="AU333" s="79">
        <v>4</v>
      </c>
      <c r="AV333" s="80">
        <f t="shared" si="264"/>
        <v>43.478260869565219</v>
      </c>
      <c r="AW333" s="80">
        <f t="shared" si="265"/>
        <v>64.885496183206101</v>
      </c>
      <c r="AX333" s="80">
        <f t="shared" si="266"/>
        <v>74</v>
      </c>
      <c r="AY333" s="81">
        <f t="shared" si="267"/>
        <v>20</v>
      </c>
      <c r="AZ333" s="81">
        <f t="shared" si="268"/>
        <v>59.259259259259252</v>
      </c>
      <c r="BA333" s="81">
        <f t="shared" si="269"/>
        <v>76.25</v>
      </c>
      <c r="BB333" s="81">
        <f t="shared" si="270"/>
        <v>67.701863354037258</v>
      </c>
      <c r="BC333" s="81">
        <f t="shared" si="271"/>
        <v>51.03448275862069</v>
      </c>
      <c r="BD333" s="82">
        <f t="shared" si="295"/>
        <v>19</v>
      </c>
      <c r="BE333" s="83">
        <v>5</v>
      </c>
      <c r="BF333" s="83">
        <v>8</v>
      </c>
      <c r="BG333" s="83">
        <v>12</v>
      </c>
      <c r="BH333" s="83">
        <v>47</v>
      </c>
      <c r="BI333" s="83">
        <v>57</v>
      </c>
      <c r="BJ333" s="83">
        <v>1</v>
      </c>
      <c r="BK333" s="77">
        <f t="shared" si="296"/>
        <v>117</v>
      </c>
      <c r="BL333" s="83">
        <f t="shared" si="272"/>
        <v>5</v>
      </c>
      <c r="BM333" s="84">
        <v>7</v>
      </c>
      <c r="BN333" s="83">
        <f t="shared" si="273"/>
        <v>8</v>
      </c>
      <c r="BO333" s="83">
        <f t="shared" si="274"/>
        <v>12</v>
      </c>
      <c r="BP333" s="83">
        <f t="shared" si="275"/>
        <v>47</v>
      </c>
      <c r="BQ333" s="83">
        <f t="shared" si="276"/>
        <v>57</v>
      </c>
      <c r="BR333" s="83">
        <f t="shared" si="277"/>
        <v>1</v>
      </c>
      <c r="BS333" s="77">
        <f t="shared" si="297"/>
        <v>117</v>
      </c>
      <c r="BT333" s="83">
        <f t="shared" si="278"/>
        <v>0</v>
      </c>
      <c r="BU333" s="77"/>
      <c r="BV333" s="83">
        <f t="shared" si="279"/>
        <v>0</v>
      </c>
      <c r="BW333" s="83">
        <f t="shared" si="280"/>
        <v>0</v>
      </c>
      <c r="BX333" s="83">
        <f t="shared" si="281"/>
        <v>0</v>
      </c>
      <c r="BY333" s="83">
        <f t="shared" si="282"/>
        <v>0</v>
      </c>
      <c r="BZ333" s="83">
        <f t="shared" si="283"/>
        <v>0</v>
      </c>
      <c r="CA333" s="77">
        <f t="shared" si="298"/>
        <v>0</v>
      </c>
      <c r="CC333" s="77"/>
      <c r="CI333" s="77">
        <f t="shared" si="299"/>
        <v>0</v>
      </c>
      <c r="CP333" s="77">
        <f t="shared" si="300"/>
        <v>0</v>
      </c>
      <c r="CQ333" s="85">
        <f t="shared" si="284"/>
        <v>0</v>
      </c>
      <c r="CR333" s="77"/>
      <c r="CS333" s="85">
        <f t="shared" si="285"/>
        <v>0</v>
      </c>
      <c r="CT333" s="85">
        <f t="shared" si="286"/>
        <v>0</v>
      </c>
      <c r="CU333" s="85">
        <f t="shared" si="287"/>
        <v>0</v>
      </c>
      <c r="CV333" s="85">
        <f t="shared" si="288"/>
        <v>0</v>
      </c>
      <c r="CW333" s="85">
        <f t="shared" si="289"/>
        <v>0</v>
      </c>
      <c r="CX333" s="77">
        <f t="shared" si="301"/>
        <v>0</v>
      </c>
      <c r="DP333" s="85">
        <v>1</v>
      </c>
      <c r="DQ333" s="85">
        <v>1</v>
      </c>
      <c r="DR333" s="85">
        <v>4</v>
      </c>
      <c r="DS333" s="85">
        <v>4</v>
      </c>
      <c r="DT333" s="85">
        <v>4</v>
      </c>
      <c r="DU333" s="85">
        <v>0</v>
      </c>
      <c r="ET333" s="85">
        <v>4</v>
      </c>
      <c r="EU333" s="85">
        <v>7</v>
      </c>
      <c r="EV333" s="85">
        <v>8</v>
      </c>
      <c r="EW333" s="85">
        <v>43</v>
      </c>
      <c r="EX333" s="85">
        <v>53</v>
      </c>
      <c r="EY333" s="85">
        <v>1</v>
      </c>
      <c r="FL333" s="86">
        <f t="shared" si="302"/>
        <v>0</v>
      </c>
      <c r="FM333" s="99">
        <f t="shared" si="290"/>
        <v>0</v>
      </c>
      <c r="FN333" s="99">
        <f t="shared" si="291"/>
        <v>0</v>
      </c>
      <c r="FO333" s="100">
        <f t="shared" si="292"/>
        <v>0</v>
      </c>
      <c r="FP333" s="100">
        <f t="shared" si="293"/>
        <v>0</v>
      </c>
      <c r="FQ333" s="101">
        <v>6.3822267461175766E-2</v>
      </c>
      <c r="FR333" s="101">
        <v>1.5104324700590852E-2</v>
      </c>
      <c r="FS333" s="101">
        <v>1.7839344001273766E-2</v>
      </c>
      <c r="FT333" s="100" t="s">
        <v>2259</v>
      </c>
      <c r="FU333" s="100" t="s">
        <v>2355</v>
      </c>
      <c r="FV333" s="100" t="s">
        <v>2032</v>
      </c>
      <c r="FW333" s="100" t="s">
        <v>2143</v>
      </c>
      <c r="FX333" s="100" t="s">
        <v>2213</v>
      </c>
      <c r="FY333" s="100" t="s">
        <v>1592</v>
      </c>
      <c r="FZ333" s="100" t="s">
        <v>1889</v>
      </c>
      <c r="GA333" s="100" t="s">
        <v>1485</v>
      </c>
      <c r="GB333" s="100"/>
    </row>
    <row r="334" spans="1:184" hidden="1" x14ac:dyDescent="0.25">
      <c r="A334" s="32" t="s">
        <v>313</v>
      </c>
      <c r="B334" s="90" t="s">
        <v>320</v>
      </c>
      <c r="C334" s="41" t="str">
        <f>'[1]Özet tablo'!P333</f>
        <v>ELAZIĞ</v>
      </c>
      <c r="D334" s="41"/>
      <c r="E334" s="41"/>
      <c r="F334" s="41"/>
      <c r="G334" s="91">
        <v>66</v>
      </c>
      <c r="H334" s="91">
        <v>288</v>
      </c>
      <c r="I334" s="91">
        <v>266</v>
      </c>
      <c r="J334" s="91">
        <v>620</v>
      </c>
      <c r="K334" s="92">
        <v>76</v>
      </c>
      <c r="L334" s="92">
        <v>321</v>
      </c>
      <c r="M334" s="92">
        <v>307</v>
      </c>
      <c r="N334" s="92">
        <v>704</v>
      </c>
      <c r="O334" s="93">
        <v>119</v>
      </c>
      <c r="P334" s="40">
        <v>31</v>
      </c>
      <c r="Q334" s="94">
        <f t="shared" si="255"/>
        <v>84</v>
      </c>
      <c r="R334" s="95">
        <f t="shared" si="256"/>
        <v>0.13548387096774195</v>
      </c>
      <c r="S334" s="96">
        <v>587</v>
      </c>
      <c r="T334" s="96">
        <v>820</v>
      </c>
      <c r="U334" s="96">
        <v>593</v>
      </c>
      <c r="V334" s="96">
        <v>799</v>
      </c>
      <c r="W334" s="96">
        <v>1413</v>
      </c>
      <c r="X334" s="96">
        <v>2000</v>
      </c>
      <c r="Y334" s="73">
        <f t="shared" si="257"/>
        <v>12.947189097103918</v>
      </c>
      <c r="Z334" s="73">
        <f t="shared" si="258"/>
        <v>39.146341463414636</v>
      </c>
      <c r="AA334" s="73">
        <f t="shared" si="259"/>
        <v>66.610455311973013</v>
      </c>
      <c r="AB334" s="73">
        <f t="shared" si="260"/>
        <v>50.672328379334751</v>
      </c>
      <c r="AC334" s="73">
        <f t="shared" si="261"/>
        <v>39.6</v>
      </c>
      <c r="AD334" s="97">
        <f t="shared" si="262"/>
        <v>697</v>
      </c>
      <c r="AE334" s="40">
        <f t="shared" si="263"/>
        <v>198</v>
      </c>
      <c r="AF334" s="98">
        <v>769</v>
      </c>
      <c r="AG334" s="98">
        <v>634</v>
      </c>
      <c r="AH334" s="98">
        <v>770</v>
      </c>
      <c r="AI334" s="98">
        <v>600</v>
      </c>
      <c r="AJ334" s="98">
        <v>195</v>
      </c>
      <c r="AK334" s="98">
        <v>150</v>
      </c>
      <c r="AL334" s="76">
        <v>25</v>
      </c>
      <c r="AM334" s="76">
        <v>37</v>
      </c>
      <c r="AN334" s="77">
        <v>63</v>
      </c>
      <c r="AO334" s="77">
        <v>266</v>
      </c>
      <c r="AP334" s="77">
        <v>317</v>
      </c>
      <c r="AQ334" s="77">
        <v>5</v>
      </c>
      <c r="AR334" s="77">
        <f t="shared" si="294"/>
        <v>651</v>
      </c>
      <c r="AS334" s="77">
        <v>41</v>
      </c>
      <c r="AT334" s="78">
        <v>73</v>
      </c>
      <c r="AU334" s="79">
        <v>149</v>
      </c>
      <c r="AV334" s="80">
        <f t="shared" si="264"/>
        <v>27.876823338735818</v>
      </c>
      <c r="AW334" s="80">
        <f t="shared" si="265"/>
        <v>39.927007299270073</v>
      </c>
      <c r="AX334" s="80">
        <f t="shared" si="266"/>
        <v>46.833333333333336</v>
      </c>
      <c r="AY334" s="81">
        <f t="shared" si="267"/>
        <v>9.9369085173501581</v>
      </c>
      <c r="AZ334" s="81">
        <f t="shared" si="268"/>
        <v>34.545454545454547</v>
      </c>
      <c r="BA334" s="81">
        <f t="shared" si="269"/>
        <v>67.798742138364773</v>
      </c>
      <c r="BB334" s="81">
        <f t="shared" si="270"/>
        <v>51.437699680511187</v>
      </c>
      <c r="BC334" s="81">
        <f t="shared" si="271"/>
        <v>42.127361791462562</v>
      </c>
      <c r="BD334" s="82">
        <f t="shared" si="295"/>
        <v>256</v>
      </c>
      <c r="BE334" s="83">
        <v>24</v>
      </c>
      <c r="BF334" s="83">
        <v>40</v>
      </c>
      <c r="BG334" s="83">
        <v>54</v>
      </c>
      <c r="BH334" s="83">
        <v>252</v>
      </c>
      <c r="BI334" s="83">
        <v>351</v>
      </c>
      <c r="BJ334" s="83">
        <v>5</v>
      </c>
      <c r="BK334" s="77">
        <f t="shared" si="296"/>
        <v>662</v>
      </c>
      <c r="BL334" s="83">
        <f t="shared" si="272"/>
        <v>24</v>
      </c>
      <c r="BM334" s="84">
        <v>37</v>
      </c>
      <c r="BN334" s="83">
        <f t="shared" si="273"/>
        <v>40</v>
      </c>
      <c r="BO334" s="83">
        <f t="shared" si="274"/>
        <v>54</v>
      </c>
      <c r="BP334" s="83">
        <f t="shared" si="275"/>
        <v>252</v>
      </c>
      <c r="BQ334" s="83">
        <f t="shared" si="276"/>
        <v>351</v>
      </c>
      <c r="BR334" s="83">
        <f t="shared" si="277"/>
        <v>5</v>
      </c>
      <c r="BS334" s="77">
        <f t="shared" si="297"/>
        <v>662</v>
      </c>
      <c r="BT334" s="83">
        <f t="shared" si="278"/>
        <v>0</v>
      </c>
      <c r="BU334" s="77"/>
      <c r="BV334" s="83">
        <f t="shared" si="279"/>
        <v>0</v>
      </c>
      <c r="BW334" s="83">
        <f t="shared" si="280"/>
        <v>0</v>
      </c>
      <c r="BX334" s="83">
        <f t="shared" si="281"/>
        <v>0</v>
      </c>
      <c r="BY334" s="83">
        <f t="shared" si="282"/>
        <v>0</v>
      </c>
      <c r="BZ334" s="83">
        <f t="shared" si="283"/>
        <v>0</v>
      </c>
      <c r="CA334" s="77">
        <f t="shared" si="298"/>
        <v>0</v>
      </c>
      <c r="CC334" s="77"/>
      <c r="CI334" s="77">
        <f t="shared" si="299"/>
        <v>0</v>
      </c>
      <c r="CP334" s="77">
        <f t="shared" si="300"/>
        <v>0</v>
      </c>
      <c r="CQ334" s="85">
        <f t="shared" si="284"/>
        <v>0</v>
      </c>
      <c r="CR334" s="77"/>
      <c r="CS334" s="85">
        <f t="shared" si="285"/>
        <v>0</v>
      </c>
      <c r="CT334" s="85">
        <f t="shared" si="286"/>
        <v>0</v>
      </c>
      <c r="CU334" s="85">
        <f t="shared" si="287"/>
        <v>0</v>
      </c>
      <c r="CV334" s="85">
        <f t="shared" si="288"/>
        <v>0</v>
      </c>
      <c r="CW334" s="85">
        <f t="shared" si="289"/>
        <v>0</v>
      </c>
      <c r="CX334" s="77">
        <f t="shared" si="301"/>
        <v>0</v>
      </c>
      <c r="ET334" s="85">
        <v>23</v>
      </c>
      <c r="EU334" s="85">
        <v>33</v>
      </c>
      <c r="EV334" s="85">
        <v>34</v>
      </c>
      <c r="EW334" s="85">
        <v>204</v>
      </c>
      <c r="EX334" s="85">
        <v>307</v>
      </c>
      <c r="EY334" s="85">
        <v>4</v>
      </c>
      <c r="EZ334" s="85">
        <v>1</v>
      </c>
      <c r="FA334" s="85">
        <v>7</v>
      </c>
      <c r="FB334" s="85">
        <v>20</v>
      </c>
      <c r="FC334" s="85">
        <v>48</v>
      </c>
      <c r="FD334" s="85">
        <v>44</v>
      </c>
      <c r="FE334" s="85">
        <v>1</v>
      </c>
      <c r="FL334" s="86">
        <f t="shared" si="302"/>
        <v>297.99999999999989</v>
      </c>
      <c r="FM334" s="99">
        <f t="shared" si="290"/>
        <v>14</v>
      </c>
      <c r="FN334" s="99">
        <f t="shared" si="291"/>
        <v>2</v>
      </c>
      <c r="FO334" s="100">
        <f t="shared" si="292"/>
        <v>2.38</v>
      </c>
      <c r="FP334" s="100">
        <f t="shared" si="293"/>
        <v>342</v>
      </c>
      <c r="FQ334" s="101">
        <v>-0.27254098360655737</v>
      </c>
      <c r="FR334" s="101">
        <v>-0.11697337735805494</v>
      </c>
      <c r="FS334" s="101">
        <v>-5.5875000000000001E-2</v>
      </c>
      <c r="FT334" s="100" t="s">
        <v>2247</v>
      </c>
      <c r="FU334" s="100" t="s">
        <v>2293</v>
      </c>
      <c r="FV334" s="100" t="s">
        <v>2294</v>
      </c>
      <c r="FW334" s="100" t="s">
        <v>1439</v>
      </c>
      <c r="FX334" s="100" t="s">
        <v>1530</v>
      </c>
      <c r="FY334" s="100" t="s">
        <v>2285</v>
      </c>
      <c r="FZ334" s="100" t="s">
        <v>2044</v>
      </c>
      <c r="GA334" s="100" t="s">
        <v>2222</v>
      </c>
      <c r="GB334" s="100"/>
    </row>
    <row r="335" spans="1:184" hidden="1" x14ac:dyDescent="0.25">
      <c r="A335" s="32" t="s">
        <v>313</v>
      </c>
      <c r="B335" s="90" t="s">
        <v>321</v>
      </c>
      <c r="C335" s="41" t="str">
        <f>'[1]Özet tablo'!P334</f>
        <v>ELAZIĞ</v>
      </c>
      <c r="D335" s="41"/>
      <c r="E335" s="41"/>
      <c r="F335" s="41"/>
      <c r="G335" s="91">
        <v>55</v>
      </c>
      <c r="H335" s="91">
        <v>61</v>
      </c>
      <c r="I335" s="91">
        <v>70</v>
      </c>
      <c r="J335" s="91">
        <v>186</v>
      </c>
      <c r="K335" s="92">
        <v>71</v>
      </c>
      <c r="L335" s="92">
        <v>97</v>
      </c>
      <c r="M335" s="92">
        <v>62</v>
      </c>
      <c r="N335" s="92">
        <v>230</v>
      </c>
      <c r="O335" s="93">
        <v>11</v>
      </c>
      <c r="P335" s="40">
        <v>9</v>
      </c>
      <c r="Q335" s="94">
        <f t="shared" si="255"/>
        <v>44</v>
      </c>
      <c r="R335" s="95">
        <f t="shared" si="256"/>
        <v>0.23655913978494625</v>
      </c>
      <c r="S335" s="96">
        <v>126</v>
      </c>
      <c r="T335" s="96">
        <v>138</v>
      </c>
      <c r="U335" s="96">
        <v>91</v>
      </c>
      <c r="V335" s="96">
        <v>128</v>
      </c>
      <c r="W335" s="96">
        <v>229</v>
      </c>
      <c r="X335" s="96">
        <v>355</v>
      </c>
      <c r="Y335" s="73">
        <f t="shared" si="257"/>
        <v>56.349206349206348</v>
      </c>
      <c r="Z335" s="73">
        <f t="shared" si="258"/>
        <v>70.289855072463766</v>
      </c>
      <c r="AA335" s="73">
        <f t="shared" si="259"/>
        <v>70.329670329670336</v>
      </c>
      <c r="AB335" s="73">
        <f t="shared" si="260"/>
        <v>70.3056768558952</v>
      </c>
      <c r="AC335" s="73">
        <f t="shared" si="261"/>
        <v>65.352112676056336</v>
      </c>
      <c r="AD335" s="97">
        <f t="shared" si="262"/>
        <v>68</v>
      </c>
      <c r="AE335" s="40">
        <f t="shared" si="263"/>
        <v>27</v>
      </c>
      <c r="AF335" s="98">
        <v>135</v>
      </c>
      <c r="AG335" s="98">
        <v>119</v>
      </c>
      <c r="AH335" s="98">
        <v>144</v>
      </c>
      <c r="AI335" s="98">
        <v>91</v>
      </c>
      <c r="AJ335" s="98">
        <v>34</v>
      </c>
      <c r="AK335" s="98">
        <v>27</v>
      </c>
      <c r="AL335" s="76">
        <v>6</v>
      </c>
      <c r="AM335" s="76">
        <v>10</v>
      </c>
      <c r="AN335" s="77">
        <v>33</v>
      </c>
      <c r="AO335" s="77">
        <v>84</v>
      </c>
      <c r="AP335" s="77">
        <v>55</v>
      </c>
      <c r="AQ335" s="77">
        <v>0</v>
      </c>
      <c r="AR335" s="77">
        <f t="shared" si="294"/>
        <v>172</v>
      </c>
      <c r="AS335" s="77">
        <v>10</v>
      </c>
      <c r="AT335" s="78">
        <v>13</v>
      </c>
      <c r="AU335" s="79">
        <v>15</v>
      </c>
      <c r="AV335" s="80">
        <f t="shared" si="264"/>
        <v>37.142857142857146</v>
      </c>
      <c r="AW335" s="80">
        <f t="shared" si="265"/>
        <v>54.893617021276597</v>
      </c>
      <c r="AX335" s="80">
        <f t="shared" si="266"/>
        <v>49.450549450549453</v>
      </c>
      <c r="AY335" s="81">
        <f t="shared" si="267"/>
        <v>27.731092436974791</v>
      </c>
      <c r="AZ335" s="81">
        <f t="shared" si="268"/>
        <v>58.333333333333336</v>
      </c>
      <c r="BA335" s="81">
        <f t="shared" si="269"/>
        <v>66.400000000000006</v>
      </c>
      <c r="BB335" s="81">
        <f t="shared" si="270"/>
        <v>62.081784386617102</v>
      </c>
      <c r="BC335" s="81">
        <f t="shared" si="271"/>
        <v>47.540983606557376</v>
      </c>
      <c r="BD335" s="82">
        <f t="shared" si="295"/>
        <v>42</v>
      </c>
      <c r="BE335" s="83">
        <v>6</v>
      </c>
      <c r="BF335" s="83">
        <v>9</v>
      </c>
      <c r="BG335" s="83">
        <v>34</v>
      </c>
      <c r="BH335" s="83">
        <v>82</v>
      </c>
      <c r="BI335" s="83">
        <v>57</v>
      </c>
      <c r="BJ335" s="83">
        <v>0</v>
      </c>
      <c r="BK335" s="77">
        <f t="shared" si="296"/>
        <v>173</v>
      </c>
      <c r="BL335" s="83">
        <f t="shared" si="272"/>
        <v>6</v>
      </c>
      <c r="BM335" s="84">
        <v>10</v>
      </c>
      <c r="BN335" s="83">
        <f t="shared" si="273"/>
        <v>9</v>
      </c>
      <c r="BO335" s="83">
        <f t="shared" si="274"/>
        <v>34</v>
      </c>
      <c r="BP335" s="83">
        <f t="shared" si="275"/>
        <v>82</v>
      </c>
      <c r="BQ335" s="83">
        <f t="shared" si="276"/>
        <v>57</v>
      </c>
      <c r="BR335" s="83">
        <f t="shared" si="277"/>
        <v>0</v>
      </c>
      <c r="BS335" s="77">
        <f t="shared" si="297"/>
        <v>173</v>
      </c>
      <c r="BT335" s="83">
        <f t="shared" si="278"/>
        <v>0</v>
      </c>
      <c r="BU335" s="77"/>
      <c r="BV335" s="83">
        <f t="shared" si="279"/>
        <v>0</v>
      </c>
      <c r="BW335" s="83">
        <f t="shared" si="280"/>
        <v>0</v>
      </c>
      <c r="BX335" s="83">
        <f t="shared" si="281"/>
        <v>0</v>
      </c>
      <c r="BY335" s="83">
        <f t="shared" si="282"/>
        <v>0</v>
      </c>
      <c r="BZ335" s="83">
        <f t="shared" si="283"/>
        <v>0</v>
      </c>
      <c r="CA335" s="77">
        <f t="shared" si="298"/>
        <v>0</v>
      </c>
      <c r="CC335" s="77"/>
      <c r="CI335" s="77">
        <f t="shared" si="299"/>
        <v>0</v>
      </c>
      <c r="CP335" s="77">
        <f t="shared" si="300"/>
        <v>0</v>
      </c>
      <c r="CQ335" s="85">
        <f t="shared" si="284"/>
        <v>0</v>
      </c>
      <c r="CR335" s="77"/>
      <c r="CS335" s="85">
        <f t="shared" si="285"/>
        <v>0</v>
      </c>
      <c r="CT335" s="85">
        <f t="shared" si="286"/>
        <v>0</v>
      </c>
      <c r="CU335" s="85">
        <f t="shared" si="287"/>
        <v>0</v>
      </c>
      <c r="CV335" s="85">
        <f t="shared" si="288"/>
        <v>0</v>
      </c>
      <c r="CW335" s="85">
        <f t="shared" si="289"/>
        <v>0</v>
      </c>
      <c r="CX335" s="77">
        <f t="shared" si="301"/>
        <v>0</v>
      </c>
      <c r="ET335" s="85">
        <v>5</v>
      </c>
      <c r="EU335" s="85">
        <v>5</v>
      </c>
      <c r="EV335" s="85">
        <v>10</v>
      </c>
      <c r="EW335" s="85">
        <v>24</v>
      </c>
      <c r="EX335" s="85">
        <v>35</v>
      </c>
      <c r="EY335" s="85">
        <v>0</v>
      </c>
      <c r="EZ335" s="85">
        <v>1</v>
      </c>
      <c r="FA335" s="85">
        <v>4</v>
      </c>
      <c r="FB335" s="85">
        <v>24</v>
      </c>
      <c r="FC335" s="85">
        <v>58</v>
      </c>
      <c r="FD335" s="85">
        <v>22</v>
      </c>
      <c r="FE335" s="85">
        <v>0</v>
      </c>
      <c r="FL335" s="86">
        <f t="shared" si="302"/>
        <v>12.5</v>
      </c>
      <c r="FM335" s="99">
        <f t="shared" si="290"/>
        <v>0</v>
      </c>
      <c r="FN335" s="99">
        <f t="shared" si="291"/>
        <v>0</v>
      </c>
      <c r="FO335" s="100">
        <f t="shared" si="292"/>
        <v>0</v>
      </c>
      <c r="FP335" s="100">
        <f t="shared" si="293"/>
        <v>0</v>
      </c>
      <c r="FQ335" s="101">
        <v>0.22711513478875936</v>
      </c>
      <c r="FR335" s="101">
        <v>0.12166762955005428</v>
      </c>
      <c r="FS335" s="101">
        <v>8.345551775776576E-2</v>
      </c>
      <c r="FT335" s="100" t="s">
        <v>1771</v>
      </c>
      <c r="FU335" s="100" t="s">
        <v>1869</v>
      </c>
      <c r="FV335" s="100" t="s">
        <v>2280</v>
      </c>
      <c r="FW335" s="100" t="s">
        <v>2162</v>
      </c>
      <c r="FX335" s="100" t="s">
        <v>1587</v>
      </c>
      <c r="FY335" s="100" t="s">
        <v>2073</v>
      </c>
      <c r="FZ335" s="100" t="s">
        <v>2059</v>
      </c>
      <c r="GA335" s="100" t="s">
        <v>2040</v>
      </c>
      <c r="GB335" s="100"/>
    </row>
    <row r="336" spans="1:184" hidden="1" x14ac:dyDescent="0.25">
      <c r="A336" s="32" t="s">
        <v>313</v>
      </c>
      <c r="B336" s="90" t="s">
        <v>1040</v>
      </c>
      <c r="C336" s="41" t="str">
        <f>'[1]Özet tablo'!P335</f>
        <v>ELAZIĞ</v>
      </c>
      <c r="D336" s="41"/>
      <c r="E336" s="41"/>
      <c r="F336" s="41"/>
      <c r="G336" s="91">
        <v>536</v>
      </c>
      <c r="H336" s="91">
        <v>2428</v>
      </c>
      <c r="I336" s="91">
        <v>2678</v>
      </c>
      <c r="J336" s="91">
        <v>5642</v>
      </c>
      <c r="K336" s="92">
        <v>569</v>
      </c>
      <c r="L336" s="92">
        <v>2182</v>
      </c>
      <c r="M336" s="92">
        <v>3305</v>
      </c>
      <c r="N336" s="92">
        <v>6056</v>
      </c>
      <c r="O336" s="93">
        <v>578</v>
      </c>
      <c r="P336" s="40">
        <v>554</v>
      </c>
      <c r="Q336" s="94">
        <f t="shared" si="255"/>
        <v>414</v>
      </c>
      <c r="R336" s="95">
        <f t="shared" si="256"/>
        <v>7.3378234668557252E-2</v>
      </c>
      <c r="S336" s="96">
        <v>4895</v>
      </c>
      <c r="T336" s="96">
        <v>6258</v>
      </c>
      <c r="U336" s="96">
        <v>4852</v>
      </c>
      <c r="V336" s="96">
        <v>6415</v>
      </c>
      <c r="W336" s="96">
        <v>11110</v>
      </c>
      <c r="X336" s="96">
        <v>16005</v>
      </c>
      <c r="Y336" s="73">
        <f t="shared" si="257"/>
        <v>11.624106230847804</v>
      </c>
      <c r="Z336" s="73">
        <f t="shared" si="258"/>
        <v>34.867369766698623</v>
      </c>
      <c r="AA336" s="73">
        <f t="shared" si="259"/>
        <v>68.610882110469902</v>
      </c>
      <c r="AB336" s="73">
        <f t="shared" si="260"/>
        <v>49.603960396039604</v>
      </c>
      <c r="AC336" s="73">
        <f t="shared" si="261"/>
        <v>37.988128709778195</v>
      </c>
      <c r="AD336" s="97">
        <f t="shared" si="262"/>
        <v>5599</v>
      </c>
      <c r="AE336" s="40">
        <f t="shared" si="263"/>
        <v>1523</v>
      </c>
      <c r="AF336" s="98">
        <v>6342</v>
      </c>
      <c r="AG336" s="98">
        <v>4902</v>
      </c>
      <c r="AH336" s="98">
        <v>6388</v>
      </c>
      <c r="AI336" s="98">
        <v>4774</v>
      </c>
      <c r="AJ336" s="98">
        <v>1597</v>
      </c>
      <c r="AK336" s="98">
        <v>1501</v>
      </c>
      <c r="AL336" s="76">
        <v>114</v>
      </c>
      <c r="AM336" s="76">
        <v>316</v>
      </c>
      <c r="AN336" s="77">
        <v>519</v>
      </c>
      <c r="AO336" s="77">
        <v>2363</v>
      </c>
      <c r="AP336" s="77">
        <v>3588</v>
      </c>
      <c r="AQ336" s="77">
        <v>113</v>
      </c>
      <c r="AR336" s="77">
        <f t="shared" si="294"/>
        <v>6583</v>
      </c>
      <c r="AS336" s="77">
        <v>763</v>
      </c>
      <c r="AT336" s="78">
        <v>386</v>
      </c>
      <c r="AU336" s="79">
        <v>762</v>
      </c>
      <c r="AV336" s="80">
        <f t="shared" si="264"/>
        <v>35.727573377428691</v>
      </c>
      <c r="AW336" s="80">
        <f t="shared" si="265"/>
        <v>47.491488980469448</v>
      </c>
      <c r="AX336" s="80">
        <f t="shared" si="266"/>
        <v>61.541684122329286</v>
      </c>
      <c r="AY336" s="81">
        <f t="shared" si="267"/>
        <v>10.5875152998776</v>
      </c>
      <c r="AZ336" s="81">
        <f t="shared" si="268"/>
        <v>36.991233562930489</v>
      </c>
      <c r="BA336" s="81">
        <f t="shared" si="269"/>
        <v>74.336838800816196</v>
      </c>
      <c r="BB336" s="81">
        <f t="shared" si="270"/>
        <v>55.639156673720514</v>
      </c>
      <c r="BC336" s="81">
        <f t="shared" si="271"/>
        <v>46.615807682072209</v>
      </c>
      <c r="BD336" s="82">
        <f t="shared" si="295"/>
        <v>1635</v>
      </c>
      <c r="BE336" s="83">
        <v>116</v>
      </c>
      <c r="BF336" s="83">
        <v>375</v>
      </c>
      <c r="BG336" s="83">
        <v>534</v>
      </c>
      <c r="BH336" s="83">
        <v>2266</v>
      </c>
      <c r="BI336" s="83">
        <v>3801</v>
      </c>
      <c r="BJ336" s="83">
        <v>170</v>
      </c>
      <c r="BK336" s="77">
        <f t="shared" si="296"/>
        <v>6771</v>
      </c>
      <c r="BL336" s="83">
        <f t="shared" si="272"/>
        <v>86</v>
      </c>
      <c r="BM336" s="84">
        <v>201</v>
      </c>
      <c r="BN336" s="83">
        <f t="shared" si="273"/>
        <v>286</v>
      </c>
      <c r="BO336" s="83">
        <f t="shared" si="274"/>
        <v>334</v>
      </c>
      <c r="BP336" s="83">
        <f t="shared" si="275"/>
        <v>1814</v>
      </c>
      <c r="BQ336" s="83">
        <f t="shared" si="276"/>
        <v>3402</v>
      </c>
      <c r="BR336" s="83">
        <f t="shared" si="277"/>
        <v>150</v>
      </c>
      <c r="BS336" s="77">
        <f t="shared" si="297"/>
        <v>5700</v>
      </c>
      <c r="BT336" s="83">
        <f t="shared" si="278"/>
        <v>15</v>
      </c>
      <c r="BU336" s="77">
        <v>83</v>
      </c>
      <c r="BV336" s="83">
        <f t="shared" si="279"/>
        <v>57</v>
      </c>
      <c r="BW336" s="83">
        <f t="shared" si="280"/>
        <v>118</v>
      </c>
      <c r="BX336" s="83">
        <f t="shared" si="281"/>
        <v>334</v>
      </c>
      <c r="BY336" s="83">
        <f t="shared" si="282"/>
        <v>312</v>
      </c>
      <c r="BZ336" s="83">
        <f t="shared" si="283"/>
        <v>17</v>
      </c>
      <c r="CA336" s="77">
        <f t="shared" si="298"/>
        <v>781</v>
      </c>
      <c r="CB336" s="85">
        <v>15</v>
      </c>
      <c r="CC336" s="77">
        <v>32</v>
      </c>
      <c r="CD336" s="85">
        <v>32</v>
      </c>
      <c r="CE336" s="85">
        <v>82</v>
      </c>
      <c r="CF336" s="85">
        <v>118</v>
      </c>
      <c r="CG336" s="85">
        <v>87</v>
      </c>
      <c r="CH336" s="85">
        <v>3</v>
      </c>
      <c r="CI336" s="77">
        <f t="shared" si="299"/>
        <v>290</v>
      </c>
      <c r="CP336" s="77">
        <f t="shared" si="300"/>
        <v>0</v>
      </c>
      <c r="CQ336" s="85">
        <f t="shared" si="284"/>
        <v>0</v>
      </c>
      <c r="CR336" s="77"/>
      <c r="CS336" s="85">
        <f t="shared" si="285"/>
        <v>0</v>
      </c>
      <c r="CT336" s="85">
        <f t="shared" si="286"/>
        <v>0</v>
      </c>
      <c r="CU336" s="85">
        <f t="shared" si="287"/>
        <v>0</v>
      </c>
      <c r="CV336" s="85">
        <f t="shared" si="288"/>
        <v>0</v>
      </c>
      <c r="CW336" s="85">
        <f t="shared" si="289"/>
        <v>0</v>
      </c>
      <c r="CX336" s="77">
        <f t="shared" si="301"/>
        <v>0</v>
      </c>
      <c r="DP336" s="85">
        <v>1</v>
      </c>
      <c r="DQ336" s="85">
        <v>5</v>
      </c>
      <c r="DR336" s="85">
        <v>12</v>
      </c>
      <c r="DS336" s="85">
        <v>25</v>
      </c>
      <c r="DT336" s="85">
        <v>46</v>
      </c>
      <c r="DU336" s="85">
        <v>1</v>
      </c>
      <c r="DV336" s="85">
        <v>1</v>
      </c>
      <c r="DW336" s="85">
        <v>2</v>
      </c>
      <c r="DX336" s="85">
        <v>1</v>
      </c>
      <c r="DY336" s="85">
        <v>13</v>
      </c>
      <c r="DZ336" s="85">
        <v>12</v>
      </c>
      <c r="EA336" s="85">
        <v>1</v>
      </c>
      <c r="EB336" s="85">
        <v>14</v>
      </c>
      <c r="EC336" s="85">
        <v>55</v>
      </c>
      <c r="ED336" s="85">
        <v>117</v>
      </c>
      <c r="EE336" s="85">
        <v>321</v>
      </c>
      <c r="EF336" s="85">
        <v>300</v>
      </c>
      <c r="EG336" s="85">
        <v>16</v>
      </c>
      <c r="ET336" s="85">
        <v>65</v>
      </c>
      <c r="EU336" s="85">
        <v>118</v>
      </c>
      <c r="EV336" s="85">
        <v>39</v>
      </c>
      <c r="EW336" s="85">
        <v>597</v>
      </c>
      <c r="EX336" s="85">
        <v>1474</v>
      </c>
      <c r="EY336" s="85">
        <v>64</v>
      </c>
      <c r="EZ336" s="85">
        <v>20</v>
      </c>
      <c r="FA336" s="85">
        <v>163</v>
      </c>
      <c r="FB336" s="85">
        <v>283</v>
      </c>
      <c r="FC336" s="85">
        <v>1192</v>
      </c>
      <c r="FD336" s="85">
        <v>1882</v>
      </c>
      <c r="FE336" s="85">
        <v>85</v>
      </c>
      <c r="FL336" s="86">
        <f t="shared" si="302"/>
        <v>1363.3999999999996</v>
      </c>
      <c r="FM336" s="99">
        <f t="shared" si="290"/>
        <v>68</v>
      </c>
      <c r="FN336" s="99">
        <f t="shared" si="291"/>
        <v>13</v>
      </c>
      <c r="FO336" s="100">
        <f t="shared" si="292"/>
        <v>11.56</v>
      </c>
      <c r="FP336" s="100">
        <f t="shared" si="293"/>
        <v>2223</v>
      </c>
      <c r="FQ336" s="101">
        <v>3.4317315964114414E-2</v>
      </c>
      <c r="FR336" s="101">
        <v>2.8444233707391634E-2</v>
      </c>
      <c r="FS336" s="101">
        <v>3.7717881836624924E-2</v>
      </c>
      <c r="FT336" s="100" t="s">
        <v>2121</v>
      </c>
      <c r="FU336" s="100" t="s">
        <v>1470</v>
      </c>
      <c r="FV336" s="100" t="s">
        <v>1543</v>
      </c>
      <c r="FW336" s="100" t="s">
        <v>1706</v>
      </c>
      <c r="FX336" s="100" t="s">
        <v>1597</v>
      </c>
      <c r="FY336" s="100" t="s">
        <v>1611</v>
      </c>
      <c r="FZ336" s="100" t="s">
        <v>1933</v>
      </c>
      <c r="GA336" s="100" t="s">
        <v>1569</v>
      </c>
      <c r="GB336" s="100"/>
    </row>
    <row r="337" spans="1:184" hidden="1" x14ac:dyDescent="0.25">
      <c r="A337" s="32" t="s">
        <v>313</v>
      </c>
      <c r="B337" s="90" t="s">
        <v>322</v>
      </c>
      <c r="C337" s="41" t="str">
        <f>'[1]Özet tablo'!P336</f>
        <v>ELAZIĞ</v>
      </c>
      <c r="D337" s="41"/>
      <c r="E337" s="41"/>
      <c r="F337" s="41"/>
      <c r="G337" s="91">
        <v>32</v>
      </c>
      <c r="H337" s="91">
        <v>149</v>
      </c>
      <c r="I337" s="91">
        <v>103</v>
      </c>
      <c r="J337" s="91">
        <v>284</v>
      </c>
      <c r="K337" s="92">
        <v>62</v>
      </c>
      <c r="L337" s="92">
        <v>167</v>
      </c>
      <c r="M337" s="92">
        <v>119</v>
      </c>
      <c r="N337" s="92">
        <v>348</v>
      </c>
      <c r="O337" s="93">
        <v>53</v>
      </c>
      <c r="P337" s="40">
        <v>6</v>
      </c>
      <c r="Q337" s="94">
        <f t="shared" si="255"/>
        <v>64</v>
      </c>
      <c r="R337" s="95">
        <f t="shared" si="256"/>
        <v>0.22535211267605634</v>
      </c>
      <c r="S337" s="96">
        <v>238</v>
      </c>
      <c r="T337" s="96">
        <v>312</v>
      </c>
      <c r="U337" s="96">
        <v>241</v>
      </c>
      <c r="V337" s="96">
        <v>326</v>
      </c>
      <c r="W337" s="96">
        <v>553</v>
      </c>
      <c r="X337" s="96">
        <v>791</v>
      </c>
      <c r="Y337" s="73">
        <f t="shared" si="257"/>
        <v>26.05042016806723</v>
      </c>
      <c r="Z337" s="73">
        <f t="shared" si="258"/>
        <v>53.525641025641022</v>
      </c>
      <c r="AA337" s="73">
        <f t="shared" si="259"/>
        <v>68.879668049792528</v>
      </c>
      <c r="AB337" s="73">
        <f t="shared" si="260"/>
        <v>60.216998191681739</v>
      </c>
      <c r="AC337" s="73">
        <f t="shared" si="261"/>
        <v>49.936788874841973</v>
      </c>
      <c r="AD337" s="97">
        <f t="shared" si="262"/>
        <v>220</v>
      </c>
      <c r="AE337" s="40">
        <f t="shared" si="263"/>
        <v>75</v>
      </c>
      <c r="AF337" s="98">
        <v>291</v>
      </c>
      <c r="AG337" s="98">
        <v>224</v>
      </c>
      <c r="AH337" s="98">
        <v>279</v>
      </c>
      <c r="AI337" s="98">
        <v>211</v>
      </c>
      <c r="AJ337" s="98">
        <v>80</v>
      </c>
      <c r="AK337" s="98">
        <v>58</v>
      </c>
      <c r="AL337" s="76">
        <v>13</v>
      </c>
      <c r="AM337" s="76">
        <v>17</v>
      </c>
      <c r="AN337" s="77">
        <v>58</v>
      </c>
      <c r="AO337" s="77">
        <v>145</v>
      </c>
      <c r="AP337" s="77">
        <v>104</v>
      </c>
      <c r="AQ337" s="77">
        <v>0</v>
      </c>
      <c r="AR337" s="77">
        <f t="shared" si="294"/>
        <v>307</v>
      </c>
      <c r="AS337" s="77">
        <v>19</v>
      </c>
      <c r="AT337" s="78">
        <v>45</v>
      </c>
      <c r="AU337" s="79">
        <v>59</v>
      </c>
      <c r="AV337" s="80">
        <f t="shared" si="264"/>
        <v>32.873563218390807</v>
      </c>
      <c r="AW337" s="80">
        <f t="shared" si="265"/>
        <v>46.938775510204081</v>
      </c>
      <c r="AX337" s="80">
        <f t="shared" si="266"/>
        <v>40.284360189573462</v>
      </c>
      <c r="AY337" s="81">
        <f t="shared" si="267"/>
        <v>25.892857142857146</v>
      </c>
      <c r="AZ337" s="81">
        <f t="shared" si="268"/>
        <v>51.971326164874554</v>
      </c>
      <c r="BA337" s="81">
        <f t="shared" si="269"/>
        <v>71.477663230240552</v>
      </c>
      <c r="BB337" s="81">
        <f t="shared" si="270"/>
        <v>61.929824561403514</v>
      </c>
      <c r="BC337" s="81">
        <f t="shared" si="271"/>
        <v>51.650485436893199</v>
      </c>
      <c r="BD337" s="82">
        <f t="shared" si="295"/>
        <v>83</v>
      </c>
      <c r="BE337" s="83">
        <v>13</v>
      </c>
      <c r="BF337" s="83">
        <v>18</v>
      </c>
      <c r="BG337" s="83">
        <v>60</v>
      </c>
      <c r="BH337" s="83">
        <v>147</v>
      </c>
      <c r="BI337" s="83">
        <v>119</v>
      </c>
      <c r="BJ337" s="83">
        <v>2</v>
      </c>
      <c r="BK337" s="77">
        <f t="shared" si="296"/>
        <v>328</v>
      </c>
      <c r="BL337" s="83">
        <f t="shared" si="272"/>
        <v>13</v>
      </c>
      <c r="BM337" s="84">
        <v>17</v>
      </c>
      <c r="BN337" s="83">
        <f t="shared" si="273"/>
        <v>18</v>
      </c>
      <c r="BO337" s="83">
        <f t="shared" si="274"/>
        <v>60</v>
      </c>
      <c r="BP337" s="83">
        <f t="shared" si="275"/>
        <v>147</v>
      </c>
      <c r="BQ337" s="83">
        <f t="shared" si="276"/>
        <v>119</v>
      </c>
      <c r="BR337" s="83">
        <f t="shared" si="277"/>
        <v>2</v>
      </c>
      <c r="BS337" s="77">
        <f t="shared" si="297"/>
        <v>328</v>
      </c>
      <c r="BT337" s="83">
        <f t="shared" si="278"/>
        <v>0</v>
      </c>
      <c r="BU337" s="77"/>
      <c r="BV337" s="83">
        <f t="shared" si="279"/>
        <v>0</v>
      </c>
      <c r="BW337" s="83">
        <f t="shared" si="280"/>
        <v>0</v>
      </c>
      <c r="BX337" s="83">
        <f t="shared" si="281"/>
        <v>0</v>
      </c>
      <c r="BY337" s="83">
        <f t="shared" si="282"/>
        <v>0</v>
      </c>
      <c r="BZ337" s="83">
        <f t="shared" si="283"/>
        <v>0</v>
      </c>
      <c r="CA337" s="77">
        <f t="shared" si="298"/>
        <v>0</v>
      </c>
      <c r="CC337" s="77"/>
      <c r="CI337" s="77">
        <f t="shared" si="299"/>
        <v>0</v>
      </c>
      <c r="CP337" s="77">
        <f t="shared" si="300"/>
        <v>0</v>
      </c>
      <c r="CQ337" s="85">
        <f t="shared" si="284"/>
        <v>0</v>
      </c>
      <c r="CR337" s="77"/>
      <c r="CS337" s="85">
        <f t="shared" si="285"/>
        <v>0</v>
      </c>
      <c r="CT337" s="85">
        <f t="shared" si="286"/>
        <v>0</v>
      </c>
      <c r="CU337" s="85">
        <f t="shared" si="287"/>
        <v>0</v>
      </c>
      <c r="CV337" s="85">
        <f t="shared" si="288"/>
        <v>0</v>
      </c>
      <c r="CW337" s="85">
        <f t="shared" si="289"/>
        <v>0</v>
      </c>
      <c r="CX337" s="77">
        <f t="shared" si="301"/>
        <v>0</v>
      </c>
      <c r="DP337" s="85">
        <v>1</v>
      </c>
      <c r="DQ337" s="85">
        <v>1</v>
      </c>
      <c r="DR337" s="85">
        <v>5</v>
      </c>
      <c r="DS337" s="85">
        <v>6</v>
      </c>
      <c r="DT337" s="85">
        <v>4</v>
      </c>
      <c r="DU337" s="85">
        <v>0</v>
      </c>
      <c r="ET337" s="85">
        <v>11</v>
      </c>
      <c r="EU337" s="85">
        <v>14</v>
      </c>
      <c r="EV337" s="85">
        <v>33</v>
      </c>
      <c r="EW337" s="85">
        <v>109</v>
      </c>
      <c r="EX337" s="85">
        <v>96</v>
      </c>
      <c r="EY337" s="85">
        <v>2</v>
      </c>
      <c r="EZ337" s="85">
        <v>1</v>
      </c>
      <c r="FA337" s="85">
        <v>3</v>
      </c>
      <c r="FB337" s="85">
        <v>22</v>
      </c>
      <c r="FC337" s="85">
        <v>32</v>
      </c>
      <c r="FD337" s="85">
        <v>19</v>
      </c>
      <c r="FE337" s="85">
        <v>0</v>
      </c>
      <c r="FL337" s="86">
        <f t="shared" si="302"/>
        <v>49</v>
      </c>
      <c r="FM337" s="99">
        <f t="shared" si="290"/>
        <v>2</v>
      </c>
      <c r="FN337" s="99">
        <f t="shared" si="291"/>
        <v>0</v>
      </c>
      <c r="FO337" s="100">
        <f t="shared" si="292"/>
        <v>0.34</v>
      </c>
      <c r="FP337" s="100">
        <f t="shared" si="293"/>
        <v>0</v>
      </c>
      <c r="FQ337" s="101">
        <v>0.24067593240675955</v>
      </c>
      <c r="FR337" s="101">
        <v>0.10093180506308243</v>
      </c>
      <c r="FS337" s="101">
        <v>0.23603896103896096</v>
      </c>
      <c r="FT337" s="100" t="s">
        <v>2228</v>
      </c>
      <c r="FU337" s="100" t="s">
        <v>2126</v>
      </c>
      <c r="FV337" s="100" t="s">
        <v>1632</v>
      </c>
      <c r="FW337" s="100" t="s">
        <v>2370</v>
      </c>
      <c r="FX337" s="100" t="s">
        <v>1820</v>
      </c>
      <c r="FY337" s="100" t="s">
        <v>2242</v>
      </c>
      <c r="FZ337" s="100" t="s">
        <v>1715</v>
      </c>
      <c r="GA337" s="100" t="s">
        <v>2140</v>
      </c>
      <c r="GB337" s="100"/>
    </row>
    <row r="338" spans="1:184" hidden="1" x14ac:dyDescent="0.25">
      <c r="A338" s="32" t="s">
        <v>313</v>
      </c>
      <c r="B338" s="90" t="s">
        <v>323</v>
      </c>
      <c r="C338" s="41" t="str">
        <f>'[1]Özet tablo'!P337</f>
        <v>ELAZIĞ</v>
      </c>
      <c r="D338" s="41"/>
      <c r="E338" s="41"/>
      <c r="F338" s="41"/>
      <c r="G338" s="91">
        <v>12</v>
      </c>
      <c r="H338" s="91">
        <v>38</v>
      </c>
      <c r="I338" s="91">
        <v>30</v>
      </c>
      <c r="J338" s="91">
        <v>80</v>
      </c>
      <c r="K338" s="92">
        <v>6</v>
      </c>
      <c r="L338" s="92">
        <v>27</v>
      </c>
      <c r="M338" s="92">
        <v>38</v>
      </c>
      <c r="N338" s="92">
        <v>71</v>
      </c>
      <c r="O338" s="93">
        <v>8</v>
      </c>
      <c r="P338" s="40">
        <v>6</v>
      </c>
      <c r="Q338" s="94">
        <f t="shared" si="255"/>
        <v>-9</v>
      </c>
      <c r="R338" s="95">
        <f t="shared" si="256"/>
        <v>-0.1125</v>
      </c>
      <c r="S338" s="96">
        <v>95</v>
      </c>
      <c r="T338" s="96">
        <v>88</v>
      </c>
      <c r="U338" s="96">
        <v>81</v>
      </c>
      <c r="V338" s="96">
        <v>100</v>
      </c>
      <c r="W338" s="96">
        <v>169</v>
      </c>
      <c r="X338" s="96">
        <v>264</v>
      </c>
      <c r="Y338" s="73">
        <f t="shared" si="257"/>
        <v>6.3157894736842106</v>
      </c>
      <c r="Z338" s="73">
        <f t="shared" si="258"/>
        <v>30.681818181818183</v>
      </c>
      <c r="AA338" s="73">
        <f t="shared" si="259"/>
        <v>49.382716049382715</v>
      </c>
      <c r="AB338" s="73">
        <f t="shared" si="260"/>
        <v>39.644970414201183</v>
      </c>
      <c r="AC338" s="73">
        <f t="shared" si="261"/>
        <v>27.651515151515149</v>
      </c>
      <c r="AD338" s="97">
        <f t="shared" si="262"/>
        <v>102</v>
      </c>
      <c r="AE338" s="40">
        <f t="shared" si="263"/>
        <v>41</v>
      </c>
      <c r="AF338" s="98">
        <v>95</v>
      </c>
      <c r="AG338" s="98">
        <v>60</v>
      </c>
      <c r="AH338" s="98">
        <v>104</v>
      </c>
      <c r="AI338" s="98">
        <v>61</v>
      </c>
      <c r="AJ338" s="98">
        <v>16</v>
      </c>
      <c r="AK338" s="98">
        <v>22</v>
      </c>
      <c r="AL338" s="76">
        <v>3</v>
      </c>
      <c r="AM338" s="76">
        <v>3</v>
      </c>
      <c r="AN338" s="77">
        <v>0</v>
      </c>
      <c r="AO338" s="77">
        <v>32</v>
      </c>
      <c r="AP338" s="77">
        <v>37</v>
      </c>
      <c r="AQ338" s="77">
        <v>0</v>
      </c>
      <c r="AR338" s="77">
        <f t="shared" si="294"/>
        <v>69</v>
      </c>
      <c r="AS338" s="77">
        <v>7</v>
      </c>
      <c r="AT338" s="78">
        <v>5</v>
      </c>
      <c r="AU338" s="79">
        <v>5</v>
      </c>
      <c r="AV338" s="80">
        <f t="shared" si="264"/>
        <v>24.793388429752067</v>
      </c>
      <c r="AW338" s="80">
        <f t="shared" si="265"/>
        <v>37.575757575757571</v>
      </c>
      <c r="AX338" s="80">
        <f t="shared" si="266"/>
        <v>49.180327868852459</v>
      </c>
      <c r="AY338" s="81">
        <f t="shared" si="267"/>
        <v>0</v>
      </c>
      <c r="AZ338" s="81">
        <f t="shared" si="268"/>
        <v>30.76923076923077</v>
      </c>
      <c r="BA338" s="81">
        <f t="shared" si="269"/>
        <v>61.038961038961034</v>
      </c>
      <c r="BB338" s="81">
        <f t="shared" si="270"/>
        <v>43.646408839779006</v>
      </c>
      <c r="BC338" s="81">
        <f t="shared" si="271"/>
        <v>34.306569343065696</v>
      </c>
      <c r="BD338" s="82">
        <f t="shared" si="295"/>
        <v>30</v>
      </c>
      <c r="BE338" s="83">
        <v>3</v>
      </c>
      <c r="BF338" s="83">
        <v>4</v>
      </c>
      <c r="BG338" s="83">
        <v>1</v>
      </c>
      <c r="BH338" s="83">
        <v>27</v>
      </c>
      <c r="BI338" s="83">
        <v>39</v>
      </c>
      <c r="BJ338" s="83">
        <v>0</v>
      </c>
      <c r="BK338" s="77">
        <f t="shared" si="296"/>
        <v>67</v>
      </c>
      <c r="BL338" s="83">
        <f t="shared" si="272"/>
        <v>3</v>
      </c>
      <c r="BM338" s="84">
        <v>3</v>
      </c>
      <c r="BN338" s="83">
        <f t="shared" si="273"/>
        <v>4</v>
      </c>
      <c r="BO338" s="83">
        <f t="shared" si="274"/>
        <v>1</v>
      </c>
      <c r="BP338" s="83">
        <f t="shared" si="275"/>
        <v>27</v>
      </c>
      <c r="BQ338" s="83">
        <f t="shared" si="276"/>
        <v>39</v>
      </c>
      <c r="BR338" s="83">
        <f t="shared" si="277"/>
        <v>0</v>
      </c>
      <c r="BS338" s="77">
        <f t="shared" si="297"/>
        <v>67</v>
      </c>
      <c r="BT338" s="83">
        <f t="shared" si="278"/>
        <v>0</v>
      </c>
      <c r="BU338" s="77"/>
      <c r="BV338" s="83">
        <f t="shared" si="279"/>
        <v>0</v>
      </c>
      <c r="BW338" s="83">
        <f t="shared" si="280"/>
        <v>0</v>
      </c>
      <c r="BX338" s="83">
        <f t="shared" si="281"/>
        <v>0</v>
      </c>
      <c r="BY338" s="83">
        <f t="shared" si="282"/>
        <v>0</v>
      </c>
      <c r="BZ338" s="83">
        <f t="shared" si="283"/>
        <v>0</v>
      </c>
      <c r="CA338" s="77">
        <f t="shared" si="298"/>
        <v>0</v>
      </c>
      <c r="CC338" s="77"/>
      <c r="CI338" s="77">
        <f t="shared" si="299"/>
        <v>0</v>
      </c>
      <c r="CP338" s="77">
        <f t="shared" si="300"/>
        <v>0</v>
      </c>
      <c r="CQ338" s="85">
        <f t="shared" si="284"/>
        <v>0</v>
      </c>
      <c r="CR338" s="77"/>
      <c r="CS338" s="85">
        <f t="shared" si="285"/>
        <v>0</v>
      </c>
      <c r="CT338" s="85">
        <f t="shared" si="286"/>
        <v>0</v>
      </c>
      <c r="CU338" s="85">
        <f t="shared" si="287"/>
        <v>0</v>
      </c>
      <c r="CV338" s="85">
        <f t="shared" si="288"/>
        <v>0</v>
      </c>
      <c r="CW338" s="85">
        <f t="shared" si="289"/>
        <v>0</v>
      </c>
      <c r="CX338" s="77">
        <f t="shared" si="301"/>
        <v>0</v>
      </c>
      <c r="ET338" s="85">
        <v>3</v>
      </c>
      <c r="EU338" s="85">
        <v>4</v>
      </c>
      <c r="EV338" s="85">
        <v>1</v>
      </c>
      <c r="EW338" s="85">
        <v>27</v>
      </c>
      <c r="EX338" s="85">
        <v>39</v>
      </c>
      <c r="EY338" s="85">
        <v>0</v>
      </c>
      <c r="FL338" s="86">
        <f t="shared" si="302"/>
        <v>41.499999999999986</v>
      </c>
      <c r="FM338" s="99">
        <f t="shared" si="290"/>
        <v>2</v>
      </c>
      <c r="FN338" s="99">
        <f t="shared" si="291"/>
        <v>0</v>
      </c>
      <c r="FO338" s="100">
        <f t="shared" si="292"/>
        <v>0.34</v>
      </c>
      <c r="FP338" s="100">
        <f t="shared" si="293"/>
        <v>0</v>
      </c>
      <c r="FQ338" s="101">
        <v>0.27797230622314179</v>
      </c>
      <c r="FR338" s="101">
        <v>0.2109368965783579</v>
      </c>
      <c r="FS338" s="101">
        <v>0.31896551724137945</v>
      </c>
      <c r="FT338" s="100" t="s">
        <v>2130</v>
      </c>
      <c r="FU338" s="100" t="s">
        <v>2104</v>
      </c>
      <c r="FV338" s="100" t="s">
        <v>1694</v>
      </c>
      <c r="FW338" s="100" t="s">
        <v>1643</v>
      </c>
      <c r="FX338" s="100" t="s">
        <v>2011</v>
      </c>
      <c r="FY338" s="100" t="s">
        <v>1494</v>
      </c>
      <c r="FZ338" s="100" t="s">
        <v>1457</v>
      </c>
      <c r="GA338" s="100" t="s">
        <v>1524</v>
      </c>
      <c r="GB338" s="100"/>
    </row>
    <row r="339" spans="1:184" hidden="1" x14ac:dyDescent="0.25">
      <c r="A339" s="32" t="s">
        <v>324</v>
      </c>
      <c r="B339" s="90" t="s">
        <v>325</v>
      </c>
      <c r="C339" s="41" t="str">
        <f>'[1]Özet tablo'!P338</f>
        <v>ERZİNCAN</v>
      </c>
      <c r="D339" s="41"/>
      <c r="E339" s="41"/>
      <c r="F339" s="41"/>
      <c r="G339" s="91">
        <v>4</v>
      </c>
      <c r="H339" s="91">
        <v>54</v>
      </c>
      <c r="I339" s="91">
        <v>52</v>
      </c>
      <c r="J339" s="91">
        <v>110</v>
      </c>
      <c r="K339" s="92">
        <v>15</v>
      </c>
      <c r="L339" s="92">
        <v>53</v>
      </c>
      <c r="M339" s="92">
        <v>48</v>
      </c>
      <c r="N339" s="92">
        <v>116</v>
      </c>
      <c r="O339" s="93">
        <v>14</v>
      </c>
      <c r="P339" s="40">
        <v>8</v>
      </c>
      <c r="Q339" s="94">
        <f t="shared" si="255"/>
        <v>6</v>
      </c>
      <c r="R339" s="95">
        <f t="shared" si="256"/>
        <v>5.4545454545454543E-2</v>
      </c>
      <c r="S339" s="96">
        <v>102</v>
      </c>
      <c r="T339" s="96">
        <v>120</v>
      </c>
      <c r="U339" s="96">
        <v>81</v>
      </c>
      <c r="V339" s="96">
        <v>108</v>
      </c>
      <c r="W339" s="96">
        <v>201</v>
      </c>
      <c r="X339" s="96">
        <v>303</v>
      </c>
      <c r="Y339" s="73">
        <f t="shared" si="257"/>
        <v>14.705882352941178</v>
      </c>
      <c r="Z339" s="73">
        <f t="shared" si="258"/>
        <v>44.166666666666664</v>
      </c>
      <c r="AA339" s="73">
        <f t="shared" si="259"/>
        <v>66.666666666666657</v>
      </c>
      <c r="AB339" s="73">
        <f t="shared" si="260"/>
        <v>53.233830845771145</v>
      </c>
      <c r="AC339" s="73">
        <f t="shared" si="261"/>
        <v>40.264026402640262</v>
      </c>
      <c r="AD339" s="97">
        <f t="shared" si="262"/>
        <v>94</v>
      </c>
      <c r="AE339" s="40">
        <f t="shared" si="263"/>
        <v>27</v>
      </c>
      <c r="AF339" s="98">
        <v>124</v>
      </c>
      <c r="AG339" s="98">
        <v>90</v>
      </c>
      <c r="AH339" s="98">
        <v>126</v>
      </c>
      <c r="AI339" s="98">
        <v>93</v>
      </c>
      <c r="AJ339" s="98">
        <v>23</v>
      </c>
      <c r="AK339" s="98">
        <v>30</v>
      </c>
      <c r="AL339" s="76">
        <v>8</v>
      </c>
      <c r="AM339" s="76">
        <v>10</v>
      </c>
      <c r="AN339" s="77">
        <v>4</v>
      </c>
      <c r="AO339" s="77">
        <v>54</v>
      </c>
      <c r="AP339" s="77">
        <v>64</v>
      </c>
      <c r="AQ339" s="77">
        <v>0</v>
      </c>
      <c r="AR339" s="77">
        <f t="shared" si="294"/>
        <v>122</v>
      </c>
      <c r="AS339" s="77">
        <v>5</v>
      </c>
      <c r="AT339" s="78">
        <v>22</v>
      </c>
      <c r="AU339" s="79">
        <v>16</v>
      </c>
      <c r="AV339" s="80">
        <f t="shared" si="264"/>
        <v>34.42622950819672</v>
      </c>
      <c r="AW339" s="80">
        <f t="shared" si="265"/>
        <v>51.598173515981735</v>
      </c>
      <c r="AX339" s="80">
        <f t="shared" si="266"/>
        <v>63.44086021505376</v>
      </c>
      <c r="AY339" s="81">
        <f t="shared" si="267"/>
        <v>4.4444444444444446</v>
      </c>
      <c r="AZ339" s="81">
        <f t="shared" si="268"/>
        <v>42.857142857142854</v>
      </c>
      <c r="BA339" s="81">
        <f t="shared" si="269"/>
        <v>87.931034482758619</v>
      </c>
      <c r="BB339" s="81">
        <f t="shared" si="270"/>
        <v>64.462809917355372</v>
      </c>
      <c r="BC339" s="81">
        <f t="shared" si="271"/>
        <v>51.456310679611647</v>
      </c>
      <c r="BD339" s="82">
        <f t="shared" si="295"/>
        <v>14</v>
      </c>
      <c r="BE339" s="83">
        <v>8</v>
      </c>
      <c r="BF339" s="83">
        <v>10</v>
      </c>
      <c r="BG339" s="83">
        <v>4</v>
      </c>
      <c r="BH339" s="83">
        <v>51</v>
      </c>
      <c r="BI339" s="83">
        <v>69</v>
      </c>
      <c r="BJ339" s="83">
        <v>0</v>
      </c>
      <c r="BK339" s="77">
        <f t="shared" si="296"/>
        <v>124</v>
      </c>
      <c r="BL339" s="83">
        <f t="shared" si="272"/>
        <v>7</v>
      </c>
      <c r="BM339" s="84">
        <v>9</v>
      </c>
      <c r="BN339" s="83">
        <f t="shared" si="273"/>
        <v>9</v>
      </c>
      <c r="BO339" s="83">
        <f t="shared" si="274"/>
        <v>4</v>
      </c>
      <c r="BP339" s="83">
        <f t="shared" si="275"/>
        <v>41</v>
      </c>
      <c r="BQ339" s="83">
        <f t="shared" si="276"/>
        <v>63</v>
      </c>
      <c r="BR339" s="83">
        <f t="shared" si="277"/>
        <v>0</v>
      </c>
      <c r="BS339" s="77">
        <f t="shared" si="297"/>
        <v>108</v>
      </c>
      <c r="BT339" s="83">
        <f t="shared" si="278"/>
        <v>0</v>
      </c>
      <c r="BU339" s="77"/>
      <c r="BV339" s="83">
        <f t="shared" si="279"/>
        <v>0</v>
      </c>
      <c r="BW339" s="83">
        <f t="shared" si="280"/>
        <v>0</v>
      </c>
      <c r="BX339" s="83">
        <f t="shared" si="281"/>
        <v>0</v>
      </c>
      <c r="BY339" s="83">
        <f t="shared" si="282"/>
        <v>0</v>
      </c>
      <c r="BZ339" s="83">
        <f t="shared" si="283"/>
        <v>0</v>
      </c>
      <c r="CA339" s="77">
        <f t="shared" si="298"/>
        <v>0</v>
      </c>
      <c r="CC339" s="77"/>
      <c r="CI339" s="77">
        <f t="shared" si="299"/>
        <v>0</v>
      </c>
      <c r="CP339" s="77">
        <f t="shared" si="300"/>
        <v>0</v>
      </c>
      <c r="CQ339" s="85">
        <f t="shared" si="284"/>
        <v>1</v>
      </c>
      <c r="CR339" s="77">
        <v>1</v>
      </c>
      <c r="CS339" s="85">
        <f t="shared" si="285"/>
        <v>1</v>
      </c>
      <c r="CT339" s="85">
        <f t="shared" si="286"/>
        <v>0</v>
      </c>
      <c r="CU339" s="85">
        <f t="shared" si="287"/>
        <v>10</v>
      </c>
      <c r="CV339" s="85">
        <f t="shared" si="288"/>
        <v>6</v>
      </c>
      <c r="CW339" s="85">
        <f t="shared" si="289"/>
        <v>0</v>
      </c>
      <c r="CX339" s="77">
        <f t="shared" si="301"/>
        <v>16</v>
      </c>
      <c r="CY339" s="85">
        <v>1</v>
      </c>
      <c r="CZ339" s="85">
        <v>1</v>
      </c>
      <c r="DA339" s="85">
        <v>0</v>
      </c>
      <c r="DB339" s="85">
        <v>10</v>
      </c>
      <c r="DC339" s="85">
        <v>6</v>
      </c>
      <c r="DD339" s="85">
        <v>0</v>
      </c>
      <c r="ET339" s="85">
        <v>6</v>
      </c>
      <c r="EU339" s="85">
        <v>6</v>
      </c>
      <c r="EV339" s="85">
        <v>2</v>
      </c>
      <c r="EW339" s="85">
        <v>29</v>
      </c>
      <c r="EX339" s="85">
        <v>37</v>
      </c>
      <c r="EY339" s="85">
        <v>0</v>
      </c>
      <c r="EZ339" s="85">
        <v>1</v>
      </c>
      <c r="FA339" s="85">
        <v>3</v>
      </c>
      <c r="FB339" s="85">
        <v>2</v>
      </c>
      <c r="FC339" s="85">
        <v>12</v>
      </c>
      <c r="FD339" s="85">
        <v>26</v>
      </c>
      <c r="FE339" s="85">
        <v>0</v>
      </c>
      <c r="FL339" s="86">
        <f t="shared" si="302"/>
        <v>13.299999999999983</v>
      </c>
      <c r="FM339" s="99">
        <f t="shared" si="290"/>
        <v>0</v>
      </c>
      <c r="FN339" s="99">
        <f t="shared" si="291"/>
        <v>0</v>
      </c>
      <c r="FO339" s="100">
        <f t="shared" si="292"/>
        <v>0</v>
      </c>
      <c r="FP339" s="100">
        <f t="shared" si="293"/>
        <v>0</v>
      </c>
      <c r="FQ339" s="101">
        <v>0.30303030303030293</v>
      </c>
      <c r="FR339" s="101">
        <v>0.12239874692324912</v>
      </c>
      <c r="FS339" s="101">
        <v>0.70604395604395598</v>
      </c>
      <c r="FT339" s="100" t="s">
        <v>1649</v>
      </c>
      <c r="FU339" s="100" t="s">
        <v>2174</v>
      </c>
      <c r="FV339" s="100" t="s">
        <v>1424</v>
      </c>
      <c r="FW339" s="100" t="s">
        <v>1599</v>
      </c>
      <c r="FX339" s="100" t="s">
        <v>1969</v>
      </c>
      <c r="FY339" s="100" t="s">
        <v>1925</v>
      </c>
      <c r="FZ339" s="100" t="s">
        <v>2243</v>
      </c>
      <c r="GA339" s="100" t="s">
        <v>2023</v>
      </c>
      <c r="GB339" s="100"/>
    </row>
    <row r="340" spans="1:184" hidden="1" x14ac:dyDescent="0.25">
      <c r="A340" s="32" t="s">
        <v>324</v>
      </c>
      <c r="B340" s="90" t="s">
        <v>326</v>
      </c>
      <c r="C340" s="41" t="str">
        <f>'[1]Özet tablo'!P339</f>
        <v>ERZİNCAN</v>
      </c>
      <c r="D340" s="41"/>
      <c r="E340" s="41"/>
      <c r="F340" s="41"/>
      <c r="G340" s="91">
        <v>30</v>
      </c>
      <c r="H340" s="91">
        <v>54</v>
      </c>
      <c r="I340" s="91">
        <v>39</v>
      </c>
      <c r="J340" s="91">
        <v>123</v>
      </c>
      <c r="K340" s="92">
        <v>9</v>
      </c>
      <c r="L340" s="92">
        <v>56</v>
      </c>
      <c r="M340" s="92">
        <v>28</v>
      </c>
      <c r="N340" s="92">
        <v>93</v>
      </c>
      <c r="O340" s="93">
        <v>8</v>
      </c>
      <c r="P340" s="40">
        <v>10</v>
      </c>
      <c r="Q340" s="94">
        <f t="shared" si="255"/>
        <v>-30</v>
      </c>
      <c r="R340" s="95">
        <f t="shared" si="256"/>
        <v>-0.24390243902439024</v>
      </c>
      <c r="S340" s="96">
        <v>82</v>
      </c>
      <c r="T340" s="96">
        <v>107</v>
      </c>
      <c r="U340" s="96">
        <v>69</v>
      </c>
      <c r="V340" s="96">
        <v>101</v>
      </c>
      <c r="W340" s="96">
        <v>176</v>
      </c>
      <c r="X340" s="96">
        <v>258</v>
      </c>
      <c r="Y340" s="73">
        <f t="shared" si="257"/>
        <v>10.975609756097562</v>
      </c>
      <c r="Z340" s="73">
        <f t="shared" si="258"/>
        <v>52.336448598130836</v>
      </c>
      <c r="AA340" s="73">
        <f t="shared" si="259"/>
        <v>37.681159420289859</v>
      </c>
      <c r="AB340" s="73">
        <f t="shared" si="260"/>
        <v>46.590909090909086</v>
      </c>
      <c r="AC340" s="73">
        <f t="shared" si="261"/>
        <v>35.271317829457367</v>
      </c>
      <c r="AD340" s="97">
        <f t="shared" si="262"/>
        <v>94</v>
      </c>
      <c r="AE340" s="40">
        <f t="shared" si="263"/>
        <v>43</v>
      </c>
      <c r="AF340" s="98">
        <v>106</v>
      </c>
      <c r="AG340" s="98">
        <v>86</v>
      </c>
      <c r="AH340" s="98">
        <v>106</v>
      </c>
      <c r="AI340" s="98">
        <v>78</v>
      </c>
      <c r="AJ340" s="98">
        <v>34</v>
      </c>
      <c r="AK340" s="98">
        <v>24</v>
      </c>
      <c r="AL340" s="76">
        <v>4</v>
      </c>
      <c r="AM340" s="76">
        <v>7</v>
      </c>
      <c r="AN340" s="77">
        <v>19</v>
      </c>
      <c r="AO340" s="77">
        <v>42</v>
      </c>
      <c r="AP340" s="77">
        <v>50</v>
      </c>
      <c r="AQ340" s="77">
        <v>0</v>
      </c>
      <c r="AR340" s="77">
        <f t="shared" si="294"/>
        <v>111</v>
      </c>
      <c r="AS340" s="77">
        <v>11</v>
      </c>
      <c r="AT340" s="78">
        <v>5</v>
      </c>
      <c r="AU340" s="79">
        <v>17</v>
      </c>
      <c r="AV340" s="80">
        <f t="shared" si="264"/>
        <v>35.365853658536587</v>
      </c>
      <c r="AW340" s="80">
        <f t="shared" si="265"/>
        <v>44.021739130434781</v>
      </c>
      <c r="AX340" s="80">
        <f t="shared" si="266"/>
        <v>50</v>
      </c>
      <c r="AY340" s="81">
        <f t="shared" si="267"/>
        <v>22.093023255813954</v>
      </c>
      <c r="AZ340" s="81">
        <f t="shared" si="268"/>
        <v>39.622641509433961</v>
      </c>
      <c r="BA340" s="81">
        <f t="shared" si="269"/>
        <v>64.285714285714292</v>
      </c>
      <c r="BB340" s="81">
        <f t="shared" si="270"/>
        <v>52.293577981651374</v>
      </c>
      <c r="BC340" s="81">
        <f t="shared" si="271"/>
        <v>45.959595959595958</v>
      </c>
      <c r="BD340" s="82">
        <f t="shared" si="295"/>
        <v>40</v>
      </c>
      <c r="BE340" s="83">
        <v>4</v>
      </c>
      <c r="BF340" s="83">
        <v>8</v>
      </c>
      <c r="BG340" s="83">
        <v>18</v>
      </c>
      <c r="BH340" s="83">
        <v>40</v>
      </c>
      <c r="BI340" s="83">
        <v>55</v>
      </c>
      <c r="BJ340" s="83">
        <v>0</v>
      </c>
      <c r="BK340" s="77">
        <f t="shared" si="296"/>
        <v>113</v>
      </c>
      <c r="BL340" s="83">
        <f t="shared" si="272"/>
        <v>4</v>
      </c>
      <c r="BM340" s="84">
        <v>7</v>
      </c>
      <c r="BN340" s="83">
        <f t="shared" si="273"/>
        <v>8</v>
      </c>
      <c r="BO340" s="83">
        <f t="shared" si="274"/>
        <v>18</v>
      </c>
      <c r="BP340" s="83">
        <f t="shared" si="275"/>
        <v>40</v>
      </c>
      <c r="BQ340" s="83">
        <f t="shared" si="276"/>
        <v>55</v>
      </c>
      <c r="BR340" s="83">
        <f t="shared" si="277"/>
        <v>0</v>
      </c>
      <c r="BS340" s="77">
        <f t="shared" si="297"/>
        <v>113</v>
      </c>
      <c r="BT340" s="83">
        <f t="shared" si="278"/>
        <v>0</v>
      </c>
      <c r="BU340" s="77"/>
      <c r="BV340" s="83">
        <f t="shared" si="279"/>
        <v>0</v>
      </c>
      <c r="BW340" s="83">
        <f t="shared" si="280"/>
        <v>0</v>
      </c>
      <c r="BX340" s="83">
        <f t="shared" si="281"/>
        <v>0</v>
      </c>
      <c r="BY340" s="83">
        <f t="shared" si="282"/>
        <v>0</v>
      </c>
      <c r="BZ340" s="83">
        <f t="shared" si="283"/>
        <v>0</v>
      </c>
      <c r="CA340" s="77">
        <f t="shared" si="298"/>
        <v>0</v>
      </c>
      <c r="CC340" s="77"/>
      <c r="CI340" s="77">
        <f t="shared" si="299"/>
        <v>0</v>
      </c>
      <c r="CP340" s="77">
        <f t="shared" si="300"/>
        <v>0</v>
      </c>
      <c r="CQ340" s="85">
        <f t="shared" si="284"/>
        <v>0</v>
      </c>
      <c r="CR340" s="77"/>
      <c r="CS340" s="85">
        <f t="shared" si="285"/>
        <v>0</v>
      </c>
      <c r="CT340" s="85">
        <f t="shared" si="286"/>
        <v>0</v>
      </c>
      <c r="CU340" s="85">
        <f t="shared" si="287"/>
        <v>0</v>
      </c>
      <c r="CV340" s="85">
        <f t="shared" si="288"/>
        <v>0</v>
      </c>
      <c r="CW340" s="85">
        <f t="shared" si="289"/>
        <v>0</v>
      </c>
      <c r="CX340" s="77">
        <f t="shared" si="301"/>
        <v>0</v>
      </c>
      <c r="ET340" s="85">
        <v>3</v>
      </c>
      <c r="EU340" s="85">
        <v>3</v>
      </c>
      <c r="EV340" s="85">
        <v>1</v>
      </c>
      <c r="EW340" s="85">
        <v>15</v>
      </c>
      <c r="EX340" s="85">
        <v>10</v>
      </c>
      <c r="EY340" s="85">
        <v>0</v>
      </c>
      <c r="EZ340" s="85">
        <v>1</v>
      </c>
      <c r="FA340" s="85">
        <v>5</v>
      </c>
      <c r="FB340" s="85">
        <v>17</v>
      </c>
      <c r="FC340" s="85">
        <v>25</v>
      </c>
      <c r="FD340" s="85">
        <v>45</v>
      </c>
      <c r="FE340" s="85">
        <v>0</v>
      </c>
      <c r="FL340" s="86">
        <f t="shared" si="302"/>
        <v>31.799999999999983</v>
      </c>
      <c r="FM340" s="99">
        <f t="shared" si="290"/>
        <v>1</v>
      </c>
      <c r="FN340" s="99">
        <f t="shared" si="291"/>
        <v>0</v>
      </c>
      <c r="FO340" s="100">
        <f t="shared" si="292"/>
        <v>0.17</v>
      </c>
      <c r="FP340" s="100">
        <f t="shared" si="293"/>
        <v>0</v>
      </c>
      <c r="FQ340" s="101">
        <v>-0.22044936502767831</v>
      </c>
      <c r="FR340" s="101">
        <v>-0.10646258503401357</v>
      </c>
      <c r="FS340" s="101">
        <v>6.6666666666666666E-2</v>
      </c>
      <c r="FT340" s="100" t="s">
        <v>2349</v>
      </c>
      <c r="FU340" s="100" t="s">
        <v>1653</v>
      </c>
      <c r="FV340" s="100" t="s">
        <v>2278</v>
      </c>
      <c r="FW340" s="100" t="s">
        <v>1606</v>
      </c>
      <c r="FX340" s="100" t="s">
        <v>2223</v>
      </c>
      <c r="FY340" s="100" t="s">
        <v>2092</v>
      </c>
      <c r="FZ340" s="100" t="s">
        <v>2092</v>
      </c>
      <c r="GA340" s="100" t="s">
        <v>2247</v>
      </c>
      <c r="GB340" s="100"/>
    </row>
    <row r="341" spans="1:184" hidden="1" x14ac:dyDescent="0.25">
      <c r="A341" s="32" t="s">
        <v>324</v>
      </c>
      <c r="B341" s="90" t="s">
        <v>327</v>
      </c>
      <c r="C341" s="41" t="str">
        <f>'[1]Özet tablo'!P340</f>
        <v>ERZİNCAN</v>
      </c>
      <c r="D341" s="41"/>
      <c r="E341" s="41"/>
      <c r="F341" s="41"/>
      <c r="G341" s="91">
        <v>0</v>
      </c>
      <c r="H341" s="91">
        <v>14</v>
      </c>
      <c r="I341" s="91">
        <v>19</v>
      </c>
      <c r="J341" s="91">
        <v>33</v>
      </c>
      <c r="K341" s="92">
        <v>7</v>
      </c>
      <c r="L341" s="92">
        <v>15</v>
      </c>
      <c r="M341" s="92">
        <v>15</v>
      </c>
      <c r="N341" s="92">
        <v>37</v>
      </c>
      <c r="O341" s="93">
        <v>4</v>
      </c>
      <c r="P341" s="40">
        <v>4</v>
      </c>
      <c r="Q341" s="94">
        <f t="shared" si="255"/>
        <v>4</v>
      </c>
      <c r="R341" s="95">
        <f t="shared" si="256"/>
        <v>0.12121212121212122</v>
      </c>
      <c r="S341" s="96">
        <v>43</v>
      </c>
      <c r="T341" s="96">
        <v>39</v>
      </c>
      <c r="U341" s="96">
        <v>32</v>
      </c>
      <c r="V341" s="96">
        <v>44</v>
      </c>
      <c r="W341" s="96">
        <v>71</v>
      </c>
      <c r="X341" s="96">
        <v>114</v>
      </c>
      <c r="Y341" s="73">
        <f t="shared" si="257"/>
        <v>16.279069767441861</v>
      </c>
      <c r="Z341" s="73">
        <f t="shared" si="258"/>
        <v>38.461538461538467</v>
      </c>
      <c r="AA341" s="73">
        <f t="shared" si="259"/>
        <v>46.875</v>
      </c>
      <c r="AB341" s="73">
        <f t="shared" si="260"/>
        <v>42.25352112676056</v>
      </c>
      <c r="AC341" s="73">
        <f t="shared" si="261"/>
        <v>32.456140350877192</v>
      </c>
      <c r="AD341" s="97">
        <f t="shared" si="262"/>
        <v>41</v>
      </c>
      <c r="AE341" s="40">
        <f t="shared" si="263"/>
        <v>17</v>
      </c>
      <c r="AF341" s="98">
        <v>62</v>
      </c>
      <c r="AG341" s="98">
        <v>45</v>
      </c>
      <c r="AH341" s="98">
        <v>60</v>
      </c>
      <c r="AI341" s="98">
        <v>28</v>
      </c>
      <c r="AJ341" s="98">
        <v>10</v>
      </c>
      <c r="AK341" s="98">
        <v>11</v>
      </c>
      <c r="AL341" s="76">
        <v>1</v>
      </c>
      <c r="AM341" s="76">
        <v>2</v>
      </c>
      <c r="AN341" s="77">
        <v>2</v>
      </c>
      <c r="AO341" s="77">
        <v>18</v>
      </c>
      <c r="AP341" s="77">
        <v>16</v>
      </c>
      <c r="AQ341" s="77">
        <v>0</v>
      </c>
      <c r="AR341" s="77">
        <f t="shared" si="294"/>
        <v>36</v>
      </c>
      <c r="AS341" s="77">
        <v>6</v>
      </c>
      <c r="AT341" s="77"/>
      <c r="AU341" s="79">
        <v>3</v>
      </c>
      <c r="AV341" s="80">
        <f t="shared" si="264"/>
        <v>16.43835616438356</v>
      </c>
      <c r="AW341" s="80">
        <f t="shared" si="265"/>
        <v>31.818181818181817</v>
      </c>
      <c r="AX341" s="80">
        <f t="shared" si="266"/>
        <v>35.714285714285715</v>
      </c>
      <c r="AY341" s="81">
        <f t="shared" si="267"/>
        <v>4.4444444444444446</v>
      </c>
      <c r="AZ341" s="81">
        <f t="shared" si="268"/>
        <v>30</v>
      </c>
      <c r="BA341" s="81">
        <f t="shared" si="269"/>
        <v>50</v>
      </c>
      <c r="BB341" s="81">
        <f t="shared" si="270"/>
        <v>37.755102040816325</v>
      </c>
      <c r="BC341" s="81">
        <f t="shared" si="271"/>
        <v>25.301204819277107</v>
      </c>
      <c r="BD341" s="82">
        <f t="shared" si="295"/>
        <v>19</v>
      </c>
      <c r="BE341" s="83">
        <v>1</v>
      </c>
      <c r="BF341" s="83">
        <v>2</v>
      </c>
      <c r="BG341" s="83">
        <v>4</v>
      </c>
      <c r="BH341" s="83">
        <v>19</v>
      </c>
      <c r="BI341" s="83">
        <v>16</v>
      </c>
      <c r="BJ341" s="83">
        <v>0</v>
      </c>
      <c r="BK341" s="77">
        <f t="shared" si="296"/>
        <v>39</v>
      </c>
      <c r="BL341" s="83">
        <f t="shared" si="272"/>
        <v>1</v>
      </c>
      <c r="BM341" s="84">
        <v>2</v>
      </c>
      <c r="BN341" s="83">
        <f t="shared" si="273"/>
        <v>2</v>
      </c>
      <c r="BO341" s="83">
        <f t="shared" si="274"/>
        <v>4</v>
      </c>
      <c r="BP341" s="83">
        <f t="shared" si="275"/>
        <v>19</v>
      </c>
      <c r="BQ341" s="83">
        <f t="shared" si="276"/>
        <v>16</v>
      </c>
      <c r="BR341" s="83">
        <f t="shared" si="277"/>
        <v>0</v>
      </c>
      <c r="BS341" s="77">
        <f t="shared" si="297"/>
        <v>39</v>
      </c>
      <c r="BT341" s="83">
        <f t="shared" si="278"/>
        <v>0</v>
      </c>
      <c r="BU341" s="77"/>
      <c r="BV341" s="83">
        <f t="shared" si="279"/>
        <v>0</v>
      </c>
      <c r="BW341" s="83">
        <f t="shared" si="280"/>
        <v>0</v>
      </c>
      <c r="BX341" s="83">
        <f t="shared" si="281"/>
        <v>0</v>
      </c>
      <c r="BY341" s="83">
        <f t="shared" si="282"/>
        <v>0</v>
      </c>
      <c r="BZ341" s="83">
        <f t="shared" si="283"/>
        <v>0</v>
      </c>
      <c r="CA341" s="77">
        <f t="shared" si="298"/>
        <v>0</v>
      </c>
      <c r="CC341" s="77"/>
      <c r="CI341" s="77">
        <f t="shared" si="299"/>
        <v>0</v>
      </c>
      <c r="CP341" s="77">
        <f t="shared" si="300"/>
        <v>0</v>
      </c>
      <c r="CQ341" s="85">
        <f t="shared" si="284"/>
        <v>0</v>
      </c>
      <c r="CR341" s="77"/>
      <c r="CS341" s="85">
        <f t="shared" si="285"/>
        <v>0</v>
      </c>
      <c r="CT341" s="85">
        <f t="shared" si="286"/>
        <v>0</v>
      </c>
      <c r="CU341" s="85">
        <f t="shared" si="287"/>
        <v>0</v>
      </c>
      <c r="CV341" s="85">
        <f t="shared" si="288"/>
        <v>0</v>
      </c>
      <c r="CW341" s="85">
        <f t="shared" si="289"/>
        <v>0</v>
      </c>
      <c r="CX341" s="77">
        <f t="shared" si="301"/>
        <v>0</v>
      </c>
      <c r="EZ341" s="85">
        <v>1</v>
      </c>
      <c r="FA341" s="85">
        <v>2</v>
      </c>
      <c r="FB341" s="85">
        <v>4</v>
      </c>
      <c r="FC341" s="85">
        <v>19</v>
      </c>
      <c r="FD341" s="85">
        <v>16</v>
      </c>
      <c r="FE341" s="85">
        <v>0</v>
      </c>
      <c r="FL341" s="86">
        <f t="shared" si="302"/>
        <v>27.599999999999994</v>
      </c>
      <c r="FM341" s="99">
        <f t="shared" si="290"/>
        <v>1</v>
      </c>
      <c r="FN341" s="99">
        <f t="shared" si="291"/>
        <v>0</v>
      </c>
      <c r="FO341" s="100">
        <f t="shared" si="292"/>
        <v>0.17</v>
      </c>
      <c r="FP341" s="100">
        <f t="shared" si="293"/>
        <v>0</v>
      </c>
      <c r="FQ341" s="101">
        <v>-4.2528735632183901E-2</v>
      </c>
      <c r="FR341" s="101">
        <v>0.12936046511627897</v>
      </c>
      <c r="FS341" s="101">
        <v>0.74278846153846168</v>
      </c>
      <c r="FT341" s="100" t="s">
        <v>2239</v>
      </c>
      <c r="FU341" s="100" t="s">
        <v>1816</v>
      </c>
      <c r="FV341" s="100" t="s">
        <v>1443</v>
      </c>
      <c r="FW341" s="100" t="s">
        <v>1969</v>
      </c>
      <c r="FX341" s="100" t="s">
        <v>1519</v>
      </c>
      <c r="FY341" s="100" t="s">
        <v>1517</v>
      </c>
      <c r="FZ341" s="100" t="s">
        <v>2056</v>
      </c>
      <c r="GA341" s="100" t="s">
        <v>1593</v>
      </c>
      <c r="GB341" s="100"/>
    </row>
    <row r="342" spans="1:184" hidden="1" x14ac:dyDescent="0.25">
      <c r="A342" s="32" t="s">
        <v>324</v>
      </c>
      <c r="B342" s="90" t="s">
        <v>328</v>
      </c>
      <c r="C342" s="41" t="str">
        <f>'[1]Özet tablo'!P341</f>
        <v>ERZİNCAN</v>
      </c>
      <c r="D342" s="41"/>
      <c r="E342" s="41"/>
      <c r="F342" s="41"/>
      <c r="G342" s="91">
        <v>1</v>
      </c>
      <c r="H342" s="91">
        <v>11</v>
      </c>
      <c r="I342" s="91">
        <v>15</v>
      </c>
      <c r="J342" s="91">
        <v>27</v>
      </c>
      <c r="K342" s="92">
        <v>8</v>
      </c>
      <c r="L342" s="92">
        <v>24</v>
      </c>
      <c r="M342" s="92">
        <v>8</v>
      </c>
      <c r="N342" s="92">
        <v>40</v>
      </c>
      <c r="O342" s="93">
        <v>1</v>
      </c>
      <c r="P342" s="40">
        <v>1</v>
      </c>
      <c r="Q342" s="94">
        <f t="shared" si="255"/>
        <v>13</v>
      </c>
      <c r="R342" s="95">
        <f t="shared" si="256"/>
        <v>0.48148148148148145</v>
      </c>
      <c r="S342" s="96">
        <v>24</v>
      </c>
      <c r="T342" s="96">
        <v>49</v>
      </c>
      <c r="U342" s="96">
        <v>25</v>
      </c>
      <c r="V342" s="96">
        <v>38</v>
      </c>
      <c r="W342" s="96">
        <v>74</v>
      </c>
      <c r="X342" s="96">
        <v>98</v>
      </c>
      <c r="Y342" s="73">
        <f t="shared" si="257"/>
        <v>33.333333333333329</v>
      </c>
      <c r="Z342" s="73">
        <f t="shared" si="258"/>
        <v>48.979591836734691</v>
      </c>
      <c r="AA342" s="73">
        <f t="shared" si="259"/>
        <v>32</v>
      </c>
      <c r="AB342" s="73">
        <f t="shared" si="260"/>
        <v>43.243243243243242</v>
      </c>
      <c r="AC342" s="73">
        <f t="shared" si="261"/>
        <v>40.816326530612244</v>
      </c>
      <c r="AD342" s="97">
        <f t="shared" si="262"/>
        <v>42</v>
      </c>
      <c r="AE342" s="40">
        <f t="shared" si="263"/>
        <v>17</v>
      </c>
      <c r="AF342" s="98">
        <v>43</v>
      </c>
      <c r="AG342" s="98">
        <v>35</v>
      </c>
      <c r="AH342" s="98">
        <v>34</v>
      </c>
      <c r="AI342" s="98">
        <v>36</v>
      </c>
      <c r="AJ342" s="98">
        <v>16</v>
      </c>
      <c r="AK342" s="98">
        <v>9</v>
      </c>
      <c r="AL342" s="76">
        <v>1</v>
      </c>
      <c r="AM342" s="76">
        <v>2</v>
      </c>
      <c r="AN342" s="77">
        <v>5</v>
      </c>
      <c r="AO342" s="77">
        <v>13</v>
      </c>
      <c r="AP342" s="77">
        <v>20</v>
      </c>
      <c r="AQ342" s="77">
        <v>0</v>
      </c>
      <c r="AR342" s="77">
        <f t="shared" si="294"/>
        <v>38</v>
      </c>
      <c r="AS342" s="77">
        <v>5</v>
      </c>
      <c r="AT342" s="78">
        <v>2</v>
      </c>
      <c r="AU342" s="79">
        <v>7</v>
      </c>
      <c r="AV342" s="80">
        <f t="shared" si="264"/>
        <v>28.169014084507044</v>
      </c>
      <c r="AW342" s="80">
        <f t="shared" si="265"/>
        <v>40</v>
      </c>
      <c r="AX342" s="80">
        <f t="shared" si="266"/>
        <v>41.666666666666671</v>
      </c>
      <c r="AY342" s="81">
        <f t="shared" si="267"/>
        <v>14.285714285714285</v>
      </c>
      <c r="AZ342" s="81">
        <f t="shared" si="268"/>
        <v>38.235294117647058</v>
      </c>
      <c r="BA342" s="81">
        <f t="shared" si="269"/>
        <v>55.769230769230774</v>
      </c>
      <c r="BB342" s="81">
        <f t="shared" si="270"/>
        <v>48.837209302325576</v>
      </c>
      <c r="BC342" s="81">
        <f t="shared" si="271"/>
        <v>39.080459770114942</v>
      </c>
      <c r="BD342" s="82">
        <f t="shared" si="295"/>
        <v>23</v>
      </c>
      <c r="BE342" s="83">
        <v>1</v>
      </c>
      <c r="BF342" s="83">
        <v>3</v>
      </c>
      <c r="BG342" s="83">
        <v>4</v>
      </c>
      <c r="BH342" s="83">
        <v>13</v>
      </c>
      <c r="BI342" s="83">
        <v>21</v>
      </c>
      <c r="BJ342" s="83">
        <v>0</v>
      </c>
      <c r="BK342" s="77">
        <f t="shared" si="296"/>
        <v>38</v>
      </c>
      <c r="BL342" s="83">
        <f t="shared" si="272"/>
        <v>1</v>
      </c>
      <c r="BM342" s="84">
        <v>2</v>
      </c>
      <c r="BN342" s="83">
        <f t="shared" si="273"/>
        <v>3</v>
      </c>
      <c r="BO342" s="83">
        <f t="shared" si="274"/>
        <v>4</v>
      </c>
      <c r="BP342" s="83">
        <f t="shared" si="275"/>
        <v>13</v>
      </c>
      <c r="BQ342" s="83">
        <f t="shared" si="276"/>
        <v>21</v>
      </c>
      <c r="BR342" s="83">
        <f t="shared" si="277"/>
        <v>0</v>
      </c>
      <c r="BS342" s="77">
        <f t="shared" si="297"/>
        <v>38</v>
      </c>
      <c r="BT342" s="83">
        <f t="shared" si="278"/>
        <v>0</v>
      </c>
      <c r="BU342" s="77"/>
      <c r="BV342" s="83">
        <f t="shared" si="279"/>
        <v>0</v>
      </c>
      <c r="BW342" s="83">
        <f t="shared" si="280"/>
        <v>0</v>
      </c>
      <c r="BX342" s="83">
        <f t="shared" si="281"/>
        <v>0</v>
      </c>
      <c r="BY342" s="83">
        <f t="shared" si="282"/>
        <v>0</v>
      </c>
      <c r="BZ342" s="83">
        <f t="shared" si="283"/>
        <v>0</v>
      </c>
      <c r="CA342" s="77">
        <f t="shared" si="298"/>
        <v>0</v>
      </c>
      <c r="CC342" s="77"/>
      <c r="CI342" s="77">
        <f t="shared" si="299"/>
        <v>0</v>
      </c>
      <c r="CP342" s="77">
        <f t="shared" si="300"/>
        <v>0</v>
      </c>
      <c r="CQ342" s="85">
        <f t="shared" si="284"/>
        <v>0</v>
      </c>
      <c r="CR342" s="77"/>
      <c r="CS342" s="85">
        <f t="shared" si="285"/>
        <v>0</v>
      </c>
      <c r="CT342" s="85">
        <f t="shared" si="286"/>
        <v>0</v>
      </c>
      <c r="CU342" s="85">
        <f t="shared" si="287"/>
        <v>0</v>
      </c>
      <c r="CV342" s="85">
        <f t="shared" si="288"/>
        <v>0</v>
      </c>
      <c r="CW342" s="85">
        <f t="shared" si="289"/>
        <v>0</v>
      </c>
      <c r="CX342" s="77">
        <f t="shared" si="301"/>
        <v>0</v>
      </c>
      <c r="EZ342" s="85">
        <v>1</v>
      </c>
      <c r="FA342" s="85">
        <v>3</v>
      </c>
      <c r="FB342" s="85">
        <v>4</v>
      </c>
      <c r="FC342" s="85">
        <v>13</v>
      </c>
      <c r="FD342" s="85">
        <v>21</v>
      </c>
      <c r="FE342" s="85">
        <v>0</v>
      </c>
      <c r="FL342" s="86">
        <f t="shared" si="302"/>
        <v>14</v>
      </c>
      <c r="FM342" s="99">
        <f t="shared" si="290"/>
        <v>0</v>
      </c>
      <c r="FN342" s="99">
        <f t="shared" si="291"/>
        <v>0</v>
      </c>
      <c r="FO342" s="100">
        <f t="shared" si="292"/>
        <v>0</v>
      </c>
      <c r="FP342" s="100">
        <f t="shared" si="293"/>
        <v>0</v>
      </c>
      <c r="FQ342" s="101">
        <v>0.16137682325599878</v>
      </c>
      <c r="FR342" s="101">
        <v>7.7587620487081579E-2</v>
      </c>
      <c r="FS342" s="101">
        <v>5.6433571954942446E-2</v>
      </c>
      <c r="FT342" s="100" t="s">
        <v>2143</v>
      </c>
      <c r="FU342" s="100" t="s">
        <v>2148</v>
      </c>
      <c r="FV342" s="100" t="s">
        <v>2149</v>
      </c>
      <c r="FW342" s="100" t="s">
        <v>1962</v>
      </c>
      <c r="FX342" s="100" t="s">
        <v>2150</v>
      </c>
      <c r="FY342" s="100" t="s">
        <v>1837</v>
      </c>
      <c r="FZ342" s="100" t="s">
        <v>1700</v>
      </c>
      <c r="GA342" s="100" t="s">
        <v>1972</v>
      </c>
      <c r="GB342" s="100"/>
    </row>
    <row r="343" spans="1:184" ht="15" hidden="1" customHeight="1" x14ac:dyDescent="0.25">
      <c r="A343" s="32" t="s">
        <v>324</v>
      </c>
      <c r="B343" s="90" t="s">
        <v>1041</v>
      </c>
      <c r="C343" s="41" t="str">
        <f>'[1]Özet tablo'!P342</f>
        <v>ERZİNCAN</v>
      </c>
      <c r="D343" s="41"/>
      <c r="E343" s="41"/>
      <c r="F343" s="41"/>
      <c r="G343" s="91">
        <v>263</v>
      </c>
      <c r="H343" s="91">
        <v>788</v>
      </c>
      <c r="I343" s="91">
        <v>1305</v>
      </c>
      <c r="J343" s="91">
        <v>2356</v>
      </c>
      <c r="K343" s="92">
        <v>325</v>
      </c>
      <c r="L343" s="92">
        <v>866</v>
      </c>
      <c r="M343" s="92">
        <v>1407</v>
      </c>
      <c r="N343" s="92">
        <v>2598</v>
      </c>
      <c r="O343" s="93">
        <v>57</v>
      </c>
      <c r="P343" s="40">
        <v>360</v>
      </c>
      <c r="Q343" s="94">
        <f t="shared" si="255"/>
        <v>242</v>
      </c>
      <c r="R343" s="95">
        <f t="shared" si="256"/>
        <v>0.10271646859083192</v>
      </c>
      <c r="S343" s="96">
        <v>1653</v>
      </c>
      <c r="T343" s="96">
        <v>2020</v>
      </c>
      <c r="U343" s="96">
        <v>1535</v>
      </c>
      <c r="V343" s="96">
        <v>2057</v>
      </c>
      <c r="W343" s="96">
        <v>3555</v>
      </c>
      <c r="X343" s="96">
        <v>5208</v>
      </c>
      <c r="Y343" s="73">
        <f t="shared" si="257"/>
        <v>19.661222020568665</v>
      </c>
      <c r="Z343" s="73">
        <f t="shared" si="258"/>
        <v>42.871287128712872</v>
      </c>
      <c r="AA343" s="73">
        <f t="shared" si="259"/>
        <v>71.921824104234531</v>
      </c>
      <c r="AB343" s="73">
        <f t="shared" si="260"/>
        <v>55.414908579465539</v>
      </c>
      <c r="AC343" s="73">
        <f t="shared" si="261"/>
        <v>44.066820276497701</v>
      </c>
      <c r="AD343" s="97">
        <f t="shared" si="262"/>
        <v>1585</v>
      </c>
      <c r="AE343" s="40">
        <f t="shared" si="263"/>
        <v>431</v>
      </c>
      <c r="AF343" s="98">
        <v>2200</v>
      </c>
      <c r="AG343" s="98">
        <v>1712</v>
      </c>
      <c r="AH343" s="98">
        <v>2207</v>
      </c>
      <c r="AI343" s="98">
        <v>1537</v>
      </c>
      <c r="AJ343" s="98">
        <v>528</v>
      </c>
      <c r="AK343" s="98">
        <v>458</v>
      </c>
      <c r="AL343" s="76">
        <v>76</v>
      </c>
      <c r="AM343" s="76">
        <v>133</v>
      </c>
      <c r="AN343" s="77">
        <v>364</v>
      </c>
      <c r="AO343" s="77">
        <v>982</v>
      </c>
      <c r="AP343" s="77">
        <v>1389</v>
      </c>
      <c r="AQ343" s="77">
        <v>90</v>
      </c>
      <c r="AR343" s="77">
        <f t="shared" si="294"/>
        <v>2825</v>
      </c>
      <c r="AS343" s="77">
        <v>423</v>
      </c>
      <c r="AT343" s="78">
        <v>30</v>
      </c>
      <c r="AU343" s="79">
        <v>150</v>
      </c>
      <c r="AV343" s="80">
        <f t="shared" si="264"/>
        <v>43.705755617112956</v>
      </c>
      <c r="AW343" s="80">
        <f t="shared" si="265"/>
        <v>54.433760683760681</v>
      </c>
      <c r="AX343" s="80">
        <f t="shared" si="266"/>
        <v>68.705270006506183</v>
      </c>
      <c r="AY343" s="81">
        <f t="shared" si="267"/>
        <v>21.261682242990652</v>
      </c>
      <c r="AZ343" s="81">
        <f t="shared" si="268"/>
        <v>44.494789306751251</v>
      </c>
      <c r="BA343" s="81">
        <f t="shared" si="269"/>
        <v>75.980629539951565</v>
      </c>
      <c r="BB343" s="81">
        <f t="shared" si="270"/>
        <v>59.714419475655433</v>
      </c>
      <c r="BC343" s="81">
        <f t="shared" si="271"/>
        <v>51.178183743711934</v>
      </c>
      <c r="BD343" s="82">
        <f t="shared" si="295"/>
        <v>496</v>
      </c>
      <c r="BE343" s="83">
        <v>80</v>
      </c>
      <c r="BF343" s="83">
        <v>182</v>
      </c>
      <c r="BG343" s="83">
        <v>382</v>
      </c>
      <c r="BH343" s="83">
        <v>1103</v>
      </c>
      <c r="BI343" s="83">
        <v>1554</v>
      </c>
      <c r="BJ343" s="83">
        <v>143</v>
      </c>
      <c r="BK343" s="77">
        <f t="shared" si="296"/>
        <v>3182</v>
      </c>
      <c r="BL343" s="83">
        <f t="shared" si="272"/>
        <v>62</v>
      </c>
      <c r="BM343" s="84">
        <v>106</v>
      </c>
      <c r="BN343" s="83">
        <f t="shared" si="273"/>
        <v>135</v>
      </c>
      <c r="BO343" s="83">
        <f t="shared" si="274"/>
        <v>307</v>
      </c>
      <c r="BP343" s="83">
        <f t="shared" si="275"/>
        <v>845</v>
      </c>
      <c r="BQ343" s="83">
        <f t="shared" si="276"/>
        <v>1327</v>
      </c>
      <c r="BR343" s="83">
        <f t="shared" si="277"/>
        <v>131</v>
      </c>
      <c r="BS343" s="77">
        <f t="shared" si="297"/>
        <v>2610</v>
      </c>
      <c r="BT343" s="83">
        <f t="shared" si="278"/>
        <v>3</v>
      </c>
      <c r="BU343" s="77">
        <v>9</v>
      </c>
      <c r="BV343" s="83">
        <f t="shared" si="279"/>
        <v>7</v>
      </c>
      <c r="BW343" s="83">
        <f t="shared" si="280"/>
        <v>2</v>
      </c>
      <c r="BX343" s="83">
        <f t="shared" si="281"/>
        <v>36</v>
      </c>
      <c r="BY343" s="83">
        <f t="shared" si="282"/>
        <v>63</v>
      </c>
      <c r="BZ343" s="83">
        <f t="shared" si="283"/>
        <v>8</v>
      </c>
      <c r="CA343" s="77">
        <f t="shared" si="298"/>
        <v>109</v>
      </c>
      <c r="CB343" s="85">
        <v>7</v>
      </c>
      <c r="CC343" s="77">
        <v>16</v>
      </c>
      <c r="CD343" s="85">
        <v>19</v>
      </c>
      <c r="CE343" s="85">
        <v>67</v>
      </c>
      <c r="CF343" s="85">
        <v>95</v>
      </c>
      <c r="CG343" s="85">
        <v>59</v>
      </c>
      <c r="CH343" s="85">
        <v>4</v>
      </c>
      <c r="CI343" s="77">
        <f t="shared" si="299"/>
        <v>225</v>
      </c>
      <c r="CP343" s="77">
        <f t="shared" si="300"/>
        <v>0</v>
      </c>
      <c r="CQ343" s="85">
        <f t="shared" si="284"/>
        <v>8</v>
      </c>
      <c r="CR343" s="77">
        <v>2</v>
      </c>
      <c r="CS343" s="85">
        <f t="shared" si="285"/>
        <v>21</v>
      </c>
      <c r="CT343" s="85">
        <f t="shared" si="286"/>
        <v>6</v>
      </c>
      <c r="CU343" s="85">
        <f t="shared" si="287"/>
        <v>127</v>
      </c>
      <c r="CV343" s="85">
        <f t="shared" si="288"/>
        <v>105</v>
      </c>
      <c r="CW343" s="85">
        <f t="shared" si="289"/>
        <v>0</v>
      </c>
      <c r="CX343" s="77">
        <f t="shared" si="301"/>
        <v>238</v>
      </c>
      <c r="CY343" s="85">
        <v>7</v>
      </c>
      <c r="CZ343" s="85">
        <v>19</v>
      </c>
      <c r="DA343" s="85">
        <v>3</v>
      </c>
      <c r="DB343" s="85">
        <v>118</v>
      </c>
      <c r="DC343" s="85">
        <v>100</v>
      </c>
      <c r="DD343" s="85">
        <v>0</v>
      </c>
      <c r="DE343" s="85">
        <v>1</v>
      </c>
      <c r="DF343" s="85">
        <v>2</v>
      </c>
      <c r="DG343" s="85">
        <v>3</v>
      </c>
      <c r="DH343" s="85">
        <v>9</v>
      </c>
      <c r="DI343" s="85">
        <v>5</v>
      </c>
      <c r="DJ343" s="85">
        <v>0</v>
      </c>
      <c r="DP343" s="85">
        <v>1</v>
      </c>
      <c r="DQ343" s="85">
        <v>4</v>
      </c>
      <c r="DR343" s="85">
        <v>17</v>
      </c>
      <c r="DS343" s="85">
        <v>29</v>
      </c>
      <c r="DT343" s="85">
        <v>19</v>
      </c>
      <c r="DU343" s="85">
        <v>2</v>
      </c>
      <c r="DV343" s="85">
        <v>3</v>
      </c>
      <c r="DW343" s="85">
        <v>7</v>
      </c>
      <c r="DX343" s="85">
        <v>2</v>
      </c>
      <c r="DY343" s="85">
        <v>36</v>
      </c>
      <c r="DZ343" s="85">
        <v>63</v>
      </c>
      <c r="EA343" s="85">
        <v>8</v>
      </c>
      <c r="EH343" s="85">
        <v>1</v>
      </c>
      <c r="EI343" s="85">
        <v>0</v>
      </c>
      <c r="EJ343" s="85">
        <v>0</v>
      </c>
      <c r="EK343" s="85">
        <v>1</v>
      </c>
      <c r="EL343" s="85">
        <v>6</v>
      </c>
      <c r="EM343" s="85">
        <v>1</v>
      </c>
      <c r="ET343" s="85">
        <v>48</v>
      </c>
      <c r="EU343" s="85">
        <v>62</v>
      </c>
      <c r="EV343" s="85">
        <v>37</v>
      </c>
      <c r="EW343" s="85">
        <v>318</v>
      </c>
      <c r="EX343" s="85">
        <v>647</v>
      </c>
      <c r="EY343" s="85">
        <v>50</v>
      </c>
      <c r="EZ343" s="85">
        <v>12</v>
      </c>
      <c r="FA343" s="85">
        <v>69</v>
      </c>
      <c r="FB343" s="85">
        <v>253</v>
      </c>
      <c r="FC343" s="85">
        <v>497</v>
      </c>
      <c r="FD343" s="85">
        <v>655</v>
      </c>
      <c r="FE343" s="85">
        <v>78</v>
      </c>
      <c r="FL343" s="86">
        <f t="shared" si="302"/>
        <v>129.79999999999973</v>
      </c>
      <c r="FM343" s="99">
        <f t="shared" si="290"/>
        <v>6</v>
      </c>
      <c r="FN343" s="99">
        <f t="shared" si="291"/>
        <v>1</v>
      </c>
      <c r="FO343" s="100">
        <f t="shared" si="292"/>
        <v>1.02</v>
      </c>
      <c r="FP343" s="100">
        <f t="shared" si="293"/>
        <v>171</v>
      </c>
      <c r="FQ343" s="101">
        <v>8.9901108780339276E-3</v>
      </c>
      <c r="FR343" s="101">
        <v>-0.22222222222222218</v>
      </c>
      <c r="FS343" s="101">
        <v>-0.11237553342816479</v>
      </c>
      <c r="FT343" s="100" t="s">
        <v>2090</v>
      </c>
      <c r="FU343" s="100" t="s">
        <v>2091</v>
      </c>
      <c r="FV343" s="100" t="s">
        <v>2092</v>
      </c>
      <c r="FW343" s="100" t="s">
        <v>1484</v>
      </c>
      <c r="FX343" s="100" t="s">
        <v>1982</v>
      </c>
      <c r="FY343" s="100" t="s">
        <v>2013</v>
      </c>
      <c r="FZ343" s="100" t="s">
        <v>2093</v>
      </c>
      <c r="GA343" s="100" t="s">
        <v>1863</v>
      </c>
      <c r="GB343" s="100"/>
    </row>
    <row r="344" spans="1:184" hidden="1" x14ac:dyDescent="0.25">
      <c r="A344" s="32" t="s">
        <v>324</v>
      </c>
      <c r="B344" s="90" t="s">
        <v>329</v>
      </c>
      <c r="C344" s="41" t="str">
        <f>'[1]Özet tablo'!P343</f>
        <v>ERZİNCAN</v>
      </c>
      <c r="D344" s="41"/>
      <c r="E344" s="41"/>
      <c r="F344" s="41"/>
      <c r="G344" s="91">
        <v>5</v>
      </c>
      <c r="H344" s="91">
        <v>26</v>
      </c>
      <c r="I344" s="91">
        <v>4</v>
      </c>
      <c r="J344" s="91">
        <v>35</v>
      </c>
      <c r="K344" s="92">
        <v>7</v>
      </c>
      <c r="L344" s="92">
        <v>21</v>
      </c>
      <c r="M344" s="92">
        <v>8</v>
      </c>
      <c r="N344" s="92">
        <v>36</v>
      </c>
      <c r="O344" s="93">
        <v>11</v>
      </c>
      <c r="P344" s="40"/>
      <c r="Q344" s="94">
        <f t="shared" si="255"/>
        <v>1</v>
      </c>
      <c r="R344" s="95">
        <f t="shared" si="256"/>
        <v>2.8571428571428571E-2</v>
      </c>
      <c r="S344" s="96">
        <v>31</v>
      </c>
      <c r="T344" s="96">
        <v>34</v>
      </c>
      <c r="U344" s="96">
        <v>26</v>
      </c>
      <c r="V344" s="96">
        <v>37</v>
      </c>
      <c r="W344" s="96">
        <v>60</v>
      </c>
      <c r="X344" s="96">
        <v>91</v>
      </c>
      <c r="Y344" s="73">
        <f t="shared" si="257"/>
        <v>22.58064516129032</v>
      </c>
      <c r="Z344" s="73">
        <f t="shared" si="258"/>
        <v>61.764705882352942</v>
      </c>
      <c r="AA344" s="73">
        <f t="shared" si="259"/>
        <v>73.076923076923066</v>
      </c>
      <c r="AB344" s="73">
        <f t="shared" si="260"/>
        <v>66.666666666666657</v>
      </c>
      <c r="AC344" s="73">
        <f t="shared" si="261"/>
        <v>51.648351648351657</v>
      </c>
      <c r="AD344" s="97">
        <f t="shared" si="262"/>
        <v>20</v>
      </c>
      <c r="AE344" s="40">
        <f t="shared" si="263"/>
        <v>7</v>
      </c>
      <c r="AF344" s="98">
        <v>51</v>
      </c>
      <c r="AG344" s="98">
        <v>34</v>
      </c>
      <c r="AH344" s="98">
        <v>44</v>
      </c>
      <c r="AI344" s="98">
        <v>26</v>
      </c>
      <c r="AJ344" s="98">
        <v>11</v>
      </c>
      <c r="AK344" s="98">
        <v>9</v>
      </c>
      <c r="AL344" s="76">
        <v>1</v>
      </c>
      <c r="AM344" s="76">
        <v>2</v>
      </c>
      <c r="AN344" s="77">
        <v>13</v>
      </c>
      <c r="AO344" s="77">
        <v>18</v>
      </c>
      <c r="AP344" s="77">
        <v>8</v>
      </c>
      <c r="AQ344" s="77">
        <v>0</v>
      </c>
      <c r="AR344" s="77">
        <f t="shared" si="294"/>
        <v>39</v>
      </c>
      <c r="AS344" s="77">
        <v>0</v>
      </c>
      <c r="AT344" s="78">
        <v>8</v>
      </c>
      <c r="AU344" s="79">
        <v>8</v>
      </c>
      <c r="AV344" s="80">
        <f t="shared" si="264"/>
        <v>35</v>
      </c>
      <c r="AW344" s="80">
        <f t="shared" si="265"/>
        <v>37.142857142857146</v>
      </c>
      <c r="AX344" s="80">
        <f t="shared" si="266"/>
        <v>30.76923076923077</v>
      </c>
      <c r="AY344" s="81">
        <f t="shared" si="267"/>
        <v>38.235294117647058</v>
      </c>
      <c r="AZ344" s="81">
        <f t="shared" si="268"/>
        <v>40.909090909090914</v>
      </c>
      <c r="BA344" s="81">
        <f t="shared" si="269"/>
        <v>64.86486486486487</v>
      </c>
      <c r="BB344" s="81">
        <f t="shared" si="270"/>
        <v>51.851851851851848</v>
      </c>
      <c r="BC344" s="81">
        <f t="shared" si="271"/>
        <v>52.112676056338024</v>
      </c>
      <c r="BD344" s="82">
        <f t="shared" si="295"/>
        <v>13</v>
      </c>
      <c r="BE344" s="83">
        <v>1</v>
      </c>
      <c r="BF344" s="83">
        <v>2</v>
      </c>
      <c r="BG344" s="83">
        <v>15</v>
      </c>
      <c r="BH344" s="83">
        <v>17</v>
      </c>
      <c r="BI344" s="83">
        <v>9</v>
      </c>
      <c r="BJ344" s="83">
        <v>0</v>
      </c>
      <c r="BK344" s="77">
        <f t="shared" si="296"/>
        <v>41</v>
      </c>
      <c r="BL344" s="83">
        <f t="shared" si="272"/>
        <v>1</v>
      </c>
      <c r="BM344" s="84">
        <v>2</v>
      </c>
      <c r="BN344" s="83">
        <f t="shared" si="273"/>
        <v>2</v>
      </c>
      <c r="BO344" s="83">
        <f t="shared" si="274"/>
        <v>15</v>
      </c>
      <c r="BP344" s="83">
        <f t="shared" si="275"/>
        <v>17</v>
      </c>
      <c r="BQ344" s="83">
        <f t="shared" si="276"/>
        <v>9</v>
      </c>
      <c r="BR344" s="83">
        <f t="shared" si="277"/>
        <v>0</v>
      </c>
      <c r="BS344" s="77">
        <f t="shared" si="297"/>
        <v>41</v>
      </c>
      <c r="BT344" s="83">
        <f t="shared" si="278"/>
        <v>0</v>
      </c>
      <c r="BU344" s="77"/>
      <c r="BV344" s="83">
        <f t="shared" si="279"/>
        <v>0</v>
      </c>
      <c r="BW344" s="83">
        <f t="shared" si="280"/>
        <v>0</v>
      </c>
      <c r="BX344" s="83">
        <f t="shared" si="281"/>
        <v>0</v>
      </c>
      <c r="BY344" s="83">
        <f t="shared" si="282"/>
        <v>0</v>
      </c>
      <c r="BZ344" s="83">
        <f t="shared" si="283"/>
        <v>0</v>
      </c>
      <c r="CA344" s="77">
        <f t="shared" si="298"/>
        <v>0</v>
      </c>
      <c r="CC344" s="77"/>
      <c r="CI344" s="77">
        <f t="shared" si="299"/>
        <v>0</v>
      </c>
      <c r="CP344" s="77">
        <f t="shared" si="300"/>
        <v>0</v>
      </c>
      <c r="CQ344" s="85">
        <f t="shared" si="284"/>
        <v>0</v>
      </c>
      <c r="CR344" s="77"/>
      <c r="CS344" s="85">
        <f t="shared" si="285"/>
        <v>0</v>
      </c>
      <c r="CT344" s="85">
        <f t="shared" si="286"/>
        <v>0</v>
      </c>
      <c r="CU344" s="85">
        <f t="shared" si="287"/>
        <v>0</v>
      </c>
      <c r="CV344" s="85">
        <f t="shared" si="288"/>
        <v>0</v>
      </c>
      <c r="CW344" s="85">
        <f t="shared" si="289"/>
        <v>0</v>
      </c>
      <c r="CX344" s="77">
        <f t="shared" si="301"/>
        <v>0</v>
      </c>
      <c r="EZ344" s="85">
        <v>1</v>
      </c>
      <c r="FA344" s="85">
        <v>2</v>
      </c>
      <c r="FB344" s="85">
        <v>15</v>
      </c>
      <c r="FC344" s="85">
        <v>17</v>
      </c>
      <c r="FD344" s="85">
        <v>9</v>
      </c>
      <c r="FE344" s="85">
        <v>0</v>
      </c>
      <c r="FL344" s="86">
        <f t="shared" si="302"/>
        <v>15</v>
      </c>
      <c r="FM344" s="99">
        <f t="shared" si="290"/>
        <v>0</v>
      </c>
      <c r="FN344" s="99">
        <f t="shared" si="291"/>
        <v>0</v>
      </c>
      <c r="FO344" s="100">
        <f t="shared" si="292"/>
        <v>0</v>
      </c>
      <c r="FP344" s="100">
        <f t="shared" si="293"/>
        <v>0</v>
      </c>
      <c r="FQ344" s="101">
        <v>0.44150641025641046</v>
      </c>
      <c r="FR344" s="101">
        <v>0.67151162790697683</v>
      </c>
      <c r="FS344" s="101">
        <v>0.64082278481012689</v>
      </c>
      <c r="FT344" s="100" t="s">
        <v>1528</v>
      </c>
      <c r="FU344" s="100" t="s">
        <v>1451</v>
      </c>
      <c r="FV344" s="100" t="s">
        <v>1462</v>
      </c>
      <c r="FW344" s="100" t="s">
        <v>1634</v>
      </c>
      <c r="FX344" s="100" t="s">
        <v>1667</v>
      </c>
      <c r="FY344" s="100" t="s">
        <v>2037</v>
      </c>
      <c r="FZ344" s="100" t="s">
        <v>1751</v>
      </c>
      <c r="GA344" s="100" t="s">
        <v>1989</v>
      </c>
      <c r="GB344" s="100"/>
    </row>
    <row r="345" spans="1:184" hidden="1" x14ac:dyDescent="0.25">
      <c r="A345" s="32" t="s">
        <v>324</v>
      </c>
      <c r="B345" s="90" t="s">
        <v>330</v>
      </c>
      <c r="C345" s="41" t="str">
        <f>'[1]Özet tablo'!P344</f>
        <v>ERZİNCAN</v>
      </c>
      <c r="D345" s="41"/>
      <c r="E345" s="41"/>
      <c r="F345" s="41"/>
      <c r="G345" s="91">
        <v>17</v>
      </c>
      <c r="H345" s="91">
        <v>43</v>
      </c>
      <c r="I345" s="91">
        <v>19</v>
      </c>
      <c r="J345" s="91">
        <v>79</v>
      </c>
      <c r="K345" s="92">
        <v>18</v>
      </c>
      <c r="L345" s="92">
        <v>30</v>
      </c>
      <c r="M345" s="92">
        <v>23</v>
      </c>
      <c r="N345" s="92">
        <v>71</v>
      </c>
      <c r="O345" s="93">
        <v>17</v>
      </c>
      <c r="P345" s="40"/>
      <c r="Q345" s="94">
        <f t="shared" si="255"/>
        <v>-8</v>
      </c>
      <c r="R345" s="95">
        <f t="shared" si="256"/>
        <v>-0.10126582278481013</v>
      </c>
      <c r="S345" s="96">
        <v>82</v>
      </c>
      <c r="T345" s="96">
        <v>90</v>
      </c>
      <c r="U345" s="96">
        <v>85</v>
      </c>
      <c r="V345" s="96">
        <v>109</v>
      </c>
      <c r="W345" s="96">
        <v>175</v>
      </c>
      <c r="X345" s="96">
        <v>257</v>
      </c>
      <c r="Y345" s="73">
        <f t="shared" si="257"/>
        <v>21.951219512195124</v>
      </c>
      <c r="Z345" s="73">
        <f t="shared" si="258"/>
        <v>33.333333333333329</v>
      </c>
      <c r="AA345" s="73">
        <f t="shared" si="259"/>
        <v>47.058823529411761</v>
      </c>
      <c r="AB345" s="73">
        <f t="shared" si="260"/>
        <v>40</v>
      </c>
      <c r="AC345" s="73">
        <f t="shared" si="261"/>
        <v>34.24124513618677</v>
      </c>
      <c r="AD345" s="97">
        <f t="shared" si="262"/>
        <v>105</v>
      </c>
      <c r="AE345" s="40">
        <f t="shared" si="263"/>
        <v>45</v>
      </c>
      <c r="AF345" s="98">
        <v>95</v>
      </c>
      <c r="AG345" s="98">
        <v>77</v>
      </c>
      <c r="AH345" s="98">
        <v>93</v>
      </c>
      <c r="AI345" s="98">
        <v>55</v>
      </c>
      <c r="AJ345" s="98">
        <v>24</v>
      </c>
      <c r="AK345" s="98">
        <v>18</v>
      </c>
      <c r="AL345" s="76">
        <v>2</v>
      </c>
      <c r="AM345" s="76">
        <v>5</v>
      </c>
      <c r="AN345" s="77">
        <v>16</v>
      </c>
      <c r="AO345" s="77">
        <v>54</v>
      </c>
      <c r="AP345" s="77">
        <v>49</v>
      </c>
      <c r="AQ345" s="77">
        <v>0</v>
      </c>
      <c r="AR345" s="77">
        <f t="shared" si="294"/>
        <v>119</v>
      </c>
      <c r="AS345" s="77">
        <v>7</v>
      </c>
      <c r="AT345" s="78">
        <v>2</v>
      </c>
      <c r="AU345" s="79">
        <v>10</v>
      </c>
      <c r="AV345" s="80">
        <f t="shared" si="264"/>
        <v>43.939393939393938</v>
      </c>
      <c r="AW345" s="80">
        <f t="shared" si="265"/>
        <v>64.86486486486487</v>
      </c>
      <c r="AX345" s="80">
        <f t="shared" si="266"/>
        <v>76.363636363636374</v>
      </c>
      <c r="AY345" s="81">
        <f t="shared" si="267"/>
        <v>20.779220779220779</v>
      </c>
      <c r="AZ345" s="81">
        <f t="shared" si="268"/>
        <v>58.064516129032263</v>
      </c>
      <c r="BA345" s="81">
        <f t="shared" si="269"/>
        <v>77.215189873417728</v>
      </c>
      <c r="BB345" s="81">
        <f t="shared" si="270"/>
        <v>66.860465116279073</v>
      </c>
      <c r="BC345" s="81">
        <f t="shared" si="271"/>
        <v>49.358974358974365</v>
      </c>
      <c r="BD345" s="82">
        <f t="shared" si="295"/>
        <v>18</v>
      </c>
      <c r="BE345" s="83">
        <v>2</v>
      </c>
      <c r="BF345" s="83">
        <v>5</v>
      </c>
      <c r="BG345" s="83">
        <v>16</v>
      </c>
      <c r="BH345" s="83">
        <v>38</v>
      </c>
      <c r="BI345" s="83">
        <v>32</v>
      </c>
      <c r="BJ345" s="83">
        <v>0</v>
      </c>
      <c r="BK345" s="77">
        <f t="shared" si="296"/>
        <v>86</v>
      </c>
      <c r="BL345" s="83">
        <f t="shared" si="272"/>
        <v>1</v>
      </c>
      <c r="BM345" s="84">
        <v>3</v>
      </c>
      <c r="BN345" s="83">
        <f t="shared" si="273"/>
        <v>3</v>
      </c>
      <c r="BO345" s="83">
        <f t="shared" si="274"/>
        <v>16</v>
      </c>
      <c r="BP345" s="83">
        <f t="shared" si="275"/>
        <v>22</v>
      </c>
      <c r="BQ345" s="83">
        <f t="shared" si="276"/>
        <v>14</v>
      </c>
      <c r="BR345" s="83">
        <f t="shared" si="277"/>
        <v>0</v>
      </c>
      <c r="BS345" s="77">
        <f t="shared" si="297"/>
        <v>52</v>
      </c>
      <c r="BT345" s="83">
        <f t="shared" si="278"/>
        <v>0</v>
      </c>
      <c r="BU345" s="77"/>
      <c r="BV345" s="83">
        <f t="shared" si="279"/>
        <v>0</v>
      </c>
      <c r="BW345" s="83">
        <f t="shared" si="280"/>
        <v>0</v>
      </c>
      <c r="BX345" s="83">
        <f t="shared" si="281"/>
        <v>0</v>
      </c>
      <c r="BY345" s="83">
        <f t="shared" si="282"/>
        <v>0</v>
      </c>
      <c r="BZ345" s="83">
        <f t="shared" si="283"/>
        <v>0</v>
      </c>
      <c r="CA345" s="77">
        <f t="shared" si="298"/>
        <v>0</v>
      </c>
      <c r="CC345" s="77"/>
      <c r="CI345" s="77">
        <f t="shared" si="299"/>
        <v>0</v>
      </c>
      <c r="CP345" s="77">
        <f t="shared" si="300"/>
        <v>0</v>
      </c>
      <c r="CQ345" s="85">
        <f t="shared" si="284"/>
        <v>1</v>
      </c>
      <c r="CR345" s="77">
        <v>2</v>
      </c>
      <c r="CS345" s="85">
        <f t="shared" si="285"/>
        <v>2</v>
      </c>
      <c r="CT345" s="85">
        <f t="shared" si="286"/>
        <v>0</v>
      </c>
      <c r="CU345" s="85">
        <f t="shared" si="287"/>
        <v>16</v>
      </c>
      <c r="CV345" s="85">
        <f t="shared" si="288"/>
        <v>18</v>
      </c>
      <c r="CW345" s="85">
        <f t="shared" si="289"/>
        <v>0</v>
      </c>
      <c r="CX345" s="77">
        <f t="shared" si="301"/>
        <v>34</v>
      </c>
      <c r="CY345" s="85">
        <v>1</v>
      </c>
      <c r="CZ345" s="85">
        <v>2</v>
      </c>
      <c r="DA345" s="85">
        <v>0</v>
      </c>
      <c r="DB345" s="85">
        <v>16</v>
      </c>
      <c r="DC345" s="85">
        <v>18</v>
      </c>
      <c r="DD345" s="85">
        <v>0</v>
      </c>
      <c r="EZ345" s="85">
        <v>1</v>
      </c>
      <c r="FA345" s="85">
        <v>3</v>
      </c>
      <c r="FB345" s="85">
        <v>16</v>
      </c>
      <c r="FC345" s="85">
        <v>22</v>
      </c>
      <c r="FD345" s="85">
        <v>14</v>
      </c>
      <c r="FE345" s="85">
        <v>0</v>
      </c>
      <c r="FL345" s="86">
        <f t="shared" si="302"/>
        <v>0</v>
      </c>
      <c r="FM345" s="99">
        <f t="shared" si="290"/>
        <v>0</v>
      </c>
      <c r="FN345" s="99">
        <f t="shared" si="291"/>
        <v>0</v>
      </c>
      <c r="FO345" s="100">
        <f t="shared" si="292"/>
        <v>0</v>
      </c>
      <c r="FP345" s="100">
        <f t="shared" si="293"/>
        <v>0</v>
      </c>
      <c r="FQ345" s="101">
        <v>0.28909497921330335</v>
      </c>
      <c r="FR345" s="101">
        <v>0.11164173164695489</v>
      </c>
      <c r="FS345" s="101">
        <v>0.18598484848484848</v>
      </c>
      <c r="FT345" s="100" t="s">
        <v>2112</v>
      </c>
      <c r="FU345" s="100" t="s">
        <v>1623</v>
      </c>
      <c r="FV345" s="100" t="s">
        <v>1733</v>
      </c>
      <c r="FW345" s="100" t="s">
        <v>2060</v>
      </c>
      <c r="FX345" s="100" t="s">
        <v>2018</v>
      </c>
      <c r="FY345" s="100" t="s">
        <v>2343</v>
      </c>
      <c r="FZ345" s="100" t="s">
        <v>1936</v>
      </c>
      <c r="GA345" s="100" t="s">
        <v>1538</v>
      </c>
      <c r="GB345" s="100"/>
    </row>
    <row r="346" spans="1:184" hidden="1" x14ac:dyDescent="0.25">
      <c r="A346" s="32" t="s">
        <v>324</v>
      </c>
      <c r="B346" s="90" t="s">
        <v>331</v>
      </c>
      <c r="C346" s="41" t="str">
        <f>'[1]Özet tablo'!P345</f>
        <v>ERZİNCAN</v>
      </c>
      <c r="D346" s="41"/>
      <c r="E346" s="41"/>
      <c r="F346" s="41"/>
      <c r="G346" s="91">
        <v>13</v>
      </c>
      <c r="H346" s="91">
        <v>68</v>
      </c>
      <c r="I346" s="91">
        <v>70</v>
      </c>
      <c r="J346" s="91">
        <v>151</v>
      </c>
      <c r="K346" s="92">
        <v>12</v>
      </c>
      <c r="L346" s="92">
        <v>67</v>
      </c>
      <c r="M346" s="92">
        <v>77</v>
      </c>
      <c r="N346" s="92">
        <v>156</v>
      </c>
      <c r="O346" s="93">
        <v>18</v>
      </c>
      <c r="P346" s="40">
        <v>15</v>
      </c>
      <c r="Q346" s="94">
        <f t="shared" si="255"/>
        <v>5</v>
      </c>
      <c r="R346" s="95">
        <f t="shared" si="256"/>
        <v>3.3112582781456956E-2</v>
      </c>
      <c r="S346" s="96">
        <v>218</v>
      </c>
      <c r="T346" s="96">
        <v>276</v>
      </c>
      <c r="U346" s="96">
        <v>202</v>
      </c>
      <c r="V346" s="96">
        <v>264</v>
      </c>
      <c r="W346" s="96">
        <v>478</v>
      </c>
      <c r="X346" s="96">
        <v>696</v>
      </c>
      <c r="Y346" s="73">
        <f t="shared" si="257"/>
        <v>5.5045871559633035</v>
      </c>
      <c r="Z346" s="73">
        <f t="shared" si="258"/>
        <v>24.275362318840578</v>
      </c>
      <c r="AA346" s="73">
        <f t="shared" si="259"/>
        <v>39.603960396039604</v>
      </c>
      <c r="AB346" s="73">
        <f t="shared" si="260"/>
        <v>30.753138075313807</v>
      </c>
      <c r="AC346" s="73">
        <f t="shared" si="261"/>
        <v>22.844827586206897</v>
      </c>
      <c r="AD346" s="97">
        <f t="shared" si="262"/>
        <v>331</v>
      </c>
      <c r="AE346" s="40">
        <f t="shared" si="263"/>
        <v>122</v>
      </c>
      <c r="AF346" s="98">
        <v>278</v>
      </c>
      <c r="AG346" s="98">
        <v>208</v>
      </c>
      <c r="AH346" s="98">
        <v>283</v>
      </c>
      <c r="AI346" s="98">
        <v>201</v>
      </c>
      <c r="AJ346" s="98">
        <v>63</v>
      </c>
      <c r="AK346" s="98">
        <v>55</v>
      </c>
      <c r="AL346" s="76">
        <v>10</v>
      </c>
      <c r="AM346" s="76">
        <v>12</v>
      </c>
      <c r="AN346" s="77">
        <v>15</v>
      </c>
      <c r="AO346" s="77">
        <v>63</v>
      </c>
      <c r="AP346" s="77">
        <v>77</v>
      </c>
      <c r="AQ346" s="77">
        <v>2</v>
      </c>
      <c r="AR346" s="77">
        <f t="shared" si="294"/>
        <v>157</v>
      </c>
      <c r="AS346" s="77">
        <v>19</v>
      </c>
      <c r="AT346" s="78">
        <v>13</v>
      </c>
      <c r="AU346" s="79">
        <v>34</v>
      </c>
      <c r="AV346" s="80">
        <f t="shared" si="264"/>
        <v>18.337408312958438</v>
      </c>
      <c r="AW346" s="80">
        <f t="shared" si="265"/>
        <v>25.413223140495866</v>
      </c>
      <c r="AX346" s="80">
        <f t="shared" si="266"/>
        <v>29.850746268656714</v>
      </c>
      <c r="AY346" s="81">
        <f t="shared" si="267"/>
        <v>7.2115384615384608</v>
      </c>
      <c r="AZ346" s="81">
        <f t="shared" si="268"/>
        <v>22.261484098939928</v>
      </c>
      <c r="BA346" s="81">
        <f t="shared" si="269"/>
        <v>46.969696969696969</v>
      </c>
      <c r="BB346" s="81">
        <f t="shared" si="270"/>
        <v>34.186471663619741</v>
      </c>
      <c r="BC346" s="81">
        <f t="shared" si="271"/>
        <v>29.449152542372879</v>
      </c>
      <c r="BD346" s="82">
        <f t="shared" si="295"/>
        <v>140</v>
      </c>
      <c r="BE346" s="83">
        <v>10</v>
      </c>
      <c r="BF346" s="83">
        <v>12</v>
      </c>
      <c r="BG346" s="83">
        <v>14</v>
      </c>
      <c r="BH346" s="83">
        <v>56</v>
      </c>
      <c r="BI346" s="83">
        <v>83</v>
      </c>
      <c r="BJ346" s="83">
        <v>4</v>
      </c>
      <c r="BK346" s="77">
        <f t="shared" si="296"/>
        <v>157</v>
      </c>
      <c r="BL346" s="83">
        <f t="shared" si="272"/>
        <v>8</v>
      </c>
      <c r="BM346" s="84">
        <v>10</v>
      </c>
      <c r="BN346" s="83">
        <f t="shared" si="273"/>
        <v>10</v>
      </c>
      <c r="BO346" s="83">
        <f t="shared" si="274"/>
        <v>14</v>
      </c>
      <c r="BP346" s="83">
        <f t="shared" si="275"/>
        <v>46</v>
      </c>
      <c r="BQ346" s="83">
        <f t="shared" si="276"/>
        <v>78</v>
      </c>
      <c r="BR346" s="83">
        <f t="shared" si="277"/>
        <v>4</v>
      </c>
      <c r="BS346" s="77">
        <f t="shared" si="297"/>
        <v>142</v>
      </c>
      <c r="BT346" s="83">
        <f t="shared" si="278"/>
        <v>0</v>
      </c>
      <c r="BU346" s="77"/>
      <c r="BV346" s="83">
        <f t="shared" si="279"/>
        <v>0</v>
      </c>
      <c r="BW346" s="83">
        <f t="shared" si="280"/>
        <v>0</v>
      </c>
      <c r="BX346" s="83">
        <f t="shared" si="281"/>
        <v>0</v>
      </c>
      <c r="BY346" s="83">
        <f t="shared" si="282"/>
        <v>0</v>
      </c>
      <c r="BZ346" s="83">
        <f t="shared" si="283"/>
        <v>0</v>
      </c>
      <c r="CA346" s="77">
        <f t="shared" si="298"/>
        <v>0</v>
      </c>
      <c r="CC346" s="77"/>
      <c r="CI346" s="77">
        <f t="shared" si="299"/>
        <v>0</v>
      </c>
      <c r="CP346" s="77">
        <f t="shared" si="300"/>
        <v>0</v>
      </c>
      <c r="CQ346" s="85">
        <f t="shared" si="284"/>
        <v>2</v>
      </c>
      <c r="CR346" s="77">
        <v>2</v>
      </c>
      <c r="CS346" s="85">
        <f t="shared" si="285"/>
        <v>2</v>
      </c>
      <c r="CT346" s="85">
        <f t="shared" si="286"/>
        <v>0</v>
      </c>
      <c r="CU346" s="85">
        <f t="shared" si="287"/>
        <v>10</v>
      </c>
      <c r="CV346" s="85">
        <f t="shared" si="288"/>
        <v>5</v>
      </c>
      <c r="CW346" s="85">
        <f t="shared" si="289"/>
        <v>0</v>
      </c>
      <c r="CX346" s="77">
        <f t="shared" si="301"/>
        <v>15</v>
      </c>
      <c r="CY346" s="85">
        <v>2</v>
      </c>
      <c r="CZ346" s="85">
        <v>2</v>
      </c>
      <c r="DA346" s="85">
        <v>0</v>
      </c>
      <c r="DB346" s="85">
        <v>10</v>
      </c>
      <c r="DC346" s="85">
        <v>5</v>
      </c>
      <c r="DD346" s="85">
        <v>0</v>
      </c>
      <c r="ET346" s="85">
        <v>7</v>
      </c>
      <c r="EU346" s="85">
        <v>7</v>
      </c>
      <c r="EV346" s="85">
        <v>6</v>
      </c>
      <c r="EW346" s="85">
        <v>36</v>
      </c>
      <c r="EX346" s="85">
        <v>66</v>
      </c>
      <c r="EY346" s="85">
        <v>4</v>
      </c>
      <c r="EZ346" s="85">
        <v>1</v>
      </c>
      <c r="FA346" s="85">
        <v>3</v>
      </c>
      <c r="FB346" s="85">
        <v>8</v>
      </c>
      <c r="FC346" s="85">
        <v>10</v>
      </c>
      <c r="FD346" s="85">
        <v>12</v>
      </c>
      <c r="FE346" s="85">
        <v>0</v>
      </c>
      <c r="FL346" s="86">
        <f t="shared" si="302"/>
        <v>183.79999999999995</v>
      </c>
      <c r="FM346" s="99">
        <f t="shared" si="290"/>
        <v>9</v>
      </c>
      <c r="FN346" s="99">
        <f t="shared" si="291"/>
        <v>1</v>
      </c>
      <c r="FO346" s="100">
        <f t="shared" si="292"/>
        <v>1.53</v>
      </c>
      <c r="FP346" s="100">
        <f t="shared" si="293"/>
        <v>171</v>
      </c>
      <c r="FQ346" s="101">
        <v>6.8061201445347899E-2</v>
      </c>
      <c r="FR346" s="101">
        <v>2.536561183177714E-2</v>
      </c>
      <c r="FS346" s="101">
        <v>-2.7777777777777679E-2</v>
      </c>
      <c r="FT346" s="100" t="s">
        <v>1940</v>
      </c>
      <c r="FU346" s="100" t="s">
        <v>1600</v>
      </c>
      <c r="FV346" s="100" t="s">
        <v>1844</v>
      </c>
      <c r="FW346" s="100" t="s">
        <v>1872</v>
      </c>
      <c r="FX346" s="100" t="s">
        <v>1884</v>
      </c>
      <c r="FY346" s="100" t="s">
        <v>1879</v>
      </c>
      <c r="FZ346" s="100" t="s">
        <v>1702</v>
      </c>
      <c r="GA346" s="100" t="s">
        <v>1882</v>
      </c>
      <c r="GB346" s="100"/>
    </row>
    <row r="347" spans="1:184" hidden="1" x14ac:dyDescent="0.25">
      <c r="A347" s="32" t="s">
        <v>324</v>
      </c>
      <c r="B347" s="90" t="s">
        <v>332</v>
      </c>
      <c r="C347" s="41" t="str">
        <f>'[1]Özet tablo'!P346</f>
        <v>ERZİNCAN</v>
      </c>
      <c r="D347" s="41"/>
      <c r="E347" s="41"/>
      <c r="F347" s="41"/>
      <c r="G347" s="91">
        <v>10</v>
      </c>
      <c r="H347" s="91">
        <v>56</v>
      </c>
      <c r="I347" s="91">
        <v>71</v>
      </c>
      <c r="J347" s="91">
        <v>137</v>
      </c>
      <c r="K347" s="92">
        <v>11</v>
      </c>
      <c r="L347" s="92">
        <v>61</v>
      </c>
      <c r="M347" s="92">
        <v>78</v>
      </c>
      <c r="N347" s="92">
        <v>150</v>
      </c>
      <c r="O347" s="93">
        <v>11</v>
      </c>
      <c r="P347" s="40">
        <v>17</v>
      </c>
      <c r="Q347" s="94">
        <f t="shared" si="255"/>
        <v>13</v>
      </c>
      <c r="R347" s="95">
        <f t="shared" si="256"/>
        <v>9.4890510948905105E-2</v>
      </c>
      <c r="S347" s="96">
        <v>110</v>
      </c>
      <c r="T347" s="96">
        <v>129</v>
      </c>
      <c r="U347" s="96">
        <v>90</v>
      </c>
      <c r="V347" s="96">
        <v>124</v>
      </c>
      <c r="W347" s="96">
        <v>219</v>
      </c>
      <c r="X347" s="96">
        <v>329</v>
      </c>
      <c r="Y347" s="73">
        <f t="shared" si="257"/>
        <v>10</v>
      </c>
      <c r="Z347" s="73">
        <f t="shared" si="258"/>
        <v>47.286821705426355</v>
      </c>
      <c r="AA347" s="73">
        <f t="shared" si="259"/>
        <v>80</v>
      </c>
      <c r="AB347" s="73">
        <f t="shared" si="260"/>
        <v>60.730593607305941</v>
      </c>
      <c r="AC347" s="73">
        <f t="shared" si="261"/>
        <v>43.768996960486319</v>
      </c>
      <c r="AD347" s="97">
        <f t="shared" si="262"/>
        <v>86</v>
      </c>
      <c r="AE347" s="40">
        <f t="shared" si="263"/>
        <v>18</v>
      </c>
      <c r="AF347" s="98">
        <v>152</v>
      </c>
      <c r="AG347" s="98">
        <v>120</v>
      </c>
      <c r="AH347" s="98">
        <v>147</v>
      </c>
      <c r="AI347" s="98">
        <v>94</v>
      </c>
      <c r="AJ347" s="98">
        <v>32</v>
      </c>
      <c r="AK347" s="98">
        <v>25</v>
      </c>
      <c r="AL347" s="76">
        <v>8</v>
      </c>
      <c r="AM347" s="76">
        <v>10</v>
      </c>
      <c r="AN347" s="77">
        <v>17</v>
      </c>
      <c r="AO347" s="77">
        <v>72</v>
      </c>
      <c r="AP347" s="77">
        <v>82</v>
      </c>
      <c r="AQ347" s="77">
        <v>0</v>
      </c>
      <c r="AR347" s="77">
        <f t="shared" si="294"/>
        <v>171</v>
      </c>
      <c r="AS347" s="77">
        <v>15</v>
      </c>
      <c r="AT347" s="78">
        <v>4</v>
      </c>
      <c r="AU347" s="79">
        <v>12</v>
      </c>
      <c r="AV347" s="80">
        <f t="shared" si="264"/>
        <v>39.252336448598129</v>
      </c>
      <c r="AW347" s="80">
        <f t="shared" si="265"/>
        <v>57.676348547717836</v>
      </c>
      <c r="AX347" s="80">
        <f t="shared" si="266"/>
        <v>71.276595744680847</v>
      </c>
      <c r="AY347" s="81">
        <f t="shared" si="267"/>
        <v>14.166666666666666</v>
      </c>
      <c r="AZ347" s="81">
        <f t="shared" si="268"/>
        <v>48.979591836734691</v>
      </c>
      <c r="BA347" s="81">
        <f t="shared" si="269"/>
        <v>77.777777777777786</v>
      </c>
      <c r="BB347" s="81">
        <f t="shared" si="270"/>
        <v>62.27106227106227</v>
      </c>
      <c r="BC347" s="81">
        <f t="shared" si="271"/>
        <v>46.747967479674799</v>
      </c>
      <c r="BD347" s="82">
        <f t="shared" si="295"/>
        <v>28</v>
      </c>
      <c r="BE347" s="83">
        <v>8</v>
      </c>
      <c r="BF347" s="83">
        <v>10</v>
      </c>
      <c r="BG347" s="83">
        <v>13</v>
      </c>
      <c r="BH347" s="83">
        <v>84</v>
      </c>
      <c r="BI347" s="83">
        <v>96</v>
      </c>
      <c r="BJ347" s="83">
        <v>3</v>
      </c>
      <c r="BK347" s="77">
        <f t="shared" si="296"/>
        <v>196</v>
      </c>
      <c r="BL347" s="83">
        <f t="shared" si="272"/>
        <v>7</v>
      </c>
      <c r="BM347" s="84">
        <v>9</v>
      </c>
      <c r="BN347" s="83">
        <f t="shared" si="273"/>
        <v>9</v>
      </c>
      <c r="BO347" s="83">
        <f t="shared" si="274"/>
        <v>9</v>
      </c>
      <c r="BP347" s="83">
        <f t="shared" si="275"/>
        <v>82</v>
      </c>
      <c r="BQ347" s="83">
        <f t="shared" si="276"/>
        <v>94</v>
      </c>
      <c r="BR347" s="83">
        <f t="shared" si="277"/>
        <v>3</v>
      </c>
      <c r="BS347" s="77">
        <f t="shared" si="297"/>
        <v>188</v>
      </c>
      <c r="BT347" s="83">
        <f t="shared" si="278"/>
        <v>1</v>
      </c>
      <c r="BU347" s="77">
        <v>1</v>
      </c>
      <c r="BV347" s="83">
        <f t="shared" si="279"/>
        <v>1</v>
      </c>
      <c r="BW347" s="83">
        <f t="shared" si="280"/>
        <v>4</v>
      </c>
      <c r="BX347" s="83">
        <f t="shared" si="281"/>
        <v>2</v>
      </c>
      <c r="BY347" s="83">
        <f t="shared" si="282"/>
        <v>2</v>
      </c>
      <c r="BZ347" s="83">
        <f t="shared" si="283"/>
        <v>0</v>
      </c>
      <c r="CA347" s="77">
        <f t="shared" si="298"/>
        <v>8</v>
      </c>
      <c r="CC347" s="77"/>
      <c r="CI347" s="77">
        <f t="shared" si="299"/>
        <v>0</v>
      </c>
      <c r="CP347" s="77">
        <f t="shared" si="300"/>
        <v>0</v>
      </c>
      <c r="CQ347" s="85">
        <f t="shared" si="284"/>
        <v>0</v>
      </c>
      <c r="CR347" s="77"/>
      <c r="CS347" s="85">
        <f t="shared" si="285"/>
        <v>0</v>
      </c>
      <c r="CT347" s="85">
        <f t="shared" si="286"/>
        <v>0</v>
      </c>
      <c r="CU347" s="85">
        <f t="shared" si="287"/>
        <v>0</v>
      </c>
      <c r="CV347" s="85">
        <f t="shared" si="288"/>
        <v>0</v>
      </c>
      <c r="CW347" s="85">
        <f t="shared" si="289"/>
        <v>0</v>
      </c>
      <c r="CX347" s="77">
        <f t="shared" si="301"/>
        <v>0</v>
      </c>
      <c r="DV347" s="85">
        <v>1</v>
      </c>
      <c r="DW347" s="85">
        <v>1</v>
      </c>
      <c r="DX347" s="85">
        <v>4</v>
      </c>
      <c r="DY347" s="85">
        <v>2</v>
      </c>
      <c r="DZ347" s="85">
        <v>2</v>
      </c>
      <c r="EA347" s="85">
        <v>0</v>
      </c>
      <c r="ET347" s="85">
        <v>6</v>
      </c>
      <c r="EU347" s="85">
        <v>6</v>
      </c>
      <c r="EV347" s="85">
        <v>2</v>
      </c>
      <c r="EW347" s="85">
        <v>53</v>
      </c>
      <c r="EX347" s="85">
        <v>50</v>
      </c>
      <c r="EY347" s="85">
        <v>3</v>
      </c>
      <c r="EZ347" s="85">
        <v>1</v>
      </c>
      <c r="FA347" s="85">
        <v>3</v>
      </c>
      <c r="FB347" s="85">
        <v>7</v>
      </c>
      <c r="FC347" s="85">
        <v>29</v>
      </c>
      <c r="FD347" s="85">
        <v>44</v>
      </c>
      <c r="FE347" s="85">
        <v>0</v>
      </c>
      <c r="FL347" s="86">
        <f t="shared" si="302"/>
        <v>10.699999999999989</v>
      </c>
      <c r="FM347" s="99">
        <f t="shared" si="290"/>
        <v>0</v>
      </c>
      <c r="FN347" s="99">
        <f t="shared" si="291"/>
        <v>0</v>
      </c>
      <c r="FO347" s="100">
        <f t="shared" si="292"/>
        <v>0</v>
      </c>
      <c r="FP347" s="100">
        <f t="shared" si="293"/>
        <v>0</v>
      </c>
      <c r="FQ347" s="101">
        <v>0.36043630951840783</v>
      </c>
      <c r="FR347" s="101">
        <v>0.18669245950766236</v>
      </c>
      <c r="FS347" s="101">
        <v>0.13574674249947322</v>
      </c>
      <c r="FT347" s="100" t="s">
        <v>1790</v>
      </c>
      <c r="FU347" s="100" t="s">
        <v>2071</v>
      </c>
      <c r="FV347" s="100" t="s">
        <v>1954</v>
      </c>
      <c r="FW347" s="100" t="s">
        <v>2093</v>
      </c>
      <c r="FX347" s="100" t="s">
        <v>2201</v>
      </c>
      <c r="FY347" s="100" t="s">
        <v>2107</v>
      </c>
      <c r="FZ347" s="100" t="s">
        <v>2307</v>
      </c>
      <c r="GA347" s="100" t="s">
        <v>1977</v>
      </c>
      <c r="GB347" s="100"/>
    </row>
    <row r="348" spans="1:184" hidden="1" x14ac:dyDescent="0.25">
      <c r="A348" s="32" t="s">
        <v>333</v>
      </c>
      <c r="B348" s="90" t="s">
        <v>334</v>
      </c>
      <c r="C348" s="41" t="str">
        <f>'[1]Özet tablo'!P347</f>
        <v>ERZURUM</v>
      </c>
      <c r="D348" s="41"/>
      <c r="E348" s="41"/>
      <c r="F348" s="41"/>
      <c r="G348" s="91">
        <v>65</v>
      </c>
      <c r="H348" s="91">
        <v>169</v>
      </c>
      <c r="I348" s="91">
        <v>182</v>
      </c>
      <c r="J348" s="91">
        <v>416</v>
      </c>
      <c r="K348" s="92">
        <v>36</v>
      </c>
      <c r="L348" s="92">
        <v>174</v>
      </c>
      <c r="M348" s="92">
        <v>175</v>
      </c>
      <c r="N348" s="92">
        <v>385</v>
      </c>
      <c r="O348" s="93">
        <v>49</v>
      </c>
      <c r="P348" s="40">
        <v>15</v>
      </c>
      <c r="Q348" s="94">
        <f t="shared" si="255"/>
        <v>-31</v>
      </c>
      <c r="R348" s="95">
        <f t="shared" si="256"/>
        <v>-7.4519230769230768E-2</v>
      </c>
      <c r="S348" s="96">
        <v>375</v>
      </c>
      <c r="T348" s="96">
        <v>500</v>
      </c>
      <c r="U348" s="96">
        <v>334</v>
      </c>
      <c r="V348" s="96">
        <v>457</v>
      </c>
      <c r="W348" s="96">
        <v>834</v>
      </c>
      <c r="X348" s="96">
        <v>1209</v>
      </c>
      <c r="Y348" s="73">
        <f t="shared" si="257"/>
        <v>9.6</v>
      </c>
      <c r="Z348" s="73">
        <f t="shared" si="258"/>
        <v>34.799999999999997</v>
      </c>
      <c r="AA348" s="73">
        <f t="shared" si="259"/>
        <v>62.574850299401199</v>
      </c>
      <c r="AB348" s="73">
        <f t="shared" si="260"/>
        <v>45.923261390887291</v>
      </c>
      <c r="AC348" s="73">
        <f t="shared" si="261"/>
        <v>34.656741108354012</v>
      </c>
      <c r="AD348" s="97">
        <f t="shared" si="262"/>
        <v>451</v>
      </c>
      <c r="AE348" s="40">
        <f t="shared" si="263"/>
        <v>125</v>
      </c>
      <c r="AF348" s="98">
        <v>434</v>
      </c>
      <c r="AG348" s="98">
        <v>312</v>
      </c>
      <c r="AH348" s="98">
        <v>457</v>
      </c>
      <c r="AI348" s="98">
        <v>359</v>
      </c>
      <c r="AJ348" s="98">
        <v>118</v>
      </c>
      <c r="AK348" s="98">
        <v>84</v>
      </c>
      <c r="AL348" s="76">
        <v>24</v>
      </c>
      <c r="AM348" s="76">
        <v>31</v>
      </c>
      <c r="AN348" s="77">
        <v>33</v>
      </c>
      <c r="AO348" s="77">
        <v>170</v>
      </c>
      <c r="AP348" s="77">
        <v>219</v>
      </c>
      <c r="AQ348" s="77">
        <v>5</v>
      </c>
      <c r="AR348" s="77">
        <f t="shared" si="294"/>
        <v>427</v>
      </c>
      <c r="AS348" s="77">
        <v>39</v>
      </c>
      <c r="AT348" s="78">
        <v>43</v>
      </c>
      <c r="AU348" s="79">
        <v>77</v>
      </c>
      <c r="AV348" s="80">
        <f t="shared" si="264"/>
        <v>32.488822652757079</v>
      </c>
      <c r="AW348" s="80">
        <f t="shared" si="265"/>
        <v>43.504901960784316</v>
      </c>
      <c r="AX348" s="80">
        <f t="shared" si="266"/>
        <v>51.532033426183844</v>
      </c>
      <c r="AY348" s="81">
        <f t="shared" si="267"/>
        <v>10.576923076923077</v>
      </c>
      <c r="AZ348" s="81">
        <f t="shared" si="268"/>
        <v>37.199124726477024</v>
      </c>
      <c r="BA348" s="81">
        <f t="shared" si="269"/>
        <v>71.069182389937097</v>
      </c>
      <c r="BB348" s="81">
        <f t="shared" si="270"/>
        <v>54.496788008565311</v>
      </c>
      <c r="BC348" s="81">
        <f t="shared" si="271"/>
        <v>47.148288973384027</v>
      </c>
      <c r="BD348" s="82">
        <f t="shared" si="295"/>
        <v>138</v>
      </c>
      <c r="BE348" s="83">
        <v>24</v>
      </c>
      <c r="BF348" s="83">
        <v>29</v>
      </c>
      <c r="BG348" s="83">
        <v>34</v>
      </c>
      <c r="BH348" s="83">
        <v>161</v>
      </c>
      <c r="BI348" s="83">
        <v>229</v>
      </c>
      <c r="BJ348" s="83">
        <v>5</v>
      </c>
      <c r="BK348" s="77">
        <f t="shared" si="296"/>
        <v>429</v>
      </c>
      <c r="BL348" s="83">
        <f t="shared" si="272"/>
        <v>24</v>
      </c>
      <c r="BM348" s="84">
        <v>31</v>
      </c>
      <c r="BN348" s="83">
        <f t="shared" si="273"/>
        <v>29</v>
      </c>
      <c r="BO348" s="83">
        <f t="shared" si="274"/>
        <v>34</v>
      </c>
      <c r="BP348" s="83">
        <f t="shared" si="275"/>
        <v>161</v>
      </c>
      <c r="BQ348" s="83">
        <f t="shared" si="276"/>
        <v>229</v>
      </c>
      <c r="BR348" s="83">
        <f t="shared" si="277"/>
        <v>5</v>
      </c>
      <c r="BS348" s="77">
        <f t="shared" si="297"/>
        <v>429</v>
      </c>
      <c r="BT348" s="83">
        <f t="shared" si="278"/>
        <v>0</v>
      </c>
      <c r="BU348" s="77"/>
      <c r="BV348" s="83">
        <f t="shared" si="279"/>
        <v>0</v>
      </c>
      <c r="BW348" s="83">
        <f t="shared" si="280"/>
        <v>0</v>
      </c>
      <c r="BX348" s="83">
        <f t="shared" si="281"/>
        <v>0</v>
      </c>
      <c r="BY348" s="83">
        <f t="shared" si="282"/>
        <v>0</v>
      </c>
      <c r="BZ348" s="83">
        <f t="shared" si="283"/>
        <v>0</v>
      </c>
      <c r="CA348" s="77">
        <f t="shared" si="298"/>
        <v>0</v>
      </c>
      <c r="CC348" s="77"/>
      <c r="CI348" s="77">
        <f t="shared" si="299"/>
        <v>0</v>
      </c>
      <c r="CP348" s="77">
        <f t="shared" si="300"/>
        <v>0</v>
      </c>
      <c r="CQ348" s="85">
        <f t="shared" si="284"/>
        <v>0</v>
      </c>
      <c r="CR348" s="77"/>
      <c r="CS348" s="85">
        <f t="shared" si="285"/>
        <v>0</v>
      </c>
      <c r="CT348" s="85">
        <f t="shared" si="286"/>
        <v>0</v>
      </c>
      <c r="CU348" s="85">
        <f t="shared" si="287"/>
        <v>0</v>
      </c>
      <c r="CV348" s="85">
        <f t="shared" si="288"/>
        <v>0</v>
      </c>
      <c r="CW348" s="85">
        <f t="shared" si="289"/>
        <v>0</v>
      </c>
      <c r="CX348" s="77">
        <f t="shared" si="301"/>
        <v>0</v>
      </c>
      <c r="ET348" s="85">
        <v>23</v>
      </c>
      <c r="EU348" s="85">
        <v>25</v>
      </c>
      <c r="EV348" s="85">
        <v>22</v>
      </c>
      <c r="EW348" s="85">
        <v>128</v>
      </c>
      <c r="EX348" s="85">
        <v>189</v>
      </c>
      <c r="EY348" s="85">
        <v>3</v>
      </c>
      <c r="EZ348" s="85">
        <v>1</v>
      </c>
      <c r="FA348" s="85">
        <v>4</v>
      </c>
      <c r="FB348" s="85">
        <v>12</v>
      </c>
      <c r="FC348" s="85">
        <v>33</v>
      </c>
      <c r="FD348" s="85">
        <v>40</v>
      </c>
      <c r="FE348" s="85">
        <v>2</v>
      </c>
      <c r="FL348" s="86">
        <f t="shared" si="302"/>
        <v>134.19999999999993</v>
      </c>
      <c r="FM348" s="99">
        <f t="shared" si="290"/>
        <v>6</v>
      </c>
      <c r="FN348" s="99">
        <f t="shared" si="291"/>
        <v>1</v>
      </c>
      <c r="FO348" s="100">
        <f t="shared" si="292"/>
        <v>1.02</v>
      </c>
      <c r="FP348" s="100">
        <f t="shared" si="293"/>
        <v>171</v>
      </c>
      <c r="FQ348" s="101">
        <v>0.15457916725343851</v>
      </c>
      <c r="FR348" s="101">
        <v>2.5560170230221016E-2</v>
      </c>
      <c r="FS348" s="101">
        <v>3.1316344770176856E-2</v>
      </c>
      <c r="FT348" s="100" t="s">
        <v>2256</v>
      </c>
      <c r="FU348" s="100" t="s">
        <v>1857</v>
      </c>
      <c r="FV348" s="100" t="s">
        <v>2025</v>
      </c>
      <c r="FW348" s="100" t="s">
        <v>1543</v>
      </c>
      <c r="FX348" s="100" t="s">
        <v>2251</v>
      </c>
      <c r="FY348" s="100" t="s">
        <v>1480</v>
      </c>
      <c r="FZ348" s="100" t="s">
        <v>1522</v>
      </c>
      <c r="GA348" s="100" t="s">
        <v>1562</v>
      </c>
      <c r="GB348" s="100"/>
    </row>
    <row r="349" spans="1:184" hidden="1" x14ac:dyDescent="0.25">
      <c r="A349" s="32" t="s">
        <v>333</v>
      </c>
      <c r="B349" s="90" t="s">
        <v>335</v>
      </c>
      <c r="C349" s="41" t="str">
        <f>'[1]Özet tablo'!P348</f>
        <v>ERZURUM</v>
      </c>
      <c r="D349" s="41"/>
      <c r="E349" s="41"/>
      <c r="F349" s="41"/>
      <c r="G349" s="91">
        <v>58</v>
      </c>
      <c r="H349" s="91">
        <v>298</v>
      </c>
      <c r="I349" s="91">
        <v>316</v>
      </c>
      <c r="J349" s="91">
        <v>672</v>
      </c>
      <c r="K349" s="92">
        <v>84</v>
      </c>
      <c r="L349" s="92">
        <v>238</v>
      </c>
      <c r="M349" s="92">
        <v>339</v>
      </c>
      <c r="N349" s="92">
        <v>661</v>
      </c>
      <c r="O349" s="93">
        <v>69</v>
      </c>
      <c r="P349" s="40">
        <v>55</v>
      </c>
      <c r="Q349" s="94">
        <f t="shared" si="255"/>
        <v>-11</v>
      </c>
      <c r="R349" s="95">
        <f t="shared" si="256"/>
        <v>-1.636904761904762E-2</v>
      </c>
      <c r="S349" s="96">
        <v>710</v>
      </c>
      <c r="T349" s="96">
        <v>871</v>
      </c>
      <c r="U349" s="96">
        <v>655</v>
      </c>
      <c r="V349" s="96">
        <v>865</v>
      </c>
      <c r="W349" s="96">
        <v>1526</v>
      </c>
      <c r="X349" s="96">
        <v>2236</v>
      </c>
      <c r="Y349" s="73">
        <f t="shared" si="257"/>
        <v>11.830985915492958</v>
      </c>
      <c r="Z349" s="73">
        <f t="shared" si="258"/>
        <v>27.324913892078072</v>
      </c>
      <c r="AA349" s="73">
        <f t="shared" si="259"/>
        <v>53.893129770992367</v>
      </c>
      <c r="AB349" s="73">
        <f t="shared" si="260"/>
        <v>38.728702490170377</v>
      </c>
      <c r="AC349" s="73">
        <f t="shared" si="261"/>
        <v>30.187835420393561</v>
      </c>
      <c r="AD349" s="97">
        <f t="shared" si="262"/>
        <v>935</v>
      </c>
      <c r="AE349" s="40">
        <f t="shared" si="263"/>
        <v>302</v>
      </c>
      <c r="AF349" s="98">
        <v>974</v>
      </c>
      <c r="AG349" s="98">
        <v>700</v>
      </c>
      <c r="AH349" s="98">
        <v>970</v>
      </c>
      <c r="AI349" s="98">
        <v>667</v>
      </c>
      <c r="AJ349" s="98">
        <v>211</v>
      </c>
      <c r="AK349" s="98">
        <v>188</v>
      </c>
      <c r="AL349" s="76">
        <v>19</v>
      </c>
      <c r="AM349" s="76">
        <v>38</v>
      </c>
      <c r="AN349" s="77">
        <v>62</v>
      </c>
      <c r="AO349" s="77">
        <v>246</v>
      </c>
      <c r="AP349" s="77">
        <v>344</v>
      </c>
      <c r="AQ349" s="77">
        <v>17</v>
      </c>
      <c r="AR349" s="77">
        <f t="shared" si="294"/>
        <v>669</v>
      </c>
      <c r="AS349" s="77">
        <v>79</v>
      </c>
      <c r="AT349" s="78">
        <v>43</v>
      </c>
      <c r="AU349" s="79">
        <v>101</v>
      </c>
      <c r="AV349" s="80">
        <f t="shared" si="264"/>
        <v>25.164594001463058</v>
      </c>
      <c r="AW349" s="80">
        <f t="shared" si="265"/>
        <v>32.254123396456933</v>
      </c>
      <c r="AX349" s="80">
        <f t="shared" si="266"/>
        <v>42.278860569715143</v>
      </c>
      <c r="AY349" s="81">
        <f t="shared" si="267"/>
        <v>8.8571428571428559</v>
      </c>
      <c r="AZ349" s="81">
        <f t="shared" si="268"/>
        <v>25.36082474226804</v>
      </c>
      <c r="BA349" s="81">
        <f t="shared" si="269"/>
        <v>55.580865603644646</v>
      </c>
      <c r="BB349" s="81">
        <f t="shared" si="270"/>
        <v>39.718614718614717</v>
      </c>
      <c r="BC349" s="81">
        <f t="shared" si="271"/>
        <v>34.854245880861853</v>
      </c>
      <c r="BD349" s="82">
        <f t="shared" si="295"/>
        <v>390</v>
      </c>
      <c r="BE349" s="83">
        <v>18</v>
      </c>
      <c r="BF349" s="83">
        <v>37</v>
      </c>
      <c r="BG349" s="83">
        <v>59</v>
      </c>
      <c r="BH349" s="83">
        <v>239</v>
      </c>
      <c r="BI349" s="83">
        <v>367</v>
      </c>
      <c r="BJ349" s="83">
        <v>25</v>
      </c>
      <c r="BK349" s="77">
        <f t="shared" si="296"/>
        <v>690</v>
      </c>
      <c r="BL349" s="83">
        <f t="shared" si="272"/>
        <v>17</v>
      </c>
      <c r="BM349" s="84">
        <v>35</v>
      </c>
      <c r="BN349" s="83">
        <f t="shared" si="273"/>
        <v>34</v>
      </c>
      <c r="BO349" s="83">
        <f t="shared" si="274"/>
        <v>54</v>
      </c>
      <c r="BP349" s="83">
        <f t="shared" si="275"/>
        <v>214</v>
      </c>
      <c r="BQ349" s="83">
        <f t="shared" si="276"/>
        <v>341</v>
      </c>
      <c r="BR349" s="83">
        <f t="shared" si="277"/>
        <v>24</v>
      </c>
      <c r="BS349" s="77">
        <f t="shared" si="297"/>
        <v>633</v>
      </c>
      <c r="BT349" s="83">
        <f t="shared" si="278"/>
        <v>1</v>
      </c>
      <c r="BU349" s="77">
        <v>3</v>
      </c>
      <c r="BV349" s="83">
        <f t="shared" si="279"/>
        <v>3</v>
      </c>
      <c r="BW349" s="83">
        <f t="shared" si="280"/>
        <v>5</v>
      </c>
      <c r="BX349" s="83">
        <f t="shared" si="281"/>
        <v>25</v>
      </c>
      <c r="BY349" s="83">
        <f t="shared" si="282"/>
        <v>26</v>
      </c>
      <c r="BZ349" s="83">
        <f t="shared" si="283"/>
        <v>1</v>
      </c>
      <c r="CA349" s="77">
        <f t="shared" si="298"/>
        <v>57</v>
      </c>
      <c r="CC349" s="77"/>
      <c r="CI349" s="77">
        <f t="shared" si="299"/>
        <v>0</v>
      </c>
      <c r="CP349" s="77">
        <f t="shared" si="300"/>
        <v>0</v>
      </c>
      <c r="CQ349" s="85">
        <f t="shared" si="284"/>
        <v>0</v>
      </c>
      <c r="CR349" s="77"/>
      <c r="CS349" s="85">
        <f t="shared" si="285"/>
        <v>0</v>
      </c>
      <c r="CT349" s="85">
        <f t="shared" si="286"/>
        <v>0</v>
      </c>
      <c r="CU349" s="85">
        <f t="shared" si="287"/>
        <v>0</v>
      </c>
      <c r="CV349" s="85">
        <f t="shared" si="288"/>
        <v>0</v>
      </c>
      <c r="CW349" s="85">
        <f t="shared" si="289"/>
        <v>0</v>
      </c>
      <c r="CX349" s="77">
        <f t="shared" si="301"/>
        <v>0</v>
      </c>
      <c r="EB349" s="85">
        <v>1</v>
      </c>
      <c r="EC349" s="85">
        <v>3</v>
      </c>
      <c r="ED349" s="85">
        <v>5</v>
      </c>
      <c r="EE349" s="85">
        <v>25</v>
      </c>
      <c r="EF349" s="85">
        <v>26</v>
      </c>
      <c r="EG349" s="85">
        <v>1</v>
      </c>
      <c r="ET349" s="85">
        <v>14</v>
      </c>
      <c r="EU349" s="85">
        <v>19</v>
      </c>
      <c r="EV349" s="85">
        <v>17</v>
      </c>
      <c r="EW349" s="85">
        <v>97</v>
      </c>
      <c r="EX349" s="85">
        <v>191</v>
      </c>
      <c r="EY349" s="85">
        <v>16</v>
      </c>
      <c r="EZ349" s="85">
        <v>3</v>
      </c>
      <c r="FA349" s="85">
        <v>15</v>
      </c>
      <c r="FB349" s="85">
        <v>37</v>
      </c>
      <c r="FC349" s="85">
        <v>117</v>
      </c>
      <c r="FD349" s="85">
        <v>150</v>
      </c>
      <c r="FE349" s="85">
        <v>8</v>
      </c>
      <c r="FL349" s="86">
        <f t="shared" si="302"/>
        <v>495.89999999999986</v>
      </c>
      <c r="FM349" s="99">
        <f t="shared" si="290"/>
        <v>24</v>
      </c>
      <c r="FN349" s="99">
        <f t="shared" si="291"/>
        <v>4</v>
      </c>
      <c r="FO349" s="100">
        <f t="shared" si="292"/>
        <v>4.08</v>
      </c>
      <c r="FP349" s="100">
        <f t="shared" si="293"/>
        <v>684</v>
      </c>
      <c r="FQ349" s="101">
        <v>-3.0723357485956219E-2</v>
      </c>
      <c r="FR349" s="101">
        <v>-0.13493130077223936</v>
      </c>
      <c r="FS349" s="101">
        <v>-5.3820412716118204E-2</v>
      </c>
      <c r="FT349" s="100" t="s">
        <v>1974</v>
      </c>
      <c r="FU349" s="100" t="s">
        <v>2343</v>
      </c>
      <c r="FV349" s="100" t="s">
        <v>1480</v>
      </c>
      <c r="FW349" s="100" t="s">
        <v>1882</v>
      </c>
      <c r="FX349" s="100" t="s">
        <v>2331</v>
      </c>
      <c r="FY349" s="100" t="s">
        <v>1931</v>
      </c>
      <c r="FZ349" s="100" t="s">
        <v>2084</v>
      </c>
      <c r="GA349" s="100" t="s">
        <v>1679</v>
      </c>
      <c r="GB349" s="100"/>
    </row>
    <row r="350" spans="1:184" hidden="1" x14ac:dyDescent="0.25">
      <c r="A350" s="32" t="s">
        <v>333</v>
      </c>
      <c r="B350" s="90" t="s">
        <v>336</v>
      </c>
      <c r="C350" s="41" t="str">
        <f>'[1]Özet tablo'!P349</f>
        <v>ERZURUM</v>
      </c>
      <c r="D350" s="41"/>
      <c r="E350" s="41"/>
      <c r="F350" s="41"/>
      <c r="G350" s="91">
        <v>82</v>
      </c>
      <c r="H350" s="91">
        <v>203</v>
      </c>
      <c r="I350" s="91">
        <v>128</v>
      </c>
      <c r="J350" s="91">
        <v>413</v>
      </c>
      <c r="K350" s="92">
        <v>51</v>
      </c>
      <c r="L350" s="92">
        <v>141</v>
      </c>
      <c r="M350" s="92">
        <v>102</v>
      </c>
      <c r="N350" s="92">
        <v>294</v>
      </c>
      <c r="O350" s="93">
        <v>54</v>
      </c>
      <c r="P350" s="40">
        <v>2</v>
      </c>
      <c r="Q350" s="94">
        <f t="shared" ref="Q350:Q418" si="303">N350-J350</f>
        <v>-119</v>
      </c>
      <c r="R350" s="95">
        <f t="shared" ref="R350:R418" si="304">(N350-J350)/J350</f>
        <v>-0.28813559322033899</v>
      </c>
      <c r="S350" s="96">
        <v>287</v>
      </c>
      <c r="T350" s="96">
        <v>338</v>
      </c>
      <c r="U350" s="96">
        <v>261</v>
      </c>
      <c r="V350" s="96">
        <v>364</v>
      </c>
      <c r="W350" s="96">
        <v>599</v>
      </c>
      <c r="X350" s="96">
        <v>886</v>
      </c>
      <c r="Y350" s="73">
        <f t="shared" si="257"/>
        <v>17.770034843205575</v>
      </c>
      <c r="Z350" s="73">
        <f t="shared" si="258"/>
        <v>41.715976331360949</v>
      </c>
      <c r="AA350" s="73">
        <f t="shared" si="259"/>
        <v>59.003831417624518</v>
      </c>
      <c r="AB350" s="73">
        <f t="shared" si="260"/>
        <v>49.248747913188645</v>
      </c>
      <c r="AC350" s="73">
        <f t="shared" si="261"/>
        <v>39.051918735891647</v>
      </c>
      <c r="AD350" s="97">
        <f t="shared" si="262"/>
        <v>304</v>
      </c>
      <c r="AE350" s="40">
        <f t="shared" si="263"/>
        <v>107</v>
      </c>
      <c r="AF350" s="98">
        <v>344</v>
      </c>
      <c r="AG350" s="98">
        <v>242</v>
      </c>
      <c r="AH350" s="98">
        <v>350</v>
      </c>
      <c r="AI350" s="98">
        <v>222</v>
      </c>
      <c r="AJ350" s="98">
        <v>104</v>
      </c>
      <c r="AK350" s="98">
        <v>80</v>
      </c>
      <c r="AL350" s="76">
        <v>15</v>
      </c>
      <c r="AM350" s="76">
        <v>27</v>
      </c>
      <c r="AN350" s="77">
        <v>33</v>
      </c>
      <c r="AO350" s="77">
        <v>106</v>
      </c>
      <c r="AP350" s="77">
        <v>71</v>
      </c>
      <c r="AQ350" s="77">
        <v>0</v>
      </c>
      <c r="AR350" s="77">
        <f t="shared" si="294"/>
        <v>210</v>
      </c>
      <c r="AS350" s="77">
        <v>10</v>
      </c>
      <c r="AT350" s="78">
        <v>39</v>
      </c>
      <c r="AU350" s="79">
        <v>72</v>
      </c>
      <c r="AV350" s="80">
        <f t="shared" si="264"/>
        <v>20.258620689655171</v>
      </c>
      <c r="AW350" s="80">
        <f t="shared" si="265"/>
        <v>29.195804195804197</v>
      </c>
      <c r="AX350" s="80">
        <f t="shared" si="266"/>
        <v>27.477477477477478</v>
      </c>
      <c r="AY350" s="81">
        <f t="shared" si="267"/>
        <v>13.636363636363635</v>
      </c>
      <c r="AZ350" s="81">
        <f t="shared" si="268"/>
        <v>30.285714285714288</v>
      </c>
      <c r="BA350" s="81">
        <f t="shared" si="269"/>
        <v>55.828220858895705</v>
      </c>
      <c r="BB350" s="81">
        <f t="shared" si="270"/>
        <v>42.603550295857993</v>
      </c>
      <c r="BC350" s="81">
        <f t="shared" si="271"/>
        <v>37.852112676056336</v>
      </c>
      <c r="BD350" s="82">
        <f t="shared" si="295"/>
        <v>144</v>
      </c>
      <c r="BE350" s="83">
        <v>16</v>
      </c>
      <c r="BF350" s="83">
        <v>18</v>
      </c>
      <c r="BG350" s="83">
        <v>30</v>
      </c>
      <c r="BH350" s="83">
        <v>114</v>
      </c>
      <c r="BI350" s="83">
        <v>79</v>
      </c>
      <c r="BJ350" s="83">
        <v>1</v>
      </c>
      <c r="BK350" s="77">
        <f t="shared" si="296"/>
        <v>224</v>
      </c>
      <c r="BL350" s="83">
        <f t="shared" si="272"/>
        <v>16</v>
      </c>
      <c r="BM350" s="84">
        <v>27</v>
      </c>
      <c r="BN350" s="83">
        <f t="shared" si="273"/>
        <v>18</v>
      </c>
      <c r="BO350" s="83">
        <f t="shared" si="274"/>
        <v>30</v>
      </c>
      <c r="BP350" s="83">
        <f t="shared" si="275"/>
        <v>114</v>
      </c>
      <c r="BQ350" s="83">
        <f t="shared" si="276"/>
        <v>79</v>
      </c>
      <c r="BR350" s="83">
        <f t="shared" si="277"/>
        <v>1</v>
      </c>
      <c r="BS350" s="77">
        <f t="shared" si="297"/>
        <v>224</v>
      </c>
      <c r="BT350" s="83">
        <f t="shared" si="278"/>
        <v>0</v>
      </c>
      <c r="BU350" s="77"/>
      <c r="BV350" s="83">
        <f t="shared" si="279"/>
        <v>0</v>
      </c>
      <c r="BW350" s="83">
        <f t="shared" si="280"/>
        <v>0</v>
      </c>
      <c r="BX350" s="83">
        <f t="shared" si="281"/>
        <v>0</v>
      </c>
      <c r="BY350" s="83">
        <f t="shared" si="282"/>
        <v>0</v>
      </c>
      <c r="BZ350" s="83">
        <f t="shared" si="283"/>
        <v>0</v>
      </c>
      <c r="CA350" s="77">
        <f t="shared" si="298"/>
        <v>0</v>
      </c>
      <c r="CC350" s="77"/>
      <c r="CI350" s="77">
        <f t="shared" si="299"/>
        <v>0</v>
      </c>
      <c r="CP350" s="77">
        <f t="shared" si="300"/>
        <v>0</v>
      </c>
      <c r="CQ350" s="85">
        <f t="shared" si="284"/>
        <v>0</v>
      </c>
      <c r="CR350" s="77"/>
      <c r="CS350" s="85">
        <f t="shared" si="285"/>
        <v>0</v>
      </c>
      <c r="CT350" s="85">
        <f t="shared" si="286"/>
        <v>0</v>
      </c>
      <c r="CU350" s="85">
        <f t="shared" si="287"/>
        <v>0</v>
      </c>
      <c r="CV350" s="85">
        <f t="shared" si="288"/>
        <v>0</v>
      </c>
      <c r="CW350" s="85">
        <f t="shared" si="289"/>
        <v>0</v>
      </c>
      <c r="CX350" s="77">
        <f t="shared" si="301"/>
        <v>0</v>
      </c>
      <c r="ET350" s="85">
        <v>15</v>
      </c>
      <c r="EU350" s="85">
        <v>15</v>
      </c>
      <c r="EV350" s="85">
        <v>16</v>
      </c>
      <c r="EW350" s="85">
        <v>98</v>
      </c>
      <c r="EX350" s="85">
        <v>67</v>
      </c>
      <c r="EY350" s="85">
        <v>1</v>
      </c>
      <c r="EZ350" s="85">
        <v>1</v>
      </c>
      <c r="FA350" s="85">
        <v>3</v>
      </c>
      <c r="FB350" s="85">
        <v>14</v>
      </c>
      <c r="FC350" s="85">
        <v>16</v>
      </c>
      <c r="FD350" s="85">
        <v>12</v>
      </c>
      <c r="FE350" s="85">
        <v>0</v>
      </c>
      <c r="FL350" s="86">
        <f t="shared" si="302"/>
        <v>184.39999999999998</v>
      </c>
      <c r="FM350" s="99">
        <f t="shared" si="290"/>
        <v>9</v>
      </c>
      <c r="FN350" s="99">
        <f t="shared" si="291"/>
        <v>1</v>
      </c>
      <c r="FO350" s="100">
        <f t="shared" si="292"/>
        <v>1.53</v>
      </c>
      <c r="FP350" s="100">
        <f t="shared" si="293"/>
        <v>171</v>
      </c>
      <c r="FQ350" s="101">
        <v>0.37812910284463902</v>
      </c>
      <c r="FR350" s="101">
        <v>0.29065630750357785</v>
      </c>
      <c r="FS350" s="101">
        <v>0.21506397174950756</v>
      </c>
      <c r="FT350" s="100" t="s">
        <v>1639</v>
      </c>
      <c r="FU350" s="100" t="s">
        <v>1751</v>
      </c>
      <c r="FV350" s="100" t="s">
        <v>1613</v>
      </c>
      <c r="FW350" s="100" t="s">
        <v>2169</v>
      </c>
      <c r="FX350" s="100" t="s">
        <v>2002</v>
      </c>
      <c r="FY350" s="100" t="s">
        <v>1471</v>
      </c>
      <c r="FZ350" s="100" t="s">
        <v>2342</v>
      </c>
      <c r="GA350" s="100" t="s">
        <v>1901</v>
      </c>
      <c r="GB350" s="100"/>
    </row>
    <row r="351" spans="1:184" hidden="1" x14ac:dyDescent="0.25">
      <c r="A351" s="32" t="s">
        <v>333</v>
      </c>
      <c r="B351" s="90" t="s">
        <v>337</v>
      </c>
      <c r="C351" s="41" t="str">
        <f>'[1]Özet tablo'!P350</f>
        <v>ERZURUM</v>
      </c>
      <c r="D351" s="41"/>
      <c r="E351" s="41"/>
      <c r="F351" s="41"/>
      <c r="G351" s="91">
        <v>23</v>
      </c>
      <c r="H351" s="91">
        <v>125</v>
      </c>
      <c r="I351" s="91">
        <v>98</v>
      </c>
      <c r="J351" s="91">
        <v>246</v>
      </c>
      <c r="K351" s="92">
        <v>35</v>
      </c>
      <c r="L351" s="92">
        <v>147</v>
      </c>
      <c r="M351" s="92">
        <v>111</v>
      </c>
      <c r="N351" s="92">
        <v>293</v>
      </c>
      <c r="O351" s="93">
        <v>114</v>
      </c>
      <c r="P351" s="40">
        <v>7</v>
      </c>
      <c r="Q351" s="94">
        <f t="shared" si="303"/>
        <v>47</v>
      </c>
      <c r="R351" s="95">
        <f t="shared" si="304"/>
        <v>0.1910569105691057</v>
      </c>
      <c r="S351" s="96">
        <v>444</v>
      </c>
      <c r="T351" s="96">
        <v>559</v>
      </c>
      <c r="U351" s="96">
        <v>449</v>
      </c>
      <c r="V351" s="96">
        <v>573</v>
      </c>
      <c r="W351" s="96">
        <v>1008</v>
      </c>
      <c r="X351" s="96">
        <v>1452</v>
      </c>
      <c r="Y351" s="73">
        <f t="shared" si="257"/>
        <v>7.8828828828828827</v>
      </c>
      <c r="Z351" s="73">
        <f t="shared" si="258"/>
        <v>26.296958855098389</v>
      </c>
      <c r="AA351" s="73">
        <f t="shared" si="259"/>
        <v>48.552338530066812</v>
      </c>
      <c r="AB351" s="73">
        <f t="shared" si="260"/>
        <v>36.210317460317462</v>
      </c>
      <c r="AC351" s="73">
        <f t="shared" si="261"/>
        <v>27.548209366391184</v>
      </c>
      <c r="AD351" s="97">
        <f t="shared" si="262"/>
        <v>643</v>
      </c>
      <c r="AE351" s="40">
        <f t="shared" si="263"/>
        <v>231</v>
      </c>
      <c r="AF351" s="98">
        <v>545</v>
      </c>
      <c r="AG351" s="98">
        <v>397</v>
      </c>
      <c r="AH351" s="98">
        <v>555</v>
      </c>
      <c r="AI351" s="98">
        <v>404</v>
      </c>
      <c r="AJ351" s="98">
        <v>113</v>
      </c>
      <c r="AK351" s="98">
        <v>120</v>
      </c>
      <c r="AL351" s="76">
        <v>24</v>
      </c>
      <c r="AM351" s="76">
        <v>31</v>
      </c>
      <c r="AN351" s="77">
        <v>42</v>
      </c>
      <c r="AO351" s="77">
        <v>196</v>
      </c>
      <c r="AP351" s="77">
        <v>115</v>
      </c>
      <c r="AQ351" s="77">
        <v>1</v>
      </c>
      <c r="AR351" s="77">
        <f t="shared" si="294"/>
        <v>354</v>
      </c>
      <c r="AS351" s="77">
        <v>7</v>
      </c>
      <c r="AT351" s="78">
        <v>89</v>
      </c>
      <c r="AU351" s="79">
        <v>101</v>
      </c>
      <c r="AV351" s="80">
        <f t="shared" si="264"/>
        <v>18.851435705368289</v>
      </c>
      <c r="AW351" s="80">
        <f t="shared" si="265"/>
        <v>31.803962460896766</v>
      </c>
      <c r="AX351" s="80">
        <f t="shared" si="266"/>
        <v>26.980198019801982</v>
      </c>
      <c r="AY351" s="81">
        <f t="shared" si="267"/>
        <v>10.579345088161208</v>
      </c>
      <c r="AZ351" s="81">
        <f t="shared" si="268"/>
        <v>35.315315315315317</v>
      </c>
      <c r="BA351" s="81">
        <f t="shared" si="269"/>
        <v>58.994197292069629</v>
      </c>
      <c r="BB351" s="81">
        <f t="shared" si="270"/>
        <v>46.735074626865668</v>
      </c>
      <c r="BC351" s="81">
        <f t="shared" si="271"/>
        <v>37.964989059080963</v>
      </c>
      <c r="BD351" s="82">
        <f t="shared" si="295"/>
        <v>212</v>
      </c>
      <c r="BE351" s="83">
        <v>26</v>
      </c>
      <c r="BF351" s="83">
        <v>26</v>
      </c>
      <c r="BG351" s="83">
        <v>35</v>
      </c>
      <c r="BH351" s="83">
        <v>202</v>
      </c>
      <c r="BI351" s="83">
        <v>134</v>
      </c>
      <c r="BJ351" s="83">
        <v>2</v>
      </c>
      <c r="BK351" s="77">
        <f t="shared" si="296"/>
        <v>373</v>
      </c>
      <c r="BL351" s="83">
        <f t="shared" si="272"/>
        <v>26</v>
      </c>
      <c r="BM351" s="84">
        <v>31</v>
      </c>
      <c r="BN351" s="83">
        <f t="shared" si="273"/>
        <v>26</v>
      </c>
      <c r="BO351" s="83">
        <f t="shared" si="274"/>
        <v>35</v>
      </c>
      <c r="BP351" s="83">
        <f t="shared" si="275"/>
        <v>202</v>
      </c>
      <c r="BQ351" s="83">
        <f t="shared" si="276"/>
        <v>134</v>
      </c>
      <c r="BR351" s="83">
        <f t="shared" si="277"/>
        <v>2</v>
      </c>
      <c r="BS351" s="77">
        <f t="shared" si="297"/>
        <v>373</v>
      </c>
      <c r="BT351" s="83">
        <f t="shared" si="278"/>
        <v>0</v>
      </c>
      <c r="BU351" s="77"/>
      <c r="BV351" s="83">
        <f t="shared" si="279"/>
        <v>0</v>
      </c>
      <c r="BW351" s="83">
        <f t="shared" si="280"/>
        <v>0</v>
      </c>
      <c r="BX351" s="83">
        <f t="shared" si="281"/>
        <v>0</v>
      </c>
      <c r="BY351" s="83">
        <f t="shared" si="282"/>
        <v>0</v>
      </c>
      <c r="BZ351" s="83">
        <f t="shared" si="283"/>
        <v>0</v>
      </c>
      <c r="CA351" s="77">
        <f t="shared" si="298"/>
        <v>0</v>
      </c>
      <c r="CC351" s="77"/>
      <c r="CI351" s="77">
        <f t="shared" si="299"/>
        <v>0</v>
      </c>
      <c r="CP351" s="77">
        <f t="shared" si="300"/>
        <v>0</v>
      </c>
      <c r="CQ351" s="85">
        <f t="shared" si="284"/>
        <v>0</v>
      </c>
      <c r="CR351" s="77"/>
      <c r="CS351" s="85">
        <f t="shared" si="285"/>
        <v>0</v>
      </c>
      <c r="CT351" s="85">
        <f t="shared" si="286"/>
        <v>0</v>
      </c>
      <c r="CU351" s="85">
        <f t="shared" si="287"/>
        <v>0</v>
      </c>
      <c r="CV351" s="85">
        <f t="shared" si="288"/>
        <v>0</v>
      </c>
      <c r="CW351" s="85">
        <f t="shared" si="289"/>
        <v>0</v>
      </c>
      <c r="CX351" s="77">
        <f t="shared" si="301"/>
        <v>0</v>
      </c>
      <c r="ET351" s="85">
        <v>25</v>
      </c>
      <c r="EU351" s="85">
        <v>22</v>
      </c>
      <c r="EV351" s="85">
        <v>32</v>
      </c>
      <c r="EW351" s="85">
        <v>171</v>
      </c>
      <c r="EX351" s="85">
        <v>102</v>
      </c>
      <c r="EY351" s="85">
        <v>0</v>
      </c>
      <c r="EZ351" s="85">
        <v>1</v>
      </c>
      <c r="FA351" s="85">
        <v>4</v>
      </c>
      <c r="FB351" s="85">
        <v>3</v>
      </c>
      <c r="FC351" s="85">
        <v>31</v>
      </c>
      <c r="FD351" s="85">
        <v>32</v>
      </c>
      <c r="FE351" s="85">
        <v>2</v>
      </c>
      <c r="FL351" s="86">
        <f t="shared" si="302"/>
        <v>270.29999999999995</v>
      </c>
      <c r="FM351" s="99">
        <f t="shared" si="290"/>
        <v>13</v>
      </c>
      <c r="FN351" s="99">
        <f t="shared" si="291"/>
        <v>2</v>
      </c>
      <c r="FO351" s="100">
        <f t="shared" si="292"/>
        <v>2.21</v>
      </c>
      <c r="FP351" s="100">
        <f t="shared" si="293"/>
        <v>342</v>
      </c>
      <c r="FQ351" s="101">
        <v>-2.993380309234973E-2</v>
      </c>
      <c r="FR351" s="101">
        <v>-1.7939138286959817E-2</v>
      </c>
      <c r="FS351" s="101">
        <v>-1.8485940879596208E-2</v>
      </c>
      <c r="FT351" s="100" t="s">
        <v>2360</v>
      </c>
      <c r="FU351" s="100" t="s">
        <v>2252</v>
      </c>
      <c r="FV351" s="100" t="s">
        <v>1753</v>
      </c>
      <c r="FW351" s="100" t="s">
        <v>1967</v>
      </c>
      <c r="FX351" s="100" t="s">
        <v>2069</v>
      </c>
      <c r="FY351" s="100" t="s">
        <v>2019</v>
      </c>
      <c r="FZ351" s="100" t="s">
        <v>2153</v>
      </c>
      <c r="GA351" s="100" t="s">
        <v>2095</v>
      </c>
      <c r="GB351" s="100"/>
    </row>
    <row r="352" spans="1:184" hidden="1" x14ac:dyDescent="0.25">
      <c r="A352" s="32" t="s">
        <v>333</v>
      </c>
      <c r="B352" s="90" t="s">
        <v>338</v>
      </c>
      <c r="C352" s="41" t="str">
        <f>'[1]Özet tablo'!P351</f>
        <v>ERZURUM</v>
      </c>
      <c r="D352" s="41"/>
      <c r="E352" s="41"/>
      <c r="F352" s="41"/>
      <c r="G352" s="91">
        <v>95</v>
      </c>
      <c r="H352" s="91">
        <v>455</v>
      </c>
      <c r="I352" s="91">
        <v>263</v>
      </c>
      <c r="J352" s="91">
        <v>813</v>
      </c>
      <c r="K352" s="92">
        <v>71</v>
      </c>
      <c r="L352" s="92">
        <v>417</v>
      </c>
      <c r="M352" s="92">
        <v>305</v>
      </c>
      <c r="N352" s="92">
        <v>793</v>
      </c>
      <c r="O352" s="93">
        <v>202</v>
      </c>
      <c r="P352" s="40">
        <v>32</v>
      </c>
      <c r="Q352" s="94">
        <f t="shared" si="303"/>
        <v>-20</v>
      </c>
      <c r="R352" s="95">
        <f t="shared" si="304"/>
        <v>-2.4600246002460024E-2</v>
      </c>
      <c r="S352" s="96">
        <v>706</v>
      </c>
      <c r="T352" s="96">
        <v>911</v>
      </c>
      <c r="U352" s="96">
        <v>714</v>
      </c>
      <c r="V352" s="96">
        <v>937</v>
      </c>
      <c r="W352" s="96">
        <v>1625</v>
      </c>
      <c r="X352" s="96">
        <v>2331</v>
      </c>
      <c r="Y352" s="73">
        <f t="shared" si="257"/>
        <v>10.056657223796034</v>
      </c>
      <c r="Z352" s="73">
        <f t="shared" si="258"/>
        <v>45.773874862788148</v>
      </c>
      <c r="AA352" s="73">
        <f t="shared" si="259"/>
        <v>66.526610644257701</v>
      </c>
      <c r="AB352" s="73">
        <f t="shared" si="260"/>
        <v>54.892307692307696</v>
      </c>
      <c r="AC352" s="73">
        <f t="shared" si="261"/>
        <v>41.312741312741316</v>
      </c>
      <c r="AD352" s="97">
        <f t="shared" si="262"/>
        <v>733</v>
      </c>
      <c r="AE352" s="40">
        <f t="shared" si="263"/>
        <v>239</v>
      </c>
      <c r="AF352" s="98">
        <v>882</v>
      </c>
      <c r="AG352" s="98">
        <v>701</v>
      </c>
      <c r="AH352" s="98">
        <v>877</v>
      </c>
      <c r="AI352" s="98">
        <v>663</v>
      </c>
      <c r="AJ352" s="98">
        <v>213</v>
      </c>
      <c r="AK352" s="98">
        <v>206</v>
      </c>
      <c r="AL352" s="76">
        <v>35</v>
      </c>
      <c r="AM352" s="76">
        <v>46</v>
      </c>
      <c r="AN352" s="77">
        <v>60</v>
      </c>
      <c r="AO352" s="77">
        <v>373</v>
      </c>
      <c r="AP352" s="77">
        <v>262</v>
      </c>
      <c r="AQ352" s="77">
        <v>4</v>
      </c>
      <c r="AR352" s="77">
        <f t="shared" si="294"/>
        <v>699</v>
      </c>
      <c r="AS352" s="77">
        <v>36</v>
      </c>
      <c r="AT352" s="78">
        <v>155</v>
      </c>
      <c r="AU352" s="79">
        <v>155</v>
      </c>
      <c r="AV352" s="80">
        <f t="shared" si="264"/>
        <v>21.260997067448681</v>
      </c>
      <c r="AW352" s="80">
        <f t="shared" si="265"/>
        <v>39.155844155844157</v>
      </c>
      <c r="AX352" s="80">
        <f t="shared" si="266"/>
        <v>34.690799396681747</v>
      </c>
      <c r="AY352" s="81">
        <f t="shared" si="267"/>
        <v>8.5592011412268185</v>
      </c>
      <c r="AZ352" s="81">
        <f t="shared" si="268"/>
        <v>42.531356898517672</v>
      </c>
      <c r="BA352" s="81">
        <f t="shared" si="269"/>
        <v>65.296803652968038</v>
      </c>
      <c r="BB352" s="81">
        <f t="shared" si="270"/>
        <v>53.90758699372504</v>
      </c>
      <c r="BC352" s="81">
        <f t="shared" si="271"/>
        <v>40.076093849080536</v>
      </c>
      <c r="BD352" s="82">
        <f t="shared" si="295"/>
        <v>304</v>
      </c>
      <c r="BE352" s="83">
        <v>36</v>
      </c>
      <c r="BF352" s="83">
        <v>47</v>
      </c>
      <c r="BG352" s="83">
        <v>50</v>
      </c>
      <c r="BH352" s="83">
        <v>363</v>
      </c>
      <c r="BI352" s="83">
        <v>309</v>
      </c>
      <c r="BJ352" s="83">
        <v>16</v>
      </c>
      <c r="BK352" s="77">
        <f t="shared" si="296"/>
        <v>738</v>
      </c>
      <c r="BL352" s="83">
        <f t="shared" si="272"/>
        <v>35</v>
      </c>
      <c r="BM352" s="84">
        <v>46</v>
      </c>
      <c r="BN352" s="83">
        <f t="shared" si="273"/>
        <v>44</v>
      </c>
      <c r="BO352" s="83">
        <f t="shared" si="274"/>
        <v>50</v>
      </c>
      <c r="BP352" s="83">
        <f t="shared" si="275"/>
        <v>345</v>
      </c>
      <c r="BQ352" s="83">
        <f t="shared" si="276"/>
        <v>305</v>
      </c>
      <c r="BR352" s="83">
        <f t="shared" si="277"/>
        <v>16</v>
      </c>
      <c r="BS352" s="77">
        <f t="shared" si="297"/>
        <v>716</v>
      </c>
      <c r="BT352" s="83">
        <f t="shared" si="278"/>
        <v>0</v>
      </c>
      <c r="BU352" s="77"/>
      <c r="BV352" s="83">
        <f t="shared" si="279"/>
        <v>0</v>
      </c>
      <c r="BW352" s="83">
        <f t="shared" si="280"/>
        <v>0</v>
      </c>
      <c r="BX352" s="83">
        <f t="shared" si="281"/>
        <v>0</v>
      </c>
      <c r="BY352" s="83">
        <f t="shared" si="282"/>
        <v>0</v>
      </c>
      <c r="BZ352" s="83">
        <f t="shared" si="283"/>
        <v>0</v>
      </c>
      <c r="CA352" s="77">
        <f t="shared" si="298"/>
        <v>0</v>
      </c>
      <c r="CC352" s="77"/>
      <c r="CI352" s="77">
        <f t="shared" si="299"/>
        <v>0</v>
      </c>
      <c r="CP352" s="77">
        <f t="shared" si="300"/>
        <v>0</v>
      </c>
      <c r="CQ352" s="85">
        <f t="shared" si="284"/>
        <v>1</v>
      </c>
      <c r="CR352" s="77"/>
      <c r="CS352" s="85">
        <f t="shared" si="285"/>
        <v>3</v>
      </c>
      <c r="CT352" s="85">
        <f t="shared" si="286"/>
        <v>0</v>
      </c>
      <c r="CU352" s="85">
        <f t="shared" si="287"/>
        <v>18</v>
      </c>
      <c r="CV352" s="85">
        <f t="shared" si="288"/>
        <v>4</v>
      </c>
      <c r="CW352" s="85">
        <f t="shared" si="289"/>
        <v>0</v>
      </c>
      <c r="CX352" s="77">
        <f t="shared" si="301"/>
        <v>22</v>
      </c>
      <c r="CY352" s="85">
        <v>1</v>
      </c>
      <c r="CZ352" s="85">
        <v>3</v>
      </c>
      <c r="DA352" s="85">
        <v>0</v>
      </c>
      <c r="DB352" s="85">
        <v>18</v>
      </c>
      <c r="DC352" s="85">
        <v>4</v>
      </c>
      <c r="DD352" s="85">
        <v>0</v>
      </c>
      <c r="DP352" s="85">
        <v>1</v>
      </c>
      <c r="DQ352" s="85">
        <v>1</v>
      </c>
      <c r="DR352" s="85">
        <v>1</v>
      </c>
      <c r="DS352" s="85">
        <v>6</v>
      </c>
      <c r="DT352" s="85">
        <v>11</v>
      </c>
      <c r="DU352" s="85">
        <v>0</v>
      </c>
      <c r="ET352" s="85">
        <v>32</v>
      </c>
      <c r="EU352" s="85">
        <v>35</v>
      </c>
      <c r="EV352" s="85">
        <v>28</v>
      </c>
      <c r="EW352" s="85">
        <v>250</v>
      </c>
      <c r="EX352" s="85">
        <v>235</v>
      </c>
      <c r="EY352" s="85">
        <v>14</v>
      </c>
      <c r="EZ352" s="85">
        <v>2</v>
      </c>
      <c r="FA352" s="85">
        <v>8</v>
      </c>
      <c r="FB352" s="85">
        <v>21</v>
      </c>
      <c r="FC352" s="85">
        <v>89</v>
      </c>
      <c r="FD352" s="85">
        <v>59</v>
      </c>
      <c r="FE352" s="85">
        <v>2</v>
      </c>
      <c r="FL352" s="86">
        <f t="shared" si="302"/>
        <v>284</v>
      </c>
      <c r="FM352" s="99">
        <f t="shared" si="290"/>
        <v>14</v>
      </c>
      <c r="FN352" s="99">
        <f t="shared" si="291"/>
        <v>2</v>
      </c>
      <c r="FO352" s="100">
        <f t="shared" si="292"/>
        <v>2.38</v>
      </c>
      <c r="FP352" s="100">
        <f t="shared" si="293"/>
        <v>342</v>
      </c>
      <c r="FQ352" s="101">
        <v>-2.9059040590405892E-2</v>
      </c>
      <c r="FR352" s="101">
        <v>-6.4027777777777822E-2</v>
      </c>
      <c r="FS352" s="101">
        <v>-9.8360655737704944E-2</v>
      </c>
      <c r="FT352" s="100" t="s">
        <v>1481</v>
      </c>
      <c r="FU352" s="100" t="s">
        <v>2352</v>
      </c>
      <c r="FV352" s="100" t="s">
        <v>1428</v>
      </c>
      <c r="FW352" s="100" t="s">
        <v>1864</v>
      </c>
      <c r="FX352" s="100" t="s">
        <v>2314</v>
      </c>
      <c r="FY352" s="100" t="s">
        <v>2370</v>
      </c>
      <c r="FZ352" s="100" t="s">
        <v>2321</v>
      </c>
      <c r="GA352" s="100" t="s">
        <v>2362</v>
      </c>
      <c r="GB352" s="100"/>
    </row>
    <row r="353" spans="1:184" hidden="1" x14ac:dyDescent="0.25">
      <c r="A353" s="32" t="s">
        <v>333</v>
      </c>
      <c r="B353" s="90" t="s">
        <v>339</v>
      </c>
      <c r="C353" s="41" t="str">
        <f>'[1]Özet tablo'!P352</f>
        <v>ERZURUM</v>
      </c>
      <c r="D353" s="41"/>
      <c r="E353" s="41"/>
      <c r="F353" s="41"/>
      <c r="G353" s="91">
        <v>15</v>
      </c>
      <c r="H353" s="91">
        <v>59</v>
      </c>
      <c r="I353" s="91">
        <v>58</v>
      </c>
      <c r="J353" s="91">
        <v>132</v>
      </c>
      <c r="K353" s="92">
        <v>12</v>
      </c>
      <c r="L353" s="92">
        <v>39</v>
      </c>
      <c r="M353" s="92">
        <v>55</v>
      </c>
      <c r="N353" s="92">
        <v>106</v>
      </c>
      <c r="O353" s="93">
        <v>15</v>
      </c>
      <c r="P353" s="40">
        <v>9</v>
      </c>
      <c r="Q353" s="94">
        <f t="shared" si="303"/>
        <v>-26</v>
      </c>
      <c r="R353" s="95">
        <f t="shared" si="304"/>
        <v>-0.19696969696969696</v>
      </c>
      <c r="S353" s="96">
        <v>128</v>
      </c>
      <c r="T353" s="96">
        <v>155</v>
      </c>
      <c r="U353" s="96">
        <v>138</v>
      </c>
      <c r="V353" s="96">
        <v>187</v>
      </c>
      <c r="W353" s="96">
        <v>293</v>
      </c>
      <c r="X353" s="96">
        <v>421</v>
      </c>
      <c r="Y353" s="73">
        <f t="shared" si="257"/>
        <v>9.375</v>
      </c>
      <c r="Z353" s="73">
        <f t="shared" si="258"/>
        <v>25.161290322580644</v>
      </c>
      <c r="AA353" s="73">
        <f t="shared" si="259"/>
        <v>44.20289855072464</v>
      </c>
      <c r="AB353" s="73">
        <f t="shared" si="260"/>
        <v>34.129692832764505</v>
      </c>
      <c r="AC353" s="73">
        <f t="shared" si="261"/>
        <v>26.603325415676959</v>
      </c>
      <c r="AD353" s="97">
        <f t="shared" si="262"/>
        <v>193</v>
      </c>
      <c r="AE353" s="40">
        <f t="shared" si="263"/>
        <v>77</v>
      </c>
      <c r="AF353" s="98">
        <v>136</v>
      </c>
      <c r="AG353" s="98">
        <v>133</v>
      </c>
      <c r="AH353" s="98">
        <v>150</v>
      </c>
      <c r="AI353" s="98">
        <v>96</v>
      </c>
      <c r="AJ353" s="98">
        <v>42</v>
      </c>
      <c r="AK353" s="98">
        <v>34</v>
      </c>
      <c r="AL353" s="76">
        <v>4</v>
      </c>
      <c r="AM353" s="76">
        <v>6</v>
      </c>
      <c r="AN353" s="77">
        <v>15</v>
      </c>
      <c r="AO353" s="77">
        <v>37</v>
      </c>
      <c r="AP353" s="77">
        <v>27</v>
      </c>
      <c r="AQ353" s="77">
        <v>0</v>
      </c>
      <c r="AR353" s="77">
        <f t="shared" si="294"/>
        <v>79</v>
      </c>
      <c r="AS353" s="77">
        <v>0</v>
      </c>
      <c r="AT353" s="78">
        <v>6</v>
      </c>
      <c r="AU353" s="79">
        <v>22</v>
      </c>
      <c r="AV353" s="80">
        <f t="shared" si="264"/>
        <v>18.340611353711793</v>
      </c>
      <c r="AW353" s="80">
        <f t="shared" si="265"/>
        <v>26.016260162601629</v>
      </c>
      <c r="AX353" s="80">
        <f t="shared" si="266"/>
        <v>28.125</v>
      </c>
      <c r="AY353" s="81">
        <f t="shared" si="267"/>
        <v>11.278195488721805</v>
      </c>
      <c r="AZ353" s="81">
        <f t="shared" si="268"/>
        <v>24.666666666666668</v>
      </c>
      <c r="BA353" s="81">
        <f t="shared" si="269"/>
        <v>39.855072463768117</v>
      </c>
      <c r="BB353" s="81">
        <f t="shared" si="270"/>
        <v>31.944444444444443</v>
      </c>
      <c r="BC353" s="81">
        <f t="shared" si="271"/>
        <v>25.830258302583026</v>
      </c>
      <c r="BD353" s="82">
        <f t="shared" si="295"/>
        <v>83</v>
      </c>
      <c r="BE353" s="83">
        <v>4</v>
      </c>
      <c r="BF353" s="83">
        <v>6</v>
      </c>
      <c r="BG353" s="83">
        <v>15</v>
      </c>
      <c r="BH353" s="83">
        <v>41</v>
      </c>
      <c r="BI353" s="83">
        <v>34</v>
      </c>
      <c r="BJ353" s="83">
        <v>0</v>
      </c>
      <c r="BK353" s="77">
        <f t="shared" si="296"/>
        <v>90</v>
      </c>
      <c r="BL353" s="83">
        <f t="shared" si="272"/>
        <v>4</v>
      </c>
      <c r="BM353" s="84">
        <v>6</v>
      </c>
      <c r="BN353" s="83">
        <f t="shared" si="273"/>
        <v>6</v>
      </c>
      <c r="BO353" s="83">
        <f t="shared" si="274"/>
        <v>15</v>
      </c>
      <c r="BP353" s="83">
        <f t="shared" si="275"/>
        <v>41</v>
      </c>
      <c r="BQ353" s="83">
        <f t="shared" si="276"/>
        <v>34</v>
      </c>
      <c r="BR353" s="83">
        <f t="shared" si="277"/>
        <v>0</v>
      </c>
      <c r="BS353" s="77">
        <f t="shared" si="297"/>
        <v>90</v>
      </c>
      <c r="BT353" s="83">
        <f t="shared" si="278"/>
        <v>0</v>
      </c>
      <c r="BU353" s="77"/>
      <c r="BV353" s="83">
        <f t="shared" si="279"/>
        <v>0</v>
      </c>
      <c r="BW353" s="83">
        <f t="shared" si="280"/>
        <v>0</v>
      </c>
      <c r="BX353" s="83">
        <f t="shared" si="281"/>
        <v>0</v>
      </c>
      <c r="BY353" s="83">
        <f t="shared" si="282"/>
        <v>0</v>
      </c>
      <c r="BZ353" s="83">
        <f t="shared" si="283"/>
        <v>0</v>
      </c>
      <c r="CA353" s="77">
        <f t="shared" si="298"/>
        <v>0</v>
      </c>
      <c r="CC353" s="77"/>
      <c r="CI353" s="77">
        <f t="shared" si="299"/>
        <v>0</v>
      </c>
      <c r="CP353" s="77">
        <f t="shared" si="300"/>
        <v>0</v>
      </c>
      <c r="CQ353" s="85">
        <f t="shared" si="284"/>
        <v>0</v>
      </c>
      <c r="CR353" s="77"/>
      <c r="CS353" s="85">
        <f t="shared" si="285"/>
        <v>0</v>
      </c>
      <c r="CT353" s="85">
        <f t="shared" si="286"/>
        <v>0</v>
      </c>
      <c r="CU353" s="85">
        <f t="shared" si="287"/>
        <v>0</v>
      </c>
      <c r="CV353" s="85">
        <f t="shared" si="288"/>
        <v>0</v>
      </c>
      <c r="CW353" s="85">
        <f t="shared" si="289"/>
        <v>0</v>
      </c>
      <c r="CX353" s="77">
        <f t="shared" si="301"/>
        <v>0</v>
      </c>
      <c r="ET353" s="85">
        <v>3</v>
      </c>
      <c r="EU353" s="85">
        <v>3</v>
      </c>
      <c r="EV353" s="85">
        <v>7</v>
      </c>
      <c r="EW353" s="85">
        <v>16</v>
      </c>
      <c r="EX353" s="85">
        <v>14</v>
      </c>
      <c r="EY353" s="85">
        <v>0</v>
      </c>
      <c r="EZ353" s="85">
        <v>1</v>
      </c>
      <c r="FA353" s="85">
        <v>3</v>
      </c>
      <c r="FB353" s="85">
        <v>8</v>
      </c>
      <c r="FC353" s="85">
        <v>25</v>
      </c>
      <c r="FD353" s="85">
        <v>20</v>
      </c>
      <c r="FE353" s="85">
        <v>0</v>
      </c>
      <c r="FL353" s="86">
        <f t="shared" si="302"/>
        <v>102.19999999999999</v>
      </c>
      <c r="FM353" s="99">
        <f t="shared" si="290"/>
        <v>5</v>
      </c>
      <c r="FN353" s="99">
        <f t="shared" si="291"/>
        <v>1</v>
      </c>
      <c r="FO353" s="100">
        <f t="shared" si="292"/>
        <v>0.85</v>
      </c>
      <c r="FP353" s="100">
        <f t="shared" si="293"/>
        <v>171</v>
      </c>
      <c r="FQ353" s="101">
        <v>0.51618190312558232</v>
      </c>
      <c r="FR353" s="101">
        <v>0.41606361885947007</v>
      </c>
      <c r="FS353" s="101">
        <v>0.31414343108716025</v>
      </c>
      <c r="FT353" s="100" t="s">
        <v>1456</v>
      </c>
      <c r="FU353" s="100" t="s">
        <v>1482</v>
      </c>
      <c r="FV353" s="100" t="s">
        <v>1708</v>
      </c>
      <c r="FW353" s="100" t="s">
        <v>2332</v>
      </c>
      <c r="FX353" s="100" t="s">
        <v>2126</v>
      </c>
      <c r="FY353" s="100" t="s">
        <v>2316</v>
      </c>
      <c r="FZ353" s="100" t="s">
        <v>1596</v>
      </c>
      <c r="GA353" s="100" t="s">
        <v>2309</v>
      </c>
      <c r="GB353" s="100"/>
    </row>
    <row r="354" spans="1:184" hidden="1" x14ac:dyDescent="0.25">
      <c r="A354" s="32" t="s">
        <v>333</v>
      </c>
      <c r="B354" s="90" t="s">
        <v>340</v>
      </c>
      <c r="C354" s="41" t="str">
        <f>'[1]Özet tablo'!P353</f>
        <v>ERZURUM</v>
      </c>
      <c r="D354" s="41"/>
      <c r="E354" s="41"/>
      <c r="F354" s="41"/>
      <c r="G354" s="91">
        <v>43</v>
      </c>
      <c r="H354" s="91">
        <v>167</v>
      </c>
      <c r="I354" s="91">
        <v>122</v>
      </c>
      <c r="J354" s="91">
        <v>332</v>
      </c>
      <c r="K354" s="92">
        <v>16</v>
      </c>
      <c r="L354" s="92">
        <v>150</v>
      </c>
      <c r="M354" s="92">
        <v>103</v>
      </c>
      <c r="N354" s="92">
        <v>269</v>
      </c>
      <c r="O354" s="93">
        <v>108</v>
      </c>
      <c r="P354" s="40"/>
      <c r="Q354" s="94">
        <f t="shared" si="303"/>
        <v>-63</v>
      </c>
      <c r="R354" s="95">
        <f t="shared" si="304"/>
        <v>-0.18975903614457831</v>
      </c>
      <c r="S354" s="96">
        <v>480</v>
      </c>
      <c r="T354" s="96">
        <v>612</v>
      </c>
      <c r="U354" s="96">
        <v>475</v>
      </c>
      <c r="V354" s="96">
        <v>610</v>
      </c>
      <c r="W354" s="96">
        <v>1087</v>
      </c>
      <c r="X354" s="96">
        <v>1567</v>
      </c>
      <c r="Y354" s="73">
        <f t="shared" si="257"/>
        <v>3.3333333333333335</v>
      </c>
      <c r="Z354" s="73">
        <f t="shared" si="258"/>
        <v>24.509803921568626</v>
      </c>
      <c r="AA354" s="73">
        <f t="shared" si="259"/>
        <v>44.421052631578952</v>
      </c>
      <c r="AB354" s="73">
        <f t="shared" si="260"/>
        <v>33.210671573137077</v>
      </c>
      <c r="AC354" s="73">
        <f t="shared" si="261"/>
        <v>24.058710912571794</v>
      </c>
      <c r="AD354" s="97">
        <f t="shared" si="262"/>
        <v>726</v>
      </c>
      <c r="AE354" s="40">
        <f t="shared" si="263"/>
        <v>264</v>
      </c>
      <c r="AF354" s="98">
        <v>593</v>
      </c>
      <c r="AG354" s="98">
        <v>448</v>
      </c>
      <c r="AH354" s="98">
        <v>570</v>
      </c>
      <c r="AI354" s="98">
        <v>462</v>
      </c>
      <c r="AJ354" s="98">
        <v>129</v>
      </c>
      <c r="AK354" s="98">
        <v>144</v>
      </c>
      <c r="AL354" s="76">
        <v>12</v>
      </c>
      <c r="AM354" s="76">
        <v>22</v>
      </c>
      <c r="AN354" s="77">
        <v>34</v>
      </c>
      <c r="AO354" s="77">
        <v>201</v>
      </c>
      <c r="AP354" s="77">
        <v>108</v>
      </c>
      <c r="AQ354" s="77">
        <v>0</v>
      </c>
      <c r="AR354" s="77">
        <f t="shared" si="294"/>
        <v>343</v>
      </c>
      <c r="AS354" s="77">
        <v>4</v>
      </c>
      <c r="AT354" s="78">
        <v>114</v>
      </c>
      <c r="AU354" s="79">
        <v>123</v>
      </c>
      <c r="AV354" s="80">
        <f t="shared" si="264"/>
        <v>15.164835164835164</v>
      </c>
      <c r="AW354" s="80">
        <f t="shared" si="265"/>
        <v>29.554263565891475</v>
      </c>
      <c r="AX354" s="80">
        <f t="shared" si="266"/>
        <v>22.510822510822511</v>
      </c>
      <c r="AY354" s="81">
        <f t="shared" si="267"/>
        <v>7.5892857142857135</v>
      </c>
      <c r="AZ354" s="81">
        <f t="shared" si="268"/>
        <v>35.263157894736842</v>
      </c>
      <c r="BA354" s="81">
        <f t="shared" si="269"/>
        <v>58.375634517766493</v>
      </c>
      <c r="BB354" s="81">
        <f t="shared" si="270"/>
        <v>47.02842377260982</v>
      </c>
      <c r="BC354" s="81">
        <f t="shared" si="271"/>
        <v>36.477382098171319</v>
      </c>
      <c r="BD354" s="82">
        <f t="shared" si="295"/>
        <v>246</v>
      </c>
      <c r="BE354" s="83">
        <v>12</v>
      </c>
      <c r="BF354" s="83">
        <v>16</v>
      </c>
      <c r="BG354" s="83">
        <v>30</v>
      </c>
      <c r="BH354" s="83">
        <v>191</v>
      </c>
      <c r="BI354" s="83">
        <v>131</v>
      </c>
      <c r="BJ354" s="83">
        <v>0</v>
      </c>
      <c r="BK354" s="77">
        <f t="shared" si="296"/>
        <v>352</v>
      </c>
      <c r="BL354" s="83">
        <f t="shared" si="272"/>
        <v>12</v>
      </c>
      <c r="BM354" s="84">
        <v>22</v>
      </c>
      <c r="BN354" s="83">
        <f t="shared" si="273"/>
        <v>16</v>
      </c>
      <c r="BO354" s="83">
        <f t="shared" si="274"/>
        <v>30</v>
      </c>
      <c r="BP354" s="83">
        <f t="shared" si="275"/>
        <v>191</v>
      </c>
      <c r="BQ354" s="83">
        <f t="shared" si="276"/>
        <v>131</v>
      </c>
      <c r="BR354" s="83">
        <f t="shared" si="277"/>
        <v>0</v>
      </c>
      <c r="BS354" s="77">
        <f t="shared" si="297"/>
        <v>352</v>
      </c>
      <c r="BT354" s="83">
        <f t="shared" si="278"/>
        <v>0</v>
      </c>
      <c r="BU354" s="77"/>
      <c r="BV354" s="83">
        <f t="shared" si="279"/>
        <v>0</v>
      </c>
      <c r="BW354" s="83">
        <f t="shared" si="280"/>
        <v>0</v>
      </c>
      <c r="BX354" s="83">
        <f t="shared" si="281"/>
        <v>0</v>
      </c>
      <c r="BY354" s="83">
        <f t="shared" si="282"/>
        <v>0</v>
      </c>
      <c r="BZ354" s="83">
        <f t="shared" si="283"/>
        <v>0</v>
      </c>
      <c r="CA354" s="77">
        <f t="shared" si="298"/>
        <v>0</v>
      </c>
      <c r="CC354" s="77"/>
      <c r="CI354" s="77">
        <f t="shared" si="299"/>
        <v>0</v>
      </c>
      <c r="CP354" s="77">
        <f t="shared" si="300"/>
        <v>0</v>
      </c>
      <c r="CQ354" s="85">
        <f t="shared" si="284"/>
        <v>0</v>
      </c>
      <c r="CR354" s="77"/>
      <c r="CS354" s="85">
        <f t="shared" si="285"/>
        <v>0</v>
      </c>
      <c r="CT354" s="85">
        <f t="shared" si="286"/>
        <v>0</v>
      </c>
      <c r="CU354" s="85">
        <f t="shared" si="287"/>
        <v>0</v>
      </c>
      <c r="CV354" s="85">
        <f t="shared" si="288"/>
        <v>0</v>
      </c>
      <c r="CW354" s="85">
        <f t="shared" si="289"/>
        <v>0</v>
      </c>
      <c r="CX354" s="77">
        <f t="shared" si="301"/>
        <v>0</v>
      </c>
      <c r="ET354" s="85">
        <v>11</v>
      </c>
      <c r="EU354" s="85">
        <v>13</v>
      </c>
      <c r="EV354" s="85">
        <v>18</v>
      </c>
      <c r="EW354" s="85">
        <v>147</v>
      </c>
      <c r="EX354" s="85">
        <v>121</v>
      </c>
      <c r="EY354" s="85">
        <v>0</v>
      </c>
      <c r="EZ354" s="85">
        <v>1</v>
      </c>
      <c r="FA354" s="85">
        <v>3</v>
      </c>
      <c r="FB354" s="85">
        <v>12</v>
      </c>
      <c r="FC354" s="85">
        <v>44</v>
      </c>
      <c r="FD354" s="85">
        <v>10</v>
      </c>
      <c r="FE354" s="85">
        <v>0</v>
      </c>
      <c r="FL354" s="86">
        <f t="shared" si="302"/>
        <v>299.39999999999998</v>
      </c>
      <c r="FM354" s="99">
        <f t="shared" si="290"/>
        <v>14</v>
      </c>
      <c r="FN354" s="99">
        <f t="shared" si="291"/>
        <v>2</v>
      </c>
      <c r="FO354" s="100">
        <f t="shared" si="292"/>
        <v>2.38</v>
      </c>
      <c r="FP354" s="100">
        <f t="shared" si="293"/>
        <v>342</v>
      </c>
      <c r="FQ354" s="101">
        <v>0.51005669760222982</v>
      </c>
      <c r="FR354" s="101">
        <v>0.20317014549253573</v>
      </c>
      <c r="FS354" s="101">
        <v>0.17640297498309662</v>
      </c>
      <c r="FT354" s="100" t="s">
        <v>1435</v>
      </c>
      <c r="FU354" s="100" t="s">
        <v>1813</v>
      </c>
      <c r="FV354" s="100" t="s">
        <v>1916</v>
      </c>
      <c r="FW354" s="100" t="s">
        <v>2206</v>
      </c>
      <c r="FX354" s="100" t="s">
        <v>2370</v>
      </c>
      <c r="FY354" s="100" t="s">
        <v>1522</v>
      </c>
      <c r="FZ354" s="100" t="s">
        <v>2270</v>
      </c>
      <c r="GA354" s="100" t="s">
        <v>2353</v>
      </c>
      <c r="GB354" s="100"/>
    </row>
    <row r="355" spans="1:184" hidden="1" x14ac:dyDescent="0.25">
      <c r="A355" s="32" t="s">
        <v>333</v>
      </c>
      <c r="B355" s="90" t="s">
        <v>341</v>
      </c>
      <c r="C355" s="41" t="str">
        <f>'[1]Özet tablo'!P354</f>
        <v>ERZURUM</v>
      </c>
      <c r="D355" s="41"/>
      <c r="E355" s="41"/>
      <c r="F355" s="41"/>
      <c r="G355" s="91">
        <v>20</v>
      </c>
      <c r="H355" s="91">
        <v>146</v>
      </c>
      <c r="I355" s="91">
        <v>112</v>
      </c>
      <c r="J355" s="91">
        <v>278</v>
      </c>
      <c r="K355" s="92">
        <v>12</v>
      </c>
      <c r="L355" s="92">
        <v>126</v>
      </c>
      <c r="M355" s="92">
        <v>118</v>
      </c>
      <c r="N355" s="92">
        <v>256</v>
      </c>
      <c r="O355" s="93">
        <v>142</v>
      </c>
      <c r="P355" s="40">
        <v>5</v>
      </c>
      <c r="Q355" s="94">
        <f t="shared" si="303"/>
        <v>-22</v>
      </c>
      <c r="R355" s="95">
        <f t="shared" si="304"/>
        <v>-7.9136690647482008E-2</v>
      </c>
      <c r="S355" s="96">
        <v>527</v>
      </c>
      <c r="T355" s="96">
        <v>740</v>
      </c>
      <c r="U355" s="96">
        <v>548</v>
      </c>
      <c r="V355" s="96">
        <v>747</v>
      </c>
      <c r="W355" s="96">
        <v>1288</v>
      </c>
      <c r="X355" s="96">
        <v>1815</v>
      </c>
      <c r="Y355" s="73">
        <f t="shared" si="257"/>
        <v>2.2770398481973433</v>
      </c>
      <c r="Z355" s="73">
        <f t="shared" si="258"/>
        <v>17.027027027027028</v>
      </c>
      <c r="AA355" s="73">
        <f t="shared" si="259"/>
        <v>46.532846715328468</v>
      </c>
      <c r="AB355" s="73">
        <f t="shared" si="260"/>
        <v>29.580745341614907</v>
      </c>
      <c r="AC355" s="73">
        <f t="shared" si="261"/>
        <v>21.652892561983471</v>
      </c>
      <c r="AD355" s="97">
        <f t="shared" si="262"/>
        <v>907</v>
      </c>
      <c r="AE355" s="40">
        <f t="shared" si="263"/>
        <v>293</v>
      </c>
      <c r="AF355" s="98">
        <v>614</v>
      </c>
      <c r="AG355" s="98">
        <v>509</v>
      </c>
      <c r="AH355" s="98">
        <v>633</v>
      </c>
      <c r="AI355" s="98">
        <v>504</v>
      </c>
      <c r="AJ355" s="98">
        <v>192</v>
      </c>
      <c r="AK355" s="98">
        <v>188</v>
      </c>
      <c r="AL355" s="76">
        <v>12</v>
      </c>
      <c r="AM355" s="76">
        <v>19</v>
      </c>
      <c r="AN355" s="77">
        <v>13</v>
      </c>
      <c r="AO355" s="77">
        <v>92</v>
      </c>
      <c r="AP355" s="77">
        <v>104</v>
      </c>
      <c r="AQ355" s="77">
        <v>0</v>
      </c>
      <c r="AR355" s="77">
        <f t="shared" si="294"/>
        <v>209</v>
      </c>
      <c r="AS355" s="77">
        <v>2</v>
      </c>
      <c r="AT355" s="78">
        <v>110</v>
      </c>
      <c r="AU355" s="79">
        <v>167</v>
      </c>
      <c r="AV355" s="80">
        <f t="shared" si="264"/>
        <v>11.352418558736426</v>
      </c>
      <c r="AW355" s="80">
        <f t="shared" si="265"/>
        <v>17.062445030782762</v>
      </c>
      <c r="AX355" s="80">
        <f t="shared" si="266"/>
        <v>20.238095238095237</v>
      </c>
      <c r="AY355" s="81">
        <f t="shared" si="267"/>
        <v>2.5540275049115913</v>
      </c>
      <c r="AZ355" s="81">
        <f t="shared" si="268"/>
        <v>14.533965244865717</v>
      </c>
      <c r="BA355" s="81">
        <f t="shared" si="269"/>
        <v>54.741379310344826</v>
      </c>
      <c r="BB355" s="81">
        <f t="shared" si="270"/>
        <v>35.590669676448456</v>
      </c>
      <c r="BC355" s="81">
        <f t="shared" si="271"/>
        <v>32.697095435684645</v>
      </c>
      <c r="BD355" s="82">
        <f t="shared" si="295"/>
        <v>315</v>
      </c>
      <c r="BE355" s="83">
        <v>12</v>
      </c>
      <c r="BF355" s="83">
        <v>14</v>
      </c>
      <c r="BG355" s="83">
        <v>12</v>
      </c>
      <c r="BH355" s="83">
        <v>88</v>
      </c>
      <c r="BI355" s="83">
        <v>108</v>
      </c>
      <c r="BJ355" s="83">
        <v>0</v>
      </c>
      <c r="BK355" s="77">
        <f t="shared" si="296"/>
        <v>208</v>
      </c>
      <c r="BL355" s="83">
        <f t="shared" si="272"/>
        <v>12</v>
      </c>
      <c r="BM355" s="84">
        <v>19</v>
      </c>
      <c r="BN355" s="83">
        <f t="shared" si="273"/>
        <v>14</v>
      </c>
      <c r="BO355" s="83">
        <f t="shared" si="274"/>
        <v>12</v>
      </c>
      <c r="BP355" s="83">
        <f t="shared" si="275"/>
        <v>88</v>
      </c>
      <c r="BQ355" s="83">
        <f t="shared" si="276"/>
        <v>108</v>
      </c>
      <c r="BR355" s="83">
        <f t="shared" si="277"/>
        <v>0</v>
      </c>
      <c r="BS355" s="77">
        <f t="shared" si="297"/>
        <v>208</v>
      </c>
      <c r="BT355" s="83">
        <f t="shared" si="278"/>
        <v>0</v>
      </c>
      <c r="BU355" s="77"/>
      <c r="BV355" s="83">
        <f t="shared" si="279"/>
        <v>0</v>
      </c>
      <c r="BW355" s="83">
        <f t="shared" si="280"/>
        <v>0</v>
      </c>
      <c r="BX355" s="83">
        <f t="shared" si="281"/>
        <v>0</v>
      </c>
      <c r="BY355" s="83">
        <f t="shared" si="282"/>
        <v>0</v>
      </c>
      <c r="BZ355" s="83">
        <f t="shared" si="283"/>
        <v>0</v>
      </c>
      <c r="CA355" s="77">
        <f t="shared" si="298"/>
        <v>0</v>
      </c>
      <c r="CC355" s="77"/>
      <c r="CI355" s="77">
        <f t="shared" si="299"/>
        <v>0</v>
      </c>
      <c r="CP355" s="77">
        <f t="shared" si="300"/>
        <v>0</v>
      </c>
      <c r="CQ355" s="85">
        <f t="shared" si="284"/>
        <v>0</v>
      </c>
      <c r="CR355" s="77"/>
      <c r="CS355" s="85">
        <f t="shared" si="285"/>
        <v>0</v>
      </c>
      <c r="CT355" s="85">
        <f t="shared" si="286"/>
        <v>0</v>
      </c>
      <c r="CU355" s="85">
        <f t="shared" si="287"/>
        <v>0</v>
      </c>
      <c r="CV355" s="85">
        <f t="shared" si="288"/>
        <v>0</v>
      </c>
      <c r="CW355" s="85">
        <f t="shared" si="289"/>
        <v>0</v>
      </c>
      <c r="CX355" s="77">
        <f t="shared" si="301"/>
        <v>0</v>
      </c>
      <c r="ET355" s="85">
        <v>11</v>
      </c>
      <c r="EU355" s="85">
        <v>11</v>
      </c>
      <c r="EV355" s="85">
        <v>6</v>
      </c>
      <c r="EW355" s="85">
        <v>65</v>
      </c>
      <c r="EX355" s="85">
        <v>88</v>
      </c>
      <c r="EY355" s="85">
        <v>0</v>
      </c>
      <c r="EZ355" s="85">
        <v>1</v>
      </c>
      <c r="FA355" s="85">
        <v>3</v>
      </c>
      <c r="FB355" s="85">
        <v>6</v>
      </c>
      <c r="FC355" s="85">
        <v>23</v>
      </c>
      <c r="FD355" s="85">
        <v>20</v>
      </c>
      <c r="FE355" s="85">
        <v>0</v>
      </c>
      <c r="FL355" s="86">
        <f t="shared" si="302"/>
        <v>489.9</v>
      </c>
      <c r="FM355" s="99">
        <f t="shared" si="290"/>
        <v>24</v>
      </c>
      <c r="FN355" s="99">
        <f t="shared" si="291"/>
        <v>4</v>
      </c>
      <c r="FO355" s="100">
        <f t="shared" si="292"/>
        <v>4.08</v>
      </c>
      <c r="FP355" s="100">
        <f t="shared" si="293"/>
        <v>684</v>
      </c>
      <c r="FQ355" s="101">
        <v>5.8581544075056356E-2</v>
      </c>
      <c r="FR355" s="101">
        <v>9.2790487658038871E-3</v>
      </c>
      <c r="FS355" s="101">
        <v>6.7021218117854081E-2</v>
      </c>
      <c r="FT355" s="100" t="s">
        <v>2172</v>
      </c>
      <c r="FU355" s="100" t="s">
        <v>2302</v>
      </c>
      <c r="FV355" s="100" t="s">
        <v>2214</v>
      </c>
      <c r="FW355" s="100" t="s">
        <v>2346</v>
      </c>
      <c r="FX355" s="100" t="s">
        <v>1887</v>
      </c>
      <c r="FY355" s="100" t="s">
        <v>1692</v>
      </c>
      <c r="FZ355" s="100" t="s">
        <v>2308</v>
      </c>
      <c r="GA355" s="100" t="s">
        <v>2215</v>
      </c>
      <c r="GB355" s="100"/>
    </row>
    <row r="356" spans="1:184" hidden="1" x14ac:dyDescent="0.25">
      <c r="A356" s="32" t="s">
        <v>333</v>
      </c>
      <c r="B356" s="90" t="s">
        <v>342</v>
      </c>
      <c r="C356" s="41" t="str">
        <f>'[1]Özet tablo'!P355</f>
        <v>ERZURUM</v>
      </c>
      <c r="D356" s="41"/>
      <c r="E356" s="41"/>
      <c r="F356" s="41"/>
      <c r="G356" s="91">
        <v>7</v>
      </c>
      <c r="H356" s="91">
        <v>168</v>
      </c>
      <c r="I356" s="91">
        <v>128</v>
      </c>
      <c r="J356" s="91">
        <v>303</v>
      </c>
      <c r="K356" s="92">
        <v>9</v>
      </c>
      <c r="L356" s="92">
        <v>160</v>
      </c>
      <c r="M356" s="92">
        <v>111</v>
      </c>
      <c r="N356" s="92">
        <v>280</v>
      </c>
      <c r="O356" s="93">
        <v>90</v>
      </c>
      <c r="P356" s="40">
        <v>9</v>
      </c>
      <c r="Q356" s="94">
        <f t="shared" si="303"/>
        <v>-23</v>
      </c>
      <c r="R356" s="95">
        <f t="shared" si="304"/>
        <v>-7.590759075907591E-2</v>
      </c>
      <c r="S356" s="96">
        <v>309</v>
      </c>
      <c r="T356" s="96">
        <v>393</v>
      </c>
      <c r="U356" s="96">
        <v>293</v>
      </c>
      <c r="V356" s="96">
        <v>411</v>
      </c>
      <c r="W356" s="96">
        <v>686</v>
      </c>
      <c r="X356" s="96">
        <v>995</v>
      </c>
      <c r="Y356" s="73">
        <f t="shared" si="257"/>
        <v>2.912621359223301</v>
      </c>
      <c r="Z356" s="73">
        <f t="shared" si="258"/>
        <v>40.712468193384218</v>
      </c>
      <c r="AA356" s="73">
        <f t="shared" si="259"/>
        <v>65.529010238907844</v>
      </c>
      <c r="AB356" s="73">
        <f t="shared" si="260"/>
        <v>51.311953352769677</v>
      </c>
      <c r="AC356" s="73">
        <f t="shared" si="261"/>
        <v>36.281407035175874</v>
      </c>
      <c r="AD356" s="97">
        <f t="shared" si="262"/>
        <v>334</v>
      </c>
      <c r="AE356" s="40">
        <f t="shared" si="263"/>
        <v>101</v>
      </c>
      <c r="AF356" s="98">
        <v>380</v>
      </c>
      <c r="AG356" s="98">
        <v>324</v>
      </c>
      <c r="AH356" s="98">
        <v>376</v>
      </c>
      <c r="AI356" s="98">
        <v>268</v>
      </c>
      <c r="AJ356" s="98">
        <v>111</v>
      </c>
      <c r="AK356" s="98">
        <v>97</v>
      </c>
      <c r="AL356" s="76">
        <v>15</v>
      </c>
      <c r="AM356" s="76">
        <v>18</v>
      </c>
      <c r="AN356" s="77">
        <v>5</v>
      </c>
      <c r="AO356" s="77">
        <v>126</v>
      </c>
      <c r="AP356" s="77">
        <v>99</v>
      </c>
      <c r="AQ356" s="77">
        <v>0</v>
      </c>
      <c r="AR356" s="77">
        <f t="shared" si="294"/>
        <v>230</v>
      </c>
      <c r="AS356" s="77">
        <v>5</v>
      </c>
      <c r="AT356" s="78">
        <v>63</v>
      </c>
      <c r="AU356" s="79">
        <v>103</v>
      </c>
      <c r="AV356" s="80">
        <f t="shared" si="264"/>
        <v>16.722972972972975</v>
      </c>
      <c r="AW356" s="80">
        <f t="shared" si="265"/>
        <v>34.161490683229815</v>
      </c>
      <c r="AX356" s="80">
        <f t="shared" si="266"/>
        <v>35.074626865671647</v>
      </c>
      <c r="AY356" s="81">
        <f t="shared" si="267"/>
        <v>1.5432098765432098</v>
      </c>
      <c r="AZ356" s="81">
        <f t="shared" si="268"/>
        <v>33.51063829787234</v>
      </c>
      <c r="BA356" s="81">
        <f t="shared" si="269"/>
        <v>69.920844327176781</v>
      </c>
      <c r="BB356" s="81">
        <f t="shared" si="270"/>
        <v>51.788079470198682</v>
      </c>
      <c r="BC356" s="81">
        <f t="shared" si="271"/>
        <v>38.40682788051209</v>
      </c>
      <c r="BD356" s="82">
        <f t="shared" si="295"/>
        <v>114</v>
      </c>
      <c r="BE356" s="83">
        <v>15</v>
      </c>
      <c r="BF356" s="83">
        <v>17</v>
      </c>
      <c r="BG356" s="83">
        <v>6</v>
      </c>
      <c r="BH356" s="83">
        <v>112</v>
      </c>
      <c r="BI356" s="83">
        <v>118</v>
      </c>
      <c r="BJ356" s="83">
        <v>0</v>
      </c>
      <c r="BK356" s="77">
        <f t="shared" si="296"/>
        <v>236</v>
      </c>
      <c r="BL356" s="83">
        <f t="shared" si="272"/>
        <v>15</v>
      </c>
      <c r="BM356" s="84">
        <v>18</v>
      </c>
      <c r="BN356" s="83">
        <f t="shared" si="273"/>
        <v>17</v>
      </c>
      <c r="BO356" s="83">
        <f t="shared" si="274"/>
        <v>6</v>
      </c>
      <c r="BP356" s="83">
        <f t="shared" si="275"/>
        <v>112</v>
      </c>
      <c r="BQ356" s="83">
        <f t="shared" si="276"/>
        <v>118</v>
      </c>
      <c r="BR356" s="83">
        <f t="shared" si="277"/>
        <v>0</v>
      </c>
      <c r="BS356" s="77">
        <f t="shared" si="297"/>
        <v>236</v>
      </c>
      <c r="BT356" s="83">
        <f t="shared" si="278"/>
        <v>0</v>
      </c>
      <c r="BU356" s="77"/>
      <c r="BV356" s="83">
        <f t="shared" si="279"/>
        <v>0</v>
      </c>
      <c r="BW356" s="83">
        <f t="shared" si="280"/>
        <v>0</v>
      </c>
      <c r="BX356" s="83">
        <f t="shared" si="281"/>
        <v>0</v>
      </c>
      <c r="BY356" s="83">
        <f t="shared" si="282"/>
        <v>0</v>
      </c>
      <c r="BZ356" s="83">
        <f t="shared" si="283"/>
        <v>0</v>
      </c>
      <c r="CA356" s="77">
        <f t="shared" si="298"/>
        <v>0</v>
      </c>
      <c r="CC356" s="77"/>
      <c r="CI356" s="77">
        <f t="shared" si="299"/>
        <v>0</v>
      </c>
      <c r="CP356" s="77">
        <f t="shared" si="300"/>
        <v>0</v>
      </c>
      <c r="CQ356" s="85">
        <f t="shared" si="284"/>
        <v>0</v>
      </c>
      <c r="CR356" s="77"/>
      <c r="CS356" s="85">
        <f t="shared" si="285"/>
        <v>0</v>
      </c>
      <c r="CT356" s="85">
        <f t="shared" si="286"/>
        <v>0</v>
      </c>
      <c r="CU356" s="85">
        <f t="shared" si="287"/>
        <v>0</v>
      </c>
      <c r="CV356" s="85">
        <f t="shared" si="288"/>
        <v>0</v>
      </c>
      <c r="CW356" s="85">
        <f t="shared" si="289"/>
        <v>0</v>
      </c>
      <c r="CX356" s="77">
        <f t="shared" si="301"/>
        <v>0</v>
      </c>
      <c r="ET356" s="85">
        <v>14</v>
      </c>
      <c r="EU356" s="85">
        <v>15</v>
      </c>
      <c r="EV356" s="85">
        <v>5</v>
      </c>
      <c r="EW356" s="85">
        <v>98</v>
      </c>
      <c r="EX356" s="85">
        <v>101</v>
      </c>
      <c r="EY356" s="85">
        <v>0</v>
      </c>
      <c r="EZ356" s="85">
        <v>1</v>
      </c>
      <c r="FA356" s="85">
        <v>2</v>
      </c>
      <c r="FB356" s="85">
        <v>1</v>
      </c>
      <c r="FC356" s="85">
        <v>14</v>
      </c>
      <c r="FD356" s="85">
        <v>17</v>
      </c>
      <c r="FE356" s="85">
        <v>0</v>
      </c>
      <c r="FL356" s="86">
        <f t="shared" si="302"/>
        <v>162.79999999999995</v>
      </c>
      <c r="FM356" s="99">
        <f t="shared" si="290"/>
        <v>8</v>
      </c>
      <c r="FN356" s="99">
        <f t="shared" si="291"/>
        <v>1</v>
      </c>
      <c r="FO356" s="100">
        <f t="shared" si="292"/>
        <v>1.36</v>
      </c>
      <c r="FP356" s="100">
        <f t="shared" si="293"/>
        <v>171</v>
      </c>
      <c r="FQ356" s="101">
        <v>0.3435766935766934</v>
      </c>
      <c r="FR356" s="101">
        <v>0.12083632447954054</v>
      </c>
      <c r="FS356" s="101">
        <v>0.10991447576813421</v>
      </c>
      <c r="FT356" s="100" t="s">
        <v>1749</v>
      </c>
      <c r="FU356" s="100" t="s">
        <v>2307</v>
      </c>
      <c r="FV356" s="100" t="s">
        <v>1486</v>
      </c>
      <c r="FW356" s="100" t="s">
        <v>2042</v>
      </c>
      <c r="FX356" s="100" t="s">
        <v>1430</v>
      </c>
      <c r="FY356" s="100" t="s">
        <v>1943</v>
      </c>
      <c r="FZ356" s="100" t="s">
        <v>2047</v>
      </c>
      <c r="GA356" s="100" t="s">
        <v>2025</v>
      </c>
      <c r="GB356" s="100"/>
    </row>
    <row r="357" spans="1:184" hidden="1" x14ac:dyDescent="0.25">
      <c r="A357" s="32" t="s">
        <v>333</v>
      </c>
      <c r="B357" s="90" t="s">
        <v>343</v>
      </c>
      <c r="C357" s="41" t="str">
        <f>'[1]Özet tablo'!P356</f>
        <v>ERZURUM</v>
      </c>
      <c r="D357" s="41"/>
      <c r="E357" s="41"/>
      <c r="F357" s="41"/>
      <c r="G357" s="91">
        <v>26</v>
      </c>
      <c r="H357" s="91">
        <v>79</v>
      </c>
      <c r="I357" s="91">
        <v>59</v>
      </c>
      <c r="J357" s="91">
        <v>164</v>
      </c>
      <c r="K357" s="92">
        <v>14</v>
      </c>
      <c r="L357" s="92">
        <v>63</v>
      </c>
      <c r="M357" s="92">
        <v>51</v>
      </c>
      <c r="N357" s="92">
        <v>128</v>
      </c>
      <c r="O357" s="93">
        <v>36</v>
      </c>
      <c r="P357" s="40">
        <v>10</v>
      </c>
      <c r="Q357" s="94">
        <f t="shared" si="303"/>
        <v>-36</v>
      </c>
      <c r="R357" s="95">
        <f t="shared" si="304"/>
        <v>-0.21951219512195122</v>
      </c>
      <c r="S357" s="96">
        <v>146</v>
      </c>
      <c r="T357" s="96">
        <v>215</v>
      </c>
      <c r="U357" s="96">
        <v>146</v>
      </c>
      <c r="V357" s="96">
        <v>213</v>
      </c>
      <c r="W357" s="96">
        <v>361</v>
      </c>
      <c r="X357" s="96">
        <v>507</v>
      </c>
      <c r="Y357" s="73">
        <f t="shared" si="257"/>
        <v>9.5890410958904102</v>
      </c>
      <c r="Z357" s="73">
        <f t="shared" si="258"/>
        <v>29.302325581395351</v>
      </c>
      <c r="AA357" s="73">
        <f t="shared" si="259"/>
        <v>52.739726027397261</v>
      </c>
      <c r="AB357" s="73">
        <f t="shared" si="260"/>
        <v>38.78116343490305</v>
      </c>
      <c r="AC357" s="73">
        <f t="shared" si="261"/>
        <v>30.374753451676529</v>
      </c>
      <c r="AD357" s="97">
        <f t="shared" si="262"/>
        <v>221</v>
      </c>
      <c r="AE357" s="40">
        <f t="shared" si="263"/>
        <v>69</v>
      </c>
      <c r="AF357" s="98">
        <v>200</v>
      </c>
      <c r="AG357" s="98">
        <v>165</v>
      </c>
      <c r="AH357" s="98">
        <v>193</v>
      </c>
      <c r="AI357" s="98">
        <v>137</v>
      </c>
      <c r="AJ357" s="98">
        <v>68</v>
      </c>
      <c r="AK357" s="98">
        <v>32</v>
      </c>
      <c r="AL357" s="76">
        <v>7</v>
      </c>
      <c r="AM357" s="76">
        <v>13</v>
      </c>
      <c r="AN357" s="77">
        <v>31</v>
      </c>
      <c r="AO357" s="77">
        <v>53</v>
      </c>
      <c r="AP357" s="77">
        <v>74</v>
      </c>
      <c r="AQ357" s="77">
        <v>4</v>
      </c>
      <c r="AR357" s="77">
        <f t="shared" si="294"/>
        <v>162</v>
      </c>
      <c r="AS357" s="77">
        <v>24</v>
      </c>
      <c r="AT357" s="78">
        <v>14</v>
      </c>
      <c r="AU357" s="79">
        <v>32</v>
      </c>
      <c r="AV357" s="80">
        <f t="shared" si="264"/>
        <v>28.14569536423841</v>
      </c>
      <c r="AW357" s="80">
        <f t="shared" si="265"/>
        <v>32.424242424242422</v>
      </c>
      <c r="AX357" s="80">
        <f t="shared" si="266"/>
        <v>39.416058394160586</v>
      </c>
      <c r="AY357" s="81">
        <f t="shared" si="267"/>
        <v>18.787878787878785</v>
      </c>
      <c r="AZ357" s="81">
        <f t="shared" si="268"/>
        <v>27.461139896373055</v>
      </c>
      <c r="BA357" s="81">
        <f t="shared" si="269"/>
        <v>58.536585365853654</v>
      </c>
      <c r="BB357" s="81">
        <f t="shared" si="270"/>
        <v>43.467336683417088</v>
      </c>
      <c r="BC357" s="81">
        <f t="shared" si="271"/>
        <v>40.810810810810807</v>
      </c>
      <c r="BD357" s="82">
        <f t="shared" si="295"/>
        <v>85</v>
      </c>
      <c r="BE357" s="83">
        <v>7</v>
      </c>
      <c r="BF357" s="83">
        <v>10</v>
      </c>
      <c r="BG357" s="83">
        <v>20</v>
      </c>
      <c r="BH357" s="83">
        <v>55</v>
      </c>
      <c r="BI357" s="83">
        <v>77</v>
      </c>
      <c r="BJ357" s="83">
        <v>5</v>
      </c>
      <c r="BK357" s="77">
        <f t="shared" si="296"/>
        <v>157</v>
      </c>
      <c r="BL357" s="83">
        <f t="shared" si="272"/>
        <v>6</v>
      </c>
      <c r="BM357" s="84">
        <v>12</v>
      </c>
      <c r="BN357" s="83">
        <f t="shared" si="273"/>
        <v>9</v>
      </c>
      <c r="BO357" s="83">
        <f t="shared" si="274"/>
        <v>19</v>
      </c>
      <c r="BP357" s="83">
        <f t="shared" si="275"/>
        <v>38</v>
      </c>
      <c r="BQ357" s="83">
        <f t="shared" si="276"/>
        <v>75</v>
      </c>
      <c r="BR357" s="83">
        <f t="shared" si="277"/>
        <v>5</v>
      </c>
      <c r="BS357" s="77">
        <f t="shared" si="297"/>
        <v>137</v>
      </c>
      <c r="BT357" s="83">
        <f t="shared" si="278"/>
        <v>0</v>
      </c>
      <c r="BU357" s="77"/>
      <c r="BV357" s="83">
        <f t="shared" si="279"/>
        <v>0</v>
      </c>
      <c r="BW357" s="83">
        <f t="shared" si="280"/>
        <v>0</v>
      </c>
      <c r="BX357" s="83">
        <f t="shared" si="281"/>
        <v>0</v>
      </c>
      <c r="BY357" s="83">
        <f t="shared" si="282"/>
        <v>0</v>
      </c>
      <c r="BZ357" s="83">
        <f t="shared" si="283"/>
        <v>0</v>
      </c>
      <c r="CA357" s="77">
        <f t="shared" si="298"/>
        <v>0</v>
      </c>
      <c r="CC357" s="77"/>
      <c r="CI357" s="77">
        <f t="shared" si="299"/>
        <v>0</v>
      </c>
      <c r="CP357" s="77">
        <f t="shared" si="300"/>
        <v>0</v>
      </c>
      <c r="CQ357" s="85">
        <f t="shared" si="284"/>
        <v>1</v>
      </c>
      <c r="CR357" s="77">
        <v>1</v>
      </c>
      <c r="CS357" s="85">
        <f t="shared" si="285"/>
        <v>1</v>
      </c>
      <c r="CT357" s="85">
        <f t="shared" si="286"/>
        <v>1</v>
      </c>
      <c r="CU357" s="85">
        <f t="shared" si="287"/>
        <v>17</v>
      </c>
      <c r="CV357" s="85">
        <f t="shared" si="288"/>
        <v>2</v>
      </c>
      <c r="CW357" s="85">
        <f t="shared" si="289"/>
        <v>0</v>
      </c>
      <c r="CX357" s="77">
        <f t="shared" si="301"/>
        <v>20</v>
      </c>
      <c r="CY357" s="85">
        <v>1</v>
      </c>
      <c r="CZ357" s="85">
        <v>1</v>
      </c>
      <c r="DA357" s="85">
        <v>1</v>
      </c>
      <c r="DB357" s="85">
        <v>17</v>
      </c>
      <c r="DC357" s="85">
        <v>2</v>
      </c>
      <c r="DD357" s="85">
        <v>0</v>
      </c>
      <c r="ET357" s="85">
        <v>5</v>
      </c>
      <c r="EU357" s="85">
        <v>5</v>
      </c>
      <c r="EV357" s="85">
        <v>6</v>
      </c>
      <c r="EW357" s="85">
        <v>20</v>
      </c>
      <c r="EX357" s="85">
        <v>49</v>
      </c>
      <c r="EY357" s="85">
        <v>3</v>
      </c>
      <c r="EZ357" s="85">
        <v>1</v>
      </c>
      <c r="FA357" s="85">
        <v>4</v>
      </c>
      <c r="FB357" s="85">
        <v>13</v>
      </c>
      <c r="FC357" s="85">
        <v>18</v>
      </c>
      <c r="FD357" s="85">
        <v>26</v>
      </c>
      <c r="FE357" s="85">
        <v>2</v>
      </c>
      <c r="FL357" s="86">
        <f t="shared" si="302"/>
        <v>85.999999999999972</v>
      </c>
      <c r="FM357" s="99">
        <f t="shared" si="290"/>
        <v>4</v>
      </c>
      <c r="FN357" s="99">
        <f t="shared" si="291"/>
        <v>0</v>
      </c>
      <c r="FO357" s="100">
        <f t="shared" si="292"/>
        <v>0.68</v>
      </c>
      <c r="FP357" s="100">
        <f t="shared" si="293"/>
        <v>0</v>
      </c>
      <c r="FQ357" s="101">
        <v>0.17715090867264788</v>
      </c>
      <c r="FR357" s="101">
        <v>0.18277392510402232</v>
      </c>
      <c r="FS357" s="101">
        <v>3.9274567294051092E-2</v>
      </c>
      <c r="FT357" s="100" t="s">
        <v>2136</v>
      </c>
      <c r="FU357" s="100" t="s">
        <v>2150</v>
      </c>
      <c r="FV357" s="100" t="s">
        <v>1831</v>
      </c>
      <c r="FW357" s="100" t="s">
        <v>1647</v>
      </c>
      <c r="FX357" s="100" t="s">
        <v>1876</v>
      </c>
      <c r="FY357" s="100" t="s">
        <v>2238</v>
      </c>
      <c r="FZ357" s="100" t="s">
        <v>2175</v>
      </c>
      <c r="GA357" s="100" t="s">
        <v>2130</v>
      </c>
      <c r="GB357" s="100"/>
    </row>
    <row r="358" spans="1:184" hidden="1" x14ac:dyDescent="0.25">
      <c r="A358" s="32" t="s">
        <v>333</v>
      </c>
      <c r="B358" s="90" t="s">
        <v>344</v>
      </c>
      <c r="C358" s="41" t="str">
        <f>'[1]Özet tablo'!P357</f>
        <v>ERZURUM</v>
      </c>
      <c r="D358" s="41"/>
      <c r="E358" s="41"/>
      <c r="F358" s="41"/>
      <c r="G358" s="91">
        <v>44</v>
      </c>
      <c r="H358" s="91">
        <v>145</v>
      </c>
      <c r="I358" s="91">
        <v>208</v>
      </c>
      <c r="J358" s="91">
        <v>397</v>
      </c>
      <c r="K358" s="92">
        <v>82</v>
      </c>
      <c r="L358" s="92">
        <v>156</v>
      </c>
      <c r="M358" s="92">
        <v>206</v>
      </c>
      <c r="N358" s="92">
        <v>444</v>
      </c>
      <c r="O358" s="93">
        <v>26</v>
      </c>
      <c r="P358" s="40">
        <v>38</v>
      </c>
      <c r="Q358" s="94">
        <f t="shared" si="303"/>
        <v>47</v>
      </c>
      <c r="R358" s="95">
        <f t="shared" si="304"/>
        <v>0.11838790931989925</v>
      </c>
      <c r="S358" s="96">
        <v>307</v>
      </c>
      <c r="T358" s="96">
        <v>438</v>
      </c>
      <c r="U358" s="96">
        <v>294</v>
      </c>
      <c r="V358" s="96">
        <v>409</v>
      </c>
      <c r="W358" s="96">
        <v>732</v>
      </c>
      <c r="X358" s="96">
        <v>1039</v>
      </c>
      <c r="Y358" s="73">
        <f t="shared" si="257"/>
        <v>26.710097719869708</v>
      </c>
      <c r="Z358" s="73">
        <f t="shared" si="258"/>
        <v>35.61643835616438</v>
      </c>
      <c r="AA358" s="73">
        <f t="shared" si="259"/>
        <v>65.986394557823118</v>
      </c>
      <c r="AB358" s="73">
        <f t="shared" si="260"/>
        <v>47.814207650273218</v>
      </c>
      <c r="AC358" s="73">
        <f t="shared" si="261"/>
        <v>41.578440808469679</v>
      </c>
      <c r="AD358" s="97">
        <f t="shared" si="262"/>
        <v>382</v>
      </c>
      <c r="AE358" s="40">
        <f t="shared" si="263"/>
        <v>100</v>
      </c>
      <c r="AF358" s="98">
        <v>426</v>
      </c>
      <c r="AG358" s="98">
        <v>369</v>
      </c>
      <c r="AH358" s="98">
        <v>388</v>
      </c>
      <c r="AI358" s="98">
        <v>319</v>
      </c>
      <c r="AJ358" s="98">
        <v>117</v>
      </c>
      <c r="AK358" s="98">
        <v>74</v>
      </c>
      <c r="AL358" s="76">
        <v>12</v>
      </c>
      <c r="AM358" s="76">
        <v>23</v>
      </c>
      <c r="AN358" s="77">
        <v>95</v>
      </c>
      <c r="AO358" s="77">
        <v>167</v>
      </c>
      <c r="AP358" s="77">
        <v>238</v>
      </c>
      <c r="AQ358" s="77">
        <v>9</v>
      </c>
      <c r="AR358" s="77">
        <f t="shared" si="294"/>
        <v>509</v>
      </c>
      <c r="AS358" s="77">
        <v>60</v>
      </c>
      <c r="AT358" s="78">
        <v>16</v>
      </c>
      <c r="AU358" s="79">
        <v>45</v>
      </c>
      <c r="AV358" s="80">
        <f t="shared" si="264"/>
        <v>40.988372093023258</v>
      </c>
      <c r="AW358" s="80">
        <f t="shared" si="265"/>
        <v>50.070721357850069</v>
      </c>
      <c r="AX358" s="80">
        <f t="shared" si="266"/>
        <v>58.620689655172406</v>
      </c>
      <c r="AY358" s="81">
        <f t="shared" si="267"/>
        <v>25.745257452574528</v>
      </c>
      <c r="AZ358" s="81">
        <f t="shared" si="268"/>
        <v>43.041237113402062</v>
      </c>
      <c r="BA358" s="81">
        <f t="shared" si="269"/>
        <v>68.577981651376149</v>
      </c>
      <c r="BB358" s="81">
        <f t="shared" si="270"/>
        <v>56.553398058252426</v>
      </c>
      <c r="BC358" s="81">
        <f t="shared" si="271"/>
        <v>48.944099378881987</v>
      </c>
      <c r="BD358" s="82">
        <f t="shared" si="295"/>
        <v>137</v>
      </c>
      <c r="BE358" s="83">
        <v>12</v>
      </c>
      <c r="BF358" s="83">
        <v>26</v>
      </c>
      <c r="BG358" s="83">
        <v>90</v>
      </c>
      <c r="BH358" s="83">
        <v>161</v>
      </c>
      <c r="BI358" s="83">
        <v>261</v>
      </c>
      <c r="BJ358" s="83">
        <v>14</v>
      </c>
      <c r="BK358" s="77">
        <f t="shared" si="296"/>
        <v>526</v>
      </c>
      <c r="BL358" s="83">
        <f t="shared" si="272"/>
        <v>11</v>
      </c>
      <c r="BM358" s="84">
        <v>21</v>
      </c>
      <c r="BN358" s="83">
        <f t="shared" si="273"/>
        <v>24</v>
      </c>
      <c r="BO358" s="83">
        <f t="shared" si="274"/>
        <v>90</v>
      </c>
      <c r="BP358" s="83">
        <f t="shared" si="275"/>
        <v>142</v>
      </c>
      <c r="BQ358" s="83">
        <f t="shared" si="276"/>
        <v>232</v>
      </c>
      <c r="BR358" s="83">
        <f t="shared" si="277"/>
        <v>14</v>
      </c>
      <c r="BS358" s="77">
        <f t="shared" si="297"/>
        <v>478</v>
      </c>
      <c r="BT358" s="83">
        <f t="shared" si="278"/>
        <v>0</v>
      </c>
      <c r="BU358" s="77"/>
      <c r="BV358" s="83">
        <f t="shared" si="279"/>
        <v>0</v>
      </c>
      <c r="BW358" s="83">
        <f t="shared" si="280"/>
        <v>0</v>
      </c>
      <c r="BX358" s="83">
        <f t="shared" si="281"/>
        <v>0</v>
      </c>
      <c r="BY358" s="83">
        <f t="shared" si="282"/>
        <v>0</v>
      </c>
      <c r="BZ358" s="83">
        <f t="shared" si="283"/>
        <v>0</v>
      </c>
      <c r="CA358" s="77">
        <f t="shared" si="298"/>
        <v>0</v>
      </c>
      <c r="CC358" s="77"/>
      <c r="CI358" s="77">
        <f t="shared" si="299"/>
        <v>0</v>
      </c>
      <c r="CP358" s="77">
        <f t="shared" si="300"/>
        <v>0</v>
      </c>
      <c r="CQ358" s="85">
        <f t="shared" si="284"/>
        <v>1</v>
      </c>
      <c r="CR358" s="77">
        <v>2</v>
      </c>
      <c r="CS358" s="85">
        <f t="shared" si="285"/>
        <v>2</v>
      </c>
      <c r="CT358" s="85">
        <f t="shared" si="286"/>
        <v>0</v>
      </c>
      <c r="CU358" s="85">
        <f t="shared" si="287"/>
        <v>19</v>
      </c>
      <c r="CV358" s="85">
        <f t="shared" si="288"/>
        <v>29</v>
      </c>
      <c r="CW358" s="85">
        <f t="shared" si="289"/>
        <v>0</v>
      </c>
      <c r="CX358" s="77">
        <f t="shared" si="301"/>
        <v>48</v>
      </c>
      <c r="CY358" s="85">
        <v>1</v>
      </c>
      <c r="CZ358" s="85">
        <v>2</v>
      </c>
      <c r="DA358" s="85">
        <v>0</v>
      </c>
      <c r="DB358" s="85">
        <v>19</v>
      </c>
      <c r="DC358" s="85">
        <v>29</v>
      </c>
      <c r="DD358" s="85">
        <v>0</v>
      </c>
      <c r="DP358" s="85">
        <v>1</v>
      </c>
      <c r="DQ358" s="85">
        <v>2</v>
      </c>
      <c r="DR358" s="85">
        <v>7</v>
      </c>
      <c r="DS358" s="85">
        <v>11</v>
      </c>
      <c r="DT358" s="85">
        <v>8</v>
      </c>
      <c r="DU358" s="85">
        <v>0</v>
      </c>
      <c r="ET358" s="85">
        <v>8</v>
      </c>
      <c r="EU358" s="85">
        <v>11</v>
      </c>
      <c r="EV358" s="85">
        <v>21</v>
      </c>
      <c r="EW358" s="85">
        <v>55</v>
      </c>
      <c r="EX358" s="85">
        <v>120</v>
      </c>
      <c r="EY358" s="85">
        <v>8</v>
      </c>
      <c r="EZ358" s="85">
        <v>2</v>
      </c>
      <c r="FA358" s="85">
        <v>11</v>
      </c>
      <c r="FB358" s="85">
        <v>62</v>
      </c>
      <c r="FC358" s="85">
        <v>76</v>
      </c>
      <c r="FD358" s="85">
        <v>104</v>
      </c>
      <c r="FE358" s="85">
        <v>6</v>
      </c>
      <c r="FL358" s="86">
        <f t="shared" si="302"/>
        <v>64.899999999999977</v>
      </c>
      <c r="FM358" s="99">
        <f t="shared" si="290"/>
        <v>3</v>
      </c>
      <c r="FN358" s="99">
        <f t="shared" si="291"/>
        <v>0</v>
      </c>
      <c r="FO358" s="100">
        <f t="shared" si="292"/>
        <v>0.51</v>
      </c>
      <c r="FP358" s="100">
        <f t="shared" si="293"/>
        <v>0</v>
      </c>
      <c r="FQ358" s="101">
        <v>-0.10928961748633879</v>
      </c>
      <c r="FR358" s="101">
        <v>-4.0238450074515618E-2</v>
      </c>
      <c r="FS358" s="101">
        <v>-0.32307692307692298</v>
      </c>
      <c r="FT358" s="100" t="s">
        <v>2178</v>
      </c>
      <c r="FU358" s="100" t="s">
        <v>2315</v>
      </c>
      <c r="FV358" s="100" t="s">
        <v>2368</v>
      </c>
      <c r="FW358" s="100" t="s">
        <v>1992</v>
      </c>
      <c r="FX358" s="100" t="s">
        <v>1740</v>
      </c>
      <c r="FY358" s="100" t="s">
        <v>2361</v>
      </c>
      <c r="FZ358" s="100" t="s">
        <v>2159</v>
      </c>
      <c r="GA358" s="100" t="s">
        <v>2344</v>
      </c>
      <c r="GB358" s="100"/>
    </row>
    <row r="359" spans="1:184" hidden="1" x14ac:dyDescent="0.25">
      <c r="A359" s="32" t="s">
        <v>333</v>
      </c>
      <c r="B359" s="90" t="s">
        <v>345</v>
      </c>
      <c r="C359" s="41" t="str">
        <f>'[1]Özet tablo'!P358</f>
        <v>ERZURUM</v>
      </c>
      <c r="D359" s="41"/>
      <c r="E359" s="41"/>
      <c r="F359" s="41"/>
      <c r="G359" s="91">
        <v>14</v>
      </c>
      <c r="H359" s="91">
        <v>26</v>
      </c>
      <c r="I359" s="91">
        <v>28</v>
      </c>
      <c r="J359" s="91">
        <v>68</v>
      </c>
      <c r="K359" s="92">
        <v>4</v>
      </c>
      <c r="L359" s="92">
        <v>19</v>
      </c>
      <c r="M359" s="92">
        <v>32</v>
      </c>
      <c r="N359" s="92">
        <v>55</v>
      </c>
      <c r="O359" s="93">
        <v>2</v>
      </c>
      <c r="P359" s="40">
        <v>9</v>
      </c>
      <c r="Q359" s="94">
        <f t="shared" si="303"/>
        <v>-13</v>
      </c>
      <c r="R359" s="95">
        <f t="shared" si="304"/>
        <v>-0.19117647058823528</v>
      </c>
      <c r="S359" s="96">
        <v>51</v>
      </c>
      <c r="T359" s="96">
        <v>68</v>
      </c>
      <c r="U359" s="96">
        <v>44</v>
      </c>
      <c r="V359" s="96">
        <v>66</v>
      </c>
      <c r="W359" s="96">
        <v>112</v>
      </c>
      <c r="X359" s="96">
        <v>163</v>
      </c>
      <c r="Y359" s="73">
        <f t="shared" si="257"/>
        <v>7.8431372549019605</v>
      </c>
      <c r="Z359" s="73">
        <f t="shared" si="258"/>
        <v>27.941176470588236</v>
      </c>
      <c r="AA359" s="73">
        <f t="shared" si="259"/>
        <v>56.81818181818182</v>
      </c>
      <c r="AB359" s="73">
        <f t="shared" si="260"/>
        <v>39.285714285714285</v>
      </c>
      <c r="AC359" s="73">
        <f t="shared" si="261"/>
        <v>29.447852760736197</v>
      </c>
      <c r="AD359" s="97">
        <f t="shared" si="262"/>
        <v>68</v>
      </c>
      <c r="AE359" s="40">
        <f t="shared" si="263"/>
        <v>19</v>
      </c>
      <c r="AF359" s="98">
        <v>58</v>
      </c>
      <c r="AG359" s="98">
        <v>57</v>
      </c>
      <c r="AH359" s="98">
        <v>57</v>
      </c>
      <c r="AI359" s="98">
        <v>47</v>
      </c>
      <c r="AJ359" s="98">
        <v>18</v>
      </c>
      <c r="AK359" s="98">
        <v>10</v>
      </c>
      <c r="AL359" s="76">
        <v>2</v>
      </c>
      <c r="AM359" s="76">
        <v>1</v>
      </c>
      <c r="AN359" s="77">
        <v>7</v>
      </c>
      <c r="AO359" s="77">
        <v>21</v>
      </c>
      <c r="AP359" s="77">
        <v>23</v>
      </c>
      <c r="AQ359" s="77">
        <v>0</v>
      </c>
      <c r="AR359" s="77">
        <f t="shared" si="294"/>
        <v>51</v>
      </c>
      <c r="AS359" s="77">
        <v>2</v>
      </c>
      <c r="AT359" s="77"/>
      <c r="AU359" s="79">
        <v>2</v>
      </c>
      <c r="AV359" s="80">
        <f t="shared" si="264"/>
        <v>26.923076923076923</v>
      </c>
      <c r="AW359" s="80">
        <f t="shared" si="265"/>
        <v>40.384615384615387</v>
      </c>
      <c r="AX359" s="80">
        <f t="shared" si="266"/>
        <v>44.680851063829785</v>
      </c>
      <c r="AY359" s="81">
        <f t="shared" si="267"/>
        <v>12.280701754385964</v>
      </c>
      <c r="AZ359" s="81">
        <f t="shared" si="268"/>
        <v>36.84210526315789</v>
      </c>
      <c r="BA359" s="81">
        <f t="shared" si="269"/>
        <v>38.461538461538467</v>
      </c>
      <c r="BB359" s="81">
        <f t="shared" si="270"/>
        <v>37.704918032786885</v>
      </c>
      <c r="BC359" s="81">
        <f t="shared" si="271"/>
        <v>26.229508196721312</v>
      </c>
      <c r="BD359" s="82">
        <f t="shared" si="295"/>
        <v>40</v>
      </c>
      <c r="BE359" s="83">
        <v>2</v>
      </c>
      <c r="BF359" s="83">
        <v>4</v>
      </c>
      <c r="BG359" s="83">
        <v>7</v>
      </c>
      <c r="BH359" s="83">
        <v>20</v>
      </c>
      <c r="BI359" s="83">
        <v>25</v>
      </c>
      <c r="BJ359" s="83">
        <v>0</v>
      </c>
      <c r="BK359" s="77">
        <f t="shared" si="296"/>
        <v>52</v>
      </c>
      <c r="BL359" s="83">
        <f t="shared" si="272"/>
        <v>2</v>
      </c>
      <c r="BM359" s="84">
        <v>1</v>
      </c>
      <c r="BN359" s="83">
        <f t="shared" si="273"/>
        <v>4</v>
      </c>
      <c r="BO359" s="83">
        <f t="shared" si="274"/>
        <v>7</v>
      </c>
      <c r="BP359" s="83">
        <f t="shared" si="275"/>
        <v>20</v>
      </c>
      <c r="BQ359" s="83">
        <f t="shared" si="276"/>
        <v>25</v>
      </c>
      <c r="BR359" s="83">
        <f t="shared" si="277"/>
        <v>0</v>
      </c>
      <c r="BS359" s="77">
        <f t="shared" si="297"/>
        <v>52</v>
      </c>
      <c r="BT359" s="83">
        <f t="shared" si="278"/>
        <v>0</v>
      </c>
      <c r="BU359" s="77"/>
      <c r="BV359" s="83">
        <f t="shared" si="279"/>
        <v>0</v>
      </c>
      <c r="BW359" s="83">
        <f t="shared" si="280"/>
        <v>0</v>
      </c>
      <c r="BX359" s="83">
        <f t="shared" si="281"/>
        <v>0</v>
      </c>
      <c r="BY359" s="83">
        <f t="shared" si="282"/>
        <v>0</v>
      </c>
      <c r="BZ359" s="83">
        <f t="shared" si="283"/>
        <v>0</v>
      </c>
      <c r="CA359" s="77">
        <f t="shared" si="298"/>
        <v>0</v>
      </c>
      <c r="CC359" s="77"/>
      <c r="CI359" s="77">
        <f t="shared" si="299"/>
        <v>0</v>
      </c>
      <c r="CP359" s="77">
        <f t="shared" si="300"/>
        <v>0</v>
      </c>
      <c r="CQ359" s="85">
        <f t="shared" si="284"/>
        <v>0</v>
      </c>
      <c r="CR359" s="77"/>
      <c r="CS359" s="85">
        <f t="shared" si="285"/>
        <v>0</v>
      </c>
      <c r="CT359" s="85">
        <f t="shared" si="286"/>
        <v>0</v>
      </c>
      <c r="CU359" s="85">
        <f t="shared" si="287"/>
        <v>0</v>
      </c>
      <c r="CV359" s="85">
        <f t="shared" si="288"/>
        <v>0</v>
      </c>
      <c r="CW359" s="85">
        <f t="shared" si="289"/>
        <v>0</v>
      </c>
      <c r="CX359" s="77">
        <f t="shared" si="301"/>
        <v>0</v>
      </c>
      <c r="ET359" s="85">
        <v>2</v>
      </c>
      <c r="EU359" s="85">
        <v>4</v>
      </c>
      <c r="EV359" s="85">
        <v>7</v>
      </c>
      <c r="EW359" s="85">
        <v>20</v>
      </c>
      <c r="EX359" s="85">
        <v>25</v>
      </c>
      <c r="EY359" s="85">
        <v>0</v>
      </c>
      <c r="FL359" s="86">
        <f t="shared" si="302"/>
        <v>28.799999999999997</v>
      </c>
      <c r="FM359" s="99">
        <f t="shared" si="290"/>
        <v>1</v>
      </c>
      <c r="FN359" s="99">
        <f t="shared" si="291"/>
        <v>0</v>
      </c>
      <c r="FO359" s="100">
        <f t="shared" si="292"/>
        <v>0.17</v>
      </c>
      <c r="FP359" s="100">
        <f t="shared" si="293"/>
        <v>0</v>
      </c>
      <c r="FQ359" s="101">
        <v>0.18291211482175795</v>
      </c>
      <c r="FR359" s="101">
        <v>0.10100809733912409</v>
      </c>
      <c r="FS359" s="101">
        <v>7.3065712771595001E-2</v>
      </c>
      <c r="FT359" s="100" t="s">
        <v>1743</v>
      </c>
      <c r="FU359" s="100" t="s">
        <v>2002</v>
      </c>
      <c r="FV359" s="100" t="s">
        <v>1881</v>
      </c>
      <c r="FW359" s="100" t="s">
        <v>2295</v>
      </c>
      <c r="FX359" s="100" t="s">
        <v>1831</v>
      </c>
      <c r="FY359" s="100" t="s">
        <v>2141</v>
      </c>
      <c r="FZ359" s="100" t="s">
        <v>1918</v>
      </c>
      <c r="GA359" s="100" t="s">
        <v>1809</v>
      </c>
      <c r="GB359" s="100"/>
    </row>
    <row r="360" spans="1:184" hidden="1" x14ac:dyDescent="0.25">
      <c r="A360" s="32" t="s">
        <v>333</v>
      </c>
      <c r="B360" s="90" t="s">
        <v>346</v>
      </c>
      <c r="C360" s="41" t="str">
        <f>'[1]Özet tablo'!P359</f>
        <v>ERZURUM</v>
      </c>
      <c r="D360" s="41"/>
      <c r="E360" s="41"/>
      <c r="F360" s="41"/>
      <c r="G360" s="91">
        <v>242</v>
      </c>
      <c r="H360" s="91">
        <v>888</v>
      </c>
      <c r="I360" s="91">
        <v>1353</v>
      </c>
      <c r="J360" s="91">
        <v>2483</v>
      </c>
      <c r="K360" s="92">
        <v>328</v>
      </c>
      <c r="L360" s="92">
        <v>903</v>
      </c>
      <c r="M360" s="92">
        <v>1630</v>
      </c>
      <c r="N360" s="92">
        <v>2861</v>
      </c>
      <c r="O360" s="93">
        <v>138</v>
      </c>
      <c r="P360" s="40">
        <v>408</v>
      </c>
      <c r="Q360" s="94">
        <f t="shared" si="303"/>
        <v>378</v>
      </c>
      <c r="R360" s="95">
        <f t="shared" si="304"/>
        <v>0.15223519935561822</v>
      </c>
      <c r="S360" s="96">
        <v>2385</v>
      </c>
      <c r="T360" s="96">
        <v>2886</v>
      </c>
      <c r="U360" s="96">
        <v>2171</v>
      </c>
      <c r="V360" s="96">
        <v>2908</v>
      </c>
      <c r="W360" s="96">
        <v>5057</v>
      </c>
      <c r="X360" s="96">
        <v>7442</v>
      </c>
      <c r="Y360" s="73">
        <f t="shared" si="257"/>
        <v>13.752620545073373</v>
      </c>
      <c r="Z360" s="73">
        <f t="shared" si="258"/>
        <v>31.288981288981287</v>
      </c>
      <c r="AA360" s="73">
        <f t="shared" si="259"/>
        <v>62.643942883463843</v>
      </c>
      <c r="AB360" s="73">
        <f t="shared" si="260"/>
        <v>44.749851690725727</v>
      </c>
      <c r="AC360" s="73">
        <f t="shared" si="261"/>
        <v>34.815909701693094</v>
      </c>
      <c r="AD360" s="97">
        <f t="shared" si="262"/>
        <v>2794</v>
      </c>
      <c r="AE360" s="40">
        <f t="shared" si="263"/>
        <v>811</v>
      </c>
      <c r="AF360" s="98">
        <v>2998</v>
      </c>
      <c r="AG360" s="98">
        <v>2468</v>
      </c>
      <c r="AH360" s="98">
        <v>3004</v>
      </c>
      <c r="AI360" s="98">
        <v>2155</v>
      </c>
      <c r="AJ360" s="98">
        <v>731</v>
      </c>
      <c r="AK360" s="98">
        <v>564</v>
      </c>
      <c r="AL360" s="76">
        <v>65</v>
      </c>
      <c r="AM360" s="76">
        <v>147</v>
      </c>
      <c r="AN360" s="77">
        <v>265</v>
      </c>
      <c r="AO360" s="77">
        <v>962</v>
      </c>
      <c r="AP360" s="77">
        <v>1582</v>
      </c>
      <c r="AQ360" s="77">
        <v>66</v>
      </c>
      <c r="AR360" s="77">
        <f t="shared" si="294"/>
        <v>2875</v>
      </c>
      <c r="AS360" s="77">
        <v>419</v>
      </c>
      <c r="AT360" s="78">
        <v>100</v>
      </c>
      <c r="AU360" s="79">
        <v>258</v>
      </c>
      <c r="AV360" s="80">
        <f t="shared" si="264"/>
        <v>32.316677482154446</v>
      </c>
      <c r="AW360" s="80">
        <f t="shared" si="265"/>
        <v>42.469470827679785</v>
      </c>
      <c r="AX360" s="80">
        <f t="shared" si="266"/>
        <v>57.030162412993036</v>
      </c>
      <c r="AY360" s="81">
        <f t="shared" si="267"/>
        <v>10.73743922204214</v>
      </c>
      <c r="AZ360" s="81">
        <f t="shared" si="268"/>
        <v>32.023968042609852</v>
      </c>
      <c r="BA360" s="81">
        <f t="shared" si="269"/>
        <v>67.221067221067216</v>
      </c>
      <c r="BB360" s="81">
        <f t="shared" si="270"/>
        <v>49.269949066213918</v>
      </c>
      <c r="BC360" s="81">
        <f t="shared" si="271"/>
        <v>41.184161374673138</v>
      </c>
      <c r="BD360" s="82">
        <f t="shared" si="295"/>
        <v>946</v>
      </c>
      <c r="BE360" s="83">
        <v>64</v>
      </c>
      <c r="BF360" s="83">
        <v>175</v>
      </c>
      <c r="BG360" s="83">
        <v>268</v>
      </c>
      <c r="BH360" s="83">
        <v>931</v>
      </c>
      <c r="BI360" s="83">
        <v>1623</v>
      </c>
      <c r="BJ360" s="83">
        <v>85</v>
      </c>
      <c r="BK360" s="77">
        <f t="shared" si="296"/>
        <v>2907</v>
      </c>
      <c r="BL360" s="83">
        <f t="shared" si="272"/>
        <v>37</v>
      </c>
      <c r="BM360" s="84">
        <v>73</v>
      </c>
      <c r="BN360" s="83">
        <f t="shared" si="273"/>
        <v>103</v>
      </c>
      <c r="BO360" s="83">
        <f t="shared" si="274"/>
        <v>150</v>
      </c>
      <c r="BP360" s="83">
        <f t="shared" si="275"/>
        <v>638</v>
      </c>
      <c r="BQ360" s="83">
        <f t="shared" si="276"/>
        <v>1251</v>
      </c>
      <c r="BR360" s="83">
        <f t="shared" si="277"/>
        <v>71</v>
      </c>
      <c r="BS360" s="77">
        <f t="shared" si="297"/>
        <v>2110</v>
      </c>
      <c r="BT360" s="83">
        <f t="shared" si="278"/>
        <v>10</v>
      </c>
      <c r="BU360" s="77">
        <v>27</v>
      </c>
      <c r="BV360" s="83">
        <f t="shared" si="279"/>
        <v>27</v>
      </c>
      <c r="BW360" s="83">
        <f t="shared" si="280"/>
        <v>36</v>
      </c>
      <c r="BX360" s="83">
        <f t="shared" si="281"/>
        <v>96</v>
      </c>
      <c r="BY360" s="83">
        <f t="shared" si="282"/>
        <v>235</v>
      </c>
      <c r="BZ360" s="83">
        <f t="shared" si="283"/>
        <v>14</v>
      </c>
      <c r="CA360" s="77">
        <f t="shared" si="298"/>
        <v>381</v>
      </c>
      <c r="CB360" s="85">
        <v>15</v>
      </c>
      <c r="CC360" s="77">
        <v>43</v>
      </c>
      <c r="CD360" s="85">
        <v>41</v>
      </c>
      <c r="CE360" s="85">
        <v>77</v>
      </c>
      <c r="CF360" s="85">
        <v>172</v>
      </c>
      <c r="CG360" s="85">
        <v>126</v>
      </c>
      <c r="CH360" s="85">
        <v>0</v>
      </c>
      <c r="CI360" s="77">
        <f t="shared" si="299"/>
        <v>375</v>
      </c>
      <c r="CJ360" s="85">
        <v>1</v>
      </c>
      <c r="CK360" s="85">
        <v>2</v>
      </c>
      <c r="CL360" s="85">
        <v>5</v>
      </c>
      <c r="CM360" s="85">
        <v>8</v>
      </c>
      <c r="CN360" s="85">
        <v>6</v>
      </c>
      <c r="CO360" s="85">
        <v>0</v>
      </c>
      <c r="CP360" s="77">
        <f t="shared" si="300"/>
        <v>19</v>
      </c>
      <c r="CQ360" s="85">
        <f t="shared" si="284"/>
        <v>1</v>
      </c>
      <c r="CR360" s="77">
        <v>4</v>
      </c>
      <c r="CS360" s="85">
        <f t="shared" si="285"/>
        <v>2</v>
      </c>
      <c r="CT360" s="85">
        <f t="shared" si="286"/>
        <v>0</v>
      </c>
      <c r="CU360" s="85">
        <f t="shared" si="287"/>
        <v>17</v>
      </c>
      <c r="CV360" s="85">
        <f t="shared" si="288"/>
        <v>5</v>
      </c>
      <c r="CW360" s="85">
        <f t="shared" si="289"/>
        <v>0</v>
      </c>
      <c r="CX360" s="77">
        <f t="shared" si="301"/>
        <v>22</v>
      </c>
      <c r="CY360" s="85">
        <v>1</v>
      </c>
      <c r="CZ360" s="85">
        <v>2</v>
      </c>
      <c r="DA360" s="85">
        <v>0</v>
      </c>
      <c r="DB360" s="85">
        <v>17</v>
      </c>
      <c r="DC360" s="85">
        <v>5</v>
      </c>
      <c r="DD360" s="85">
        <v>0</v>
      </c>
      <c r="DV360" s="85">
        <v>3</v>
      </c>
      <c r="DW360" s="85">
        <v>9</v>
      </c>
      <c r="DX360" s="85">
        <v>1</v>
      </c>
      <c r="DY360" s="85">
        <v>22</v>
      </c>
      <c r="DZ360" s="85">
        <v>138</v>
      </c>
      <c r="EA360" s="85">
        <v>13</v>
      </c>
      <c r="EB360" s="85">
        <v>7</v>
      </c>
      <c r="EC360" s="85">
        <v>18</v>
      </c>
      <c r="ED360" s="85">
        <v>35</v>
      </c>
      <c r="EE360" s="85">
        <v>74</v>
      </c>
      <c r="EF360" s="85">
        <v>97</v>
      </c>
      <c r="EG360" s="85">
        <v>1</v>
      </c>
      <c r="EH360" s="85">
        <v>1</v>
      </c>
      <c r="EI360" s="85">
        <v>0</v>
      </c>
      <c r="EJ360" s="85">
        <v>0</v>
      </c>
      <c r="EK360" s="85">
        <v>2</v>
      </c>
      <c r="EL360" s="85">
        <v>3</v>
      </c>
      <c r="EM360" s="85">
        <v>1</v>
      </c>
      <c r="ET360" s="85">
        <v>31</v>
      </c>
      <c r="EU360" s="85">
        <v>66</v>
      </c>
      <c r="EV360" s="85">
        <v>37</v>
      </c>
      <c r="EW360" s="85">
        <v>321</v>
      </c>
      <c r="EX360" s="85">
        <v>827</v>
      </c>
      <c r="EY360" s="85">
        <v>48</v>
      </c>
      <c r="EZ360" s="85">
        <v>5</v>
      </c>
      <c r="FA360" s="85">
        <v>37</v>
      </c>
      <c r="FB360" s="85">
        <v>113</v>
      </c>
      <c r="FC360" s="85">
        <v>315</v>
      </c>
      <c r="FD360" s="85">
        <v>421</v>
      </c>
      <c r="FE360" s="85">
        <v>22</v>
      </c>
      <c r="FL360" s="86">
        <f t="shared" si="302"/>
        <v>901.29999999999973</v>
      </c>
      <c r="FM360" s="99">
        <f t="shared" si="290"/>
        <v>45</v>
      </c>
      <c r="FN360" s="99">
        <f t="shared" si="291"/>
        <v>9</v>
      </c>
      <c r="FO360" s="100">
        <f t="shared" si="292"/>
        <v>7.65</v>
      </c>
      <c r="FP360" s="100">
        <f t="shared" si="293"/>
        <v>1539</v>
      </c>
      <c r="FQ360" s="101">
        <v>0.23195006747638319</v>
      </c>
      <c r="FR360" s="101">
        <v>8.0657919860342028E-2</v>
      </c>
      <c r="FS360" s="101">
        <v>0.21865512333965847</v>
      </c>
      <c r="FT360" s="100" t="s">
        <v>2066</v>
      </c>
      <c r="FU360" s="100" t="s">
        <v>2067</v>
      </c>
      <c r="FV360" s="100" t="s">
        <v>1725</v>
      </c>
      <c r="FW360" s="100" t="s">
        <v>1776</v>
      </c>
      <c r="FX360" s="100" t="s">
        <v>1908</v>
      </c>
      <c r="FY360" s="100" t="s">
        <v>1999</v>
      </c>
      <c r="FZ360" s="100" t="s">
        <v>2029</v>
      </c>
      <c r="GA360" s="100" t="s">
        <v>1724</v>
      </c>
      <c r="GB360" s="100"/>
    </row>
    <row r="361" spans="1:184" hidden="1" x14ac:dyDescent="0.25">
      <c r="A361" s="32" t="s">
        <v>333</v>
      </c>
      <c r="B361" s="90" t="s">
        <v>347</v>
      </c>
      <c r="C361" s="41" t="str">
        <f>'[1]Özet tablo'!P360</f>
        <v>ERZURUM</v>
      </c>
      <c r="D361" s="41"/>
      <c r="E361" s="41"/>
      <c r="F361" s="41"/>
      <c r="G361" s="91">
        <v>101</v>
      </c>
      <c r="H361" s="91">
        <v>320</v>
      </c>
      <c r="I361" s="91">
        <v>200</v>
      </c>
      <c r="J361" s="91">
        <v>621</v>
      </c>
      <c r="K361" s="92">
        <v>83</v>
      </c>
      <c r="L361" s="92">
        <v>291</v>
      </c>
      <c r="M361" s="92">
        <v>240</v>
      </c>
      <c r="N361" s="92">
        <v>614</v>
      </c>
      <c r="O361" s="93">
        <v>91</v>
      </c>
      <c r="P361" s="40">
        <v>21</v>
      </c>
      <c r="Q361" s="94">
        <f t="shared" si="303"/>
        <v>-7</v>
      </c>
      <c r="R361" s="95">
        <f t="shared" si="304"/>
        <v>-1.1272141706924315E-2</v>
      </c>
      <c r="S361" s="96">
        <v>543</v>
      </c>
      <c r="T361" s="96">
        <v>578</v>
      </c>
      <c r="U361" s="96">
        <v>487</v>
      </c>
      <c r="V361" s="96">
        <v>670</v>
      </c>
      <c r="W361" s="96">
        <v>1065</v>
      </c>
      <c r="X361" s="96">
        <v>1608</v>
      </c>
      <c r="Y361" s="73">
        <f t="shared" si="257"/>
        <v>15.285451197053407</v>
      </c>
      <c r="Z361" s="73">
        <f t="shared" si="258"/>
        <v>50.346020761245683</v>
      </c>
      <c r="AA361" s="73">
        <f t="shared" si="259"/>
        <v>63.655030800821358</v>
      </c>
      <c r="AB361" s="73">
        <f t="shared" si="260"/>
        <v>56.431924882629104</v>
      </c>
      <c r="AC361" s="73">
        <f t="shared" si="261"/>
        <v>42.537313432835823</v>
      </c>
      <c r="AD361" s="97">
        <f t="shared" si="262"/>
        <v>464</v>
      </c>
      <c r="AE361" s="40">
        <f t="shared" si="263"/>
        <v>177</v>
      </c>
      <c r="AF361" s="98">
        <v>690</v>
      </c>
      <c r="AG361" s="98">
        <v>496</v>
      </c>
      <c r="AH361" s="98">
        <v>676</v>
      </c>
      <c r="AI361" s="98">
        <v>374</v>
      </c>
      <c r="AJ361" s="98">
        <v>170</v>
      </c>
      <c r="AK361" s="98">
        <v>151</v>
      </c>
      <c r="AL361" s="76">
        <v>39</v>
      </c>
      <c r="AM361" s="76">
        <v>46</v>
      </c>
      <c r="AN361" s="77">
        <v>123</v>
      </c>
      <c r="AO361" s="77">
        <v>322</v>
      </c>
      <c r="AP361" s="77">
        <v>231</v>
      </c>
      <c r="AQ361" s="77">
        <v>5</v>
      </c>
      <c r="AR361" s="77">
        <f t="shared" si="294"/>
        <v>681</v>
      </c>
      <c r="AS361" s="77">
        <v>27</v>
      </c>
      <c r="AT361" s="78">
        <v>61</v>
      </c>
      <c r="AU361" s="79">
        <v>130</v>
      </c>
      <c r="AV361" s="80">
        <f t="shared" si="264"/>
        <v>38.160919540229884</v>
      </c>
      <c r="AW361" s="80">
        <f t="shared" si="265"/>
        <v>50.571428571428569</v>
      </c>
      <c r="AX361" s="80">
        <f t="shared" si="266"/>
        <v>55.882352941176471</v>
      </c>
      <c r="AY361" s="81">
        <f t="shared" si="267"/>
        <v>24.798387096774192</v>
      </c>
      <c r="AZ361" s="81">
        <f t="shared" si="268"/>
        <v>47.633136094674555</v>
      </c>
      <c r="BA361" s="81">
        <f t="shared" si="269"/>
        <v>77.57352941176471</v>
      </c>
      <c r="BB361" s="81">
        <f t="shared" si="270"/>
        <v>60.983606557377044</v>
      </c>
      <c r="BC361" s="81">
        <f t="shared" si="271"/>
        <v>52.403846153846153</v>
      </c>
      <c r="BD361" s="82">
        <f t="shared" si="295"/>
        <v>122</v>
      </c>
      <c r="BE361" s="83">
        <v>40</v>
      </c>
      <c r="BF361" s="83">
        <v>46</v>
      </c>
      <c r="BG361" s="83">
        <v>117</v>
      </c>
      <c r="BH361" s="83">
        <v>325</v>
      </c>
      <c r="BI361" s="83">
        <v>253</v>
      </c>
      <c r="BJ361" s="83">
        <v>10</v>
      </c>
      <c r="BK361" s="77">
        <f t="shared" si="296"/>
        <v>705</v>
      </c>
      <c r="BL361" s="83">
        <f t="shared" si="272"/>
        <v>40</v>
      </c>
      <c r="BM361" s="84">
        <v>46</v>
      </c>
      <c r="BN361" s="83">
        <f t="shared" si="273"/>
        <v>46</v>
      </c>
      <c r="BO361" s="83">
        <f t="shared" si="274"/>
        <v>117</v>
      </c>
      <c r="BP361" s="83">
        <f t="shared" si="275"/>
        <v>325</v>
      </c>
      <c r="BQ361" s="83">
        <f t="shared" si="276"/>
        <v>253</v>
      </c>
      <c r="BR361" s="83">
        <f t="shared" si="277"/>
        <v>10</v>
      </c>
      <c r="BS361" s="77">
        <f t="shared" si="297"/>
        <v>705</v>
      </c>
      <c r="BT361" s="83">
        <f t="shared" si="278"/>
        <v>0</v>
      </c>
      <c r="BU361" s="77"/>
      <c r="BV361" s="83">
        <f t="shared" si="279"/>
        <v>0</v>
      </c>
      <c r="BW361" s="83">
        <f t="shared" si="280"/>
        <v>0</v>
      </c>
      <c r="BX361" s="83">
        <f t="shared" si="281"/>
        <v>0</v>
      </c>
      <c r="BY361" s="83">
        <f t="shared" si="282"/>
        <v>0</v>
      </c>
      <c r="BZ361" s="83">
        <f t="shared" si="283"/>
        <v>0</v>
      </c>
      <c r="CA361" s="77">
        <f t="shared" si="298"/>
        <v>0</v>
      </c>
      <c r="CC361" s="77"/>
      <c r="CI361" s="77">
        <f t="shared" si="299"/>
        <v>0</v>
      </c>
      <c r="CP361" s="77">
        <f t="shared" si="300"/>
        <v>0</v>
      </c>
      <c r="CQ361" s="85">
        <f t="shared" si="284"/>
        <v>0</v>
      </c>
      <c r="CR361" s="77"/>
      <c r="CS361" s="85">
        <f t="shared" si="285"/>
        <v>0</v>
      </c>
      <c r="CT361" s="85">
        <f t="shared" si="286"/>
        <v>0</v>
      </c>
      <c r="CU361" s="85">
        <f t="shared" si="287"/>
        <v>0</v>
      </c>
      <c r="CV361" s="85">
        <f t="shared" si="288"/>
        <v>0</v>
      </c>
      <c r="CW361" s="85">
        <f t="shared" si="289"/>
        <v>0</v>
      </c>
      <c r="CX361" s="77">
        <f t="shared" si="301"/>
        <v>0</v>
      </c>
      <c r="ET361" s="85">
        <v>38</v>
      </c>
      <c r="EU361" s="85">
        <v>39</v>
      </c>
      <c r="EV361" s="85">
        <v>99</v>
      </c>
      <c r="EW361" s="85">
        <v>276</v>
      </c>
      <c r="EX361" s="85">
        <v>212</v>
      </c>
      <c r="EY361" s="85">
        <v>9</v>
      </c>
      <c r="EZ361" s="85">
        <v>2</v>
      </c>
      <c r="FA361" s="85">
        <v>7</v>
      </c>
      <c r="FB361" s="85">
        <v>18</v>
      </c>
      <c r="FC361" s="85">
        <v>49</v>
      </c>
      <c r="FD361" s="85">
        <v>41</v>
      </c>
      <c r="FE361" s="85">
        <v>1</v>
      </c>
      <c r="FL361" s="86">
        <f t="shared" si="302"/>
        <v>116</v>
      </c>
      <c r="FM361" s="99">
        <f t="shared" si="290"/>
        <v>5</v>
      </c>
      <c r="FN361" s="99">
        <f t="shared" si="291"/>
        <v>1</v>
      </c>
      <c r="FO361" s="100">
        <f t="shared" si="292"/>
        <v>0.85</v>
      </c>
      <c r="FP361" s="100">
        <f t="shared" si="293"/>
        <v>171</v>
      </c>
      <c r="FQ361" s="101">
        <v>-0.16570771001150741</v>
      </c>
      <c r="FR361" s="101">
        <v>-5.5555555555555511E-2</v>
      </c>
      <c r="FS361" s="101">
        <v>-8.7301587301587227E-2</v>
      </c>
      <c r="FT361" s="100" t="s">
        <v>2230</v>
      </c>
      <c r="FU361" s="100" t="s">
        <v>2341</v>
      </c>
      <c r="FV361" s="100" t="s">
        <v>1429</v>
      </c>
      <c r="FW361" s="100" t="s">
        <v>1644</v>
      </c>
      <c r="FX361" s="100" t="s">
        <v>2319</v>
      </c>
      <c r="FY361" s="100" t="s">
        <v>1974</v>
      </c>
      <c r="FZ361" s="100" t="s">
        <v>1847</v>
      </c>
      <c r="GA361" s="100" t="s">
        <v>2261</v>
      </c>
      <c r="GB361" s="100"/>
    </row>
    <row r="362" spans="1:184" ht="12" hidden="1" customHeight="1" x14ac:dyDescent="0.25">
      <c r="A362" s="32" t="s">
        <v>333</v>
      </c>
      <c r="B362" s="90" t="s">
        <v>348</v>
      </c>
      <c r="C362" s="41" t="str">
        <f>'[1]Özet tablo'!P361</f>
        <v>ERZURUM</v>
      </c>
      <c r="D362" s="41"/>
      <c r="E362" s="41"/>
      <c r="F362" s="41"/>
      <c r="G362" s="91">
        <v>1</v>
      </c>
      <c r="H362" s="91">
        <v>16</v>
      </c>
      <c r="I362" s="91">
        <v>17</v>
      </c>
      <c r="J362" s="91">
        <v>34</v>
      </c>
      <c r="K362" s="92">
        <v>1</v>
      </c>
      <c r="L362" s="92">
        <v>14</v>
      </c>
      <c r="M362" s="92">
        <v>12</v>
      </c>
      <c r="N362" s="92">
        <v>27</v>
      </c>
      <c r="O362" s="93">
        <v>8</v>
      </c>
      <c r="P362" s="40">
        <v>2</v>
      </c>
      <c r="Q362" s="94">
        <f t="shared" si="303"/>
        <v>-7</v>
      </c>
      <c r="R362" s="95">
        <f t="shared" si="304"/>
        <v>-0.20588235294117646</v>
      </c>
      <c r="S362" s="96">
        <v>19</v>
      </c>
      <c r="T362" s="96">
        <v>38</v>
      </c>
      <c r="U362" s="96">
        <v>30</v>
      </c>
      <c r="V362" s="96">
        <v>40</v>
      </c>
      <c r="W362" s="96">
        <v>68</v>
      </c>
      <c r="X362" s="96">
        <v>87</v>
      </c>
      <c r="Y362" s="73">
        <f t="shared" si="257"/>
        <v>5.2631578947368416</v>
      </c>
      <c r="Z362" s="73">
        <f t="shared" si="258"/>
        <v>36.84210526315789</v>
      </c>
      <c r="AA362" s="73">
        <f t="shared" si="259"/>
        <v>60</v>
      </c>
      <c r="AB362" s="73">
        <f t="shared" si="260"/>
        <v>47.058823529411761</v>
      </c>
      <c r="AC362" s="73">
        <f t="shared" si="261"/>
        <v>37.931034482758619</v>
      </c>
      <c r="AD362" s="97">
        <f t="shared" si="262"/>
        <v>36</v>
      </c>
      <c r="AE362" s="40">
        <f t="shared" si="263"/>
        <v>12</v>
      </c>
      <c r="AF362" s="98">
        <v>39</v>
      </c>
      <c r="AG362" s="98">
        <v>37</v>
      </c>
      <c r="AH362" s="98">
        <v>30</v>
      </c>
      <c r="AI362" s="98">
        <v>32</v>
      </c>
      <c r="AJ362" s="98">
        <v>10</v>
      </c>
      <c r="AK362" s="98">
        <v>16</v>
      </c>
      <c r="AL362" s="76">
        <v>2</v>
      </c>
      <c r="AM362" s="76">
        <v>2</v>
      </c>
      <c r="AN362" s="77">
        <v>2</v>
      </c>
      <c r="AO362" s="77">
        <v>9</v>
      </c>
      <c r="AP362" s="77">
        <v>11</v>
      </c>
      <c r="AQ362" s="77">
        <v>0</v>
      </c>
      <c r="AR362" s="77">
        <f t="shared" si="294"/>
        <v>22</v>
      </c>
      <c r="AS362" s="77">
        <v>2</v>
      </c>
      <c r="AT362" s="78">
        <v>8</v>
      </c>
      <c r="AU362" s="79">
        <v>4</v>
      </c>
      <c r="AV362" s="80">
        <f t="shared" si="264"/>
        <v>15.942028985507244</v>
      </c>
      <c r="AW362" s="80">
        <f t="shared" si="265"/>
        <v>29.032258064516132</v>
      </c>
      <c r="AX362" s="80">
        <f t="shared" si="266"/>
        <v>28.125</v>
      </c>
      <c r="AY362" s="81">
        <f t="shared" si="267"/>
        <v>5.4054054054054053</v>
      </c>
      <c r="AZ362" s="81">
        <f t="shared" si="268"/>
        <v>30</v>
      </c>
      <c r="BA362" s="81">
        <f t="shared" si="269"/>
        <v>54.761904761904766</v>
      </c>
      <c r="BB362" s="81">
        <f t="shared" si="270"/>
        <v>44.444444444444443</v>
      </c>
      <c r="BC362" s="81">
        <f t="shared" si="271"/>
        <v>31.645569620253166</v>
      </c>
      <c r="BD362" s="82">
        <f t="shared" si="295"/>
        <v>19</v>
      </c>
      <c r="BE362" s="83">
        <v>2</v>
      </c>
      <c r="BF362" s="83">
        <v>2</v>
      </c>
      <c r="BG362" s="83">
        <v>2</v>
      </c>
      <c r="BH362" s="83">
        <v>8</v>
      </c>
      <c r="BI362" s="83">
        <v>12</v>
      </c>
      <c r="BJ362" s="83">
        <v>1</v>
      </c>
      <c r="BK362" s="77">
        <f t="shared" si="296"/>
        <v>23</v>
      </c>
      <c r="BL362" s="83">
        <f t="shared" si="272"/>
        <v>2</v>
      </c>
      <c r="BM362" s="84">
        <v>2</v>
      </c>
      <c r="BN362" s="83">
        <f t="shared" si="273"/>
        <v>2</v>
      </c>
      <c r="BO362" s="83">
        <f t="shared" si="274"/>
        <v>2</v>
      </c>
      <c r="BP362" s="83">
        <f t="shared" si="275"/>
        <v>8</v>
      </c>
      <c r="BQ362" s="83">
        <f t="shared" si="276"/>
        <v>12</v>
      </c>
      <c r="BR362" s="83">
        <f t="shared" si="277"/>
        <v>1</v>
      </c>
      <c r="BS362" s="77">
        <f t="shared" si="297"/>
        <v>23</v>
      </c>
      <c r="BT362" s="83">
        <f t="shared" si="278"/>
        <v>0</v>
      </c>
      <c r="BU362" s="77"/>
      <c r="BV362" s="83">
        <f t="shared" si="279"/>
        <v>0</v>
      </c>
      <c r="BW362" s="83">
        <f t="shared" si="280"/>
        <v>0</v>
      </c>
      <c r="BX362" s="83">
        <f t="shared" si="281"/>
        <v>0</v>
      </c>
      <c r="BY362" s="83">
        <f t="shared" si="282"/>
        <v>0</v>
      </c>
      <c r="BZ362" s="83">
        <f t="shared" si="283"/>
        <v>0</v>
      </c>
      <c r="CA362" s="77">
        <f t="shared" si="298"/>
        <v>0</v>
      </c>
      <c r="CC362" s="77"/>
      <c r="CI362" s="77">
        <f t="shared" si="299"/>
        <v>0</v>
      </c>
      <c r="CP362" s="77">
        <f t="shared" si="300"/>
        <v>0</v>
      </c>
      <c r="CQ362" s="85">
        <f t="shared" si="284"/>
        <v>0</v>
      </c>
      <c r="CR362" s="77"/>
      <c r="CS362" s="85">
        <f t="shared" si="285"/>
        <v>0</v>
      </c>
      <c r="CT362" s="85">
        <f t="shared" si="286"/>
        <v>0</v>
      </c>
      <c r="CU362" s="85">
        <f t="shared" si="287"/>
        <v>0</v>
      </c>
      <c r="CV362" s="85">
        <f t="shared" si="288"/>
        <v>0</v>
      </c>
      <c r="CW362" s="85">
        <f t="shared" si="289"/>
        <v>0</v>
      </c>
      <c r="CX362" s="77">
        <f t="shared" si="301"/>
        <v>0</v>
      </c>
      <c r="ET362" s="85">
        <v>2</v>
      </c>
      <c r="EU362" s="85">
        <v>2</v>
      </c>
      <c r="EV362" s="85">
        <v>2</v>
      </c>
      <c r="EW362" s="85">
        <v>8</v>
      </c>
      <c r="EX362" s="85">
        <v>12</v>
      </c>
      <c r="EY362" s="85">
        <v>1</v>
      </c>
      <c r="FL362" s="86">
        <f t="shared" si="302"/>
        <v>15.399999999999999</v>
      </c>
      <c r="FM362" s="99">
        <f t="shared" si="290"/>
        <v>0</v>
      </c>
      <c r="FN362" s="99">
        <f t="shared" si="291"/>
        <v>0</v>
      </c>
      <c r="FO362" s="100">
        <f t="shared" si="292"/>
        <v>0</v>
      </c>
      <c r="FP362" s="100">
        <f t="shared" si="293"/>
        <v>0</v>
      </c>
      <c r="FQ362" s="101">
        <v>1.9083969465648824E-2</v>
      </c>
      <c r="FR362" s="101">
        <v>3.875956632653061E-2</v>
      </c>
      <c r="FS362" s="101">
        <v>-0.14754428341384854</v>
      </c>
      <c r="FT362" s="100" t="s">
        <v>2318</v>
      </c>
      <c r="FU362" s="100" t="s">
        <v>2319</v>
      </c>
      <c r="FV362" s="100" t="s">
        <v>2358</v>
      </c>
      <c r="FW362" s="100" t="s">
        <v>1796</v>
      </c>
      <c r="FX362" s="100" t="s">
        <v>2197</v>
      </c>
      <c r="FY362" s="100" t="s">
        <v>1842</v>
      </c>
      <c r="FZ362" s="100" t="s">
        <v>2279</v>
      </c>
      <c r="GA362" s="100" t="s">
        <v>2139</v>
      </c>
      <c r="GB362" s="100"/>
    </row>
    <row r="363" spans="1:184" hidden="1" x14ac:dyDescent="0.25">
      <c r="A363" s="32" t="s">
        <v>333</v>
      </c>
      <c r="B363" s="90" t="s">
        <v>349</v>
      </c>
      <c r="C363" s="41" t="str">
        <f>'[1]Özet tablo'!P362</f>
        <v>ERZURUM</v>
      </c>
      <c r="D363" s="41"/>
      <c r="E363" s="41"/>
      <c r="F363" s="41"/>
      <c r="G363" s="91">
        <v>6</v>
      </c>
      <c r="H363" s="91">
        <v>119</v>
      </c>
      <c r="I363" s="91">
        <v>91</v>
      </c>
      <c r="J363" s="91">
        <v>216</v>
      </c>
      <c r="K363" s="92">
        <v>35</v>
      </c>
      <c r="L363" s="92">
        <v>101</v>
      </c>
      <c r="M363" s="92">
        <v>104</v>
      </c>
      <c r="N363" s="92">
        <v>240</v>
      </c>
      <c r="O363" s="93">
        <v>52</v>
      </c>
      <c r="P363" s="40">
        <v>12</v>
      </c>
      <c r="Q363" s="94">
        <f t="shared" si="303"/>
        <v>24</v>
      </c>
      <c r="R363" s="95">
        <f t="shared" si="304"/>
        <v>0.1111111111111111</v>
      </c>
      <c r="S363" s="96">
        <v>199</v>
      </c>
      <c r="T363" s="96">
        <v>293</v>
      </c>
      <c r="U363" s="96">
        <v>220</v>
      </c>
      <c r="V363" s="96">
        <v>287</v>
      </c>
      <c r="W363" s="96">
        <v>513</v>
      </c>
      <c r="X363" s="96">
        <v>712</v>
      </c>
      <c r="Y363" s="73">
        <f t="shared" si="257"/>
        <v>17.587939698492463</v>
      </c>
      <c r="Z363" s="73">
        <f t="shared" si="258"/>
        <v>34.470989761092156</v>
      </c>
      <c r="AA363" s="73">
        <f t="shared" si="259"/>
        <v>65.454545454545453</v>
      </c>
      <c r="AB363" s="73">
        <f t="shared" si="260"/>
        <v>47.758284600389864</v>
      </c>
      <c r="AC363" s="73">
        <f t="shared" si="261"/>
        <v>39.325842696629216</v>
      </c>
      <c r="AD363" s="97">
        <f t="shared" si="262"/>
        <v>268</v>
      </c>
      <c r="AE363" s="40">
        <f t="shared" si="263"/>
        <v>76</v>
      </c>
      <c r="AF363" s="98">
        <v>282</v>
      </c>
      <c r="AG363" s="98">
        <v>248</v>
      </c>
      <c r="AH363" s="98">
        <v>236</v>
      </c>
      <c r="AI363" s="98">
        <v>210</v>
      </c>
      <c r="AJ363" s="98">
        <v>66</v>
      </c>
      <c r="AK363" s="98">
        <v>58</v>
      </c>
      <c r="AL363" s="76">
        <v>8</v>
      </c>
      <c r="AM363" s="76">
        <v>14</v>
      </c>
      <c r="AN363" s="77">
        <v>56</v>
      </c>
      <c r="AO363" s="77">
        <v>100</v>
      </c>
      <c r="AP363" s="77">
        <v>58</v>
      </c>
      <c r="AQ363" s="77">
        <v>0</v>
      </c>
      <c r="AR363" s="77">
        <f t="shared" si="294"/>
        <v>214</v>
      </c>
      <c r="AS363" s="77">
        <v>9</v>
      </c>
      <c r="AT363" s="78">
        <v>49</v>
      </c>
      <c r="AU363" s="79">
        <v>47</v>
      </c>
      <c r="AV363" s="80">
        <f t="shared" si="264"/>
        <v>22.925764192139738</v>
      </c>
      <c r="AW363" s="80">
        <f t="shared" si="265"/>
        <v>33.408071748878925</v>
      </c>
      <c r="AX363" s="80">
        <f t="shared" si="266"/>
        <v>23.333333333333332</v>
      </c>
      <c r="AY363" s="81">
        <f t="shared" si="267"/>
        <v>22.58064516129032</v>
      </c>
      <c r="AZ363" s="81">
        <f t="shared" si="268"/>
        <v>42.372881355932201</v>
      </c>
      <c r="BA363" s="81">
        <f t="shared" si="269"/>
        <v>55.797101449275367</v>
      </c>
      <c r="BB363" s="81">
        <f t="shared" si="270"/>
        <v>49.609375</v>
      </c>
      <c r="BC363" s="81">
        <f t="shared" si="271"/>
        <v>40.076335877862597</v>
      </c>
      <c r="BD363" s="82">
        <f t="shared" si="295"/>
        <v>122</v>
      </c>
      <c r="BE363" s="83">
        <v>8</v>
      </c>
      <c r="BF363" s="83">
        <v>12</v>
      </c>
      <c r="BG363" s="83">
        <v>50</v>
      </c>
      <c r="BH363" s="83">
        <v>100</v>
      </c>
      <c r="BI363" s="83">
        <v>64</v>
      </c>
      <c r="BJ363" s="83">
        <v>0</v>
      </c>
      <c r="BK363" s="77">
        <f t="shared" si="296"/>
        <v>214</v>
      </c>
      <c r="BL363" s="83">
        <f t="shared" si="272"/>
        <v>8</v>
      </c>
      <c r="BM363" s="84">
        <v>14</v>
      </c>
      <c r="BN363" s="83">
        <f t="shared" si="273"/>
        <v>12</v>
      </c>
      <c r="BO363" s="83">
        <f t="shared" si="274"/>
        <v>50</v>
      </c>
      <c r="BP363" s="83">
        <f t="shared" si="275"/>
        <v>100</v>
      </c>
      <c r="BQ363" s="83">
        <f t="shared" si="276"/>
        <v>64</v>
      </c>
      <c r="BR363" s="83">
        <f t="shared" si="277"/>
        <v>0</v>
      </c>
      <c r="BS363" s="77">
        <f t="shared" si="297"/>
        <v>214</v>
      </c>
      <c r="BT363" s="83">
        <f t="shared" si="278"/>
        <v>0</v>
      </c>
      <c r="BU363" s="77"/>
      <c r="BV363" s="83">
        <f t="shared" si="279"/>
        <v>0</v>
      </c>
      <c r="BW363" s="83">
        <f t="shared" si="280"/>
        <v>0</v>
      </c>
      <c r="BX363" s="83">
        <f t="shared" si="281"/>
        <v>0</v>
      </c>
      <c r="BY363" s="83">
        <f t="shared" si="282"/>
        <v>0</v>
      </c>
      <c r="BZ363" s="83">
        <f t="shared" si="283"/>
        <v>0</v>
      </c>
      <c r="CA363" s="77">
        <f t="shared" si="298"/>
        <v>0</v>
      </c>
      <c r="CC363" s="77"/>
      <c r="CI363" s="77">
        <f t="shared" si="299"/>
        <v>0</v>
      </c>
      <c r="CP363" s="77">
        <f t="shared" si="300"/>
        <v>0</v>
      </c>
      <c r="CQ363" s="85">
        <f t="shared" si="284"/>
        <v>0</v>
      </c>
      <c r="CR363" s="77"/>
      <c r="CS363" s="85">
        <f t="shared" si="285"/>
        <v>0</v>
      </c>
      <c r="CT363" s="85">
        <f t="shared" si="286"/>
        <v>0</v>
      </c>
      <c r="CU363" s="85">
        <f t="shared" si="287"/>
        <v>0</v>
      </c>
      <c r="CV363" s="85">
        <f t="shared" si="288"/>
        <v>0</v>
      </c>
      <c r="CW363" s="85">
        <f t="shared" si="289"/>
        <v>0</v>
      </c>
      <c r="CX363" s="77">
        <f t="shared" si="301"/>
        <v>0</v>
      </c>
      <c r="ET363" s="85">
        <v>7</v>
      </c>
      <c r="EU363" s="85">
        <v>9</v>
      </c>
      <c r="EV363" s="85">
        <v>14</v>
      </c>
      <c r="EW363" s="85">
        <v>68</v>
      </c>
      <c r="EX363" s="85">
        <v>45</v>
      </c>
      <c r="EY363" s="85">
        <v>0</v>
      </c>
      <c r="EZ363" s="85">
        <v>1</v>
      </c>
      <c r="FA363" s="85">
        <v>3</v>
      </c>
      <c r="FB363" s="85">
        <v>36</v>
      </c>
      <c r="FC363" s="85">
        <v>32</v>
      </c>
      <c r="FD363" s="85">
        <v>19</v>
      </c>
      <c r="FE363" s="85">
        <v>0</v>
      </c>
      <c r="FL363" s="86">
        <f t="shared" si="302"/>
        <v>105.19999999999999</v>
      </c>
      <c r="FM363" s="99">
        <f t="shared" si="290"/>
        <v>5</v>
      </c>
      <c r="FN363" s="99">
        <f t="shared" si="291"/>
        <v>1</v>
      </c>
      <c r="FO363" s="100">
        <f t="shared" si="292"/>
        <v>0.85</v>
      </c>
      <c r="FP363" s="100">
        <f t="shared" si="293"/>
        <v>171</v>
      </c>
      <c r="FQ363" s="101">
        <v>9.8791207329884667E-2</v>
      </c>
      <c r="FR363" s="101">
        <v>2.4941705529647088E-2</v>
      </c>
      <c r="FS363" s="101">
        <v>0.17098006501545951</v>
      </c>
      <c r="FT363" s="100" t="s">
        <v>2331</v>
      </c>
      <c r="FU363" s="100" t="s">
        <v>2357</v>
      </c>
      <c r="FV363" s="100" t="s">
        <v>1615</v>
      </c>
      <c r="FW363" s="100" t="s">
        <v>1430</v>
      </c>
      <c r="FX363" s="100" t="s">
        <v>1419</v>
      </c>
      <c r="FY363" s="100" t="s">
        <v>2323</v>
      </c>
      <c r="FZ363" s="100" t="s">
        <v>1498</v>
      </c>
      <c r="GA363" s="100" t="s">
        <v>1847</v>
      </c>
      <c r="GB363" s="100"/>
    </row>
    <row r="364" spans="1:184" hidden="1" x14ac:dyDescent="0.25">
      <c r="A364" s="32" t="s">
        <v>333</v>
      </c>
      <c r="B364" s="90" t="s">
        <v>350</v>
      </c>
      <c r="C364" s="41" t="str">
        <f>'[1]Özet tablo'!P363</f>
        <v>ERZURUM</v>
      </c>
      <c r="D364" s="41"/>
      <c r="E364" s="41"/>
      <c r="F364" s="41"/>
      <c r="G364" s="91">
        <v>99</v>
      </c>
      <c r="H364" s="91">
        <v>265</v>
      </c>
      <c r="I364" s="91">
        <v>143</v>
      </c>
      <c r="J364" s="91">
        <v>507</v>
      </c>
      <c r="K364" s="92">
        <v>67</v>
      </c>
      <c r="L364" s="92">
        <v>221</v>
      </c>
      <c r="M364" s="92">
        <v>131</v>
      </c>
      <c r="N364" s="92">
        <v>419</v>
      </c>
      <c r="O364" s="93">
        <v>125</v>
      </c>
      <c r="P364" s="40">
        <v>3</v>
      </c>
      <c r="Q364" s="94">
        <f t="shared" si="303"/>
        <v>-88</v>
      </c>
      <c r="R364" s="95">
        <f t="shared" si="304"/>
        <v>-0.17357001972386588</v>
      </c>
      <c r="S364" s="96">
        <v>509</v>
      </c>
      <c r="T364" s="96">
        <v>617</v>
      </c>
      <c r="U364" s="96">
        <v>463</v>
      </c>
      <c r="V364" s="96">
        <v>605</v>
      </c>
      <c r="W364" s="96">
        <v>1080</v>
      </c>
      <c r="X364" s="96">
        <v>1589</v>
      </c>
      <c r="Y364" s="73">
        <f t="shared" si="257"/>
        <v>13.163064833005894</v>
      </c>
      <c r="Z364" s="73">
        <f t="shared" si="258"/>
        <v>35.818476499189629</v>
      </c>
      <c r="AA364" s="73">
        <f t="shared" si="259"/>
        <v>54.643628509719221</v>
      </c>
      <c r="AB364" s="73">
        <f t="shared" si="260"/>
        <v>43.888888888888886</v>
      </c>
      <c r="AC364" s="73">
        <f t="shared" si="261"/>
        <v>34.046570169918191</v>
      </c>
      <c r="AD364" s="97">
        <f t="shared" si="262"/>
        <v>606</v>
      </c>
      <c r="AE364" s="40">
        <f t="shared" si="263"/>
        <v>210</v>
      </c>
      <c r="AF364" s="98">
        <v>635</v>
      </c>
      <c r="AG364" s="98">
        <v>515</v>
      </c>
      <c r="AH364" s="98">
        <v>619</v>
      </c>
      <c r="AI364" s="98">
        <v>456</v>
      </c>
      <c r="AJ364" s="98">
        <v>141</v>
      </c>
      <c r="AK364" s="98">
        <v>143</v>
      </c>
      <c r="AL364" s="76">
        <v>16</v>
      </c>
      <c r="AM364" s="76">
        <v>28</v>
      </c>
      <c r="AN364" s="77">
        <v>34</v>
      </c>
      <c r="AO364" s="77">
        <v>165</v>
      </c>
      <c r="AP364" s="77">
        <v>147</v>
      </c>
      <c r="AQ364" s="77">
        <v>1</v>
      </c>
      <c r="AR364" s="77">
        <f t="shared" si="294"/>
        <v>347</v>
      </c>
      <c r="AS364" s="77">
        <v>4</v>
      </c>
      <c r="AT364" s="78">
        <v>109</v>
      </c>
      <c r="AU364" s="79">
        <v>126</v>
      </c>
      <c r="AV364" s="80">
        <f t="shared" si="264"/>
        <v>18.331616889804327</v>
      </c>
      <c r="AW364" s="80">
        <f t="shared" si="265"/>
        <v>28.744186046511626</v>
      </c>
      <c r="AX364" s="80">
        <f t="shared" si="266"/>
        <v>31.578947368421051</v>
      </c>
      <c r="AY364" s="81">
        <f t="shared" si="267"/>
        <v>6.6019417475728162</v>
      </c>
      <c r="AZ364" s="81">
        <f t="shared" si="268"/>
        <v>26.655896607431341</v>
      </c>
      <c r="BA364" s="81">
        <f t="shared" si="269"/>
        <v>63.98659966499163</v>
      </c>
      <c r="BB364" s="81">
        <f t="shared" si="270"/>
        <v>44.983552631578952</v>
      </c>
      <c r="BC364" s="81">
        <f t="shared" si="271"/>
        <v>37.410071942446045</v>
      </c>
      <c r="BD364" s="82">
        <f t="shared" si="295"/>
        <v>215</v>
      </c>
      <c r="BE364" s="83">
        <v>17</v>
      </c>
      <c r="BF364" s="83">
        <v>19</v>
      </c>
      <c r="BG364" s="83">
        <v>29</v>
      </c>
      <c r="BH364" s="83">
        <v>151</v>
      </c>
      <c r="BI364" s="83">
        <v>184</v>
      </c>
      <c r="BJ364" s="83">
        <v>2</v>
      </c>
      <c r="BK364" s="77">
        <f t="shared" si="296"/>
        <v>366</v>
      </c>
      <c r="BL364" s="83">
        <f t="shared" si="272"/>
        <v>17</v>
      </c>
      <c r="BM364" s="84">
        <v>28</v>
      </c>
      <c r="BN364" s="83">
        <f t="shared" si="273"/>
        <v>19</v>
      </c>
      <c r="BO364" s="83">
        <f t="shared" si="274"/>
        <v>29</v>
      </c>
      <c r="BP364" s="83">
        <f t="shared" si="275"/>
        <v>151</v>
      </c>
      <c r="BQ364" s="83">
        <f t="shared" si="276"/>
        <v>184</v>
      </c>
      <c r="BR364" s="83">
        <f t="shared" si="277"/>
        <v>2</v>
      </c>
      <c r="BS364" s="77">
        <f t="shared" si="297"/>
        <v>366</v>
      </c>
      <c r="BT364" s="83">
        <f t="shared" si="278"/>
        <v>0</v>
      </c>
      <c r="BU364" s="77"/>
      <c r="BV364" s="83">
        <f t="shared" si="279"/>
        <v>0</v>
      </c>
      <c r="BW364" s="83">
        <f t="shared" si="280"/>
        <v>0</v>
      </c>
      <c r="BX364" s="83">
        <f t="shared" si="281"/>
        <v>0</v>
      </c>
      <c r="BY364" s="83">
        <f t="shared" si="282"/>
        <v>0</v>
      </c>
      <c r="BZ364" s="83">
        <f t="shared" si="283"/>
        <v>0</v>
      </c>
      <c r="CA364" s="77">
        <f t="shared" si="298"/>
        <v>0</v>
      </c>
      <c r="CC364" s="77"/>
      <c r="CI364" s="77">
        <f t="shared" si="299"/>
        <v>0</v>
      </c>
      <c r="CP364" s="77">
        <f t="shared" si="300"/>
        <v>0</v>
      </c>
      <c r="CQ364" s="85">
        <f t="shared" si="284"/>
        <v>0</v>
      </c>
      <c r="CR364" s="77"/>
      <c r="CS364" s="85">
        <f t="shared" si="285"/>
        <v>0</v>
      </c>
      <c r="CT364" s="85">
        <f t="shared" si="286"/>
        <v>0</v>
      </c>
      <c r="CU364" s="85">
        <f t="shared" si="287"/>
        <v>0</v>
      </c>
      <c r="CV364" s="85">
        <f t="shared" si="288"/>
        <v>0</v>
      </c>
      <c r="CW364" s="85">
        <f t="shared" si="289"/>
        <v>0</v>
      </c>
      <c r="CX364" s="77">
        <f t="shared" si="301"/>
        <v>0</v>
      </c>
      <c r="ET364" s="85">
        <v>16</v>
      </c>
      <c r="EU364" s="85">
        <v>16</v>
      </c>
      <c r="EV364" s="85">
        <v>12</v>
      </c>
      <c r="EW364" s="85">
        <v>114</v>
      </c>
      <c r="EX364" s="85">
        <v>161</v>
      </c>
      <c r="EY364" s="85">
        <v>1</v>
      </c>
      <c r="EZ364" s="85">
        <v>1</v>
      </c>
      <c r="FA364" s="85">
        <v>3</v>
      </c>
      <c r="FB364" s="85">
        <v>17</v>
      </c>
      <c r="FC364" s="85">
        <v>37</v>
      </c>
      <c r="FD364" s="85">
        <v>23</v>
      </c>
      <c r="FE364" s="85">
        <v>1</v>
      </c>
      <c r="FL364" s="86">
        <f t="shared" si="302"/>
        <v>330.5</v>
      </c>
      <c r="FM364" s="99">
        <f t="shared" si="290"/>
        <v>16</v>
      </c>
      <c r="FN364" s="99">
        <f t="shared" si="291"/>
        <v>3</v>
      </c>
      <c r="FO364" s="100">
        <f t="shared" si="292"/>
        <v>2.72</v>
      </c>
      <c r="FP364" s="100">
        <f t="shared" si="293"/>
        <v>513</v>
      </c>
      <c r="FQ364" s="101">
        <v>0.15580952380952387</v>
      </c>
      <c r="FR364" s="101">
        <v>3.0047963886015331E-2</v>
      </c>
      <c r="FS364" s="101">
        <v>4.7392529950669463E-2</v>
      </c>
      <c r="FT364" s="100" t="s">
        <v>1413</v>
      </c>
      <c r="FU364" s="100" t="s">
        <v>1674</v>
      </c>
      <c r="FV364" s="100" t="s">
        <v>2148</v>
      </c>
      <c r="FW364" s="100" t="s">
        <v>1707</v>
      </c>
      <c r="FX364" s="100" t="s">
        <v>1901</v>
      </c>
      <c r="FY364" s="100" t="s">
        <v>2135</v>
      </c>
      <c r="FZ364" s="100" t="s">
        <v>2000</v>
      </c>
      <c r="GA364" s="100" t="s">
        <v>1787</v>
      </c>
      <c r="GB364" s="100"/>
    </row>
    <row r="365" spans="1:184" hidden="1" x14ac:dyDescent="0.25">
      <c r="A365" s="32" t="s">
        <v>333</v>
      </c>
      <c r="B365" s="90" t="s">
        <v>351</v>
      </c>
      <c r="C365" s="41" t="str">
        <f>'[1]Özet tablo'!P364</f>
        <v>ERZURUM</v>
      </c>
      <c r="D365" s="41"/>
      <c r="E365" s="41"/>
      <c r="F365" s="41"/>
      <c r="G365" s="91">
        <v>29</v>
      </c>
      <c r="H365" s="91">
        <v>66</v>
      </c>
      <c r="I365" s="91">
        <v>50</v>
      </c>
      <c r="J365" s="91">
        <v>145</v>
      </c>
      <c r="K365" s="92">
        <v>26</v>
      </c>
      <c r="L365" s="92">
        <v>58</v>
      </c>
      <c r="M365" s="92">
        <v>43</v>
      </c>
      <c r="N365" s="92">
        <v>127</v>
      </c>
      <c r="O365" s="93">
        <v>26</v>
      </c>
      <c r="P365" s="40">
        <v>3</v>
      </c>
      <c r="Q365" s="94">
        <f t="shared" si="303"/>
        <v>-18</v>
      </c>
      <c r="R365" s="95">
        <f t="shared" si="304"/>
        <v>-0.12413793103448276</v>
      </c>
      <c r="S365" s="96">
        <v>155</v>
      </c>
      <c r="T365" s="96">
        <v>192</v>
      </c>
      <c r="U365" s="96">
        <v>145</v>
      </c>
      <c r="V365" s="96">
        <v>195</v>
      </c>
      <c r="W365" s="96">
        <v>337</v>
      </c>
      <c r="X365" s="96">
        <v>492</v>
      </c>
      <c r="Y365" s="73">
        <f t="shared" si="257"/>
        <v>16.7741935483871</v>
      </c>
      <c r="Z365" s="73">
        <f t="shared" si="258"/>
        <v>30.208333333333332</v>
      </c>
      <c r="AA365" s="73">
        <f t="shared" si="259"/>
        <v>45.517241379310349</v>
      </c>
      <c r="AB365" s="73">
        <f t="shared" si="260"/>
        <v>36.795252225519285</v>
      </c>
      <c r="AC365" s="73">
        <f t="shared" si="261"/>
        <v>30.487804878048781</v>
      </c>
      <c r="AD365" s="97">
        <f t="shared" si="262"/>
        <v>213</v>
      </c>
      <c r="AE365" s="40">
        <f t="shared" si="263"/>
        <v>79</v>
      </c>
      <c r="AF365" s="98">
        <v>174</v>
      </c>
      <c r="AG365" s="98">
        <v>143</v>
      </c>
      <c r="AH365" s="98">
        <v>171</v>
      </c>
      <c r="AI365" s="98">
        <v>128</v>
      </c>
      <c r="AJ365" s="98">
        <v>44</v>
      </c>
      <c r="AK365" s="98">
        <v>39</v>
      </c>
      <c r="AL365" s="76">
        <v>7</v>
      </c>
      <c r="AM365" s="76">
        <v>9</v>
      </c>
      <c r="AN365" s="77">
        <v>29</v>
      </c>
      <c r="AO365" s="77">
        <v>48</v>
      </c>
      <c r="AP365" s="77">
        <v>46</v>
      </c>
      <c r="AQ365" s="77">
        <v>0</v>
      </c>
      <c r="AR365" s="77">
        <f t="shared" si="294"/>
        <v>123</v>
      </c>
      <c r="AS365" s="77">
        <v>7</v>
      </c>
      <c r="AT365" s="78">
        <v>14</v>
      </c>
      <c r="AU365" s="79">
        <v>22</v>
      </c>
      <c r="AV365" s="80">
        <f t="shared" si="264"/>
        <v>25.092250922509223</v>
      </c>
      <c r="AW365" s="80">
        <f t="shared" si="265"/>
        <v>29.096989966555181</v>
      </c>
      <c r="AX365" s="80">
        <f t="shared" si="266"/>
        <v>30.46875</v>
      </c>
      <c r="AY365" s="81">
        <f t="shared" si="267"/>
        <v>20.27972027972028</v>
      </c>
      <c r="AZ365" s="81">
        <f t="shared" si="268"/>
        <v>28.07017543859649</v>
      </c>
      <c r="BA365" s="81">
        <f t="shared" si="269"/>
        <v>47.674418604651166</v>
      </c>
      <c r="BB365" s="81">
        <f t="shared" si="270"/>
        <v>37.900874635568513</v>
      </c>
      <c r="BC365" s="81">
        <f t="shared" si="271"/>
        <v>35.238095238095241</v>
      </c>
      <c r="BD365" s="82">
        <f t="shared" si="295"/>
        <v>90</v>
      </c>
      <c r="BE365" s="83">
        <v>9</v>
      </c>
      <c r="BF365" s="83">
        <v>12</v>
      </c>
      <c r="BG365" s="83">
        <v>30</v>
      </c>
      <c r="BH365" s="83">
        <v>60</v>
      </c>
      <c r="BI365" s="83">
        <v>62</v>
      </c>
      <c r="BJ365" s="83">
        <v>1</v>
      </c>
      <c r="BK365" s="77">
        <f t="shared" si="296"/>
        <v>153</v>
      </c>
      <c r="BL365" s="83">
        <f t="shared" si="272"/>
        <v>8</v>
      </c>
      <c r="BM365" s="84">
        <v>9</v>
      </c>
      <c r="BN365" s="83">
        <f t="shared" si="273"/>
        <v>10</v>
      </c>
      <c r="BO365" s="83">
        <f t="shared" si="274"/>
        <v>30</v>
      </c>
      <c r="BP365" s="83">
        <f t="shared" si="275"/>
        <v>50</v>
      </c>
      <c r="BQ365" s="83">
        <f t="shared" si="276"/>
        <v>48</v>
      </c>
      <c r="BR365" s="83">
        <f t="shared" si="277"/>
        <v>0</v>
      </c>
      <c r="BS365" s="77">
        <f t="shared" si="297"/>
        <v>128</v>
      </c>
      <c r="BT365" s="83">
        <f t="shared" si="278"/>
        <v>0</v>
      </c>
      <c r="BU365" s="77"/>
      <c r="BV365" s="83">
        <f t="shared" si="279"/>
        <v>0</v>
      </c>
      <c r="BW365" s="83">
        <f t="shared" si="280"/>
        <v>0</v>
      </c>
      <c r="BX365" s="83">
        <f t="shared" si="281"/>
        <v>0</v>
      </c>
      <c r="BY365" s="83">
        <f t="shared" si="282"/>
        <v>0</v>
      </c>
      <c r="BZ365" s="83">
        <f t="shared" si="283"/>
        <v>0</v>
      </c>
      <c r="CA365" s="77">
        <f t="shared" si="298"/>
        <v>0</v>
      </c>
      <c r="CC365" s="77"/>
      <c r="CI365" s="77">
        <f t="shared" si="299"/>
        <v>0</v>
      </c>
      <c r="CP365" s="77">
        <f t="shared" si="300"/>
        <v>0</v>
      </c>
      <c r="CQ365" s="85">
        <f t="shared" si="284"/>
        <v>1</v>
      </c>
      <c r="CR365" s="77"/>
      <c r="CS365" s="85">
        <f t="shared" si="285"/>
        <v>2</v>
      </c>
      <c r="CT365" s="85">
        <f t="shared" si="286"/>
        <v>0</v>
      </c>
      <c r="CU365" s="85">
        <f t="shared" si="287"/>
        <v>10</v>
      </c>
      <c r="CV365" s="85">
        <f t="shared" si="288"/>
        <v>14</v>
      </c>
      <c r="CW365" s="85">
        <f t="shared" si="289"/>
        <v>1</v>
      </c>
      <c r="CX365" s="77">
        <f t="shared" si="301"/>
        <v>25</v>
      </c>
      <c r="CY365" s="85">
        <v>1</v>
      </c>
      <c r="CZ365" s="85">
        <v>2</v>
      </c>
      <c r="DA365" s="85">
        <v>0</v>
      </c>
      <c r="DB365" s="85">
        <v>10</v>
      </c>
      <c r="DC365" s="85">
        <v>14</v>
      </c>
      <c r="DD365" s="85">
        <v>1</v>
      </c>
      <c r="ET365" s="85">
        <v>7</v>
      </c>
      <c r="EU365" s="85">
        <v>7</v>
      </c>
      <c r="EV365" s="85">
        <v>17</v>
      </c>
      <c r="EW365" s="85">
        <v>25</v>
      </c>
      <c r="EX365" s="85">
        <v>30</v>
      </c>
      <c r="EY365" s="85">
        <v>0</v>
      </c>
      <c r="EZ365" s="85">
        <v>1</v>
      </c>
      <c r="FA365" s="85">
        <v>3</v>
      </c>
      <c r="FB365" s="85">
        <v>13</v>
      </c>
      <c r="FC365" s="85">
        <v>25</v>
      </c>
      <c r="FD365" s="85">
        <v>18</v>
      </c>
      <c r="FE365" s="85">
        <v>0</v>
      </c>
      <c r="FL365" s="86">
        <f t="shared" si="302"/>
        <v>101.29999999999998</v>
      </c>
      <c r="FM365" s="99">
        <f t="shared" si="290"/>
        <v>5</v>
      </c>
      <c r="FN365" s="99">
        <f t="shared" si="291"/>
        <v>1</v>
      </c>
      <c r="FO365" s="100">
        <f t="shared" si="292"/>
        <v>0.85</v>
      </c>
      <c r="FP365" s="100">
        <f t="shared" si="293"/>
        <v>171</v>
      </c>
      <c r="FQ365" s="101">
        <v>0.12435485441620403</v>
      </c>
      <c r="FR365" s="101">
        <v>0.10319148936170207</v>
      </c>
      <c r="FS365" s="101">
        <v>-1.219512195121936E-2</v>
      </c>
      <c r="FT365" s="100" t="s">
        <v>1825</v>
      </c>
      <c r="FU365" s="100" t="s">
        <v>1826</v>
      </c>
      <c r="FV365" s="100" t="s">
        <v>1827</v>
      </c>
      <c r="FW365" s="100" t="s">
        <v>1423</v>
      </c>
      <c r="FX365" s="100" t="s">
        <v>1459</v>
      </c>
      <c r="FY365" s="100" t="s">
        <v>1828</v>
      </c>
      <c r="FZ365" s="100" t="s">
        <v>1829</v>
      </c>
      <c r="GA365" s="100" t="s">
        <v>1632</v>
      </c>
      <c r="GB365" s="100"/>
    </row>
    <row r="366" spans="1:184" hidden="1" x14ac:dyDescent="0.25">
      <c r="A366" s="32" t="s">
        <v>333</v>
      </c>
      <c r="B366" s="90" t="s">
        <v>352</v>
      </c>
      <c r="C366" s="41" t="str">
        <f>'[1]Özet tablo'!P365</f>
        <v>ERZURUM</v>
      </c>
      <c r="D366" s="41"/>
      <c r="E366" s="41"/>
      <c r="F366" s="41"/>
      <c r="G366" s="91">
        <v>77</v>
      </c>
      <c r="H366" s="91">
        <v>80</v>
      </c>
      <c r="I366" s="91">
        <v>49</v>
      </c>
      <c r="J366" s="91">
        <v>206</v>
      </c>
      <c r="K366" s="92">
        <v>26</v>
      </c>
      <c r="L366" s="92">
        <v>59</v>
      </c>
      <c r="M366" s="92">
        <v>40</v>
      </c>
      <c r="N366" s="92">
        <v>125</v>
      </c>
      <c r="O366" s="93">
        <v>7</v>
      </c>
      <c r="P366" s="40">
        <v>6</v>
      </c>
      <c r="Q366" s="94">
        <f t="shared" si="303"/>
        <v>-81</v>
      </c>
      <c r="R366" s="95">
        <f t="shared" si="304"/>
        <v>-0.39320388349514562</v>
      </c>
      <c r="S366" s="96">
        <v>81</v>
      </c>
      <c r="T366" s="96">
        <v>107</v>
      </c>
      <c r="U366" s="96">
        <v>63</v>
      </c>
      <c r="V366" s="96">
        <v>89</v>
      </c>
      <c r="W366" s="96">
        <v>170</v>
      </c>
      <c r="X366" s="96">
        <v>251</v>
      </c>
      <c r="Y366" s="73">
        <f t="shared" si="257"/>
        <v>32.098765432098766</v>
      </c>
      <c r="Z366" s="73">
        <f t="shared" si="258"/>
        <v>55.140186915887845</v>
      </c>
      <c r="AA366" s="73">
        <f t="shared" si="259"/>
        <v>65.079365079365076</v>
      </c>
      <c r="AB366" s="73">
        <f t="shared" si="260"/>
        <v>58.82352941176471</v>
      </c>
      <c r="AC366" s="73">
        <f t="shared" si="261"/>
        <v>50.199203187250994</v>
      </c>
      <c r="AD366" s="97">
        <f t="shared" si="262"/>
        <v>70</v>
      </c>
      <c r="AE366" s="40">
        <f t="shared" si="263"/>
        <v>22</v>
      </c>
      <c r="AF366" s="98">
        <v>86</v>
      </c>
      <c r="AG366" s="98">
        <v>65</v>
      </c>
      <c r="AH366" s="98">
        <v>90</v>
      </c>
      <c r="AI366" s="98">
        <v>75</v>
      </c>
      <c r="AJ366" s="98">
        <v>23</v>
      </c>
      <c r="AK366" s="98">
        <v>15</v>
      </c>
      <c r="AL366" s="76">
        <v>6</v>
      </c>
      <c r="AM366" s="76">
        <v>8</v>
      </c>
      <c r="AN366" s="77">
        <v>29</v>
      </c>
      <c r="AO366" s="77">
        <v>59</v>
      </c>
      <c r="AP366" s="77">
        <v>51</v>
      </c>
      <c r="AQ366" s="77">
        <v>2</v>
      </c>
      <c r="AR366" s="77">
        <f t="shared" si="294"/>
        <v>141</v>
      </c>
      <c r="AS366" s="77">
        <v>8</v>
      </c>
      <c r="AT366" s="78">
        <v>4</v>
      </c>
      <c r="AU366" s="79">
        <v>8</v>
      </c>
      <c r="AV366" s="80">
        <f t="shared" si="264"/>
        <v>52.857142857142861</v>
      </c>
      <c r="AW366" s="80">
        <f t="shared" si="265"/>
        <v>63.030303030303024</v>
      </c>
      <c r="AX366" s="80">
        <f t="shared" si="266"/>
        <v>60</v>
      </c>
      <c r="AY366" s="81">
        <f t="shared" si="267"/>
        <v>44.61538461538462</v>
      </c>
      <c r="AZ366" s="81">
        <f t="shared" si="268"/>
        <v>65.555555555555557</v>
      </c>
      <c r="BA366" s="81">
        <f t="shared" si="269"/>
        <v>64.285714285714292</v>
      </c>
      <c r="BB366" s="81">
        <f t="shared" si="270"/>
        <v>64.893617021276597</v>
      </c>
      <c r="BC366" s="81">
        <f t="shared" si="271"/>
        <v>56.441717791411037</v>
      </c>
      <c r="BD366" s="82">
        <f t="shared" si="295"/>
        <v>35</v>
      </c>
      <c r="BE366" s="83">
        <v>6</v>
      </c>
      <c r="BF366" s="83">
        <v>9</v>
      </c>
      <c r="BG366" s="83">
        <v>26</v>
      </c>
      <c r="BH366" s="83">
        <v>56</v>
      </c>
      <c r="BI366" s="83">
        <v>51</v>
      </c>
      <c r="BJ366" s="83">
        <v>1</v>
      </c>
      <c r="BK366" s="77">
        <f t="shared" si="296"/>
        <v>134</v>
      </c>
      <c r="BL366" s="83">
        <f t="shared" si="272"/>
        <v>6</v>
      </c>
      <c r="BM366" s="84">
        <v>8</v>
      </c>
      <c r="BN366" s="83">
        <f t="shared" si="273"/>
        <v>9</v>
      </c>
      <c r="BO366" s="83">
        <f t="shared" si="274"/>
        <v>26</v>
      </c>
      <c r="BP366" s="83">
        <f t="shared" si="275"/>
        <v>56</v>
      </c>
      <c r="BQ366" s="83">
        <f t="shared" si="276"/>
        <v>51</v>
      </c>
      <c r="BR366" s="83">
        <f t="shared" si="277"/>
        <v>1</v>
      </c>
      <c r="BS366" s="77">
        <f t="shared" si="297"/>
        <v>134</v>
      </c>
      <c r="BT366" s="83">
        <f t="shared" si="278"/>
        <v>0</v>
      </c>
      <c r="BU366" s="77"/>
      <c r="BV366" s="83">
        <f t="shared" si="279"/>
        <v>0</v>
      </c>
      <c r="BW366" s="83">
        <f t="shared" si="280"/>
        <v>0</v>
      </c>
      <c r="BX366" s="83">
        <f t="shared" si="281"/>
        <v>0</v>
      </c>
      <c r="BY366" s="83">
        <f t="shared" si="282"/>
        <v>0</v>
      </c>
      <c r="BZ366" s="83">
        <f t="shared" si="283"/>
        <v>0</v>
      </c>
      <c r="CA366" s="77">
        <f t="shared" si="298"/>
        <v>0</v>
      </c>
      <c r="CC366" s="77"/>
      <c r="CI366" s="77">
        <f t="shared" si="299"/>
        <v>0</v>
      </c>
      <c r="CP366" s="77">
        <f t="shared" si="300"/>
        <v>0</v>
      </c>
      <c r="CQ366" s="85">
        <f t="shared" si="284"/>
        <v>0</v>
      </c>
      <c r="CR366" s="77"/>
      <c r="CS366" s="85">
        <f t="shared" si="285"/>
        <v>0</v>
      </c>
      <c r="CT366" s="85">
        <f t="shared" si="286"/>
        <v>0</v>
      </c>
      <c r="CU366" s="85">
        <f t="shared" si="287"/>
        <v>0</v>
      </c>
      <c r="CV366" s="85">
        <f t="shared" si="288"/>
        <v>0</v>
      </c>
      <c r="CW366" s="85">
        <f t="shared" si="289"/>
        <v>0</v>
      </c>
      <c r="CX366" s="77">
        <f t="shared" si="301"/>
        <v>0</v>
      </c>
      <c r="ET366" s="85">
        <v>5</v>
      </c>
      <c r="EU366" s="85">
        <v>6</v>
      </c>
      <c r="EV366" s="85">
        <v>6</v>
      </c>
      <c r="EW366" s="85">
        <v>37</v>
      </c>
      <c r="EX366" s="85">
        <v>23</v>
      </c>
      <c r="EY366" s="85">
        <v>0</v>
      </c>
      <c r="EZ366" s="85">
        <v>1</v>
      </c>
      <c r="FA366" s="85">
        <v>3</v>
      </c>
      <c r="FB366" s="85">
        <v>20</v>
      </c>
      <c r="FC366" s="85">
        <v>19</v>
      </c>
      <c r="FD366" s="85">
        <v>28</v>
      </c>
      <c r="FE366" s="85">
        <v>1</v>
      </c>
      <c r="FL366" s="86">
        <f t="shared" si="302"/>
        <v>0</v>
      </c>
      <c r="FM366" s="99">
        <f t="shared" si="290"/>
        <v>0</v>
      </c>
      <c r="FN366" s="99">
        <f t="shared" si="291"/>
        <v>0</v>
      </c>
      <c r="FO366" s="100">
        <f t="shared" si="292"/>
        <v>0</v>
      </c>
      <c r="FP366" s="100">
        <f t="shared" si="293"/>
        <v>0</v>
      </c>
      <c r="FQ366" s="101">
        <v>0.37712216066143378</v>
      </c>
      <c r="FR366" s="101">
        <v>0.24565402816095233</v>
      </c>
      <c r="FS366" s="101">
        <v>0.22894878384031545</v>
      </c>
      <c r="FT366" s="100" t="s">
        <v>1598</v>
      </c>
      <c r="FU366" s="100" t="s">
        <v>1723</v>
      </c>
      <c r="FV366" s="100" t="s">
        <v>1850</v>
      </c>
      <c r="FW366" s="100" t="s">
        <v>1842</v>
      </c>
      <c r="FX366" s="100" t="s">
        <v>1978</v>
      </c>
      <c r="FY366" s="100" t="s">
        <v>2095</v>
      </c>
      <c r="FZ366" s="100" t="s">
        <v>2060</v>
      </c>
      <c r="GA366" s="100" t="s">
        <v>2131</v>
      </c>
      <c r="GB366" s="100"/>
    </row>
    <row r="367" spans="1:184" hidden="1" x14ac:dyDescent="0.25">
      <c r="A367" s="32" t="s">
        <v>333</v>
      </c>
      <c r="B367" s="90" t="s">
        <v>353</v>
      </c>
      <c r="C367" s="41" t="str">
        <f>'[1]Özet tablo'!P366</f>
        <v>ERZURUM</v>
      </c>
      <c r="D367" s="41"/>
      <c r="E367" s="41"/>
      <c r="F367" s="41"/>
      <c r="G367" s="91">
        <v>189</v>
      </c>
      <c r="H367" s="91">
        <v>700</v>
      </c>
      <c r="I367" s="91">
        <v>1022</v>
      </c>
      <c r="J367" s="91">
        <v>1911</v>
      </c>
      <c r="K367" s="92">
        <v>147</v>
      </c>
      <c r="L367" s="92">
        <v>807</v>
      </c>
      <c r="M367" s="92">
        <v>1301</v>
      </c>
      <c r="N367" s="92">
        <v>2255</v>
      </c>
      <c r="O367" s="93">
        <v>157</v>
      </c>
      <c r="P367" s="40">
        <v>304</v>
      </c>
      <c r="Q367" s="94">
        <f t="shared" si="303"/>
        <v>344</v>
      </c>
      <c r="R367" s="95">
        <f t="shared" si="304"/>
        <v>0.18001046572475143</v>
      </c>
      <c r="S367" s="96">
        <v>2555</v>
      </c>
      <c r="T367" s="96">
        <v>3067</v>
      </c>
      <c r="U367" s="96">
        <v>2226</v>
      </c>
      <c r="V367" s="96">
        <v>3050</v>
      </c>
      <c r="W367" s="96">
        <v>5293</v>
      </c>
      <c r="X367" s="96">
        <v>7848</v>
      </c>
      <c r="Y367" s="73">
        <f t="shared" si="257"/>
        <v>5.7534246575342465</v>
      </c>
      <c r="Z367" s="73">
        <f t="shared" si="258"/>
        <v>26.312357352461689</v>
      </c>
      <c r="AA367" s="73">
        <f t="shared" si="259"/>
        <v>51.841868823000901</v>
      </c>
      <c r="AB367" s="73">
        <f t="shared" si="260"/>
        <v>37.048932552427729</v>
      </c>
      <c r="AC367" s="73">
        <f t="shared" si="261"/>
        <v>26.860346585117227</v>
      </c>
      <c r="AD367" s="97">
        <f t="shared" si="262"/>
        <v>3332</v>
      </c>
      <c r="AE367" s="40">
        <f t="shared" si="263"/>
        <v>1072</v>
      </c>
      <c r="AF367" s="98">
        <v>3278</v>
      </c>
      <c r="AG367" s="98">
        <v>2543</v>
      </c>
      <c r="AH367" s="98">
        <v>3202</v>
      </c>
      <c r="AI367" s="98">
        <v>2213</v>
      </c>
      <c r="AJ367" s="98">
        <v>832</v>
      </c>
      <c r="AK367" s="98">
        <v>602</v>
      </c>
      <c r="AL367" s="76">
        <v>71</v>
      </c>
      <c r="AM367" s="76">
        <v>122</v>
      </c>
      <c r="AN367" s="77">
        <v>127</v>
      </c>
      <c r="AO367" s="77">
        <v>943</v>
      </c>
      <c r="AP367" s="77">
        <v>1543</v>
      </c>
      <c r="AQ367" s="77">
        <v>69</v>
      </c>
      <c r="AR367" s="77">
        <f t="shared" si="294"/>
        <v>2682</v>
      </c>
      <c r="AS367" s="77">
        <v>348</v>
      </c>
      <c r="AT367" s="78">
        <v>86</v>
      </c>
      <c r="AU367" s="79">
        <v>311</v>
      </c>
      <c r="AV367" s="80">
        <f t="shared" si="264"/>
        <v>29.247266610597141</v>
      </c>
      <c r="AW367" s="80">
        <f t="shared" si="265"/>
        <v>40.757156048014778</v>
      </c>
      <c r="AX367" s="80">
        <f t="shared" si="266"/>
        <v>57.117035698147312</v>
      </c>
      <c r="AY367" s="81">
        <f t="shared" si="267"/>
        <v>4.9941014549744391</v>
      </c>
      <c r="AZ367" s="81">
        <f t="shared" si="268"/>
        <v>29.45034353529044</v>
      </c>
      <c r="BA367" s="81">
        <f t="shared" si="269"/>
        <v>63.711001642036123</v>
      </c>
      <c r="BB367" s="81">
        <f t="shared" si="270"/>
        <v>46.150152072995034</v>
      </c>
      <c r="BC367" s="81">
        <f t="shared" si="271"/>
        <v>36.989978525411601</v>
      </c>
      <c r="BD367" s="82">
        <f t="shared" si="295"/>
        <v>1105</v>
      </c>
      <c r="BE367" s="83">
        <v>72</v>
      </c>
      <c r="BF367" s="83">
        <v>134</v>
      </c>
      <c r="BG367" s="83">
        <v>134</v>
      </c>
      <c r="BH367" s="83">
        <v>872</v>
      </c>
      <c r="BI367" s="83">
        <v>1491</v>
      </c>
      <c r="BJ367" s="83">
        <v>97</v>
      </c>
      <c r="BK367" s="77">
        <f t="shared" si="296"/>
        <v>2594</v>
      </c>
      <c r="BL367" s="83">
        <f t="shared" si="272"/>
        <v>46</v>
      </c>
      <c r="BM367" s="84">
        <v>86</v>
      </c>
      <c r="BN367" s="83">
        <f t="shared" si="273"/>
        <v>112</v>
      </c>
      <c r="BO367" s="83">
        <f t="shared" si="274"/>
        <v>107</v>
      </c>
      <c r="BP367" s="83">
        <f t="shared" si="275"/>
        <v>683</v>
      </c>
      <c r="BQ367" s="83">
        <f t="shared" si="276"/>
        <v>1275</v>
      </c>
      <c r="BR367" s="83">
        <f t="shared" si="277"/>
        <v>89</v>
      </c>
      <c r="BS367" s="77">
        <f t="shared" si="297"/>
        <v>2154</v>
      </c>
      <c r="BT367" s="83">
        <f t="shared" si="278"/>
        <v>4</v>
      </c>
      <c r="BU367" s="77">
        <v>11</v>
      </c>
      <c r="BV367" s="83">
        <f t="shared" si="279"/>
        <v>11</v>
      </c>
      <c r="BW367" s="83">
        <f t="shared" si="280"/>
        <v>16</v>
      </c>
      <c r="BX367" s="83">
        <f t="shared" si="281"/>
        <v>38</v>
      </c>
      <c r="BY367" s="83">
        <f t="shared" si="282"/>
        <v>74</v>
      </c>
      <c r="BZ367" s="83">
        <f t="shared" si="283"/>
        <v>5</v>
      </c>
      <c r="CA367" s="77">
        <f t="shared" si="298"/>
        <v>133</v>
      </c>
      <c r="CC367" s="77"/>
      <c r="CI367" s="77">
        <f t="shared" si="299"/>
        <v>0</v>
      </c>
      <c r="CJ367" s="85">
        <v>1</v>
      </c>
      <c r="CK367" s="85">
        <v>0</v>
      </c>
      <c r="CL367" s="85">
        <v>0</v>
      </c>
      <c r="CM367" s="85">
        <v>14</v>
      </c>
      <c r="CN367" s="85">
        <v>5</v>
      </c>
      <c r="CO367" s="85">
        <v>0</v>
      </c>
      <c r="CP367" s="77">
        <f t="shared" si="300"/>
        <v>19</v>
      </c>
      <c r="CQ367" s="85">
        <f t="shared" si="284"/>
        <v>21</v>
      </c>
      <c r="CR367" s="77">
        <v>25</v>
      </c>
      <c r="CS367" s="85">
        <f t="shared" si="285"/>
        <v>11</v>
      </c>
      <c r="CT367" s="85">
        <f t="shared" si="286"/>
        <v>11</v>
      </c>
      <c r="CU367" s="85">
        <f t="shared" si="287"/>
        <v>137</v>
      </c>
      <c r="CV367" s="85">
        <f t="shared" si="288"/>
        <v>137</v>
      </c>
      <c r="CW367" s="85">
        <f t="shared" si="289"/>
        <v>3</v>
      </c>
      <c r="CX367" s="77">
        <f t="shared" si="301"/>
        <v>288</v>
      </c>
      <c r="CY367" s="85">
        <v>21</v>
      </c>
      <c r="CZ367" s="85">
        <v>11</v>
      </c>
      <c r="DA367" s="85">
        <v>11</v>
      </c>
      <c r="DB367" s="85">
        <v>137</v>
      </c>
      <c r="DC367" s="85">
        <v>137</v>
      </c>
      <c r="DD367" s="85">
        <v>3</v>
      </c>
      <c r="DP367" s="85">
        <v>1</v>
      </c>
      <c r="DQ367" s="85">
        <v>2</v>
      </c>
      <c r="DR367" s="85">
        <v>10</v>
      </c>
      <c r="DS367" s="85">
        <v>17</v>
      </c>
      <c r="DT367" s="85">
        <v>17</v>
      </c>
      <c r="DU367" s="85">
        <v>1</v>
      </c>
      <c r="DV367" s="85">
        <v>1</v>
      </c>
      <c r="DW367" s="85">
        <v>1</v>
      </c>
      <c r="DX367" s="85">
        <v>0</v>
      </c>
      <c r="DY367" s="85">
        <v>0</v>
      </c>
      <c r="DZ367" s="85">
        <v>14</v>
      </c>
      <c r="EA367" s="85">
        <v>3</v>
      </c>
      <c r="EB367" s="85">
        <v>3</v>
      </c>
      <c r="EC367" s="85">
        <v>10</v>
      </c>
      <c r="ED367" s="85">
        <v>16</v>
      </c>
      <c r="EE367" s="85">
        <v>38</v>
      </c>
      <c r="EF367" s="85">
        <v>60</v>
      </c>
      <c r="EG367" s="85">
        <v>2</v>
      </c>
      <c r="ET367" s="85">
        <v>39</v>
      </c>
      <c r="EU367" s="85">
        <v>75</v>
      </c>
      <c r="EV367" s="85">
        <v>32</v>
      </c>
      <c r="EW367" s="85">
        <v>456</v>
      </c>
      <c r="EX367" s="85">
        <v>938</v>
      </c>
      <c r="EY367" s="85">
        <v>71</v>
      </c>
      <c r="EZ367" s="85">
        <v>6</v>
      </c>
      <c r="FA367" s="85">
        <v>35</v>
      </c>
      <c r="FB367" s="85">
        <v>65</v>
      </c>
      <c r="FC367" s="85">
        <v>210</v>
      </c>
      <c r="FD367" s="85">
        <v>320</v>
      </c>
      <c r="FE367" s="85">
        <v>17</v>
      </c>
      <c r="FL367" s="86">
        <f t="shared" si="302"/>
        <v>1149.4999999999995</v>
      </c>
      <c r="FM367" s="99">
        <f t="shared" si="290"/>
        <v>57</v>
      </c>
      <c r="FN367" s="99">
        <f t="shared" si="291"/>
        <v>11</v>
      </c>
      <c r="FO367" s="100">
        <f t="shared" si="292"/>
        <v>9.69</v>
      </c>
      <c r="FP367" s="100">
        <f t="shared" si="293"/>
        <v>1881</v>
      </c>
      <c r="FQ367" s="101">
        <v>0.67828106852497116</v>
      </c>
      <c r="FR367" s="101">
        <v>0.48954302561267721</v>
      </c>
      <c r="FS367" s="101">
        <v>0.43926846100759165</v>
      </c>
      <c r="FT367" s="100" t="s">
        <v>1467</v>
      </c>
      <c r="FU367" s="100" t="s">
        <v>1423</v>
      </c>
      <c r="FV367" s="100" t="s">
        <v>1525</v>
      </c>
      <c r="FW367" s="100" t="s">
        <v>2071</v>
      </c>
      <c r="FX367" s="100" t="s">
        <v>2143</v>
      </c>
      <c r="FY367" s="100" t="s">
        <v>2027</v>
      </c>
      <c r="FZ367" s="100" t="s">
        <v>2107</v>
      </c>
      <c r="GA367" s="100" t="s">
        <v>1947</v>
      </c>
      <c r="GB367" s="100"/>
    </row>
    <row r="368" spans="1:184" hidden="1" x14ac:dyDescent="0.25">
      <c r="A368" s="32" t="s">
        <v>354</v>
      </c>
      <c r="B368" s="90" t="s">
        <v>355</v>
      </c>
      <c r="C368" s="41" t="str">
        <f>'[1]Özet tablo'!P367</f>
        <v>ESKİŞEHİR</v>
      </c>
      <c r="D368" s="41"/>
      <c r="E368" s="41"/>
      <c r="F368" s="41"/>
      <c r="G368" s="91">
        <v>10</v>
      </c>
      <c r="H368" s="91">
        <v>24</v>
      </c>
      <c r="I368" s="91">
        <v>65</v>
      </c>
      <c r="J368" s="91">
        <v>99</v>
      </c>
      <c r="K368" s="92">
        <v>17</v>
      </c>
      <c r="L368" s="92">
        <v>35</v>
      </c>
      <c r="M368" s="92">
        <v>41</v>
      </c>
      <c r="N368" s="92">
        <v>93</v>
      </c>
      <c r="O368" s="93">
        <v>11</v>
      </c>
      <c r="P368" s="40">
        <v>6</v>
      </c>
      <c r="Q368" s="94">
        <f t="shared" si="303"/>
        <v>-6</v>
      </c>
      <c r="R368" s="95">
        <f t="shared" si="304"/>
        <v>-6.0606060606060608E-2</v>
      </c>
      <c r="S368" s="96">
        <v>117</v>
      </c>
      <c r="T368" s="96">
        <v>137</v>
      </c>
      <c r="U368" s="96">
        <v>86</v>
      </c>
      <c r="V368" s="96">
        <v>121</v>
      </c>
      <c r="W368" s="96">
        <v>223</v>
      </c>
      <c r="X368" s="96">
        <v>340</v>
      </c>
      <c r="Y368" s="73">
        <f t="shared" si="257"/>
        <v>14.529914529914532</v>
      </c>
      <c r="Z368" s="73">
        <f t="shared" si="258"/>
        <v>25.547445255474454</v>
      </c>
      <c r="AA368" s="73">
        <f t="shared" si="259"/>
        <v>53.488372093023251</v>
      </c>
      <c r="AB368" s="73">
        <f t="shared" si="260"/>
        <v>36.322869955156953</v>
      </c>
      <c r="AC368" s="73">
        <f t="shared" si="261"/>
        <v>28.823529411764703</v>
      </c>
      <c r="AD368" s="97">
        <f t="shared" si="262"/>
        <v>142</v>
      </c>
      <c r="AE368" s="40">
        <f t="shared" si="263"/>
        <v>40</v>
      </c>
      <c r="AF368" s="98">
        <v>135</v>
      </c>
      <c r="AG368" s="98">
        <v>120</v>
      </c>
      <c r="AH368" s="98">
        <v>142</v>
      </c>
      <c r="AI368" s="98">
        <v>90</v>
      </c>
      <c r="AJ368" s="98">
        <v>36</v>
      </c>
      <c r="AK368" s="98">
        <v>21</v>
      </c>
      <c r="AL368" s="76">
        <v>7</v>
      </c>
      <c r="AM368" s="76">
        <v>9</v>
      </c>
      <c r="AN368" s="77">
        <v>22</v>
      </c>
      <c r="AO368" s="77">
        <v>48</v>
      </c>
      <c r="AP368" s="77">
        <v>81</v>
      </c>
      <c r="AQ368" s="77">
        <v>5</v>
      </c>
      <c r="AR368" s="77">
        <f t="shared" si="294"/>
        <v>156</v>
      </c>
      <c r="AS368" s="77">
        <v>20</v>
      </c>
      <c r="AT368" s="78">
        <v>5</v>
      </c>
      <c r="AU368" s="79">
        <v>11</v>
      </c>
      <c r="AV368" s="80">
        <f t="shared" si="264"/>
        <v>41.904761904761905</v>
      </c>
      <c r="AW368" s="80">
        <f t="shared" si="265"/>
        <v>49.137931034482754</v>
      </c>
      <c r="AX368" s="80">
        <f t="shared" si="266"/>
        <v>73.333333333333329</v>
      </c>
      <c r="AY368" s="81">
        <f t="shared" si="267"/>
        <v>18.333333333333332</v>
      </c>
      <c r="AZ368" s="81">
        <f t="shared" si="268"/>
        <v>33.802816901408448</v>
      </c>
      <c r="BA368" s="81">
        <f t="shared" si="269"/>
        <v>76.984126984126988</v>
      </c>
      <c r="BB368" s="81">
        <f t="shared" si="270"/>
        <v>54.104477611940297</v>
      </c>
      <c r="BC368" s="81">
        <f t="shared" si="271"/>
        <v>48.373983739837399</v>
      </c>
      <c r="BD368" s="82">
        <f t="shared" si="295"/>
        <v>29</v>
      </c>
      <c r="BE368" s="83">
        <v>7</v>
      </c>
      <c r="BF368" s="83">
        <v>10</v>
      </c>
      <c r="BG368" s="83">
        <v>16</v>
      </c>
      <c r="BH368" s="83">
        <v>42</v>
      </c>
      <c r="BI368" s="83">
        <v>87</v>
      </c>
      <c r="BJ368" s="83">
        <v>7</v>
      </c>
      <c r="BK368" s="77">
        <f t="shared" si="296"/>
        <v>152</v>
      </c>
      <c r="BL368" s="83">
        <f t="shared" si="272"/>
        <v>7</v>
      </c>
      <c r="BM368" s="84">
        <v>9</v>
      </c>
      <c r="BN368" s="83">
        <f t="shared" si="273"/>
        <v>10</v>
      </c>
      <c r="BO368" s="83">
        <f t="shared" si="274"/>
        <v>16</v>
      </c>
      <c r="BP368" s="83">
        <f t="shared" si="275"/>
        <v>42</v>
      </c>
      <c r="BQ368" s="83">
        <f t="shared" si="276"/>
        <v>87</v>
      </c>
      <c r="BR368" s="83">
        <f t="shared" si="277"/>
        <v>7</v>
      </c>
      <c r="BS368" s="77">
        <f t="shared" si="297"/>
        <v>152</v>
      </c>
      <c r="BT368" s="83">
        <f t="shared" si="278"/>
        <v>0</v>
      </c>
      <c r="BU368" s="77"/>
      <c r="BV368" s="83">
        <f t="shared" si="279"/>
        <v>0</v>
      </c>
      <c r="BW368" s="83">
        <f t="shared" si="280"/>
        <v>0</v>
      </c>
      <c r="BX368" s="83">
        <f t="shared" si="281"/>
        <v>0</v>
      </c>
      <c r="BY368" s="83">
        <f t="shared" si="282"/>
        <v>0</v>
      </c>
      <c r="BZ368" s="83">
        <f t="shared" si="283"/>
        <v>0</v>
      </c>
      <c r="CA368" s="77">
        <f t="shared" si="298"/>
        <v>0</v>
      </c>
      <c r="CC368" s="77"/>
      <c r="CI368" s="77">
        <f t="shared" si="299"/>
        <v>0</v>
      </c>
      <c r="CP368" s="77">
        <f t="shared" si="300"/>
        <v>0</v>
      </c>
      <c r="CQ368" s="85">
        <f t="shared" si="284"/>
        <v>0</v>
      </c>
      <c r="CR368" s="77"/>
      <c r="CS368" s="85">
        <f t="shared" si="285"/>
        <v>0</v>
      </c>
      <c r="CT368" s="85">
        <f t="shared" si="286"/>
        <v>0</v>
      </c>
      <c r="CU368" s="85">
        <f t="shared" si="287"/>
        <v>0</v>
      </c>
      <c r="CV368" s="85">
        <f t="shared" si="288"/>
        <v>0</v>
      </c>
      <c r="CW368" s="85">
        <f t="shared" si="289"/>
        <v>0</v>
      </c>
      <c r="CX368" s="77">
        <f t="shared" si="301"/>
        <v>0</v>
      </c>
      <c r="ET368" s="85">
        <v>6</v>
      </c>
      <c r="EU368" s="85">
        <v>7</v>
      </c>
      <c r="EV368" s="85">
        <v>14</v>
      </c>
      <c r="EW368" s="85">
        <v>27</v>
      </c>
      <c r="EX368" s="85">
        <v>64</v>
      </c>
      <c r="EY368" s="85">
        <v>3</v>
      </c>
      <c r="EZ368" s="85">
        <v>1</v>
      </c>
      <c r="FA368" s="85">
        <v>3</v>
      </c>
      <c r="FB368" s="85">
        <v>2</v>
      </c>
      <c r="FC368" s="85">
        <v>15</v>
      </c>
      <c r="FD368" s="85">
        <v>23</v>
      </c>
      <c r="FE368" s="85">
        <v>4</v>
      </c>
      <c r="FL368" s="86">
        <f t="shared" si="302"/>
        <v>23.399999999999977</v>
      </c>
      <c r="FM368" s="99">
        <f t="shared" si="290"/>
        <v>1</v>
      </c>
      <c r="FN368" s="99">
        <f t="shared" si="291"/>
        <v>0</v>
      </c>
      <c r="FO368" s="100">
        <f t="shared" si="292"/>
        <v>0.17</v>
      </c>
      <c r="FP368" s="100">
        <f t="shared" si="293"/>
        <v>0</v>
      </c>
      <c r="FQ368" s="101">
        <v>-0.17410714285714285</v>
      </c>
      <c r="FR368" s="101">
        <v>-0.18181818181818182</v>
      </c>
      <c r="FS368" s="101">
        <v>-0.1752021563342317</v>
      </c>
      <c r="FT368" s="100" t="s">
        <v>2371</v>
      </c>
      <c r="FU368" s="100" t="s">
        <v>2371</v>
      </c>
      <c r="FV368" s="100" t="s">
        <v>1774</v>
      </c>
      <c r="FW368" s="100" t="s">
        <v>2371</v>
      </c>
      <c r="FX368" s="100" t="s">
        <v>1645</v>
      </c>
      <c r="FY368" s="100" t="s">
        <v>1870</v>
      </c>
      <c r="FZ368" s="100" t="s">
        <v>1412</v>
      </c>
      <c r="GA368" s="100" t="s">
        <v>2354</v>
      </c>
      <c r="GB368" s="100"/>
    </row>
    <row r="369" spans="1:186" ht="14.45" hidden="1" customHeight="1" x14ac:dyDescent="0.25">
      <c r="A369" s="32" t="s">
        <v>354</v>
      </c>
      <c r="B369" s="90" t="s">
        <v>356</v>
      </c>
      <c r="C369" s="41" t="str">
        <f>'[1]Özet tablo'!P368</f>
        <v>ESKİŞEHİR</v>
      </c>
      <c r="D369" s="41"/>
      <c r="E369" s="41"/>
      <c r="F369" s="41"/>
      <c r="G369" s="91">
        <v>4</v>
      </c>
      <c r="H369" s="91">
        <v>18</v>
      </c>
      <c r="I369" s="91">
        <v>12</v>
      </c>
      <c r="J369" s="91">
        <v>34</v>
      </c>
      <c r="K369" s="92">
        <v>12</v>
      </c>
      <c r="L369" s="92">
        <v>16</v>
      </c>
      <c r="M369" s="92">
        <v>22</v>
      </c>
      <c r="N369" s="92">
        <v>50</v>
      </c>
      <c r="O369" s="93">
        <v>7</v>
      </c>
      <c r="P369" s="40">
        <v>1</v>
      </c>
      <c r="Q369" s="94">
        <f t="shared" si="303"/>
        <v>16</v>
      </c>
      <c r="R369" s="95">
        <f t="shared" si="304"/>
        <v>0.47058823529411764</v>
      </c>
      <c r="S369" s="96">
        <v>48</v>
      </c>
      <c r="T369" s="96">
        <v>48</v>
      </c>
      <c r="U369" s="96">
        <v>34</v>
      </c>
      <c r="V369" s="96">
        <v>43</v>
      </c>
      <c r="W369" s="96">
        <v>82</v>
      </c>
      <c r="X369" s="96">
        <v>130</v>
      </c>
      <c r="Y369" s="73">
        <f t="shared" si="257"/>
        <v>25</v>
      </c>
      <c r="Z369" s="73">
        <f t="shared" si="258"/>
        <v>33.333333333333329</v>
      </c>
      <c r="AA369" s="73">
        <f t="shared" si="259"/>
        <v>82.35294117647058</v>
      </c>
      <c r="AB369" s="73">
        <f t="shared" si="260"/>
        <v>53.658536585365859</v>
      </c>
      <c r="AC369" s="73">
        <f t="shared" si="261"/>
        <v>43.07692307692308</v>
      </c>
      <c r="AD369" s="97">
        <f t="shared" si="262"/>
        <v>38</v>
      </c>
      <c r="AE369" s="40">
        <f t="shared" si="263"/>
        <v>6</v>
      </c>
      <c r="AF369" s="98">
        <v>75</v>
      </c>
      <c r="AG369" s="98">
        <v>51</v>
      </c>
      <c r="AH369" s="98">
        <v>70</v>
      </c>
      <c r="AI369" s="98">
        <v>41</v>
      </c>
      <c r="AJ369" s="98">
        <v>12</v>
      </c>
      <c r="AK369" s="98">
        <v>11</v>
      </c>
      <c r="AL369" s="76">
        <v>2</v>
      </c>
      <c r="AM369" s="76">
        <v>3</v>
      </c>
      <c r="AN369" s="77">
        <v>1</v>
      </c>
      <c r="AO369" s="77">
        <v>18</v>
      </c>
      <c r="AP369" s="77">
        <v>26</v>
      </c>
      <c r="AQ369" s="77">
        <v>0</v>
      </c>
      <c r="AR369" s="77">
        <f t="shared" si="294"/>
        <v>45</v>
      </c>
      <c r="AS369" s="77">
        <v>2</v>
      </c>
      <c r="AT369" s="78">
        <v>5</v>
      </c>
      <c r="AU369" s="79">
        <v>5</v>
      </c>
      <c r="AV369" s="80">
        <f t="shared" si="264"/>
        <v>27.173913043478258</v>
      </c>
      <c r="AW369" s="80">
        <f t="shared" si="265"/>
        <v>37.837837837837839</v>
      </c>
      <c r="AX369" s="80">
        <f t="shared" si="266"/>
        <v>58.536585365853654</v>
      </c>
      <c r="AY369" s="81">
        <f t="shared" si="267"/>
        <v>1.9607843137254901</v>
      </c>
      <c r="AZ369" s="81">
        <f t="shared" si="268"/>
        <v>25.714285714285712</v>
      </c>
      <c r="BA369" s="81">
        <f t="shared" si="269"/>
        <v>67.924528301886795</v>
      </c>
      <c r="BB369" s="81">
        <f t="shared" si="270"/>
        <v>43.902439024390247</v>
      </c>
      <c r="BC369" s="81">
        <f t="shared" si="271"/>
        <v>35.57692307692308</v>
      </c>
      <c r="BD369" s="82">
        <f t="shared" si="295"/>
        <v>17</v>
      </c>
      <c r="BE369" s="83">
        <v>2</v>
      </c>
      <c r="BF369" s="83">
        <v>3</v>
      </c>
      <c r="BG369" s="83">
        <v>1</v>
      </c>
      <c r="BH369" s="83">
        <v>18</v>
      </c>
      <c r="BI369" s="83">
        <v>26</v>
      </c>
      <c r="BJ369" s="83">
        <v>0</v>
      </c>
      <c r="BK369" s="77">
        <f t="shared" si="296"/>
        <v>45</v>
      </c>
      <c r="BL369" s="83">
        <f t="shared" si="272"/>
        <v>2</v>
      </c>
      <c r="BM369" s="84">
        <v>3</v>
      </c>
      <c r="BN369" s="83">
        <f t="shared" si="273"/>
        <v>3</v>
      </c>
      <c r="BO369" s="83">
        <f t="shared" si="274"/>
        <v>1</v>
      </c>
      <c r="BP369" s="83">
        <f t="shared" si="275"/>
        <v>18</v>
      </c>
      <c r="BQ369" s="83">
        <f t="shared" si="276"/>
        <v>26</v>
      </c>
      <c r="BR369" s="83">
        <f t="shared" si="277"/>
        <v>0</v>
      </c>
      <c r="BS369" s="77">
        <f t="shared" si="297"/>
        <v>45</v>
      </c>
      <c r="BT369" s="83">
        <f t="shared" si="278"/>
        <v>0</v>
      </c>
      <c r="BU369" s="77"/>
      <c r="BV369" s="83">
        <f t="shared" si="279"/>
        <v>0</v>
      </c>
      <c r="BW369" s="83">
        <f t="shared" si="280"/>
        <v>0</v>
      </c>
      <c r="BX369" s="83">
        <f t="shared" si="281"/>
        <v>0</v>
      </c>
      <c r="BY369" s="83">
        <f t="shared" si="282"/>
        <v>0</v>
      </c>
      <c r="BZ369" s="83">
        <f t="shared" si="283"/>
        <v>0</v>
      </c>
      <c r="CA369" s="77">
        <f t="shared" si="298"/>
        <v>0</v>
      </c>
      <c r="CC369" s="77"/>
      <c r="CI369" s="77">
        <f t="shared" si="299"/>
        <v>0</v>
      </c>
      <c r="CP369" s="77">
        <f t="shared" si="300"/>
        <v>0</v>
      </c>
      <c r="CQ369" s="85">
        <f t="shared" si="284"/>
        <v>0</v>
      </c>
      <c r="CR369" s="77"/>
      <c r="CS369" s="85">
        <f t="shared" si="285"/>
        <v>0</v>
      </c>
      <c r="CT369" s="85">
        <f t="shared" si="286"/>
        <v>0</v>
      </c>
      <c r="CU369" s="85">
        <f t="shared" si="287"/>
        <v>0</v>
      </c>
      <c r="CV369" s="85">
        <f t="shared" si="288"/>
        <v>0</v>
      </c>
      <c r="CW369" s="85">
        <f t="shared" si="289"/>
        <v>0</v>
      </c>
      <c r="CX369" s="77">
        <f t="shared" si="301"/>
        <v>0</v>
      </c>
      <c r="ET369" s="85">
        <v>2</v>
      </c>
      <c r="EU369" s="85">
        <v>3</v>
      </c>
      <c r="EV369" s="85">
        <v>1</v>
      </c>
      <c r="EW369" s="85">
        <v>18</v>
      </c>
      <c r="EX369" s="85">
        <v>26</v>
      </c>
      <c r="EY369" s="85">
        <v>0</v>
      </c>
      <c r="FL369" s="86">
        <f t="shared" si="302"/>
        <v>28.699999999999989</v>
      </c>
      <c r="FM369" s="99">
        <f t="shared" si="290"/>
        <v>1</v>
      </c>
      <c r="FN369" s="99">
        <f t="shared" si="291"/>
        <v>0</v>
      </c>
      <c r="FO369" s="100">
        <f t="shared" si="292"/>
        <v>0.17</v>
      </c>
      <c r="FP369" s="100">
        <f t="shared" si="293"/>
        <v>0</v>
      </c>
      <c r="FQ369" s="101">
        <v>0.29211165048543669</v>
      </c>
      <c r="FR369" s="101">
        <v>3.4497277269409952E-2</v>
      </c>
      <c r="FS369" s="101">
        <v>9.4443638473814193E-2</v>
      </c>
      <c r="FT369" s="100" t="s">
        <v>1770</v>
      </c>
      <c r="FU369" s="100" t="s">
        <v>2032</v>
      </c>
      <c r="FV369" s="100" t="s">
        <v>2033</v>
      </c>
      <c r="FW369" s="100" t="s">
        <v>1693</v>
      </c>
      <c r="FX369" s="100" t="s">
        <v>2003</v>
      </c>
      <c r="FY369" s="100" t="s">
        <v>1839</v>
      </c>
      <c r="FZ369" s="100" t="s">
        <v>1952</v>
      </c>
      <c r="GA369" s="100" t="s">
        <v>1754</v>
      </c>
      <c r="GB369" s="100"/>
      <c r="GC369" s="64"/>
      <c r="GD369" s="64"/>
    </row>
    <row r="370" spans="1:186" hidden="1" x14ac:dyDescent="0.25">
      <c r="A370" s="32" t="s">
        <v>354</v>
      </c>
      <c r="B370" s="90" t="s">
        <v>357</v>
      </c>
      <c r="C370" s="41" t="str">
        <f>'[1]Özet tablo'!P369</f>
        <v>ESKİŞEHİR</v>
      </c>
      <c r="D370" s="41"/>
      <c r="E370" s="41"/>
      <c r="F370" s="41"/>
      <c r="G370" s="91">
        <v>13</v>
      </c>
      <c r="H370" s="91">
        <v>70</v>
      </c>
      <c r="I370" s="91">
        <v>100</v>
      </c>
      <c r="J370" s="91">
        <v>183</v>
      </c>
      <c r="K370" s="92">
        <v>18</v>
      </c>
      <c r="L370" s="92">
        <v>75</v>
      </c>
      <c r="M370" s="92">
        <v>135</v>
      </c>
      <c r="N370" s="92">
        <v>228</v>
      </c>
      <c r="O370" s="93">
        <v>5</v>
      </c>
      <c r="P370" s="40">
        <v>27</v>
      </c>
      <c r="Q370" s="94">
        <f t="shared" si="303"/>
        <v>45</v>
      </c>
      <c r="R370" s="95">
        <f t="shared" si="304"/>
        <v>0.24590163934426229</v>
      </c>
      <c r="S370" s="96">
        <v>153</v>
      </c>
      <c r="T370" s="96">
        <v>187</v>
      </c>
      <c r="U370" s="96">
        <v>164</v>
      </c>
      <c r="V370" s="96">
        <v>209</v>
      </c>
      <c r="W370" s="96">
        <v>351</v>
      </c>
      <c r="X370" s="96">
        <v>504</v>
      </c>
      <c r="Y370" s="73">
        <f t="shared" si="257"/>
        <v>11.76470588235294</v>
      </c>
      <c r="Z370" s="73">
        <f t="shared" si="258"/>
        <v>40.106951871657756</v>
      </c>
      <c r="AA370" s="73">
        <f t="shared" si="259"/>
        <v>68.902439024390233</v>
      </c>
      <c r="AB370" s="73">
        <f t="shared" si="260"/>
        <v>53.561253561253565</v>
      </c>
      <c r="AC370" s="73">
        <f t="shared" si="261"/>
        <v>40.873015873015873</v>
      </c>
      <c r="AD370" s="97">
        <f t="shared" si="262"/>
        <v>163</v>
      </c>
      <c r="AE370" s="40">
        <f t="shared" si="263"/>
        <v>51</v>
      </c>
      <c r="AF370" s="98">
        <v>200</v>
      </c>
      <c r="AG370" s="98">
        <v>137</v>
      </c>
      <c r="AH370" s="98">
        <v>196</v>
      </c>
      <c r="AI370" s="98">
        <v>137</v>
      </c>
      <c r="AJ370" s="98">
        <v>46</v>
      </c>
      <c r="AK370" s="98">
        <v>52</v>
      </c>
      <c r="AL370" s="76">
        <v>10</v>
      </c>
      <c r="AM370" s="76">
        <v>14</v>
      </c>
      <c r="AN370" s="77">
        <v>31</v>
      </c>
      <c r="AO370" s="77">
        <v>72</v>
      </c>
      <c r="AP370" s="77">
        <v>124</v>
      </c>
      <c r="AQ370" s="77">
        <v>7</v>
      </c>
      <c r="AR370" s="77">
        <f t="shared" si="294"/>
        <v>234</v>
      </c>
      <c r="AS370" s="77">
        <v>39</v>
      </c>
      <c r="AT370" s="78">
        <v>8</v>
      </c>
      <c r="AU370" s="79">
        <v>6</v>
      </c>
      <c r="AV370" s="80">
        <f t="shared" si="264"/>
        <v>44.89051094890511</v>
      </c>
      <c r="AW370" s="80">
        <f t="shared" si="265"/>
        <v>49.249249249249246</v>
      </c>
      <c r="AX370" s="80">
        <f t="shared" si="266"/>
        <v>67.153284671532845</v>
      </c>
      <c r="AY370" s="81">
        <f t="shared" si="267"/>
        <v>22.627737226277372</v>
      </c>
      <c r="AZ370" s="81">
        <f t="shared" si="268"/>
        <v>36.734693877551024</v>
      </c>
      <c r="BA370" s="81">
        <f t="shared" si="269"/>
        <v>75.409836065573771</v>
      </c>
      <c r="BB370" s="81">
        <f t="shared" si="270"/>
        <v>55.4089709762533</v>
      </c>
      <c r="BC370" s="81">
        <f t="shared" si="271"/>
        <v>52.812499999999993</v>
      </c>
      <c r="BD370" s="82">
        <f t="shared" si="295"/>
        <v>45</v>
      </c>
      <c r="BE370" s="83">
        <v>10</v>
      </c>
      <c r="BF370" s="83">
        <v>17</v>
      </c>
      <c r="BG370" s="83">
        <v>21</v>
      </c>
      <c r="BH370" s="83">
        <v>63</v>
      </c>
      <c r="BI370" s="83">
        <v>129</v>
      </c>
      <c r="BJ370" s="83">
        <v>13</v>
      </c>
      <c r="BK370" s="77">
        <f t="shared" si="296"/>
        <v>226</v>
      </c>
      <c r="BL370" s="83">
        <f t="shared" si="272"/>
        <v>10</v>
      </c>
      <c r="BM370" s="84">
        <v>14</v>
      </c>
      <c r="BN370" s="83">
        <f t="shared" si="273"/>
        <v>17</v>
      </c>
      <c r="BO370" s="83">
        <f t="shared" si="274"/>
        <v>21</v>
      </c>
      <c r="BP370" s="83">
        <f t="shared" si="275"/>
        <v>63</v>
      </c>
      <c r="BQ370" s="83">
        <f t="shared" si="276"/>
        <v>129</v>
      </c>
      <c r="BR370" s="83">
        <f t="shared" si="277"/>
        <v>13</v>
      </c>
      <c r="BS370" s="77">
        <f t="shared" si="297"/>
        <v>226</v>
      </c>
      <c r="BT370" s="83">
        <f t="shared" si="278"/>
        <v>0</v>
      </c>
      <c r="BU370" s="77"/>
      <c r="BV370" s="83">
        <f t="shared" si="279"/>
        <v>0</v>
      </c>
      <c r="BW370" s="83">
        <f t="shared" si="280"/>
        <v>0</v>
      </c>
      <c r="BX370" s="83">
        <f t="shared" si="281"/>
        <v>0</v>
      </c>
      <c r="BY370" s="83">
        <f t="shared" si="282"/>
        <v>0</v>
      </c>
      <c r="BZ370" s="83">
        <f t="shared" si="283"/>
        <v>0</v>
      </c>
      <c r="CA370" s="77">
        <f t="shared" si="298"/>
        <v>0</v>
      </c>
      <c r="CC370" s="77"/>
      <c r="CI370" s="77">
        <f t="shared" si="299"/>
        <v>0</v>
      </c>
      <c r="CP370" s="77">
        <f t="shared" si="300"/>
        <v>0</v>
      </c>
      <c r="CQ370" s="85">
        <f t="shared" si="284"/>
        <v>0</v>
      </c>
      <c r="CR370" s="77"/>
      <c r="CS370" s="85">
        <f t="shared" si="285"/>
        <v>0</v>
      </c>
      <c r="CT370" s="85">
        <f t="shared" si="286"/>
        <v>0</v>
      </c>
      <c r="CU370" s="85">
        <f t="shared" si="287"/>
        <v>0</v>
      </c>
      <c r="CV370" s="85">
        <f t="shared" si="288"/>
        <v>0</v>
      </c>
      <c r="CW370" s="85">
        <f t="shared" si="289"/>
        <v>0</v>
      </c>
      <c r="CX370" s="77">
        <f t="shared" si="301"/>
        <v>0</v>
      </c>
      <c r="ET370" s="85">
        <v>8</v>
      </c>
      <c r="EU370" s="85">
        <v>9</v>
      </c>
      <c r="EV370" s="85">
        <v>6</v>
      </c>
      <c r="EW370" s="85">
        <v>29</v>
      </c>
      <c r="EX370" s="85">
        <v>83</v>
      </c>
      <c r="EY370" s="85">
        <v>7</v>
      </c>
      <c r="EZ370" s="85">
        <v>2</v>
      </c>
      <c r="FA370" s="85">
        <v>8</v>
      </c>
      <c r="FB370" s="85">
        <v>15</v>
      </c>
      <c r="FC370" s="85">
        <v>34</v>
      </c>
      <c r="FD370" s="85">
        <v>46</v>
      </c>
      <c r="FE370" s="85">
        <v>6</v>
      </c>
      <c r="FL370" s="86">
        <f t="shared" si="302"/>
        <v>22.099999999999994</v>
      </c>
      <c r="FM370" s="99">
        <f t="shared" si="290"/>
        <v>1</v>
      </c>
      <c r="FN370" s="99">
        <f t="shared" si="291"/>
        <v>0</v>
      </c>
      <c r="FO370" s="100">
        <f t="shared" si="292"/>
        <v>0.17</v>
      </c>
      <c r="FP370" s="100">
        <f t="shared" si="293"/>
        <v>0</v>
      </c>
      <c r="FQ370" s="101">
        <v>0.17032967032967034</v>
      </c>
      <c r="FR370" s="101">
        <v>-3.047091412742357E-2</v>
      </c>
      <c r="FS370" s="101">
        <v>4.8295454545454516E-2</v>
      </c>
      <c r="FT370" s="100" t="s">
        <v>1794</v>
      </c>
      <c r="FU370" s="100" t="s">
        <v>2038</v>
      </c>
      <c r="FV370" s="100" t="s">
        <v>1887</v>
      </c>
      <c r="FW370" s="100" t="s">
        <v>1874</v>
      </c>
      <c r="FX370" s="100" t="s">
        <v>1994</v>
      </c>
      <c r="FY370" s="100" t="s">
        <v>2039</v>
      </c>
      <c r="FZ370" s="100" t="s">
        <v>1859</v>
      </c>
      <c r="GA370" s="100" t="s">
        <v>1750</v>
      </c>
      <c r="GB370" s="100"/>
    </row>
    <row r="371" spans="1:186" ht="14.45" hidden="1" customHeight="1" x14ac:dyDescent="0.25">
      <c r="A371" s="32" t="s">
        <v>354</v>
      </c>
      <c r="B371" s="90" t="s">
        <v>358</v>
      </c>
      <c r="C371" s="41" t="str">
        <f>'[1]Özet tablo'!P370</f>
        <v>ESKİŞEHİR</v>
      </c>
      <c r="D371" s="41"/>
      <c r="E371" s="41"/>
      <c r="F371" s="41"/>
      <c r="G371" s="91">
        <v>1</v>
      </c>
      <c r="H371" s="91">
        <v>21</v>
      </c>
      <c r="I371" s="91">
        <v>29</v>
      </c>
      <c r="J371" s="91">
        <v>51</v>
      </c>
      <c r="K371" s="92">
        <v>7</v>
      </c>
      <c r="L371" s="92">
        <v>25</v>
      </c>
      <c r="M371" s="92">
        <v>28</v>
      </c>
      <c r="N371" s="92">
        <v>60</v>
      </c>
      <c r="O371" s="93">
        <v>10</v>
      </c>
      <c r="P371" s="40">
        <v>6</v>
      </c>
      <c r="Q371" s="94">
        <f t="shared" si="303"/>
        <v>9</v>
      </c>
      <c r="R371" s="95">
        <f t="shared" si="304"/>
        <v>0.17647058823529413</v>
      </c>
      <c r="S371" s="96">
        <v>42</v>
      </c>
      <c r="T371" s="96">
        <v>55</v>
      </c>
      <c r="U371" s="96">
        <v>45</v>
      </c>
      <c r="V371" s="96">
        <v>63</v>
      </c>
      <c r="W371" s="96">
        <v>100</v>
      </c>
      <c r="X371" s="96">
        <v>142</v>
      </c>
      <c r="Y371" s="73">
        <f t="shared" si="257"/>
        <v>16.666666666666664</v>
      </c>
      <c r="Z371" s="73">
        <f t="shared" si="258"/>
        <v>45.454545454545453</v>
      </c>
      <c r="AA371" s="73">
        <f t="shared" si="259"/>
        <v>71.111111111111114</v>
      </c>
      <c r="AB371" s="73">
        <f t="shared" si="260"/>
        <v>56.999999999999993</v>
      </c>
      <c r="AC371" s="73">
        <f t="shared" si="261"/>
        <v>45.070422535211272</v>
      </c>
      <c r="AD371" s="97">
        <f t="shared" si="262"/>
        <v>43</v>
      </c>
      <c r="AE371" s="40">
        <f t="shared" si="263"/>
        <v>13</v>
      </c>
      <c r="AF371" s="98">
        <v>53</v>
      </c>
      <c r="AG371" s="98">
        <v>36</v>
      </c>
      <c r="AH371" s="98">
        <v>59</v>
      </c>
      <c r="AI371" s="98">
        <v>38</v>
      </c>
      <c r="AJ371" s="98">
        <v>17</v>
      </c>
      <c r="AK371" s="98">
        <v>11</v>
      </c>
      <c r="AL371" s="76">
        <v>4</v>
      </c>
      <c r="AM371" s="76">
        <v>5</v>
      </c>
      <c r="AN371" s="77">
        <v>7</v>
      </c>
      <c r="AO371" s="77">
        <v>22</v>
      </c>
      <c r="AP371" s="77">
        <v>35</v>
      </c>
      <c r="AQ371" s="77">
        <v>0</v>
      </c>
      <c r="AR371" s="77">
        <f t="shared" si="294"/>
        <v>64</v>
      </c>
      <c r="AS371" s="77">
        <v>9</v>
      </c>
      <c r="AT371" s="77"/>
      <c r="AU371" s="79">
        <v>6</v>
      </c>
      <c r="AV371" s="80">
        <f t="shared" si="264"/>
        <v>44.594594594594597</v>
      </c>
      <c r="AW371" s="80">
        <f t="shared" si="265"/>
        <v>49.484536082474229</v>
      </c>
      <c r="AX371" s="80">
        <f t="shared" si="266"/>
        <v>68.421052631578945</v>
      </c>
      <c r="AY371" s="81">
        <f t="shared" si="267"/>
        <v>19.444444444444446</v>
      </c>
      <c r="AZ371" s="81">
        <f t="shared" si="268"/>
        <v>37.288135593220339</v>
      </c>
      <c r="BA371" s="81">
        <f t="shared" si="269"/>
        <v>74.545454545454547</v>
      </c>
      <c r="BB371" s="81">
        <f t="shared" si="270"/>
        <v>55.26315789473685</v>
      </c>
      <c r="BC371" s="81">
        <f t="shared" si="271"/>
        <v>52.747252747252752</v>
      </c>
      <c r="BD371" s="82">
        <f t="shared" si="295"/>
        <v>14</v>
      </c>
      <c r="BE371" s="83">
        <v>4</v>
      </c>
      <c r="BF371" s="83">
        <v>6</v>
      </c>
      <c r="BG371" s="83">
        <v>7</v>
      </c>
      <c r="BH371" s="83">
        <v>20</v>
      </c>
      <c r="BI371" s="83">
        <v>38</v>
      </c>
      <c r="BJ371" s="83">
        <v>0</v>
      </c>
      <c r="BK371" s="77">
        <f t="shared" si="296"/>
        <v>65</v>
      </c>
      <c r="BL371" s="83">
        <f t="shared" si="272"/>
        <v>4</v>
      </c>
      <c r="BM371" s="84">
        <v>5</v>
      </c>
      <c r="BN371" s="83">
        <f t="shared" si="273"/>
        <v>6</v>
      </c>
      <c r="BO371" s="83">
        <f t="shared" si="274"/>
        <v>7</v>
      </c>
      <c r="BP371" s="83">
        <f t="shared" si="275"/>
        <v>20</v>
      </c>
      <c r="BQ371" s="83">
        <f t="shared" si="276"/>
        <v>38</v>
      </c>
      <c r="BR371" s="83">
        <f t="shared" si="277"/>
        <v>0</v>
      </c>
      <c r="BS371" s="77">
        <f t="shared" si="297"/>
        <v>65</v>
      </c>
      <c r="BT371" s="83">
        <f t="shared" si="278"/>
        <v>0</v>
      </c>
      <c r="BU371" s="77"/>
      <c r="BV371" s="83">
        <f t="shared" si="279"/>
        <v>0</v>
      </c>
      <c r="BW371" s="83">
        <f t="shared" si="280"/>
        <v>0</v>
      </c>
      <c r="BX371" s="83">
        <f t="shared" si="281"/>
        <v>0</v>
      </c>
      <c r="BY371" s="83">
        <f t="shared" si="282"/>
        <v>0</v>
      </c>
      <c r="BZ371" s="83">
        <f t="shared" si="283"/>
        <v>0</v>
      </c>
      <c r="CA371" s="77">
        <f t="shared" si="298"/>
        <v>0</v>
      </c>
      <c r="CC371" s="77"/>
      <c r="CI371" s="77">
        <f t="shared" si="299"/>
        <v>0</v>
      </c>
      <c r="CP371" s="77">
        <f t="shared" si="300"/>
        <v>0</v>
      </c>
      <c r="CQ371" s="85">
        <f t="shared" si="284"/>
        <v>0</v>
      </c>
      <c r="CR371" s="77"/>
      <c r="CS371" s="85">
        <f t="shared" si="285"/>
        <v>0</v>
      </c>
      <c r="CT371" s="85">
        <f t="shared" si="286"/>
        <v>0</v>
      </c>
      <c r="CU371" s="85">
        <f t="shared" si="287"/>
        <v>0</v>
      </c>
      <c r="CV371" s="85">
        <f t="shared" si="288"/>
        <v>0</v>
      </c>
      <c r="CW371" s="85">
        <f t="shared" si="289"/>
        <v>0</v>
      </c>
      <c r="CX371" s="77">
        <f t="shared" si="301"/>
        <v>0</v>
      </c>
      <c r="ET371" s="85">
        <v>4</v>
      </c>
      <c r="EU371" s="85">
        <v>6</v>
      </c>
      <c r="EV371" s="85">
        <v>7</v>
      </c>
      <c r="EW371" s="85">
        <v>20</v>
      </c>
      <c r="EX371" s="85">
        <v>38</v>
      </c>
      <c r="EY371" s="85">
        <v>0</v>
      </c>
      <c r="FL371" s="86">
        <f t="shared" si="302"/>
        <v>10.899999999999991</v>
      </c>
      <c r="FM371" s="99">
        <f t="shared" si="290"/>
        <v>0</v>
      </c>
      <c r="FN371" s="99">
        <f t="shared" si="291"/>
        <v>0</v>
      </c>
      <c r="FO371" s="100">
        <f t="shared" si="292"/>
        <v>0</v>
      </c>
      <c r="FP371" s="100">
        <f t="shared" si="293"/>
        <v>0</v>
      </c>
      <c r="FQ371" s="101">
        <v>-0.6166666666666667</v>
      </c>
      <c r="FR371" s="101">
        <v>-0.47204968944099374</v>
      </c>
      <c r="FS371" s="101">
        <v>-0.69135802469135799</v>
      </c>
      <c r="FT371" s="100" t="s">
        <v>1504</v>
      </c>
      <c r="FU371" s="100" t="s">
        <v>2378</v>
      </c>
      <c r="FV371" s="100" t="s">
        <v>2381</v>
      </c>
      <c r="FW371" s="100" t="s">
        <v>1991</v>
      </c>
      <c r="FX371" s="100" t="s">
        <v>2163</v>
      </c>
      <c r="FY371" s="100" t="s">
        <v>2376</v>
      </c>
      <c r="FZ371" s="100" t="s">
        <v>2379</v>
      </c>
      <c r="GA371" s="100" t="s">
        <v>1504</v>
      </c>
      <c r="GB371" s="100"/>
    </row>
    <row r="372" spans="1:186" ht="14.45" hidden="1" customHeight="1" x14ac:dyDescent="0.25">
      <c r="A372" s="32" t="s">
        <v>354</v>
      </c>
      <c r="B372" s="90" t="s">
        <v>359</v>
      </c>
      <c r="C372" s="41" t="str">
        <f>'[1]Özet tablo'!P371</f>
        <v>ESKİŞEHİR</v>
      </c>
      <c r="D372" s="41"/>
      <c r="E372" s="41"/>
      <c r="F372" s="41"/>
      <c r="G372" s="91">
        <v>2</v>
      </c>
      <c r="H372" s="91">
        <v>4</v>
      </c>
      <c r="I372" s="91">
        <v>4</v>
      </c>
      <c r="J372" s="91">
        <v>10</v>
      </c>
      <c r="K372" s="92">
        <v>3</v>
      </c>
      <c r="L372" s="92">
        <v>4</v>
      </c>
      <c r="M372" s="92">
        <v>3</v>
      </c>
      <c r="N372" s="92">
        <v>10</v>
      </c>
      <c r="O372" s="93">
        <v>1</v>
      </c>
      <c r="P372" s="40">
        <v>1</v>
      </c>
      <c r="Q372" s="94">
        <f t="shared" si="303"/>
        <v>0</v>
      </c>
      <c r="R372" s="95">
        <f t="shared" si="304"/>
        <v>0</v>
      </c>
      <c r="S372" s="96">
        <v>6</v>
      </c>
      <c r="T372" s="96">
        <v>12</v>
      </c>
      <c r="U372" s="96">
        <v>5</v>
      </c>
      <c r="V372" s="96">
        <v>11</v>
      </c>
      <c r="W372" s="96">
        <v>17</v>
      </c>
      <c r="X372" s="96">
        <v>23</v>
      </c>
      <c r="Y372" s="73">
        <f t="shared" si="257"/>
        <v>50</v>
      </c>
      <c r="Z372" s="73">
        <f t="shared" si="258"/>
        <v>33.333333333333329</v>
      </c>
      <c r="AA372" s="73">
        <f t="shared" si="259"/>
        <v>60</v>
      </c>
      <c r="AB372" s="73">
        <f t="shared" si="260"/>
        <v>41.17647058823529</v>
      </c>
      <c r="AC372" s="73">
        <f t="shared" si="261"/>
        <v>43.478260869565219</v>
      </c>
      <c r="AD372" s="97">
        <f t="shared" si="262"/>
        <v>10</v>
      </c>
      <c r="AE372" s="40">
        <f t="shared" si="263"/>
        <v>2</v>
      </c>
      <c r="AF372" s="98">
        <v>19</v>
      </c>
      <c r="AG372" s="98">
        <v>15</v>
      </c>
      <c r="AH372" s="98">
        <v>19</v>
      </c>
      <c r="AI372" s="98">
        <v>18</v>
      </c>
      <c r="AJ372" s="98">
        <v>9</v>
      </c>
      <c r="AK372" s="98">
        <v>6</v>
      </c>
      <c r="AL372" s="76">
        <v>1</v>
      </c>
      <c r="AM372" s="76">
        <v>1</v>
      </c>
      <c r="AN372" s="77">
        <v>2</v>
      </c>
      <c r="AO372" s="77">
        <v>5</v>
      </c>
      <c r="AP372" s="77">
        <v>3</v>
      </c>
      <c r="AQ372" s="77">
        <v>0</v>
      </c>
      <c r="AR372" s="77">
        <f t="shared" si="294"/>
        <v>10</v>
      </c>
      <c r="AS372" s="77">
        <v>3</v>
      </c>
      <c r="AT372" s="78">
        <v>1</v>
      </c>
      <c r="AU372" s="79">
        <v>1</v>
      </c>
      <c r="AV372" s="80">
        <f t="shared" si="264"/>
        <v>6.0606060606060606</v>
      </c>
      <c r="AW372" s="80">
        <f t="shared" si="265"/>
        <v>13.513513513513514</v>
      </c>
      <c r="AX372" s="80">
        <f t="shared" si="266"/>
        <v>0</v>
      </c>
      <c r="AY372" s="81">
        <f t="shared" si="267"/>
        <v>13.333333333333334</v>
      </c>
      <c r="AZ372" s="81">
        <f t="shared" si="268"/>
        <v>26.315789473684209</v>
      </c>
      <c r="BA372" s="81">
        <f t="shared" si="269"/>
        <v>18.518518518518519</v>
      </c>
      <c r="BB372" s="81">
        <f t="shared" si="270"/>
        <v>21.739130434782609</v>
      </c>
      <c r="BC372" s="81">
        <f t="shared" si="271"/>
        <v>16.666666666666664</v>
      </c>
      <c r="BD372" s="82">
        <f t="shared" si="295"/>
        <v>22</v>
      </c>
      <c r="BE372" s="83">
        <v>1</v>
      </c>
      <c r="BF372" s="83">
        <v>1</v>
      </c>
      <c r="BG372" s="83">
        <v>2</v>
      </c>
      <c r="BH372" s="83">
        <v>4</v>
      </c>
      <c r="BI372" s="83">
        <v>4</v>
      </c>
      <c r="BJ372" s="83">
        <v>0</v>
      </c>
      <c r="BK372" s="77">
        <f t="shared" si="296"/>
        <v>10</v>
      </c>
      <c r="BL372" s="83">
        <f t="shared" si="272"/>
        <v>1</v>
      </c>
      <c r="BM372" s="84">
        <v>1</v>
      </c>
      <c r="BN372" s="83">
        <f t="shared" si="273"/>
        <v>1</v>
      </c>
      <c r="BO372" s="83">
        <f t="shared" si="274"/>
        <v>2</v>
      </c>
      <c r="BP372" s="83">
        <f t="shared" si="275"/>
        <v>4</v>
      </c>
      <c r="BQ372" s="83">
        <f t="shared" si="276"/>
        <v>4</v>
      </c>
      <c r="BR372" s="83">
        <f t="shared" si="277"/>
        <v>0</v>
      </c>
      <c r="BS372" s="77">
        <f t="shared" si="297"/>
        <v>10</v>
      </c>
      <c r="BT372" s="83">
        <f t="shared" si="278"/>
        <v>0</v>
      </c>
      <c r="BU372" s="77"/>
      <c r="BV372" s="83">
        <f t="shared" si="279"/>
        <v>0</v>
      </c>
      <c r="BW372" s="83">
        <f t="shared" si="280"/>
        <v>0</v>
      </c>
      <c r="BX372" s="83">
        <f t="shared" si="281"/>
        <v>0</v>
      </c>
      <c r="BY372" s="83">
        <f t="shared" si="282"/>
        <v>0</v>
      </c>
      <c r="BZ372" s="83">
        <f t="shared" si="283"/>
        <v>0</v>
      </c>
      <c r="CA372" s="77">
        <f t="shared" si="298"/>
        <v>0</v>
      </c>
      <c r="CC372" s="77"/>
      <c r="CI372" s="77">
        <f t="shared" si="299"/>
        <v>0</v>
      </c>
      <c r="CP372" s="77">
        <f t="shared" si="300"/>
        <v>0</v>
      </c>
      <c r="CQ372" s="85">
        <f t="shared" si="284"/>
        <v>0</v>
      </c>
      <c r="CR372" s="77"/>
      <c r="CS372" s="85">
        <f t="shared" si="285"/>
        <v>0</v>
      </c>
      <c r="CT372" s="85">
        <f t="shared" si="286"/>
        <v>0</v>
      </c>
      <c r="CU372" s="85">
        <f t="shared" si="287"/>
        <v>0</v>
      </c>
      <c r="CV372" s="85">
        <f t="shared" si="288"/>
        <v>0</v>
      </c>
      <c r="CW372" s="85">
        <f t="shared" si="289"/>
        <v>0</v>
      </c>
      <c r="CX372" s="77">
        <f t="shared" si="301"/>
        <v>0</v>
      </c>
      <c r="ET372" s="85">
        <v>1</v>
      </c>
      <c r="EU372" s="85">
        <v>1</v>
      </c>
      <c r="EV372" s="85">
        <v>2</v>
      </c>
      <c r="EW372" s="85">
        <v>4</v>
      </c>
      <c r="EX372" s="85">
        <v>4</v>
      </c>
      <c r="EY372" s="85">
        <v>0</v>
      </c>
      <c r="FL372" s="86">
        <f t="shared" si="302"/>
        <v>16.899999999999999</v>
      </c>
      <c r="FM372" s="99">
        <f t="shared" si="290"/>
        <v>0</v>
      </c>
      <c r="FN372" s="99">
        <f t="shared" si="291"/>
        <v>0</v>
      </c>
      <c r="FO372" s="100">
        <f t="shared" si="292"/>
        <v>0</v>
      </c>
      <c r="FP372" s="100">
        <f t="shared" si="293"/>
        <v>0</v>
      </c>
      <c r="FQ372" s="101">
        <v>0.29097222222222208</v>
      </c>
      <c r="FR372" s="101">
        <v>0.16206987128972941</v>
      </c>
      <c r="FS372" s="101">
        <v>-6.3567362428842616E-2</v>
      </c>
      <c r="FT372" s="100" t="s">
        <v>1766</v>
      </c>
      <c r="FU372" s="100" t="s">
        <v>1572</v>
      </c>
      <c r="FV372" s="100" t="s">
        <v>2203</v>
      </c>
      <c r="FW372" s="100" t="s">
        <v>1694</v>
      </c>
      <c r="FX372" s="100" t="s">
        <v>1935</v>
      </c>
      <c r="FY372" s="100" t="s">
        <v>1620</v>
      </c>
      <c r="FZ372" s="100" t="s">
        <v>1877</v>
      </c>
      <c r="GA372" s="100" t="s">
        <v>2103</v>
      </c>
      <c r="GB372" s="100"/>
    </row>
    <row r="373" spans="1:186" ht="12.75" hidden="1" customHeight="1" x14ac:dyDescent="0.25">
      <c r="A373" s="32" t="s">
        <v>354</v>
      </c>
      <c r="B373" s="90" t="s">
        <v>360</v>
      </c>
      <c r="C373" s="41" t="str">
        <f>'[1]Özet tablo'!P372</f>
        <v>ESKİŞEHİR</v>
      </c>
      <c r="D373" s="41"/>
      <c r="E373" s="41"/>
      <c r="F373" s="41"/>
      <c r="G373" s="91">
        <v>5</v>
      </c>
      <c r="H373" s="91">
        <v>14</v>
      </c>
      <c r="I373" s="91">
        <v>33</v>
      </c>
      <c r="J373" s="91">
        <v>52</v>
      </c>
      <c r="K373" s="92">
        <v>10</v>
      </c>
      <c r="L373" s="92">
        <v>23</v>
      </c>
      <c r="M373" s="92">
        <v>41</v>
      </c>
      <c r="N373" s="92">
        <v>74</v>
      </c>
      <c r="O373" s="93"/>
      <c r="P373" s="40">
        <v>10</v>
      </c>
      <c r="Q373" s="94">
        <f t="shared" si="303"/>
        <v>22</v>
      </c>
      <c r="R373" s="95">
        <f t="shared" si="304"/>
        <v>0.42307692307692307</v>
      </c>
      <c r="S373" s="96">
        <v>57</v>
      </c>
      <c r="T373" s="96">
        <v>70</v>
      </c>
      <c r="U373" s="96">
        <v>42</v>
      </c>
      <c r="V373" s="96">
        <v>59</v>
      </c>
      <c r="W373" s="96">
        <v>112</v>
      </c>
      <c r="X373" s="96">
        <v>169</v>
      </c>
      <c r="Y373" s="73">
        <f t="shared" si="257"/>
        <v>17.543859649122805</v>
      </c>
      <c r="Z373" s="73">
        <f t="shared" si="258"/>
        <v>32.857142857142854</v>
      </c>
      <c r="AA373" s="73">
        <f t="shared" si="259"/>
        <v>73.80952380952381</v>
      </c>
      <c r="AB373" s="73">
        <f t="shared" si="260"/>
        <v>48.214285714285715</v>
      </c>
      <c r="AC373" s="73">
        <f t="shared" si="261"/>
        <v>37.869822485207102</v>
      </c>
      <c r="AD373" s="97">
        <f t="shared" si="262"/>
        <v>58</v>
      </c>
      <c r="AE373" s="40">
        <f t="shared" si="263"/>
        <v>11</v>
      </c>
      <c r="AF373" s="98">
        <v>86</v>
      </c>
      <c r="AG373" s="98">
        <v>67</v>
      </c>
      <c r="AH373" s="98">
        <v>73</v>
      </c>
      <c r="AI373" s="98">
        <v>49</v>
      </c>
      <c r="AJ373" s="98">
        <v>19</v>
      </c>
      <c r="AK373" s="98">
        <v>16</v>
      </c>
      <c r="AL373" s="76">
        <v>2</v>
      </c>
      <c r="AM373" s="76">
        <v>5</v>
      </c>
      <c r="AN373" s="77">
        <v>19</v>
      </c>
      <c r="AO373" s="77">
        <v>32</v>
      </c>
      <c r="AP373" s="77">
        <v>39</v>
      </c>
      <c r="AQ373" s="77">
        <v>1</v>
      </c>
      <c r="AR373" s="77">
        <f t="shared" si="294"/>
        <v>91</v>
      </c>
      <c r="AS373" s="77">
        <v>9</v>
      </c>
      <c r="AT373" s="78">
        <v>1</v>
      </c>
      <c r="AU373" s="79">
        <v>7</v>
      </c>
      <c r="AV373" s="80">
        <f t="shared" si="264"/>
        <v>43.103448275862064</v>
      </c>
      <c r="AW373" s="80">
        <f t="shared" si="265"/>
        <v>51.639344262295083</v>
      </c>
      <c r="AX373" s="80">
        <f t="shared" si="266"/>
        <v>63.265306122448983</v>
      </c>
      <c r="AY373" s="81">
        <f t="shared" si="267"/>
        <v>28.35820895522388</v>
      </c>
      <c r="AZ373" s="81">
        <f t="shared" si="268"/>
        <v>43.835616438356162</v>
      </c>
      <c r="BA373" s="81">
        <f t="shared" si="269"/>
        <v>69.117647058823522</v>
      </c>
      <c r="BB373" s="81">
        <f t="shared" si="270"/>
        <v>56.028368794326241</v>
      </c>
      <c r="BC373" s="81">
        <f t="shared" si="271"/>
        <v>48.888888888888886</v>
      </c>
      <c r="BD373" s="82">
        <f t="shared" si="295"/>
        <v>21</v>
      </c>
      <c r="BE373" s="83">
        <v>2</v>
      </c>
      <c r="BF373" s="83">
        <v>5</v>
      </c>
      <c r="BG373" s="83">
        <v>21</v>
      </c>
      <c r="BH373" s="83">
        <v>31</v>
      </c>
      <c r="BI373" s="83">
        <v>42</v>
      </c>
      <c r="BJ373" s="83">
        <v>2</v>
      </c>
      <c r="BK373" s="77">
        <f t="shared" si="296"/>
        <v>96</v>
      </c>
      <c r="BL373" s="83">
        <f t="shared" si="272"/>
        <v>2</v>
      </c>
      <c r="BM373" s="84">
        <v>5</v>
      </c>
      <c r="BN373" s="83">
        <f t="shared" si="273"/>
        <v>5</v>
      </c>
      <c r="BO373" s="83">
        <f t="shared" si="274"/>
        <v>21</v>
      </c>
      <c r="BP373" s="83">
        <f t="shared" si="275"/>
        <v>31</v>
      </c>
      <c r="BQ373" s="83">
        <f t="shared" si="276"/>
        <v>42</v>
      </c>
      <c r="BR373" s="83">
        <f t="shared" si="277"/>
        <v>2</v>
      </c>
      <c r="BS373" s="77">
        <f t="shared" si="297"/>
        <v>96</v>
      </c>
      <c r="BT373" s="83">
        <f t="shared" si="278"/>
        <v>0</v>
      </c>
      <c r="BU373" s="77"/>
      <c r="BV373" s="83">
        <f t="shared" si="279"/>
        <v>0</v>
      </c>
      <c r="BW373" s="83">
        <f t="shared" si="280"/>
        <v>0</v>
      </c>
      <c r="BX373" s="83">
        <f t="shared" si="281"/>
        <v>0</v>
      </c>
      <c r="BY373" s="83">
        <f t="shared" si="282"/>
        <v>0</v>
      </c>
      <c r="BZ373" s="83">
        <f t="shared" si="283"/>
        <v>0</v>
      </c>
      <c r="CA373" s="77">
        <f t="shared" si="298"/>
        <v>0</v>
      </c>
      <c r="CC373" s="77"/>
      <c r="CI373" s="77">
        <f t="shared" si="299"/>
        <v>0</v>
      </c>
      <c r="CP373" s="77">
        <f t="shared" si="300"/>
        <v>0</v>
      </c>
      <c r="CQ373" s="85">
        <f t="shared" si="284"/>
        <v>0</v>
      </c>
      <c r="CR373" s="77"/>
      <c r="CS373" s="85">
        <f t="shared" si="285"/>
        <v>0</v>
      </c>
      <c r="CT373" s="85">
        <f t="shared" si="286"/>
        <v>0</v>
      </c>
      <c r="CU373" s="85">
        <f t="shared" si="287"/>
        <v>0</v>
      </c>
      <c r="CV373" s="85">
        <f t="shared" si="288"/>
        <v>0</v>
      </c>
      <c r="CW373" s="85">
        <f t="shared" si="289"/>
        <v>0</v>
      </c>
      <c r="CX373" s="77">
        <f t="shared" si="301"/>
        <v>0</v>
      </c>
      <c r="ET373" s="85">
        <v>1</v>
      </c>
      <c r="EU373" s="85">
        <v>1</v>
      </c>
      <c r="EV373" s="85">
        <v>0</v>
      </c>
      <c r="EW373" s="85">
        <v>5</v>
      </c>
      <c r="EX373" s="85">
        <v>11</v>
      </c>
      <c r="EY373" s="85">
        <v>0</v>
      </c>
      <c r="EZ373" s="85">
        <v>1</v>
      </c>
      <c r="FA373" s="85">
        <v>4</v>
      </c>
      <c r="FB373" s="85">
        <v>21</v>
      </c>
      <c r="FC373" s="85">
        <v>26</v>
      </c>
      <c r="FD373" s="85">
        <v>31</v>
      </c>
      <c r="FE373" s="85">
        <v>2</v>
      </c>
      <c r="FL373" s="86">
        <f t="shared" si="302"/>
        <v>12.399999999999991</v>
      </c>
      <c r="FM373" s="99">
        <f t="shared" si="290"/>
        <v>0</v>
      </c>
      <c r="FN373" s="99">
        <f t="shared" si="291"/>
        <v>0</v>
      </c>
      <c r="FO373" s="100">
        <f t="shared" si="292"/>
        <v>0</v>
      </c>
      <c r="FP373" s="100">
        <f t="shared" si="293"/>
        <v>0</v>
      </c>
      <c r="FQ373" s="101">
        <v>0.27768130745658859</v>
      </c>
      <c r="FR373" s="101">
        <v>0.2016981132075473</v>
      </c>
      <c r="FS373" s="101">
        <v>0.42857142857142871</v>
      </c>
      <c r="FT373" s="100" t="s">
        <v>1883</v>
      </c>
      <c r="FU373" s="100" t="s">
        <v>2074</v>
      </c>
      <c r="FV373" s="100" t="s">
        <v>1547</v>
      </c>
      <c r="FW373" s="100" t="s">
        <v>1921</v>
      </c>
      <c r="FX373" s="100" t="s">
        <v>1639</v>
      </c>
      <c r="FY373" s="100" t="s">
        <v>1633</v>
      </c>
      <c r="FZ373" s="100" t="s">
        <v>2075</v>
      </c>
      <c r="GA373" s="100" t="s">
        <v>1476</v>
      </c>
      <c r="GB373" s="100"/>
    </row>
    <row r="374" spans="1:186" hidden="1" x14ac:dyDescent="0.25">
      <c r="A374" s="32" t="s">
        <v>354</v>
      </c>
      <c r="B374" s="90" t="s">
        <v>361</v>
      </c>
      <c r="C374" s="41" t="str">
        <f>'[1]Özet tablo'!P373</f>
        <v>ESKİŞEHİR</v>
      </c>
      <c r="D374" s="41"/>
      <c r="E374" s="41"/>
      <c r="F374" s="41"/>
      <c r="G374" s="91">
        <v>8</v>
      </c>
      <c r="H374" s="91">
        <v>35</v>
      </c>
      <c r="I374" s="91">
        <v>46</v>
      </c>
      <c r="J374" s="91">
        <v>89</v>
      </c>
      <c r="K374" s="92">
        <v>10</v>
      </c>
      <c r="L374" s="92">
        <v>58</v>
      </c>
      <c r="M374" s="92">
        <v>35</v>
      </c>
      <c r="N374" s="92">
        <v>103</v>
      </c>
      <c r="O374" s="93">
        <v>11</v>
      </c>
      <c r="P374" s="40">
        <v>4</v>
      </c>
      <c r="Q374" s="94">
        <f t="shared" si="303"/>
        <v>14</v>
      </c>
      <c r="R374" s="95">
        <f t="shared" si="304"/>
        <v>0.15730337078651685</v>
      </c>
      <c r="S374" s="96">
        <v>76</v>
      </c>
      <c r="T374" s="96">
        <v>112</v>
      </c>
      <c r="U374" s="96">
        <v>81</v>
      </c>
      <c r="V374" s="96">
        <v>109</v>
      </c>
      <c r="W374" s="96">
        <v>193</v>
      </c>
      <c r="X374" s="96">
        <v>269</v>
      </c>
      <c r="Y374" s="73">
        <f t="shared" si="257"/>
        <v>13.157894736842104</v>
      </c>
      <c r="Z374" s="73">
        <f t="shared" si="258"/>
        <v>51.785714285714292</v>
      </c>
      <c r="AA374" s="73">
        <f t="shared" si="259"/>
        <v>51.851851851851848</v>
      </c>
      <c r="AB374" s="73">
        <f t="shared" si="260"/>
        <v>51.813471502590666</v>
      </c>
      <c r="AC374" s="73">
        <f t="shared" si="261"/>
        <v>40.892193308550183</v>
      </c>
      <c r="AD374" s="97">
        <f t="shared" si="262"/>
        <v>93</v>
      </c>
      <c r="AE374" s="40">
        <f t="shared" si="263"/>
        <v>39</v>
      </c>
      <c r="AF374" s="98">
        <v>95</v>
      </c>
      <c r="AG374" s="98">
        <v>70</v>
      </c>
      <c r="AH374" s="98">
        <v>104</v>
      </c>
      <c r="AI374" s="98">
        <v>80</v>
      </c>
      <c r="AJ374" s="98">
        <v>28</v>
      </c>
      <c r="AK374" s="98">
        <v>26</v>
      </c>
      <c r="AL374" s="76">
        <v>3</v>
      </c>
      <c r="AM374" s="76">
        <v>6</v>
      </c>
      <c r="AN374" s="77">
        <v>13</v>
      </c>
      <c r="AO374" s="77">
        <v>52</v>
      </c>
      <c r="AP374" s="77">
        <v>46</v>
      </c>
      <c r="AQ374" s="77">
        <v>2</v>
      </c>
      <c r="AR374" s="77">
        <f t="shared" si="294"/>
        <v>113</v>
      </c>
      <c r="AS374" s="77">
        <v>9</v>
      </c>
      <c r="AT374" s="78">
        <v>20</v>
      </c>
      <c r="AU374" s="79">
        <v>14</v>
      </c>
      <c r="AV374" s="80">
        <f t="shared" si="264"/>
        <v>34.666666666666671</v>
      </c>
      <c r="AW374" s="80">
        <f t="shared" si="265"/>
        <v>49.45652173913043</v>
      </c>
      <c r="AX374" s="80">
        <f t="shared" si="266"/>
        <v>48.75</v>
      </c>
      <c r="AY374" s="81">
        <f t="shared" si="267"/>
        <v>18.571428571428573</v>
      </c>
      <c r="AZ374" s="81">
        <f t="shared" si="268"/>
        <v>50</v>
      </c>
      <c r="BA374" s="81">
        <f t="shared" si="269"/>
        <v>74.074074074074076</v>
      </c>
      <c r="BB374" s="81">
        <f t="shared" si="270"/>
        <v>62.264150943396224</v>
      </c>
      <c r="BC374" s="81">
        <f t="shared" si="271"/>
        <v>52.247191011235962</v>
      </c>
      <c r="BD374" s="82">
        <f t="shared" si="295"/>
        <v>28</v>
      </c>
      <c r="BE374" s="83">
        <v>3</v>
      </c>
      <c r="BF374" s="83">
        <v>8</v>
      </c>
      <c r="BG374" s="83">
        <v>10</v>
      </c>
      <c r="BH374" s="83">
        <v>49</v>
      </c>
      <c r="BI374" s="83">
        <v>52</v>
      </c>
      <c r="BJ374" s="83">
        <v>4</v>
      </c>
      <c r="BK374" s="77">
        <f t="shared" si="296"/>
        <v>115</v>
      </c>
      <c r="BL374" s="83">
        <f t="shared" si="272"/>
        <v>3</v>
      </c>
      <c r="BM374" s="84">
        <v>6</v>
      </c>
      <c r="BN374" s="83">
        <f t="shared" si="273"/>
        <v>8</v>
      </c>
      <c r="BO374" s="83">
        <f t="shared" si="274"/>
        <v>10</v>
      </c>
      <c r="BP374" s="83">
        <f t="shared" si="275"/>
        <v>49</v>
      </c>
      <c r="BQ374" s="83">
        <f t="shared" si="276"/>
        <v>52</v>
      </c>
      <c r="BR374" s="83">
        <f t="shared" si="277"/>
        <v>4</v>
      </c>
      <c r="BS374" s="77">
        <f t="shared" si="297"/>
        <v>115</v>
      </c>
      <c r="BT374" s="83">
        <f t="shared" si="278"/>
        <v>0</v>
      </c>
      <c r="BU374" s="77"/>
      <c r="BV374" s="83">
        <f t="shared" si="279"/>
        <v>0</v>
      </c>
      <c r="BW374" s="83">
        <f t="shared" si="280"/>
        <v>0</v>
      </c>
      <c r="BX374" s="83">
        <f t="shared" si="281"/>
        <v>0</v>
      </c>
      <c r="BY374" s="83">
        <f t="shared" si="282"/>
        <v>0</v>
      </c>
      <c r="BZ374" s="83">
        <f t="shared" si="283"/>
        <v>0</v>
      </c>
      <c r="CA374" s="77">
        <f t="shared" si="298"/>
        <v>0</v>
      </c>
      <c r="CC374" s="77"/>
      <c r="CI374" s="77">
        <f t="shared" si="299"/>
        <v>0</v>
      </c>
      <c r="CP374" s="77">
        <f t="shared" si="300"/>
        <v>0</v>
      </c>
      <c r="CQ374" s="85">
        <f t="shared" si="284"/>
        <v>0</v>
      </c>
      <c r="CR374" s="77"/>
      <c r="CS374" s="85">
        <f t="shared" si="285"/>
        <v>0</v>
      </c>
      <c r="CT374" s="85">
        <f t="shared" si="286"/>
        <v>0</v>
      </c>
      <c r="CU374" s="85">
        <f t="shared" si="287"/>
        <v>0</v>
      </c>
      <c r="CV374" s="85">
        <f t="shared" si="288"/>
        <v>0</v>
      </c>
      <c r="CW374" s="85">
        <f t="shared" si="289"/>
        <v>0</v>
      </c>
      <c r="CX374" s="77">
        <f t="shared" si="301"/>
        <v>0</v>
      </c>
      <c r="ET374" s="85">
        <v>2</v>
      </c>
      <c r="EU374" s="85">
        <v>3</v>
      </c>
      <c r="EV374" s="85">
        <v>3</v>
      </c>
      <c r="EW374" s="85">
        <v>21</v>
      </c>
      <c r="EX374" s="85">
        <v>13</v>
      </c>
      <c r="EY374" s="85">
        <v>2</v>
      </c>
      <c r="EZ374" s="85">
        <v>1</v>
      </c>
      <c r="FA374" s="85">
        <v>5</v>
      </c>
      <c r="FB374" s="85">
        <v>7</v>
      </c>
      <c r="FC374" s="85">
        <v>28</v>
      </c>
      <c r="FD374" s="85">
        <v>39</v>
      </c>
      <c r="FE374" s="85">
        <v>2</v>
      </c>
      <c r="FL374" s="86">
        <f t="shared" si="302"/>
        <v>8.7999999999999829</v>
      </c>
      <c r="FM374" s="99">
        <f t="shared" si="290"/>
        <v>0</v>
      </c>
      <c r="FN374" s="99">
        <f t="shared" si="291"/>
        <v>0</v>
      </c>
      <c r="FO374" s="100">
        <f t="shared" si="292"/>
        <v>0</v>
      </c>
      <c r="FP374" s="100">
        <f t="shared" si="293"/>
        <v>0</v>
      </c>
      <c r="FQ374" s="101">
        <v>6.9801084990958551E-2</v>
      </c>
      <c r="FR374" s="101">
        <v>1.4960106382978558E-2</v>
      </c>
      <c r="FS374" s="101">
        <v>0.42166344294003866</v>
      </c>
      <c r="FT374" s="100" t="s">
        <v>1923</v>
      </c>
      <c r="FU374" s="100" t="s">
        <v>1894</v>
      </c>
      <c r="FV374" s="100" t="s">
        <v>1557</v>
      </c>
      <c r="FW374" s="100" t="s">
        <v>1605</v>
      </c>
      <c r="FX374" s="100" t="s">
        <v>1719</v>
      </c>
      <c r="FY374" s="100" t="s">
        <v>1774</v>
      </c>
      <c r="FZ374" s="100" t="s">
        <v>2215</v>
      </c>
      <c r="GA374" s="100" t="s">
        <v>1943</v>
      </c>
      <c r="GB374" s="100"/>
    </row>
    <row r="375" spans="1:186" hidden="1" x14ac:dyDescent="0.25">
      <c r="A375" s="32" t="s">
        <v>354</v>
      </c>
      <c r="B375" s="90" t="s">
        <v>362</v>
      </c>
      <c r="C375" s="41" t="str">
        <f>'[1]Özet tablo'!P374</f>
        <v>ESKİŞEHİR</v>
      </c>
      <c r="D375" s="41"/>
      <c r="E375" s="41"/>
      <c r="F375" s="41"/>
      <c r="G375" s="91">
        <v>4</v>
      </c>
      <c r="H375" s="91">
        <v>15</v>
      </c>
      <c r="I375" s="91">
        <v>14</v>
      </c>
      <c r="J375" s="91">
        <v>33</v>
      </c>
      <c r="K375" s="92">
        <v>3</v>
      </c>
      <c r="L375" s="92">
        <v>21</v>
      </c>
      <c r="M375" s="92">
        <v>7</v>
      </c>
      <c r="N375" s="92">
        <v>31</v>
      </c>
      <c r="O375" s="93">
        <v>5</v>
      </c>
      <c r="P375" s="40">
        <v>1</v>
      </c>
      <c r="Q375" s="94">
        <f t="shared" si="303"/>
        <v>-2</v>
      </c>
      <c r="R375" s="95">
        <f t="shared" si="304"/>
        <v>-6.0606060606060608E-2</v>
      </c>
      <c r="S375" s="96">
        <v>31</v>
      </c>
      <c r="T375" s="96">
        <v>36</v>
      </c>
      <c r="U375" s="96">
        <v>35</v>
      </c>
      <c r="V375" s="96">
        <v>48</v>
      </c>
      <c r="W375" s="96">
        <v>71</v>
      </c>
      <c r="X375" s="96">
        <v>102</v>
      </c>
      <c r="Y375" s="73">
        <f t="shared" si="257"/>
        <v>9.67741935483871</v>
      </c>
      <c r="Z375" s="73">
        <f t="shared" si="258"/>
        <v>58.333333333333336</v>
      </c>
      <c r="AA375" s="73">
        <f t="shared" si="259"/>
        <v>31.428571428571427</v>
      </c>
      <c r="AB375" s="73">
        <f t="shared" si="260"/>
        <v>45.070422535211272</v>
      </c>
      <c r="AC375" s="73">
        <f t="shared" si="261"/>
        <v>34.313725490196077</v>
      </c>
      <c r="AD375" s="97">
        <f t="shared" si="262"/>
        <v>39</v>
      </c>
      <c r="AE375" s="40">
        <f t="shared" si="263"/>
        <v>24</v>
      </c>
      <c r="AF375" s="98">
        <v>48</v>
      </c>
      <c r="AG375" s="98">
        <v>32</v>
      </c>
      <c r="AH375" s="98">
        <v>47</v>
      </c>
      <c r="AI375" s="98">
        <v>31</v>
      </c>
      <c r="AJ375" s="98">
        <v>16</v>
      </c>
      <c r="AK375" s="98">
        <v>12</v>
      </c>
      <c r="AL375" s="76">
        <v>2</v>
      </c>
      <c r="AM375" s="76">
        <v>4</v>
      </c>
      <c r="AN375" s="77">
        <v>8</v>
      </c>
      <c r="AO375" s="77">
        <v>22</v>
      </c>
      <c r="AP375" s="77">
        <v>12</v>
      </c>
      <c r="AQ375" s="77">
        <v>0</v>
      </c>
      <c r="AR375" s="77">
        <f t="shared" si="294"/>
        <v>42</v>
      </c>
      <c r="AS375" s="77">
        <v>8</v>
      </c>
      <c r="AT375" s="78">
        <v>6</v>
      </c>
      <c r="AU375" s="79">
        <v>3</v>
      </c>
      <c r="AV375" s="80">
        <f t="shared" si="264"/>
        <v>19.047619047619047</v>
      </c>
      <c r="AW375" s="80">
        <f t="shared" si="265"/>
        <v>33.333333333333329</v>
      </c>
      <c r="AX375" s="80">
        <f t="shared" si="266"/>
        <v>12.903225806451612</v>
      </c>
      <c r="AY375" s="81">
        <f t="shared" si="267"/>
        <v>25</v>
      </c>
      <c r="AZ375" s="81">
        <f t="shared" si="268"/>
        <v>46.808510638297875</v>
      </c>
      <c r="BA375" s="81">
        <f t="shared" si="269"/>
        <v>44.680851063829785</v>
      </c>
      <c r="BB375" s="81">
        <f t="shared" si="270"/>
        <v>45.744680851063826</v>
      </c>
      <c r="BC375" s="81">
        <f t="shared" si="271"/>
        <v>36.708860759493675</v>
      </c>
      <c r="BD375" s="82">
        <f t="shared" si="295"/>
        <v>26</v>
      </c>
      <c r="BE375" s="83">
        <v>2</v>
      </c>
      <c r="BF375" s="83">
        <v>4</v>
      </c>
      <c r="BG375" s="83">
        <v>8</v>
      </c>
      <c r="BH375" s="83">
        <v>21</v>
      </c>
      <c r="BI375" s="83">
        <v>15</v>
      </c>
      <c r="BJ375" s="83">
        <v>0</v>
      </c>
      <c r="BK375" s="77">
        <f t="shared" si="296"/>
        <v>44</v>
      </c>
      <c r="BL375" s="83">
        <f t="shared" si="272"/>
        <v>2</v>
      </c>
      <c r="BM375" s="84">
        <v>4</v>
      </c>
      <c r="BN375" s="83">
        <f t="shared" si="273"/>
        <v>4</v>
      </c>
      <c r="BO375" s="83">
        <f t="shared" si="274"/>
        <v>8</v>
      </c>
      <c r="BP375" s="83">
        <f t="shared" si="275"/>
        <v>21</v>
      </c>
      <c r="BQ375" s="83">
        <f t="shared" si="276"/>
        <v>15</v>
      </c>
      <c r="BR375" s="83">
        <f t="shared" si="277"/>
        <v>0</v>
      </c>
      <c r="BS375" s="77">
        <f t="shared" si="297"/>
        <v>44</v>
      </c>
      <c r="BT375" s="83">
        <f t="shared" si="278"/>
        <v>0</v>
      </c>
      <c r="BU375" s="77"/>
      <c r="BV375" s="83">
        <f t="shared" si="279"/>
        <v>0</v>
      </c>
      <c r="BW375" s="83">
        <f t="shared" si="280"/>
        <v>0</v>
      </c>
      <c r="BX375" s="83">
        <f t="shared" si="281"/>
        <v>0</v>
      </c>
      <c r="BY375" s="83">
        <f t="shared" si="282"/>
        <v>0</v>
      </c>
      <c r="BZ375" s="83">
        <f t="shared" si="283"/>
        <v>0</v>
      </c>
      <c r="CA375" s="77">
        <f t="shared" si="298"/>
        <v>0</v>
      </c>
      <c r="CC375" s="77"/>
      <c r="CI375" s="77">
        <f t="shared" si="299"/>
        <v>0</v>
      </c>
      <c r="CP375" s="77">
        <f t="shared" si="300"/>
        <v>0</v>
      </c>
      <c r="CQ375" s="85">
        <f t="shared" si="284"/>
        <v>0</v>
      </c>
      <c r="CR375" s="77"/>
      <c r="CS375" s="85">
        <f t="shared" si="285"/>
        <v>0</v>
      </c>
      <c r="CT375" s="85">
        <f t="shared" si="286"/>
        <v>0</v>
      </c>
      <c r="CU375" s="85">
        <f t="shared" si="287"/>
        <v>0</v>
      </c>
      <c r="CV375" s="85">
        <f t="shared" si="288"/>
        <v>0</v>
      </c>
      <c r="CW375" s="85">
        <f t="shared" si="289"/>
        <v>0</v>
      </c>
      <c r="CX375" s="77">
        <f t="shared" si="301"/>
        <v>0</v>
      </c>
      <c r="ET375" s="85">
        <v>1</v>
      </c>
      <c r="EU375" s="85">
        <v>1</v>
      </c>
      <c r="EV375" s="85">
        <v>2</v>
      </c>
      <c r="EW375" s="85">
        <v>8</v>
      </c>
      <c r="EX375" s="85">
        <v>0</v>
      </c>
      <c r="EY375" s="85">
        <v>0</v>
      </c>
      <c r="EZ375" s="85">
        <v>1</v>
      </c>
      <c r="FA375" s="85">
        <v>3</v>
      </c>
      <c r="FB375" s="85">
        <v>6</v>
      </c>
      <c r="FC375" s="85">
        <v>13</v>
      </c>
      <c r="FD375" s="85">
        <v>15</v>
      </c>
      <c r="FE375" s="85">
        <v>0</v>
      </c>
      <c r="FL375" s="86">
        <f t="shared" si="302"/>
        <v>14.599999999999994</v>
      </c>
      <c r="FM375" s="99">
        <f t="shared" si="290"/>
        <v>0</v>
      </c>
      <c r="FN375" s="99">
        <f t="shared" si="291"/>
        <v>0</v>
      </c>
      <c r="FO375" s="100">
        <f t="shared" si="292"/>
        <v>0</v>
      </c>
      <c r="FP375" s="100">
        <f t="shared" si="293"/>
        <v>0</v>
      </c>
      <c r="FQ375" s="101">
        <v>-1.0859047414256529E-2</v>
      </c>
      <c r="FR375" s="101">
        <v>4.4278996865203722E-2</v>
      </c>
      <c r="FS375" s="101">
        <v>7.1428571428571286E-2</v>
      </c>
      <c r="FT375" s="100" t="s">
        <v>1906</v>
      </c>
      <c r="FU375" s="100" t="s">
        <v>2331</v>
      </c>
      <c r="FV375" s="100" t="s">
        <v>2281</v>
      </c>
      <c r="FW375" s="100" t="s">
        <v>1989</v>
      </c>
      <c r="FX375" s="100" t="s">
        <v>1993</v>
      </c>
      <c r="FY375" s="100" t="s">
        <v>2302</v>
      </c>
      <c r="FZ375" s="100" t="s">
        <v>2019</v>
      </c>
      <c r="GA375" s="100" t="s">
        <v>2355</v>
      </c>
      <c r="GB375" s="100"/>
    </row>
    <row r="376" spans="1:186" hidden="1" x14ac:dyDescent="0.25">
      <c r="A376" s="32" t="s">
        <v>354</v>
      </c>
      <c r="B376" s="90" t="s">
        <v>363</v>
      </c>
      <c r="C376" s="41" t="str">
        <f>'[1]Özet tablo'!P375</f>
        <v>ESKİŞEHİR</v>
      </c>
      <c r="D376" s="41"/>
      <c r="E376" s="41"/>
      <c r="F376" s="41"/>
      <c r="G376" s="91">
        <v>10</v>
      </c>
      <c r="H376" s="91">
        <v>34</v>
      </c>
      <c r="I376" s="91">
        <v>42</v>
      </c>
      <c r="J376" s="91">
        <v>86</v>
      </c>
      <c r="K376" s="92">
        <v>13</v>
      </c>
      <c r="L376" s="92">
        <v>30</v>
      </c>
      <c r="M376" s="92">
        <v>28</v>
      </c>
      <c r="N376" s="92">
        <v>71</v>
      </c>
      <c r="O376" s="93">
        <v>4</v>
      </c>
      <c r="P376" s="40">
        <v>4</v>
      </c>
      <c r="Q376" s="94">
        <f t="shared" si="303"/>
        <v>-15</v>
      </c>
      <c r="R376" s="95">
        <f t="shared" si="304"/>
        <v>-0.1744186046511628</v>
      </c>
      <c r="S376" s="96">
        <v>61</v>
      </c>
      <c r="T376" s="96">
        <v>73</v>
      </c>
      <c r="U376" s="96">
        <v>50</v>
      </c>
      <c r="V376" s="96">
        <v>71</v>
      </c>
      <c r="W376" s="96">
        <v>123</v>
      </c>
      <c r="X376" s="96">
        <v>184</v>
      </c>
      <c r="Y376" s="73">
        <f t="shared" si="257"/>
        <v>21.311475409836063</v>
      </c>
      <c r="Z376" s="73">
        <f t="shared" si="258"/>
        <v>41.095890410958901</v>
      </c>
      <c r="AA376" s="73">
        <f t="shared" si="259"/>
        <v>56.000000000000007</v>
      </c>
      <c r="AB376" s="73">
        <f t="shared" si="260"/>
        <v>47.154471544715449</v>
      </c>
      <c r="AC376" s="73">
        <f t="shared" si="261"/>
        <v>38.586956521739133</v>
      </c>
      <c r="AD376" s="97">
        <f t="shared" si="262"/>
        <v>65</v>
      </c>
      <c r="AE376" s="40">
        <f t="shared" si="263"/>
        <v>22</v>
      </c>
      <c r="AF376" s="98">
        <v>62</v>
      </c>
      <c r="AG376" s="98">
        <v>66</v>
      </c>
      <c r="AH376" s="98">
        <v>67</v>
      </c>
      <c r="AI376" s="98">
        <v>49</v>
      </c>
      <c r="AJ376" s="98">
        <v>16</v>
      </c>
      <c r="AK376" s="98">
        <v>9</v>
      </c>
      <c r="AL376" s="76">
        <v>3</v>
      </c>
      <c r="AM376" s="76">
        <v>5</v>
      </c>
      <c r="AN376" s="77">
        <v>11</v>
      </c>
      <c r="AO376" s="77">
        <v>26</v>
      </c>
      <c r="AP376" s="77">
        <v>33</v>
      </c>
      <c r="AQ376" s="77">
        <v>0</v>
      </c>
      <c r="AR376" s="77">
        <f t="shared" si="294"/>
        <v>70</v>
      </c>
      <c r="AS376" s="77">
        <v>8</v>
      </c>
      <c r="AT376" s="78">
        <v>1</v>
      </c>
      <c r="AU376" s="79">
        <v>5</v>
      </c>
      <c r="AV376" s="80">
        <f t="shared" si="264"/>
        <v>31.304347826086961</v>
      </c>
      <c r="AW376" s="80">
        <f t="shared" si="265"/>
        <v>43.96551724137931</v>
      </c>
      <c r="AX376" s="80">
        <f t="shared" si="266"/>
        <v>51.020408163265309</v>
      </c>
      <c r="AY376" s="81">
        <f t="shared" si="267"/>
        <v>16.666666666666664</v>
      </c>
      <c r="AZ376" s="81">
        <f t="shared" si="268"/>
        <v>38.805970149253731</v>
      </c>
      <c r="BA376" s="81">
        <f t="shared" si="269"/>
        <v>60</v>
      </c>
      <c r="BB376" s="81">
        <f t="shared" si="270"/>
        <v>49.242424242424242</v>
      </c>
      <c r="BC376" s="81">
        <f t="shared" si="271"/>
        <v>38.167938931297712</v>
      </c>
      <c r="BD376" s="82">
        <f t="shared" si="295"/>
        <v>26</v>
      </c>
      <c r="BE376" s="83">
        <v>3</v>
      </c>
      <c r="BF376" s="83">
        <v>5</v>
      </c>
      <c r="BG376" s="83">
        <v>11</v>
      </c>
      <c r="BH376" s="83">
        <v>26</v>
      </c>
      <c r="BI376" s="83">
        <v>34</v>
      </c>
      <c r="BJ376" s="83">
        <v>0</v>
      </c>
      <c r="BK376" s="77">
        <f t="shared" si="296"/>
        <v>71</v>
      </c>
      <c r="BL376" s="83">
        <f t="shared" si="272"/>
        <v>3</v>
      </c>
      <c r="BM376" s="84">
        <v>5</v>
      </c>
      <c r="BN376" s="83">
        <f t="shared" si="273"/>
        <v>5</v>
      </c>
      <c r="BO376" s="83">
        <f t="shared" si="274"/>
        <v>11</v>
      </c>
      <c r="BP376" s="83">
        <f t="shared" si="275"/>
        <v>26</v>
      </c>
      <c r="BQ376" s="83">
        <f t="shared" si="276"/>
        <v>34</v>
      </c>
      <c r="BR376" s="83">
        <f t="shared" si="277"/>
        <v>0</v>
      </c>
      <c r="BS376" s="77">
        <f t="shared" si="297"/>
        <v>71</v>
      </c>
      <c r="BT376" s="83">
        <f t="shared" si="278"/>
        <v>0</v>
      </c>
      <c r="BU376" s="77"/>
      <c r="BV376" s="83">
        <f t="shared" si="279"/>
        <v>0</v>
      </c>
      <c r="BW376" s="83">
        <f t="shared" si="280"/>
        <v>0</v>
      </c>
      <c r="BX376" s="83">
        <f t="shared" si="281"/>
        <v>0</v>
      </c>
      <c r="BY376" s="83">
        <f t="shared" si="282"/>
        <v>0</v>
      </c>
      <c r="BZ376" s="83">
        <f t="shared" si="283"/>
        <v>0</v>
      </c>
      <c r="CA376" s="77">
        <f t="shared" si="298"/>
        <v>0</v>
      </c>
      <c r="CC376" s="77"/>
      <c r="CI376" s="77">
        <f t="shared" si="299"/>
        <v>0</v>
      </c>
      <c r="CP376" s="77">
        <f t="shared" si="300"/>
        <v>0</v>
      </c>
      <c r="CQ376" s="85">
        <f t="shared" si="284"/>
        <v>0</v>
      </c>
      <c r="CR376" s="77"/>
      <c r="CS376" s="85">
        <f t="shared" si="285"/>
        <v>0</v>
      </c>
      <c r="CT376" s="85">
        <f t="shared" si="286"/>
        <v>0</v>
      </c>
      <c r="CU376" s="85">
        <f t="shared" si="287"/>
        <v>0</v>
      </c>
      <c r="CV376" s="85">
        <f t="shared" si="288"/>
        <v>0</v>
      </c>
      <c r="CW376" s="85">
        <f t="shared" si="289"/>
        <v>0</v>
      </c>
      <c r="CX376" s="77">
        <f t="shared" si="301"/>
        <v>0</v>
      </c>
      <c r="ET376" s="85">
        <v>2</v>
      </c>
      <c r="EU376" s="85">
        <v>2</v>
      </c>
      <c r="EV376" s="85">
        <v>4</v>
      </c>
      <c r="EW376" s="85">
        <v>3</v>
      </c>
      <c r="EX376" s="85">
        <v>13</v>
      </c>
      <c r="EY376" s="85">
        <v>0</v>
      </c>
      <c r="EZ376" s="85">
        <v>1</v>
      </c>
      <c r="FA376" s="85">
        <v>3</v>
      </c>
      <c r="FB376" s="85">
        <v>7</v>
      </c>
      <c r="FC376" s="85">
        <v>23</v>
      </c>
      <c r="FD376" s="85">
        <v>21</v>
      </c>
      <c r="FE376" s="85">
        <v>0</v>
      </c>
      <c r="FL376" s="86">
        <f t="shared" si="302"/>
        <v>21.199999999999989</v>
      </c>
      <c r="FM376" s="99">
        <f t="shared" si="290"/>
        <v>1</v>
      </c>
      <c r="FN376" s="99">
        <f t="shared" si="291"/>
        <v>0</v>
      </c>
      <c r="FO376" s="100">
        <f t="shared" si="292"/>
        <v>0.17</v>
      </c>
      <c r="FP376" s="100">
        <f t="shared" si="293"/>
        <v>0</v>
      </c>
      <c r="FQ376" s="101">
        <v>0.14355045643686765</v>
      </c>
      <c r="FR376" s="101">
        <v>3.2953280262531338E-2</v>
      </c>
      <c r="FS376" s="101">
        <v>2.0189096120398726E-2</v>
      </c>
      <c r="FT376" s="100" t="s">
        <v>1861</v>
      </c>
      <c r="FU376" s="100" t="s">
        <v>1973</v>
      </c>
      <c r="FV376" s="100" t="s">
        <v>2155</v>
      </c>
      <c r="FW376" s="100" t="s">
        <v>1875</v>
      </c>
      <c r="FX376" s="100" t="s">
        <v>1992</v>
      </c>
      <c r="FY376" s="100" t="s">
        <v>2195</v>
      </c>
      <c r="FZ376" s="100" t="s">
        <v>1824</v>
      </c>
      <c r="GA376" s="100" t="s">
        <v>1935</v>
      </c>
      <c r="GB376" s="100"/>
    </row>
    <row r="377" spans="1:186" hidden="1" x14ac:dyDescent="0.25">
      <c r="A377" s="32" t="s">
        <v>354</v>
      </c>
      <c r="B377" s="90" t="s">
        <v>364</v>
      </c>
      <c r="C377" s="41" t="str">
        <f>'[1]Özet tablo'!P376</f>
        <v>ESKİŞEHİR</v>
      </c>
      <c r="D377" s="41"/>
      <c r="E377" s="41"/>
      <c r="F377" s="41"/>
      <c r="G377" s="91">
        <v>627</v>
      </c>
      <c r="H377" s="91">
        <v>1578</v>
      </c>
      <c r="I377" s="91">
        <v>2773</v>
      </c>
      <c r="J377" s="91">
        <v>4978</v>
      </c>
      <c r="K377" s="92">
        <v>759</v>
      </c>
      <c r="L377" s="92">
        <v>1707</v>
      </c>
      <c r="M377" s="92">
        <v>3188</v>
      </c>
      <c r="N377" s="92">
        <v>5654</v>
      </c>
      <c r="O377" s="93">
        <v>88</v>
      </c>
      <c r="P377" s="40">
        <v>835</v>
      </c>
      <c r="Q377" s="94">
        <f t="shared" si="303"/>
        <v>676</v>
      </c>
      <c r="R377" s="95">
        <f t="shared" si="304"/>
        <v>0.135797509039775</v>
      </c>
      <c r="S377" s="96">
        <v>3433</v>
      </c>
      <c r="T377" s="96">
        <v>4406</v>
      </c>
      <c r="U377" s="96">
        <v>3399</v>
      </c>
      <c r="V377" s="96">
        <v>4504</v>
      </c>
      <c r="W377" s="96">
        <v>7805</v>
      </c>
      <c r="X377" s="96">
        <v>11238</v>
      </c>
      <c r="Y377" s="73">
        <f t="shared" si="257"/>
        <v>22.108942615787942</v>
      </c>
      <c r="Z377" s="73">
        <f t="shared" si="258"/>
        <v>38.742623694961416</v>
      </c>
      <c r="AA377" s="73">
        <f t="shared" si="259"/>
        <v>71.815239776404823</v>
      </c>
      <c r="AB377" s="73">
        <f t="shared" si="260"/>
        <v>53.145419602818713</v>
      </c>
      <c r="AC377" s="73">
        <f t="shared" si="261"/>
        <v>43.664353087738036</v>
      </c>
      <c r="AD377" s="97">
        <f t="shared" si="262"/>
        <v>3657</v>
      </c>
      <c r="AE377" s="40">
        <f t="shared" si="263"/>
        <v>958</v>
      </c>
      <c r="AF377" s="98">
        <v>4592</v>
      </c>
      <c r="AG377" s="98">
        <v>3639</v>
      </c>
      <c r="AH377" s="98">
        <v>4510</v>
      </c>
      <c r="AI377" s="98">
        <v>3367</v>
      </c>
      <c r="AJ377" s="98">
        <v>1129</v>
      </c>
      <c r="AK377" s="98">
        <v>932</v>
      </c>
      <c r="AL377" s="76">
        <v>83</v>
      </c>
      <c r="AM377" s="76">
        <v>244</v>
      </c>
      <c r="AN377" s="77">
        <v>768</v>
      </c>
      <c r="AO377" s="77">
        <v>1650</v>
      </c>
      <c r="AP377" s="77">
        <v>3042</v>
      </c>
      <c r="AQ377" s="77">
        <v>193</v>
      </c>
      <c r="AR377" s="77">
        <f t="shared" si="294"/>
        <v>5653</v>
      </c>
      <c r="AS377" s="77">
        <v>938</v>
      </c>
      <c r="AT377" s="78">
        <v>53</v>
      </c>
      <c r="AU377" s="79">
        <v>199</v>
      </c>
      <c r="AV377" s="80">
        <f t="shared" si="264"/>
        <v>43.748215815015698</v>
      </c>
      <c r="AW377" s="80">
        <f t="shared" si="265"/>
        <v>50.107909102450179</v>
      </c>
      <c r="AX377" s="80">
        <f t="shared" si="266"/>
        <v>68.220968220968231</v>
      </c>
      <c r="AY377" s="81">
        <f t="shared" si="267"/>
        <v>21.104699093157461</v>
      </c>
      <c r="AZ377" s="81">
        <f t="shared" si="268"/>
        <v>36.585365853658537</v>
      </c>
      <c r="BA377" s="81">
        <f t="shared" si="269"/>
        <v>73.265124555160142</v>
      </c>
      <c r="BB377" s="81">
        <f t="shared" si="270"/>
        <v>54.896735509660225</v>
      </c>
      <c r="BC377" s="81">
        <f t="shared" si="271"/>
        <v>49.932390903503382</v>
      </c>
      <c r="BD377" s="82">
        <f t="shared" si="295"/>
        <v>1202</v>
      </c>
      <c r="BE377" s="83">
        <v>85</v>
      </c>
      <c r="BF377" s="83">
        <v>343</v>
      </c>
      <c r="BG377" s="83">
        <v>736</v>
      </c>
      <c r="BH377" s="83">
        <v>1608</v>
      </c>
      <c r="BI377" s="83">
        <v>3125</v>
      </c>
      <c r="BJ377" s="83">
        <v>285</v>
      </c>
      <c r="BK377" s="77">
        <f t="shared" si="296"/>
        <v>5754</v>
      </c>
      <c r="BL377" s="83">
        <f t="shared" si="272"/>
        <v>58</v>
      </c>
      <c r="BM377" s="84">
        <v>151</v>
      </c>
      <c r="BN377" s="83">
        <f t="shared" si="273"/>
        <v>255</v>
      </c>
      <c r="BO377" s="83">
        <f t="shared" si="274"/>
        <v>388</v>
      </c>
      <c r="BP377" s="83">
        <f t="shared" si="275"/>
        <v>1191</v>
      </c>
      <c r="BQ377" s="83">
        <f t="shared" si="276"/>
        <v>2805</v>
      </c>
      <c r="BR377" s="83">
        <f t="shared" si="277"/>
        <v>267</v>
      </c>
      <c r="BS377" s="77">
        <f t="shared" si="297"/>
        <v>4651</v>
      </c>
      <c r="BT377" s="83">
        <f t="shared" si="278"/>
        <v>13</v>
      </c>
      <c r="BU377" s="77">
        <v>53</v>
      </c>
      <c r="BV377" s="83">
        <f t="shared" si="279"/>
        <v>45</v>
      </c>
      <c r="BW377" s="83">
        <f t="shared" si="280"/>
        <v>161</v>
      </c>
      <c r="BX377" s="83">
        <f t="shared" si="281"/>
        <v>224</v>
      </c>
      <c r="BY377" s="83">
        <f t="shared" si="282"/>
        <v>164</v>
      </c>
      <c r="BZ377" s="83">
        <f t="shared" si="283"/>
        <v>13</v>
      </c>
      <c r="CA377" s="77">
        <f t="shared" si="298"/>
        <v>562</v>
      </c>
      <c r="CB377" s="85">
        <v>10</v>
      </c>
      <c r="CC377" s="77">
        <v>31</v>
      </c>
      <c r="CD377" s="85">
        <v>29</v>
      </c>
      <c r="CE377" s="85">
        <v>131</v>
      </c>
      <c r="CF377" s="85">
        <v>117</v>
      </c>
      <c r="CG377" s="85">
        <v>98</v>
      </c>
      <c r="CH377" s="85">
        <v>3</v>
      </c>
      <c r="CI377" s="77">
        <f t="shared" si="299"/>
        <v>349</v>
      </c>
      <c r="CP377" s="77">
        <f t="shared" si="300"/>
        <v>0</v>
      </c>
      <c r="CQ377" s="85">
        <f t="shared" si="284"/>
        <v>4</v>
      </c>
      <c r="CR377" s="77">
        <v>9</v>
      </c>
      <c r="CS377" s="85">
        <v>14</v>
      </c>
      <c r="CT377" s="85">
        <v>56</v>
      </c>
      <c r="CU377" s="85">
        <v>76</v>
      </c>
      <c r="CV377" s="85">
        <v>58</v>
      </c>
      <c r="CW377" s="85">
        <f t="shared" ref="CW377:CW440" si="305">DD377+DJ377+DO377+FK377</f>
        <v>2</v>
      </c>
      <c r="CX377" s="77">
        <f t="shared" si="301"/>
        <v>192</v>
      </c>
      <c r="CY377" s="85">
        <v>1</v>
      </c>
      <c r="CZ377" s="85">
        <v>3</v>
      </c>
      <c r="DA377" s="85">
        <v>0</v>
      </c>
      <c r="DB377" s="85">
        <v>16</v>
      </c>
      <c r="DC377" s="85">
        <v>11</v>
      </c>
      <c r="DD377" s="85">
        <v>0</v>
      </c>
      <c r="DE377" s="85">
        <v>2</v>
      </c>
      <c r="DF377" s="85">
        <v>9</v>
      </c>
      <c r="DG377" s="85">
        <v>54</v>
      </c>
      <c r="DH377" s="85">
        <v>41</v>
      </c>
      <c r="DI377" s="85">
        <v>30</v>
      </c>
      <c r="DJ377" s="85">
        <v>2</v>
      </c>
      <c r="DP377" s="85">
        <v>1</v>
      </c>
      <c r="DQ377" s="85">
        <v>8</v>
      </c>
      <c r="DR377" s="85">
        <v>38</v>
      </c>
      <c r="DS377" s="85">
        <v>43</v>
      </c>
      <c r="DT377" s="85">
        <v>19</v>
      </c>
      <c r="DU377" s="85">
        <v>5</v>
      </c>
      <c r="DV377" s="85">
        <v>1</v>
      </c>
      <c r="DW377" s="85">
        <v>3</v>
      </c>
      <c r="DX377" s="85">
        <v>14</v>
      </c>
      <c r="DY377" s="85">
        <v>11</v>
      </c>
      <c r="DZ377" s="85">
        <v>15</v>
      </c>
      <c r="EA377" s="85">
        <v>4</v>
      </c>
      <c r="EB377" s="85">
        <v>12</v>
      </c>
      <c r="EC377" s="85">
        <v>42</v>
      </c>
      <c r="ED377" s="85">
        <v>147</v>
      </c>
      <c r="EE377" s="85">
        <v>213</v>
      </c>
      <c r="EF377" s="85">
        <v>149</v>
      </c>
      <c r="EG377" s="85">
        <v>9</v>
      </c>
      <c r="ET377" s="85">
        <v>48</v>
      </c>
      <c r="EU377" s="85">
        <v>134</v>
      </c>
      <c r="EV377" s="85">
        <v>19</v>
      </c>
      <c r="EW377" s="85">
        <v>356</v>
      </c>
      <c r="EX377" s="85">
        <v>1845</v>
      </c>
      <c r="EY377" s="85">
        <v>197</v>
      </c>
      <c r="EZ377" s="85">
        <v>9</v>
      </c>
      <c r="FA377" s="85">
        <v>113</v>
      </c>
      <c r="FB377" s="85">
        <v>331</v>
      </c>
      <c r="FC377" s="85">
        <v>792</v>
      </c>
      <c r="FD377" s="85">
        <v>941</v>
      </c>
      <c r="FE377" s="85">
        <v>65</v>
      </c>
      <c r="FF377" s="85">
        <v>1</v>
      </c>
      <c r="FG377" s="85">
        <v>2</v>
      </c>
      <c r="FH377" s="85">
        <v>2</v>
      </c>
      <c r="FI377" s="85">
        <v>19</v>
      </c>
      <c r="FJ377" s="85">
        <v>17</v>
      </c>
      <c r="FK377" s="85">
        <v>0</v>
      </c>
      <c r="FL377" s="86">
        <f t="shared" si="302"/>
        <v>575.89999999999964</v>
      </c>
      <c r="FM377" s="99">
        <f t="shared" si="290"/>
        <v>28</v>
      </c>
      <c r="FN377" s="99">
        <f t="shared" si="291"/>
        <v>5</v>
      </c>
      <c r="FO377" s="100">
        <f t="shared" si="292"/>
        <v>4.76</v>
      </c>
      <c r="FP377" s="100">
        <f t="shared" si="293"/>
        <v>855</v>
      </c>
      <c r="FQ377" s="101">
        <v>4.9556213017751573E-2</v>
      </c>
      <c r="FR377" s="101">
        <v>0.14135437212360286</v>
      </c>
      <c r="FS377" s="101">
        <v>-8.0327868852459045E-2</v>
      </c>
      <c r="FT377" s="100" t="s">
        <v>1827</v>
      </c>
      <c r="FU377" s="100" t="s">
        <v>2222</v>
      </c>
      <c r="FV377" s="100" t="s">
        <v>1606</v>
      </c>
      <c r="FW377" s="100" t="s">
        <v>1512</v>
      </c>
      <c r="FX377" s="100" t="s">
        <v>2039</v>
      </c>
      <c r="FY377" s="100" t="s">
        <v>1775</v>
      </c>
      <c r="FZ377" s="100" t="s">
        <v>2146</v>
      </c>
      <c r="GA377" s="100" t="s">
        <v>2216</v>
      </c>
      <c r="GB377" s="100"/>
    </row>
    <row r="378" spans="1:186" hidden="1" x14ac:dyDescent="0.25">
      <c r="A378" s="32" t="s">
        <v>354</v>
      </c>
      <c r="B378" s="90" t="s">
        <v>365</v>
      </c>
      <c r="C378" s="41" t="str">
        <f>'[1]Özet tablo'!P377</f>
        <v>ESKİŞEHİR</v>
      </c>
      <c r="D378" s="41"/>
      <c r="E378" s="41"/>
      <c r="F378" s="41"/>
      <c r="G378" s="91">
        <v>5</v>
      </c>
      <c r="H378" s="91">
        <v>21</v>
      </c>
      <c r="I378" s="91">
        <v>30</v>
      </c>
      <c r="J378" s="91">
        <v>56</v>
      </c>
      <c r="K378" s="92">
        <v>13</v>
      </c>
      <c r="L378" s="92">
        <v>19</v>
      </c>
      <c r="M378" s="92">
        <v>28</v>
      </c>
      <c r="N378" s="92">
        <v>60</v>
      </c>
      <c r="O378" s="93">
        <v>1</v>
      </c>
      <c r="P378" s="40">
        <v>9</v>
      </c>
      <c r="Q378" s="94">
        <f t="shared" si="303"/>
        <v>4</v>
      </c>
      <c r="R378" s="95">
        <f t="shared" si="304"/>
        <v>7.1428571428571425E-2</v>
      </c>
      <c r="S378" s="96">
        <v>39</v>
      </c>
      <c r="T378" s="96">
        <v>59</v>
      </c>
      <c r="U378" s="96">
        <v>34</v>
      </c>
      <c r="V378" s="96">
        <v>54</v>
      </c>
      <c r="W378" s="96">
        <v>93</v>
      </c>
      <c r="X378" s="96">
        <v>132</v>
      </c>
      <c r="Y378" s="73">
        <f t="shared" si="257"/>
        <v>33.333333333333329</v>
      </c>
      <c r="Z378" s="73">
        <f t="shared" si="258"/>
        <v>32.20338983050847</v>
      </c>
      <c r="AA378" s="73">
        <f t="shared" si="259"/>
        <v>58.82352941176471</v>
      </c>
      <c r="AB378" s="73">
        <f t="shared" si="260"/>
        <v>41.935483870967744</v>
      </c>
      <c r="AC378" s="73">
        <f t="shared" si="261"/>
        <v>39.393939393939391</v>
      </c>
      <c r="AD378" s="97">
        <f t="shared" si="262"/>
        <v>54</v>
      </c>
      <c r="AE378" s="40">
        <f t="shared" si="263"/>
        <v>14</v>
      </c>
      <c r="AF378" s="98">
        <v>55</v>
      </c>
      <c r="AG378" s="98">
        <v>43</v>
      </c>
      <c r="AH378" s="98">
        <v>56</v>
      </c>
      <c r="AI378" s="98">
        <v>42</v>
      </c>
      <c r="AJ378" s="98">
        <v>19</v>
      </c>
      <c r="AK378" s="98">
        <v>10</v>
      </c>
      <c r="AL378" s="76">
        <v>3</v>
      </c>
      <c r="AM378" s="76">
        <v>5</v>
      </c>
      <c r="AN378" s="77">
        <v>10</v>
      </c>
      <c r="AO378" s="77">
        <v>23</v>
      </c>
      <c r="AP378" s="77">
        <v>28</v>
      </c>
      <c r="AQ378" s="77">
        <v>1</v>
      </c>
      <c r="AR378" s="77">
        <f t="shared" si="294"/>
        <v>62</v>
      </c>
      <c r="AS378" s="77">
        <v>7</v>
      </c>
      <c r="AT378" s="78">
        <v>1</v>
      </c>
      <c r="AU378" s="79">
        <v>4</v>
      </c>
      <c r="AV378" s="80">
        <f t="shared" si="264"/>
        <v>37.647058823529413</v>
      </c>
      <c r="AW378" s="80">
        <f t="shared" si="265"/>
        <v>45.91836734693878</v>
      </c>
      <c r="AX378" s="80">
        <f t="shared" si="266"/>
        <v>52.380952380952387</v>
      </c>
      <c r="AY378" s="81">
        <f t="shared" si="267"/>
        <v>23.255813953488371</v>
      </c>
      <c r="AZ378" s="81">
        <f t="shared" si="268"/>
        <v>41.071428571428569</v>
      </c>
      <c r="BA378" s="81">
        <f t="shared" si="269"/>
        <v>54.098360655737707</v>
      </c>
      <c r="BB378" s="81">
        <f t="shared" si="270"/>
        <v>47.863247863247864</v>
      </c>
      <c r="BC378" s="81">
        <f t="shared" si="271"/>
        <v>41.346153846153847</v>
      </c>
      <c r="BD378" s="82">
        <f t="shared" si="295"/>
        <v>28</v>
      </c>
      <c r="BE378" s="83">
        <v>3</v>
      </c>
      <c r="BF378" s="83">
        <v>5</v>
      </c>
      <c r="BG378" s="83">
        <v>10</v>
      </c>
      <c r="BH378" s="83">
        <v>23</v>
      </c>
      <c r="BI378" s="83">
        <v>27</v>
      </c>
      <c r="BJ378" s="83">
        <v>2</v>
      </c>
      <c r="BK378" s="77">
        <f t="shared" si="296"/>
        <v>62</v>
      </c>
      <c r="BL378" s="83">
        <f t="shared" si="272"/>
        <v>3</v>
      </c>
      <c r="BM378" s="84">
        <v>5</v>
      </c>
      <c r="BN378" s="83">
        <f t="shared" si="273"/>
        <v>5</v>
      </c>
      <c r="BO378" s="83">
        <f t="shared" si="274"/>
        <v>10</v>
      </c>
      <c r="BP378" s="83">
        <f t="shared" si="275"/>
        <v>23</v>
      </c>
      <c r="BQ378" s="83">
        <f t="shared" si="276"/>
        <v>27</v>
      </c>
      <c r="BR378" s="83">
        <f t="shared" si="277"/>
        <v>2</v>
      </c>
      <c r="BS378" s="77">
        <f t="shared" si="297"/>
        <v>62</v>
      </c>
      <c r="BT378" s="83">
        <f t="shared" si="278"/>
        <v>0</v>
      </c>
      <c r="BU378" s="77"/>
      <c r="BV378" s="83">
        <f t="shared" si="279"/>
        <v>0</v>
      </c>
      <c r="BW378" s="83">
        <f t="shared" si="280"/>
        <v>0</v>
      </c>
      <c r="BX378" s="83">
        <f t="shared" si="281"/>
        <v>0</v>
      </c>
      <c r="BY378" s="83">
        <f t="shared" si="282"/>
        <v>0</v>
      </c>
      <c r="BZ378" s="83">
        <f t="shared" si="283"/>
        <v>0</v>
      </c>
      <c r="CA378" s="77">
        <f t="shared" si="298"/>
        <v>0</v>
      </c>
      <c r="CC378" s="77"/>
      <c r="CI378" s="77">
        <f t="shared" si="299"/>
        <v>0</v>
      </c>
      <c r="CP378" s="77">
        <f t="shared" si="300"/>
        <v>0</v>
      </c>
      <c r="CQ378" s="85">
        <f t="shared" si="284"/>
        <v>0</v>
      </c>
      <c r="CR378" s="77"/>
      <c r="CS378" s="85">
        <f t="shared" ref="CS378:CS441" si="306">CZ378+DF378+DK378+FG378</f>
        <v>0</v>
      </c>
      <c r="CT378" s="85">
        <f t="shared" ref="CT378:CT441" si="307">DA378+DG378+DL378+FH378</f>
        <v>0</v>
      </c>
      <c r="CU378" s="85">
        <f t="shared" ref="CU378:CU441" si="308">DB378+DH378+DM378+FI378</f>
        <v>0</v>
      </c>
      <c r="CV378" s="85">
        <f t="shared" ref="CV378:CV441" si="309">DC378+DI378+DN378+FJ378</f>
        <v>0</v>
      </c>
      <c r="CW378" s="85">
        <f t="shared" si="305"/>
        <v>0</v>
      </c>
      <c r="CX378" s="77">
        <f t="shared" si="301"/>
        <v>0</v>
      </c>
      <c r="ET378" s="85">
        <v>2</v>
      </c>
      <c r="EU378" s="85">
        <v>2</v>
      </c>
      <c r="EV378" s="85">
        <v>4</v>
      </c>
      <c r="EW378" s="85">
        <v>6</v>
      </c>
      <c r="EX378" s="85">
        <v>12</v>
      </c>
      <c r="EY378" s="85">
        <v>1</v>
      </c>
      <c r="EZ378" s="85">
        <v>1</v>
      </c>
      <c r="FA378" s="85">
        <v>3</v>
      </c>
      <c r="FB378" s="85">
        <v>6</v>
      </c>
      <c r="FC378" s="85">
        <v>17</v>
      </c>
      <c r="FD378" s="85">
        <v>15</v>
      </c>
      <c r="FE378" s="85">
        <v>1</v>
      </c>
      <c r="FL378" s="86">
        <f t="shared" si="302"/>
        <v>15.599999999999994</v>
      </c>
      <c r="FM378" s="99">
        <f t="shared" si="290"/>
        <v>0</v>
      </c>
      <c r="FN378" s="99">
        <f t="shared" si="291"/>
        <v>0</v>
      </c>
      <c r="FO378" s="100">
        <f t="shared" si="292"/>
        <v>0</v>
      </c>
      <c r="FP378" s="100">
        <f t="shared" si="293"/>
        <v>0</v>
      </c>
      <c r="FQ378" s="101">
        <v>0.26511249661154768</v>
      </c>
      <c r="FR378" s="101">
        <v>0.21652911185600399</v>
      </c>
      <c r="FS378" s="101">
        <v>0.10614192009540839</v>
      </c>
      <c r="FT378" s="100" t="s">
        <v>1629</v>
      </c>
      <c r="FU378" s="100" t="s">
        <v>1630</v>
      </c>
      <c r="FV378" s="100" t="s">
        <v>1631</v>
      </c>
      <c r="FW378" s="100" t="s">
        <v>1551</v>
      </c>
      <c r="FX378" s="100" t="s">
        <v>1632</v>
      </c>
      <c r="FY378" s="100" t="s">
        <v>1628</v>
      </c>
      <c r="FZ378" s="100" t="s">
        <v>1495</v>
      </c>
      <c r="GA378" s="100" t="s">
        <v>1442</v>
      </c>
      <c r="GB378" s="100"/>
    </row>
    <row r="379" spans="1:186" ht="14.45" hidden="1" customHeight="1" x14ac:dyDescent="0.25">
      <c r="A379" s="32" t="s">
        <v>354</v>
      </c>
      <c r="B379" s="90" t="s">
        <v>366</v>
      </c>
      <c r="C379" s="41" t="str">
        <f>'[1]Özet tablo'!P378</f>
        <v>ESKİŞEHİR</v>
      </c>
      <c r="D379" s="41"/>
      <c r="E379" s="41"/>
      <c r="F379" s="41"/>
      <c r="G379" s="91">
        <v>4</v>
      </c>
      <c r="H379" s="91">
        <v>55</v>
      </c>
      <c r="I379" s="91">
        <v>84</v>
      </c>
      <c r="J379" s="91">
        <v>143</v>
      </c>
      <c r="K379" s="92">
        <v>39</v>
      </c>
      <c r="L379" s="92">
        <v>53</v>
      </c>
      <c r="M379" s="92">
        <v>86</v>
      </c>
      <c r="N379" s="92">
        <v>178</v>
      </c>
      <c r="O379" s="93">
        <v>13</v>
      </c>
      <c r="P379" s="40">
        <v>21</v>
      </c>
      <c r="Q379" s="94">
        <f t="shared" si="303"/>
        <v>35</v>
      </c>
      <c r="R379" s="95">
        <f t="shared" si="304"/>
        <v>0.24475524475524477</v>
      </c>
      <c r="S379" s="96">
        <v>123</v>
      </c>
      <c r="T379" s="96">
        <v>130</v>
      </c>
      <c r="U379" s="96">
        <v>106</v>
      </c>
      <c r="V379" s="96">
        <v>140</v>
      </c>
      <c r="W379" s="96">
        <v>236</v>
      </c>
      <c r="X379" s="96">
        <v>359</v>
      </c>
      <c r="Y379" s="73">
        <f t="shared" si="257"/>
        <v>31.707317073170731</v>
      </c>
      <c r="Z379" s="73">
        <f t="shared" si="258"/>
        <v>40.769230769230766</v>
      </c>
      <c r="AA379" s="73">
        <f t="shared" si="259"/>
        <v>73.584905660377359</v>
      </c>
      <c r="AB379" s="73">
        <f t="shared" si="260"/>
        <v>55.508474576271183</v>
      </c>
      <c r="AC379" s="73">
        <f t="shared" si="261"/>
        <v>47.353760445682454</v>
      </c>
      <c r="AD379" s="97">
        <f t="shared" si="262"/>
        <v>105</v>
      </c>
      <c r="AE379" s="40">
        <f t="shared" si="263"/>
        <v>28</v>
      </c>
      <c r="AF379" s="98">
        <v>133</v>
      </c>
      <c r="AG379" s="98">
        <v>88</v>
      </c>
      <c r="AH379" s="98">
        <v>142</v>
      </c>
      <c r="AI379" s="98">
        <v>97</v>
      </c>
      <c r="AJ379" s="98">
        <v>32</v>
      </c>
      <c r="AK379" s="98">
        <v>24</v>
      </c>
      <c r="AL379" s="76">
        <v>5</v>
      </c>
      <c r="AM379" s="76">
        <v>11</v>
      </c>
      <c r="AN379" s="77">
        <v>25</v>
      </c>
      <c r="AO379" s="77">
        <v>78</v>
      </c>
      <c r="AP379" s="77">
        <v>91</v>
      </c>
      <c r="AQ379" s="77">
        <v>0</v>
      </c>
      <c r="AR379" s="77">
        <f t="shared" si="294"/>
        <v>194</v>
      </c>
      <c r="AS379" s="77">
        <v>22</v>
      </c>
      <c r="AT379" s="78">
        <v>7</v>
      </c>
      <c r="AU379" s="79">
        <v>7</v>
      </c>
      <c r="AV379" s="80">
        <f t="shared" si="264"/>
        <v>50.810810810810814</v>
      </c>
      <c r="AW379" s="80">
        <f t="shared" si="265"/>
        <v>61.506276150627613</v>
      </c>
      <c r="AX379" s="80">
        <f t="shared" si="266"/>
        <v>71.134020618556704</v>
      </c>
      <c r="AY379" s="81">
        <f t="shared" si="267"/>
        <v>28.40909090909091</v>
      </c>
      <c r="AZ379" s="81">
        <f t="shared" si="268"/>
        <v>54.929577464788736</v>
      </c>
      <c r="BA379" s="81">
        <f t="shared" si="269"/>
        <v>81.395348837209298</v>
      </c>
      <c r="BB379" s="81">
        <f t="shared" si="270"/>
        <v>67.52767527675276</v>
      </c>
      <c r="BC379" s="81">
        <f t="shared" si="271"/>
        <v>59.907834101382484</v>
      </c>
      <c r="BD379" s="82">
        <f t="shared" si="295"/>
        <v>24</v>
      </c>
      <c r="BE379" s="83">
        <v>5</v>
      </c>
      <c r="BF379" s="83">
        <v>11</v>
      </c>
      <c r="BG379" s="83">
        <v>21</v>
      </c>
      <c r="BH379" s="83">
        <v>80</v>
      </c>
      <c r="BI379" s="83">
        <v>95</v>
      </c>
      <c r="BJ379" s="83">
        <v>0</v>
      </c>
      <c r="BK379" s="77">
        <f t="shared" si="296"/>
        <v>196</v>
      </c>
      <c r="BL379" s="83">
        <f t="shared" si="272"/>
        <v>5</v>
      </c>
      <c r="BM379" s="84">
        <v>11</v>
      </c>
      <c r="BN379" s="83">
        <f t="shared" si="273"/>
        <v>11</v>
      </c>
      <c r="BO379" s="83">
        <f t="shared" si="274"/>
        <v>21</v>
      </c>
      <c r="BP379" s="83">
        <f t="shared" si="275"/>
        <v>80</v>
      </c>
      <c r="BQ379" s="83">
        <f t="shared" si="276"/>
        <v>95</v>
      </c>
      <c r="BR379" s="83">
        <f t="shared" si="277"/>
        <v>0</v>
      </c>
      <c r="BS379" s="77">
        <f t="shared" si="297"/>
        <v>196</v>
      </c>
      <c r="BT379" s="83">
        <f t="shared" si="278"/>
        <v>0</v>
      </c>
      <c r="BU379" s="77"/>
      <c r="BV379" s="83">
        <f t="shared" si="279"/>
        <v>0</v>
      </c>
      <c r="BW379" s="83">
        <f t="shared" si="280"/>
        <v>0</v>
      </c>
      <c r="BX379" s="83">
        <f t="shared" si="281"/>
        <v>0</v>
      </c>
      <c r="BY379" s="83">
        <f t="shared" si="282"/>
        <v>0</v>
      </c>
      <c r="BZ379" s="83">
        <f t="shared" si="283"/>
        <v>0</v>
      </c>
      <c r="CA379" s="77">
        <f t="shared" si="298"/>
        <v>0</v>
      </c>
      <c r="CC379" s="77"/>
      <c r="CI379" s="77">
        <f t="shared" si="299"/>
        <v>0</v>
      </c>
      <c r="CP379" s="77">
        <f t="shared" si="300"/>
        <v>0</v>
      </c>
      <c r="CQ379" s="85">
        <f t="shared" si="284"/>
        <v>0</v>
      </c>
      <c r="CR379" s="77"/>
      <c r="CS379" s="85">
        <f t="shared" si="306"/>
        <v>0</v>
      </c>
      <c r="CT379" s="85">
        <f t="shared" si="307"/>
        <v>0</v>
      </c>
      <c r="CU379" s="85">
        <f t="shared" si="308"/>
        <v>0</v>
      </c>
      <c r="CV379" s="85">
        <f t="shared" si="309"/>
        <v>0</v>
      </c>
      <c r="CW379" s="85">
        <f t="shared" si="305"/>
        <v>0</v>
      </c>
      <c r="CX379" s="77">
        <f t="shared" si="301"/>
        <v>0</v>
      </c>
      <c r="ET379" s="85">
        <v>3</v>
      </c>
      <c r="EU379" s="85">
        <v>3</v>
      </c>
      <c r="EV379" s="85">
        <v>3</v>
      </c>
      <c r="EW379" s="85">
        <v>13</v>
      </c>
      <c r="EX379" s="85">
        <v>12</v>
      </c>
      <c r="EY379" s="85">
        <v>0</v>
      </c>
      <c r="EZ379" s="85">
        <v>2</v>
      </c>
      <c r="FA379" s="85">
        <v>8</v>
      </c>
      <c r="FB379" s="85">
        <v>18</v>
      </c>
      <c r="FC379" s="85">
        <v>67</v>
      </c>
      <c r="FD379" s="85">
        <v>83</v>
      </c>
      <c r="FE379" s="85">
        <v>0</v>
      </c>
      <c r="FL379" s="86">
        <f t="shared" si="302"/>
        <v>0</v>
      </c>
      <c r="FM379" s="99">
        <f t="shared" si="290"/>
        <v>0</v>
      </c>
      <c r="FN379" s="99">
        <f t="shared" si="291"/>
        <v>0</v>
      </c>
      <c r="FO379" s="100">
        <f t="shared" si="292"/>
        <v>0</v>
      </c>
      <c r="FP379" s="100">
        <f t="shared" si="293"/>
        <v>0</v>
      </c>
      <c r="FQ379" s="101">
        <v>0.24492385786802023</v>
      </c>
      <c r="FR379" s="101">
        <v>0.16471147406399189</v>
      </c>
      <c r="FS379" s="101">
        <v>-6.6140776699029027E-2</v>
      </c>
      <c r="FT379" s="100" t="s">
        <v>2229</v>
      </c>
      <c r="FU379" s="100" t="s">
        <v>1712</v>
      </c>
      <c r="FV379" s="100" t="s">
        <v>2325</v>
      </c>
      <c r="FW379" s="100" t="s">
        <v>2283</v>
      </c>
      <c r="FX379" s="100" t="s">
        <v>2135</v>
      </c>
      <c r="FY379" s="100" t="s">
        <v>2339</v>
      </c>
      <c r="FZ379" s="100" t="s">
        <v>2348</v>
      </c>
      <c r="GA379" s="100" t="s">
        <v>2270</v>
      </c>
      <c r="GB379" s="100"/>
    </row>
    <row r="380" spans="1:186" hidden="1" x14ac:dyDescent="0.25">
      <c r="A380" s="32" t="s">
        <v>354</v>
      </c>
      <c r="B380" s="90" t="s">
        <v>367</v>
      </c>
      <c r="C380" s="41" t="str">
        <f>'[1]Özet tablo'!P379</f>
        <v>ESKİŞEHİR</v>
      </c>
      <c r="D380" s="41"/>
      <c r="E380" s="41"/>
      <c r="F380" s="41"/>
      <c r="G380" s="91">
        <v>11</v>
      </c>
      <c r="H380" s="91">
        <v>48</v>
      </c>
      <c r="I380" s="91">
        <v>82</v>
      </c>
      <c r="J380" s="91">
        <v>141</v>
      </c>
      <c r="K380" s="92">
        <v>19</v>
      </c>
      <c r="L380" s="92">
        <v>23</v>
      </c>
      <c r="M380" s="92">
        <v>94</v>
      </c>
      <c r="N380" s="92">
        <v>136</v>
      </c>
      <c r="O380" s="93">
        <v>10</v>
      </c>
      <c r="P380" s="40">
        <v>16</v>
      </c>
      <c r="Q380" s="94">
        <f t="shared" si="303"/>
        <v>-5</v>
      </c>
      <c r="R380" s="95">
        <f t="shared" si="304"/>
        <v>-3.5460992907801421E-2</v>
      </c>
      <c r="S380" s="96">
        <v>168</v>
      </c>
      <c r="T380" s="96">
        <v>206</v>
      </c>
      <c r="U380" s="96">
        <v>171</v>
      </c>
      <c r="V380" s="96">
        <v>224</v>
      </c>
      <c r="W380" s="96">
        <v>377</v>
      </c>
      <c r="X380" s="96">
        <v>545</v>
      </c>
      <c r="Y380" s="73">
        <f t="shared" si="257"/>
        <v>11.30952380952381</v>
      </c>
      <c r="Z380" s="73">
        <f t="shared" si="258"/>
        <v>11.165048543689322</v>
      </c>
      <c r="AA380" s="73">
        <f t="shared" si="259"/>
        <v>51.461988304093566</v>
      </c>
      <c r="AB380" s="73">
        <f t="shared" si="260"/>
        <v>29.442970822281168</v>
      </c>
      <c r="AC380" s="73">
        <f t="shared" si="261"/>
        <v>23.853211009174313</v>
      </c>
      <c r="AD380" s="97">
        <f t="shared" si="262"/>
        <v>266</v>
      </c>
      <c r="AE380" s="40">
        <f t="shared" si="263"/>
        <v>83</v>
      </c>
      <c r="AF380" s="98">
        <v>217</v>
      </c>
      <c r="AG380" s="98">
        <v>188</v>
      </c>
      <c r="AH380" s="98">
        <v>211</v>
      </c>
      <c r="AI380" s="98">
        <v>153</v>
      </c>
      <c r="AJ380" s="98">
        <v>53</v>
      </c>
      <c r="AK380" s="98">
        <v>44</v>
      </c>
      <c r="AL380" s="76">
        <v>3</v>
      </c>
      <c r="AM380" s="76">
        <v>8</v>
      </c>
      <c r="AN380" s="77">
        <v>18</v>
      </c>
      <c r="AO380" s="77">
        <v>44</v>
      </c>
      <c r="AP380" s="77">
        <v>68</v>
      </c>
      <c r="AQ380" s="77">
        <v>1</v>
      </c>
      <c r="AR380" s="77">
        <f t="shared" si="294"/>
        <v>131</v>
      </c>
      <c r="AS380" s="77">
        <v>13</v>
      </c>
      <c r="AT380" s="78">
        <v>7</v>
      </c>
      <c r="AU380" s="79">
        <v>24</v>
      </c>
      <c r="AV380" s="80">
        <f t="shared" si="264"/>
        <v>21.700879765395893</v>
      </c>
      <c r="AW380" s="80">
        <f t="shared" si="265"/>
        <v>27.472527472527474</v>
      </c>
      <c r="AX380" s="80">
        <f t="shared" si="266"/>
        <v>36.601307189542482</v>
      </c>
      <c r="AY380" s="81">
        <f t="shared" si="267"/>
        <v>9.5744680851063837</v>
      </c>
      <c r="AZ380" s="81">
        <f t="shared" si="268"/>
        <v>20.85308056872038</v>
      </c>
      <c r="BA380" s="81">
        <f t="shared" si="269"/>
        <v>48.05825242718447</v>
      </c>
      <c r="BB380" s="81">
        <f t="shared" si="270"/>
        <v>34.292565947242203</v>
      </c>
      <c r="BC380" s="81">
        <f t="shared" si="271"/>
        <v>29.695431472081218</v>
      </c>
      <c r="BD380" s="82">
        <f t="shared" si="295"/>
        <v>107</v>
      </c>
      <c r="BE380" s="83">
        <v>3</v>
      </c>
      <c r="BF380" s="83">
        <v>8</v>
      </c>
      <c r="BG380" s="83">
        <v>20</v>
      </c>
      <c r="BH380" s="83">
        <v>44</v>
      </c>
      <c r="BI380" s="83">
        <v>72</v>
      </c>
      <c r="BJ380" s="83">
        <v>2</v>
      </c>
      <c r="BK380" s="77">
        <f t="shared" si="296"/>
        <v>138</v>
      </c>
      <c r="BL380" s="83">
        <f t="shared" si="272"/>
        <v>3</v>
      </c>
      <c r="BM380" s="84">
        <v>8</v>
      </c>
      <c r="BN380" s="83">
        <f t="shared" si="273"/>
        <v>8</v>
      </c>
      <c r="BO380" s="83">
        <f t="shared" si="274"/>
        <v>20</v>
      </c>
      <c r="BP380" s="83">
        <f t="shared" si="275"/>
        <v>44</v>
      </c>
      <c r="BQ380" s="83">
        <f t="shared" si="276"/>
        <v>72</v>
      </c>
      <c r="BR380" s="83">
        <f t="shared" si="277"/>
        <v>2</v>
      </c>
      <c r="BS380" s="77">
        <f t="shared" si="297"/>
        <v>138</v>
      </c>
      <c r="BT380" s="83">
        <f t="shared" si="278"/>
        <v>0</v>
      </c>
      <c r="BU380" s="77"/>
      <c r="BV380" s="83">
        <f t="shared" si="279"/>
        <v>0</v>
      </c>
      <c r="BW380" s="83">
        <f t="shared" si="280"/>
        <v>0</v>
      </c>
      <c r="BX380" s="83">
        <f t="shared" si="281"/>
        <v>0</v>
      </c>
      <c r="BY380" s="83">
        <f t="shared" si="282"/>
        <v>0</v>
      </c>
      <c r="BZ380" s="83">
        <f t="shared" si="283"/>
        <v>0</v>
      </c>
      <c r="CA380" s="77">
        <f t="shared" si="298"/>
        <v>0</v>
      </c>
      <c r="CC380" s="77"/>
      <c r="CI380" s="77">
        <f t="shared" si="299"/>
        <v>0</v>
      </c>
      <c r="CP380" s="77">
        <f t="shared" si="300"/>
        <v>0</v>
      </c>
      <c r="CQ380" s="85">
        <f t="shared" si="284"/>
        <v>0</v>
      </c>
      <c r="CR380" s="77"/>
      <c r="CS380" s="85">
        <f t="shared" si="306"/>
        <v>0</v>
      </c>
      <c r="CT380" s="85">
        <f t="shared" si="307"/>
        <v>0</v>
      </c>
      <c r="CU380" s="85">
        <f t="shared" si="308"/>
        <v>0</v>
      </c>
      <c r="CV380" s="85">
        <f t="shared" si="309"/>
        <v>0</v>
      </c>
      <c r="CW380" s="85">
        <f t="shared" si="305"/>
        <v>0</v>
      </c>
      <c r="CX380" s="77">
        <f t="shared" si="301"/>
        <v>0</v>
      </c>
      <c r="ET380" s="85">
        <v>2</v>
      </c>
      <c r="EU380" s="85">
        <v>2</v>
      </c>
      <c r="EV380" s="85">
        <v>5</v>
      </c>
      <c r="EW380" s="85">
        <v>9</v>
      </c>
      <c r="EX380" s="85">
        <v>11</v>
      </c>
      <c r="EY380" s="85">
        <v>0</v>
      </c>
      <c r="EZ380" s="85">
        <v>1</v>
      </c>
      <c r="FA380" s="85">
        <v>6</v>
      </c>
      <c r="FB380" s="85">
        <v>15</v>
      </c>
      <c r="FC380" s="85">
        <v>35</v>
      </c>
      <c r="FD380" s="85">
        <v>61</v>
      </c>
      <c r="FE380" s="85">
        <v>2</v>
      </c>
      <c r="FL380" s="86">
        <f t="shared" si="302"/>
        <v>134.79999999999998</v>
      </c>
      <c r="FM380" s="99">
        <f t="shared" si="290"/>
        <v>6</v>
      </c>
      <c r="FN380" s="99">
        <f t="shared" si="291"/>
        <v>1</v>
      </c>
      <c r="FO380" s="100">
        <f t="shared" si="292"/>
        <v>1.02</v>
      </c>
      <c r="FP380" s="100">
        <f t="shared" si="293"/>
        <v>171</v>
      </c>
      <c r="FQ380" s="101">
        <v>0.15142709033773852</v>
      </c>
      <c r="FR380" s="101">
        <v>6.530455294480722E-2</v>
      </c>
      <c r="FS380" s="101">
        <v>2.6914498289130548E-2</v>
      </c>
      <c r="FT380" s="100" t="s">
        <v>1821</v>
      </c>
      <c r="FU380" s="100" t="s">
        <v>1505</v>
      </c>
      <c r="FV380" s="100" t="s">
        <v>1852</v>
      </c>
      <c r="FW380" s="100" t="s">
        <v>1867</v>
      </c>
      <c r="FX380" s="100" t="s">
        <v>1957</v>
      </c>
      <c r="FY380" s="100" t="s">
        <v>1871</v>
      </c>
      <c r="FZ380" s="100" t="s">
        <v>2189</v>
      </c>
      <c r="GA380" s="100" t="s">
        <v>1544</v>
      </c>
      <c r="GB380" s="100"/>
    </row>
    <row r="381" spans="1:186" hidden="1" x14ac:dyDescent="0.25">
      <c r="A381" s="32" t="s">
        <v>354</v>
      </c>
      <c r="B381" s="90" t="s">
        <v>368</v>
      </c>
      <c r="C381" s="41" t="str">
        <f>'[1]Özet tablo'!P380</f>
        <v>ESKİŞEHİR</v>
      </c>
      <c r="D381" s="41"/>
      <c r="E381" s="41"/>
      <c r="F381" s="41"/>
      <c r="G381" s="91">
        <v>407</v>
      </c>
      <c r="H381" s="91">
        <v>1340</v>
      </c>
      <c r="I381" s="91">
        <v>2434</v>
      </c>
      <c r="J381" s="91">
        <v>4181</v>
      </c>
      <c r="K381" s="92">
        <v>519</v>
      </c>
      <c r="L381" s="92">
        <v>1322</v>
      </c>
      <c r="M381" s="92">
        <v>2711</v>
      </c>
      <c r="N381" s="92">
        <v>4552</v>
      </c>
      <c r="O381" s="93">
        <v>93</v>
      </c>
      <c r="P381" s="40">
        <v>688</v>
      </c>
      <c r="Q381" s="94">
        <f t="shared" si="303"/>
        <v>371</v>
      </c>
      <c r="R381" s="95">
        <f t="shared" si="304"/>
        <v>8.8734752451566618E-2</v>
      </c>
      <c r="S381" s="96">
        <v>2746</v>
      </c>
      <c r="T381" s="96">
        <v>3707</v>
      </c>
      <c r="U381" s="96">
        <v>2840</v>
      </c>
      <c r="V381" s="96">
        <v>3799</v>
      </c>
      <c r="W381" s="96">
        <v>6547</v>
      </c>
      <c r="X381" s="96">
        <v>9293</v>
      </c>
      <c r="Y381" s="73">
        <f t="shared" si="257"/>
        <v>18.900218499635834</v>
      </c>
      <c r="Z381" s="73">
        <f t="shared" si="258"/>
        <v>35.662260588076613</v>
      </c>
      <c r="AA381" s="73">
        <f t="shared" si="259"/>
        <v>74.507042253521121</v>
      </c>
      <c r="AB381" s="73">
        <f t="shared" si="260"/>
        <v>52.512601191385365</v>
      </c>
      <c r="AC381" s="73">
        <f t="shared" si="261"/>
        <v>42.580436887980198</v>
      </c>
      <c r="AD381" s="97">
        <f t="shared" si="262"/>
        <v>3109</v>
      </c>
      <c r="AE381" s="40">
        <f t="shared" si="263"/>
        <v>724</v>
      </c>
      <c r="AF381" s="98">
        <v>3782</v>
      </c>
      <c r="AG381" s="98">
        <v>2990</v>
      </c>
      <c r="AH381" s="98">
        <v>3704</v>
      </c>
      <c r="AI381" s="98">
        <v>2821</v>
      </c>
      <c r="AJ381" s="98">
        <v>981</v>
      </c>
      <c r="AK381" s="98">
        <v>865</v>
      </c>
      <c r="AL381" s="76">
        <v>77</v>
      </c>
      <c r="AM381" s="76">
        <v>191</v>
      </c>
      <c r="AN381" s="77">
        <v>421</v>
      </c>
      <c r="AO381" s="77">
        <v>1290</v>
      </c>
      <c r="AP381" s="77">
        <v>2711</v>
      </c>
      <c r="AQ381" s="77">
        <v>193</v>
      </c>
      <c r="AR381" s="77">
        <f t="shared" si="294"/>
        <v>4615</v>
      </c>
      <c r="AS381" s="77">
        <v>898</v>
      </c>
      <c r="AT381" s="78">
        <v>39</v>
      </c>
      <c r="AU381" s="79">
        <v>159</v>
      </c>
      <c r="AV381" s="80">
        <f t="shared" si="264"/>
        <v>41.765616933402164</v>
      </c>
      <c r="AW381" s="80">
        <f t="shared" si="265"/>
        <v>50.513409961685831</v>
      </c>
      <c r="AX381" s="80">
        <f t="shared" si="266"/>
        <v>71.109535625664648</v>
      </c>
      <c r="AY381" s="81">
        <f t="shared" si="267"/>
        <v>14.080267558528428</v>
      </c>
      <c r="AZ381" s="81">
        <f t="shared" si="268"/>
        <v>34.827213822894173</v>
      </c>
      <c r="BA381" s="81">
        <f t="shared" si="269"/>
        <v>76.512361914781692</v>
      </c>
      <c r="BB381" s="81">
        <f t="shared" si="270"/>
        <v>55.941913136157737</v>
      </c>
      <c r="BC381" s="81">
        <f t="shared" si="271"/>
        <v>49.028268551236749</v>
      </c>
      <c r="BD381" s="82">
        <f t="shared" si="295"/>
        <v>893</v>
      </c>
      <c r="BE381" s="83">
        <v>78</v>
      </c>
      <c r="BF381" s="83">
        <v>263</v>
      </c>
      <c r="BG381" s="83">
        <v>395</v>
      </c>
      <c r="BH381" s="83">
        <v>1254</v>
      </c>
      <c r="BI381" s="83">
        <v>2762</v>
      </c>
      <c r="BJ381" s="83">
        <v>274</v>
      </c>
      <c r="BK381" s="77">
        <f t="shared" si="296"/>
        <v>4685</v>
      </c>
      <c r="BL381" s="83">
        <f t="shared" si="272"/>
        <v>56</v>
      </c>
      <c r="BM381" s="84">
        <v>123</v>
      </c>
      <c r="BN381" s="83">
        <f t="shared" si="273"/>
        <v>193</v>
      </c>
      <c r="BO381" s="83">
        <f t="shared" si="274"/>
        <v>255</v>
      </c>
      <c r="BP381" s="83">
        <f t="shared" si="275"/>
        <v>904</v>
      </c>
      <c r="BQ381" s="83">
        <f t="shared" si="276"/>
        <v>2325</v>
      </c>
      <c r="BR381" s="83">
        <f t="shared" si="277"/>
        <v>214</v>
      </c>
      <c r="BS381" s="77">
        <f t="shared" si="297"/>
        <v>3698</v>
      </c>
      <c r="BT381" s="83">
        <f t="shared" si="278"/>
        <v>15</v>
      </c>
      <c r="BU381" s="77">
        <v>46</v>
      </c>
      <c r="BV381" s="83">
        <f t="shared" si="279"/>
        <v>48</v>
      </c>
      <c r="BW381" s="83">
        <f t="shared" si="280"/>
        <v>103</v>
      </c>
      <c r="BX381" s="83">
        <f t="shared" si="281"/>
        <v>229</v>
      </c>
      <c r="BY381" s="83">
        <f t="shared" si="282"/>
        <v>334</v>
      </c>
      <c r="BZ381" s="83">
        <f t="shared" si="283"/>
        <v>56</v>
      </c>
      <c r="CA381" s="77">
        <f t="shared" si="298"/>
        <v>722</v>
      </c>
      <c r="CB381" s="85">
        <v>3</v>
      </c>
      <c r="CC381" s="77">
        <v>6</v>
      </c>
      <c r="CD381" s="85">
        <v>6</v>
      </c>
      <c r="CE381" s="85">
        <v>22</v>
      </c>
      <c r="CF381" s="85">
        <v>19</v>
      </c>
      <c r="CG381" s="85">
        <v>11</v>
      </c>
      <c r="CH381" s="85">
        <v>2</v>
      </c>
      <c r="CI381" s="77">
        <f t="shared" si="299"/>
        <v>54</v>
      </c>
      <c r="CP381" s="77">
        <f t="shared" si="300"/>
        <v>0</v>
      </c>
      <c r="CQ381" s="85">
        <f t="shared" si="284"/>
        <v>4</v>
      </c>
      <c r="CR381" s="77">
        <v>16</v>
      </c>
      <c r="CS381" s="85">
        <f t="shared" si="306"/>
        <v>16</v>
      </c>
      <c r="CT381" s="85">
        <f t="shared" si="307"/>
        <v>15</v>
      </c>
      <c r="CU381" s="85">
        <f t="shared" si="308"/>
        <v>102</v>
      </c>
      <c r="CV381" s="85">
        <f t="shared" si="309"/>
        <v>92</v>
      </c>
      <c r="CW381" s="85">
        <f t="shared" si="305"/>
        <v>2</v>
      </c>
      <c r="CX381" s="77">
        <f t="shared" si="301"/>
        <v>211</v>
      </c>
      <c r="CY381" s="85">
        <v>2</v>
      </c>
      <c r="CZ381" s="85">
        <v>2</v>
      </c>
      <c r="DA381" s="85">
        <v>1</v>
      </c>
      <c r="DB381" s="85">
        <v>21</v>
      </c>
      <c r="DC381" s="85">
        <v>9</v>
      </c>
      <c r="DD381" s="85">
        <v>0</v>
      </c>
      <c r="DE381" s="85">
        <v>2</v>
      </c>
      <c r="DF381" s="85">
        <v>14</v>
      </c>
      <c r="DG381" s="85">
        <v>14</v>
      </c>
      <c r="DH381" s="85">
        <v>81</v>
      </c>
      <c r="DI381" s="85">
        <v>83</v>
      </c>
      <c r="DJ381" s="85">
        <v>2</v>
      </c>
      <c r="DV381" s="85">
        <v>5</v>
      </c>
      <c r="DW381" s="85">
        <v>14</v>
      </c>
      <c r="DX381" s="85">
        <v>9</v>
      </c>
      <c r="DY381" s="85">
        <v>43</v>
      </c>
      <c r="DZ381" s="85">
        <v>177</v>
      </c>
      <c r="EA381" s="85">
        <v>39</v>
      </c>
      <c r="EB381" s="85">
        <v>10</v>
      </c>
      <c r="EC381" s="85">
        <v>34</v>
      </c>
      <c r="ED381" s="85">
        <v>94</v>
      </c>
      <c r="EE381" s="85">
        <v>186</v>
      </c>
      <c r="EF381" s="85">
        <v>157</v>
      </c>
      <c r="EG381" s="85">
        <v>17</v>
      </c>
      <c r="EH381" s="85">
        <v>1</v>
      </c>
      <c r="EI381" s="85">
        <v>0</v>
      </c>
      <c r="EJ381" s="85">
        <v>0</v>
      </c>
      <c r="EK381" s="85">
        <v>0</v>
      </c>
      <c r="EL381" s="85">
        <v>2</v>
      </c>
      <c r="EM381" s="85">
        <v>2</v>
      </c>
      <c r="ET381" s="85">
        <v>45</v>
      </c>
      <c r="EU381" s="85">
        <v>108</v>
      </c>
      <c r="EV381" s="85">
        <v>12</v>
      </c>
      <c r="EW381" s="85">
        <v>294</v>
      </c>
      <c r="EX381" s="85">
        <v>1610</v>
      </c>
      <c r="EY381" s="85">
        <v>151</v>
      </c>
      <c r="EZ381" s="85">
        <v>10</v>
      </c>
      <c r="FA381" s="85">
        <v>85</v>
      </c>
      <c r="FB381" s="85">
        <v>243</v>
      </c>
      <c r="FC381" s="85">
        <v>610</v>
      </c>
      <c r="FD381" s="85">
        <v>713</v>
      </c>
      <c r="FE381" s="85">
        <v>61</v>
      </c>
      <c r="FL381" s="86">
        <f t="shared" si="302"/>
        <v>334.5</v>
      </c>
      <c r="FM381" s="99">
        <f t="shared" si="290"/>
        <v>16</v>
      </c>
      <c r="FN381" s="99">
        <f t="shared" si="291"/>
        <v>3</v>
      </c>
      <c r="FO381" s="100">
        <f t="shared" si="292"/>
        <v>2.72</v>
      </c>
      <c r="FP381" s="100">
        <f t="shared" si="293"/>
        <v>513</v>
      </c>
      <c r="FQ381" s="101">
        <v>0.23712379676887996</v>
      </c>
      <c r="FR381" s="101">
        <v>0.21522115655242588</v>
      </c>
      <c r="FS381" s="101">
        <v>0.19789738164506754</v>
      </c>
      <c r="FT381" s="100" t="s">
        <v>1877</v>
      </c>
      <c r="FU381" s="100" t="s">
        <v>1878</v>
      </c>
      <c r="FV381" s="100" t="s">
        <v>1526</v>
      </c>
      <c r="FW381" s="100" t="s">
        <v>1879</v>
      </c>
      <c r="FX381" s="100" t="s">
        <v>1730</v>
      </c>
      <c r="FY381" s="100" t="s">
        <v>1516</v>
      </c>
      <c r="FZ381" s="100" t="s">
        <v>1603</v>
      </c>
      <c r="GA381" s="100" t="s">
        <v>1729</v>
      </c>
      <c r="GB381" s="100"/>
    </row>
    <row r="382" spans="1:186" hidden="1" x14ac:dyDescent="0.25">
      <c r="A382" s="32" t="s">
        <v>369</v>
      </c>
      <c r="B382" s="90" t="s">
        <v>370</v>
      </c>
      <c r="C382" s="41" t="str">
        <f>'[1]Özet tablo'!P381</f>
        <v>GAZİANTEP</v>
      </c>
      <c r="D382" s="41"/>
      <c r="E382" s="41"/>
      <c r="F382" s="41"/>
      <c r="G382" s="91">
        <v>54</v>
      </c>
      <c r="H382" s="91">
        <v>332</v>
      </c>
      <c r="I382" s="91">
        <v>295</v>
      </c>
      <c r="J382" s="91">
        <v>681</v>
      </c>
      <c r="K382" s="92">
        <v>46</v>
      </c>
      <c r="L382" s="92">
        <v>317</v>
      </c>
      <c r="M382" s="92">
        <v>355</v>
      </c>
      <c r="N382" s="92">
        <v>718</v>
      </c>
      <c r="O382" s="93">
        <v>82</v>
      </c>
      <c r="P382" s="40">
        <v>39</v>
      </c>
      <c r="Q382" s="94">
        <f t="shared" si="303"/>
        <v>37</v>
      </c>
      <c r="R382" s="95">
        <f t="shared" si="304"/>
        <v>5.4331864904552128E-2</v>
      </c>
      <c r="S382" s="96">
        <v>489</v>
      </c>
      <c r="T382" s="96">
        <v>662</v>
      </c>
      <c r="U382" s="96">
        <v>549</v>
      </c>
      <c r="V382" s="96">
        <v>724</v>
      </c>
      <c r="W382" s="96">
        <v>1211</v>
      </c>
      <c r="X382" s="96">
        <v>1700</v>
      </c>
      <c r="Y382" s="73">
        <f t="shared" si="257"/>
        <v>9.406952965235174</v>
      </c>
      <c r="Z382" s="73">
        <f t="shared" si="258"/>
        <v>47.88519637462236</v>
      </c>
      <c r="AA382" s="73">
        <f t="shared" si="259"/>
        <v>72.495446265938071</v>
      </c>
      <c r="AB382" s="73">
        <f t="shared" si="260"/>
        <v>59.042113955408752</v>
      </c>
      <c r="AC382" s="73">
        <f t="shared" si="261"/>
        <v>44.764705882352942</v>
      </c>
      <c r="AD382" s="97">
        <f t="shared" si="262"/>
        <v>496</v>
      </c>
      <c r="AE382" s="40">
        <f t="shared" si="263"/>
        <v>151</v>
      </c>
      <c r="AF382" s="98">
        <v>689</v>
      </c>
      <c r="AG382" s="98">
        <v>553</v>
      </c>
      <c r="AH382" s="98">
        <v>646</v>
      </c>
      <c r="AI382" s="98">
        <v>473</v>
      </c>
      <c r="AJ382" s="98">
        <v>173</v>
      </c>
      <c r="AK382" s="98">
        <v>173</v>
      </c>
      <c r="AL382" s="76">
        <v>27</v>
      </c>
      <c r="AM382" s="76">
        <v>46</v>
      </c>
      <c r="AN382" s="77">
        <v>103</v>
      </c>
      <c r="AO382" s="77">
        <v>366</v>
      </c>
      <c r="AP382" s="77">
        <v>351</v>
      </c>
      <c r="AQ382" s="77">
        <v>3</v>
      </c>
      <c r="AR382" s="77">
        <f t="shared" si="294"/>
        <v>823</v>
      </c>
      <c r="AS382" s="77">
        <v>39</v>
      </c>
      <c r="AT382" s="78">
        <v>79</v>
      </c>
      <c r="AU382" s="79">
        <v>131</v>
      </c>
      <c r="AV382" s="80">
        <f t="shared" si="264"/>
        <v>40.74074074074074</v>
      </c>
      <c r="AW382" s="80">
        <f t="shared" si="265"/>
        <v>60.85790884718498</v>
      </c>
      <c r="AX382" s="80">
        <f t="shared" si="266"/>
        <v>66.596194503171247</v>
      </c>
      <c r="AY382" s="81">
        <f t="shared" si="267"/>
        <v>18.625678119349008</v>
      </c>
      <c r="AZ382" s="81">
        <f t="shared" si="268"/>
        <v>56.656346749226003</v>
      </c>
      <c r="BA382" s="81">
        <f t="shared" si="269"/>
        <v>86.842105263157904</v>
      </c>
      <c r="BB382" s="81">
        <f t="shared" si="270"/>
        <v>71.749226006191947</v>
      </c>
      <c r="BC382" s="81">
        <f t="shared" si="271"/>
        <v>55.379482902418687</v>
      </c>
      <c r="BD382" s="82">
        <f t="shared" si="295"/>
        <v>85</v>
      </c>
      <c r="BE382" s="83">
        <v>28</v>
      </c>
      <c r="BF382" s="83">
        <v>42</v>
      </c>
      <c r="BG382" s="83">
        <v>86</v>
      </c>
      <c r="BH382" s="83">
        <v>364</v>
      </c>
      <c r="BI382" s="83">
        <v>381</v>
      </c>
      <c r="BJ382" s="83">
        <v>3</v>
      </c>
      <c r="BK382" s="77">
        <f t="shared" si="296"/>
        <v>834</v>
      </c>
      <c r="BL382" s="83">
        <f t="shared" si="272"/>
        <v>28</v>
      </c>
      <c r="BM382" s="84">
        <v>46</v>
      </c>
      <c r="BN382" s="83">
        <f t="shared" si="273"/>
        <v>42</v>
      </c>
      <c r="BO382" s="83">
        <f t="shared" si="274"/>
        <v>86</v>
      </c>
      <c r="BP382" s="83">
        <f t="shared" si="275"/>
        <v>364</v>
      </c>
      <c r="BQ382" s="83">
        <f t="shared" si="276"/>
        <v>381</v>
      </c>
      <c r="BR382" s="83">
        <f t="shared" si="277"/>
        <v>3</v>
      </c>
      <c r="BS382" s="77">
        <f t="shared" si="297"/>
        <v>834</v>
      </c>
      <c r="BT382" s="83">
        <f t="shared" si="278"/>
        <v>0</v>
      </c>
      <c r="BU382" s="77"/>
      <c r="BV382" s="83">
        <f t="shared" si="279"/>
        <v>0</v>
      </c>
      <c r="BW382" s="83">
        <f t="shared" si="280"/>
        <v>0</v>
      </c>
      <c r="BX382" s="83">
        <f t="shared" si="281"/>
        <v>0</v>
      </c>
      <c r="BY382" s="83">
        <f t="shared" si="282"/>
        <v>0</v>
      </c>
      <c r="BZ382" s="83">
        <f t="shared" si="283"/>
        <v>0</v>
      </c>
      <c r="CA382" s="77">
        <f t="shared" si="298"/>
        <v>0</v>
      </c>
      <c r="CC382" s="77"/>
      <c r="CI382" s="77">
        <f t="shared" si="299"/>
        <v>0</v>
      </c>
      <c r="CP382" s="77">
        <f t="shared" si="300"/>
        <v>0</v>
      </c>
      <c r="CQ382" s="85">
        <f t="shared" si="284"/>
        <v>0</v>
      </c>
      <c r="CR382" s="77"/>
      <c r="CS382" s="85">
        <f t="shared" si="306"/>
        <v>0</v>
      </c>
      <c r="CT382" s="85">
        <f t="shared" si="307"/>
        <v>0</v>
      </c>
      <c r="CU382" s="85">
        <f t="shared" si="308"/>
        <v>0</v>
      </c>
      <c r="CV382" s="85">
        <f t="shared" si="309"/>
        <v>0</v>
      </c>
      <c r="CW382" s="85">
        <f t="shared" si="305"/>
        <v>0</v>
      </c>
      <c r="CX382" s="77">
        <f t="shared" si="301"/>
        <v>0</v>
      </c>
      <c r="DP382" s="85">
        <v>1</v>
      </c>
      <c r="DQ382" s="85">
        <v>0</v>
      </c>
      <c r="DR382" s="85">
        <v>4</v>
      </c>
      <c r="DS382" s="85">
        <v>4</v>
      </c>
      <c r="DT382" s="85">
        <v>2</v>
      </c>
      <c r="DU382" s="85">
        <v>0</v>
      </c>
      <c r="ET382" s="85">
        <v>26</v>
      </c>
      <c r="EU382" s="85">
        <v>37</v>
      </c>
      <c r="EV382" s="85">
        <v>64</v>
      </c>
      <c r="EW382" s="85">
        <v>315</v>
      </c>
      <c r="EX382" s="85">
        <v>349</v>
      </c>
      <c r="EY382" s="85">
        <v>3</v>
      </c>
      <c r="EZ382" s="85">
        <v>1</v>
      </c>
      <c r="FA382" s="85">
        <v>5</v>
      </c>
      <c r="FB382" s="85">
        <v>18</v>
      </c>
      <c r="FC382" s="85">
        <v>45</v>
      </c>
      <c r="FD382" s="85">
        <v>30</v>
      </c>
      <c r="FE382" s="85">
        <v>0</v>
      </c>
      <c r="FL382" s="86">
        <f t="shared" si="302"/>
        <v>0</v>
      </c>
      <c r="FM382" s="99">
        <f t="shared" si="290"/>
        <v>0</v>
      </c>
      <c r="FN382" s="99">
        <f t="shared" si="291"/>
        <v>0</v>
      </c>
      <c r="FO382" s="100">
        <f t="shared" si="292"/>
        <v>0</v>
      </c>
      <c r="FP382" s="100">
        <f t="shared" si="293"/>
        <v>0</v>
      </c>
      <c r="FQ382" s="101">
        <v>0.41561794127137769</v>
      </c>
      <c r="FR382" s="101">
        <v>0.22086561066789973</v>
      </c>
      <c r="FS382" s="101">
        <v>0.14869995534853267</v>
      </c>
      <c r="FT382" s="100" t="s">
        <v>1725</v>
      </c>
      <c r="FU382" s="100" t="s">
        <v>2065</v>
      </c>
      <c r="FV382" s="100" t="s">
        <v>1860</v>
      </c>
      <c r="FW382" s="100" t="s">
        <v>2010</v>
      </c>
      <c r="FX382" s="100" t="s">
        <v>1811</v>
      </c>
      <c r="FY382" s="100" t="s">
        <v>2035</v>
      </c>
      <c r="FZ382" s="100" t="s">
        <v>1846</v>
      </c>
      <c r="GA382" s="100" t="s">
        <v>1867</v>
      </c>
      <c r="GB382" s="100"/>
    </row>
    <row r="383" spans="1:186" hidden="1" x14ac:dyDescent="0.25">
      <c r="A383" s="32" t="s">
        <v>369</v>
      </c>
      <c r="B383" s="90" t="s">
        <v>371</v>
      </c>
      <c r="C383" s="41" t="str">
        <f>'[1]Özet tablo'!P382</f>
        <v>GAZİANTEP</v>
      </c>
      <c r="D383" s="41"/>
      <c r="E383" s="41"/>
      <c r="F383" s="41"/>
      <c r="G383" s="91">
        <v>79</v>
      </c>
      <c r="H383" s="91">
        <v>502</v>
      </c>
      <c r="I383" s="91">
        <v>706</v>
      </c>
      <c r="J383" s="91">
        <v>1287</v>
      </c>
      <c r="K383" s="92">
        <v>72</v>
      </c>
      <c r="L383" s="92">
        <v>339</v>
      </c>
      <c r="M383" s="92">
        <v>713</v>
      </c>
      <c r="N383" s="92">
        <v>1124</v>
      </c>
      <c r="O383" s="93">
        <v>64</v>
      </c>
      <c r="P383" s="40">
        <v>155</v>
      </c>
      <c r="Q383" s="94">
        <f t="shared" si="303"/>
        <v>-163</v>
      </c>
      <c r="R383" s="95">
        <f t="shared" si="304"/>
        <v>-0.12665112665112666</v>
      </c>
      <c r="S383" s="96">
        <v>961</v>
      </c>
      <c r="T383" s="96">
        <v>1214</v>
      </c>
      <c r="U383" s="96">
        <v>928</v>
      </c>
      <c r="V383" s="96">
        <v>1238</v>
      </c>
      <c r="W383" s="96">
        <v>2142</v>
      </c>
      <c r="X383" s="96">
        <v>3103</v>
      </c>
      <c r="Y383" s="73">
        <f t="shared" si="257"/>
        <v>7.4921956295525494</v>
      </c>
      <c r="Z383" s="73">
        <f t="shared" si="258"/>
        <v>27.924217462932454</v>
      </c>
      <c r="AA383" s="73">
        <f t="shared" si="259"/>
        <v>67.025862068965509</v>
      </c>
      <c r="AB383" s="73">
        <f t="shared" si="260"/>
        <v>44.864612511671339</v>
      </c>
      <c r="AC383" s="73">
        <f t="shared" si="261"/>
        <v>33.290364163712539</v>
      </c>
      <c r="AD383" s="97">
        <f t="shared" si="262"/>
        <v>1181</v>
      </c>
      <c r="AE383" s="40">
        <f t="shared" si="263"/>
        <v>306</v>
      </c>
      <c r="AF383" s="98">
        <v>1199</v>
      </c>
      <c r="AG383" s="98">
        <v>958</v>
      </c>
      <c r="AH383" s="98">
        <v>1213</v>
      </c>
      <c r="AI383" s="98">
        <v>904</v>
      </c>
      <c r="AJ383" s="98">
        <v>313</v>
      </c>
      <c r="AK383" s="98">
        <v>276</v>
      </c>
      <c r="AL383" s="76">
        <v>44</v>
      </c>
      <c r="AM383" s="76">
        <v>62</v>
      </c>
      <c r="AN383" s="77">
        <v>88</v>
      </c>
      <c r="AO383" s="77">
        <v>394</v>
      </c>
      <c r="AP383" s="77">
        <v>770</v>
      </c>
      <c r="AQ383" s="77">
        <v>25</v>
      </c>
      <c r="AR383" s="77">
        <f t="shared" si="294"/>
        <v>1277</v>
      </c>
      <c r="AS383" s="77">
        <v>184</v>
      </c>
      <c r="AT383" s="78">
        <v>43</v>
      </c>
      <c r="AU383" s="79">
        <v>124</v>
      </c>
      <c r="AV383" s="80">
        <f t="shared" si="264"/>
        <v>37.540279269602578</v>
      </c>
      <c r="AW383" s="80">
        <f t="shared" si="265"/>
        <v>47.472838923004254</v>
      </c>
      <c r="AX383" s="80">
        <f t="shared" si="266"/>
        <v>67.588495575221245</v>
      </c>
      <c r="AY383" s="81">
        <f t="shared" si="267"/>
        <v>9.1858037578288094</v>
      </c>
      <c r="AZ383" s="81">
        <f t="shared" si="268"/>
        <v>32.481450948062658</v>
      </c>
      <c r="BA383" s="81">
        <f t="shared" si="269"/>
        <v>76.992604765817589</v>
      </c>
      <c r="BB383" s="81">
        <f t="shared" si="270"/>
        <v>54.773662551440324</v>
      </c>
      <c r="BC383" s="81">
        <f t="shared" si="271"/>
        <v>47.126436781609193</v>
      </c>
      <c r="BD383" s="82">
        <f t="shared" si="295"/>
        <v>280</v>
      </c>
      <c r="BE383" s="83">
        <v>51</v>
      </c>
      <c r="BF383" s="83">
        <v>79</v>
      </c>
      <c r="BG383" s="83">
        <v>118</v>
      </c>
      <c r="BH383" s="83">
        <v>565</v>
      </c>
      <c r="BI383" s="83">
        <v>954</v>
      </c>
      <c r="BJ383" s="83">
        <v>46</v>
      </c>
      <c r="BK383" s="77">
        <f t="shared" si="296"/>
        <v>1683</v>
      </c>
      <c r="BL383" s="83">
        <f t="shared" si="272"/>
        <v>43</v>
      </c>
      <c r="BM383" s="84">
        <v>61</v>
      </c>
      <c r="BN383" s="83">
        <f t="shared" si="273"/>
        <v>71</v>
      </c>
      <c r="BO383" s="83">
        <f t="shared" si="274"/>
        <v>118</v>
      </c>
      <c r="BP383" s="83">
        <f t="shared" si="275"/>
        <v>485</v>
      </c>
      <c r="BQ383" s="83">
        <f t="shared" si="276"/>
        <v>915</v>
      </c>
      <c r="BR383" s="83">
        <f t="shared" si="277"/>
        <v>44</v>
      </c>
      <c r="BS383" s="77">
        <f t="shared" si="297"/>
        <v>1562</v>
      </c>
      <c r="BT383" s="83">
        <f t="shared" si="278"/>
        <v>1</v>
      </c>
      <c r="BU383" s="77">
        <v>1</v>
      </c>
      <c r="BV383" s="83">
        <f t="shared" si="279"/>
        <v>1</v>
      </c>
      <c r="BW383" s="83">
        <f t="shared" si="280"/>
        <v>0</v>
      </c>
      <c r="BX383" s="83">
        <f t="shared" si="281"/>
        <v>5</v>
      </c>
      <c r="BY383" s="83">
        <f t="shared" si="282"/>
        <v>13</v>
      </c>
      <c r="BZ383" s="83">
        <f t="shared" si="283"/>
        <v>1</v>
      </c>
      <c r="CA383" s="77">
        <f t="shared" si="298"/>
        <v>19</v>
      </c>
      <c r="CC383" s="77"/>
      <c r="CI383" s="77">
        <f t="shared" si="299"/>
        <v>0</v>
      </c>
      <c r="CP383" s="77">
        <f t="shared" si="300"/>
        <v>0</v>
      </c>
      <c r="CQ383" s="85">
        <f t="shared" si="284"/>
        <v>7</v>
      </c>
      <c r="CR383" s="77"/>
      <c r="CS383" s="85">
        <f t="shared" si="306"/>
        <v>7</v>
      </c>
      <c r="CT383" s="85">
        <f t="shared" si="307"/>
        <v>0</v>
      </c>
      <c r="CU383" s="85">
        <f t="shared" si="308"/>
        <v>75</v>
      </c>
      <c r="CV383" s="85">
        <f t="shared" si="309"/>
        <v>26</v>
      </c>
      <c r="CW383" s="85">
        <f t="shared" si="305"/>
        <v>1</v>
      </c>
      <c r="CX383" s="77">
        <f t="shared" si="301"/>
        <v>102</v>
      </c>
      <c r="CY383" s="85">
        <v>7</v>
      </c>
      <c r="CZ383" s="85">
        <v>7</v>
      </c>
      <c r="DA383" s="85">
        <v>0</v>
      </c>
      <c r="DB383" s="85">
        <v>75</v>
      </c>
      <c r="DC383" s="85">
        <v>26</v>
      </c>
      <c r="DD383" s="85">
        <v>1</v>
      </c>
      <c r="DP383" s="85">
        <v>1</v>
      </c>
      <c r="DQ383" s="85">
        <v>1</v>
      </c>
      <c r="DR383" s="85">
        <v>5</v>
      </c>
      <c r="DS383" s="85">
        <v>8</v>
      </c>
      <c r="DT383" s="85">
        <v>2</v>
      </c>
      <c r="DU383" s="85">
        <v>0</v>
      </c>
      <c r="DV383" s="85">
        <v>1</v>
      </c>
      <c r="DW383" s="85">
        <v>1</v>
      </c>
      <c r="DX383" s="85">
        <v>0</v>
      </c>
      <c r="DY383" s="85">
        <v>5</v>
      </c>
      <c r="DZ383" s="85">
        <v>13</v>
      </c>
      <c r="EA383" s="85">
        <v>1</v>
      </c>
      <c r="ET383" s="85">
        <v>40</v>
      </c>
      <c r="EU383" s="85">
        <v>62</v>
      </c>
      <c r="EV383" s="85">
        <v>84</v>
      </c>
      <c r="EW383" s="85">
        <v>421</v>
      </c>
      <c r="EX383" s="85">
        <v>834</v>
      </c>
      <c r="EY383" s="85">
        <v>40</v>
      </c>
      <c r="EZ383" s="85">
        <v>2</v>
      </c>
      <c r="FA383" s="85">
        <v>8</v>
      </c>
      <c r="FB383" s="85">
        <v>29</v>
      </c>
      <c r="FC383" s="85">
        <v>56</v>
      </c>
      <c r="FD383" s="85">
        <v>79</v>
      </c>
      <c r="FE383" s="85">
        <v>4</v>
      </c>
      <c r="FL383" s="86">
        <f t="shared" si="302"/>
        <v>249.89999999999986</v>
      </c>
      <c r="FM383" s="99">
        <f t="shared" si="290"/>
        <v>12</v>
      </c>
      <c r="FN383" s="99">
        <f t="shared" si="291"/>
        <v>2</v>
      </c>
      <c r="FO383" s="100">
        <f t="shared" si="292"/>
        <v>2.04</v>
      </c>
      <c r="FP383" s="100">
        <f t="shared" si="293"/>
        <v>342</v>
      </c>
      <c r="FQ383" s="101">
        <v>0.22478082141947697</v>
      </c>
      <c r="FR383" s="101">
        <v>0.36709677419354858</v>
      </c>
      <c r="FS383" s="101">
        <v>0.36433734939759038</v>
      </c>
      <c r="FT383" s="100" t="s">
        <v>2118</v>
      </c>
      <c r="FU383" s="100" t="s">
        <v>1637</v>
      </c>
      <c r="FV383" s="100" t="s">
        <v>1442</v>
      </c>
      <c r="FW383" s="100" t="s">
        <v>1582</v>
      </c>
      <c r="FX383" s="100" t="s">
        <v>1640</v>
      </c>
      <c r="FY383" s="100" t="s">
        <v>1970</v>
      </c>
      <c r="FZ383" s="100" t="s">
        <v>1681</v>
      </c>
      <c r="GA383" s="100" t="s">
        <v>1810</v>
      </c>
      <c r="GB383" s="100"/>
    </row>
    <row r="384" spans="1:186" hidden="1" x14ac:dyDescent="0.25">
      <c r="A384" s="32" t="s">
        <v>369</v>
      </c>
      <c r="B384" s="90" t="s">
        <v>372</v>
      </c>
      <c r="C384" s="41" t="str">
        <f>'[1]Özet tablo'!P383</f>
        <v>GAZİANTEP</v>
      </c>
      <c r="D384" s="41"/>
      <c r="E384" s="41"/>
      <c r="F384" s="41"/>
      <c r="G384" s="91">
        <v>26</v>
      </c>
      <c r="H384" s="91">
        <v>91</v>
      </c>
      <c r="I384" s="91">
        <v>65</v>
      </c>
      <c r="J384" s="91">
        <v>182</v>
      </c>
      <c r="K384" s="92">
        <v>27</v>
      </c>
      <c r="L384" s="92">
        <v>77</v>
      </c>
      <c r="M384" s="92">
        <v>70</v>
      </c>
      <c r="N384" s="92">
        <v>174</v>
      </c>
      <c r="O384" s="93">
        <v>20</v>
      </c>
      <c r="P384" s="40">
        <v>7</v>
      </c>
      <c r="Q384" s="94">
        <f t="shared" si="303"/>
        <v>-8</v>
      </c>
      <c r="R384" s="95">
        <f t="shared" si="304"/>
        <v>-4.3956043956043959E-2</v>
      </c>
      <c r="S384" s="96">
        <v>117</v>
      </c>
      <c r="T384" s="96">
        <v>177</v>
      </c>
      <c r="U384" s="96">
        <v>149</v>
      </c>
      <c r="V384" s="96">
        <v>195</v>
      </c>
      <c r="W384" s="96">
        <v>326</v>
      </c>
      <c r="X384" s="96">
        <v>443</v>
      </c>
      <c r="Y384" s="73">
        <f t="shared" si="257"/>
        <v>23.076923076923077</v>
      </c>
      <c r="Z384" s="73">
        <f t="shared" si="258"/>
        <v>43.502824858757059</v>
      </c>
      <c r="AA384" s="73">
        <f t="shared" si="259"/>
        <v>55.70469798657718</v>
      </c>
      <c r="AB384" s="73">
        <f t="shared" si="260"/>
        <v>49.079754601226995</v>
      </c>
      <c r="AC384" s="73">
        <f t="shared" si="261"/>
        <v>42.212189616252822</v>
      </c>
      <c r="AD384" s="97">
        <f t="shared" si="262"/>
        <v>166</v>
      </c>
      <c r="AE384" s="40">
        <f t="shared" si="263"/>
        <v>66</v>
      </c>
      <c r="AF384" s="98">
        <v>172</v>
      </c>
      <c r="AG384" s="98">
        <v>144</v>
      </c>
      <c r="AH384" s="98">
        <v>160</v>
      </c>
      <c r="AI384" s="98">
        <v>113</v>
      </c>
      <c r="AJ384" s="98">
        <v>37</v>
      </c>
      <c r="AK384" s="98">
        <v>45</v>
      </c>
      <c r="AL384" s="76">
        <v>10</v>
      </c>
      <c r="AM384" s="76">
        <v>13</v>
      </c>
      <c r="AN384" s="77">
        <v>38</v>
      </c>
      <c r="AO384" s="77">
        <v>94</v>
      </c>
      <c r="AP384" s="77">
        <v>73</v>
      </c>
      <c r="AQ384" s="77">
        <v>0</v>
      </c>
      <c r="AR384" s="77">
        <f t="shared" si="294"/>
        <v>205</v>
      </c>
      <c r="AS384" s="77">
        <v>7</v>
      </c>
      <c r="AT384" s="78">
        <v>12</v>
      </c>
      <c r="AU384" s="79">
        <v>29</v>
      </c>
      <c r="AV384" s="80">
        <f t="shared" si="264"/>
        <v>40.466926070038909</v>
      </c>
      <c r="AW384" s="80">
        <f t="shared" si="265"/>
        <v>58.608058608058613</v>
      </c>
      <c r="AX384" s="80">
        <f t="shared" si="266"/>
        <v>58.407079646017699</v>
      </c>
      <c r="AY384" s="81">
        <f t="shared" si="267"/>
        <v>26.388888888888889</v>
      </c>
      <c r="AZ384" s="81">
        <f t="shared" si="268"/>
        <v>58.75</v>
      </c>
      <c r="BA384" s="81">
        <f t="shared" si="269"/>
        <v>76</v>
      </c>
      <c r="BB384" s="81">
        <f t="shared" si="270"/>
        <v>67.096774193548399</v>
      </c>
      <c r="BC384" s="81">
        <f t="shared" si="271"/>
        <v>51.700680272108848</v>
      </c>
      <c r="BD384" s="82">
        <f t="shared" si="295"/>
        <v>36</v>
      </c>
      <c r="BE384" s="83">
        <v>10</v>
      </c>
      <c r="BF384" s="83">
        <v>14</v>
      </c>
      <c r="BG384" s="83">
        <v>37</v>
      </c>
      <c r="BH384" s="83">
        <v>97</v>
      </c>
      <c r="BI384" s="83">
        <v>77</v>
      </c>
      <c r="BJ384" s="83">
        <v>0</v>
      </c>
      <c r="BK384" s="77">
        <f t="shared" si="296"/>
        <v>211</v>
      </c>
      <c r="BL384" s="83">
        <f t="shared" si="272"/>
        <v>10</v>
      </c>
      <c r="BM384" s="84">
        <v>13</v>
      </c>
      <c r="BN384" s="83">
        <f t="shared" si="273"/>
        <v>14</v>
      </c>
      <c r="BO384" s="83">
        <f t="shared" si="274"/>
        <v>37</v>
      </c>
      <c r="BP384" s="83">
        <f t="shared" si="275"/>
        <v>97</v>
      </c>
      <c r="BQ384" s="83">
        <f t="shared" si="276"/>
        <v>77</v>
      </c>
      <c r="BR384" s="83">
        <f t="shared" si="277"/>
        <v>0</v>
      </c>
      <c r="BS384" s="77">
        <f t="shared" si="297"/>
        <v>211</v>
      </c>
      <c r="BT384" s="83">
        <f t="shared" si="278"/>
        <v>0</v>
      </c>
      <c r="BU384" s="77"/>
      <c r="BV384" s="83">
        <f t="shared" si="279"/>
        <v>0</v>
      </c>
      <c r="BW384" s="83">
        <f t="shared" si="280"/>
        <v>0</v>
      </c>
      <c r="BX384" s="83">
        <f t="shared" si="281"/>
        <v>0</v>
      </c>
      <c r="BY384" s="83">
        <f t="shared" si="282"/>
        <v>0</v>
      </c>
      <c r="BZ384" s="83">
        <f t="shared" si="283"/>
        <v>0</v>
      </c>
      <c r="CA384" s="77">
        <f t="shared" si="298"/>
        <v>0</v>
      </c>
      <c r="CC384" s="77"/>
      <c r="CI384" s="77">
        <f t="shared" si="299"/>
        <v>0</v>
      </c>
      <c r="CP384" s="77">
        <f t="shared" si="300"/>
        <v>0</v>
      </c>
      <c r="CQ384" s="85">
        <f t="shared" si="284"/>
        <v>0</v>
      </c>
      <c r="CR384" s="77"/>
      <c r="CS384" s="85">
        <f t="shared" si="306"/>
        <v>0</v>
      </c>
      <c r="CT384" s="85">
        <f t="shared" si="307"/>
        <v>0</v>
      </c>
      <c r="CU384" s="85">
        <f t="shared" si="308"/>
        <v>0</v>
      </c>
      <c r="CV384" s="85">
        <f t="shared" si="309"/>
        <v>0</v>
      </c>
      <c r="CW384" s="85">
        <f t="shared" si="305"/>
        <v>0</v>
      </c>
      <c r="CX384" s="77">
        <f t="shared" si="301"/>
        <v>0</v>
      </c>
      <c r="ET384" s="85">
        <v>9</v>
      </c>
      <c r="EU384" s="85">
        <v>9</v>
      </c>
      <c r="EV384" s="85">
        <v>22</v>
      </c>
      <c r="EW384" s="85">
        <v>54</v>
      </c>
      <c r="EX384" s="85">
        <v>49</v>
      </c>
      <c r="EY384" s="85">
        <v>0</v>
      </c>
      <c r="EZ384" s="85">
        <v>1</v>
      </c>
      <c r="FA384" s="85">
        <v>5</v>
      </c>
      <c r="FB384" s="85">
        <v>15</v>
      </c>
      <c r="FC384" s="85">
        <v>43</v>
      </c>
      <c r="FD384" s="85">
        <v>28</v>
      </c>
      <c r="FE384" s="85">
        <v>0</v>
      </c>
      <c r="FL384" s="86">
        <f t="shared" si="302"/>
        <v>12.099999999999994</v>
      </c>
      <c r="FM384" s="99">
        <f t="shared" si="290"/>
        <v>0</v>
      </c>
      <c r="FN384" s="99">
        <f t="shared" si="291"/>
        <v>0</v>
      </c>
      <c r="FO384" s="100">
        <f t="shared" si="292"/>
        <v>0</v>
      </c>
      <c r="FP384" s="100">
        <f t="shared" si="293"/>
        <v>0</v>
      </c>
      <c r="FQ384" s="101">
        <v>0.14481245677337398</v>
      </c>
      <c r="FR384" s="101">
        <v>0.11424927126191463</v>
      </c>
      <c r="FS384" s="101">
        <v>0.10414485906123407</v>
      </c>
      <c r="FT384" s="100" t="s">
        <v>2014</v>
      </c>
      <c r="FU384" s="100" t="s">
        <v>2107</v>
      </c>
      <c r="FV384" s="100" t="s">
        <v>1945</v>
      </c>
      <c r="FW384" s="100" t="s">
        <v>2207</v>
      </c>
      <c r="FX384" s="100" t="s">
        <v>1657</v>
      </c>
      <c r="FY384" s="100" t="s">
        <v>1651</v>
      </c>
      <c r="FZ384" s="100" t="s">
        <v>1797</v>
      </c>
      <c r="GA384" s="100" t="s">
        <v>2016</v>
      </c>
      <c r="GB384" s="100"/>
    </row>
    <row r="385" spans="1:184" hidden="1" x14ac:dyDescent="0.25">
      <c r="A385" s="32" t="s">
        <v>369</v>
      </c>
      <c r="B385" s="90" t="s">
        <v>373</v>
      </c>
      <c r="C385" s="41" t="str">
        <f>'[1]Özet tablo'!P384</f>
        <v>GAZİANTEP</v>
      </c>
      <c r="D385" s="41"/>
      <c r="E385" s="41"/>
      <c r="F385" s="41"/>
      <c r="G385" s="91">
        <v>118</v>
      </c>
      <c r="H385" s="91">
        <v>1220</v>
      </c>
      <c r="I385" s="91">
        <v>1372</v>
      </c>
      <c r="J385" s="91">
        <v>2710</v>
      </c>
      <c r="K385" s="92">
        <v>223</v>
      </c>
      <c r="L385" s="92">
        <v>1321</v>
      </c>
      <c r="M385" s="92">
        <v>1616</v>
      </c>
      <c r="N385" s="92">
        <v>3160</v>
      </c>
      <c r="O385" s="93">
        <v>278</v>
      </c>
      <c r="P385" s="40">
        <v>251</v>
      </c>
      <c r="Q385" s="94">
        <f t="shared" si="303"/>
        <v>450</v>
      </c>
      <c r="R385" s="95">
        <f t="shared" si="304"/>
        <v>0.16605166051660517</v>
      </c>
      <c r="S385" s="96">
        <v>2283</v>
      </c>
      <c r="T385" s="96">
        <v>2932</v>
      </c>
      <c r="U385" s="96">
        <v>2262</v>
      </c>
      <c r="V385" s="96">
        <v>2992</v>
      </c>
      <c r="W385" s="96">
        <v>5194</v>
      </c>
      <c r="X385" s="96">
        <v>7477</v>
      </c>
      <c r="Y385" s="73">
        <f t="shared" si="257"/>
        <v>9.7678493210687698</v>
      </c>
      <c r="Z385" s="73">
        <f t="shared" si="258"/>
        <v>45.054570259208731</v>
      </c>
      <c r="AA385" s="73">
        <f t="shared" si="259"/>
        <v>72.634836427939874</v>
      </c>
      <c r="AB385" s="73">
        <f t="shared" si="260"/>
        <v>57.065845206006927</v>
      </c>
      <c r="AC385" s="73">
        <f t="shared" si="261"/>
        <v>42.624047077704965</v>
      </c>
      <c r="AD385" s="97">
        <f t="shared" si="262"/>
        <v>2230</v>
      </c>
      <c r="AE385" s="40">
        <f t="shared" si="263"/>
        <v>619</v>
      </c>
      <c r="AF385" s="98">
        <v>3043</v>
      </c>
      <c r="AG385" s="98">
        <v>2409</v>
      </c>
      <c r="AH385" s="98">
        <v>2998</v>
      </c>
      <c r="AI385" s="98">
        <v>2190</v>
      </c>
      <c r="AJ385" s="98">
        <v>719</v>
      </c>
      <c r="AK385" s="98">
        <v>685</v>
      </c>
      <c r="AL385" s="76">
        <v>67</v>
      </c>
      <c r="AM385" s="76">
        <v>133</v>
      </c>
      <c r="AN385" s="77">
        <v>262</v>
      </c>
      <c r="AO385" s="77">
        <v>1423</v>
      </c>
      <c r="AP385" s="77">
        <v>1648</v>
      </c>
      <c r="AQ385" s="77">
        <v>37</v>
      </c>
      <c r="AR385" s="77">
        <f t="shared" si="294"/>
        <v>3370</v>
      </c>
      <c r="AS385" s="77">
        <v>285</v>
      </c>
      <c r="AT385" s="78">
        <v>221</v>
      </c>
      <c r="AU385" s="79">
        <v>464</v>
      </c>
      <c r="AV385" s="80">
        <f t="shared" si="264"/>
        <v>36.138290932811479</v>
      </c>
      <c r="AW385" s="80">
        <f t="shared" si="265"/>
        <v>54.41403238242097</v>
      </c>
      <c r="AX385" s="80">
        <f t="shared" si="266"/>
        <v>63.926940639269404</v>
      </c>
      <c r="AY385" s="81">
        <f t="shared" si="267"/>
        <v>10.875882108758821</v>
      </c>
      <c r="AZ385" s="81">
        <f t="shared" si="268"/>
        <v>47.464976651100734</v>
      </c>
      <c r="BA385" s="81">
        <f t="shared" si="269"/>
        <v>80.199381230663462</v>
      </c>
      <c r="BB385" s="81">
        <f t="shared" si="270"/>
        <v>63.585576434738442</v>
      </c>
      <c r="BC385" s="81">
        <f t="shared" si="271"/>
        <v>48.796540052651373</v>
      </c>
      <c r="BD385" s="82">
        <f t="shared" si="295"/>
        <v>576</v>
      </c>
      <c r="BE385" s="83">
        <v>66</v>
      </c>
      <c r="BF385" s="83">
        <v>176</v>
      </c>
      <c r="BG385" s="83">
        <v>240</v>
      </c>
      <c r="BH385" s="83">
        <v>1354</v>
      </c>
      <c r="BI385" s="83">
        <v>1822</v>
      </c>
      <c r="BJ385" s="83">
        <v>58</v>
      </c>
      <c r="BK385" s="77">
        <f t="shared" si="296"/>
        <v>3474</v>
      </c>
      <c r="BL385" s="83">
        <f t="shared" si="272"/>
        <v>60</v>
      </c>
      <c r="BM385" s="84">
        <v>118</v>
      </c>
      <c r="BN385" s="83">
        <f t="shared" si="273"/>
        <v>161</v>
      </c>
      <c r="BO385" s="83">
        <f t="shared" si="274"/>
        <v>208</v>
      </c>
      <c r="BP385" s="83">
        <f t="shared" si="275"/>
        <v>1267</v>
      </c>
      <c r="BQ385" s="83">
        <f t="shared" si="276"/>
        <v>1760</v>
      </c>
      <c r="BR385" s="83">
        <f t="shared" si="277"/>
        <v>55</v>
      </c>
      <c r="BS385" s="77">
        <f t="shared" si="297"/>
        <v>3290</v>
      </c>
      <c r="BT385" s="83">
        <f t="shared" si="278"/>
        <v>2</v>
      </c>
      <c r="BU385" s="77">
        <v>5</v>
      </c>
      <c r="BV385" s="83">
        <f t="shared" si="279"/>
        <v>5</v>
      </c>
      <c r="BW385" s="83">
        <f t="shared" si="280"/>
        <v>19</v>
      </c>
      <c r="BX385" s="83">
        <f t="shared" si="281"/>
        <v>32</v>
      </c>
      <c r="BY385" s="83">
        <f t="shared" si="282"/>
        <v>27</v>
      </c>
      <c r="BZ385" s="83">
        <f t="shared" si="283"/>
        <v>3</v>
      </c>
      <c r="CA385" s="77">
        <f t="shared" si="298"/>
        <v>81</v>
      </c>
      <c r="CB385" s="85">
        <v>2</v>
      </c>
      <c r="CC385" s="77">
        <v>3</v>
      </c>
      <c r="CD385" s="85">
        <v>3</v>
      </c>
      <c r="CE385" s="85">
        <v>13</v>
      </c>
      <c r="CF385" s="85">
        <v>4</v>
      </c>
      <c r="CG385" s="85">
        <v>0</v>
      </c>
      <c r="CH385" s="85">
        <v>0</v>
      </c>
      <c r="CI385" s="77">
        <f t="shared" si="299"/>
        <v>17</v>
      </c>
      <c r="CP385" s="77">
        <f t="shared" si="300"/>
        <v>0</v>
      </c>
      <c r="CQ385" s="85">
        <f t="shared" si="284"/>
        <v>2</v>
      </c>
      <c r="CR385" s="77">
        <v>7</v>
      </c>
      <c r="CS385" s="85">
        <f t="shared" si="306"/>
        <v>7</v>
      </c>
      <c r="CT385" s="85">
        <f t="shared" si="307"/>
        <v>0</v>
      </c>
      <c r="CU385" s="85">
        <f t="shared" si="308"/>
        <v>51</v>
      </c>
      <c r="CV385" s="85">
        <f t="shared" si="309"/>
        <v>35</v>
      </c>
      <c r="CW385" s="85">
        <f t="shared" si="305"/>
        <v>0</v>
      </c>
      <c r="CX385" s="77">
        <f t="shared" si="301"/>
        <v>86</v>
      </c>
      <c r="CY385" s="85">
        <v>2</v>
      </c>
      <c r="CZ385" s="85">
        <v>7</v>
      </c>
      <c r="DA385" s="85">
        <v>0</v>
      </c>
      <c r="DB385" s="85">
        <v>51</v>
      </c>
      <c r="DC385" s="85">
        <v>35</v>
      </c>
      <c r="DD385" s="85">
        <v>0</v>
      </c>
      <c r="DP385" s="85">
        <v>1</v>
      </c>
      <c r="DQ385" s="85">
        <v>1</v>
      </c>
      <c r="DR385" s="85">
        <v>3</v>
      </c>
      <c r="DS385" s="85">
        <v>16</v>
      </c>
      <c r="DT385" s="85">
        <v>6</v>
      </c>
      <c r="DU385" s="85">
        <v>0</v>
      </c>
      <c r="DV385" s="85">
        <v>2</v>
      </c>
      <c r="DW385" s="85">
        <v>5</v>
      </c>
      <c r="DX385" s="85">
        <v>19</v>
      </c>
      <c r="DY385" s="85">
        <v>32</v>
      </c>
      <c r="DZ385" s="85">
        <v>27</v>
      </c>
      <c r="EA385" s="85">
        <v>3</v>
      </c>
      <c r="ET385" s="85">
        <v>52</v>
      </c>
      <c r="EU385" s="85">
        <v>110</v>
      </c>
      <c r="EV385" s="85">
        <v>80</v>
      </c>
      <c r="EW385" s="85">
        <v>872</v>
      </c>
      <c r="EX385" s="85">
        <v>1254</v>
      </c>
      <c r="EY385" s="85">
        <v>38</v>
      </c>
      <c r="EZ385" s="85">
        <v>7</v>
      </c>
      <c r="FA385" s="85">
        <v>50</v>
      </c>
      <c r="FB385" s="85">
        <v>125</v>
      </c>
      <c r="FC385" s="85">
        <v>379</v>
      </c>
      <c r="FD385" s="85">
        <v>500</v>
      </c>
      <c r="FE385" s="85">
        <v>17</v>
      </c>
      <c r="FL385" s="86">
        <f t="shared" si="302"/>
        <v>302.59999999999991</v>
      </c>
      <c r="FM385" s="99">
        <f t="shared" si="290"/>
        <v>15</v>
      </c>
      <c r="FN385" s="99">
        <f t="shared" si="291"/>
        <v>3</v>
      </c>
      <c r="FO385" s="100">
        <f t="shared" si="292"/>
        <v>2.5499999999999998</v>
      </c>
      <c r="FP385" s="100">
        <f t="shared" si="293"/>
        <v>513</v>
      </c>
      <c r="FQ385" s="101">
        <v>0.28562128128686176</v>
      </c>
      <c r="FR385" s="101">
        <v>0.37399514341440637</v>
      </c>
      <c r="FS385" s="101">
        <v>0.14894512195121956</v>
      </c>
      <c r="FT385" s="100" t="s">
        <v>1970</v>
      </c>
      <c r="FU385" s="100" t="s">
        <v>1619</v>
      </c>
      <c r="FV385" s="100" t="s">
        <v>1999</v>
      </c>
      <c r="FW385" s="100" t="s">
        <v>1803</v>
      </c>
      <c r="FX385" s="100" t="s">
        <v>1478</v>
      </c>
      <c r="FY385" s="100" t="s">
        <v>1808</v>
      </c>
      <c r="FZ385" s="100" t="s">
        <v>1868</v>
      </c>
      <c r="GA385" s="100" t="s">
        <v>1623</v>
      </c>
      <c r="GB385" s="100"/>
    </row>
    <row r="386" spans="1:184" hidden="1" x14ac:dyDescent="0.25">
      <c r="A386" s="32" t="s">
        <v>369</v>
      </c>
      <c r="B386" s="90" t="s">
        <v>374</v>
      </c>
      <c r="C386" s="41" t="str">
        <f>'[1]Özet tablo'!P385</f>
        <v>GAZİANTEP</v>
      </c>
      <c r="D386" s="41"/>
      <c r="E386" s="41"/>
      <c r="F386" s="41"/>
      <c r="G386" s="91">
        <v>48</v>
      </c>
      <c r="H386" s="91">
        <v>342</v>
      </c>
      <c r="I386" s="91">
        <v>340</v>
      </c>
      <c r="J386" s="91">
        <v>730</v>
      </c>
      <c r="K386" s="92">
        <v>38</v>
      </c>
      <c r="L386" s="92">
        <v>291</v>
      </c>
      <c r="M386" s="92">
        <v>357</v>
      </c>
      <c r="N386" s="92">
        <v>686</v>
      </c>
      <c r="O386" s="93">
        <v>95</v>
      </c>
      <c r="P386" s="40">
        <v>42</v>
      </c>
      <c r="Q386" s="94">
        <f t="shared" si="303"/>
        <v>-44</v>
      </c>
      <c r="R386" s="95">
        <f t="shared" si="304"/>
        <v>-6.0273972602739728E-2</v>
      </c>
      <c r="S386" s="96">
        <v>639</v>
      </c>
      <c r="T386" s="96">
        <v>805</v>
      </c>
      <c r="U386" s="96">
        <v>642</v>
      </c>
      <c r="V386" s="96">
        <v>841</v>
      </c>
      <c r="W386" s="96">
        <v>1447</v>
      </c>
      <c r="X386" s="96">
        <v>2086</v>
      </c>
      <c r="Y386" s="73">
        <f t="shared" si="257"/>
        <v>5.9467918622848197</v>
      </c>
      <c r="Z386" s="73">
        <f t="shared" si="258"/>
        <v>36.149068322981364</v>
      </c>
      <c r="AA386" s="73">
        <f t="shared" si="259"/>
        <v>63.862928348909655</v>
      </c>
      <c r="AB386" s="73">
        <f t="shared" si="260"/>
        <v>48.445058742225292</v>
      </c>
      <c r="AC386" s="73">
        <f t="shared" si="261"/>
        <v>35.426653883029722</v>
      </c>
      <c r="AD386" s="97">
        <f t="shared" si="262"/>
        <v>746</v>
      </c>
      <c r="AE386" s="40">
        <f t="shared" si="263"/>
        <v>232</v>
      </c>
      <c r="AF386" s="98">
        <v>827</v>
      </c>
      <c r="AG386" s="98">
        <v>603</v>
      </c>
      <c r="AH386" s="98">
        <v>812</v>
      </c>
      <c r="AI386" s="98">
        <v>608</v>
      </c>
      <c r="AJ386" s="98">
        <v>192</v>
      </c>
      <c r="AK386" s="98">
        <v>167</v>
      </c>
      <c r="AL386" s="76">
        <v>19</v>
      </c>
      <c r="AM386" s="76">
        <v>35</v>
      </c>
      <c r="AN386" s="77">
        <v>52</v>
      </c>
      <c r="AO386" s="77">
        <v>486</v>
      </c>
      <c r="AP386" s="77">
        <v>413</v>
      </c>
      <c r="AQ386" s="77">
        <v>10</v>
      </c>
      <c r="AR386" s="77">
        <f t="shared" si="294"/>
        <v>961</v>
      </c>
      <c r="AS386" s="77">
        <v>68</v>
      </c>
      <c r="AT386" s="78">
        <v>65</v>
      </c>
      <c r="AU386" s="79">
        <v>109</v>
      </c>
      <c r="AV386" s="80">
        <f t="shared" si="264"/>
        <v>33.608587943848065</v>
      </c>
      <c r="AW386" s="80">
        <f t="shared" si="265"/>
        <v>59.225352112676056</v>
      </c>
      <c r="AX386" s="80">
        <f t="shared" si="266"/>
        <v>58.38815789473685</v>
      </c>
      <c r="AY386" s="81">
        <f t="shared" si="267"/>
        <v>8.6235489220563846</v>
      </c>
      <c r="AZ386" s="81">
        <f t="shared" si="268"/>
        <v>59.85221674876847</v>
      </c>
      <c r="BA386" s="81">
        <f t="shared" si="269"/>
        <v>73.375</v>
      </c>
      <c r="BB386" s="81">
        <f t="shared" si="270"/>
        <v>66.563275434243181</v>
      </c>
      <c r="BC386" s="81">
        <f t="shared" si="271"/>
        <v>45.545260156806847</v>
      </c>
      <c r="BD386" s="82">
        <f t="shared" si="295"/>
        <v>213</v>
      </c>
      <c r="BE386" s="83">
        <v>19</v>
      </c>
      <c r="BF386" s="83">
        <v>40</v>
      </c>
      <c r="BG386" s="83">
        <v>49</v>
      </c>
      <c r="BH386" s="83">
        <v>457</v>
      </c>
      <c r="BI386" s="83">
        <v>504</v>
      </c>
      <c r="BJ386" s="83">
        <v>17</v>
      </c>
      <c r="BK386" s="77">
        <f t="shared" si="296"/>
        <v>1027</v>
      </c>
      <c r="BL386" s="83">
        <f t="shared" si="272"/>
        <v>19</v>
      </c>
      <c r="BM386" s="84">
        <v>35</v>
      </c>
      <c r="BN386" s="83">
        <f t="shared" si="273"/>
        <v>40</v>
      </c>
      <c r="BO386" s="83">
        <f t="shared" si="274"/>
        <v>49</v>
      </c>
      <c r="BP386" s="83">
        <f t="shared" si="275"/>
        <v>457</v>
      </c>
      <c r="BQ386" s="83">
        <f t="shared" si="276"/>
        <v>504</v>
      </c>
      <c r="BR386" s="83">
        <f t="shared" si="277"/>
        <v>17</v>
      </c>
      <c r="BS386" s="77">
        <f t="shared" si="297"/>
        <v>1027</v>
      </c>
      <c r="BT386" s="83">
        <f t="shared" si="278"/>
        <v>0</v>
      </c>
      <c r="BU386" s="77"/>
      <c r="BV386" s="83">
        <f t="shared" si="279"/>
        <v>0</v>
      </c>
      <c r="BW386" s="83">
        <f t="shared" si="280"/>
        <v>0</v>
      </c>
      <c r="BX386" s="83">
        <f t="shared" si="281"/>
        <v>0</v>
      </c>
      <c r="BY386" s="83">
        <f t="shared" si="282"/>
        <v>0</v>
      </c>
      <c r="BZ386" s="83">
        <f t="shared" si="283"/>
        <v>0</v>
      </c>
      <c r="CA386" s="77">
        <f t="shared" si="298"/>
        <v>0</v>
      </c>
      <c r="CC386" s="77"/>
      <c r="CI386" s="77">
        <f t="shared" si="299"/>
        <v>0</v>
      </c>
      <c r="CP386" s="77">
        <f t="shared" si="300"/>
        <v>0</v>
      </c>
      <c r="CQ386" s="85">
        <f t="shared" si="284"/>
        <v>0</v>
      </c>
      <c r="CR386" s="77"/>
      <c r="CS386" s="85">
        <f t="shared" si="306"/>
        <v>0</v>
      </c>
      <c r="CT386" s="85">
        <f t="shared" si="307"/>
        <v>0</v>
      </c>
      <c r="CU386" s="85">
        <f t="shared" si="308"/>
        <v>0</v>
      </c>
      <c r="CV386" s="85">
        <f t="shared" si="309"/>
        <v>0</v>
      </c>
      <c r="CW386" s="85">
        <f t="shared" si="305"/>
        <v>0</v>
      </c>
      <c r="CX386" s="77">
        <f t="shared" si="301"/>
        <v>0</v>
      </c>
      <c r="ET386" s="85">
        <v>17</v>
      </c>
      <c r="EU386" s="85">
        <v>21</v>
      </c>
      <c r="EV386" s="85">
        <v>25</v>
      </c>
      <c r="EW386" s="85">
        <v>289</v>
      </c>
      <c r="EX386" s="85">
        <v>220</v>
      </c>
      <c r="EY386" s="85">
        <v>9</v>
      </c>
      <c r="EZ386" s="85">
        <v>2</v>
      </c>
      <c r="FA386" s="85">
        <v>19</v>
      </c>
      <c r="FB386" s="85">
        <v>24</v>
      </c>
      <c r="FC386" s="85">
        <v>168</v>
      </c>
      <c r="FD386" s="85">
        <v>284</v>
      </c>
      <c r="FE386" s="85">
        <v>8</v>
      </c>
      <c r="FL386" s="86">
        <f t="shared" si="302"/>
        <v>19.999999999999886</v>
      </c>
      <c r="FM386" s="99">
        <f t="shared" si="290"/>
        <v>0</v>
      </c>
      <c r="FN386" s="99">
        <f t="shared" si="291"/>
        <v>0</v>
      </c>
      <c r="FO386" s="100">
        <f t="shared" si="292"/>
        <v>0</v>
      </c>
      <c r="FP386" s="100">
        <f t="shared" si="293"/>
        <v>0</v>
      </c>
      <c r="FQ386" s="101">
        <v>0.44026775592463957</v>
      </c>
      <c r="FR386" s="101">
        <v>0.34622971242689554</v>
      </c>
      <c r="FS386" s="101">
        <v>0.20696864111498253</v>
      </c>
      <c r="FT386" s="100" t="s">
        <v>1632</v>
      </c>
      <c r="FU386" s="100" t="s">
        <v>1708</v>
      </c>
      <c r="FV386" s="100" t="s">
        <v>1614</v>
      </c>
      <c r="FW386" s="100" t="s">
        <v>2116</v>
      </c>
      <c r="FX386" s="100" t="s">
        <v>1841</v>
      </c>
      <c r="FY386" s="100" t="s">
        <v>2275</v>
      </c>
      <c r="FZ386" s="100" t="s">
        <v>2295</v>
      </c>
      <c r="GA386" s="100" t="s">
        <v>1592</v>
      </c>
      <c r="GB386" s="100"/>
    </row>
    <row r="387" spans="1:184" ht="14.45" hidden="1" customHeight="1" x14ac:dyDescent="0.25">
      <c r="A387" s="32" t="s">
        <v>369</v>
      </c>
      <c r="B387" s="90" t="s">
        <v>375</v>
      </c>
      <c r="C387" s="41" t="str">
        <f>'[1]Özet tablo'!P386</f>
        <v>GAZİANTEP</v>
      </c>
      <c r="D387" s="41"/>
      <c r="E387" s="41"/>
      <c r="F387" s="41"/>
      <c r="G387" s="91">
        <v>24</v>
      </c>
      <c r="H387" s="91">
        <v>183</v>
      </c>
      <c r="I387" s="91">
        <v>215</v>
      </c>
      <c r="J387" s="91">
        <v>422</v>
      </c>
      <c r="K387" s="92">
        <v>41</v>
      </c>
      <c r="L387" s="92">
        <v>146</v>
      </c>
      <c r="M387" s="92">
        <v>287</v>
      </c>
      <c r="N387" s="92">
        <v>474</v>
      </c>
      <c r="O387" s="93">
        <v>32</v>
      </c>
      <c r="P387" s="40">
        <v>39</v>
      </c>
      <c r="Q387" s="94">
        <f t="shared" si="303"/>
        <v>52</v>
      </c>
      <c r="R387" s="95">
        <f t="shared" si="304"/>
        <v>0.12322274881516587</v>
      </c>
      <c r="S387" s="96">
        <v>465</v>
      </c>
      <c r="T387" s="96">
        <v>621</v>
      </c>
      <c r="U387" s="96">
        <v>480</v>
      </c>
      <c r="V387" s="96">
        <v>639</v>
      </c>
      <c r="W387" s="96">
        <v>1101</v>
      </c>
      <c r="X387" s="96">
        <v>1566</v>
      </c>
      <c r="Y387" s="73">
        <f t="shared" si="257"/>
        <v>8.8172043010752681</v>
      </c>
      <c r="Z387" s="73">
        <f t="shared" si="258"/>
        <v>23.510466988727856</v>
      </c>
      <c r="AA387" s="73">
        <f t="shared" si="259"/>
        <v>58.333333333333336</v>
      </c>
      <c r="AB387" s="73">
        <f t="shared" si="260"/>
        <v>38.69209809264305</v>
      </c>
      <c r="AC387" s="73">
        <f t="shared" si="261"/>
        <v>29.821200510855682</v>
      </c>
      <c r="AD387" s="97">
        <f t="shared" si="262"/>
        <v>675</v>
      </c>
      <c r="AE387" s="40">
        <f t="shared" si="263"/>
        <v>200</v>
      </c>
      <c r="AF387" s="98">
        <v>632</v>
      </c>
      <c r="AG387" s="98">
        <v>456</v>
      </c>
      <c r="AH387" s="98">
        <v>606</v>
      </c>
      <c r="AI387" s="98">
        <v>458</v>
      </c>
      <c r="AJ387" s="98">
        <v>157</v>
      </c>
      <c r="AK387" s="98">
        <v>133</v>
      </c>
      <c r="AL387" s="76">
        <v>19</v>
      </c>
      <c r="AM387" s="76">
        <v>26</v>
      </c>
      <c r="AN387" s="77">
        <v>27</v>
      </c>
      <c r="AO387" s="77">
        <v>203</v>
      </c>
      <c r="AP387" s="77">
        <v>320</v>
      </c>
      <c r="AQ387" s="77">
        <v>8</v>
      </c>
      <c r="AR387" s="77">
        <f t="shared" si="294"/>
        <v>558</v>
      </c>
      <c r="AS387" s="77">
        <v>59</v>
      </c>
      <c r="AT387" s="78">
        <v>33</v>
      </c>
      <c r="AU387" s="79">
        <v>80</v>
      </c>
      <c r="AV387" s="80">
        <f t="shared" si="264"/>
        <v>32.38512035010941</v>
      </c>
      <c r="AW387" s="80">
        <f t="shared" si="265"/>
        <v>44.360902255639097</v>
      </c>
      <c r="AX387" s="80">
        <f t="shared" si="266"/>
        <v>58.733624454148469</v>
      </c>
      <c r="AY387" s="81">
        <f t="shared" si="267"/>
        <v>5.9210526315789469</v>
      </c>
      <c r="AZ387" s="81">
        <f t="shared" si="268"/>
        <v>33.4983498349835</v>
      </c>
      <c r="BA387" s="81">
        <f t="shared" si="269"/>
        <v>70.40650406504065</v>
      </c>
      <c r="BB387" s="81">
        <f t="shared" si="270"/>
        <v>52.088452088452087</v>
      </c>
      <c r="BC387" s="81">
        <f t="shared" si="271"/>
        <v>42.950513538748829</v>
      </c>
      <c r="BD387" s="82">
        <f t="shared" si="295"/>
        <v>182</v>
      </c>
      <c r="BE387" s="83">
        <v>19</v>
      </c>
      <c r="BF387" s="83">
        <v>30</v>
      </c>
      <c r="BG387" s="83">
        <v>24</v>
      </c>
      <c r="BH387" s="83">
        <v>205</v>
      </c>
      <c r="BI387" s="83">
        <v>351</v>
      </c>
      <c r="BJ387" s="83">
        <v>10</v>
      </c>
      <c r="BK387" s="77">
        <f t="shared" si="296"/>
        <v>590</v>
      </c>
      <c r="BL387" s="83">
        <f t="shared" si="272"/>
        <v>19</v>
      </c>
      <c r="BM387" s="84">
        <v>26</v>
      </c>
      <c r="BN387" s="83">
        <f t="shared" si="273"/>
        <v>30</v>
      </c>
      <c r="BO387" s="83">
        <f t="shared" si="274"/>
        <v>24</v>
      </c>
      <c r="BP387" s="83">
        <f t="shared" si="275"/>
        <v>205</v>
      </c>
      <c r="BQ387" s="83">
        <f t="shared" si="276"/>
        <v>351</v>
      </c>
      <c r="BR387" s="83">
        <f t="shared" si="277"/>
        <v>10</v>
      </c>
      <c r="BS387" s="77">
        <f t="shared" si="297"/>
        <v>590</v>
      </c>
      <c r="BT387" s="83">
        <f t="shared" si="278"/>
        <v>0</v>
      </c>
      <c r="BU387" s="77"/>
      <c r="BV387" s="83">
        <f t="shared" si="279"/>
        <v>0</v>
      </c>
      <c r="BW387" s="83">
        <f t="shared" si="280"/>
        <v>0</v>
      </c>
      <c r="BX387" s="83">
        <f t="shared" si="281"/>
        <v>0</v>
      </c>
      <c r="BY387" s="83">
        <f t="shared" si="282"/>
        <v>0</v>
      </c>
      <c r="BZ387" s="83">
        <f t="shared" si="283"/>
        <v>0</v>
      </c>
      <c r="CA387" s="77">
        <f t="shared" si="298"/>
        <v>0</v>
      </c>
      <c r="CC387" s="77"/>
      <c r="CI387" s="77">
        <f t="shared" si="299"/>
        <v>0</v>
      </c>
      <c r="CP387" s="77">
        <f t="shared" si="300"/>
        <v>0</v>
      </c>
      <c r="CQ387" s="85">
        <f t="shared" si="284"/>
        <v>0</v>
      </c>
      <c r="CR387" s="77"/>
      <c r="CS387" s="85">
        <f t="shared" si="306"/>
        <v>0</v>
      </c>
      <c r="CT387" s="85">
        <f t="shared" si="307"/>
        <v>0</v>
      </c>
      <c r="CU387" s="85">
        <f t="shared" si="308"/>
        <v>0</v>
      </c>
      <c r="CV387" s="85">
        <f t="shared" si="309"/>
        <v>0</v>
      </c>
      <c r="CW387" s="85">
        <f t="shared" si="305"/>
        <v>0</v>
      </c>
      <c r="CX387" s="77">
        <f t="shared" si="301"/>
        <v>0</v>
      </c>
      <c r="ET387" s="85">
        <v>17</v>
      </c>
      <c r="EU387" s="85">
        <v>21</v>
      </c>
      <c r="EV387" s="85">
        <v>8</v>
      </c>
      <c r="EW387" s="85">
        <v>142</v>
      </c>
      <c r="EX387" s="85">
        <v>245</v>
      </c>
      <c r="EY387" s="85">
        <v>6</v>
      </c>
      <c r="EZ387" s="85">
        <v>2</v>
      </c>
      <c r="FA387" s="85">
        <v>9</v>
      </c>
      <c r="FB387" s="85">
        <v>16</v>
      </c>
      <c r="FC387" s="85">
        <v>63</v>
      </c>
      <c r="FD387" s="85">
        <v>106</v>
      </c>
      <c r="FE387" s="85">
        <v>4</v>
      </c>
      <c r="FL387" s="86">
        <f t="shared" si="302"/>
        <v>180.79999999999995</v>
      </c>
      <c r="FM387" s="99">
        <f t="shared" si="290"/>
        <v>9</v>
      </c>
      <c r="FN387" s="99">
        <f t="shared" si="291"/>
        <v>1</v>
      </c>
      <c r="FO387" s="100">
        <f t="shared" si="292"/>
        <v>1.53</v>
      </c>
      <c r="FP387" s="100">
        <f t="shared" si="293"/>
        <v>171</v>
      </c>
      <c r="FQ387" s="101">
        <v>0.45960116098131593</v>
      </c>
      <c r="FR387" s="101">
        <v>0.26412980198974939</v>
      </c>
      <c r="FS387" s="101">
        <v>0.2339849385490203</v>
      </c>
      <c r="FT387" s="100" t="s">
        <v>1706</v>
      </c>
      <c r="FU387" s="100" t="s">
        <v>1613</v>
      </c>
      <c r="FV387" s="100" t="s">
        <v>1779</v>
      </c>
      <c r="FW387" s="100" t="s">
        <v>1523</v>
      </c>
      <c r="FX387" s="100" t="s">
        <v>2366</v>
      </c>
      <c r="FY387" s="100" t="s">
        <v>1562</v>
      </c>
      <c r="FZ387" s="100" t="s">
        <v>2288</v>
      </c>
      <c r="GA387" s="100" t="s">
        <v>2236</v>
      </c>
      <c r="GB387" s="100"/>
    </row>
    <row r="388" spans="1:184" hidden="1" x14ac:dyDescent="0.25">
      <c r="A388" s="32" t="s">
        <v>369</v>
      </c>
      <c r="B388" s="90" t="s">
        <v>376</v>
      </c>
      <c r="C388" s="41" t="str">
        <f>'[1]Özet tablo'!P387</f>
        <v>GAZİANTEP</v>
      </c>
      <c r="D388" s="41"/>
      <c r="E388" s="41"/>
      <c r="F388" s="41"/>
      <c r="G388" s="91">
        <v>379</v>
      </c>
      <c r="H388" s="91">
        <v>3526</v>
      </c>
      <c r="I388" s="91">
        <v>6281</v>
      </c>
      <c r="J388" s="91">
        <v>10186</v>
      </c>
      <c r="K388" s="92">
        <v>599</v>
      </c>
      <c r="L388" s="92">
        <v>3577</v>
      </c>
      <c r="M388" s="92">
        <v>7263</v>
      </c>
      <c r="N388" s="92">
        <v>11439</v>
      </c>
      <c r="O388" s="93">
        <v>648</v>
      </c>
      <c r="P388" s="40">
        <v>1237</v>
      </c>
      <c r="Q388" s="94">
        <f t="shared" si="303"/>
        <v>1253</v>
      </c>
      <c r="R388" s="95">
        <f t="shared" si="304"/>
        <v>0.1230119772236403</v>
      </c>
      <c r="S388" s="96">
        <v>14724</v>
      </c>
      <c r="T388" s="96">
        <v>19386</v>
      </c>
      <c r="U388" s="96">
        <v>14694</v>
      </c>
      <c r="V388" s="96">
        <v>19527</v>
      </c>
      <c r="W388" s="96">
        <v>34080</v>
      </c>
      <c r="X388" s="96">
        <v>48804</v>
      </c>
      <c r="Y388" s="73">
        <f t="shared" ref="Y388:Y451" si="310">K388/S388*100</f>
        <v>4.068187992393371</v>
      </c>
      <c r="Z388" s="73">
        <f t="shared" ref="Z388:Z451" si="311">L388/T388*100</f>
        <v>18.451459816362323</v>
      </c>
      <c r="AA388" s="73">
        <f t="shared" ref="AA388:AA451" si="312">((M388+O388)-P388)/U388*100</f>
        <v>45.419899278617123</v>
      </c>
      <c r="AB388" s="73">
        <f t="shared" ref="AB388:AB451" si="313">((L388+M388+O388)-P388)/W388*100</f>
        <v>30.079225352112676</v>
      </c>
      <c r="AC388" s="73">
        <f t="shared" ref="AC388:AC451" si="314">((N388+O388)-P388)/X388*100</f>
        <v>22.231784279977052</v>
      </c>
      <c r="AD388" s="97">
        <f t="shared" si="262"/>
        <v>23829</v>
      </c>
      <c r="AE388" s="40">
        <f t="shared" si="263"/>
        <v>8020</v>
      </c>
      <c r="AF388" s="98">
        <v>19645</v>
      </c>
      <c r="AG388" s="98">
        <v>15696</v>
      </c>
      <c r="AH388" s="98">
        <v>19214</v>
      </c>
      <c r="AI388" s="98">
        <v>14535</v>
      </c>
      <c r="AJ388" s="98">
        <v>4845</v>
      </c>
      <c r="AK388" s="98">
        <v>4369</v>
      </c>
      <c r="AL388" s="76">
        <v>145</v>
      </c>
      <c r="AM388" s="76">
        <v>395</v>
      </c>
      <c r="AN388" s="77">
        <v>520</v>
      </c>
      <c r="AO388" s="77">
        <v>3813</v>
      </c>
      <c r="AP388" s="77">
        <v>7987</v>
      </c>
      <c r="AQ388" s="77">
        <v>248</v>
      </c>
      <c r="AR388" s="77">
        <f t="shared" si="294"/>
        <v>12568</v>
      </c>
      <c r="AS388" s="77">
        <v>1799</v>
      </c>
      <c r="AT388" s="78">
        <v>481</v>
      </c>
      <c r="AU388" s="79">
        <v>2394</v>
      </c>
      <c r="AV388" s="80">
        <f t="shared" si="264"/>
        <v>23.009493566206874</v>
      </c>
      <c r="AW388" s="80">
        <f t="shared" si="265"/>
        <v>30.36830720910249</v>
      </c>
      <c r="AX388" s="80">
        <f t="shared" si="266"/>
        <v>44.279325765393878</v>
      </c>
      <c r="AY388" s="81">
        <f t="shared" si="267"/>
        <v>3.3129459734964324</v>
      </c>
      <c r="AZ388" s="81">
        <f t="shared" si="268"/>
        <v>19.844904756948058</v>
      </c>
      <c r="BA388" s="81">
        <f t="shared" si="269"/>
        <v>56.047471620227043</v>
      </c>
      <c r="BB388" s="81">
        <f t="shared" si="270"/>
        <v>38.024045188371247</v>
      </c>
      <c r="BC388" s="81">
        <f t="shared" si="271"/>
        <v>32.449538145740675</v>
      </c>
      <c r="BD388" s="82">
        <f t="shared" si="295"/>
        <v>8518</v>
      </c>
      <c r="BE388" s="83">
        <v>150</v>
      </c>
      <c r="BF388" s="83">
        <v>715</v>
      </c>
      <c r="BG388" s="83">
        <v>625</v>
      </c>
      <c r="BH388" s="83">
        <v>3836</v>
      </c>
      <c r="BI388" s="83">
        <v>8910</v>
      </c>
      <c r="BJ388" s="83">
        <v>422</v>
      </c>
      <c r="BK388" s="77">
        <f t="shared" si="296"/>
        <v>13793</v>
      </c>
      <c r="BL388" s="83">
        <f t="shared" si="272"/>
        <v>132</v>
      </c>
      <c r="BM388" s="84">
        <v>366</v>
      </c>
      <c r="BN388" s="83">
        <f t="shared" si="273"/>
        <v>646</v>
      </c>
      <c r="BO388" s="83">
        <f t="shared" si="274"/>
        <v>407</v>
      </c>
      <c r="BP388" s="83">
        <f t="shared" si="275"/>
        <v>3519</v>
      </c>
      <c r="BQ388" s="83">
        <f t="shared" si="276"/>
        <v>8534</v>
      </c>
      <c r="BR388" s="83">
        <f t="shared" si="277"/>
        <v>407</v>
      </c>
      <c r="BS388" s="77">
        <f t="shared" si="297"/>
        <v>12867</v>
      </c>
      <c r="BT388" s="83">
        <f t="shared" si="278"/>
        <v>7</v>
      </c>
      <c r="BU388" s="77">
        <v>18</v>
      </c>
      <c r="BV388" s="83">
        <f t="shared" si="279"/>
        <v>30</v>
      </c>
      <c r="BW388" s="83">
        <f t="shared" si="280"/>
        <v>68</v>
      </c>
      <c r="BX388" s="83">
        <f t="shared" si="281"/>
        <v>130</v>
      </c>
      <c r="BY388" s="83">
        <f t="shared" si="282"/>
        <v>149</v>
      </c>
      <c r="BZ388" s="83">
        <f t="shared" si="283"/>
        <v>7</v>
      </c>
      <c r="CA388" s="77">
        <f t="shared" si="298"/>
        <v>354</v>
      </c>
      <c r="CB388" s="85">
        <v>9</v>
      </c>
      <c r="CC388" s="77">
        <v>2</v>
      </c>
      <c r="CD388" s="85">
        <v>30</v>
      </c>
      <c r="CE388" s="85">
        <v>123</v>
      </c>
      <c r="CF388" s="85">
        <v>149</v>
      </c>
      <c r="CG388" s="85">
        <v>100</v>
      </c>
      <c r="CH388" s="85">
        <v>7</v>
      </c>
      <c r="CI388" s="77">
        <f t="shared" si="299"/>
        <v>379</v>
      </c>
      <c r="CJ388" s="85">
        <v>2</v>
      </c>
      <c r="CK388" s="85">
        <v>9</v>
      </c>
      <c r="CL388" s="85">
        <v>27</v>
      </c>
      <c r="CM388" s="85">
        <v>38</v>
      </c>
      <c r="CN388" s="85">
        <v>127</v>
      </c>
      <c r="CO388" s="85">
        <v>1</v>
      </c>
      <c r="CP388" s="77">
        <f t="shared" si="300"/>
        <v>193</v>
      </c>
      <c r="CQ388" s="85">
        <f t="shared" si="284"/>
        <v>0</v>
      </c>
      <c r="CR388" s="77">
        <v>9</v>
      </c>
      <c r="CS388" s="85">
        <f t="shared" si="306"/>
        <v>0</v>
      </c>
      <c r="CT388" s="85">
        <f t="shared" si="307"/>
        <v>0</v>
      </c>
      <c r="CU388" s="85">
        <f t="shared" si="308"/>
        <v>0</v>
      </c>
      <c r="CV388" s="85">
        <f t="shared" si="309"/>
        <v>0</v>
      </c>
      <c r="CW388" s="85">
        <f t="shared" si="305"/>
        <v>0</v>
      </c>
      <c r="CX388" s="77">
        <f t="shared" si="301"/>
        <v>0</v>
      </c>
      <c r="DV388" s="85">
        <v>3</v>
      </c>
      <c r="DW388" s="85">
        <v>4</v>
      </c>
      <c r="DX388" s="85">
        <v>0</v>
      </c>
      <c r="DY388" s="85">
        <v>5</v>
      </c>
      <c r="DZ388" s="85">
        <v>26</v>
      </c>
      <c r="EA388" s="85">
        <v>2</v>
      </c>
      <c r="EB388" s="85">
        <v>4</v>
      </c>
      <c r="EC388" s="85">
        <v>26</v>
      </c>
      <c r="ED388" s="85">
        <v>68</v>
      </c>
      <c r="EE388" s="85">
        <v>125</v>
      </c>
      <c r="EF388" s="85">
        <v>123</v>
      </c>
      <c r="EG388" s="85">
        <v>5</v>
      </c>
      <c r="EH388" s="85">
        <v>1</v>
      </c>
      <c r="EI388" s="85">
        <v>0</v>
      </c>
      <c r="EJ388" s="85">
        <v>0</v>
      </c>
      <c r="EK388" s="85">
        <v>1</v>
      </c>
      <c r="EL388" s="85">
        <v>2</v>
      </c>
      <c r="EM388" s="85">
        <v>0</v>
      </c>
      <c r="ET388" s="85">
        <v>111</v>
      </c>
      <c r="EU388" s="85">
        <v>446</v>
      </c>
      <c r="EV388" s="85">
        <v>99</v>
      </c>
      <c r="EW388" s="85">
        <v>1999</v>
      </c>
      <c r="EX388" s="85">
        <v>6249</v>
      </c>
      <c r="EY388" s="85">
        <v>280</v>
      </c>
      <c r="EZ388" s="85">
        <v>20</v>
      </c>
      <c r="FA388" s="85">
        <v>200</v>
      </c>
      <c r="FB388" s="85">
        <v>308</v>
      </c>
      <c r="FC388" s="85">
        <v>1519</v>
      </c>
      <c r="FD388" s="85">
        <v>2283</v>
      </c>
      <c r="FE388" s="85">
        <v>127</v>
      </c>
      <c r="FL388" s="86">
        <f t="shared" si="302"/>
        <v>11095.3</v>
      </c>
      <c r="FM388" s="99">
        <f t="shared" si="290"/>
        <v>554</v>
      </c>
      <c r="FN388" s="99">
        <f t="shared" si="291"/>
        <v>110</v>
      </c>
      <c r="FO388" s="100">
        <f t="shared" si="292"/>
        <v>94.18</v>
      </c>
      <c r="FP388" s="100">
        <f t="shared" si="293"/>
        <v>18810</v>
      </c>
      <c r="FQ388" s="101">
        <v>0.2888529296233347</v>
      </c>
      <c r="FR388" s="101">
        <v>0.13292334667045247</v>
      </c>
      <c r="FS388" s="101">
        <v>0.14818284518994082</v>
      </c>
      <c r="FT388" s="100" t="s">
        <v>1989</v>
      </c>
      <c r="FU388" s="100" t="s">
        <v>2059</v>
      </c>
      <c r="FV388" s="100" t="s">
        <v>1805</v>
      </c>
      <c r="FW388" s="100" t="s">
        <v>2108</v>
      </c>
      <c r="FX388" s="100" t="s">
        <v>1606</v>
      </c>
      <c r="FY388" s="100" t="s">
        <v>2215</v>
      </c>
      <c r="FZ388" s="100" t="s">
        <v>1853</v>
      </c>
      <c r="GA388" s="100" t="s">
        <v>1670</v>
      </c>
      <c r="GB388" s="100"/>
    </row>
    <row r="389" spans="1:184" hidden="1" x14ac:dyDescent="0.25">
      <c r="A389" s="32" t="s">
        <v>369</v>
      </c>
      <c r="B389" s="90" t="s">
        <v>377</v>
      </c>
      <c r="C389" s="41" t="str">
        <f>'[1]Özet tablo'!P388</f>
        <v>GAZİANTEP</v>
      </c>
      <c r="D389" s="41"/>
      <c r="E389" s="41"/>
      <c r="F389" s="41"/>
      <c r="G389" s="91">
        <v>751</v>
      </c>
      <c r="H389" s="91">
        <v>4410</v>
      </c>
      <c r="I389" s="91">
        <v>6053</v>
      </c>
      <c r="J389" s="91">
        <v>11214</v>
      </c>
      <c r="K389" s="92">
        <v>978</v>
      </c>
      <c r="L389" s="92">
        <v>4273</v>
      </c>
      <c r="M389" s="92">
        <v>6837</v>
      </c>
      <c r="N389" s="92">
        <v>12088</v>
      </c>
      <c r="O389" s="93">
        <v>1053</v>
      </c>
      <c r="P389" s="40">
        <v>1087</v>
      </c>
      <c r="Q389" s="94">
        <f t="shared" si="303"/>
        <v>874</v>
      </c>
      <c r="R389" s="95">
        <f t="shared" si="304"/>
        <v>7.7938291421437489E-2</v>
      </c>
      <c r="S389" s="96">
        <v>12942</v>
      </c>
      <c r="T389" s="96">
        <v>16840</v>
      </c>
      <c r="U389" s="96">
        <v>12805</v>
      </c>
      <c r="V389" s="96">
        <v>17057</v>
      </c>
      <c r="W389" s="96">
        <v>29645</v>
      </c>
      <c r="X389" s="96">
        <v>42587</v>
      </c>
      <c r="Y389" s="73">
        <f t="shared" si="310"/>
        <v>7.5567918405192387</v>
      </c>
      <c r="Z389" s="73">
        <f t="shared" si="311"/>
        <v>25.374109263657957</v>
      </c>
      <c r="AA389" s="73">
        <f t="shared" si="312"/>
        <v>53.127684498242878</v>
      </c>
      <c r="AB389" s="73">
        <f t="shared" si="313"/>
        <v>37.362118401079442</v>
      </c>
      <c r="AC389" s="73">
        <f t="shared" si="314"/>
        <v>28.304412144551154</v>
      </c>
      <c r="AD389" s="97">
        <f t="shared" ref="AD389:AD452" si="315">W389-((L389+M389+O389)-P389)</f>
        <v>18569</v>
      </c>
      <c r="AE389" s="40">
        <f t="shared" ref="AE389:AE452" si="316">U389-((M389+O389)-P389)</f>
        <v>6002</v>
      </c>
      <c r="AF389" s="98">
        <v>17438</v>
      </c>
      <c r="AG389" s="98">
        <v>13749</v>
      </c>
      <c r="AH389" s="98">
        <v>17068</v>
      </c>
      <c r="AI389" s="98">
        <v>12594</v>
      </c>
      <c r="AJ389" s="98">
        <v>4301</v>
      </c>
      <c r="AK389" s="98">
        <v>3934</v>
      </c>
      <c r="AL389" s="76">
        <v>167</v>
      </c>
      <c r="AM389" s="76">
        <v>537</v>
      </c>
      <c r="AN389" s="77">
        <v>873</v>
      </c>
      <c r="AO389" s="77">
        <v>4070</v>
      </c>
      <c r="AP389" s="77">
        <v>7204</v>
      </c>
      <c r="AQ389" s="77">
        <v>255</v>
      </c>
      <c r="AR389" s="77">
        <f t="shared" si="294"/>
        <v>12402</v>
      </c>
      <c r="AS389" s="77">
        <v>1539</v>
      </c>
      <c r="AT389" s="78">
        <v>584</v>
      </c>
      <c r="AU389" s="79">
        <v>2518</v>
      </c>
      <c r="AV389" s="80">
        <f t="shared" ref="AV389:AV452" si="317">((AN389+AP389+AQ389)-AS389)/(AG389+AI389)*100</f>
        <v>25.786736514444065</v>
      </c>
      <c r="AW389" s="80">
        <f t="shared" ref="AW389:AW452" si="318">((AO389+AP389+AQ389)-AS389)/(AI389+AH389)*100</f>
        <v>33.679455195199246</v>
      </c>
      <c r="AX389" s="80">
        <f t="shared" ref="AX389:AX452" si="319">((AP389+AQ389)-AS389)/AI389*100</f>
        <v>47.006511037001744</v>
      </c>
      <c r="AY389" s="81">
        <f t="shared" ref="AY389:AY452" si="320">AN389/AG389*100</f>
        <v>6.3495526947414351</v>
      </c>
      <c r="AZ389" s="81">
        <f t="shared" ref="AZ389:AZ452" si="321">AO389/AH389*100</f>
        <v>23.84579329739864</v>
      </c>
      <c r="BA389" s="81">
        <f t="shared" ref="BA389:BA452" si="322">(AP389+AT389+AU389)/(AI389+AJ389)*100</f>
        <v>61.000295945546021</v>
      </c>
      <c r="BB389" s="81">
        <f t="shared" ref="BB389:BB452" si="323">(AP389+AT389+AU389+AO389)/(AI389+AJ389+AH389)*100</f>
        <v>42.328416217648616</v>
      </c>
      <c r="BC389" s="81">
        <f t="shared" ref="BC389:BC452" si="324">(AP389+AT389+AU389+AN389)/(AI389+AJ389+AG389)*100</f>
        <v>36.480224513771049</v>
      </c>
      <c r="BD389" s="82">
        <f t="shared" si="295"/>
        <v>6589</v>
      </c>
      <c r="BE389" s="83">
        <v>176</v>
      </c>
      <c r="BF389" s="83">
        <v>733</v>
      </c>
      <c r="BG389" s="83">
        <v>944</v>
      </c>
      <c r="BH389" s="83">
        <v>3963</v>
      </c>
      <c r="BI389" s="83">
        <v>7818</v>
      </c>
      <c r="BJ389" s="83">
        <v>394</v>
      </c>
      <c r="BK389" s="77">
        <f t="shared" si="296"/>
        <v>13119</v>
      </c>
      <c r="BL389" s="83">
        <f t="shared" ref="BL389:BL452" si="325">DP389+EH389+ET389+EZ389</f>
        <v>146</v>
      </c>
      <c r="BM389" s="84">
        <v>383</v>
      </c>
      <c r="BN389" s="83">
        <f t="shared" ref="BN389:BN452" si="326">DQ389+EI389+EU389+FA389</f>
        <v>577</v>
      </c>
      <c r="BO389" s="83">
        <f t="shared" ref="BO389:BO452" si="327">DR389+EJ389+EV389+FB389</f>
        <v>447</v>
      </c>
      <c r="BP389" s="83">
        <f t="shared" ref="BP389:BP452" si="328">DS389+EK389+EW389+FC389</f>
        <v>3285</v>
      </c>
      <c r="BQ389" s="83">
        <f t="shared" ref="BQ389:BQ452" si="329">DT389+EL389+EX389+FD389</f>
        <v>7032</v>
      </c>
      <c r="BR389" s="83">
        <f t="shared" ref="BR389:BR452" si="330">DU389+EM389+EY389+FE389</f>
        <v>331</v>
      </c>
      <c r="BS389" s="77">
        <f t="shared" si="297"/>
        <v>11095</v>
      </c>
      <c r="BT389" s="83">
        <f t="shared" ref="BT389:BT452" si="331">DV389+EB389+EN389</f>
        <v>10</v>
      </c>
      <c r="BU389" s="77">
        <v>76</v>
      </c>
      <c r="BV389" s="83">
        <f t="shared" ref="BV389:BV452" si="332">DW389+EC389+EO389</f>
        <v>53</v>
      </c>
      <c r="BW389" s="83">
        <f t="shared" ref="BW389:BW452" si="333">DX389+ED389+EP389</f>
        <v>71</v>
      </c>
      <c r="BX389" s="83">
        <f t="shared" ref="BX389:BX452" si="334">DY389+EE389+EQ389</f>
        <v>230</v>
      </c>
      <c r="BY389" s="83">
        <f t="shared" ref="BY389:BY452" si="335">DZ389+EF389+ER389</f>
        <v>461</v>
      </c>
      <c r="BZ389" s="83">
        <f t="shared" ref="BZ389:BZ452" si="336">EA389+EG389+ES389</f>
        <v>47</v>
      </c>
      <c r="CA389" s="77">
        <f t="shared" si="298"/>
        <v>809</v>
      </c>
      <c r="CB389" s="85">
        <v>19</v>
      </c>
      <c r="CC389" s="77">
        <v>75</v>
      </c>
      <c r="CD389" s="85">
        <v>100</v>
      </c>
      <c r="CE389" s="85">
        <v>411</v>
      </c>
      <c r="CF389" s="85">
        <v>437</v>
      </c>
      <c r="CG389" s="85">
        <v>315</v>
      </c>
      <c r="CH389" s="85">
        <v>13</v>
      </c>
      <c r="CI389" s="77">
        <f t="shared" si="299"/>
        <v>1176</v>
      </c>
      <c r="CJ389" s="85">
        <v>1</v>
      </c>
      <c r="CK389" s="85">
        <v>3</v>
      </c>
      <c r="CL389" s="85">
        <v>15</v>
      </c>
      <c r="CM389" s="85">
        <v>11</v>
      </c>
      <c r="CN389" s="85">
        <v>10</v>
      </c>
      <c r="CO389" s="85">
        <v>3</v>
      </c>
      <c r="CP389" s="77">
        <f t="shared" si="300"/>
        <v>39</v>
      </c>
      <c r="CQ389" s="85">
        <f t="shared" ref="CQ389:CQ452" si="337">CY389+DE389+DK389+FF389</f>
        <v>0</v>
      </c>
      <c r="CR389" s="77">
        <v>3</v>
      </c>
      <c r="CS389" s="85">
        <f t="shared" si="306"/>
        <v>0</v>
      </c>
      <c r="CT389" s="85">
        <f t="shared" si="307"/>
        <v>0</v>
      </c>
      <c r="CU389" s="85">
        <f t="shared" si="308"/>
        <v>0</v>
      </c>
      <c r="CV389" s="85">
        <f t="shared" si="309"/>
        <v>0</v>
      </c>
      <c r="CW389" s="85">
        <f t="shared" si="305"/>
        <v>0</v>
      </c>
      <c r="CX389" s="77">
        <f t="shared" si="301"/>
        <v>0</v>
      </c>
      <c r="DP389" s="85">
        <v>1</v>
      </c>
      <c r="DQ389" s="85">
        <v>2</v>
      </c>
      <c r="DR389" s="85">
        <v>1</v>
      </c>
      <c r="DS389" s="85">
        <v>8</v>
      </c>
      <c r="DT389" s="85">
        <v>12</v>
      </c>
      <c r="DU389" s="85">
        <v>1</v>
      </c>
      <c r="DV389" s="85">
        <v>7</v>
      </c>
      <c r="DW389" s="85">
        <v>33</v>
      </c>
      <c r="DX389" s="85">
        <v>14</v>
      </c>
      <c r="DY389" s="85">
        <v>98</v>
      </c>
      <c r="DZ389" s="85">
        <v>370</v>
      </c>
      <c r="EA389" s="85">
        <v>45</v>
      </c>
      <c r="EB389" s="85">
        <v>3</v>
      </c>
      <c r="EC389" s="85">
        <v>20</v>
      </c>
      <c r="ED389" s="85">
        <v>57</v>
      </c>
      <c r="EE389" s="85">
        <v>132</v>
      </c>
      <c r="EF389" s="85">
        <v>91</v>
      </c>
      <c r="EG389" s="85">
        <v>2</v>
      </c>
      <c r="EH389" s="85">
        <v>3</v>
      </c>
      <c r="EI389" s="85">
        <v>1</v>
      </c>
      <c r="EJ389" s="85">
        <v>0</v>
      </c>
      <c r="EK389" s="85">
        <v>2</v>
      </c>
      <c r="EL389" s="85">
        <v>3</v>
      </c>
      <c r="EM389" s="85">
        <v>2</v>
      </c>
      <c r="ET389" s="85">
        <v>120</v>
      </c>
      <c r="EU389" s="85">
        <v>337</v>
      </c>
      <c r="EV389" s="85">
        <v>97</v>
      </c>
      <c r="EW389" s="85">
        <v>1797</v>
      </c>
      <c r="EX389" s="85">
        <v>4469</v>
      </c>
      <c r="EY389" s="85">
        <v>179</v>
      </c>
      <c r="EZ389" s="85">
        <v>22</v>
      </c>
      <c r="FA389" s="85">
        <v>237</v>
      </c>
      <c r="FB389" s="85">
        <v>349</v>
      </c>
      <c r="FC389" s="85">
        <v>1478</v>
      </c>
      <c r="FD389" s="85">
        <v>2548</v>
      </c>
      <c r="FE389" s="85">
        <v>149</v>
      </c>
      <c r="FL389" s="86">
        <f t="shared" si="302"/>
        <v>8650.3999999999978</v>
      </c>
      <c r="FM389" s="99">
        <f t="shared" ref="FM389:FM452" si="338">IF(FL389/20&gt;0,INT(FL389/20),0)</f>
        <v>432</v>
      </c>
      <c r="FN389" s="99">
        <f t="shared" ref="FN389:FN452" si="339">IF(FM389/5&gt;0.49,INT(FM389/5),0)</f>
        <v>86</v>
      </c>
      <c r="FO389" s="100">
        <f t="shared" ref="FO389:FO452" si="340">IF(FM389&gt;0.49,(FM389*$FO$1)/1000,0)</f>
        <v>73.44</v>
      </c>
      <c r="FP389" s="100">
        <f t="shared" ref="FP389:FP452" si="341">IF(FN389&gt;0.49,(FN389*$FP$1),0)</f>
        <v>14706</v>
      </c>
      <c r="FQ389" s="101">
        <v>0.25856263787298278</v>
      </c>
      <c r="FR389" s="101">
        <v>2.1273645808961895E-2</v>
      </c>
      <c r="FS389" s="101">
        <v>0.1042093023255815</v>
      </c>
      <c r="FT389" s="100" t="s">
        <v>1971</v>
      </c>
      <c r="FU389" s="100" t="s">
        <v>1567</v>
      </c>
      <c r="FV389" s="100" t="s">
        <v>1920</v>
      </c>
      <c r="FW389" s="100" t="s">
        <v>2349</v>
      </c>
      <c r="FX389" s="100" t="s">
        <v>1715</v>
      </c>
      <c r="FY389" s="100" t="s">
        <v>2337</v>
      </c>
      <c r="FZ389" s="100" t="s">
        <v>1554</v>
      </c>
      <c r="GA389" s="100" t="s">
        <v>1804</v>
      </c>
      <c r="GB389" s="100"/>
    </row>
    <row r="390" spans="1:184" ht="12" hidden="1" customHeight="1" x14ac:dyDescent="0.25">
      <c r="A390" s="32" t="s">
        <v>369</v>
      </c>
      <c r="B390" s="90" t="s">
        <v>378</v>
      </c>
      <c r="C390" s="41" t="str">
        <f>'[1]Özet tablo'!P389</f>
        <v>GAZİANTEP</v>
      </c>
      <c r="D390" s="41"/>
      <c r="E390" s="41"/>
      <c r="F390" s="41"/>
      <c r="G390" s="91">
        <v>7</v>
      </c>
      <c r="H390" s="91">
        <v>184</v>
      </c>
      <c r="I390" s="91">
        <v>169</v>
      </c>
      <c r="J390" s="91">
        <v>360</v>
      </c>
      <c r="K390" s="92">
        <v>6</v>
      </c>
      <c r="L390" s="92">
        <v>179</v>
      </c>
      <c r="M390" s="92">
        <v>231</v>
      </c>
      <c r="N390" s="92">
        <v>416</v>
      </c>
      <c r="O390" s="93">
        <v>41</v>
      </c>
      <c r="P390" s="40">
        <v>22</v>
      </c>
      <c r="Q390" s="94">
        <f t="shared" si="303"/>
        <v>56</v>
      </c>
      <c r="R390" s="95">
        <f t="shared" si="304"/>
        <v>0.15555555555555556</v>
      </c>
      <c r="S390" s="96">
        <v>427</v>
      </c>
      <c r="T390" s="96">
        <v>529</v>
      </c>
      <c r="U390" s="96">
        <v>399</v>
      </c>
      <c r="V390" s="96">
        <v>537</v>
      </c>
      <c r="W390" s="96">
        <v>928</v>
      </c>
      <c r="X390" s="96">
        <v>1355</v>
      </c>
      <c r="Y390" s="73">
        <f t="shared" si="310"/>
        <v>1.405152224824356</v>
      </c>
      <c r="Z390" s="73">
        <f t="shared" si="311"/>
        <v>33.837429111531193</v>
      </c>
      <c r="AA390" s="73">
        <f t="shared" si="312"/>
        <v>62.656641604010019</v>
      </c>
      <c r="AB390" s="73">
        <f t="shared" si="313"/>
        <v>46.228448275862064</v>
      </c>
      <c r="AC390" s="73">
        <f t="shared" si="314"/>
        <v>32.103321033210328</v>
      </c>
      <c r="AD390" s="97">
        <f t="shared" si="315"/>
        <v>499</v>
      </c>
      <c r="AE390" s="40">
        <f t="shared" si="316"/>
        <v>149</v>
      </c>
      <c r="AF390" s="98">
        <v>549</v>
      </c>
      <c r="AG390" s="98">
        <v>375</v>
      </c>
      <c r="AH390" s="98">
        <v>560</v>
      </c>
      <c r="AI390" s="98">
        <v>382</v>
      </c>
      <c r="AJ390" s="98">
        <v>134</v>
      </c>
      <c r="AK390" s="98">
        <v>119</v>
      </c>
      <c r="AL390" s="76">
        <v>19</v>
      </c>
      <c r="AM390" s="76">
        <v>23</v>
      </c>
      <c r="AN390" s="77">
        <v>3</v>
      </c>
      <c r="AO390" s="77">
        <v>151</v>
      </c>
      <c r="AP390" s="77">
        <v>226</v>
      </c>
      <c r="AQ390" s="77">
        <v>3</v>
      </c>
      <c r="AR390" s="77">
        <f t="shared" ref="AR390:AR453" si="342">AN390+AO390+AP390+AQ390</f>
        <v>383</v>
      </c>
      <c r="AS390" s="77">
        <v>21</v>
      </c>
      <c r="AT390" s="78">
        <v>23</v>
      </c>
      <c r="AU390" s="79">
        <v>108</v>
      </c>
      <c r="AV390" s="80">
        <f t="shared" si="317"/>
        <v>27.873183619550858</v>
      </c>
      <c r="AW390" s="80">
        <f t="shared" si="318"/>
        <v>38.110403397027603</v>
      </c>
      <c r="AX390" s="80">
        <f t="shared" si="319"/>
        <v>54.450261780104711</v>
      </c>
      <c r="AY390" s="81">
        <f t="shared" si="320"/>
        <v>0.8</v>
      </c>
      <c r="AZ390" s="81">
        <f t="shared" si="321"/>
        <v>26.964285714285712</v>
      </c>
      <c r="BA390" s="81">
        <f t="shared" si="322"/>
        <v>69.186046511627907</v>
      </c>
      <c r="BB390" s="81">
        <f t="shared" si="323"/>
        <v>47.211895910780669</v>
      </c>
      <c r="BC390" s="81">
        <f t="shared" si="324"/>
        <v>40.404040404040401</v>
      </c>
      <c r="BD390" s="82">
        <f t="shared" ref="BD390:BD453" si="343">(AI390+AJ390)-(AP390+AT390+AU390)</f>
        <v>159</v>
      </c>
      <c r="BE390" s="83">
        <v>19</v>
      </c>
      <c r="BF390" s="83">
        <v>24</v>
      </c>
      <c r="BG390" s="83">
        <v>4</v>
      </c>
      <c r="BH390" s="83">
        <v>130</v>
      </c>
      <c r="BI390" s="83">
        <v>249</v>
      </c>
      <c r="BJ390" s="83">
        <v>4</v>
      </c>
      <c r="BK390" s="77">
        <f t="shared" ref="BK390:BK453" si="344">BG390+BH390+BI390+BJ390</f>
        <v>387</v>
      </c>
      <c r="BL390" s="83">
        <f t="shared" si="325"/>
        <v>19</v>
      </c>
      <c r="BM390" s="84">
        <v>23</v>
      </c>
      <c r="BN390" s="83">
        <f t="shared" si="326"/>
        <v>24</v>
      </c>
      <c r="BO390" s="83">
        <f t="shared" si="327"/>
        <v>4</v>
      </c>
      <c r="BP390" s="83">
        <f t="shared" si="328"/>
        <v>130</v>
      </c>
      <c r="BQ390" s="83">
        <f t="shared" si="329"/>
        <v>249</v>
      </c>
      <c r="BR390" s="83">
        <f t="shared" si="330"/>
        <v>4</v>
      </c>
      <c r="BS390" s="77">
        <f t="shared" ref="BS390:BS453" si="345">BO390+BP390+BQ390+BR390</f>
        <v>387</v>
      </c>
      <c r="BT390" s="83">
        <f t="shared" si="331"/>
        <v>0</v>
      </c>
      <c r="BU390" s="77"/>
      <c r="BV390" s="83">
        <f t="shared" si="332"/>
        <v>0</v>
      </c>
      <c r="BW390" s="83">
        <f t="shared" si="333"/>
        <v>0</v>
      </c>
      <c r="BX390" s="83">
        <f t="shared" si="334"/>
        <v>0</v>
      </c>
      <c r="BY390" s="83">
        <f t="shared" si="335"/>
        <v>0</v>
      </c>
      <c r="BZ390" s="83">
        <f t="shared" si="336"/>
        <v>0</v>
      </c>
      <c r="CA390" s="77">
        <f t="shared" ref="CA390:CA453" si="346">BW390+BX390+BY390+BZ390</f>
        <v>0</v>
      </c>
      <c r="CC390" s="77"/>
      <c r="CI390" s="77">
        <f t="shared" ref="CI390:CI453" si="347">CE390+CF390+CG390+CH390</f>
        <v>0</v>
      </c>
      <c r="CP390" s="77">
        <f t="shared" ref="CP390:CP453" si="348">CL390+CM390+CN390+CO390</f>
        <v>0</v>
      </c>
      <c r="CQ390" s="85">
        <f t="shared" si="337"/>
        <v>0</v>
      </c>
      <c r="CR390" s="77"/>
      <c r="CS390" s="85">
        <f t="shared" si="306"/>
        <v>0</v>
      </c>
      <c r="CT390" s="85">
        <f t="shared" si="307"/>
        <v>0</v>
      </c>
      <c r="CU390" s="85">
        <f t="shared" si="308"/>
        <v>0</v>
      </c>
      <c r="CV390" s="85">
        <f t="shared" si="309"/>
        <v>0</v>
      </c>
      <c r="CW390" s="85">
        <f t="shared" si="305"/>
        <v>0</v>
      </c>
      <c r="CX390" s="77">
        <f t="shared" ref="CX390:CX453" si="349">CT390+CU390+CV390+CW390</f>
        <v>0</v>
      </c>
      <c r="ET390" s="85">
        <v>18</v>
      </c>
      <c r="EU390" s="85">
        <v>20</v>
      </c>
      <c r="EV390" s="85">
        <v>1</v>
      </c>
      <c r="EW390" s="85">
        <v>97</v>
      </c>
      <c r="EX390" s="85">
        <v>199</v>
      </c>
      <c r="EY390" s="85">
        <v>3</v>
      </c>
      <c r="EZ390" s="85">
        <v>1</v>
      </c>
      <c r="FA390" s="85">
        <v>4</v>
      </c>
      <c r="FB390" s="85">
        <v>3</v>
      </c>
      <c r="FC390" s="85">
        <v>33</v>
      </c>
      <c r="FD390" s="85">
        <v>50</v>
      </c>
      <c r="FE390" s="85">
        <v>1</v>
      </c>
      <c r="FL390" s="86">
        <f t="shared" ref="FL390:FL453" si="350">IF(((AH390+AI390)*0.7)-(AO390+AP390+AQ390+AT390)&gt;0,((AH390+AI390)*0.7)-(AO390+AP390+AQ390+AT390),0)</f>
        <v>256.39999999999998</v>
      </c>
      <c r="FM390" s="99">
        <f t="shared" si="338"/>
        <v>12</v>
      </c>
      <c r="FN390" s="99">
        <f t="shared" si="339"/>
        <v>2</v>
      </c>
      <c r="FO390" s="100">
        <f t="shared" si="340"/>
        <v>2.04</v>
      </c>
      <c r="FP390" s="100">
        <f t="shared" si="341"/>
        <v>342</v>
      </c>
      <c r="FQ390" s="101">
        <v>0.56149425287356325</v>
      </c>
      <c r="FR390" s="101">
        <v>0.87151616499442564</v>
      </c>
      <c r="FS390" s="101">
        <v>4.333333333333333</v>
      </c>
      <c r="FT390" s="100" t="s">
        <v>1563</v>
      </c>
      <c r="FU390" s="100" t="s">
        <v>1417</v>
      </c>
      <c r="FV390" s="100" t="s">
        <v>1421</v>
      </c>
      <c r="FW390" s="100" t="s">
        <v>1443</v>
      </c>
      <c r="FX390" s="100" t="s">
        <v>1854</v>
      </c>
      <c r="FY390" s="100" t="s">
        <v>2018</v>
      </c>
      <c r="FZ390" s="100" t="s">
        <v>1934</v>
      </c>
      <c r="GA390" s="100" t="s">
        <v>1651</v>
      </c>
      <c r="GB390" s="100"/>
    </row>
    <row r="391" spans="1:184" hidden="1" x14ac:dyDescent="0.25">
      <c r="A391" s="32" t="s">
        <v>379</v>
      </c>
      <c r="B391" s="90" t="s">
        <v>380</v>
      </c>
      <c r="C391" s="41" t="str">
        <f>'[1]Özet tablo'!P390</f>
        <v>GİRESUN</v>
      </c>
      <c r="D391" s="41"/>
      <c r="E391" s="41"/>
      <c r="F391" s="41"/>
      <c r="G391" s="91">
        <v>8</v>
      </c>
      <c r="H391" s="91">
        <v>41</v>
      </c>
      <c r="I391" s="91">
        <v>29</v>
      </c>
      <c r="J391" s="91">
        <v>78</v>
      </c>
      <c r="K391" s="92">
        <v>38</v>
      </c>
      <c r="L391" s="92">
        <v>40</v>
      </c>
      <c r="M391" s="92">
        <v>35</v>
      </c>
      <c r="N391" s="92">
        <v>113</v>
      </c>
      <c r="O391" s="93">
        <v>4</v>
      </c>
      <c r="P391" s="40">
        <v>33</v>
      </c>
      <c r="Q391" s="94">
        <f t="shared" si="303"/>
        <v>35</v>
      </c>
      <c r="R391" s="95">
        <f t="shared" si="304"/>
        <v>0.44871794871794873</v>
      </c>
      <c r="S391" s="96">
        <v>77</v>
      </c>
      <c r="T391" s="96">
        <v>106</v>
      </c>
      <c r="U391" s="96">
        <v>64</v>
      </c>
      <c r="V391" s="96">
        <v>96</v>
      </c>
      <c r="W391" s="96">
        <v>170</v>
      </c>
      <c r="X391" s="96">
        <v>247</v>
      </c>
      <c r="Y391" s="73">
        <f t="shared" si="310"/>
        <v>49.350649350649348</v>
      </c>
      <c r="Z391" s="73">
        <f t="shared" si="311"/>
        <v>37.735849056603776</v>
      </c>
      <c r="AA391" s="73">
        <f t="shared" si="312"/>
        <v>9.375</v>
      </c>
      <c r="AB391" s="73">
        <f t="shared" si="313"/>
        <v>27.058823529411764</v>
      </c>
      <c r="AC391" s="73">
        <f t="shared" si="314"/>
        <v>34.008097165991899</v>
      </c>
      <c r="AD391" s="97">
        <f t="shared" si="315"/>
        <v>124</v>
      </c>
      <c r="AE391" s="40">
        <f t="shared" si="316"/>
        <v>58</v>
      </c>
      <c r="AF391" s="98">
        <v>75</v>
      </c>
      <c r="AG391" s="98">
        <v>61</v>
      </c>
      <c r="AH391" s="98">
        <v>72</v>
      </c>
      <c r="AI391" s="98">
        <v>62</v>
      </c>
      <c r="AJ391" s="98">
        <v>22</v>
      </c>
      <c r="AK391" s="98">
        <v>9</v>
      </c>
      <c r="AL391" s="76">
        <v>3</v>
      </c>
      <c r="AM391" s="76">
        <v>6</v>
      </c>
      <c r="AN391" s="77">
        <v>35</v>
      </c>
      <c r="AO391" s="77">
        <v>37</v>
      </c>
      <c r="AP391" s="77">
        <v>20</v>
      </c>
      <c r="AQ391" s="77">
        <v>0</v>
      </c>
      <c r="AR391" s="77">
        <f t="shared" si="342"/>
        <v>92</v>
      </c>
      <c r="AS391" s="77">
        <v>2</v>
      </c>
      <c r="AT391" s="78">
        <v>7</v>
      </c>
      <c r="AU391" s="79">
        <v>15</v>
      </c>
      <c r="AV391" s="80">
        <f t="shared" si="317"/>
        <v>43.089430894308947</v>
      </c>
      <c r="AW391" s="80">
        <f t="shared" si="318"/>
        <v>41.044776119402989</v>
      </c>
      <c r="AX391" s="80">
        <f t="shared" si="319"/>
        <v>29.032258064516132</v>
      </c>
      <c r="AY391" s="81">
        <f t="shared" si="320"/>
        <v>57.377049180327866</v>
      </c>
      <c r="AZ391" s="81">
        <f t="shared" si="321"/>
        <v>51.388888888888886</v>
      </c>
      <c r="BA391" s="81">
        <f t="shared" si="322"/>
        <v>50</v>
      </c>
      <c r="BB391" s="81">
        <f t="shared" si="323"/>
        <v>50.641025641025635</v>
      </c>
      <c r="BC391" s="81">
        <f t="shared" si="324"/>
        <v>53.103448275862064</v>
      </c>
      <c r="BD391" s="82">
        <f t="shared" si="343"/>
        <v>42</v>
      </c>
      <c r="BE391" s="83">
        <v>3</v>
      </c>
      <c r="BF391" s="83">
        <v>5</v>
      </c>
      <c r="BG391" s="83">
        <v>32</v>
      </c>
      <c r="BH391" s="83">
        <v>31</v>
      </c>
      <c r="BI391" s="83">
        <v>27</v>
      </c>
      <c r="BJ391" s="83">
        <v>0</v>
      </c>
      <c r="BK391" s="77">
        <f t="shared" si="344"/>
        <v>90</v>
      </c>
      <c r="BL391" s="83">
        <f t="shared" si="325"/>
        <v>3</v>
      </c>
      <c r="BM391" s="84">
        <v>6</v>
      </c>
      <c r="BN391" s="83">
        <f t="shared" si="326"/>
        <v>5</v>
      </c>
      <c r="BO391" s="83">
        <f t="shared" si="327"/>
        <v>32</v>
      </c>
      <c r="BP391" s="83">
        <f t="shared" si="328"/>
        <v>31</v>
      </c>
      <c r="BQ391" s="83">
        <f t="shared" si="329"/>
        <v>27</v>
      </c>
      <c r="BR391" s="83">
        <f t="shared" si="330"/>
        <v>0</v>
      </c>
      <c r="BS391" s="77">
        <f t="shared" si="345"/>
        <v>90</v>
      </c>
      <c r="BT391" s="83">
        <f t="shared" si="331"/>
        <v>0</v>
      </c>
      <c r="BU391" s="77"/>
      <c r="BV391" s="83">
        <f t="shared" si="332"/>
        <v>0</v>
      </c>
      <c r="BW391" s="83">
        <f t="shared" si="333"/>
        <v>0</v>
      </c>
      <c r="BX391" s="83">
        <f t="shared" si="334"/>
        <v>0</v>
      </c>
      <c r="BY391" s="83">
        <f t="shared" si="335"/>
        <v>0</v>
      </c>
      <c r="BZ391" s="83">
        <f t="shared" si="336"/>
        <v>0</v>
      </c>
      <c r="CA391" s="77">
        <f t="shared" si="346"/>
        <v>0</v>
      </c>
      <c r="CC391" s="77"/>
      <c r="CI391" s="77">
        <f t="shared" si="347"/>
        <v>0</v>
      </c>
      <c r="CP391" s="77">
        <f t="shared" si="348"/>
        <v>0</v>
      </c>
      <c r="CQ391" s="85">
        <f t="shared" si="337"/>
        <v>0</v>
      </c>
      <c r="CR391" s="77"/>
      <c r="CS391" s="85">
        <f t="shared" si="306"/>
        <v>0</v>
      </c>
      <c r="CT391" s="85">
        <f t="shared" si="307"/>
        <v>0</v>
      </c>
      <c r="CU391" s="85">
        <f t="shared" si="308"/>
        <v>0</v>
      </c>
      <c r="CV391" s="85">
        <f t="shared" si="309"/>
        <v>0</v>
      </c>
      <c r="CW391" s="85">
        <f t="shared" si="305"/>
        <v>0</v>
      </c>
      <c r="CX391" s="77">
        <f t="shared" si="349"/>
        <v>0</v>
      </c>
      <c r="ET391" s="85">
        <v>2</v>
      </c>
      <c r="EU391" s="85">
        <v>2</v>
      </c>
      <c r="EV391" s="85">
        <v>6</v>
      </c>
      <c r="EW391" s="85">
        <v>10</v>
      </c>
      <c r="EX391" s="85">
        <v>12</v>
      </c>
      <c r="EY391" s="85">
        <v>0</v>
      </c>
      <c r="EZ391" s="85">
        <v>1</v>
      </c>
      <c r="FA391" s="85">
        <v>3</v>
      </c>
      <c r="FB391" s="85">
        <v>26</v>
      </c>
      <c r="FC391" s="85">
        <v>21</v>
      </c>
      <c r="FD391" s="85">
        <v>15</v>
      </c>
      <c r="FE391" s="85">
        <v>0</v>
      </c>
      <c r="FL391" s="86">
        <f t="shared" si="350"/>
        <v>29.799999999999997</v>
      </c>
      <c r="FM391" s="99">
        <f t="shared" si="338"/>
        <v>1</v>
      </c>
      <c r="FN391" s="99">
        <f t="shared" si="339"/>
        <v>0</v>
      </c>
      <c r="FO391" s="100">
        <f t="shared" si="340"/>
        <v>0.17</v>
      </c>
      <c r="FP391" s="100">
        <f t="shared" si="341"/>
        <v>0</v>
      </c>
      <c r="FQ391" s="101">
        <v>0.11961348056881001</v>
      </c>
      <c r="FR391" s="101">
        <v>7.6214633691905759E-2</v>
      </c>
      <c r="FS391" s="101">
        <v>-9.0229110512129521E-2</v>
      </c>
      <c r="FT391" s="100" t="s">
        <v>1662</v>
      </c>
      <c r="FU391" s="100" t="s">
        <v>1663</v>
      </c>
      <c r="FV391" s="100" t="s">
        <v>1664</v>
      </c>
      <c r="FW391" s="100" t="s">
        <v>1665</v>
      </c>
      <c r="FX391" s="100" t="s">
        <v>1541</v>
      </c>
      <c r="FY391" s="100" t="s">
        <v>1666</v>
      </c>
      <c r="FZ391" s="100" t="s">
        <v>1667</v>
      </c>
      <c r="GA391" s="100" t="s">
        <v>1583</v>
      </c>
      <c r="GB391" s="100"/>
    </row>
    <row r="392" spans="1:184" hidden="1" x14ac:dyDescent="0.25">
      <c r="A392" s="32" t="s">
        <v>379</v>
      </c>
      <c r="B392" s="90" t="s">
        <v>381</v>
      </c>
      <c r="C392" s="41" t="str">
        <f>'[1]Özet tablo'!P391</f>
        <v>GİRESUN</v>
      </c>
      <c r="D392" s="41"/>
      <c r="E392" s="41"/>
      <c r="F392" s="41"/>
      <c r="G392" s="91">
        <v>78</v>
      </c>
      <c r="H392" s="91">
        <v>374</v>
      </c>
      <c r="I392" s="91">
        <v>451</v>
      </c>
      <c r="J392" s="91">
        <v>903</v>
      </c>
      <c r="K392" s="92">
        <v>131</v>
      </c>
      <c r="L392" s="92">
        <v>387</v>
      </c>
      <c r="M392" s="92">
        <v>491</v>
      </c>
      <c r="N392" s="92">
        <v>1009</v>
      </c>
      <c r="O392" s="93">
        <v>47</v>
      </c>
      <c r="P392" s="40">
        <v>8</v>
      </c>
      <c r="Q392" s="94">
        <f t="shared" si="303"/>
        <v>106</v>
      </c>
      <c r="R392" s="95">
        <f t="shared" si="304"/>
        <v>0.11738648947951273</v>
      </c>
      <c r="S392" s="96">
        <v>555</v>
      </c>
      <c r="T392" s="96">
        <v>840</v>
      </c>
      <c r="U392" s="96">
        <v>587</v>
      </c>
      <c r="V392" s="96">
        <v>782</v>
      </c>
      <c r="W392" s="96">
        <v>1427</v>
      </c>
      <c r="X392" s="96">
        <v>1982</v>
      </c>
      <c r="Y392" s="73">
        <f t="shared" si="310"/>
        <v>23.603603603603602</v>
      </c>
      <c r="Z392" s="73">
        <f t="shared" si="311"/>
        <v>46.071428571428569</v>
      </c>
      <c r="AA392" s="73">
        <f t="shared" si="312"/>
        <v>90.28960817717207</v>
      </c>
      <c r="AB392" s="73">
        <f t="shared" si="313"/>
        <v>64.260686755430967</v>
      </c>
      <c r="AC392" s="73">
        <f t="shared" si="314"/>
        <v>52.875882946518672</v>
      </c>
      <c r="AD392" s="97">
        <f t="shared" si="315"/>
        <v>510</v>
      </c>
      <c r="AE392" s="40">
        <f t="shared" si="316"/>
        <v>57</v>
      </c>
      <c r="AF392" s="98">
        <v>774</v>
      </c>
      <c r="AG392" s="98">
        <v>611</v>
      </c>
      <c r="AH392" s="98">
        <v>752</v>
      </c>
      <c r="AI392" s="98">
        <v>646</v>
      </c>
      <c r="AJ392" s="98">
        <v>194</v>
      </c>
      <c r="AK392" s="98">
        <v>187</v>
      </c>
      <c r="AL392" s="76">
        <v>29</v>
      </c>
      <c r="AM392" s="76">
        <v>52</v>
      </c>
      <c r="AN392" s="77">
        <v>169</v>
      </c>
      <c r="AO392" s="77">
        <v>411</v>
      </c>
      <c r="AP392" s="77">
        <v>575</v>
      </c>
      <c r="AQ392" s="77">
        <v>19</v>
      </c>
      <c r="AR392" s="77">
        <f t="shared" si="342"/>
        <v>1174</v>
      </c>
      <c r="AS392" s="77">
        <v>127</v>
      </c>
      <c r="AT392" s="78">
        <v>42</v>
      </c>
      <c r="AU392" s="79">
        <v>73</v>
      </c>
      <c r="AV392" s="80">
        <f t="shared" si="317"/>
        <v>50.596658711217181</v>
      </c>
      <c r="AW392" s="80">
        <f t="shared" si="318"/>
        <v>62.804005722460651</v>
      </c>
      <c r="AX392" s="80">
        <f t="shared" si="319"/>
        <v>72.291021671826627</v>
      </c>
      <c r="AY392" s="81">
        <f t="shared" si="320"/>
        <v>27.659574468085108</v>
      </c>
      <c r="AZ392" s="81">
        <f t="shared" si="321"/>
        <v>54.654255319148938</v>
      </c>
      <c r="BA392" s="81">
        <f t="shared" si="322"/>
        <v>82.142857142857139</v>
      </c>
      <c r="BB392" s="81">
        <f t="shared" si="323"/>
        <v>69.158291457286438</v>
      </c>
      <c r="BC392" s="81">
        <f t="shared" si="324"/>
        <v>59.200551343900756</v>
      </c>
      <c r="BD392" s="82">
        <f t="shared" si="343"/>
        <v>150</v>
      </c>
      <c r="BE392" s="83">
        <v>30</v>
      </c>
      <c r="BF392" s="83">
        <v>64</v>
      </c>
      <c r="BG392" s="83">
        <v>161</v>
      </c>
      <c r="BH392" s="83">
        <v>391</v>
      </c>
      <c r="BI392" s="83">
        <v>617</v>
      </c>
      <c r="BJ392" s="83">
        <v>31</v>
      </c>
      <c r="BK392" s="77">
        <f t="shared" si="344"/>
        <v>1200</v>
      </c>
      <c r="BL392" s="83">
        <f t="shared" si="325"/>
        <v>24</v>
      </c>
      <c r="BM392" s="84">
        <v>40</v>
      </c>
      <c r="BN392" s="83">
        <f t="shared" si="326"/>
        <v>52</v>
      </c>
      <c r="BO392" s="83">
        <f t="shared" si="327"/>
        <v>121</v>
      </c>
      <c r="BP392" s="83">
        <f t="shared" si="328"/>
        <v>325</v>
      </c>
      <c r="BQ392" s="83">
        <f t="shared" si="329"/>
        <v>579</v>
      </c>
      <c r="BR392" s="83">
        <f t="shared" si="330"/>
        <v>29</v>
      </c>
      <c r="BS392" s="77">
        <f t="shared" si="345"/>
        <v>1054</v>
      </c>
      <c r="BT392" s="83">
        <f t="shared" si="331"/>
        <v>0</v>
      </c>
      <c r="BU392" s="77"/>
      <c r="BV392" s="83">
        <f t="shared" si="332"/>
        <v>0</v>
      </c>
      <c r="BW392" s="83">
        <f t="shared" si="333"/>
        <v>0</v>
      </c>
      <c r="BX392" s="83">
        <f t="shared" si="334"/>
        <v>0</v>
      </c>
      <c r="BY392" s="83">
        <f t="shared" si="335"/>
        <v>0</v>
      </c>
      <c r="BZ392" s="83">
        <f t="shared" si="336"/>
        <v>0</v>
      </c>
      <c r="CA392" s="77">
        <f t="shared" si="346"/>
        <v>0</v>
      </c>
      <c r="CB392" s="85">
        <v>3</v>
      </c>
      <c r="CC392" s="77">
        <v>7</v>
      </c>
      <c r="CD392" s="85">
        <v>7</v>
      </c>
      <c r="CE392" s="85">
        <v>31</v>
      </c>
      <c r="CF392" s="85">
        <v>27</v>
      </c>
      <c r="CG392" s="85">
        <v>17</v>
      </c>
      <c r="CH392" s="85">
        <v>2</v>
      </c>
      <c r="CI392" s="77">
        <f t="shared" si="347"/>
        <v>77</v>
      </c>
      <c r="CP392" s="77">
        <f t="shared" si="348"/>
        <v>0</v>
      </c>
      <c r="CQ392" s="85">
        <f t="shared" si="337"/>
        <v>3</v>
      </c>
      <c r="CR392" s="77">
        <v>5</v>
      </c>
      <c r="CS392" s="85">
        <f t="shared" si="306"/>
        <v>5</v>
      </c>
      <c r="CT392" s="85">
        <f t="shared" si="307"/>
        <v>9</v>
      </c>
      <c r="CU392" s="85">
        <f t="shared" si="308"/>
        <v>39</v>
      </c>
      <c r="CV392" s="85">
        <f t="shared" si="309"/>
        <v>21</v>
      </c>
      <c r="CW392" s="85">
        <f t="shared" si="305"/>
        <v>0</v>
      </c>
      <c r="CX392" s="77">
        <f t="shared" si="349"/>
        <v>69</v>
      </c>
      <c r="CY392" s="85">
        <v>3</v>
      </c>
      <c r="CZ392" s="85">
        <v>5</v>
      </c>
      <c r="DA392" s="85">
        <v>9</v>
      </c>
      <c r="DB392" s="85">
        <v>39</v>
      </c>
      <c r="DC392" s="85">
        <v>21</v>
      </c>
      <c r="DD392" s="85">
        <v>0</v>
      </c>
      <c r="DP392" s="85">
        <v>1</v>
      </c>
      <c r="DQ392" s="85">
        <v>1</v>
      </c>
      <c r="DR392" s="85">
        <v>6</v>
      </c>
      <c r="DS392" s="85">
        <v>4</v>
      </c>
      <c r="DT392" s="85">
        <v>1</v>
      </c>
      <c r="DU392" s="85">
        <v>0</v>
      </c>
      <c r="ET392" s="85">
        <v>20</v>
      </c>
      <c r="EU392" s="85">
        <v>34</v>
      </c>
      <c r="EV392" s="85">
        <v>28</v>
      </c>
      <c r="EW392" s="85">
        <v>172</v>
      </c>
      <c r="EX392" s="85">
        <v>424</v>
      </c>
      <c r="EY392" s="85">
        <v>21</v>
      </c>
      <c r="EZ392" s="85">
        <v>3</v>
      </c>
      <c r="FA392" s="85">
        <v>17</v>
      </c>
      <c r="FB392" s="85">
        <v>87</v>
      </c>
      <c r="FC392" s="85">
        <v>149</v>
      </c>
      <c r="FD392" s="85">
        <v>154</v>
      </c>
      <c r="FE392" s="85">
        <v>8</v>
      </c>
      <c r="FL392" s="86">
        <f t="shared" si="350"/>
        <v>0</v>
      </c>
      <c r="FM392" s="99">
        <f t="shared" si="338"/>
        <v>0</v>
      </c>
      <c r="FN392" s="99">
        <f t="shared" si="339"/>
        <v>0</v>
      </c>
      <c r="FO392" s="100">
        <f t="shared" si="340"/>
        <v>0</v>
      </c>
      <c r="FP392" s="100">
        <f t="shared" si="341"/>
        <v>0</v>
      </c>
      <c r="FQ392" s="101">
        <v>-1.674318507890961</v>
      </c>
      <c r="FR392" s="101">
        <v>-1.6301369863013699</v>
      </c>
      <c r="FS392" s="101">
        <v>-1.232595573440644</v>
      </c>
      <c r="FT392" s="100" t="s">
        <v>2377</v>
      </c>
      <c r="FU392" s="100" t="s">
        <v>2377</v>
      </c>
      <c r="FV392" s="100" t="s">
        <v>2377</v>
      </c>
      <c r="FW392" s="100" t="s">
        <v>2114</v>
      </c>
      <c r="FX392" s="100" t="s">
        <v>1872</v>
      </c>
      <c r="FY392" s="100" t="s">
        <v>1523</v>
      </c>
      <c r="FZ392" s="100" t="s">
        <v>2108</v>
      </c>
      <c r="GA392" s="100" t="s">
        <v>2330</v>
      </c>
      <c r="GB392" s="100"/>
    </row>
    <row r="393" spans="1:184" hidden="1" x14ac:dyDescent="0.25">
      <c r="A393" s="32" t="s">
        <v>379</v>
      </c>
      <c r="B393" s="90" t="s">
        <v>382</v>
      </c>
      <c r="C393" s="41" t="str">
        <f>'[1]Özet tablo'!P392</f>
        <v>GİRESUN</v>
      </c>
      <c r="D393" s="41"/>
      <c r="E393" s="41"/>
      <c r="F393" s="41"/>
      <c r="G393" s="91">
        <v>1</v>
      </c>
      <c r="H393" s="91">
        <v>2</v>
      </c>
      <c r="I393" s="91">
        <v>6</v>
      </c>
      <c r="J393" s="91">
        <v>9</v>
      </c>
      <c r="K393" s="92">
        <v>7</v>
      </c>
      <c r="L393" s="92">
        <v>23</v>
      </c>
      <c r="M393" s="92">
        <v>12</v>
      </c>
      <c r="N393" s="92">
        <v>42</v>
      </c>
      <c r="O393" s="93">
        <v>8</v>
      </c>
      <c r="P393" s="40">
        <v>91</v>
      </c>
      <c r="Q393" s="94">
        <f t="shared" si="303"/>
        <v>33</v>
      </c>
      <c r="R393" s="95">
        <f t="shared" si="304"/>
        <v>3.6666666666666665</v>
      </c>
      <c r="S393" s="96">
        <v>25</v>
      </c>
      <c r="T393" s="96">
        <v>35</v>
      </c>
      <c r="U393" s="96">
        <v>34</v>
      </c>
      <c r="V393" s="96">
        <v>44</v>
      </c>
      <c r="W393" s="96">
        <v>69</v>
      </c>
      <c r="X393" s="96">
        <v>94</v>
      </c>
      <c r="Y393" s="73">
        <f t="shared" si="310"/>
        <v>28.000000000000004</v>
      </c>
      <c r="Z393" s="73">
        <f t="shared" si="311"/>
        <v>65.714285714285708</v>
      </c>
      <c r="AA393" s="73">
        <f t="shared" si="312"/>
        <v>-208.82352941176472</v>
      </c>
      <c r="AB393" s="73">
        <f t="shared" si="313"/>
        <v>-69.565217391304344</v>
      </c>
      <c r="AC393" s="73">
        <f t="shared" si="314"/>
        <v>-43.61702127659575</v>
      </c>
      <c r="AD393" s="97">
        <f t="shared" si="315"/>
        <v>117</v>
      </c>
      <c r="AE393" s="40">
        <f t="shared" si="316"/>
        <v>105</v>
      </c>
      <c r="AF393" s="98">
        <v>36</v>
      </c>
      <c r="AG393" s="98">
        <v>33</v>
      </c>
      <c r="AH393" s="98">
        <v>38</v>
      </c>
      <c r="AI393" s="98">
        <v>26</v>
      </c>
      <c r="AJ393" s="98">
        <v>9</v>
      </c>
      <c r="AK393" s="98">
        <v>13</v>
      </c>
      <c r="AL393" s="76">
        <v>1</v>
      </c>
      <c r="AM393" s="76">
        <v>1</v>
      </c>
      <c r="AN393" s="77">
        <v>3</v>
      </c>
      <c r="AO393" s="77">
        <v>15</v>
      </c>
      <c r="AP393" s="77">
        <v>8</v>
      </c>
      <c r="AQ393" s="77">
        <v>0</v>
      </c>
      <c r="AR393" s="77">
        <f t="shared" si="342"/>
        <v>26</v>
      </c>
      <c r="AS393" s="77">
        <v>0</v>
      </c>
      <c r="AT393" s="78">
        <v>6</v>
      </c>
      <c r="AU393" s="79">
        <v>3</v>
      </c>
      <c r="AV393" s="80">
        <f t="shared" si="317"/>
        <v>18.64406779661017</v>
      </c>
      <c r="AW393" s="80">
        <f t="shared" si="318"/>
        <v>35.9375</v>
      </c>
      <c r="AX393" s="80">
        <f t="shared" si="319"/>
        <v>30.76923076923077</v>
      </c>
      <c r="AY393" s="81">
        <f t="shared" si="320"/>
        <v>9.0909090909090917</v>
      </c>
      <c r="AZ393" s="81">
        <f t="shared" si="321"/>
        <v>39.473684210526315</v>
      </c>
      <c r="BA393" s="81">
        <f t="shared" si="322"/>
        <v>48.571428571428569</v>
      </c>
      <c r="BB393" s="81">
        <f t="shared" si="323"/>
        <v>43.835616438356162</v>
      </c>
      <c r="BC393" s="81">
        <f t="shared" si="324"/>
        <v>29.411764705882355</v>
      </c>
      <c r="BD393" s="82">
        <f t="shared" si="343"/>
        <v>18</v>
      </c>
      <c r="BE393" s="83">
        <v>1</v>
      </c>
      <c r="BF393" s="83">
        <v>2</v>
      </c>
      <c r="BG393" s="83">
        <v>3</v>
      </c>
      <c r="BH393" s="83">
        <v>18</v>
      </c>
      <c r="BI393" s="83">
        <v>8</v>
      </c>
      <c r="BJ393" s="83">
        <v>0</v>
      </c>
      <c r="BK393" s="77">
        <f t="shared" si="344"/>
        <v>29</v>
      </c>
      <c r="BL393" s="83">
        <f t="shared" si="325"/>
        <v>1</v>
      </c>
      <c r="BM393" s="84">
        <v>1</v>
      </c>
      <c r="BN393" s="83">
        <f t="shared" si="326"/>
        <v>2</v>
      </c>
      <c r="BO393" s="83">
        <f t="shared" si="327"/>
        <v>3</v>
      </c>
      <c r="BP393" s="83">
        <f t="shared" si="328"/>
        <v>18</v>
      </c>
      <c r="BQ393" s="83">
        <f t="shared" si="329"/>
        <v>8</v>
      </c>
      <c r="BR393" s="83">
        <f t="shared" si="330"/>
        <v>0</v>
      </c>
      <c r="BS393" s="77">
        <f t="shared" si="345"/>
        <v>29</v>
      </c>
      <c r="BT393" s="83">
        <f t="shared" si="331"/>
        <v>0</v>
      </c>
      <c r="BU393" s="77"/>
      <c r="BV393" s="83">
        <f t="shared" si="332"/>
        <v>0</v>
      </c>
      <c r="BW393" s="83">
        <f t="shared" si="333"/>
        <v>0</v>
      </c>
      <c r="BX393" s="83">
        <f t="shared" si="334"/>
        <v>0</v>
      </c>
      <c r="BY393" s="83">
        <f t="shared" si="335"/>
        <v>0</v>
      </c>
      <c r="BZ393" s="83">
        <f t="shared" si="336"/>
        <v>0</v>
      </c>
      <c r="CA393" s="77">
        <f t="shared" si="346"/>
        <v>0</v>
      </c>
      <c r="CC393" s="77"/>
      <c r="CI393" s="77">
        <f t="shared" si="347"/>
        <v>0</v>
      </c>
      <c r="CP393" s="77">
        <f t="shared" si="348"/>
        <v>0</v>
      </c>
      <c r="CQ393" s="85">
        <f t="shared" si="337"/>
        <v>0</v>
      </c>
      <c r="CR393" s="77"/>
      <c r="CS393" s="85">
        <f t="shared" si="306"/>
        <v>0</v>
      </c>
      <c r="CT393" s="85">
        <f t="shared" si="307"/>
        <v>0</v>
      </c>
      <c r="CU393" s="85">
        <f t="shared" si="308"/>
        <v>0</v>
      </c>
      <c r="CV393" s="85">
        <f t="shared" si="309"/>
        <v>0</v>
      </c>
      <c r="CW393" s="85">
        <f t="shared" si="305"/>
        <v>0</v>
      </c>
      <c r="CX393" s="77">
        <f t="shared" si="349"/>
        <v>0</v>
      </c>
      <c r="EZ393" s="85">
        <v>1</v>
      </c>
      <c r="FA393" s="85">
        <v>2</v>
      </c>
      <c r="FB393" s="85">
        <v>3</v>
      </c>
      <c r="FC393" s="85">
        <v>18</v>
      </c>
      <c r="FD393" s="85">
        <v>8</v>
      </c>
      <c r="FE393" s="85">
        <v>0</v>
      </c>
      <c r="FL393" s="86">
        <f t="shared" si="350"/>
        <v>15.799999999999997</v>
      </c>
      <c r="FM393" s="99">
        <f t="shared" si="338"/>
        <v>0</v>
      </c>
      <c r="FN393" s="99">
        <f t="shared" si="339"/>
        <v>0</v>
      </c>
      <c r="FO393" s="100">
        <f t="shared" si="340"/>
        <v>0</v>
      </c>
      <c r="FP393" s="100">
        <f t="shared" si="341"/>
        <v>0</v>
      </c>
      <c r="FQ393" s="101">
        <v>7.1123626124080325E-2</v>
      </c>
      <c r="FR393" s="101">
        <v>9.5506172839506381E-2</v>
      </c>
      <c r="FS393" s="101">
        <v>0.12288135593220324</v>
      </c>
      <c r="FT393" s="100" t="s">
        <v>1570</v>
      </c>
      <c r="FU393" s="100" t="s">
        <v>1571</v>
      </c>
      <c r="FV393" s="100" t="s">
        <v>1572</v>
      </c>
      <c r="FW393" s="100" t="s">
        <v>1459</v>
      </c>
      <c r="FX393" s="100" t="s">
        <v>1557</v>
      </c>
      <c r="FY393" s="100" t="s">
        <v>1573</v>
      </c>
      <c r="FZ393" s="100" t="s">
        <v>1514</v>
      </c>
      <c r="GA393" s="100" t="s">
        <v>1459</v>
      </c>
      <c r="GB393" s="100"/>
    </row>
    <row r="394" spans="1:184" hidden="1" x14ac:dyDescent="0.25">
      <c r="A394" s="32" t="s">
        <v>379</v>
      </c>
      <c r="B394" s="90" t="s">
        <v>383</v>
      </c>
      <c r="C394" s="41" t="str">
        <f>'[1]Özet tablo'!P393</f>
        <v>GİRESUN</v>
      </c>
      <c r="D394" s="41"/>
      <c r="E394" s="41"/>
      <c r="F394" s="41"/>
      <c r="G394" s="91">
        <v>4</v>
      </c>
      <c r="H394" s="91">
        <v>40</v>
      </c>
      <c r="I394" s="91">
        <v>34</v>
      </c>
      <c r="J394" s="91">
        <v>78</v>
      </c>
      <c r="K394" s="92">
        <v>20</v>
      </c>
      <c r="L394" s="92">
        <v>41</v>
      </c>
      <c r="M394" s="92">
        <v>31</v>
      </c>
      <c r="N394" s="92">
        <v>92</v>
      </c>
      <c r="O394" s="93">
        <v>12</v>
      </c>
      <c r="P394" s="40">
        <v>3</v>
      </c>
      <c r="Q394" s="94">
        <f t="shared" si="303"/>
        <v>14</v>
      </c>
      <c r="R394" s="95">
        <f t="shared" si="304"/>
        <v>0.17948717948717949</v>
      </c>
      <c r="S394" s="96">
        <v>58</v>
      </c>
      <c r="T394" s="96">
        <v>65</v>
      </c>
      <c r="U394" s="96">
        <v>53</v>
      </c>
      <c r="V394" s="96">
        <v>71</v>
      </c>
      <c r="W394" s="96">
        <v>118</v>
      </c>
      <c r="X394" s="96">
        <v>176</v>
      </c>
      <c r="Y394" s="73">
        <f t="shared" si="310"/>
        <v>34.482758620689658</v>
      </c>
      <c r="Z394" s="73">
        <f t="shared" si="311"/>
        <v>63.076923076923073</v>
      </c>
      <c r="AA394" s="73">
        <f t="shared" si="312"/>
        <v>75.471698113207552</v>
      </c>
      <c r="AB394" s="73">
        <f t="shared" si="313"/>
        <v>68.644067796610159</v>
      </c>
      <c r="AC394" s="73">
        <f t="shared" si="314"/>
        <v>57.386363636363633</v>
      </c>
      <c r="AD394" s="97">
        <f t="shared" si="315"/>
        <v>37</v>
      </c>
      <c r="AE394" s="40">
        <f t="shared" si="316"/>
        <v>13</v>
      </c>
      <c r="AF394" s="98">
        <v>63</v>
      </c>
      <c r="AG394" s="98">
        <v>50</v>
      </c>
      <c r="AH394" s="98">
        <v>66</v>
      </c>
      <c r="AI394" s="98">
        <v>43</v>
      </c>
      <c r="AJ394" s="98">
        <v>16</v>
      </c>
      <c r="AK394" s="98">
        <v>19</v>
      </c>
      <c r="AL394" s="76">
        <v>5</v>
      </c>
      <c r="AM394" s="76">
        <v>7</v>
      </c>
      <c r="AN394" s="77">
        <v>17</v>
      </c>
      <c r="AO394" s="77">
        <v>44</v>
      </c>
      <c r="AP394" s="77">
        <v>39</v>
      </c>
      <c r="AQ394" s="77">
        <v>1</v>
      </c>
      <c r="AR394" s="77">
        <f t="shared" si="342"/>
        <v>101</v>
      </c>
      <c r="AS394" s="77">
        <v>3</v>
      </c>
      <c r="AT394" s="78">
        <v>1</v>
      </c>
      <c r="AU394" s="79">
        <v>10</v>
      </c>
      <c r="AV394" s="80">
        <f t="shared" si="317"/>
        <v>58.064516129032263</v>
      </c>
      <c r="AW394" s="80">
        <f t="shared" si="318"/>
        <v>74.311926605504581</v>
      </c>
      <c r="AX394" s="80">
        <f t="shared" si="319"/>
        <v>86.04651162790698</v>
      </c>
      <c r="AY394" s="81">
        <f t="shared" si="320"/>
        <v>34</v>
      </c>
      <c r="AZ394" s="81">
        <f t="shared" si="321"/>
        <v>66.666666666666657</v>
      </c>
      <c r="BA394" s="81">
        <f t="shared" si="322"/>
        <v>84.745762711864401</v>
      </c>
      <c r="BB394" s="81">
        <f t="shared" si="323"/>
        <v>75.2</v>
      </c>
      <c r="BC394" s="81">
        <f t="shared" si="324"/>
        <v>61.467889908256879</v>
      </c>
      <c r="BD394" s="82">
        <f t="shared" si="343"/>
        <v>9</v>
      </c>
      <c r="BE394" s="83">
        <v>5</v>
      </c>
      <c r="BF394" s="83">
        <v>6</v>
      </c>
      <c r="BG394" s="83">
        <v>13</v>
      </c>
      <c r="BH394" s="83">
        <v>42</v>
      </c>
      <c r="BI394" s="83">
        <v>45</v>
      </c>
      <c r="BJ394" s="83">
        <v>1</v>
      </c>
      <c r="BK394" s="77">
        <f t="shared" si="344"/>
        <v>101</v>
      </c>
      <c r="BL394" s="83">
        <f t="shared" si="325"/>
        <v>4</v>
      </c>
      <c r="BM394" s="84">
        <v>6</v>
      </c>
      <c r="BN394" s="83">
        <f t="shared" si="326"/>
        <v>5</v>
      </c>
      <c r="BO394" s="83">
        <f t="shared" si="327"/>
        <v>11</v>
      </c>
      <c r="BP394" s="83">
        <f t="shared" si="328"/>
        <v>32</v>
      </c>
      <c r="BQ394" s="83">
        <f t="shared" si="329"/>
        <v>42</v>
      </c>
      <c r="BR394" s="83">
        <f t="shared" si="330"/>
        <v>1</v>
      </c>
      <c r="BS394" s="77">
        <f t="shared" si="345"/>
        <v>86</v>
      </c>
      <c r="BT394" s="83">
        <f t="shared" si="331"/>
        <v>0</v>
      </c>
      <c r="BU394" s="77"/>
      <c r="BV394" s="83">
        <f t="shared" si="332"/>
        <v>0</v>
      </c>
      <c r="BW394" s="83">
        <f t="shared" si="333"/>
        <v>0</v>
      </c>
      <c r="BX394" s="83">
        <f t="shared" si="334"/>
        <v>0</v>
      </c>
      <c r="BY394" s="83">
        <f t="shared" si="335"/>
        <v>0</v>
      </c>
      <c r="BZ394" s="83">
        <f t="shared" si="336"/>
        <v>0</v>
      </c>
      <c r="CA394" s="77">
        <f t="shared" si="346"/>
        <v>0</v>
      </c>
      <c r="CC394" s="77"/>
      <c r="CI394" s="77">
        <f t="shared" si="347"/>
        <v>0</v>
      </c>
      <c r="CP394" s="77">
        <f t="shared" si="348"/>
        <v>0</v>
      </c>
      <c r="CQ394" s="85">
        <f t="shared" si="337"/>
        <v>1</v>
      </c>
      <c r="CR394" s="77">
        <v>1</v>
      </c>
      <c r="CS394" s="85">
        <f t="shared" si="306"/>
        <v>1</v>
      </c>
      <c r="CT394" s="85">
        <f t="shared" si="307"/>
        <v>2</v>
      </c>
      <c r="CU394" s="85">
        <f t="shared" si="308"/>
        <v>10</v>
      </c>
      <c r="CV394" s="85">
        <f t="shared" si="309"/>
        <v>3</v>
      </c>
      <c r="CW394" s="85">
        <f t="shared" si="305"/>
        <v>0</v>
      </c>
      <c r="CX394" s="77">
        <f t="shared" si="349"/>
        <v>15</v>
      </c>
      <c r="CY394" s="85">
        <v>1</v>
      </c>
      <c r="CZ394" s="85">
        <v>1</v>
      </c>
      <c r="DA394" s="85">
        <v>2</v>
      </c>
      <c r="DB394" s="85">
        <v>10</v>
      </c>
      <c r="DC394" s="85">
        <v>3</v>
      </c>
      <c r="DD394" s="85">
        <v>0</v>
      </c>
      <c r="ET394" s="85">
        <v>3</v>
      </c>
      <c r="EU394" s="85">
        <v>3</v>
      </c>
      <c r="EV394" s="85">
        <v>4</v>
      </c>
      <c r="EW394" s="85">
        <v>13</v>
      </c>
      <c r="EX394" s="85">
        <v>19</v>
      </c>
      <c r="EY394" s="85">
        <v>1</v>
      </c>
      <c r="EZ394" s="85">
        <v>1</v>
      </c>
      <c r="FA394" s="85">
        <v>2</v>
      </c>
      <c r="FB394" s="85">
        <v>7</v>
      </c>
      <c r="FC394" s="85">
        <v>19</v>
      </c>
      <c r="FD394" s="85">
        <v>23</v>
      </c>
      <c r="FE394" s="85">
        <v>0</v>
      </c>
      <c r="FL394" s="86">
        <f t="shared" si="350"/>
        <v>0</v>
      </c>
      <c r="FM394" s="99">
        <f t="shared" si="338"/>
        <v>0</v>
      </c>
      <c r="FN394" s="99">
        <f t="shared" si="339"/>
        <v>0</v>
      </c>
      <c r="FO394" s="100">
        <f t="shared" si="340"/>
        <v>0</v>
      </c>
      <c r="FP394" s="100">
        <f t="shared" si="341"/>
        <v>0</v>
      </c>
      <c r="FQ394" s="101">
        <v>-0.21600253004427583</v>
      </c>
      <c r="FR394" s="101">
        <v>-9.2106633343746691E-2</v>
      </c>
      <c r="FS394" s="101">
        <v>5.0753768844221087E-2</v>
      </c>
      <c r="FT394" s="100" t="s">
        <v>2344</v>
      </c>
      <c r="FU394" s="100" t="s">
        <v>2018</v>
      </c>
      <c r="FV394" s="100" t="s">
        <v>1592</v>
      </c>
      <c r="FW394" s="100" t="s">
        <v>1412</v>
      </c>
      <c r="FX394" s="100" t="s">
        <v>2149</v>
      </c>
      <c r="FY394" s="100" t="s">
        <v>1939</v>
      </c>
      <c r="FZ394" s="100" t="s">
        <v>1840</v>
      </c>
      <c r="GA394" s="100" t="s">
        <v>1607</v>
      </c>
      <c r="GB394" s="100"/>
    </row>
    <row r="395" spans="1:184" hidden="1" x14ac:dyDescent="0.25">
      <c r="A395" s="32" t="s">
        <v>379</v>
      </c>
      <c r="B395" s="90" t="s">
        <v>384</v>
      </c>
      <c r="C395" s="41" t="str">
        <f>'[1]Özet tablo'!P394</f>
        <v>GİRESUN</v>
      </c>
      <c r="D395" s="41"/>
      <c r="E395" s="41"/>
      <c r="F395" s="41"/>
      <c r="G395" s="91">
        <v>18</v>
      </c>
      <c r="H395" s="91">
        <v>78</v>
      </c>
      <c r="I395" s="91">
        <v>82</v>
      </c>
      <c r="J395" s="91">
        <v>178</v>
      </c>
      <c r="K395" s="92">
        <v>40</v>
      </c>
      <c r="L395" s="92">
        <v>98</v>
      </c>
      <c r="M395" s="92">
        <v>102</v>
      </c>
      <c r="N395" s="92">
        <v>240</v>
      </c>
      <c r="O395" s="93">
        <v>16</v>
      </c>
      <c r="P395" s="40">
        <v>18</v>
      </c>
      <c r="Q395" s="94">
        <f t="shared" si="303"/>
        <v>62</v>
      </c>
      <c r="R395" s="95">
        <f t="shared" si="304"/>
        <v>0.34831460674157305</v>
      </c>
      <c r="S395" s="96">
        <v>147</v>
      </c>
      <c r="T395" s="96">
        <v>201</v>
      </c>
      <c r="U395" s="96">
        <v>170</v>
      </c>
      <c r="V395" s="96">
        <v>212</v>
      </c>
      <c r="W395" s="96">
        <v>371</v>
      </c>
      <c r="X395" s="96">
        <v>518</v>
      </c>
      <c r="Y395" s="73">
        <f t="shared" si="310"/>
        <v>27.210884353741498</v>
      </c>
      <c r="Z395" s="73">
        <f t="shared" si="311"/>
        <v>48.756218905472636</v>
      </c>
      <c r="AA395" s="73">
        <f t="shared" si="312"/>
        <v>58.82352941176471</v>
      </c>
      <c r="AB395" s="73">
        <f t="shared" si="313"/>
        <v>53.36927223719676</v>
      </c>
      <c r="AC395" s="73">
        <f t="shared" si="314"/>
        <v>45.945945945945951</v>
      </c>
      <c r="AD395" s="97">
        <f t="shared" si="315"/>
        <v>173</v>
      </c>
      <c r="AE395" s="40">
        <f t="shared" si="316"/>
        <v>70</v>
      </c>
      <c r="AF395" s="98">
        <v>205</v>
      </c>
      <c r="AG395" s="98">
        <v>173</v>
      </c>
      <c r="AH395" s="98">
        <v>189</v>
      </c>
      <c r="AI395" s="98">
        <v>157</v>
      </c>
      <c r="AJ395" s="98">
        <v>42</v>
      </c>
      <c r="AK395" s="98">
        <v>46</v>
      </c>
      <c r="AL395" s="76">
        <v>9</v>
      </c>
      <c r="AM395" s="76">
        <v>11</v>
      </c>
      <c r="AN395" s="77">
        <v>11</v>
      </c>
      <c r="AO395" s="77">
        <v>65</v>
      </c>
      <c r="AP395" s="77">
        <v>96</v>
      </c>
      <c r="AQ395" s="77">
        <v>0</v>
      </c>
      <c r="AR395" s="77">
        <f t="shared" si="342"/>
        <v>172</v>
      </c>
      <c r="AS395" s="77">
        <v>11</v>
      </c>
      <c r="AT395" s="78">
        <v>7</v>
      </c>
      <c r="AU395" s="79">
        <v>20</v>
      </c>
      <c r="AV395" s="80">
        <f t="shared" si="317"/>
        <v>29.09090909090909</v>
      </c>
      <c r="AW395" s="80">
        <f t="shared" si="318"/>
        <v>43.352601156069362</v>
      </c>
      <c r="AX395" s="80">
        <f t="shared" si="319"/>
        <v>54.140127388535028</v>
      </c>
      <c r="AY395" s="81">
        <f t="shared" si="320"/>
        <v>6.3583815028901727</v>
      </c>
      <c r="AZ395" s="81">
        <f t="shared" si="321"/>
        <v>34.391534391534393</v>
      </c>
      <c r="BA395" s="81">
        <f t="shared" si="322"/>
        <v>61.809045226130657</v>
      </c>
      <c r="BB395" s="81">
        <f t="shared" si="323"/>
        <v>48.453608247422679</v>
      </c>
      <c r="BC395" s="81">
        <f t="shared" si="324"/>
        <v>36.021505376344088</v>
      </c>
      <c r="BD395" s="82">
        <f t="shared" si="343"/>
        <v>76</v>
      </c>
      <c r="BE395" s="83">
        <v>9</v>
      </c>
      <c r="BF395" s="83">
        <v>11</v>
      </c>
      <c r="BG395" s="83">
        <v>14</v>
      </c>
      <c r="BH395" s="83">
        <v>62</v>
      </c>
      <c r="BI395" s="83">
        <v>103</v>
      </c>
      <c r="BJ395" s="83">
        <v>1</v>
      </c>
      <c r="BK395" s="77">
        <f t="shared" si="344"/>
        <v>180</v>
      </c>
      <c r="BL395" s="83">
        <f t="shared" si="325"/>
        <v>9</v>
      </c>
      <c r="BM395" s="84">
        <v>11</v>
      </c>
      <c r="BN395" s="83">
        <f t="shared" si="326"/>
        <v>11</v>
      </c>
      <c r="BO395" s="83">
        <f t="shared" si="327"/>
        <v>14</v>
      </c>
      <c r="BP395" s="83">
        <f t="shared" si="328"/>
        <v>62</v>
      </c>
      <c r="BQ395" s="83">
        <f t="shared" si="329"/>
        <v>103</v>
      </c>
      <c r="BR395" s="83">
        <f t="shared" si="330"/>
        <v>1</v>
      </c>
      <c r="BS395" s="77">
        <f t="shared" si="345"/>
        <v>180</v>
      </c>
      <c r="BT395" s="83">
        <f t="shared" si="331"/>
        <v>0</v>
      </c>
      <c r="BU395" s="77"/>
      <c r="BV395" s="83">
        <f t="shared" si="332"/>
        <v>0</v>
      </c>
      <c r="BW395" s="83">
        <f t="shared" si="333"/>
        <v>0</v>
      </c>
      <c r="BX395" s="83">
        <f t="shared" si="334"/>
        <v>0</v>
      </c>
      <c r="BY395" s="83">
        <f t="shared" si="335"/>
        <v>0</v>
      </c>
      <c r="BZ395" s="83">
        <f t="shared" si="336"/>
        <v>0</v>
      </c>
      <c r="CA395" s="77">
        <f t="shared" si="346"/>
        <v>0</v>
      </c>
      <c r="CC395" s="77"/>
      <c r="CI395" s="77">
        <f t="shared" si="347"/>
        <v>0</v>
      </c>
      <c r="CP395" s="77">
        <f t="shared" si="348"/>
        <v>0</v>
      </c>
      <c r="CQ395" s="85">
        <f t="shared" si="337"/>
        <v>0</v>
      </c>
      <c r="CR395" s="77"/>
      <c r="CS395" s="85">
        <f t="shared" si="306"/>
        <v>0</v>
      </c>
      <c r="CT395" s="85">
        <f t="shared" si="307"/>
        <v>0</v>
      </c>
      <c r="CU395" s="85">
        <f t="shared" si="308"/>
        <v>0</v>
      </c>
      <c r="CV395" s="85">
        <f t="shared" si="309"/>
        <v>0</v>
      </c>
      <c r="CW395" s="85">
        <f t="shared" si="305"/>
        <v>0</v>
      </c>
      <c r="CX395" s="77">
        <f t="shared" si="349"/>
        <v>0</v>
      </c>
      <c r="ET395" s="85">
        <v>8</v>
      </c>
      <c r="EU395" s="85">
        <v>8</v>
      </c>
      <c r="EV395" s="85">
        <v>5</v>
      </c>
      <c r="EW395" s="85">
        <v>44</v>
      </c>
      <c r="EX395" s="85">
        <v>82</v>
      </c>
      <c r="EY395" s="85">
        <v>1</v>
      </c>
      <c r="EZ395" s="85">
        <v>1</v>
      </c>
      <c r="FA395" s="85">
        <v>3</v>
      </c>
      <c r="FB395" s="85">
        <v>9</v>
      </c>
      <c r="FC395" s="85">
        <v>18</v>
      </c>
      <c r="FD395" s="85">
        <v>21</v>
      </c>
      <c r="FE395" s="85">
        <v>0</v>
      </c>
      <c r="FL395" s="86">
        <f t="shared" si="350"/>
        <v>74.199999999999989</v>
      </c>
      <c r="FM395" s="99">
        <f t="shared" si="338"/>
        <v>3</v>
      </c>
      <c r="FN395" s="99">
        <f t="shared" si="339"/>
        <v>0</v>
      </c>
      <c r="FO395" s="100">
        <f t="shared" si="340"/>
        <v>0.51</v>
      </c>
      <c r="FP395" s="100">
        <f t="shared" si="341"/>
        <v>0</v>
      </c>
      <c r="FQ395" s="101">
        <v>3.6290322580645178E-2</v>
      </c>
      <c r="FR395" s="101">
        <v>7.0952380952380878E-2</v>
      </c>
      <c r="FS395" s="101">
        <v>5.7333333333333465E-2</v>
      </c>
      <c r="FT395" s="100" t="s">
        <v>2190</v>
      </c>
      <c r="FU395" s="100" t="s">
        <v>1811</v>
      </c>
      <c r="FV395" s="100" t="s">
        <v>2191</v>
      </c>
      <c r="FW395" s="100" t="s">
        <v>1646</v>
      </c>
      <c r="FX395" s="100" t="s">
        <v>1706</v>
      </c>
      <c r="FY395" s="100" t="s">
        <v>2192</v>
      </c>
      <c r="FZ395" s="100" t="s">
        <v>1874</v>
      </c>
      <c r="GA395" s="100" t="s">
        <v>1581</v>
      </c>
      <c r="GB395" s="100"/>
    </row>
    <row r="396" spans="1:184" hidden="1" x14ac:dyDescent="0.25">
      <c r="A396" s="32" t="s">
        <v>379</v>
      </c>
      <c r="B396" s="90" t="s">
        <v>385</v>
      </c>
      <c r="C396" s="41" t="str">
        <f>'[1]Özet tablo'!P395</f>
        <v>GİRESUN</v>
      </c>
      <c r="D396" s="41"/>
      <c r="E396" s="41"/>
      <c r="F396" s="41"/>
      <c r="G396" s="91">
        <v>10</v>
      </c>
      <c r="H396" s="91">
        <v>38</v>
      </c>
      <c r="I396" s="91">
        <v>56</v>
      </c>
      <c r="J396" s="91">
        <v>104</v>
      </c>
      <c r="K396" s="92">
        <v>24</v>
      </c>
      <c r="L396" s="92">
        <v>50</v>
      </c>
      <c r="M396" s="92">
        <v>47</v>
      </c>
      <c r="N396" s="92">
        <v>121</v>
      </c>
      <c r="O396" s="93">
        <v>8</v>
      </c>
      <c r="P396" s="40">
        <v>5</v>
      </c>
      <c r="Q396" s="94">
        <f t="shared" si="303"/>
        <v>17</v>
      </c>
      <c r="R396" s="95">
        <f t="shared" si="304"/>
        <v>0.16346153846153846</v>
      </c>
      <c r="S396" s="96">
        <v>84</v>
      </c>
      <c r="T396" s="96">
        <v>95</v>
      </c>
      <c r="U396" s="96">
        <v>78</v>
      </c>
      <c r="V396" s="96">
        <v>102</v>
      </c>
      <c r="W396" s="96">
        <v>173</v>
      </c>
      <c r="X396" s="96">
        <v>257</v>
      </c>
      <c r="Y396" s="73">
        <f t="shared" si="310"/>
        <v>28.571428571428569</v>
      </c>
      <c r="Z396" s="73">
        <f t="shared" si="311"/>
        <v>52.631578947368418</v>
      </c>
      <c r="AA396" s="73">
        <f t="shared" si="312"/>
        <v>64.102564102564102</v>
      </c>
      <c r="AB396" s="73">
        <f t="shared" si="313"/>
        <v>57.80346820809249</v>
      </c>
      <c r="AC396" s="73">
        <f t="shared" si="314"/>
        <v>48.249027237354085</v>
      </c>
      <c r="AD396" s="97">
        <f t="shared" si="315"/>
        <v>73</v>
      </c>
      <c r="AE396" s="40">
        <f t="shared" si="316"/>
        <v>28</v>
      </c>
      <c r="AF396" s="98">
        <v>87</v>
      </c>
      <c r="AG396" s="98">
        <v>60</v>
      </c>
      <c r="AH396" s="98">
        <v>99</v>
      </c>
      <c r="AI396" s="98">
        <v>69</v>
      </c>
      <c r="AJ396" s="98">
        <v>21</v>
      </c>
      <c r="AK396" s="98">
        <v>29</v>
      </c>
      <c r="AL396" s="76">
        <v>3</v>
      </c>
      <c r="AM396" s="76">
        <v>8</v>
      </c>
      <c r="AN396" s="77">
        <v>14</v>
      </c>
      <c r="AO396" s="77">
        <v>56</v>
      </c>
      <c r="AP396" s="77">
        <v>51</v>
      </c>
      <c r="AQ396" s="77">
        <v>0</v>
      </c>
      <c r="AR396" s="77">
        <f t="shared" si="342"/>
        <v>121</v>
      </c>
      <c r="AS396" s="77">
        <v>1</v>
      </c>
      <c r="AT396" s="78">
        <v>2</v>
      </c>
      <c r="AU396" s="79">
        <v>8</v>
      </c>
      <c r="AV396" s="80">
        <f t="shared" si="317"/>
        <v>49.612403100775197</v>
      </c>
      <c r="AW396" s="80">
        <f t="shared" si="318"/>
        <v>63.095238095238095</v>
      </c>
      <c r="AX396" s="80">
        <f t="shared" si="319"/>
        <v>72.463768115942031</v>
      </c>
      <c r="AY396" s="81">
        <f t="shared" si="320"/>
        <v>23.333333333333332</v>
      </c>
      <c r="AZ396" s="81">
        <f t="shared" si="321"/>
        <v>56.56565656565656</v>
      </c>
      <c r="BA396" s="81">
        <f t="shared" si="322"/>
        <v>67.777777777777786</v>
      </c>
      <c r="BB396" s="81">
        <f t="shared" si="323"/>
        <v>61.904761904761905</v>
      </c>
      <c r="BC396" s="81">
        <f t="shared" si="324"/>
        <v>50</v>
      </c>
      <c r="BD396" s="82">
        <f t="shared" si="343"/>
        <v>29</v>
      </c>
      <c r="BE396" s="83">
        <v>3</v>
      </c>
      <c r="BF396" s="83">
        <v>5</v>
      </c>
      <c r="BG396" s="83">
        <v>20</v>
      </c>
      <c r="BH396" s="83">
        <v>53</v>
      </c>
      <c r="BI396" s="83">
        <v>58</v>
      </c>
      <c r="BJ396" s="83">
        <v>1</v>
      </c>
      <c r="BK396" s="77">
        <f t="shared" si="344"/>
        <v>132</v>
      </c>
      <c r="BL396" s="83">
        <f t="shared" si="325"/>
        <v>3</v>
      </c>
      <c r="BM396" s="84">
        <v>8</v>
      </c>
      <c r="BN396" s="83">
        <f t="shared" si="326"/>
        <v>5</v>
      </c>
      <c r="BO396" s="83">
        <f t="shared" si="327"/>
        <v>20</v>
      </c>
      <c r="BP396" s="83">
        <f t="shared" si="328"/>
        <v>53</v>
      </c>
      <c r="BQ396" s="83">
        <f t="shared" si="329"/>
        <v>58</v>
      </c>
      <c r="BR396" s="83">
        <f t="shared" si="330"/>
        <v>1</v>
      </c>
      <c r="BS396" s="77">
        <f t="shared" si="345"/>
        <v>132</v>
      </c>
      <c r="BT396" s="83">
        <f t="shared" si="331"/>
        <v>0</v>
      </c>
      <c r="BU396" s="77"/>
      <c r="BV396" s="83">
        <f t="shared" si="332"/>
        <v>0</v>
      </c>
      <c r="BW396" s="83">
        <f t="shared" si="333"/>
        <v>0</v>
      </c>
      <c r="BX396" s="83">
        <f t="shared" si="334"/>
        <v>0</v>
      </c>
      <c r="BY396" s="83">
        <f t="shared" si="335"/>
        <v>0</v>
      </c>
      <c r="BZ396" s="83">
        <f t="shared" si="336"/>
        <v>0</v>
      </c>
      <c r="CA396" s="77">
        <f t="shared" si="346"/>
        <v>0</v>
      </c>
      <c r="CC396" s="77"/>
      <c r="CI396" s="77">
        <f t="shared" si="347"/>
        <v>0</v>
      </c>
      <c r="CP396" s="77">
        <f t="shared" si="348"/>
        <v>0</v>
      </c>
      <c r="CQ396" s="85">
        <f t="shared" si="337"/>
        <v>0</v>
      </c>
      <c r="CR396" s="77"/>
      <c r="CS396" s="85">
        <f t="shared" si="306"/>
        <v>0</v>
      </c>
      <c r="CT396" s="85">
        <f t="shared" si="307"/>
        <v>0</v>
      </c>
      <c r="CU396" s="85">
        <f t="shared" si="308"/>
        <v>0</v>
      </c>
      <c r="CV396" s="85">
        <f t="shared" si="309"/>
        <v>0</v>
      </c>
      <c r="CW396" s="85">
        <f t="shared" si="305"/>
        <v>0</v>
      </c>
      <c r="CX396" s="77">
        <f t="shared" si="349"/>
        <v>0</v>
      </c>
      <c r="ET396" s="85">
        <v>2</v>
      </c>
      <c r="EU396" s="85">
        <v>2</v>
      </c>
      <c r="EV396" s="85">
        <v>7</v>
      </c>
      <c r="EW396" s="85">
        <v>22</v>
      </c>
      <c r="EX396" s="85">
        <v>17</v>
      </c>
      <c r="EY396" s="85">
        <v>0</v>
      </c>
      <c r="EZ396" s="85">
        <v>1</v>
      </c>
      <c r="FA396" s="85">
        <v>3</v>
      </c>
      <c r="FB396" s="85">
        <v>13</v>
      </c>
      <c r="FC396" s="85">
        <v>31</v>
      </c>
      <c r="FD396" s="85">
        <v>41</v>
      </c>
      <c r="FE396" s="85">
        <v>1</v>
      </c>
      <c r="FL396" s="86">
        <f t="shared" si="350"/>
        <v>8.5999999999999943</v>
      </c>
      <c r="FM396" s="99">
        <f t="shared" si="338"/>
        <v>0</v>
      </c>
      <c r="FN396" s="99">
        <f t="shared" si="339"/>
        <v>0</v>
      </c>
      <c r="FO396" s="100">
        <f t="shared" si="340"/>
        <v>0</v>
      </c>
      <c r="FP396" s="100">
        <f t="shared" si="341"/>
        <v>0</v>
      </c>
      <c r="FQ396" s="101">
        <v>0.45234588680833154</v>
      </c>
      <c r="FR396" s="101">
        <v>0.39889263360616273</v>
      </c>
      <c r="FS396" s="101">
        <v>0.36783774526593932</v>
      </c>
      <c r="FT396" s="100" t="s">
        <v>1618</v>
      </c>
      <c r="FU396" s="100" t="s">
        <v>1595</v>
      </c>
      <c r="FV396" s="100" t="s">
        <v>1584</v>
      </c>
      <c r="FW396" s="100" t="s">
        <v>2205</v>
      </c>
      <c r="FX396" s="100" t="s">
        <v>2193</v>
      </c>
      <c r="FY396" s="100" t="s">
        <v>1822</v>
      </c>
      <c r="FZ396" s="100" t="s">
        <v>1880</v>
      </c>
      <c r="GA396" s="100" t="s">
        <v>1685</v>
      </c>
      <c r="GB396" s="100"/>
    </row>
    <row r="397" spans="1:184" hidden="1" x14ac:dyDescent="0.25">
      <c r="A397" s="32" t="s">
        <v>379</v>
      </c>
      <c r="B397" s="90" t="s">
        <v>386</v>
      </c>
      <c r="C397" s="41" t="str">
        <f>'[1]Özet tablo'!P396</f>
        <v>GİRESUN</v>
      </c>
      <c r="D397" s="41"/>
      <c r="E397" s="41"/>
      <c r="F397" s="41"/>
      <c r="G397" s="91">
        <v>22</v>
      </c>
      <c r="H397" s="91">
        <v>102</v>
      </c>
      <c r="I397" s="91">
        <v>159</v>
      </c>
      <c r="J397" s="91">
        <v>283</v>
      </c>
      <c r="K397" s="92">
        <v>33</v>
      </c>
      <c r="L397" s="92">
        <v>119</v>
      </c>
      <c r="M397" s="92">
        <v>207</v>
      </c>
      <c r="N397" s="92">
        <v>359</v>
      </c>
      <c r="O397" s="93">
        <v>21</v>
      </c>
      <c r="P397" s="40">
        <v>37</v>
      </c>
      <c r="Q397" s="94">
        <f t="shared" si="303"/>
        <v>76</v>
      </c>
      <c r="R397" s="95">
        <f t="shared" si="304"/>
        <v>0.26855123674911663</v>
      </c>
      <c r="S397" s="96">
        <v>317</v>
      </c>
      <c r="T397" s="96">
        <v>419</v>
      </c>
      <c r="U397" s="96">
        <v>326</v>
      </c>
      <c r="V397" s="96">
        <v>433</v>
      </c>
      <c r="W397" s="96">
        <v>745</v>
      </c>
      <c r="X397" s="96">
        <v>1062</v>
      </c>
      <c r="Y397" s="73">
        <f t="shared" si="310"/>
        <v>10.410094637223976</v>
      </c>
      <c r="Z397" s="73">
        <f t="shared" si="311"/>
        <v>28.400954653937948</v>
      </c>
      <c r="AA397" s="73">
        <f t="shared" si="312"/>
        <v>58.588957055214721</v>
      </c>
      <c r="AB397" s="73">
        <f t="shared" si="313"/>
        <v>41.61073825503356</v>
      </c>
      <c r="AC397" s="73">
        <f t="shared" si="314"/>
        <v>32.297551789077211</v>
      </c>
      <c r="AD397" s="97">
        <f t="shared" si="315"/>
        <v>435</v>
      </c>
      <c r="AE397" s="40">
        <f t="shared" si="316"/>
        <v>135</v>
      </c>
      <c r="AF397" s="98">
        <v>442</v>
      </c>
      <c r="AG397" s="98">
        <v>348</v>
      </c>
      <c r="AH397" s="98">
        <v>443</v>
      </c>
      <c r="AI397" s="98">
        <v>313</v>
      </c>
      <c r="AJ397" s="98">
        <v>115</v>
      </c>
      <c r="AK397" s="98">
        <v>121</v>
      </c>
      <c r="AL397" s="76">
        <v>11</v>
      </c>
      <c r="AM397" s="76">
        <v>16</v>
      </c>
      <c r="AN397" s="77">
        <v>21</v>
      </c>
      <c r="AO397" s="77">
        <v>164</v>
      </c>
      <c r="AP397" s="77">
        <v>301</v>
      </c>
      <c r="AQ397" s="77">
        <v>9</v>
      </c>
      <c r="AR397" s="77">
        <f t="shared" si="342"/>
        <v>495</v>
      </c>
      <c r="AS397" s="77">
        <v>76</v>
      </c>
      <c r="AT397" s="78">
        <v>18</v>
      </c>
      <c r="AU397" s="79">
        <v>24</v>
      </c>
      <c r="AV397" s="80">
        <f t="shared" si="317"/>
        <v>38.57791225416036</v>
      </c>
      <c r="AW397" s="80">
        <f t="shared" si="318"/>
        <v>52.645502645502653</v>
      </c>
      <c r="AX397" s="80">
        <f t="shared" si="319"/>
        <v>74.760383386581481</v>
      </c>
      <c r="AY397" s="81">
        <f t="shared" si="320"/>
        <v>6.0344827586206895</v>
      </c>
      <c r="AZ397" s="81">
        <f t="shared" si="321"/>
        <v>37.020316027088036</v>
      </c>
      <c r="BA397" s="81">
        <f t="shared" si="322"/>
        <v>80.140186915887853</v>
      </c>
      <c r="BB397" s="81">
        <f t="shared" si="323"/>
        <v>58.208955223880601</v>
      </c>
      <c r="BC397" s="81">
        <f t="shared" si="324"/>
        <v>46.907216494845358</v>
      </c>
      <c r="BD397" s="82">
        <f t="shared" si="343"/>
        <v>85</v>
      </c>
      <c r="BE397" s="83">
        <v>11</v>
      </c>
      <c r="BF397" s="83">
        <v>18</v>
      </c>
      <c r="BG397" s="83">
        <v>21</v>
      </c>
      <c r="BH397" s="83">
        <v>154</v>
      </c>
      <c r="BI397" s="83">
        <v>298</v>
      </c>
      <c r="BJ397" s="83">
        <v>11</v>
      </c>
      <c r="BK397" s="77">
        <f t="shared" si="344"/>
        <v>484</v>
      </c>
      <c r="BL397" s="83">
        <f t="shared" si="325"/>
        <v>10</v>
      </c>
      <c r="BM397" s="84">
        <v>15</v>
      </c>
      <c r="BN397" s="83">
        <f t="shared" si="326"/>
        <v>17</v>
      </c>
      <c r="BO397" s="83">
        <f t="shared" si="327"/>
        <v>21</v>
      </c>
      <c r="BP397" s="83">
        <f t="shared" si="328"/>
        <v>154</v>
      </c>
      <c r="BQ397" s="83">
        <f t="shared" si="329"/>
        <v>284</v>
      </c>
      <c r="BR397" s="83">
        <f t="shared" si="330"/>
        <v>9</v>
      </c>
      <c r="BS397" s="77">
        <f t="shared" si="345"/>
        <v>468</v>
      </c>
      <c r="BT397" s="83">
        <f t="shared" si="331"/>
        <v>0</v>
      </c>
      <c r="BU397" s="77"/>
      <c r="BV397" s="83">
        <f t="shared" si="332"/>
        <v>0</v>
      </c>
      <c r="BW397" s="83">
        <f t="shared" si="333"/>
        <v>0</v>
      </c>
      <c r="BX397" s="83">
        <f t="shared" si="334"/>
        <v>0</v>
      </c>
      <c r="BY397" s="83">
        <f t="shared" si="335"/>
        <v>0</v>
      </c>
      <c r="BZ397" s="83">
        <f t="shared" si="336"/>
        <v>0</v>
      </c>
      <c r="CA397" s="77">
        <f t="shared" si="346"/>
        <v>0</v>
      </c>
      <c r="CB397" s="85">
        <v>1</v>
      </c>
      <c r="CC397" s="77">
        <v>1</v>
      </c>
      <c r="CD397" s="85">
        <v>1</v>
      </c>
      <c r="CE397" s="85">
        <v>0</v>
      </c>
      <c r="CF397" s="85">
        <v>0</v>
      </c>
      <c r="CG397" s="85">
        <v>14</v>
      </c>
      <c r="CH397" s="85">
        <v>2</v>
      </c>
      <c r="CI397" s="77">
        <f t="shared" si="347"/>
        <v>16</v>
      </c>
      <c r="CP397" s="77">
        <f t="shared" si="348"/>
        <v>0</v>
      </c>
      <c r="CQ397" s="85">
        <f t="shared" si="337"/>
        <v>0</v>
      </c>
      <c r="CR397" s="77"/>
      <c r="CS397" s="85">
        <f t="shared" si="306"/>
        <v>0</v>
      </c>
      <c r="CT397" s="85">
        <f t="shared" si="307"/>
        <v>0</v>
      </c>
      <c r="CU397" s="85">
        <f t="shared" si="308"/>
        <v>0</v>
      </c>
      <c r="CV397" s="85">
        <f t="shared" si="309"/>
        <v>0</v>
      </c>
      <c r="CW397" s="85">
        <f t="shared" si="305"/>
        <v>0</v>
      </c>
      <c r="CX397" s="77">
        <f t="shared" si="349"/>
        <v>0</v>
      </c>
      <c r="ET397" s="85">
        <v>9</v>
      </c>
      <c r="EU397" s="85">
        <v>12</v>
      </c>
      <c r="EV397" s="85">
        <v>3</v>
      </c>
      <c r="EW397" s="85">
        <v>97</v>
      </c>
      <c r="EX397" s="85">
        <v>244</v>
      </c>
      <c r="EY397" s="85">
        <v>8</v>
      </c>
      <c r="EZ397" s="85">
        <v>1</v>
      </c>
      <c r="FA397" s="85">
        <v>5</v>
      </c>
      <c r="FB397" s="85">
        <v>18</v>
      </c>
      <c r="FC397" s="85">
        <v>57</v>
      </c>
      <c r="FD397" s="85">
        <v>40</v>
      </c>
      <c r="FE397" s="85">
        <v>1</v>
      </c>
      <c r="FL397" s="86">
        <f t="shared" si="350"/>
        <v>37.199999999999932</v>
      </c>
      <c r="FM397" s="99">
        <f t="shared" si="338"/>
        <v>1</v>
      </c>
      <c r="FN397" s="99">
        <f t="shared" si="339"/>
        <v>0</v>
      </c>
      <c r="FO397" s="100">
        <f t="shared" si="340"/>
        <v>0.17</v>
      </c>
      <c r="FP397" s="100">
        <f t="shared" si="341"/>
        <v>0</v>
      </c>
      <c r="FQ397" s="101">
        <v>-0.17442424242424254</v>
      </c>
      <c r="FR397" s="101">
        <v>-3.1819310002482136E-2</v>
      </c>
      <c r="FS397" s="101">
        <v>0.15687103594080354</v>
      </c>
      <c r="FT397" s="100" t="s">
        <v>1561</v>
      </c>
      <c r="FU397" s="100" t="s">
        <v>1562</v>
      </c>
      <c r="FV397" s="100" t="s">
        <v>1491</v>
      </c>
      <c r="FW397" s="100" t="s">
        <v>1563</v>
      </c>
      <c r="FX397" s="100" t="s">
        <v>1484</v>
      </c>
      <c r="FY397" s="100" t="s">
        <v>1564</v>
      </c>
      <c r="FZ397" s="100" t="s">
        <v>1496</v>
      </c>
      <c r="GA397" s="100" t="s">
        <v>1552</v>
      </c>
      <c r="GB397" s="100"/>
    </row>
    <row r="398" spans="1:184" hidden="1" x14ac:dyDescent="0.25">
      <c r="A398" s="32" t="s">
        <v>379</v>
      </c>
      <c r="B398" s="90" t="s">
        <v>387</v>
      </c>
      <c r="C398" s="41" t="str">
        <f>'[1]Özet tablo'!P397</f>
        <v>GİRESUN</v>
      </c>
      <c r="D398" s="41"/>
      <c r="E398" s="41"/>
      <c r="F398" s="41"/>
      <c r="G398" s="91">
        <v>30</v>
      </c>
      <c r="H398" s="91">
        <v>64</v>
      </c>
      <c r="I398" s="91">
        <v>55</v>
      </c>
      <c r="J398" s="91">
        <v>149</v>
      </c>
      <c r="K398" s="92">
        <v>50</v>
      </c>
      <c r="L398" s="92">
        <v>115</v>
      </c>
      <c r="M398" s="92">
        <v>60</v>
      </c>
      <c r="N398" s="92">
        <v>225</v>
      </c>
      <c r="O398" s="93">
        <v>7</v>
      </c>
      <c r="P398" s="40">
        <v>12</v>
      </c>
      <c r="Q398" s="94">
        <f t="shared" si="303"/>
        <v>76</v>
      </c>
      <c r="R398" s="95">
        <f t="shared" si="304"/>
        <v>0.51006711409395977</v>
      </c>
      <c r="S398" s="96">
        <v>82</v>
      </c>
      <c r="T398" s="96">
        <v>136</v>
      </c>
      <c r="U398" s="96">
        <v>76</v>
      </c>
      <c r="V398" s="96">
        <v>111</v>
      </c>
      <c r="W398" s="96">
        <v>212</v>
      </c>
      <c r="X398" s="96">
        <v>294</v>
      </c>
      <c r="Y398" s="73">
        <f t="shared" si="310"/>
        <v>60.975609756097562</v>
      </c>
      <c r="Z398" s="73">
        <f t="shared" si="311"/>
        <v>84.558823529411768</v>
      </c>
      <c r="AA398" s="73">
        <f t="shared" si="312"/>
        <v>72.368421052631575</v>
      </c>
      <c r="AB398" s="73">
        <f t="shared" si="313"/>
        <v>80.188679245283026</v>
      </c>
      <c r="AC398" s="73">
        <f t="shared" si="314"/>
        <v>74.829931972789126</v>
      </c>
      <c r="AD398" s="97">
        <f t="shared" si="315"/>
        <v>42</v>
      </c>
      <c r="AE398" s="40">
        <f t="shared" si="316"/>
        <v>21</v>
      </c>
      <c r="AF398" s="98">
        <v>114</v>
      </c>
      <c r="AG398" s="98">
        <v>96</v>
      </c>
      <c r="AH398" s="98">
        <v>108</v>
      </c>
      <c r="AI398" s="98">
        <v>98</v>
      </c>
      <c r="AJ398" s="98">
        <v>31</v>
      </c>
      <c r="AK398" s="98">
        <v>21</v>
      </c>
      <c r="AL398" s="76">
        <v>7</v>
      </c>
      <c r="AM398" s="76">
        <v>9</v>
      </c>
      <c r="AN398" s="77">
        <v>31</v>
      </c>
      <c r="AO398" s="77">
        <v>76</v>
      </c>
      <c r="AP398" s="77">
        <v>96</v>
      </c>
      <c r="AQ398" s="77">
        <v>1</v>
      </c>
      <c r="AR398" s="77">
        <f t="shared" si="342"/>
        <v>204</v>
      </c>
      <c r="AS398" s="77">
        <v>23</v>
      </c>
      <c r="AT398" s="78">
        <v>4</v>
      </c>
      <c r="AU398" s="79">
        <v>8</v>
      </c>
      <c r="AV398" s="80">
        <f t="shared" si="317"/>
        <v>54.123711340206185</v>
      </c>
      <c r="AW398" s="80">
        <f t="shared" si="318"/>
        <v>72.815533980582529</v>
      </c>
      <c r="AX398" s="80">
        <f t="shared" si="319"/>
        <v>75.510204081632651</v>
      </c>
      <c r="AY398" s="81">
        <f t="shared" si="320"/>
        <v>32.291666666666671</v>
      </c>
      <c r="AZ398" s="81">
        <f t="shared" si="321"/>
        <v>70.370370370370367</v>
      </c>
      <c r="BA398" s="81">
        <f t="shared" si="322"/>
        <v>83.720930232558146</v>
      </c>
      <c r="BB398" s="81">
        <f t="shared" si="323"/>
        <v>77.637130801687761</v>
      </c>
      <c r="BC398" s="81">
        <f t="shared" si="324"/>
        <v>61.777777777777779</v>
      </c>
      <c r="BD398" s="82">
        <f t="shared" si="343"/>
        <v>21</v>
      </c>
      <c r="BE398" s="83">
        <v>7</v>
      </c>
      <c r="BF398" s="83">
        <v>10</v>
      </c>
      <c r="BG398" s="83">
        <v>31</v>
      </c>
      <c r="BH398" s="83">
        <v>73</v>
      </c>
      <c r="BI398" s="83">
        <v>100</v>
      </c>
      <c r="BJ398" s="83">
        <v>2</v>
      </c>
      <c r="BK398" s="77">
        <f t="shared" si="344"/>
        <v>206</v>
      </c>
      <c r="BL398" s="83">
        <f t="shared" si="325"/>
        <v>7</v>
      </c>
      <c r="BM398" s="84">
        <v>9</v>
      </c>
      <c r="BN398" s="83">
        <f t="shared" si="326"/>
        <v>10</v>
      </c>
      <c r="BO398" s="83">
        <f t="shared" si="327"/>
        <v>31</v>
      </c>
      <c r="BP398" s="83">
        <f t="shared" si="328"/>
        <v>73</v>
      </c>
      <c r="BQ398" s="83">
        <f t="shared" si="329"/>
        <v>100</v>
      </c>
      <c r="BR398" s="83">
        <f t="shared" si="330"/>
        <v>2</v>
      </c>
      <c r="BS398" s="77">
        <f t="shared" si="345"/>
        <v>206</v>
      </c>
      <c r="BT398" s="83">
        <f t="shared" si="331"/>
        <v>0</v>
      </c>
      <c r="BU398" s="77"/>
      <c r="BV398" s="83">
        <f t="shared" si="332"/>
        <v>0</v>
      </c>
      <c r="BW398" s="83">
        <f t="shared" si="333"/>
        <v>0</v>
      </c>
      <c r="BX398" s="83">
        <f t="shared" si="334"/>
        <v>0</v>
      </c>
      <c r="BY398" s="83">
        <f t="shared" si="335"/>
        <v>0</v>
      </c>
      <c r="BZ398" s="83">
        <f t="shared" si="336"/>
        <v>0</v>
      </c>
      <c r="CA398" s="77">
        <f t="shared" si="346"/>
        <v>0</v>
      </c>
      <c r="CC398" s="77"/>
      <c r="CI398" s="77">
        <f t="shared" si="347"/>
        <v>0</v>
      </c>
      <c r="CP398" s="77">
        <f t="shared" si="348"/>
        <v>0</v>
      </c>
      <c r="CQ398" s="85">
        <f t="shared" si="337"/>
        <v>0</v>
      </c>
      <c r="CR398" s="77"/>
      <c r="CS398" s="85">
        <f t="shared" si="306"/>
        <v>0</v>
      </c>
      <c r="CT398" s="85">
        <f t="shared" si="307"/>
        <v>0</v>
      </c>
      <c r="CU398" s="85">
        <f t="shared" si="308"/>
        <v>0</v>
      </c>
      <c r="CV398" s="85">
        <f t="shared" si="309"/>
        <v>0</v>
      </c>
      <c r="CW398" s="85">
        <f t="shared" si="305"/>
        <v>0</v>
      </c>
      <c r="CX398" s="77">
        <f t="shared" si="349"/>
        <v>0</v>
      </c>
      <c r="EH398" s="85">
        <v>1</v>
      </c>
      <c r="EI398" s="85">
        <v>1</v>
      </c>
      <c r="EJ398" s="85">
        <v>1</v>
      </c>
      <c r="EK398" s="85">
        <v>1</v>
      </c>
      <c r="EL398" s="85">
        <v>2</v>
      </c>
      <c r="EM398" s="85">
        <v>0</v>
      </c>
      <c r="ET398" s="85">
        <v>5</v>
      </c>
      <c r="EU398" s="85">
        <v>6</v>
      </c>
      <c r="EV398" s="85">
        <v>11</v>
      </c>
      <c r="EW398" s="85">
        <v>36</v>
      </c>
      <c r="EX398" s="85">
        <v>76</v>
      </c>
      <c r="EY398" s="85">
        <v>1</v>
      </c>
      <c r="EZ398" s="85">
        <v>1</v>
      </c>
      <c r="FA398" s="85">
        <v>3</v>
      </c>
      <c r="FB398" s="85">
        <v>19</v>
      </c>
      <c r="FC398" s="85">
        <v>36</v>
      </c>
      <c r="FD398" s="85">
        <v>22</v>
      </c>
      <c r="FE398" s="85">
        <v>1</v>
      </c>
      <c r="FL398" s="86">
        <f t="shared" si="350"/>
        <v>0</v>
      </c>
      <c r="FM398" s="99">
        <f t="shared" si="338"/>
        <v>0</v>
      </c>
      <c r="FN398" s="99">
        <f t="shared" si="339"/>
        <v>0</v>
      </c>
      <c r="FO398" s="100">
        <f t="shared" si="340"/>
        <v>0</v>
      </c>
      <c r="FP398" s="100">
        <f t="shared" si="341"/>
        <v>0</v>
      </c>
      <c r="FQ398" s="101">
        <v>0.25203836714880318</v>
      </c>
      <c r="FR398" s="101">
        <v>0.23718106334285324</v>
      </c>
      <c r="FS398" s="101">
        <v>0.29404372958029673</v>
      </c>
      <c r="FT398" s="100" t="s">
        <v>1638</v>
      </c>
      <c r="FU398" s="100" t="s">
        <v>1639</v>
      </c>
      <c r="FV398" s="100" t="s">
        <v>1640</v>
      </c>
      <c r="FW398" s="100" t="s">
        <v>1573</v>
      </c>
      <c r="FX398" s="100" t="s">
        <v>1641</v>
      </c>
      <c r="FY398" s="100" t="s">
        <v>1520</v>
      </c>
      <c r="FZ398" s="100" t="s">
        <v>1642</v>
      </c>
      <c r="GA398" s="100" t="s">
        <v>1461</v>
      </c>
      <c r="GB398" s="100"/>
    </row>
    <row r="399" spans="1:184" hidden="1" x14ac:dyDescent="0.25">
      <c r="A399" s="32" t="s">
        <v>379</v>
      </c>
      <c r="B399" s="90" t="s">
        <v>388</v>
      </c>
      <c r="C399" s="41" t="str">
        <f>'[1]Özet tablo'!P398</f>
        <v>GİRESUN</v>
      </c>
      <c r="D399" s="41"/>
      <c r="E399" s="41"/>
      <c r="F399" s="41"/>
      <c r="G399" s="91">
        <v>39</v>
      </c>
      <c r="H399" s="91">
        <v>152</v>
      </c>
      <c r="I399" s="91">
        <v>199</v>
      </c>
      <c r="J399" s="91">
        <v>390</v>
      </c>
      <c r="K399" s="92">
        <v>66</v>
      </c>
      <c r="L399" s="92">
        <v>159</v>
      </c>
      <c r="M399" s="92">
        <v>206</v>
      </c>
      <c r="N399" s="92">
        <v>431</v>
      </c>
      <c r="O399" s="93">
        <v>12</v>
      </c>
      <c r="P399" s="40">
        <v>45</v>
      </c>
      <c r="Q399" s="94">
        <f t="shared" si="303"/>
        <v>41</v>
      </c>
      <c r="R399" s="95">
        <f t="shared" si="304"/>
        <v>0.10512820512820513</v>
      </c>
      <c r="S399" s="96">
        <v>238</v>
      </c>
      <c r="T399" s="96">
        <v>330</v>
      </c>
      <c r="U399" s="96">
        <v>266</v>
      </c>
      <c r="V399" s="96">
        <v>353</v>
      </c>
      <c r="W399" s="96">
        <v>596</v>
      </c>
      <c r="X399" s="96">
        <v>834</v>
      </c>
      <c r="Y399" s="73">
        <f t="shared" si="310"/>
        <v>27.731092436974791</v>
      </c>
      <c r="Z399" s="73">
        <f t="shared" si="311"/>
        <v>48.18181818181818</v>
      </c>
      <c r="AA399" s="73">
        <f t="shared" si="312"/>
        <v>65.037593984962399</v>
      </c>
      <c r="AB399" s="73">
        <f t="shared" si="313"/>
        <v>55.70469798657718</v>
      </c>
      <c r="AC399" s="73">
        <f t="shared" si="314"/>
        <v>47.721822541966425</v>
      </c>
      <c r="AD399" s="97">
        <f t="shared" si="315"/>
        <v>264</v>
      </c>
      <c r="AE399" s="40">
        <f t="shared" si="316"/>
        <v>93</v>
      </c>
      <c r="AF399" s="98">
        <v>311</v>
      </c>
      <c r="AG399" s="98">
        <v>237</v>
      </c>
      <c r="AH399" s="98">
        <v>315</v>
      </c>
      <c r="AI399" s="98">
        <v>235</v>
      </c>
      <c r="AJ399" s="98">
        <v>87</v>
      </c>
      <c r="AK399" s="98">
        <v>91</v>
      </c>
      <c r="AL399" s="76">
        <v>15</v>
      </c>
      <c r="AM399" s="76">
        <v>23</v>
      </c>
      <c r="AN399" s="77">
        <v>63</v>
      </c>
      <c r="AO399" s="77">
        <v>168</v>
      </c>
      <c r="AP399" s="77">
        <v>220</v>
      </c>
      <c r="AQ399" s="77">
        <v>10</v>
      </c>
      <c r="AR399" s="77">
        <f t="shared" si="342"/>
        <v>461</v>
      </c>
      <c r="AS399" s="77">
        <v>55</v>
      </c>
      <c r="AT399" s="78">
        <v>17</v>
      </c>
      <c r="AU399" s="79">
        <v>34</v>
      </c>
      <c r="AV399" s="80">
        <f t="shared" si="317"/>
        <v>50.423728813559322</v>
      </c>
      <c r="AW399" s="80">
        <f t="shared" si="318"/>
        <v>62.363636363636367</v>
      </c>
      <c r="AX399" s="80">
        <f t="shared" si="319"/>
        <v>74.468085106382972</v>
      </c>
      <c r="AY399" s="81">
        <f t="shared" si="320"/>
        <v>26.582278481012654</v>
      </c>
      <c r="AZ399" s="81">
        <f t="shared" si="321"/>
        <v>53.333333333333336</v>
      </c>
      <c r="BA399" s="81">
        <f t="shared" si="322"/>
        <v>84.161490683229815</v>
      </c>
      <c r="BB399" s="81">
        <f t="shared" si="323"/>
        <v>68.916797488226052</v>
      </c>
      <c r="BC399" s="81">
        <f t="shared" si="324"/>
        <v>59.749552772808592</v>
      </c>
      <c r="BD399" s="82">
        <f t="shared" si="343"/>
        <v>51</v>
      </c>
      <c r="BE399" s="83">
        <v>15</v>
      </c>
      <c r="BF399" s="83">
        <v>26</v>
      </c>
      <c r="BG399" s="83">
        <v>64</v>
      </c>
      <c r="BH399" s="83">
        <v>172</v>
      </c>
      <c r="BI399" s="83">
        <v>229</v>
      </c>
      <c r="BJ399" s="83">
        <v>16</v>
      </c>
      <c r="BK399" s="77">
        <f t="shared" si="344"/>
        <v>481</v>
      </c>
      <c r="BL399" s="83">
        <f t="shared" si="325"/>
        <v>13</v>
      </c>
      <c r="BM399" s="84">
        <v>20</v>
      </c>
      <c r="BN399" s="83">
        <f t="shared" si="326"/>
        <v>23</v>
      </c>
      <c r="BO399" s="83">
        <f t="shared" si="327"/>
        <v>56</v>
      </c>
      <c r="BP399" s="83">
        <f t="shared" si="328"/>
        <v>141</v>
      </c>
      <c r="BQ399" s="83">
        <f t="shared" si="329"/>
        <v>213</v>
      </c>
      <c r="BR399" s="83">
        <f t="shared" si="330"/>
        <v>15</v>
      </c>
      <c r="BS399" s="77">
        <f t="shared" si="345"/>
        <v>425</v>
      </c>
      <c r="BT399" s="83">
        <f t="shared" si="331"/>
        <v>0</v>
      </c>
      <c r="BU399" s="77"/>
      <c r="BV399" s="83">
        <f t="shared" si="332"/>
        <v>0</v>
      </c>
      <c r="BW399" s="83">
        <f t="shared" si="333"/>
        <v>0</v>
      </c>
      <c r="BX399" s="83">
        <f t="shared" si="334"/>
        <v>0</v>
      </c>
      <c r="BY399" s="83">
        <f t="shared" si="335"/>
        <v>0</v>
      </c>
      <c r="BZ399" s="83">
        <f t="shared" si="336"/>
        <v>0</v>
      </c>
      <c r="CA399" s="77">
        <f t="shared" si="346"/>
        <v>0</v>
      </c>
      <c r="CB399" s="85">
        <v>1</v>
      </c>
      <c r="CC399" s="77">
        <v>2</v>
      </c>
      <c r="CD399" s="85">
        <v>2</v>
      </c>
      <c r="CE399" s="85">
        <v>8</v>
      </c>
      <c r="CF399" s="85">
        <v>17</v>
      </c>
      <c r="CG399" s="85">
        <v>11</v>
      </c>
      <c r="CH399" s="85">
        <v>1</v>
      </c>
      <c r="CI399" s="77">
        <f t="shared" si="347"/>
        <v>37</v>
      </c>
      <c r="CP399" s="77">
        <f t="shared" si="348"/>
        <v>0</v>
      </c>
      <c r="CQ399" s="85">
        <f t="shared" si="337"/>
        <v>1</v>
      </c>
      <c r="CR399" s="77">
        <v>1</v>
      </c>
      <c r="CS399" s="85">
        <f t="shared" si="306"/>
        <v>1</v>
      </c>
      <c r="CT399" s="85">
        <f t="shared" si="307"/>
        <v>0</v>
      </c>
      <c r="CU399" s="85">
        <f t="shared" si="308"/>
        <v>14</v>
      </c>
      <c r="CV399" s="85">
        <f t="shared" si="309"/>
        <v>5</v>
      </c>
      <c r="CW399" s="85">
        <f t="shared" si="305"/>
        <v>0</v>
      </c>
      <c r="CX399" s="77">
        <f t="shared" si="349"/>
        <v>19</v>
      </c>
      <c r="CY399" s="85">
        <v>1</v>
      </c>
      <c r="CZ399" s="85">
        <v>1</v>
      </c>
      <c r="DA399" s="85">
        <v>0</v>
      </c>
      <c r="DB399" s="85">
        <v>14</v>
      </c>
      <c r="DC399" s="85">
        <v>5</v>
      </c>
      <c r="DD399" s="85">
        <v>0</v>
      </c>
      <c r="ET399" s="85">
        <v>12</v>
      </c>
      <c r="EU399" s="85">
        <v>16</v>
      </c>
      <c r="EV399" s="85">
        <v>17</v>
      </c>
      <c r="EW399" s="85">
        <v>76</v>
      </c>
      <c r="EX399" s="85">
        <v>174</v>
      </c>
      <c r="EY399" s="85">
        <v>13</v>
      </c>
      <c r="EZ399" s="85">
        <v>1</v>
      </c>
      <c r="FA399" s="85">
        <v>7</v>
      </c>
      <c r="FB399" s="85">
        <v>39</v>
      </c>
      <c r="FC399" s="85">
        <v>65</v>
      </c>
      <c r="FD399" s="85">
        <v>39</v>
      </c>
      <c r="FE399" s="85">
        <v>2</v>
      </c>
      <c r="FL399" s="86">
        <f t="shared" si="350"/>
        <v>0</v>
      </c>
      <c r="FM399" s="99">
        <f t="shared" si="338"/>
        <v>0</v>
      </c>
      <c r="FN399" s="99">
        <f t="shared" si="339"/>
        <v>0</v>
      </c>
      <c r="FO399" s="100">
        <f t="shared" si="340"/>
        <v>0</v>
      </c>
      <c r="FP399" s="100">
        <f t="shared" si="341"/>
        <v>0</v>
      </c>
      <c r="FQ399" s="101">
        <v>0.1497423830581362</v>
      </c>
      <c r="FR399" s="101">
        <v>0.1494736842105262</v>
      </c>
      <c r="FS399" s="101">
        <v>0.23444976076555049</v>
      </c>
      <c r="FT399" s="100" t="s">
        <v>1485</v>
      </c>
      <c r="FU399" s="100" t="s">
        <v>1486</v>
      </c>
      <c r="FV399" s="100" t="s">
        <v>1487</v>
      </c>
      <c r="FW399" s="100" t="s">
        <v>1445</v>
      </c>
      <c r="FX399" s="100" t="s">
        <v>1445</v>
      </c>
      <c r="FY399" s="100" t="s">
        <v>1488</v>
      </c>
      <c r="FZ399" s="100" t="s">
        <v>1474</v>
      </c>
      <c r="GA399" s="100" t="s">
        <v>1463</v>
      </c>
      <c r="GB399" s="100"/>
    </row>
    <row r="400" spans="1:184" hidden="1" x14ac:dyDescent="0.25">
      <c r="A400" s="32" t="s">
        <v>379</v>
      </c>
      <c r="B400" s="90" t="s">
        <v>389</v>
      </c>
      <c r="C400" s="41" t="str">
        <f>'[1]Özet tablo'!P399</f>
        <v>GİRESUN</v>
      </c>
      <c r="D400" s="41"/>
      <c r="E400" s="41"/>
      <c r="F400" s="41"/>
      <c r="G400" s="91">
        <v>19</v>
      </c>
      <c r="H400" s="91">
        <v>62</v>
      </c>
      <c r="I400" s="91">
        <v>38</v>
      </c>
      <c r="J400" s="91">
        <v>119</v>
      </c>
      <c r="K400" s="92">
        <v>32</v>
      </c>
      <c r="L400" s="92">
        <v>68</v>
      </c>
      <c r="M400" s="92">
        <v>36</v>
      </c>
      <c r="N400" s="92">
        <v>136</v>
      </c>
      <c r="O400" s="93">
        <v>22</v>
      </c>
      <c r="P400" s="40">
        <v>1</v>
      </c>
      <c r="Q400" s="94">
        <f t="shared" si="303"/>
        <v>17</v>
      </c>
      <c r="R400" s="95">
        <f t="shared" si="304"/>
        <v>0.14285714285714285</v>
      </c>
      <c r="S400" s="96">
        <v>78</v>
      </c>
      <c r="T400" s="96">
        <v>96</v>
      </c>
      <c r="U400" s="96">
        <v>86</v>
      </c>
      <c r="V400" s="96">
        <v>111</v>
      </c>
      <c r="W400" s="96">
        <v>182</v>
      </c>
      <c r="X400" s="96">
        <v>260</v>
      </c>
      <c r="Y400" s="73">
        <f t="shared" si="310"/>
        <v>41.025641025641022</v>
      </c>
      <c r="Z400" s="73">
        <f t="shared" si="311"/>
        <v>70.833333333333343</v>
      </c>
      <c r="AA400" s="73">
        <f t="shared" si="312"/>
        <v>66.279069767441854</v>
      </c>
      <c r="AB400" s="73">
        <f t="shared" si="313"/>
        <v>68.681318681318686</v>
      </c>
      <c r="AC400" s="73">
        <f t="shared" si="314"/>
        <v>60.38461538461538</v>
      </c>
      <c r="AD400" s="97">
        <f t="shared" si="315"/>
        <v>57</v>
      </c>
      <c r="AE400" s="40">
        <f t="shared" si="316"/>
        <v>29</v>
      </c>
      <c r="AF400" s="98">
        <v>101</v>
      </c>
      <c r="AG400" s="98">
        <v>69</v>
      </c>
      <c r="AH400" s="98">
        <v>102</v>
      </c>
      <c r="AI400" s="98">
        <v>68</v>
      </c>
      <c r="AJ400" s="98">
        <v>20</v>
      </c>
      <c r="AK400" s="98">
        <v>24</v>
      </c>
      <c r="AL400" s="76">
        <v>9</v>
      </c>
      <c r="AM400" s="76">
        <v>12</v>
      </c>
      <c r="AN400" s="77">
        <v>37</v>
      </c>
      <c r="AO400" s="77">
        <v>78</v>
      </c>
      <c r="AP400" s="77">
        <v>41</v>
      </c>
      <c r="AQ400" s="77">
        <v>0</v>
      </c>
      <c r="AR400" s="77">
        <f t="shared" si="342"/>
        <v>156</v>
      </c>
      <c r="AS400" s="77">
        <v>5</v>
      </c>
      <c r="AT400" s="78">
        <v>19</v>
      </c>
      <c r="AU400" s="79">
        <v>12</v>
      </c>
      <c r="AV400" s="80">
        <f t="shared" si="317"/>
        <v>53.284671532846716</v>
      </c>
      <c r="AW400" s="80">
        <f t="shared" si="318"/>
        <v>67.058823529411754</v>
      </c>
      <c r="AX400" s="80">
        <f t="shared" si="319"/>
        <v>52.941176470588239</v>
      </c>
      <c r="AY400" s="81">
        <f t="shared" si="320"/>
        <v>53.623188405797109</v>
      </c>
      <c r="AZ400" s="81">
        <f t="shared" si="321"/>
        <v>76.470588235294116</v>
      </c>
      <c r="BA400" s="81">
        <f t="shared" si="322"/>
        <v>81.818181818181827</v>
      </c>
      <c r="BB400" s="81">
        <f t="shared" si="323"/>
        <v>78.94736842105263</v>
      </c>
      <c r="BC400" s="81">
        <f t="shared" si="324"/>
        <v>69.42675159235668</v>
      </c>
      <c r="BD400" s="82">
        <f t="shared" si="343"/>
        <v>16</v>
      </c>
      <c r="BE400" s="83">
        <v>9</v>
      </c>
      <c r="BF400" s="83">
        <v>11</v>
      </c>
      <c r="BG400" s="83">
        <v>28</v>
      </c>
      <c r="BH400" s="83">
        <v>83</v>
      </c>
      <c r="BI400" s="83">
        <v>43</v>
      </c>
      <c r="BJ400" s="83">
        <v>0</v>
      </c>
      <c r="BK400" s="77">
        <f t="shared" si="344"/>
        <v>154</v>
      </c>
      <c r="BL400" s="83">
        <f t="shared" si="325"/>
        <v>8</v>
      </c>
      <c r="BM400" s="84">
        <v>11</v>
      </c>
      <c r="BN400" s="83">
        <f t="shared" si="326"/>
        <v>10</v>
      </c>
      <c r="BO400" s="83">
        <f t="shared" si="327"/>
        <v>26</v>
      </c>
      <c r="BP400" s="83">
        <f t="shared" si="328"/>
        <v>72</v>
      </c>
      <c r="BQ400" s="83">
        <f t="shared" si="329"/>
        <v>31</v>
      </c>
      <c r="BR400" s="83">
        <f t="shared" si="330"/>
        <v>0</v>
      </c>
      <c r="BS400" s="77">
        <f t="shared" si="345"/>
        <v>129</v>
      </c>
      <c r="BT400" s="83">
        <f t="shared" si="331"/>
        <v>0</v>
      </c>
      <c r="BU400" s="77"/>
      <c r="BV400" s="83">
        <f t="shared" si="332"/>
        <v>0</v>
      </c>
      <c r="BW400" s="83">
        <f t="shared" si="333"/>
        <v>0</v>
      </c>
      <c r="BX400" s="83">
        <f t="shared" si="334"/>
        <v>0</v>
      </c>
      <c r="BY400" s="83">
        <f t="shared" si="335"/>
        <v>0</v>
      </c>
      <c r="BZ400" s="83">
        <f t="shared" si="336"/>
        <v>0</v>
      </c>
      <c r="CA400" s="77">
        <f t="shared" si="346"/>
        <v>0</v>
      </c>
      <c r="CC400" s="77"/>
      <c r="CI400" s="77">
        <f t="shared" si="347"/>
        <v>0</v>
      </c>
      <c r="CP400" s="77">
        <f t="shared" si="348"/>
        <v>0</v>
      </c>
      <c r="CQ400" s="85">
        <f t="shared" si="337"/>
        <v>1</v>
      </c>
      <c r="CR400" s="77">
        <v>1</v>
      </c>
      <c r="CS400" s="85">
        <f t="shared" si="306"/>
        <v>1</v>
      </c>
      <c r="CT400" s="85">
        <f t="shared" si="307"/>
        <v>2</v>
      </c>
      <c r="CU400" s="85">
        <f t="shared" si="308"/>
        <v>11</v>
      </c>
      <c r="CV400" s="85">
        <f t="shared" si="309"/>
        <v>12</v>
      </c>
      <c r="CW400" s="85">
        <f t="shared" si="305"/>
        <v>0</v>
      </c>
      <c r="CX400" s="77">
        <f t="shared" si="349"/>
        <v>25</v>
      </c>
      <c r="CY400" s="85">
        <v>1</v>
      </c>
      <c r="CZ400" s="85">
        <v>1</v>
      </c>
      <c r="DA400" s="85">
        <v>2</v>
      </c>
      <c r="DB400" s="85">
        <v>11</v>
      </c>
      <c r="DC400" s="85">
        <v>12</v>
      </c>
      <c r="DD400" s="85">
        <v>0</v>
      </c>
      <c r="ET400" s="85">
        <v>7</v>
      </c>
      <c r="EU400" s="85">
        <v>7</v>
      </c>
      <c r="EV400" s="85">
        <v>16</v>
      </c>
      <c r="EW400" s="85">
        <v>46</v>
      </c>
      <c r="EX400" s="85">
        <v>17</v>
      </c>
      <c r="EY400" s="85">
        <v>0</v>
      </c>
      <c r="EZ400" s="85">
        <v>1</v>
      </c>
      <c r="FA400" s="85">
        <v>3</v>
      </c>
      <c r="FB400" s="85">
        <v>10</v>
      </c>
      <c r="FC400" s="85">
        <v>26</v>
      </c>
      <c r="FD400" s="85">
        <v>14</v>
      </c>
      <c r="FE400" s="85">
        <v>0</v>
      </c>
      <c r="FL400" s="86">
        <f t="shared" si="350"/>
        <v>0</v>
      </c>
      <c r="FM400" s="99">
        <f t="shared" si="338"/>
        <v>0</v>
      </c>
      <c r="FN400" s="99">
        <f t="shared" si="339"/>
        <v>0</v>
      </c>
      <c r="FO400" s="100">
        <f t="shared" si="340"/>
        <v>0</v>
      </c>
      <c r="FP400" s="100">
        <f t="shared" si="341"/>
        <v>0</v>
      </c>
      <c r="FQ400" s="101">
        <v>-1.5662299854439569E-2</v>
      </c>
      <c r="FR400" s="101">
        <v>2.9917726252804908E-2</v>
      </c>
      <c r="FS400" s="101">
        <v>-2.6020106445890093E-2</v>
      </c>
      <c r="FT400" s="100" t="s">
        <v>2045</v>
      </c>
      <c r="FU400" s="100" t="s">
        <v>2046</v>
      </c>
      <c r="FV400" s="100" t="s">
        <v>2047</v>
      </c>
      <c r="FW400" s="100" t="s">
        <v>2048</v>
      </c>
      <c r="FX400" s="100" t="s">
        <v>1796</v>
      </c>
      <c r="FY400" s="100" t="s">
        <v>2049</v>
      </c>
      <c r="FZ400" s="100" t="s">
        <v>1598</v>
      </c>
      <c r="GA400" s="100" t="s">
        <v>1634</v>
      </c>
      <c r="GB400" s="100"/>
    </row>
    <row r="401" spans="1:184" hidden="1" x14ac:dyDescent="0.25">
      <c r="A401" s="32" t="s">
        <v>379</v>
      </c>
      <c r="B401" s="90" t="s">
        <v>390</v>
      </c>
      <c r="C401" s="41" t="str">
        <f>'[1]Özet tablo'!P400</f>
        <v>GİRESUN</v>
      </c>
      <c r="D401" s="41"/>
      <c r="E401" s="41"/>
      <c r="F401" s="41"/>
      <c r="G401" s="91">
        <v>15</v>
      </c>
      <c r="H401" s="91">
        <v>89</v>
      </c>
      <c r="I401" s="91">
        <v>104</v>
      </c>
      <c r="J401" s="91">
        <v>208</v>
      </c>
      <c r="K401" s="92">
        <v>38</v>
      </c>
      <c r="L401" s="92">
        <v>96</v>
      </c>
      <c r="M401" s="92">
        <v>112</v>
      </c>
      <c r="N401" s="92">
        <v>246</v>
      </c>
      <c r="O401" s="93">
        <v>9</v>
      </c>
      <c r="P401" s="40">
        <v>26</v>
      </c>
      <c r="Q401" s="94">
        <f t="shared" si="303"/>
        <v>38</v>
      </c>
      <c r="R401" s="95">
        <f t="shared" si="304"/>
        <v>0.18269230769230768</v>
      </c>
      <c r="S401" s="96">
        <v>122</v>
      </c>
      <c r="T401" s="96">
        <v>184</v>
      </c>
      <c r="U401" s="96">
        <v>122</v>
      </c>
      <c r="V401" s="96">
        <v>166</v>
      </c>
      <c r="W401" s="96">
        <v>306</v>
      </c>
      <c r="X401" s="96">
        <v>428</v>
      </c>
      <c r="Y401" s="73">
        <f t="shared" si="310"/>
        <v>31.147540983606557</v>
      </c>
      <c r="Z401" s="73">
        <f t="shared" si="311"/>
        <v>52.173913043478258</v>
      </c>
      <c r="AA401" s="73">
        <f t="shared" si="312"/>
        <v>77.868852459016395</v>
      </c>
      <c r="AB401" s="73">
        <f t="shared" si="313"/>
        <v>62.41830065359477</v>
      </c>
      <c r="AC401" s="73">
        <f t="shared" si="314"/>
        <v>53.504672897196258</v>
      </c>
      <c r="AD401" s="97">
        <f t="shared" si="315"/>
        <v>115</v>
      </c>
      <c r="AE401" s="40">
        <f t="shared" si="316"/>
        <v>27</v>
      </c>
      <c r="AF401" s="98">
        <v>167</v>
      </c>
      <c r="AG401" s="98">
        <v>122</v>
      </c>
      <c r="AH401" s="98">
        <v>158</v>
      </c>
      <c r="AI401" s="98">
        <v>134</v>
      </c>
      <c r="AJ401" s="98">
        <v>44</v>
      </c>
      <c r="AK401" s="98">
        <v>28</v>
      </c>
      <c r="AL401" s="76">
        <v>7</v>
      </c>
      <c r="AM401" s="76">
        <v>12</v>
      </c>
      <c r="AN401" s="77">
        <v>23</v>
      </c>
      <c r="AO401" s="77">
        <v>81</v>
      </c>
      <c r="AP401" s="77">
        <v>124</v>
      </c>
      <c r="AQ401" s="77">
        <v>3</v>
      </c>
      <c r="AR401" s="77">
        <f t="shared" si="342"/>
        <v>231</v>
      </c>
      <c r="AS401" s="77">
        <v>33</v>
      </c>
      <c r="AT401" s="78">
        <v>4</v>
      </c>
      <c r="AU401" s="79">
        <v>7</v>
      </c>
      <c r="AV401" s="80">
        <f t="shared" si="317"/>
        <v>45.703125</v>
      </c>
      <c r="AW401" s="80">
        <f t="shared" si="318"/>
        <v>59.931506849315063</v>
      </c>
      <c r="AX401" s="80">
        <f t="shared" si="319"/>
        <v>70.149253731343293</v>
      </c>
      <c r="AY401" s="81">
        <f t="shared" si="320"/>
        <v>18.852459016393443</v>
      </c>
      <c r="AZ401" s="81">
        <f t="shared" si="321"/>
        <v>51.265822784810119</v>
      </c>
      <c r="BA401" s="81">
        <f t="shared" si="322"/>
        <v>75.842696629213478</v>
      </c>
      <c r="BB401" s="81">
        <f t="shared" si="323"/>
        <v>64.285714285714292</v>
      </c>
      <c r="BC401" s="81">
        <f t="shared" si="324"/>
        <v>52.666666666666664</v>
      </c>
      <c r="BD401" s="82">
        <f t="shared" si="343"/>
        <v>43</v>
      </c>
      <c r="BE401" s="83">
        <v>7</v>
      </c>
      <c r="BF401" s="83">
        <v>14</v>
      </c>
      <c r="BG401" s="83">
        <v>20</v>
      </c>
      <c r="BH401" s="83">
        <v>70</v>
      </c>
      <c r="BI401" s="83">
        <v>138</v>
      </c>
      <c r="BJ401" s="83">
        <v>7</v>
      </c>
      <c r="BK401" s="77">
        <f t="shared" si="344"/>
        <v>235</v>
      </c>
      <c r="BL401" s="83">
        <f t="shared" si="325"/>
        <v>6</v>
      </c>
      <c r="BM401" s="84">
        <v>9</v>
      </c>
      <c r="BN401" s="83">
        <f t="shared" si="326"/>
        <v>11</v>
      </c>
      <c r="BO401" s="83">
        <f t="shared" si="327"/>
        <v>19</v>
      </c>
      <c r="BP401" s="83">
        <f t="shared" si="328"/>
        <v>61</v>
      </c>
      <c r="BQ401" s="83">
        <f t="shared" si="329"/>
        <v>105</v>
      </c>
      <c r="BR401" s="83">
        <f t="shared" si="330"/>
        <v>5</v>
      </c>
      <c r="BS401" s="77">
        <f t="shared" si="345"/>
        <v>190</v>
      </c>
      <c r="BT401" s="83">
        <f t="shared" si="331"/>
        <v>1</v>
      </c>
      <c r="BU401" s="77">
        <v>3</v>
      </c>
      <c r="BV401" s="83">
        <f t="shared" si="332"/>
        <v>3</v>
      </c>
      <c r="BW401" s="83">
        <f t="shared" si="333"/>
        <v>1</v>
      </c>
      <c r="BX401" s="83">
        <f t="shared" si="334"/>
        <v>9</v>
      </c>
      <c r="BY401" s="83">
        <f t="shared" si="335"/>
        <v>33</v>
      </c>
      <c r="BZ401" s="83">
        <f t="shared" si="336"/>
        <v>2</v>
      </c>
      <c r="CA401" s="77">
        <f t="shared" si="346"/>
        <v>45</v>
      </c>
      <c r="CC401" s="77"/>
      <c r="CI401" s="77">
        <f t="shared" si="347"/>
        <v>0</v>
      </c>
      <c r="CP401" s="77">
        <f t="shared" si="348"/>
        <v>0</v>
      </c>
      <c r="CQ401" s="85">
        <f t="shared" si="337"/>
        <v>0</v>
      </c>
      <c r="CR401" s="77"/>
      <c r="CS401" s="85">
        <f t="shared" si="306"/>
        <v>0</v>
      </c>
      <c r="CT401" s="85">
        <f t="shared" si="307"/>
        <v>0</v>
      </c>
      <c r="CU401" s="85">
        <f t="shared" si="308"/>
        <v>0</v>
      </c>
      <c r="CV401" s="85">
        <f t="shared" si="309"/>
        <v>0</v>
      </c>
      <c r="CW401" s="85">
        <f t="shared" si="305"/>
        <v>0</v>
      </c>
      <c r="CX401" s="77">
        <f t="shared" si="349"/>
        <v>0</v>
      </c>
      <c r="DV401" s="85">
        <v>1</v>
      </c>
      <c r="DW401" s="85">
        <v>3</v>
      </c>
      <c r="DX401" s="85">
        <v>1</v>
      </c>
      <c r="DY401" s="85">
        <v>9</v>
      </c>
      <c r="DZ401" s="85">
        <v>33</v>
      </c>
      <c r="EA401" s="85">
        <v>2</v>
      </c>
      <c r="ET401" s="85">
        <v>5</v>
      </c>
      <c r="EU401" s="85">
        <v>5</v>
      </c>
      <c r="EV401" s="85">
        <v>5</v>
      </c>
      <c r="EW401" s="85">
        <v>22</v>
      </c>
      <c r="EX401" s="85">
        <v>52</v>
      </c>
      <c r="EY401" s="85">
        <v>2</v>
      </c>
      <c r="EZ401" s="85">
        <v>1</v>
      </c>
      <c r="FA401" s="85">
        <v>6</v>
      </c>
      <c r="FB401" s="85">
        <v>14</v>
      </c>
      <c r="FC401" s="85">
        <v>39</v>
      </c>
      <c r="FD401" s="85">
        <v>53</v>
      </c>
      <c r="FE401" s="85">
        <v>3</v>
      </c>
      <c r="FL401" s="86">
        <f t="shared" si="350"/>
        <v>0</v>
      </c>
      <c r="FM401" s="99">
        <f t="shared" si="338"/>
        <v>0</v>
      </c>
      <c r="FN401" s="99">
        <f t="shared" si="339"/>
        <v>0</v>
      </c>
      <c r="FO401" s="100">
        <f t="shared" si="340"/>
        <v>0</v>
      </c>
      <c r="FP401" s="100">
        <f t="shared" si="341"/>
        <v>0</v>
      </c>
      <c r="FQ401" s="101">
        <v>0.17306216912083769</v>
      </c>
      <c r="FR401" s="101">
        <v>0.12509670468406647</v>
      </c>
      <c r="FS401" s="101">
        <v>4.3303787458543345E-2</v>
      </c>
      <c r="FT401" s="100" t="s">
        <v>1558</v>
      </c>
      <c r="FU401" s="100" t="s">
        <v>1559</v>
      </c>
      <c r="FV401" s="100" t="s">
        <v>1518</v>
      </c>
      <c r="FW401" s="100" t="s">
        <v>1461</v>
      </c>
      <c r="FX401" s="100" t="s">
        <v>1560</v>
      </c>
      <c r="FY401" s="100" t="s">
        <v>1506</v>
      </c>
      <c r="FZ401" s="100" t="s">
        <v>1456</v>
      </c>
      <c r="GA401" s="100" t="s">
        <v>1511</v>
      </c>
      <c r="GB401" s="100"/>
    </row>
    <row r="402" spans="1:184" hidden="1" x14ac:dyDescent="0.25">
      <c r="A402" s="32" t="s">
        <v>379</v>
      </c>
      <c r="B402" s="90" t="s">
        <v>1042</v>
      </c>
      <c r="C402" s="41" t="str">
        <f>'[1]Özet tablo'!P401</f>
        <v>GİRESUN</v>
      </c>
      <c r="D402" s="41"/>
      <c r="E402" s="41"/>
      <c r="F402" s="41"/>
      <c r="G402" s="91">
        <v>280</v>
      </c>
      <c r="H402" s="91">
        <v>771</v>
      </c>
      <c r="I402" s="91">
        <v>1015</v>
      </c>
      <c r="J402" s="91">
        <v>2066</v>
      </c>
      <c r="K402" s="92">
        <v>291</v>
      </c>
      <c r="L402" s="92">
        <v>781</v>
      </c>
      <c r="M402" s="92">
        <v>1132</v>
      </c>
      <c r="N402" s="92">
        <v>2204</v>
      </c>
      <c r="O402" s="93">
        <v>28</v>
      </c>
      <c r="P402" s="40">
        <v>282</v>
      </c>
      <c r="Q402" s="94">
        <f t="shared" si="303"/>
        <v>138</v>
      </c>
      <c r="R402" s="95">
        <f t="shared" si="304"/>
        <v>6.6795740561471445E-2</v>
      </c>
      <c r="S402" s="96">
        <v>1116</v>
      </c>
      <c r="T402" s="96">
        <v>1508</v>
      </c>
      <c r="U402" s="96">
        <v>1078</v>
      </c>
      <c r="V402" s="96">
        <v>1432</v>
      </c>
      <c r="W402" s="96">
        <v>2586</v>
      </c>
      <c r="X402" s="96">
        <v>3702</v>
      </c>
      <c r="Y402" s="73">
        <f t="shared" si="310"/>
        <v>26.0752688172043</v>
      </c>
      <c r="Z402" s="73">
        <f t="shared" si="311"/>
        <v>51.790450928381958</v>
      </c>
      <c r="AA402" s="73">
        <f t="shared" si="312"/>
        <v>81.447124304267163</v>
      </c>
      <c r="AB402" s="73">
        <f t="shared" si="313"/>
        <v>64.153132250580043</v>
      </c>
      <c r="AC402" s="73">
        <f t="shared" si="314"/>
        <v>52.674230145867099</v>
      </c>
      <c r="AD402" s="97">
        <f t="shared" si="315"/>
        <v>927</v>
      </c>
      <c r="AE402" s="40">
        <f t="shared" si="316"/>
        <v>200</v>
      </c>
      <c r="AF402" s="98">
        <v>1513</v>
      </c>
      <c r="AG402" s="98">
        <v>1115</v>
      </c>
      <c r="AH402" s="98">
        <v>1504</v>
      </c>
      <c r="AI402" s="98">
        <v>1177</v>
      </c>
      <c r="AJ402" s="98">
        <v>367</v>
      </c>
      <c r="AK402" s="98">
        <v>341</v>
      </c>
      <c r="AL402" s="76">
        <v>45</v>
      </c>
      <c r="AM402" s="76">
        <v>112</v>
      </c>
      <c r="AN402" s="77">
        <v>331</v>
      </c>
      <c r="AO402" s="77">
        <v>888</v>
      </c>
      <c r="AP402" s="77">
        <v>1227</v>
      </c>
      <c r="AQ402" s="77">
        <v>51</v>
      </c>
      <c r="AR402" s="77">
        <f t="shared" si="342"/>
        <v>2497</v>
      </c>
      <c r="AS402" s="77">
        <v>338</v>
      </c>
      <c r="AT402" s="78">
        <v>21</v>
      </c>
      <c r="AU402" s="79">
        <v>64</v>
      </c>
      <c r="AV402" s="80">
        <f t="shared" si="317"/>
        <v>55.453752181500867</v>
      </c>
      <c r="AW402" s="80">
        <f t="shared" si="318"/>
        <v>68.183513614323005</v>
      </c>
      <c r="AX402" s="80">
        <f t="shared" si="319"/>
        <v>79.86406117247239</v>
      </c>
      <c r="AY402" s="81">
        <f t="shared" si="320"/>
        <v>29.68609865470852</v>
      </c>
      <c r="AZ402" s="81">
        <f t="shared" si="321"/>
        <v>59.042553191489368</v>
      </c>
      <c r="BA402" s="81">
        <f t="shared" si="322"/>
        <v>84.974093264248708</v>
      </c>
      <c r="BB402" s="81">
        <f t="shared" si="323"/>
        <v>72.178477690288716</v>
      </c>
      <c r="BC402" s="81">
        <f t="shared" si="324"/>
        <v>61.790146671681079</v>
      </c>
      <c r="BD402" s="82">
        <f t="shared" si="343"/>
        <v>232</v>
      </c>
      <c r="BE402" s="83">
        <v>45</v>
      </c>
      <c r="BF402" s="83">
        <v>141</v>
      </c>
      <c r="BG402" s="83">
        <v>310</v>
      </c>
      <c r="BH402" s="83">
        <v>855</v>
      </c>
      <c r="BI402" s="83">
        <v>1284</v>
      </c>
      <c r="BJ402" s="83">
        <v>81</v>
      </c>
      <c r="BK402" s="77">
        <f t="shared" si="344"/>
        <v>2530</v>
      </c>
      <c r="BL402" s="83">
        <f t="shared" si="325"/>
        <v>34</v>
      </c>
      <c r="BM402" s="84">
        <v>80</v>
      </c>
      <c r="BN402" s="83">
        <f t="shared" si="326"/>
        <v>114</v>
      </c>
      <c r="BO402" s="83">
        <f t="shared" si="327"/>
        <v>230</v>
      </c>
      <c r="BP402" s="83">
        <f t="shared" si="328"/>
        <v>708</v>
      </c>
      <c r="BQ402" s="83">
        <f t="shared" si="329"/>
        <v>1158</v>
      </c>
      <c r="BR402" s="83">
        <f t="shared" si="330"/>
        <v>70</v>
      </c>
      <c r="BS402" s="77">
        <f t="shared" si="345"/>
        <v>2166</v>
      </c>
      <c r="BT402" s="83">
        <f t="shared" si="331"/>
        <v>1</v>
      </c>
      <c r="BU402" s="77">
        <v>6</v>
      </c>
      <c r="BV402" s="83">
        <f t="shared" si="332"/>
        <v>4</v>
      </c>
      <c r="BW402" s="83">
        <f t="shared" si="333"/>
        <v>3</v>
      </c>
      <c r="BX402" s="83">
        <f t="shared" si="334"/>
        <v>27</v>
      </c>
      <c r="BY402" s="83">
        <f t="shared" si="335"/>
        <v>41</v>
      </c>
      <c r="BZ402" s="83">
        <f t="shared" si="336"/>
        <v>3</v>
      </c>
      <c r="CA402" s="77">
        <f t="shared" si="346"/>
        <v>74</v>
      </c>
      <c r="CB402" s="85">
        <v>6</v>
      </c>
      <c r="CC402" s="77">
        <v>19</v>
      </c>
      <c r="CD402" s="85">
        <v>16</v>
      </c>
      <c r="CE402" s="85">
        <v>71</v>
      </c>
      <c r="CF402" s="85">
        <v>70</v>
      </c>
      <c r="CG402" s="85">
        <v>37</v>
      </c>
      <c r="CH402" s="85">
        <v>7</v>
      </c>
      <c r="CI402" s="77">
        <f t="shared" si="347"/>
        <v>185</v>
      </c>
      <c r="CP402" s="77">
        <f t="shared" si="348"/>
        <v>0</v>
      </c>
      <c r="CQ402" s="85">
        <f t="shared" si="337"/>
        <v>4</v>
      </c>
      <c r="CR402" s="77">
        <v>7</v>
      </c>
      <c r="CS402" s="85">
        <f t="shared" si="306"/>
        <v>7</v>
      </c>
      <c r="CT402" s="85">
        <f t="shared" si="307"/>
        <v>6</v>
      </c>
      <c r="CU402" s="85">
        <f t="shared" si="308"/>
        <v>50</v>
      </c>
      <c r="CV402" s="85">
        <f t="shared" si="309"/>
        <v>48</v>
      </c>
      <c r="CW402" s="85">
        <f t="shared" si="305"/>
        <v>1</v>
      </c>
      <c r="CX402" s="77">
        <f t="shared" si="349"/>
        <v>105</v>
      </c>
      <c r="CY402" s="85">
        <v>4</v>
      </c>
      <c r="CZ402" s="85">
        <v>7</v>
      </c>
      <c r="DA402" s="85">
        <v>6</v>
      </c>
      <c r="DB402" s="85">
        <v>50</v>
      </c>
      <c r="DC402" s="85">
        <v>48</v>
      </c>
      <c r="DD402" s="85">
        <v>1</v>
      </c>
      <c r="DP402" s="85">
        <v>1</v>
      </c>
      <c r="DQ402" s="85">
        <v>4</v>
      </c>
      <c r="DR402" s="85">
        <v>12</v>
      </c>
      <c r="DS402" s="85">
        <v>28</v>
      </c>
      <c r="DT402" s="85">
        <v>24</v>
      </c>
      <c r="DU402" s="85">
        <v>1</v>
      </c>
      <c r="DV402" s="85">
        <v>1</v>
      </c>
      <c r="DW402" s="85">
        <v>4</v>
      </c>
      <c r="DX402" s="85">
        <v>3</v>
      </c>
      <c r="DY402" s="85">
        <v>27</v>
      </c>
      <c r="DZ402" s="85">
        <v>41</v>
      </c>
      <c r="EA402" s="85">
        <v>3</v>
      </c>
      <c r="EH402" s="85">
        <v>1</v>
      </c>
      <c r="EI402" s="85">
        <v>1</v>
      </c>
      <c r="EJ402" s="85">
        <v>0</v>
      </c>
      <c r="EK402" s="85">
        <v>8</v>
      </c>
      <c r="EL402" s="85">
        <v>9</v>
      </c>
      <c r="EM402" s="85">
        <v>0</v>
      </c>
      <c r="ET402" s="85">
        <v>27</v>
      </c>
      <c r="EU402" s="85">
        <v>60</v>
      </c>
      <c r="EV402" s="85">
        <v>28</v>
      </c>
      <c r="EW402" s="85">
        <v>288</v>
      </c>
      <c r="EX402" s="85">
        <v>733</v>
      </c>
      <c r="EY402" s="85">
        <v>40</v>
      </c>
      <c r="EZ402" s="85">
        <v>5</v>
      </c>
      <c r="FA402" s="85">
        <v>49</v>
      </c>
      <c r="FB402" s="85">
        <v>190</v>
      </c>
      <c r="FC402" s="85">
        <v>384</v>
      </c>
      <c r="FD402" s="85">
        <v>392</v>
      </c>
      <c r="FE402" s="85">
        <v>29</v>
      </c>
      <c r="FL402" s="86">
        <f t="shared" si="350"/>
        <v>0</v>
      </c>
      <c r="FM402" s="99">
        <f t="shared" si="338"/>
        <v>0</v>
      </c>
      <c r="FN402" s="99">
        <f t="shared" si="339"/>
        <v>0</v>
      </c>
      <c r="FO402" s="100">
        <f t="shared" si="340"/>
        <v>0</v>
      </c>
      <c r="FP402" s="100">
        <f t="shared" si="341"/>
        <v>0</v>
      </c>
      <c r="FQ402" s="101">
        <v>7.7388759963676751E-2</v>
      </c>
      <c r="FR402" s="101">
        <v>0.1814033294392523</v>
      </c>
      <c r="FS402" s="101">
        <v>0.20401785714285711</v>
      </c>
      <c r="FT402" s="100" t="s">
        <v>1596</v>
      </c>
      <c r="FU402" s="100" t="s">
        <v>1579</v>
      </c>
      <c r="FV402" s="100" t="s">
        <v>1597</v>
      </c>
      <c r="FW402" s="100" t="s">
        <v>1477</v>
      </c>
      <c r="FX402" s="100" t="s">
        <v>1511</v>
      </c>
      <c r="FY402" s="100" t="s">
        <v>1466</v>
      </c>
      <c r="FZ402" s="100" t="s">
        <v>1578</v>
      </c>
      <c r="GA402" s="100" t="s">
        <v>1563</v>
      </c>
      <c r="GB402" s="100"/>
    </row>
    <row r="403" spans="1:184" hidden="1" x14ac:dyDescent="0.25">
      <c r="A403" s="32" t="s">
        <v>379</v>
      </c>
      <c r="B403" s="90" t="s">
        <v>391</v>
      </c>
      <c r="C403" s="41" t="str">
        <f>'[1]Özet tablo'!P402</f>
        <v>GİRESUN</v>
      </c>
      <c r="D403" s="41"/>
      <c r="E403" s="41"/>
      <c r="F403" s="41"/>
      <c r="G403" s="91">
        <v>30</v>
      </c>
      <c r="H403" s="91">
        <v>69</v>
      </c>
      <c r="I403" s="91">
        <v>61</v>
      </c>
      <c r="J403" s="91">
        <v>160</v>
      </c>
      <c r="K403" s="92">
        <v>31</v>
      </c>
      <c r="L403" s="92">
        <v>68</v>
      </c>
      <c r="M403" s="92">
        <v>68</v>
      </c>
      <c r="N403" s="92">
        <v>167</v>
      </c>
      <c r="O403" s="93">
        <v>10</v>
      </c>
      <c r="P403" s="40">
        <v>18</v>
      </c>
      <c r="Q403" s="94">
        <f t="shared" si="303"/>
        <v>7</v>
      </c>
      <c r="R403" s="95">
        <f t="shared" si="304"/>
        <v>4.3749999999999997E-2</v>
      </c>
      <c r="S403" s="96">
        <v>80</v>
      </c>
      <c r="T403" s="96">
        <v>114</v>
      </c>
      <c r="U403" s="96">
        <v>87</v>
      </c>
      <c r="V403" s="96">
        <v>114</v>
      </c>
      <c r="W403" s="96">
        <v>201</v>
      </c>
      <c r="X403" s="96">
        <v>281</v>
      </c>
      <c r="Y403" s="73">
        <f t="shared" si="310"/>
        <v>38.75</v>
      </c>
      <c r="Z403" s="73">
        <f t="shared" si="311"/>
        <v>59.649122807017541</v>
      </c>
      <c r="AA403" s="73">
        <f t="shared" si="312"/>
        <v>68.965517241379317</v>
      </c>
      <c r="AB403" s="73">
        <f t="shared" si="313"/>
        <v>63.681592039800996</v>
      </c>
      <c r="AC403" s="73">
        <f t="shared" si="314"/>
        <v>56.583629893238431</v>
      </c>
      <c r="AD403" s="97">
        <f t="shared" si="315"/>
        <v>73</v>
      </c>
      <c r="AE403" s="40">
        <f t="shared" si="316"/>
        <v>27</v>
      </c>
      <c r="AF403" s="98">
        <v>97</v>
      </c>
      <c r="AG403" s="98">
        <v>75</v>
      </c>
      <c r="AH403" s="98">
        <v>102</v>
      </c>
      <c r="AI403" s="98">
        <v>90</v>
      </c>
      <c r="AJ403" s="98">
        <v>22</v>
      </c>
      <c r="AK403" s="98">
        <v>31</v>
      </c>
      <c r="AL403" s="76">
        <v>6</v>
      </c>
      <c r="AM403" s="76">
        <v>9</v>
      </c>
      <c r="AN403" s="77">
        <v>21</v>
      </c>
      <c r="AO403" s="77">
        <v>68</v>
      </c>
      <c r="AP403" s="77">
        <v>75</v>
      </c>
      <c r="AQ403" s="77">
        <v>3</v>
      </c>
      <c r="AR403" s="77">
        <f t="shared" si="342"/>
        <v>167</v>
      </c>
      <c r="AS403" s="77">
        <v>18</v>
      </c>
      <c r="AT403" s="78">
        <v>9</v>
      </c>
      <c r="AU403" s="79">
        <v>9</v>
      </c>
      <c r="AV403" s="80">
        <f t="shared" si="317"/>
        <v>49.090909090909093</v>
      </c>
      <c r="AW403" s="80">
        <f t="shared" si="318"/>
        <v>66.666666666666657</v>
      </c>
      <c r="AX403" s="80">
        <f t="shared" si="319"/>
        <v>66.666666666666657</v>
      </c>
      <c r="AY403" s="81">
        <f t="shared" si="320"/>
        <v>28.000000000000004</v>
      </c>
      <c r="AZ403" s="81">
        <f t="shared" si="321"/>
        <v>66.666666666666657</v>
      </c>
      <c r="BA403" s="81">
        <f t="shared" si="322"/>
        <v>83.035714285714292</v>
      </c>
      <c r="BB403" s="81">
        <f t="shared" si="323"/>
        <v>75.233644859813083</v>
      </c>
      <c r="BC403" s="81">
        <f t="shared" si="324"/>
        <v>60.962566844919785</v>
      </c>
      <c r="BD403" s="82">
        <f t="shared" si="343"/>
        <v>19</v>
      </c>
      <c r="BE403" s="83">
        <v>6</v>
      </c>
      <c r="BF403" s="83">
        <v>10</v>
      </c>
      <c r="BG403" s="83">
        <v>19</v>
      </c>
      <c r="BH403" s="83">
        <v>66</v>
      </c>
      <c r="BI403" s="83">
        <v>84</v>
      </c>
      <c r="BJ403" s="83">
        <v>5</v>
      </c>
      <c r="BK403" s="77">
        <f t="shared" si="344"/>
        <v>174</v>
      </c>
      <c r="BL403" s="83">
        <f t="shared" si="325"/>
        <v>6</v>
      </c>
      <c r="BM403" s="84">
        <v>9</v>
      </c>
      <c r="BN403" s="83">
        <f t="shared" si="326"/>
        <v>10</v>
      </c>
      <c r="BO403" s="83">
        <f t="shared" si="327"/>
        <v>19</v>
      </c>
      <c r="BP403" s="83">
        <f t="shared" si="328"/>
        <v>66</v>
      </c>
      <c r="BQ403" s="83">
        <f t="shared" si="329"/>
        <v>84</v>
      </c>
      <c r="BR403" s="83">
        <f t="shared" si="330"/>
        <v>5</v>
      </c>
      <c r="BS403" s="77">
        <f t="shared" si="345"/>
        <v>174</v>
      </c>
      <c r="BT403" s="83">
        <f t="shared" si="331"/>
        <v>0</v>
      </c>
      <c r="BU403" s="77"/>
      <c r="BV403" s="83">
        <f t="shared" si="332"/>
        <v>0</v>
      </c>
      <c r="BW403" s="83">
        <f t="shared" si="333"/>
        <v>0</v>
      </c>
      <c r="BX403" s="83">
        <f t="shared" si="334"/>
        <v>0</v>
      </c>
      <c r="BY403" s="83">
        <f t="shared" si="335"/>
        <v>0</v>
      </c>
      <c r="BZ403" s="83">
        <f t="shared" si="336"/>
        <v>0</v>
      </c>
      <c r="CA403" s="77">
        <f t="shared" si="346"/>
        <v>0</v>
      </c>
      <c r="CC403" s="77"/>
      <c r="CI403" s="77">
        <f t="shared" si="347"/>
        <v>0</v>
      </c>
      <c r="CP403" s="77">
        <f t="shared" si="348"/>
        <v>0</v>
      </c>
      <c r="CQ403" s="85">
        <f t="shared" si="337"/>
        <v>0</v>
      </c>
      <c r="CR403" s="77"/>
      <c r="CS403" s="85">
        <f t="shared" si="306"/>
        <v>0</v>
      </c>
      <c r="CT403" s="85">
        <f t="shared" si="307"/>
        <v>0</v>
      </c>
      <c r="CU403" s="85">
        <f t="shared" si="308"/>
        <v>0</v>
      </c>
      <c r="CV403" s="85">
        <f t="shared" si="309"/>
        <v>0</v>
      </c>
      <c r="CW403" s="85">
        <f t="shared" si="305"/>
        <v>0</v>
      </c>
      <c r="CX403" s="77">
        <f t="shared" si="349"/>
        <v>0</v>
      </c>
      <c r="ET403" s="85">
        <v>5</v>
      </c>
      <c r="EU403" s="85">
        <v>6</v>
      </c>
      <c r="EV403" s="85">
        <v>7</v>
      </c>
      <c r="EW403" s="85">
        <v>24</v>
      </c>
      <c r="EX403" s="85">
        <v>52</v>
      </c>
      <c r="EY403" s="85">
        <v>1</v>
      </c>
      <c r="EZ403" s="85">
        <v>1</v>
      </c>
      <c r="FA403" s="85">
        <v>4</v>
      </c>
      <c r="FB403" s="85">
        <v>12</v>
      </c>
      <c r="FC403" s="85">
        <v>42</v>
      </c>
      <c r="FD403" s="85">
        <v>32</v>
      </c>
      <c r="FE403" s="85">
        <v>4</v>
      </c>
      <c r="FL403" s="86">
        <f t="shared" si="350"/>
        <v>0</v>
      </c>
      <c r="FM403" s="99">
        <f t="shared" si="338"/>
        <v>0</v>
      </c>
      <c r="FN403" s="99">
        <f t="shared" si="339"/>
        <v>0</v>
      </c>
      <c r="FO403" s="100">
        <f t="shared" si="340"/>
        <v>0</v>
      </c>
      <c r="FP403" s="100">
        <f t="shared" si="341"/>
        <v>0</v>
      </c>
      <c r="FQ403" s="101">
        <v>1.2744922875349894E-2</v>
      </c>
      <c r="FR403" s="101">
        <v>-7.5814218402112693E-2</v>
      </c>
      <c r="FS403" s="101">
        <v>-5.4103604306443932E-2</v>
      </c>
      <c r="FT403" s="100" t="s">
        <v>2252</v>
      </c>
      <c r="FU403" s="100" t="s">
        <v>1664</v>
      </c>
      <c r="FV403" s="100" t="s">
        <v>2315</v>
      </c>
      <c r="FW403" s="100" t="s">
        <v>1671</v>
      </c>
      <c r="FX403" s="100" t="s">
        <v>1902</v>
      </c>
      <c r="FY403" s="100" t="s">
        <v>1600</v>
      </c>
      <c r="FZ403" s="100" t="s">
        <v>2114</v>
      </c>
      <c r="GA403" s="100" t="s">
        <v>1949</v>
      </c>
      <c r="GB403" s="100"/>
    </row>
    <row r="404" spans="1:184" hidden="1" x14ac:dyDescent="0.25">
      <c r="A404" s="32" t="s">
        <v>379</v>
      </c>
      <c r="B404" s="90" t="s">
        <v>392</v>
      </c>
      <c r="C404" s="41" t="str">
        <f>'[1]Özet tablo'!P403</f>
        <v>GİRESUN</v>
      </c>
      <c r="D404" s="41"/>
      <c r="E404" s="41"/>
      <c r="F404" s="41"/>
      <c r="G404" s="91">
        <v>51</v>
      </c>
      <c r="H404" s="91">
        <v>97</v>
      </c>
      <c r="I404" s="91">
        <v>115</v>
      </c>
      <c r="J404" s="91">
        <v>263</v>
      </c>
      <c r="K404" s="92">
        <v>44</v>
      </c>
      <c r="L404" s="92">
        <v>101</v>
      </c>
      <c r="M404" s="92">
        <v>135</v>
      </c>
      <c r="N404" s="92">
        <v>280</v>
      </c>
      <c r="O404" s="93">
        <v>5</v>
      </c>
      <c r="P404" s="40">
        <v>24</v>
      </c>
      <c r="Q404" s="94">
        <f t="shared" si="303"/>
        <v>17</v>
      </c>
      <c r="R404" s="95">
        <f t="shared" si="304"/>
        <v>6.4638783269961975E-2</v>
      </c>
      <c r="S404" s="96">
        <v>168</v>
      </c>
      <c r="T404" s="96">
        <v>225</v>
      </c>
      <c r="U404" s="96">
        <v>177</v>
      </c>
      <c r="V404" s="96">
        <v>225</v>
      </c>
      <c r="W404" s="96">
        <v>402</v>
      </c>
      <c r="X404" s="96">
        <v>570</v>
      </c>
      <c r="Y404" s="73">
        <f t="shared" si="310"/>
        <v>26.190476190476193</v>
      </c>
      <c r="Z404" s="73">
        <f t="shared" si="311"/>
        <v>44.888888888888886</v>
      </c>
      <c r="AA404" s="73">
        <f t="shared" si="312"/>
        <v>65.536723163841799</v>
      </c>
      <c r="AB404" s="73">
        <f t="shared" si="313"/>
        <v>53.980099502487569</v>
      </c>
      <c r="AC404" s="73">
        <f t="shared" si="314"/>
        <v>45.789473684210527</v>
      </c>
      <c r="AD404" s="97">
        <f t="shared" si="315"/>
        <v>185</v>
      </c>
      <c r="AE404" s="40">
        <f t="shared" si="316"/>
        <v>61</v>
      </c>
      <c r="AF404" s="98">
        <v>224</v>
      </c>
      <c r="AG404" s="98">
        <v>165</v>
      </c>
      <c r="AH404" s="98">
        <v>224</v>
      </c>
      <c r="AI404" s="98">
        <v>177</v>
      </c>
      <c r="AJ404" s="98">
        <v>44</v>
      </c>
      <c r="AK404" s="98">
        <v>51</v>
      </c>
      <c r="AL404" s="76">
        <v>7</v>
      </c>
      <c r="AM404" s="76">
        <v>11</v>
      </c>
      <c r="AN404" s="77">
        <v>42</v>
      </c>
      <c r="AO404" s="77">
        <v>85</v>
      </c>
      <c r="AP404" s="77">
        <v>114</v>
      </c>
      <c r="AQ404" s="77">
        <v>5</v>
      </c>
      <c r="AR404" s="77">
        <f t="shared" si="342"/>
        <v>246</v>
      </c>
      <c r="AS404" s="77">
        <v>25</v>
      </c>
      <c r="AT404" s="78">
        <v>6</v>
      </c>
      <c r="AU404" s="79">
        <v>17</v>
      </c>
      <c r="AV404" s="80">
        <f t="shared" si="317"/>
        <v>39.76608187134503</v>
      </c>
      <c r="AW404" s="80">
        <f t="shared" si="318"/>
        <v>44.638403990024941</v>
      </c>
      <c r="AX404" s="80">
        <f t="shared" si="319"/>
        <v>53.10734463276836</v>
      </c>
      <c r="AY404" s="81">
        <f t="shared" si="320"/>
        <v>25.454545454545453</v>
      </c>
      <c r="AZ404" s="81">
        <f t="shared" si="321"/>
        <v>37.946428571428569</v>
      </c>
      <c r="BA404" s="81">
        <f t="shared" si="322"/>
        <v>61.990950226244344</v>
      </c>
      <c r="BB404" s="81">
        <f t="shared" si="323"/>
        <v>49.887640449438202</v>
      </c>
      <c r="BC404" s="81">
        <f t="shared" si="324"/>
        <v>46.373056994818654</v>
      </c>
      <c r="BD404" s="82">
        <f t="shared" si="343"/>
        <v>84</v>
      </c>
      <c r="BE404" s="83">
        <v>6</v>
      </c>
      <c r="BF404" s="83">
        <v>13</v>
      </c>
      <c r="BG404" s="83">
        <v>42</v>
      </c>
      <c r="BH404" s="83">
        <v>78</v>
      </c>
      <c r="BI404" s="83">
        <v>119</v>
      </c>
      <c r="BJ404" s="83">
        <v>12</v>
      </c>
      <c r="BK404" s="77">
        <f t="shared" si="344"/>
        <v>251</v>
      </c>
      <c r="BL404" s="83">
        <f t="shared" si="325"/>
        <v>5</v>
      </c>
      <c r="BM404" s="84">
        <v>10</v>
      </c>
      <c r="BN404" s="83">
        <f t="shared" si="326"/>
        <v>12</v>
      </c>
      <c r="BO404" s="83">
        <f t="shared" si="327"/>
        <v>39</v>
      </c>
      <c r="BP404" s="83">
        <f t="shared" si="328"/>
        <v>68</v>
      </c>
      <c r="BQ404" s="83">
        <f t="shared" si="329"/>
        <v>114</v>
      </c>
      <c r="BR404" s="83">
        <f t="shared" si="330"/>
        <v>12</v>
      </c>
      <c r="BS404" s="77">
        <f t="shared" si="345"/>
        <v>233</v>
      </c>
      <c r="BT404" s="83">
        <f t="shared" si="331"/>
        <v>0</v>
      </c>
      <c r="BU404" s="77"/>
      <c r="BV404" s="83">
        <f t="shared" si="332"/>
        <v>0</v>
      </c>
      <c r="BW404" s="83">
        <f t="shared" si="333"/>
        <v>0</v>
      </c>
      <c r="BX404" s="83">
        <f t="shared" si="334"/>
        <v>0</v>
      </c>
      <c r="BY404" s="83">
        <f t="shared" si="335"/>
        <v>0</v>
      </c>
      <c r="BZ404" s="83">
        <f t="shared" si="336"/>
        <v>0</v>
      </c>
      <c r="CA404" s="77">
        <f t="shared" si="346"/>
        <v>0</v>
      </c>
      <c r="CC404" s="77"/>
      <c r="CI404" s="77">
        <f t="shared" si="347"/>
        <v>0</v>
      </c>
      <c r="CP404" s="77">
        <f t="shared" si="348"/>
        <v>0</v>
      </c>
      <c r="CQ404" s="85">
        <f t="shared" si="337"/>
        <v>1</v>
      </c>
      <c r="CR404" s="77">
        <v>1</v>
      </c>
      <c r="CS404" s="85">
        <f t="shared" si="306"/>
        <v>1</v>
      </c>
      <c r="CT404" s="85">
        <f t="shared" si="307"/>
        <v>3</v>
      </c>
      <c r="CU404" s="85">
        <f t="shared" si="308"/>
        <v>10</v>
      </c>
      <c r="CV404" s="85">
        <f t="shared" si="309"/>
        <v>5</v>
      </c>
      <c r="CW404" s="85">
        <f t="shared" si="305"/>
        <v>0</v>
      </c>
      <c r="CX404" s="77">
        <f t="shared" si="349"/>
        <v>18</v>
      </c>
      <c r="CY404" s="85">
        <v>1</v>
      </c>
      <c r="CZ404" s="85">
        <v>1</v>
      </c>
      <c r="DA404" s="85">
        <v>3</v>
      </c>
      <c r="DB404" s="85">
        <v>10</v>
      </c>
      <c r="DC404" s="85">
        <v>5</v>
      </c>
      <c r="DD404" s="85">
        <v>0</v>
      </c>
      <c r="ET404" s="85">
        <v>4</v>
      </c>
      <c r="EU404" s="85">
        <v>5</v>
      </c>
      <c r="EV404" s="85">
        <v>5</v>
      </c>
      <c r="EW404" s="85">
        <v>19</v>
      </c>
      <c r="EX404" s="85">
        <v>59</v>
      </c>
      <c r="EY404" s="85">
        <v>7</v>
      </c>
      <c r="EZ404" s="85">
        <v>1</v>
      </c>
      <c r="FA404" s="85">
        <v>7</v>
      </c>
      <c r="FB404" s="85">
        <v>34</v>
      </c>
      <c r="FC404" s="85">
        <v>49</v>
      </c>
      <c r="FD404" s="85">
        <v>55</v>
      </c>
      <c r="FE404" s="85">
        <v>5</v>
      </c>
      <c r="FL404" s="86">
        <f t="shared" si="350"/>
        <v>70.699999999999989</v>
      </c>
      <c r="FM404" s="99">
        <f t="shared" si="338"/>
        <v>3</v>
      </c>
      <c r="FN404" s="99">
        <f t="shared" si="339"/>
        <v>0</v>
      </c>
      <c r="FO404" s="100">
        <f t="shared" si="340"/>
        <v>0.51</v>
      </c>
      <c r="FP404" s="100">
        <f t="shared" si="341"/>
        <v>0</v>
      </c>
      <c r="FQ404" s="101">
        <v>0.19436922586811081</v>
      </c>
      <c r="FR404" s="101">
        <v>0.17127726805146162</v>
      </c>
      <c r="FS404" s="101">
        <v>3.9800125794954254E-2</v>
      </c>
      <c r="FT404" s="100" t="s">
        <v>1755</v>
      </c>
      <c r="FU404" s="100" t="s">
        <v>1756</v>
      </c>
      <c r="FV404" s="100" t="s">
        <v>1757</v>
      </c>
      <c r="FW404" s="100" t="s">
        <v>1560</v>
      </c>
      <c r="FX404" s="100" t="s">
        <v>1738</v>
      </c>
      <c r="FY404" s="100" t="s">
        <v>1716</v>
      </c>
      <c r="FZ404" s="100" t="s">
        <v>1530</v>
      </c>
      <c r="GA404" s="100" t="s">
        <v>1642</v>
      </c>
      <c r="GB404" s="100"/>
    </row>
    <row r="405" spans="1:184" hidden="1" x14ac:dyDescent="0.25">
      <c r="A405" s="32" t="s">
        <v>379</v>
      </c>
      <c r="B405" s="90" t="s">
        <v>393</v>
      </c>
      <c r="C405" s="41" t="str">
        <f>'[1]Özet tablo'!P404</f>
        <v>GİRESUN</v>
      </c>
      <c r="D405" s="41"/>
      <c r="E405" s="41"/>
      <c r="F405" s="41"/>
      <c r="G405" s="91">
        <v>47</v>
      </c>
      <c r="H405" s="91">
        <v>187</v>
      </c>
      <c r="I405" s="91">
        <v>192</v>
      </c>
      <c r="J405" s="91">
        <v>426</v>
      </c>
      <c r="K405" s="92">
        <v>54</v>
      </c>
      <c r="L405" s="92">
        <v>169</v>
      </c>
      <c r="M405" s="92">
        <v>189</v>
      </c>
      <c r="N405" s="92">
        <v>412</v>
      </c>
      <c r="O405" s="93">
        <v>22</v>
      </c>
      <c r="P405" s="40">
        <v>47</v>
      </c>
      <c r="Q405" s="94">
        <f t="shared" si="303"/>
        <v>-14</v>
      </c>
      <c r="R405" s="95">
        <f t="shared" si="304"/>
        <v>-3.2863849765258218E-2</v>
      </c>
      <c r="S405" s="96">
        <v>238</v>
      </c>
      <c r="T405" s="96">
        <v>345</v>
      </c>
      <c r="U405" s="96">
        <v>218</v>
      </c>
      <c r="V405" s="96">
        <v>304</v>
      </c>
      <c r="W405" s="96">
        <v>563</v>
      </c>
      <c r="X405" s="96">
        <v>801</v>
      </c>
      <c r="Y405" s="73">
        <f t="shared" si="310"/>
        <v>22.689075630252102</v>
      </c>
      <c r="Z405" s="73">
        <f t="shared" si="311"/>
        <v>48.985507246376812</v>
      </c>
      <c r="AA405" s="73">
        <f t="shared" si="312"/>
        <v>75.22935779816514</v>
      </c>
      <c r="AB405" s="73">
        <f t="shared" si="313"/>
        <v>59.147424511545289</v>
      </c>
      <c r="AC405" s="73">
        <f t="shared" si="314"/>
        <v>48.314606741573037</v>
      </c>
      <c r="AD405" s="97">
        <f t="shared" si="315"/>
        <v>230</v>
      </c>
      <c r="AE405" s="40">
        <f t="shared" si="316"/>
        <v>54</v>
      </c>
      <c r="AF405" s="98">
        <v>309</v>
      </c>
      <c r="AG405" s="98">
        <v>235</v>
      </c>
      <c r="AH405" s="98">
        <v>302</v>
      </c>
      <c r="AI405" s="98">
        <v>259</v>
      </c>
      <c r="AJ405" s="98">
        <v>90</v>
      </c>
      <c r="AK405" s="98">
        <v>61</v>
      </c>
      <c r="AL405" s="76">
        <v>21</v>
      </c>
      <c r="AM405" s="76">
        <v>29</v>
      </c>
      <c r="AN405" s="77">
        <v>64</v>
      </c>
      <c r="AO405" s="77">
        <v>178</v>
      </c>
      <c r="AP405" s="77">
        <v>215</v>
      </c>
      <c r="AQ405" s="77">
        <v>8</v>
      </c>
      <c r="AR405" s="77">
        <f t="shared" si="342"/>
        <v>465</v>
      </c>
      <c r="AS405" s="77">
        <v>54</v>
      </c>
      <c r="AT405" s="78">
        <v>17</v>
      </c>
      <c r="AU405" s="79">
        <v>41</v>
      </c>
      <c r="AV405" s="80">
        <f t="shared" si="317"/>
        <v>47.165991902834008</v>
      </c>
      <c r="AW405" s="80">
        <f t="shared" si="318"/>
        <v>61.853832442067734</v>
      </c>
      <c r="AX405" s="80">
        <f t="shared" si="319"/>
        <v>65.250965250965251</v>
      </c>
      <c r="AY405" s="81">
        <f t="shared" si="320"/>
        <v>27.23404255319149</v>
      </c>
      <c r="AZ405" s="81">
        <f t="shared" si="321"/>
        <v>58.940397350993379</v>
      </c>
      <c r="BA405" s="81">
        <f t="shared" si="322"/>
        <v>78.223495702005735</v>
      </c>
      <c r="BB405" s="81">
        <f t="shared" si="323"/>
        <v>69.278033794162823</v>
      </c>
      <c r="BC405" s="81">
        <f t="shared" si="324"/>
        <v>57.705479452054796</v>
      </c>
      <c r="BD405" s="82">
        <f t="shared" si="343"/>
        <v>76</v>
      </c>
      <c r="BE405" s="83">
        <v>21</v>
      </c>
      <c r="BF405" s="83">
        <v>30</v>
      </c>
      <c r="BG405" s="83">
        <v>62</v>
      </c>
      <c r="BH405" s="83">
        <v>172</v>
      </c>
      <c r="BI405" s="83">
        <v>256</v>
      </c>
      <c r="BJ405" s="83">
        <v>11</v>
      </c>
      <c r="BK405" s="77">
        <f t="shared" si="344"/>
        <v>501</v>
      </c>
      <c r="BL405" s="83">
        <f t="shared" si="325"/>
        <v>18</v>
      </c>
      <c r="BM405" s="84">
        <v>26</v>
      </c>
      <c r="BN405" s="83">
        <f t="shared" si="326"/>
        <v>27</v>
      </c>
      <c r="BO405" s="83">
        <f t="shared" si="327"/>
        <v>60</v>
      </c>
      <c r="BP405" s="83">
        <f t="shared" si="328"/>
        <v>154</v>
      </c>
      <c r="BQ405" s="83">
        <f t="shared" si="329"/>
        <v>241</v>
      </c>
      <c r="BR405" s="83">
        <f t="shared" si="330"/>
        <v>11</v>
      </c>
      <c r="BS405" s="77">
        <f t="shared" si="345"/>
        <v>466</v>
      </c>
      <c r="BT405" s="83">
        <f t="shared" si="331"/>
        <v>0</v>
      </c>
      <c r="BU405" s="77"/>
      <c r="BV405" s="83">
        <f t="shared" si="332"/>
        <v>0</v>
      </c>
      <c r="BW405" s="83">
        <f t="shared" si="333"/>
        <v>0</v>
      </c>
      <c r="BX405" s="83">
        <f t="shared" si="334"/>
        <v>0</v>
      </c>
      <c r="BY405" s="83">
        <f t="shared" si="335"/>
        <v>0</v>
      </c>
      <c r="BZ405" s="83">
        <f t="shared" si="336"/>
        <v>0</v>
      </c>
      <c r="CA405" s="77">
        <f t="shared" si="346"/>
        <v>0</v>
      </c>
      <c r="CC405" s="77"/>
      <c r="CI405" s="77">
        <f t="shared" si="347"/>
        <v>0</v>
      </c>
      <c r="CP405" s="77">
        <f t="shared" si="348"/>
        <v>0</v>
      </c>
      <c r="CQ405" s="85">
        <f t="shared" si="337"/>
        <v>3</v>
      </c>
      <c r="CR405" s="77">
        <v>3</v>
      </c>
      <c r="CS405" s="85">
        <f t="shared" si="306"/>
        <v>3</v>
      </c>
      <c r="CT405" s="85">
        <f t="shared" si="307"/>
        <v>2</v>
      </c>
      <c r="CU405" s="85">
        <f t="shared" si="308"/>
        <v>18</v>
      </c>
      <c r="CV405" s="85">
        <f t="shared" si="309"/>
        <v>15</v>
      </c>
      <c r="CW405" s="85">
        <f t="shared" si="305"/>
        <v>0</v>
      </c>
      <c r="CX405" s="77">
        <f t="shared" si="349"/>
        <v>35</v>
      </c>
      <c r="CY405" s="85">
        <v>3</v>
      </c>
      <c r="CZ405" s="85">
        <v>3</v>
      </c>
      <c r="DA405" s="85">
        <v>2</v>
      </c>
      <c r="DB405" s="85">
        <v>18</v>
      </c>
      <c r="DC405" s="85">
        <v>15</v>
      </c>
      <c r="DD405" s="85">
        <v>0</v>
      </c>
      <c r="ET405" s="85">
        <v>16</v>
      </c>
      <c r="EU405" s="85">
        <v>19</v>
      </c>
      <c r="EV405" s="85">
        <v>20</v>
      </c>
      <c r="EW405" s="85">
        <v>100</v>
      </c>
      <c r="EX405" s="85">
        <v>179</v>
      </c>
      <c r="EY405" s="85">
        <v>8</v>
      </c>
      <c r="EZ405" s="85">
        <v>2</v>
      </c>
      <c r="FA405" s="85">
        <v>8</v>
      </c>
      <c r="FB405" s="85">
        <v>40</v>
      </c>
      <c r="FC405" s="85">
        <v>54</v>
      </c>
      <c r="FD405" s="85">
        <v>62</v>
      </c>
      <c r="FE405" s="85">
        <v>3</v>
      </c>
      <c r="FL405" s="86">
        <f t="shared" si="350"/>
        <v>0</v>
      </c>
      <c r="FM405" s="99">
        <f t="shared" si="338"/>
        <v>0</v>
      </c>
      <c r="FN405" s="99">
        <f t="shared" si="339"/>
        <v>0</v>
      </c>
      <c r="FO405" s="100">
        <f t="shared" si="340"/>
        <v>0</v>
      </c>
      <c r="FP405" s="100">
        <f t="shared" si="341"/>
        <v>0</v>
      </c>
      <c r="FQ405" s="101">
        <v>2.6810383602133246E-2</v>
      </c>
      <c r="FR405" s="101">
        <v>6.7643721270170945E-2</v>
      </c>
      <c r="FS405" s="101">
        <v>0.28086373790022356</v>
      </c>
      <c r="FT405" s="100" t="s">
        <v>2304</v>
      </c>
      <c r="FU405" s="100" t="s">
        <v>2305</v>
      </c>
      <c r="FV405" s="100" t="s">
        <v>1642</v>
      </c>
      <c r="FW405" s="100" t="s">
        <v>1770</v>
      </c>
      <c r="FX405" s="100" t="s">
        <v>1826</v>
      </c>
      <c r="FY405" s="100" t="s">
        <v>1780</v>
      </c>
      <c r="FZ405" s="100" t="s">
        <v>2289</v>
      </c>
      <c r="GA405" s="100" t="s">
        <v>2306</v>
      </c>
      <c r="GB405" s="100"/>
    </row>
    <row r="406" spans="1:184" hidden="1" x14ac:dyDescent="0.25">
      <c r="A406" s="32" t="s">
        <v>379</v>
      </c>
      <c r="B406" s="90" t="s">
        <v>394</v>
      </c>
      <c r="C406" s="41" t="str">
        <f>'[1]Özet tablo'!P405</f>
        <v>GİRESUN</v>
      </c>
      <c r="D406" s="41"/>
      <c r="E406" s="41"/>
      <c r="F406" s="41"/>
      <c r="G406" s="91">
        <v>33</v>
      </c>
      <c r="H406" s="91">
        <v>70</v>
      </c>
      <c r="I406" s="91">
        <v>77</v>
      </c>
      <c r="J406" s="91">
        <v>180</v>
      </c>
      <c r="K406" s="92">
        <v>38</v>
      </c>
      <c r="L406" s="92">
        <v>74</v>
      </c>
      <c r="M406" s="92">
        <v>80</v>
      </c>
      <c r="N406" s="92">
        <v>192</v>
      </c>
      <c r="O406" s="93">
        <v>15</v>
      </c>
      <c r="P406" s="40">
        <v>10</v>
      </c>
      <c r="Q406" s="94">
        <f t="shared" si="303"/>
        <v>12</v>
      </c>
      <c r="R406" s="95">
        <f t="shared" si="304"/>
        <v>6.6666666666666666E-2</v>
      </c>
      <c r="S406" s="96">
        <v>124</v>
      </c>
      <c r="T406" s="96">
        <v>164</v>
      </c>
      <c r="U406" s="96">
        <v>141</v>
      </c>
      <c r="V406" s="96">
        <v>186</v>
      </c>
      <c r="W406" s="96">
        <v>305</v>
      </c>
      <c r="X406" s="96">
        <v>429</v>
      </c>
      <c r="Y406" s="73">
        <f t="shared" si="310"/>
        <v>30.64516129032258</v>
      </c>
      <c r="Z406" s="73">
        <f t="shared" si="311"/>
        <v>45.121951219512198</v>
      </c>
      <c r="AA406" s="73">
        <f t="shared" si="312"/>
        <v>60.283687943262407</v>
      </c>
      <c r="AB406" s="73">
        <f t="shared" si="313"/>
        <v>52.131147540983605</v>
      </c>
      <c r="AC406" s="73">
        <f t="shared" si="314"/>
        <v>45.920745920745922</v>
      </c>
      <c r="AD406" s="97">
        <f t="shared" si="315"/>
        <v>146</v>
      </c>
      <c r="AE406" s="40">
        <f t="shared" si="316"/>
        <v>56</v>
      </c>
      <c r="AF406" s="98">
        <v>171</v>
      </c>
      <c r="AG406" s="98">
        <v>158</v>
      </c>
      <c r="AH406" s="98">
        <v>169</v>
      </c>
      <c r="AI406" s="98">
        <v>116</v>
      </c>
      <c r="AJ406" s="98">
        <v>42</v>
      </c>
      <c r="AK406" s="98">
        <v>43</v>
      </c>
      <c r="AL406" s="76">
        <v>5</v>
      </c>
      <c r="AM406" s="76">
        <v>9</v>
      </c>
      <c r="AN406" s="77">
        <v>27</v>
      </c>
      <c r="AO406" s="77">
        <v>60</v>
      </c>
      <c r="AP406" s="77">
        <v>82</v>
      </c>
      <c r="AQ406" s="77">
        <v>1</v>
      </c>
      <c r="AR406" s="77">
        <f t="shared" si="342"/>
        <v>170</v>
      </c>
      <c r="AS406" s="77">
        <v>14</v>
      </c>
      <c r="AT406" s="78">
        <v>16</v>
      </c>
      <c r="AU406" s="79">
        <v>24</v>
      </c>
      <c r="AV406" s="80">
        <f t="shared" si="317"/>
        <v>35.036496350364963</v>
      </c>
      <c r="AW406" s="80">
        <f t="shared" si="318"/>
        <v>45.263157894736842</v>
      </c>
      <c r="AX406" s="80">
        <f t="shared" si="319"/>
        <v>59.482758620689658</v>
      </c>
      <c r="AY406" s="81">
        <f t="shared" si="320"/>
        <v>17.088607594936708</v>
      </c>
      <c r="AZ406" s="81">
        <f t="shared" si="321"/>
        <v>35.502958579881657</v>
      </c>
      <c r="BA406" s="81">
        <f t="shared" si="322"/>
        <v>77.215189873417728</v>
      </c>
      <c r="BB406" s="81">
        <f t="shared" si="323"/>
        <v>55.657492354740057</v>
      </c>
      <c r="BC406" s="81">
        <f t="shared" si="324"/>
        <v>47.151898734177216</v>
      </c>
      <c r="BD406" s="82">
        <f t="shared" si="343"/>
        <v>36</v>
      </c>
      <c r="BE406" s="83">
        <v>5</v>
      </c>
      <c r="BF406" s="83">
        <v>8</v>
      </c>
      <c r="BG406" s="83">
        <v>26</v>
      </c>
      <c r="BH406" s="83">
        <v>59</v>
      </c>
      <c r="BI406" s="83">
        <v>86</v>
      </c>
      <c r="BJ406" s="83">
        <v>3</v>
      </c>
      <c r="BK406" s="77">
        <f t="shared" si="344"/>
        <v>174</v>
      </c>
      <c r="BL406" s="83">
        <f t="shared" si="325"/>
        <v>5</v>
      </c>
      <c r="BM406" s="84">
        <v>9</v>
      </c>
      <c r="BN406" s="83">
        <f t="shared" si="326"/>
        <v>8</v>
      </c>
      <c r="BO406" s="83">
        <f t="shared" si="327"/>
        <v>26</v>
      </c>
      <c r="BP406" s="83">
        <f t="shared" si="328"/>
        <v>59</v>
      </c>
      <c r="BQ406" s="83">
        <f t="shared" si="329"/>
        <v>86</v>
      </c>
      <c r="BR406" s="83">
        <f t="shared" si="330"/>
        <v>3</v>
      </c>
      <c r="BS406" s="77">
        <f t="shared" si="345"/>
        <v>174</v>
      </c>
      <c r="BT406" s="83">
        <f t="shared" si="331"/>
        <v>0</v>
      </c>
      <c r="BU406" s="77"/>
      <c r="BV406" s="83">
        <f t="shared" si="332"/>
        <v>0</v>
      </c>
      <c r="BW406" s="83">
        <f t="shared" si="333"/>
        <v>0</v>
      </c>
      <c r="BX406" s="83">
        <f t="shared" si="334"/>
        <v>0</v>
      </c>
      <c r="BY406" s="83">
        <f t="shared" si="335"/>
        <v>0</v>
      </c>
      <c r="BZ406" s="83">
        <f t="shared" si="336"/>
        <v>0</v>
      </c>
      <c r="CA406" s="77">
        <f t="shared" si="346"/>
        <v>0</v>
      </c>
      <c r="CC406" s="77"/>
      <c r="CI406" s="77">
        <f t="shared" si="347"/>
        <v>0</v>
      </c>
      <c r="CP406" s="77">
        <f t="shared" si="348"/>
        <v>0</v>
      </c>
      <c r="CQ406" s="85">
        <f t="shared" si="337"/>
        <v>0</v>
      </c>
      <c r="CR406" s="77"/>
      <c r="CS406" s="85">
        <f t="shared" si="306"/>
        <v>0</v>
      </c>
      <c r="CT406" s="85">
        <f t="shared" si="307"/>
        <v>0</v>
      </c>
      <c r="CU406" s="85">
        <f t="shared" si="308"/>
        <v>0</v>
      </c>
      <c r="CV406" s="85">
        <f t="shared" si="309"/>
        <v>0</v>
      </c>
      <c r="CW406" s="85">
        <f t="shared" si="305"/>
        <v>0</v>
      </c>
      <c r="CX406" s="77">
        <f t="shared" si="349"/>
        <v>0</v>
      </c>
      <c r="ET406" s="85">
        <v>4</v>
      </c>
      <c r="EU406" s="85">
        <v>5</v>
      </c>
      <c r="EV406" s="85">
        <v>0</v>
      </c>
      <c r="EW406" s="85">
        <v>32</v>
      </c>
      <c r="EX406" s="85">
        <v>56</v>
      </c>
      <c r="EY406" s="85">
        <v>2</v>
      </c>
      <c r="EZ406" s="85">
        <v>1</v>
      </c>
      <c r="FA406" s="85">
        <v>3</v>
      </c>
      <c r="FB406" s="85">
        <v>26</v>
      </c>
      <c r="FC406" s="85">
        <v>27</v>
      </c>
      <c r="FD406" s="85">
        <v>30</v>
      </c>
      <c r="FE406" s="85">
        <v>1</v>
      </c>
      <c r="FL406" s="86">
        <f t="shared" si="350"/>
        <v>40.5</v>
      </c>
      <c r="FM406" s="99">
        <f t="shared" si="338"/>
        <v>2</v>
      </c>
      <c r="FN406" s="99">
        <f t="shared" si="339"/>
        <v>0</v>
      </c>
      <c r="FO406" s="100">
        <f t="shared" si="340"/>
        <v>0.34</v>
      </c>
      <c r="FP406" s="100">
        <f t="shared" si="341"/>
        <v>0</v>
      </c>
      <c r="FQ406" s="101">
        <v>0.1384999779861753</v>
      </c>
      <c r="FR406" s="101">
        <v>1.9347733261125408E-2</v>
      </c>
      <c r="FS406" s="101">
        <v>-7.4661043475395955E-2</v>
      </c>
      <c r="FT406" s="100" t="s">
        <v>2072</v>
      </c>
      <c r="FU406" s="100" t="s">
        <v>1892</v>
      </c>
      <c r="FV406" s="100" t="s">
        <v>1643</v>
      </c>
      <c r="FW406" s="100" t="s">
        <v>2087</v>
      </c>
      <c r="FX406" s="100" t="s">
        <v>1523</v>
      </c>
      <c r="FY406" s="100" t="s">
        <v>2078</v>
      </c>
      <c r="FZ406" s="100" t="s">
        <v>2362</v>
      </c>
      <c r="GA406" s="100" t="s">
        <v>2369</v>
      </c>
      <c r="GB406" s="100"/>
    </row>
    <row r="407" spans="1:184" hidden="1" x14ac:dyDescent="0.25">
      <c r="A407" s="32" t="s">
        <v>395</v>
      </c>
      <c r="B407" s="90" t="s">
        <v>396</v>
      </c>
      <c r="C407" s="41" t="str">
        <f>'[1]Özet tablo'!P406</f>
        <v>GÜMÜŞHANE</v>
      </c>
      <c r="D407" s="41"/>
      <c r="E407" s="41"/>
      <c r="F407" s="41"/>
      <c r="G407" s="91">
        <v>19</v>
      </c>
      <c r="H407" s="91">
        <v>103</v>
      </c>
      <c r="I407" s="91">
        <v>168</v>
      </c>
      <c r="J407" s="91">
        <v>290</v>
      </c>
      <c r="K407" s="92">
        <v>31</v>
      </c>
      <c r="L407" s="92">
        <v>106</v>
      </c>
      <c r="M407" s="92">
        <v>194</v>
      </c>
      <c r="N407" s="92">
        <v>331</v>
      </c>
      <c r="O407" s="93">
        <v>32</v>
      </c>
      <c r="P407" s="40">
        <v>24</v>
      </c>
      <c r="Q407" s="94">
        <f t="shared" si="303"/>
        <v>41</v>
      </c>
      <c r="R407" s="95">
        <f t="shared" si="304"/>
        <v>0.14137931034482759</v>
      </c>
      <c r="S407" s="96">
        <v>477</v>
      </c>
      <c r="T407" s="96">
        <v>559</v>
      </c>
      <c r="U407" s="96">
        <v>474</v>
      </c>
      <c r="V407" s="96">
        <v>604</v>
      </c>
      <c r="W407" s="96">
        <v>1033</v>
      </c>
      <c r="X407" s="96">
        <v>1510</v>
      </c>
      <c r="Y407" s="73">
        <f t="shared" si="310"/>
        <v>6.498951781970649</v>
      </c>
      <c r="Z407" s="73">
        <f t="shared" si="311"/>
        <v>18.962432915921287</v>
      </c>
      <c r="AA407" s="73">
        <f t="shared" si="312"/>
        <v>42.616033755274266</v>
      </c>
      <c r="AB407" s="73">
        <f t="shared" si="313"/>
        <v>29.816069699903196</v>
      </c>
      <c r="AC407" s="73">
        <f t="shared" si="314"/>
        <v>22.450331125827812</v>
      </c>
      <c r="AD407" s="97">
        <f t="shared" si="315"/>
        <v>725</v>
      </c>
      <c r="AE407" s="40">
        <f t="shared" si="316"/>
        <v>272</v>
      </c>
      <c r="AF407" s="98">
        <v>640</v>
      </c>
      <c r="AG407" s="98">
        <v>471</v>
      </c>
      <c r="AH407" s="98">
        <v>646</v>
      </c>
      <c r="AI407" s="98">
        <v>463</v>
      </c>
      <c r="AJ407" s="98">
        <v>138</v>
      </c>
      <c r="AK407" s="98">
        <v>138</v>
      </c>
      <c r="AL407" s="76">
        <v>12</v>
      </c>
      <c r="AM407" s="76">
        <v>28</v>
      </c>
      <c r="AN407" s="77">
        <v>37</v>
      </c>
      <c r="AO407" s="77">
        <v>142</v>
      </c>
      <c r="AP407" s="77">
        <v>179</v>
      </c>
      <c r="AQ407" s="77">
        <v>5</v>
      </c>
      <c r="AR407" s="77">
        <f t="shared" si="342"/>
        <v>363</v>
      </c>
      <c r="AS407" s="77">
        <v>32</v>
      </c>
      <c r="AT407" s="78">
        <v>21</v>
      </c>
      <c r="AU407" s="79">
        <v>37</v>
      </c>
      <c r="AV407" s="80">
        <f t="shared" si="317"/>
        <v>20.235546038543898</v>
      </c>
      <c r="AW407" s="80">
        <f t="shared" si="318"/>
        <v>26.510369702434627</v>
      </c>
      <c r="AX407" s="80">
        <f t="shared" si="319"/>
        <v>32.829373650107989</v>
      </c>
      <c r="AY407" s="81">
        <f t="shared" si="320"/>
        <v>7.8556263269639066</v>
      </c>
      <c r="AZ407" s="81">
        <f t="shared" si="321"/>
        <v>21.981424148606813</v>
      </c>
      <c r="BA407" s="81">
        <f t="shared" si="322"/>
        <v>39.434276206322792</v>
      </c>
      <c r="BB407" s="81">
        <f t="shared" si="323"/>
        <v>30.392943063352046</v>
      </c>
      <c r="BC407" s="81">
        <f t="shared" si="324"/>
        <v>25.559701492537311</v>
      </c>
      <c r="BD407" s="82">
        <f t="shared" si="343"/>
        <v>364</v>
      </c>
      <c r="BE407" s="83">
        <v>12</v>
      </c>
      <c r="BF407" s="83">
        <v>25</v>
      </c>
      <c r="BG407" s="83">
        <v>35</v>
      </c>
      <c r="BH407" s="83">
        <v>133</v>
      </c>
      <c r="BI407" s="83">
        <v>187</v>
      </c>
      <c r="BJ407" s="83">
        <v>6</v>
      </c>
      <c r="BK407" s="77">
        <f t="shared" si="344"/>
        <v>361</v>
      </c>
      <c r="BL407" s="83">
        <f t="shared" si="325"/>
        <v>11</v>
      </c>
      <c r="BM407" s="84">
        <v>22</v>
      </c>
      <c r="BN407" s="83">
        <f t="shared" si="326"/>
        <v>19</v>
      </c>
      <c r="BO407" s="83">
        <f t="shared" si="327"/>
        <v>35</v>
      </c>
      <c r="BP407" s="83">
        <f t="shared" si="328"/>
        <v>96</v>
      </c>
      <c r="BQ407" s="83">
        <f t="shared" si="329"/>
        <v>152</v>
      </c>
      <c r="BR407" s="83">
        <f t="shared" si="330"/>
        <v>5</v>
      </c>
      <c r="BS407" s="77">
        <f t="shared" si="345"/>
        <v>288</v>
      </c>
      <c r="BT407" s="83">
        <f t="shared" si="331"/>
        <v>0</v>
      </c>
      <c r="BU407" s="77"/>
      <c r="BV407" s="83">
        <f t="shared" si="332"/>
        <v>0</v>
      </c>
      <c r="BW407" s="83">
        <f t="shared" si="333"/>
        <v>0</v>
      </c>
      <c r="BX407" s="83">
        <f t="shared" si="334"/>
        <v>0</v>
      </c>
      <c r="BY407" s="83">
        <f t="shared" si="335"/>
        <v>0</v>
      </c>
      <c r="BZ407" s="83">
        <f t="shared" si="336"/>
        <v>0</v>
      </c>
      <c r="CA407" s="77">
        <f t="shared" si="346"/>
        <v>0</v>
      </c>
      <c r="CC407" s="77"/>
      <c r="CI407" s="77">
        <f t="shared" si="347"/>
        <v>0</v>
      </c>
      <c r="CP407" s="77">
        <f t="shared" si="348"/>
        <v>0</v>
      </c>
      <c r="CQ407" s="85">
        <f t="shared" si="337"/>
        <v>1</v>
      </c>
      <c r="CR407" s="77">
        <v>6</v>
      </c>
      <c r="CS407" s="85">
        <f t="shared" si="306"/>
        <v>6</v>
      </c>
      <c r="CT407" s="85">
        <f t="shared" si="307"/>
        <v>0</v>
      </c>
      <c r="CU407" s="85">
        <f t="shared" si="308"/>
        <v>37</v>
      </c>
      <c r="CV407" s="85">
        <f t="shared" si="309"/>
        <v>35</v>
      </c>
      <c r="CW407" s="85">
        <f t="shared" si="305"/>
        <v>1</v>
      </c>
      <c r="CX407" s="77">
        <f t="shared" si="349"/>
        <v>73</v>
      </c>
      <c r="CY407" s="85">
        <v>1</v>
      </c>
      <c r="CZ407" s="85">
        <v>6</v>
      </c>
      <c r="DA407" s="85">
        <v>0</v>
      </c>
      <c r="DB407" s="85">
        <v>37</v>
      </c>
      <c r="DC407" s="85">
        <v>35</v>
      </c>
      <c r="DD407" s="85">
        <v>1</v>
      </c>
      <c r="DP407" s="85">
        <v>1</v>
      </c>
      <c r="DQ407" s="85">
        <v>2</v>
      </c>
      <c r="DR407" s="85">
        <v>12</v>
      </c>
      <c r="DS407" s="85">
        <v>8</v>
      </c>
      <c r="DT407" s="85">
        <v>3</v>
      </c>
      <c r="DU407" s="85">
        <v>0</v>
      </c>
      <c r="ET407" s="85">
        <v>9</v>
      </c>
      <c r="EU407" s="85">
        <v>11</v>
      </c>
      <c r="EV407" s="85">
        <v>2</v>
      </c>
      <c r="EW407" s="85">
        <v>50</v>
      </c>
      <c r="EX407" s="85">
        <v>98</v>
      </c>
      <c r="EY407" s="85">
        <v>3</v>
      </c>
      <c r="EZ407" s="85">
        <v>1</v>
      </c>
      <c r="FA407" s="85">
        <v>6</v>
      </c>
      <c r="FB407" s="85">
        <v>21</v>
      </c>
      <c r="FC407" s="85">
        <v>38</v>
      </c>
      <c r="FD407" s="85">
        <v>51</v>
      </c>
      <c r="FE407" s="85">
        <v>2</v>
      </c>
      <c r="FL407" s="86">
        <f t="shared" si="350"/>
        <v>429.29999999999995</v>
      </c>
      <c r="FM407" s="99">
        <f t="shared" si="338"/>
        <v>21</v>
      </c>
      <c r="FN407" s="99">
        <f t="shared" si="339"/>
        <v>4</v>
      </c>
      <c r="FO407" s="100">
        <f t="shared" si="340"/>
        <v>3.57</v>
      </c>
      <c r="FP407" s="100">
        <f t="shared" si="341"/>
        <v>684</v>
      </c>
      <c r="FQ407" s="101">
        <v>0.19748427672955976</v>
      </c>
      <c r="FR407" s="101">
        <v>-8.3048363458719313E-3</v>
      </c>
      <c r="FS407" s="101">
        <v>-5.1242236024844685E-2</v>
      </c>
      <c r="FT407" s="100" t="s">
        <v>2298</v>
      </c>
      <c r="FU407" s="100" t="s">
        <v>1907</v>
      </c>
      <c r="FV407" s="100" t="s">
        <v>1517</v>
      </c>
      <c r="FW407" s="100" t="s">
        <v>2144</v>
      </c>
      <c r="FX407" s="100" t="s">
        <v>2203</v>
      </c>
      <c r="FY407" s="100" t="s">
        <v>2257</v>
      </c>
      <c r="FZ407" s="100" t="s">
        <v>2371</v>
      </c>
      <c r="GA407" s="100" t="s">
        <v>1937</v>
      </c>
      <c r="GB407" s="100"/>
    </row>
    <row r="408" spans="1:184" hidden="1" x14ac:dyDescent="0.25">
      <c r="A408" s="32" t="s">
        <v>395</v>
      </c>
      <c r="B408" s="90" t="s">
        <v>397</v>
      </c>
      <c r="C408" s="41" t="str">
        <f>'[1]Özet tablo'!P407</f>
        <v>GÜMÜŞHANE</v>
      </c>
      <c r="D408" s="41"/>
      <c r="E408" s="41"/>
      <c r="F408" s="41"/>
      <c r="G408" s="91">
        <v>19</v>
      </c>
      <c r="H408" s="91">
        <v>40</v>
      </c>
      <c r="I408" s="91">
        <v>25</v>
      </c>
      <c r="J408" s="91">
        <v>84</v>
      </c>
      <c r="K408" s="92">
        <v>1</v>
      </c>
      <c r="L408" s="92">
        <v>27</v>
      </c>
      <c r="M408" s="92">
        <v>35</v>
      </c>
      <c r="N408" s="92">
        <v>63</v>
      </c>
      <c r="O408" s="93">
        <v>11</v>
      </c>
      <c r="P408" s="40">
        <v>4</v>
      </c>
      <c r="Q408" s="94">
        <f t="shared" si="303"/>
        <v>-21</v>
      </c>
      <c r="R408" s="95">
        <f t="shared" si="304"/>
        <v>-0.25</v>
      </c>
      <c r="S408" s="96">
        <v>69</v>
      </c>
      <c r="T408" s="96">
        <v>109</v>
      </c>
      <c r="U408" s="96">
        <v>94</v>
      </c>
      <c r="V408" s="96">
        <v>118</v>
      </c>
      <c r="W408" s="96">
        <v>203</v>
      </c>
      <c r="X408" s="96">
        <v>272</v>
      </c>
      <c r="Y408" s="73">
        <f t="shared" si="310"/>
        <v>1.4492753623188406</v>
      </c>
      <c r="Z408" s="73">
        <f t="shared" si="311"/>
        <v>24.770642201834864</v>
      </c>
      <c r="AA408" s="73">
        <f t="shared" si="312"/>
        <v>44.680851063829785</v>
      </c>
      <c r="AB408" s="73">
        <f t="shared" si="313"/>
        <v>33.990147783251231</v>
      </c>
      <c r="AC408" s="73">
        <f t="shared" si="314"/>
        <v>25.735294117647058</v>
      </c>
      <c r="AD408" s="97">
        <f t="shared" si="315"/>
        <v>134</v>
      </c>
      <c r="AE408" s="40">
        <f t="shared" si="316"/>
        <v>52</v>
      </c>
      <c r="AF408" s="98">
        <v>82</v>
      </c>
      <c r="AG408" s="98">
        <v>67</v>
      </c>
      <c r="AH408" s="98">
        <v>86</v>
      </c>
      <c r="AI408" s="98">
        <v>70</v>
      </c>
      <c r="AJ408" s="98">
        <v>22</v>
      </c>
      <c r="AK408" s="98">
        <v>17</v>
      </c>
      <c r="AL408" s="76">
        <v>3</v>
      </c>
      <c r="AM408" s="76">
        <v>4</v>
      </c>
      <c r="AN408" s="77">
        <v>10</v>
      </c>
      <c r="AO408" s="77">
        <v>21</v>
      </c>
      <c r="AP408" s="77">
        <v>25</v>
      </c>
      <c r="AQ408" s="77">
        <v>0</v>
      </c>
      <c r="AR408" s="77">
        <f t="shared" si="342"/>
        <v>56</v>
      </c>
      <c r="AS408" s="77">
        <v>4</v>
      </c>
      <c r="AT408" s="78">
        <v>7</v>
      </c>
      <c r="AU408" s="79">
        <v>7</v>
      </c>
      <c r="AV408" s="80">
        <f t="shared" si="317"/>
        <v>22.627737226277372</v>
      </c>
      <c r="AW408" s="80">
        <f t="shared" si="318"/>
        <v>26.923076923076923</v>
      </c>
      <c r="AX408" s="80">
        <f t="shared" si="319"/>
        <v>30</v>
      </c>
      <c r="AY408" s="81">
        <f t="shared" si="320"/>
        <v>14.925373134328357</v>
      </c>
      <c r="AZ408" s="81">
        <f t="shared" si="321"/>
        <v>24.418604651162788</v>
      </c>
      <c r="BA408" s="81">
        <f t="shared" si="322"/>
        <v>42.391304347826086</v>
      </c>
      <c r="BB408" s="81">
        <f t="shared" si="323"/>
        <v>33.707865168539328</v>
      </c>
      <c r="BC408" s="81">
        <f t="shared" si="324"/>
        <v>30.817610062893081</v>
      </c>
      <c r="BD408" s="82">
        <f t="shared" si="343"/>
        <v>53</v>
      </c>
      <c r="BE408" s="83">
        <v>3</v>
      </c>
      <c r="BF408" s="83">
        <v>4</v>
      </c>
      <c r="BG408" s="83">
        <v>10</v>
      </c>
      <c r="BH408" s="83">
        <v>19</v>
      </c>
      <c r="BI408" s="83">
        <v>31</v>
      </c>
      <c r="BJ408" s="83">
        <v>0</v>
      </c>
      <c r="BK408" s="77">
        <f t="shared" si="344"/>
        <v>60</v>
      </c>
      <c r="BL408" s="83">
        <f t="shared" si="325"/>
        <v>3</v>
      </c>
      <c r="BM408" s="84">
        <v>4</v>
      </c>
      <c r="BN408" s="83">
        <f t="shared" si="326"/>
        <v>4</v>
      </c>
      <c r="BO408" s="83">
        <f t="shared" si="327"/>
        <v>10</v>
      </c>
      <c r="BP408" s="83">
        <f t="shared" si="328"/>
        <v>19</v>
      </c>
      <c r="BQ408" s="83">
        <f t="shared" si="329"/>
        <v>31</v>
      </c>
      <c r="BR408" s="83">
        <f t="shared" si="330"/>
        <v>0</v>
      </c>
      <c r="BS408" s="77">
        <f t="shared" si="345"/>
        <v>60</v>
      </c>
      <c r="BT408" s="83">
        <f t="shared" si="331"/>
        <v>0</v>
      </c>
      <c r="BU408" s="77"/>
      <c r="BV408" s="83">
        <f t="shared" si="332"/>
        <v>0</v>
      </c>
      <c r="BW408" s="83">
        <f t="shared" si="333"/>
        <v>0</v>
      </c>
      <c r="BX408" s="83">
        <f t="shared" si="334"/>
        <v>0</v>
      </c>
      <c r="BY408" s="83">
        <f t="shared" si="335"/>
        <v>0</v>
      </c>
      <c r="BZ408" s="83">
        <f t="shared" si="336"/>
        <v>0</v>
      </c>
      <c r="CA408" s="77">
        <f t="shared" si="346"/>
        <v>0</v>
      </c>
      <c r="CC408" s="77"/>
      <c r="CI408" s="77">
        <f t="shared" si="347"/>
        <v>0</v>
      </c>
      <c r="CP408" s="77">
        <f t="shared" si="348"/>
        <v>0</v>
      </c>
      <c r="CQ408" s="85">
        <f t="shared" si="337"/>
        <v>0</v>
      </c>
      <c r="CR408" s="77"/>
      <c r="CS408" s="85">
        <f t="shared" si="306"/>
        <v>0</v>
      </c>
      <c r="CT408" s="85">
        <f t="shared" si="307"/>
        <v>0</v>
      </c>
      <c r="CU408" s="85">
        <f t="shared" si="308"/>
        <v>0</v>
      </c>
      <c r="CV408" s="85">
        <f t="shared" si="309"/>
        <v>0</v>
      </c>
      <c r="CW408" s="85">
        <f t="shared" si="305"/>
        <v>0</v>
      </c>
      <c r="CX408" s="77">
        <f t="shared" si="349"/>
        <v>0</v>
      </c>
      <c r="ET408" s="85">
        <v>2</v>
      </c>
      <c r="EU408" s="85">
        <v>2</v>
      </c>
      <c r="EV408" s="85">
        <v>1</v>
      </c>
      <c r="EW408" s="85">
        <v>7</v>
      </c>
      <c r="EX408" s="85">
        <v>9</v>
      </c>
      <c r="EY408" s="85">
        <v>0</v>
      </c>
      <c r="EZ408" s="85">
        <v>1</v>
      </c>
      <c r="FA408" s="85">
        <v>2</v>
      </c>
      <c r="FB408" s="85">
        <v>9</v>
      </c>
      <c r="FC408" s="85">
        <v>12</v>
      </c>
      <c r="FD408" s="85">
        <v>22</v>
      </c>
      <c r="FE408" s="85">
        <v>0</v>
      </c>
      <c r="FL408" s="86">
        <f t="shared" si="350"/>
        <v>56.199999999999989</v>
      </c>
      <c r="FM408" s="99">
        <f t="shared" si="338"/>
        <v>2</v>
      </c>
      <c r="FN408" s="99">
        <f t="shared" si="339"/>
        <v>0</v>
      </c>
      <c r="FO408" s="100">
        <f t="shared" si="340"/>
        <v>0.34</v>
      </c>
      <c r="FP408" s="100">
        <f t="shared" si="341"/>
        <v>0</v>
      </c>
      <c r="FQ408" s="101">
        <v>-0.22879916825506846</v>
      </c>
      <c r="FR408" s="101">
        <v>-0.1341669896574938</v>
      </c>
      <c r="FS408" s="101">
        <v>-6.9182389937106945E-2</v>
      </c>
      <c r="FT408" s="100" t="s">
        <v>2362</v>
      </c>
      <c r="FU408" s="100" t="s">
        <v>2358</v>
      </c>
      <c r="FV408" s="100" t="s">
        <v>2341</v>
      </c>
      <c r="FW408" s="100" t="s">
        <v>2065</v>
      </c>
      <c r="FX408" s="100" t="s">
        <v>2005</v>
      </c>
      <c r="FY408" s="100" t="s">
        <v>2047</v>
      </c>
      <c r="FZ408" s="100" t="s">
        <v>1825</v>
      </c>
      <c r="GA408" s="100" t="s">
        <v>2050</v>
      </c>
      <c r="GB408" s="100"/>
    </row>
    <row r="409" spans="1:184" hidden="1" x14ac:dyDescent="0.25">
      <c r="A409" s="32" t="s">
        <v>395</v>
      </c>
      <c r="B409" s="90" t="s">
        <v>398</v>
      </c>
      <c r="C409" s="41" t="str">
        <f>'[1]Özet tablo'!P408</f>
        <v>GÜMÜŞHANE</v>
      </c>
      <c r="D409" s="41"/>
      <c r="E409" s="41"/>
      <c r="F409" s="41"/>
      <c r="G409" s="91">
        <v>19</v>
      </c>
      <c r="H409" s="91">
        <v>89</v>
      </c>
      <c r="I409" s="91">
        <v>81</v>
      </c>
      <c r="J409" s="91">
        <v>189</v>
      </c>
      <c r="K409" s="92">
        <v>50</v>
      </c>
      <c r="L409" s="92">
        <v>80</v>
      </c>
      <c r="M409" s="92">
        <v>58</v>
      </c>
      <c r="N409" s="92">
        <v>188</v>
      </c>
      <c r="O409" s="93">
        <v>19</v>
      </c>
      <c r="P409" s="40">
        <v>8</v>
      </c>
      <c r="Q409" s="94">
        <f t="shared" si="303"/>
        <v>-1</v>
      </c>
      <c r="R409" s="95">
        <f t="shared" si="304"/>
        <v>-5.2910052910052907E-3</v>
      </c>
      <c r="S409" s="96">
        <v>112</v>
      </c>
      <c r="T409" s="96">
        <v>151</v>
      </c>
      <c r="U409" s="96">
        <v>111</v>
      </c>
      <c r="V409" s="96">
        <v>143</v>
      </c>
      <c r="W409" s="96">
        <v>262</v>
      </c>
      <c r="X409" s="96">
        <v>374</v>
      </c>
      <c r="Y409" s="73">
        <f t="shared" si="310"/>
        <v>44.642857142857146</v>
      </c>
      <c r="Z409" s="73">
        <f t="shared" si="311"/>
        <v>52.980132450331126</v>
      </c>
      <c r="AA409" s="73">
        <f t="shared" si="312"/>
        <v>62.162162162162161</v>
      </c>
      <c r="AB409" s="73">
        <f t="shared" si="313"/>
        <v>56.87022900763359</v>
      </c>
      <c r="AC409" s="73">
        <f t="shared" si="314"/>
        <v>53.208556149732622</v>
      </c>
      <c r="AD409" s="97">
        <f t="shared" si="315"/>
        <v>113</v>
      </c>
      <c r="AE409" s="40">
        <f t="shared" si="316"/>
        <v>42</v>
      </c>
      <c r="AF409" s="98">
        <v>161</v>
      </c>
      <c r="AG409" s="98">
        <v>131</v>
      </c>
      <c r="AH409" s="98">
        <v>170</v>
      </c>
      <c r="AI409" s="98">
        <v>126</v>
      </c>
      <c r="AJ409" s="98">
        <v>33</v>
      </c>
      <c r="AK409" s="98">
        <v>33</v>
      </c>
      <c r="AL409" s="76">
        <v>10</v>
      </c>
      <c r="AM409" s="76">
        <v>10</v>
      </c>
      <c r="AN409" s="77">
        <v>27</v>
      </c>
      <c r="AO409" s="77">
        <v>70</v>
      </c>
      <c r="AP409" s="77">
        <v>62</v>
      </c>
      <c r="AQ409" s="77">
        <v>5</v>
      </c>
      <c r="AR409" s="77">
        <f t="shared" si="342"/>
        <v>164</v>
      </c>
      <c r="AS409" s="77">
        <v>13</v>
      </c>
      <c r="AT409" s="78">
        <v>15</v>
      </c>
      <c r="AU409" s="79">
        <v>15</v>
      </c>
      <c r="AV409" s="80">
        <f t="shared" si="317"/>
        <v>31.517509727626457</v>
      </c>
      <c r="AW409" s="80">
        <f t="shared" si="318"/>
        <v>41.891891891891895</v>
      </c>
      <c r="AX409" s="80">
        <f t="shared" si="319"/>
        <v>42.857142857142854</v>
      </c>
      <c r="AY409" s="81">
        <f t="shared" si="320"/>
        <v>20.610687022900763</v>
      </c>
      <c r="AZ409" s="81">
        <f t="shared" si="321"/>
        <v>41.17647058823529</v>
      </c>
      <c r="BA409" s="81">
        <f t="shared" si="322"/>
        <v>57.861635220125784</v>
      </c>
      <c r="BB409" s="81">
        <f t="shared" si="323"/>
        <v>49.240121580547111</v>
      </c>
      <c r="BC409" s="81">
        <f t="shared" si="324"/>
        <v>41.03448275862069</v>
      </c>
      <c r="BD409" s="82">
        <f t="shared" si="343"/>
        <v>67</v>
      </c>
      <c r="BE409" s="83">
        <v>10</v>
      </c>
      <c r="BF409" s="83">
        <v>12</v>
      </c>
      <c r="BG409" s="83">
        <v>27</v>
      </c>
      <c r="BH409" s="83">
        <v>68</v>
      </c>
      <c r="BI409" s="83">
        <v>69</v>
      </c>
      <c r="BJ409" s="83">
        <v>8</v>
      </c>
      <c r="BK409" s="77">
        <f t="shared" si="344"/>
        <v>172</v>
      </c>
      <c r="BL409" s="83">
        <f t="shared" si="325"/>
        <v>10</v>
      </c>
      <c r="BM409" s="84">
        <v>10</v>
      </c>
      <c r="BN409" s="83">
        <f t="shared" si="326"/>
        <v>12</v>
      </c>
      <c r="BO409" s="83">
        <f t="shared" si="327"/>
        <v>27</v>
      </c>
      <c r="BP409" s="83">
        <f t="shared" si="328"/>
        <v>68</v>
      </c>
      <c r="BQ409" s="83">
        <f t="shared" si="329"/>
        <v>69</v>
      </c>
      <c r="BR409" s="83">
        <f t="shared" si="330"/>
        <v>8</v>
      </c>
      <c r="BS409" s="77">
        <f t="shared" si="345"/>
        <v>172</v>
      </c>
      <c r="BT409" s="83">
        <f t="shared" si="331"/>
        <v>0</v>
      </c>
      <c r="BU409" s="77"/>
      <c r="BV409" s="83">
        <f t="shared" si="332"/>
        <v>0</v>
      </c>
      <c r="BW409" s="83">
        <f t="shared" si="333"/>
        <v>0</v>
      </c>
      <c r="BX409" s="83">
        <f t="shared" si="334"/>
        <v>0</v>
      </c>
      <c r="BY409" s="83">
        <f t="shared" si="335"/>
        <v>0</v>
      </c>
      <c r="BZ409" s="83">
        <f t="shared" si="336"/>
        <v>0</v>
      </c>
      <c r="CA409" s="77">
        <f t="shared" si="346"/>
        <v>0</v>
      </c>
      <c r="CC409" s="77"/>
      <c r="CI409" s="77">
        <f t="shared" si="347"/>
        <v>0</v>
      </c>
      <c r="CP409" s="77">
        <f t="shared" si="348"/>
        <v>0</v>
      </c>
      <c r="CQ409" s="85">
        <f t="shared" si="337"/>
        <v>0</v>
      </c>
      <c r="CR409" s="77"/>
      <c r="CS409" s="85">
        <f t="shared" si="306"/>
        <v>0</v>
      </c>
      <c r="CT409" s="85">
        <f t="shared" si="307"/>
        <v>0</v>
      </c>
      <c r="CU409" s="85">
        <f t="shared" si="308"/>
        <v>0</v>
      </c>
      <c r="CV409" s="85">
        <f t="shared" si="309"/>
        <v>0</v>
      </c>
      <c r="CW409" s="85">
        <f t="shared" si="305"/>
        <v>0</v>
      </c>
      <c r="CX409" s="77">
        <f t="shared" si="349"/>
        <v>0</v>
      </c>
      <c r="ET409" s="85">
        <v>9</v>
      </c>
      <c r="EU409" s="85">
        <v>9</v>
      </c>
      <c r="EV409" s="85">
        <v>13</v>
      </c>
      <c r="EW409" s="85">
        <v>41</v>
      </c>
      <c r="EX409" s="85">
        <v>41</v>
      </c>
      <c r="EY409" s="85">
        <v>4</v>
      </c>
      <c r="EZ409" s="85">
        <v>1</v>
      </c>
      <c r="FA409" s="85">
        <v>3</v>
      </c>
      <c r="FB409" s="85">
        <v>14</v>
      </c>
      <c r="FC409" s="85">
        <v>27</v>
      </c>
      <c r="FD409" s="85">
        <v>28</v>
      </c>
      <c r="FE409" s="85">
        <v>4</v>
      </c>
      <c r="FL409" s="86">
        <f t="shared" si="350"/>
        <v>55.199999999999989</v>
      </c>
      <c r="FM409" s="99">
        <f t="shared" si="338"/>
        <v>2</v>
      </c>
      <c r="FN409" s="99">
        <f t="shared" si="339"/>
        <v>0</v>
      </c>
      <c r="FO409" s="100">
        <f t="shared" si="340"/>
        <v>0.34</v>
      </c>
      <c r="FP409" s="100">
        <f t="shared" si="341"/>
        <v>0</v>
      </c>
      <c r="FQ409" s="101">
        <v>0.25764726223734852</v>
      </c>
      <c r="FR409" s="101">
        <v>0.25633130962705991</v>
      </c>
      <c r="FS409" s="101">
        <v>0.21474544502329174</v>
      </c>
      <c r="FT409" s="100" t="s">
        <v>1897</v>
      </c>
      <c r="FU409" s="100" t="s">
        <v>1865</v>
      </c>
      <c r="FV409" s="100" t="s">
        <v>1890</v>
      </c>
      <c r="FW409" s="100" t="s">
        <v>1739</v>
      </c>
      <c r="FX409" s="100" t="s">
        <v>1766</v>
      </c>
      <c r="FY409" s="100" t="s">
        <v>2229</v>
      </c>
      <c r="FZ409" s="100" t="s">
        <v>1947</v>
      </c>
      <c r="GA409" s="100" t="s">
        <v>2088</v>
      </c>
      <c r="GB409" s="100"/>
    </row>
    <row r="410" spans="1:184" hidden="1" x14ac:dyDescent="0.25">
      <c r="A410" s="32" t="s">
        <v>395</v>
      </c>
      <c r="B410" s="90" t="s">
        <v>1043</v>
      </c>
      <c r="C410" s="41" t="str">
        <f>'[1]Özet tablo'!P409</f>
        <v>GÜMÜŞHANE</v>
      </c>
      <c r="D410" s="41"/>
      <c r="E410" s="41"/>
      <c r="F410" s="41"/>
      <c r="G410" s="91">
        <v>55</v>
      </c>
      <c r="H410" s="91">
        <v>206</v>
      </c>
      <c r="I410" s="91">
        <v>286</v>
      </c>
      <c r="J410" s="91">
        <v>547</v>
      </c>
      <c r="K410" s="92">
        <v>75</v>
      </c>
      <c r="L410" s="92">
        <v>199</v>
      </c>
      <c r="M410" s="92">
        <v>314</v>
      </c>
      <c r="N410" s="92">
        <v>588</v>
      </c>
      <c r="O410" s="93">
        <v>18</v>
      </c>
      <c r="P410" s="40">
        <v>71</v>
      </c>
      <c r="Q410" s="94">
        <f t="shared" si="303"/>
        <v>41</v>
      </c>
      <c r="R410" s="95">
        <f t="shared" si="304"/>
        <v>7.4954296160877509E-2</v>
      </c>
      <c r="S410" s="96">
        <v>465</v>
      </c>
      <c r="T410" s="96">
        <v>568</v>
      </c>
      <c r="U410" s="96">
        <v>431</v>
      </c>
      <c r="V410" s="96">
        <v>551</v>
      </c>
      <c r="W410" s="96">
        <v>999</v>
      </c>
      <c r="X410" s="96">
        <v>1464</v>
      </c>
      <c r="Y410" s="73">
        <f t="shared" si="310"/>
        <v>16.129032258064516</v>
      </c>
      <c r="Z410" s="73">
        <f t="shared" si="311"/>
        <v>35.035211267605632</v>
      </c>
      <c r="AA410" s="73">
        <f t="shared" si="312"/>
        <v>60.556844547563806</v>
      </c>
      <c r="AB410" s="73">
        <f t="shared" si="313"/>
        <v>46.046046046046044</v>
      </c>
      <c r="AC410" s="73">
        <f t="shared" si="314"/>
        <v>36.543715846994537</v>
      </c>
      <c r="AD410" s="97">
        <f t="shared" si="315"/>
        <v>539</v>
      </c>
      <c r="AE410" s="40">
        <f t="shared" si="316"/>
        <v>170</v>
      </c>
      <c r="AF410" s="98">
        <v>580</v>
      </c>
      <c r="AG410" s="98">
        <v>471</v>
      </c>
      <c r="AH410" s="98">
        <v>597</v>
      </c>
      <c r="AI410" s="98">
        <v>440</v>
      </c>
      <c r="AJ410" s="98">
        <v>116</v>
      </c>
      <c r="AK410" s="98">
        <v>132</v>
      </c>
      <c r="AL410" s="76">
        <v>17</v>
      </c>
      <c r="AM410" s="76">
        <v>29</v>
      </c>
      <c r="AN410" s="77">
        <v>63</v>
      </c>
      <c r="AO410" s="77">
        <v>258</v>
      </c>
      <c r="AP410" s="77">
        <v>349</v>
      </c>
      <c r="AQ410" s="77">
        <v>10</v>
      </c>
      <c r="AR410" s="77">
        <f t="shared" si="342"/>
        <v>680</v>
      </c>
      <c r="AS410" s="77">
        <v>68</v>
      </c>
      <c r="AT410" s="78">
        <v>17</v>
      </c>
      <c r="AU410" s="79">
        <v>43</v>
      </c>
      <c r="AV410" s="80">
        <f t="shared" si="317"/>
        <v>38.858397365532383</v>
      </c>
      <c r="AW410" s="80">
        <f t="shared" si="318"/>
        <v>52.941176470588239</v>
      </c>
      <c r="AX410" s="80">
        <f t="shared" si="319"/>
        <v>66.13636363636364</v>
      </c>
      <c r="AY410" s="81">
        <f t="shared" si="320"/>
        <v>13.375796178343949</v>
      </c>
      <c r="AZ410" s="81">
        <f t="shared" si="321"/>
        <v>43.21608040201005</v>
      </c>
      <c r="BA410" s="81">
        <f t="shared" si="322"/>
        <v>73.561151079136692</v>
      </c>
      <c r="BB410" s="81">
        <f t="shared" si="323"/>
        <v>57.849089332176931</v>
      </c>
      <c r="BC410" s="81">
        <f t="shared" si="324"/>
        <v>45.959104186952288</v>
      </c>
      <c r="BD410" s="82">
        <f t="shared" si="343"/>
        <v>147</v>
      </c>
      <c r="BE410" s="83">
        <v>17</v>
      </c>
      <c r="BF410" s="83">
        <v>37</v>
      </c>
      <c r="BG410" s="83">
        <v>54</v>
      </c>
      <c r="BH410" s="83">
        <v>234</v>
      </c>
      <c r="BI410" s="83">
        <v>362</v>
      </c>
      <c r="BJ410" s="83">
        <v>19</v>
      </c>
      <c r="BK410" s="77">
        <f t="shared" si="344"/>
        <v>669</v>
      </c>
      <c r="BL410" s="83">
        <f t="shared" si="325"/>
        <v>15</v>
      </c>
      <c r="BM410" s="84">
        <v>25</v>
      </c>
      <c r="BN410" s="83">
        <f t="shared" si="326"/>
        <v>33</v>
      </c>
      <c r="BO410" s="83">
        <f t="shared" si="327"/>
        <v>52</v>
      </c>
      <c r="BP410" s="83">
        <f t="shared" si="328"/>
        <v>213</v>
      </c>
      <c r="BQ410" s="83">
        <f t="shared" si="329"/>
        <v>326</v>
      </c>
      <c r="BR410" s="83">
        <f t="shared" si="330"/>
        <v>18</v>
      </c>
      <c r="BS410" s="77">
        <f t="shared" si="345"/>
        <v>609</v>
      </c>
      <c r="BT410" s="83">
        <f t="shared" si="331"/>
        <v>2</v>
      </c>
      <c r="BU410" s="77">
        <v>4</v>
      </c>
      <c r="BV410" s="83">
        <f t="shared" si="332"/>
        <v>4</v>
      </c>
      <c r="BW410" s="83">
        <f t="shared" si="333"/>
        <v>2</v>
      </c>
      <c r="BX410" s="83">
        <f t="shared" si="334"/>
        <v>21</v>
      </c>
      <c r="BY410" s="83">
        <f t="shared" si="335"/>
        <v>36</v>
      </c>
      <c r="BZ410" s="83">
        <f t="shared" si="336"/>
        <v>1</v>
      </c>
      <c r="CA410" s="77">
        <f t="shared" si="346"/>
        <v>60</v>
      </c>
      <c r="CC410" s="77"/>
      <c r="CI410" s="77">
        <f t="shared" si="347"/>
        <v>0</v>
      </c>
      <c r="CP410" s="77">
        <f t="shared" si="348"/>
        <v>0</v>
      </c>
      <c r="CQ410" s="85">
        <f t="shared" si="337"/>
        <v>0</v>
      </c>
      <c r="CR410" s="77"/>
      <c r="CS410" s="85">
        <f t="shared" si="306"/>
        <v>0</v>
      </c>
      <c r="CT410" s="85">
        <f t="shared" si="307"/>
        <v>0</v>
      </c>
      <c r="CU410" s="85">
        <f t="shared" si="308"/>
        <v>0</v>
      </c>
      <c r="CV410" s="85">
        <f t="shared" si="309"/>
        <v>0</v>
      </c>
      <c r="CW410" s="85">
        <f t="shared" si="305"/>
        <v>0</v>
      </c>
      <c r="CX410" s="77">
        <f t="shared" si="349"/>
        <v>0</v>
      </c>
      <c r="DP410" s="85">
        <v>1</v>
      </c>
      <c r="DQ410" s="85">
        <v>1</v>
      </c>
      <c r="DR410" s="85">
        <v>1</v>
      </c>
      <c r="DS410" s="85">
        <v>8</v>
      </c>
      <c r="DT410" s="85">
        <v>5</v>
      </c>
      <c r="DU410" s="85">
        <v>1</v>
      </c>
      <c r="DV410" s="85">
        <v>2</v>
      </c>
      <c r="DW410" s="85">
        <v>4</v>
      </c>
      <c r="DX410" s="85">
        <v>2</v>
      </c>
      <c r="DY410" s="85">
        <v>21</v>
      </c>
      <c r="DZ410" s="85">
        <v>36</v>
      </c>
      <c r="EA410" s="85">
        <v>1</v>
      </c>
      <c r="EH410" s="85">
        <v>1</v>
      </c>
      <c r="EI410" s="85">
        <v>1</v>
      </c>
      <c r="EJ410" s="85">
        <v>0</v>
      </c>
      <c r="EK410" s="85">
        <v>1</v>
      </c>
      <c r="EL410" s="85">
        <v>1</v>
      </c>
      <c r="EM410" s="85">
        <v>0</v>
      </c>
      <c r="ET410" s="85">
        <v>11</v>
      </c>
      <c r="EU410" s="85">
        <v>17</v>
      </c>
      <c r="EV410" s="85">
        <v>4</v>
      </c>
      <c r="EW410" s="85">
        <v>114</v>
      </c>
      <c r="EX410" s="85">
        <v>220</v>
      </c>
      <c r="EY410" s="85">
        <v>8</v>
      </c>
      <c r="EZ410" s="85">
        <v>2</v>
      </c>
      <c r="FA410" s="85">
        <v>14</v>
      </c>
      <c r="FB410" s="85">
        <v>47</v>
      </c>
      <c r="FC410" s="85">
        <v>90</v>
      </c>
      <c r="FD410" s="85">
        <v>100</v>
      </c>
      <c r="FE410" s="85">
        <v>9</v>
      </c>
      <c r="FL410" s="86">
        <f t="shared" si="350"/>
        <v>91.899999999999977</v>
      </c>
      <c r="FM410" s="99">
        <f t="shared" si="338"/>
        <v>4</v>
      </c>
      <c r="FN410" s="99">
        <f t="shared" si="339"/>
        <v>0</v>
      </c>
      <c r="FO410" s="100">
        <f t="shared" si="340"/>
        <v>0.68</v>
      </c>
      <c r="FP410" s="100">
        <f t="shared" si="341"/>
        <v>0</v>
      </c>
      <c r="FQ410" s="101">
        <v>7.6047442441155813E-2</v>
      </c>
      <c r="FR410" s="101">
        <v>-0.11990812438010062</v>
      </c>
      <c r="FS410" s="101">
        <v>-3.6352657004830848E-2</v>
      </c>
      <c r="FT410" s="100" t="s">
        <v>2046</v>
      </c>
      <c r="FU410" s="100" t="s">
        <v>2178</v>
      </c>
      <c r="FV410" s="100" t="s">
        <v>2221</v>
      </c>
      <c r="FW410" s="100" t="s">
        <v>2256</v>
      </c>
      <c r="FX410" s="100" t="s">
        <v>2247</v>
      </c>
      <c r="FY410" s="100" t="s">
        <v>2378</v>
      </c>
      <c r="FZ410" s="100" t="s">
        <v>2380</v>
      </c>
      <c r="GA410" s="100" t="s">
        <v>1758</v>
      </c>
      <c r="GB410" s="100"/>
    </row>
    <row r="411" spans="1:184" hidden="1" x14ac:dyDescent="0.25">
      <c r="A411" s="32" t="s">
        <v>395</v>
      </c>
      <c r="B411" s="90" t="s">
        <v>399</v>
      </c>
      <c r="C411" s="41" t="str">
        <f>'[1]Özet tablo'!P410</f>
        <v>GÜMÜŞHANE</v>
      </c>
      <c r="D411" s="41"/>
      <c r="E411" s="41"/>
      <c r="F411" s="41"/>
      <c r="G411" s="91">
        <v>13</v>
      </c>
      <c r="H411" s="91">
        <v>61</v>
      </c>
      <c r="I411" s="91">
        <v>80</v>
      </c>
      <c r="J411" s="91">
        <v>154</v>
      </c>
      <c r="K411" s="92">
        <v>12</v>
      </c>
      <c r="L411" s="92">
        <v>41</v>
      </c>
      <c r="M411" s="92">
        <v>57</v>
      </c>
      <c r="N411" s="92">
        <v>110</v>
      </c>
      <c r="O411" s="93">
        <v>9</v>
      </c>
      <c r="P411" s="40">
        <v>6</v>
      </c>
      <c r="Q411" s="94">
        <f t="shared" si="303"/>
        <v>-44</v>
      </c>
      <c r="R411" s="95">
        <f t="shared" si="304"/>
        <v>-0.2857142857142857</v>
      </c>
      <c r="S411" s="96">
        <v>174</v>
      </c>
      <c r="T411" s="96">
        <v>216</v>
      </c>
      <c r="U411" s="96">
        <v>202</v>
      </c>
      <c r="V411" s="96">
        <v>255</v>
      </c>
      <c r="W411" s="96">
        <v>418</v>
      </c>
      <c r="X411" s="96">
        <v>592</v>
      </c>
      <c r="Y411" s="73">
        <f t="shared" si="310"/>
        <v>6.8965517241379306</v>
      </c>
      <c r="Z411" s="73">
        <f t="shared" si="311"/>
        <v>18.981481481481481</v>
      </c>
      <c r="AA411" s="73">
        <f t="shared" si="312"/>
        <v>29.702970297029701</v>
      </c>
      <c r="AB411" s="73">
        <f t="shared" si="313"/>
        <v>24.162679425837322</v>
      </c>
      <c r="AC411" s="73">
        <f t="shared" si="314"/>
        <v>19.087837837837839</v>
      </c>
      <c r="AD411" s="97">
        <f t="shared" si="315"/>
        <v>317</v>
      </c>
      <c r="AE411" s="40">
        <f t="shared" si="316"/>
        <v>142</v>
      </c>
      <c r="AF411" s="98">
        <v>285</v>
      </c>
      <c r="AG411" s="98">
        <v>206</v>
      </c>
      <c r="AH411" s="98">
        <v>293</v>
      </c>
      <c r="AI411" s="98">
        <v>204</v>
      </c>
      <c r="AJ411" s="98">
        <v>72</v>
      </c>
      <c r="AK411" s="98">
        <v>70</v>
      </c>
      <c r="AL411" s="76">
        <v>4</v>
      </c>
      <c r="AM411" s="76">
        <v>9</v>
      </c>
      <c r="AN411" s="77">
        <v>20</v>
      </c>
      <c r="AO411" s="77">
        <v>42</v>
      </c>
      <c r="AP411" s="77">
        <v>54</v>
      </c>
      <c r="AQ411" s="77">
        <v>2</v>
      </c>
      <c r="AR411" s="77">
        <f t="shared" si="342"/>
        <v>118</v>
      </c>
      <c r="AS411" s="77">
        <v>9</v>
      </c>
      <c r="AT411" s="78">
        <v>4</v>
      </c>
      <c r="AU411" s="79">
        <v>21</v>
      </c>
      <c r="AV411" s="80">
        <f t="shared" si="317"/>
        <v>16.341463414634148</v>
      </c>
      <c r="AW411" s="80">
        <f t="shared" si="318"/>
        <v>17.907444668008051</v>
      </c>
      <c r="AX411" s="80">
        <f t="shared" si="319"/>
        <v>23.03921568627451</v>
      </c>
      <c r="AY411" s="81">
        <f t="shared" si="320"/>
        <v>9.7087378640776691</v>
      </c>
      <c r="AZ411" s="81">
        <f t="shared" si="321"/>
        <v>14.334470989761092</v>
      </c>
      <c r="BA411" s="81">
        <f t="shared" si="322"/>
        <v>28.623188405797102</v>
      </c>
      <c r="BB411" s="81">
        <f t="shared" si="323"/>
        <v>21.265377855887522</v>
      </c>
      <c r="BC411" s="81">
        <f t="shared" si="324"/>
        <v>20.539419087136928</v>
      </c>
      <c r="BD411" s="82">
        <f t="shared" si="343"/>
        <v>197</v>
      </c>
      <c r="BE411" s="83">
        <v>4</v>
      </c>
      <c r="BF411" s="83">
        <v>9</v>
      </c>
      <c r="BG411" s="83">
        <v>18</v>
      </c>
      <c r="BH411" s="83">
        <v>36</v>
      </c>
      <c r="BI411" s="83">
        <v>62</v>
      </c>
      <c r="BJ411" s="83">
        <v>2</v>
      </c>
      <c r="BK411" s="77">
        <f t="shared" si="344"/>
        <v>118</v>
      </c>
      <c r="BL411" s="83">
        <f t="shared" si="325"/>
        <v>4</v>
      </c>
      <c r="BM411" s="84">
        <v>9</v>
      </c>
      <c r="BN411" s="83">
        <f t="shared" si="326"/>
        <v>9</v>
      </c>
      <c r="BO411" s="83">
        <f t="shared" si="327"/>
        <v>18</v>
      </c>
      <c r="BP411" s="83">
        <f t="shared" si="328"/>
        <v>36</v>
      </c>
      <c r="BQ411" s="83">
        <f t="shared" si="329"/>
        <v>62</v>
      </c>
      <c r="BR411" s="83">
        <f t="shared" si="330"/>
        <v>2</v>
      </c>
      <c r="BS411" s="77">
        <f t="shared" si="345"/>
        <v>118</v>
      </c>
      <c r="BT411" s="83">
        <f t="shared" si="331"/>
        <v>0</v>
      </c>
      <c r="BU411" s="77"/>
      <c r="BV411" s="83">
        <f t="shared" si="332"/>
        <v>0</v>
      </c>
      <c r="BW411" s="83">
        <f t="shared" si="333"/>
        <v>0</v>
      </c>
      <c r="BX411" s="83">
        <f t="shared" si="334"/>
        <v>0</v>
      </c>
      <c r="BY411" s="83">
        <f t="shared" si="335"/>
        <v>0</v>
      </c>
      <c r="BZ411" s="83">
        <f t="shared" si="336"/>
        <v>0</v>
      </c>
      <c r="CA411" s="77">
        <f t="shared" si="346"/>
        <v>0</v>
      </c>
      <c r="CC411" s="77"/>
      <c r="CI411" s="77">
        <f t="shared" si="347"/>
        <v>0</v>
      </c>
      <c r="CP411" s="77">
        <f t="shared" si="348"/>
        <v>0</v>
      </c>
      <c r="CQ411" s="85">
        <f t="shared" si="337"/>
        <v>0</v>
      </c>
      <c r="CR411" s="77"/>
      <c r="CS411" s="85">
        <f t="shared" si="306"/>
        <v>0</v>
      </c>
      <c r="CT411" s="85">
        <f t="shared" si="307"/>
        <v>0</v>
      </c>
      <c r="CU411" s="85">
        <f t="shared" si="308"/>
        <v>0</v>
      </c>
      <c r="CV411" s="85">
        <f t="shared" si="309"/>
        <v>0</v>
      </c>
      <c r="CW411" s="85">
        <f t="shared" si="305"/>
        <v>0</v>
      </c>
      <c r="CX411" s="77">
        <f t="shared" si="349"/>
        <v>0</v>
      </c>
      <c r="ET411" s="85">
        <v>3</v>
      </c>
      <c r="EU411" s="85">
        <v>3</v>
      </c>
      <c r="EV411" s="85">
        <v>3</v>
      </c>
      <c r="EW411" s="85">
        <v>11</v>
      </c>
      <c r="EX411" s="85">
        <v>18</v>
      </c>
      <c r="EY411" s="85">
        <v>0</v>
      </c>
      <c r="EZ411" s="85">
        <v>1</v>
      </c>
      <c r="FA411" s="85">
        <v>6</v>
      </c>
      <c r="FB411" s="85">
        <v>15</v>
      </c>
      <c r="FC411" s="85">
        <v>25</v>
      </c>
      <c r="FD411" s="85">
        <v>44</v>
      </c>
      <c r="FE411" s="85">
        <v>2</v>
      </c>
      <c r="FL411" s="86">
        <f t="shared" si="350"/>
        <v>245.89999999999998</v>
      </c>
      <c r="FM411" s="99">
        <f t="shared" si="338"/>
        <v>12</v>
      </c>
      <c r="FN411" s="99">
        <f t="shared" si="339"/>
        <v>2</v>
      </c>
      <c r="FO411" s="100">
        <f t="shared" si="340"/>
        <v>2.04</v>
      </c>
      <c r="FP411" s="100">
        <f t="shared" si="341"/>
        <v>342</v>
      </c>
      <c r="FQ411" s="101">
        <v>4.1445923245897263E-2</v>
      </c>
      <c r="FR411" s="101">
        <v>9.1540097772138743E-2</v>
      </c>
      <c r="FS411" s="101">
        <v>0.15389784946236579</v>
      </c>
      <c r="FT411" s="100" t="s">
        <v>2086</v>
      </c>
      <c r="FU411" s="100" t="s">
        <v>2124</v>
      </c>
      <c r="FV411" s="100" t="s">
        <v>1818</v>
      </c>
      <c r="FW411" s="100" t="s">
        <v>2138</v>
      </c>
      <c r="FX411" s="100" t="s">
        <v>2027</v>
      </c>
      <c r="FY411" s="100" t="s">
        <v>2181</v>
      </c>
      <c r="FZ411" s="100" t="s">
        <v>1756</v>
      </c>
      <c r="GA411" s="100" t="s">
        <v>1808</v>
      </c>
      <c r="GB411" s="100"/>
    </row>
    <row r="412" spans="1:184" hidden="1" x14ac:dyDescent="0.25">
      <c r="A412" s="32" t="s">
        <v>395</v>
      </c>
      <c r="B412" s="90" t="s">
        <v>400</v>
      </c>
      <c r="C412" s="41" t="str">
        <f>'[1]Özet tablo'!P411</f>
        <v>GÜMÜŞHANE</v>
      </c>
      <c r="D412" s="41"/>
      <c r="E412" s="41"/>
      <c r="F412" s="41"/>
      <c r="G412" s="91">
        <v>15</v>
      </c>
      <c r="H412" s="91">
        <v>54</v>
      </c>
      <c r="I412" s="91">
        <v>56</v>
      </c>
      <c r="J412" s="91">
        <v>125</v>
      </c>
      <c r="K412" s="92">
        <v>15</v>
      </c>
      <c r="L412" s="92">
        <v>65</v>
      </c>
      <c r="M412" s="92">
        <v>65</v>
      </c>
      <c r="N412" s="92">
        <v>145</v>
      </c>
      <c r="O412" s="93">
        <v>6</v>
      </c>
      <c r="P412" s="40">
        <v>9</v>
      </c>
      <c r="Q412" s="94">
        <f t="shared" si="303"/>
        <v>20</v>
      </c>
      <c r="R412" s="95">
        <f t="shared" si="304"/>
        <v>0.16</v>
      </c>
      <c r="S412" s="96">
        <v>79</v>
      </c>
      <c r="T412" s="96">
        <v>133</v>
      </c>
      <c r="U412" s="96">
        <v>101</v>
      </c>
      <c r="V412" s="96">
        <v>137</v>
      </c>
      <c r="W412" s="96">
        <v>234</v>
      </c>
      <c r="X412" s="96">
        <v>313</v>
      </c>
      <c r="Y412" s="73">
        <f t="shared" si="310"/>
        <v>18.9873417721519</v>
      </c>
      <c r="Z412" s="73">
        <f t="shared" si="311"/>
        <v>48.872180451127818</v>
      </c>
      <c r="AA412" s="73">
        <f t="shared" si="312"/>
        <v>61.386138613861384</v>
      </c>
      <c r="AB412" s="73">
        <f t="shared" si="313"/>
        <v>54.273504273504273</v>
      </c>
      <c r="AC412" s="73">
        <f t="shared" si="314"/>
        <v>45.367412140575084</v>
      </c>
      <c r="AD412" s="97">
        <f t="shared" si="315"/>
        <v>107</v>
      </c>
      <c r="AE412" s="40">
        <f t="shared" si="316"/>
        <v>39</v>
      </c>
      <c r="AF412" s="98">
        <v>104</v>
      </c>
      <c r="AG412" s="98">
        <v>98</v>
      </c>
      <c r="AH412" s="98">
        <v>91</v>
      </c>
      <c r="AI412" s="98">
        <v>85</v>
      </c>
      <c r="AJ412" s="98">
        <v>35</v>
      </c>
      <c r="AK412" s="98">
        <v>23</v>
      </c>
      <c r="AL412" s="76">
        <v>4</v>
      </c>
      <c r="AM412" s="76">
        <v>9</v>
      </c>
      <c r="AN412" s="77">
        <v>18</v>
      </c>
      <c r="AO412" s="77">
        <v>40</v>
      </c>
      <c r="AP412" s="77">
        <v>66</v>
      </c>
      <c r="AQ412" s="77">
        <v>1</v>
      </c>
      <c r="AR412" s="77">
        <f t="shared" si="342"/>
        <v>125</v>
      </c>
      <c r="AS412" s="77">
        <v>19</v>
      </c>
      <c r="AT412" s="78">
        <v>5</v>
      </c>
      <c r="AU412" s="79">
        <v>14</v>
      </c>
      <c r="AV412" s="80">
        <f t="shared" si="317"/>
        <v>36.065573770491802</v>
      </c>
      <c r="AW412" s="80">
        <f t="shared" si="318"/>
        <v>50</v>
      </c>
      <c r="AX412" s="80">
        <f t="shared" si="319"/>
        <v>56.470588235294116</v>
      </c>
      <c r="AY412" s="81">
        <f t="shared" si="320"/>
        <v>18.367346938775512</v>
      </c>
      <c r="AZ412" s="81">
        <f t="shared" si="321"/>
        <v>43.956043956043956</v>
      </c>
      <c r="BA412" s="81">
        <f t="shared" si="322"/>
        <v>70.833333333333343</v>
      </c>
      <c r="BB412" s="81">
        <f t="shared" si="323"/>
        <v>59.241706161137444</v>
      </c>
      <c r="BC412" s="81">
        <f t="shared" si="324"/>
        <v>47.247706422018346</v>
      </c>
      <c r="BD412" s="82">
        <f t="shared" si="343"/>
        <v>35</v>
      </c>
      <c r="BE412" s="83">
        <v>4</v>
      </c>
      <c r="BF412" s="83">
        <v>8</v>
      </c>
      <c r="BG412" s="83">
        <v>18</v>
      </c>
      <c r="BH412" s="83">
        <v>38</v>
      </c>
      <c r="BI412" s="83">
        <v>71</v>
      </c>
      <c r="BJ412" s="83">
        <v>3</v>
      </c>
      <c r="BK412" s="77">
        <f t="shared" si="344"/>
        <v>130</v>
      </c>
      <c r="BL412" s="83">
        <f t="shared" si="325"/>
        <v>4</v>
      </c>
      <c r="BM412" s="84">
        <v>9</v>
      </c>
      <c r="BN412" s="83">
        <f t="shared" si="326"/>
        <v>8</v>
      </c>
      <c r="BO412" s="83">
        <f t="shared" si="327"/>
        <v>18</v>
      </c>
      <c r="BP412" s="83">
        <f t="shared" si="328"/>
        <v>38</v>
      </c>
      <c r="BQ412" s="83">
        <f t="shared" si="329"/>
        <v>71</v>
      </c>
      <c r="BR412" s="83">
        <f t="shared" si="330"/>
        <v>3</v>
      </c>
      <c r="BS412" s="77">
        <f t="shared" si="345"/>
        <v>130</v>
      </c>
      <c r="BT412" s="83">
        <f t="shared" si="331"/>
        <v>0</v>
      </c>
      <c r="BU412" s="77"/>
      <c r="BV412" s="83">
        <f t="shared" si="332"/>
        <v>0</v>
      </c>
      <c r="BW412" s="83">
        <f t="shared" si="333"/>
        <v>0</v>
      </c>
      <c r="BX412" s="83">
        <f t="shared" si="334"/>
        <v>0</v>
      </c>
      <c r="BY412" s="83">
        <f t="shared" si="335"/>
        <v>0</v>
      </c>
      <c r="BZ412" s="83">
        <f t="shared" si="336"/>
        <v>0</v>
      </c>
      <c r="CA412" s="77">
        <f t="shared" si="346"/>
        <v>0</v>
      </c>
      <c r="CC412" s="77"/>
      <c r="CI412" s="77">
        <f t="shared" si="347"/>
        <v>0</v>
      </c>
      <c r="CP412" s="77">
        <f t="shared" si="348"/>
        <v>0</v>
      </c>
      <c r="CQ412" s="85">
        <f t="shared" si="337"/>
        <v>0</v>
      </c>
      <c r="CR412" s="77"/>
      <c r="CS412" s="85">
        <f t="shared" si="306"/>
        <v>0</v>
      </c>
      <c r="CT412" s="85">
        <f t="shared" si="307"/>
        <v>0</v>
      </c>
      <c r="CU412" s="85">
        <f t="shared" si="308"/>
        <v>0</v>
      </c>
      <c r="CV412" s="85">
        <f t="shared" si="309"/>
        <v>0</v>
      </c>
      <c r="CW412" s="85">
        <f t="shared" si="305"/>
        <v>0</v>
      </c>
      <c r="CX412" s="77">
        <f t="shared" si="349"/>
        <v>0</v>
      </c>
      <c r="ET412" s="85">
        <v>3</v>
      </c>
      <c r="EU412" s="85">
        <v>3</v>
      </c>
      <c r="EV412" s="85">
        <v>6</v>
      </c>
      <c r="EW412" s="85">
        <v>16</v>
      </c>
      <c r="EX412" s="85">
        <v>13</v>
      </c>
      <c r="EY412" s="85">
        <v>0</v>
      </c>
      <c r="EZ412" s="85">
        <v>1</v>
      </c>
      <c r="FA412" s="85">
        <v>5</v>
      </c>
      <c r="FB412" s="85">
        <v>12</v>
      </c>
      <c r="FC412" s="85">
        <v>22</v>
      </c>
      <c r="FD412" s="85">
        <v>58</v>
      </c>
      <c r="FE412" s="85">
        <v>3</v>
      </c>
      <c r="FL412" s="86">
        <f t="shared" si="350"/>
        <v>11.199999999999989</v>
      </c>
      <c r="FM412" s="99">
        <f t="shared" si="338"/>
        <v>0</v>
      </c>
      <c r="FN412" s="99">
        <f t="shared" si="339"/>
        <v>0</v>
      </c>
      <c r="FO412" s="100">
        <f t="shared" si="340"/>
        <v>0</v>
      </c>
      <c r="FP412" s="100">
        <f t="shared" si="341"/>
        <v>0</v>
      </c>
      <c r="FQ412" s="101">
        <v>0.18075944411822251</v>
      </c>
      <c r="FR412" s="101">
        <v>0.19909977494373576</v>
      </c>
      <c r="FS412" s="101">
        <v>0.15131578947368401</v>
      </c>
      <c r="FT412" s="100" t="s">
        <v>1453</v>
      </c>
      <c r="FU412" s="100" t="s">
        <v>1454</v>
      </c>
      <c r="FV412" s="100" t="s">
        <v>1455</v>
      </c>
      <c r="FW412" s="100" t="s">
        <v>1424</v>
      </c>
      <c r="FX412" s="100" t="s">
        <v>1451</v>
      </c>
      <c r="FY412" s="100" t="s">
        <v>1456</v>
      </c>
      <c r="FZ412" s="100" t="s">
        <v>1423</v>
      </c>
      <c r="GA412" s="100" t="s">
        <v>1451</v>
      </c>
      <c r="GB412" s="100"/>
    </row>
    <row r="413" spans="1:184" hidden="1" x14ac:dyDescent="0.25">
      <c r="A413" s="32" t="s">
        <v>401</v>
      </c>
      <c r="B413" s="90" t="s">
        <v>402</v>
      </c>
      <c r="C413" s="41" t="str">
        <f>'[1]Özet tablo'!P412</f>
        <v>HAKKARİ</v>
      </c>
      <c r="D413" s="41"/>
      <c r="E413" s="41"/>
      <c r="F413" s="41"/>
      <c r="G413" s="91">
        <v>53</v>
      </c>
      <c r="H413" s="91">
        <v>111</v>
      </c>
      <c r="I413" s="91">
        <v>72</v>
      </c>
      <c r="J413" s="91">
        <v>236</v>
      </c>
      <c r="K413" s="92">
        <v>92</v>
      </c>
      <c r="L413" s="92">
        <v>149</v>
      </c>
      <c r="M413" s="92">
        <v>109</v>
      </c>
      <c r="N413" s="92">
        <v>350</v>
      </c>
      <c r="O413" s="93">
        <v>51</v>
      </c>
      <c r="P413" s="40">
        <v>8</v>
      </c>
      <c r="Q413" s="94">
        <f t="shared" si="303"/>
        <v>114</v>
      </c>
      <c r="R413" s="95">
        <f t="shared" si="304"/>
        <v>0.48305084745762711</v>
      </c>
      <c r="S413" s="96">
        <v>191</v>
      </c>
      <c r="T413" s="96">
        <v>241</v>
      </c>
      <c r="U413" s="96">
        <v>203</v>
      </c>
      <c r="V413" s="96">
        <v>269</v>
      </c>
      <c r="W413" s="96">
        <v>444</v>
      </c>
      <c r="X413" s="96">
        <v>635</v>
      </c>
      <c r="Y413" s="73">
        <f t="shared" si="310"/>
        <v>48.167539267015705</v>
      </c>
      <c r="Z413" s="73">
        <f t="shared" si="311"/>
        <v>61.825726141078839</v>
      </c>
      <c r="AA413" s="73">
        <f t="shared" si="312"/>
        <v>74.876847290640399</v>
      </c>
      <c r="AB413" s="73">
        <f t="shared" si="313"/>
        <v>67.792792792792795</v>
      </c>
      <c r="AC413" s="73">
        <f t="shared" si="314"/>
        <v>61.889763779527563</v>
      </c>
      <c r="AD413" s="97">
        <f t="shared" si="315"/>
        <v>143</v>
      </c>
      <c r="AE413" s="40">
        <f t="shared" si="316"/>
        <v>51</v>
      </c>
      <c r="AF413" s="98">
        <v>246</v>
      </c>
      <c r="AG413" s="98">
        <v>184</v>
      </c>
      <c r="AH413" s="98">
        <v>233</v>
      </c>
      <c r="AI413" s="98">
        <v>169</v>
      </c>
      <c r="AJ413" s="98">
        <v>63</v>
      </c>
      <c r="AK413" s="98">
        <v>60</v>
      </c>
      <c r="AL413" s="76">
        <v>14</v>
      </c>
      <c r="AM413" s="76">
        <v>19</v>
      </c>
      <c r="AN413" s="77">
        <v>104</v>
      </c>
      <c r="AO413" s="77">
        <v>178</v>
      </c>
      <c r="AP413" s="77">
        <v>106</v>
      </c>
      <c r="AQ413" s="77">
        <v>20</v>
      </c>
      <c r="AR413" s="77">
        <f t="shared" si="342"/>
        <v>408</v>
      </c>
      <c r="AS413" s="77">
        <v>29</v>
      </c>
      <c r="AT413" s="78">
        <v>44</v>
      </c>
      <c r="AU413" s="79">
        <v>50</v>
      </c>
      <c r="AV413" s="80">
        <f t="shared" si="317"/>
        <v>56.940509915014161</v>
      </c>
      <c r="AW413" s="80">
        <f t="shared" si="318"/>
        <v>68.407960199004975</v>
      </c>
      <c r="AX413" s="80">
        <f t="shared" si="319"/>
        <v>57.396449704142015</v>
      </c>
      <c r="AY413" s="81">
        <f t="shared" si="320"/>
        <v>56.521739130434781</v>
      </c>
      <c r="AZ413" s="81">
        <f t="shared" si="321"/>
        <v>76.394849785407729</v>
      </c>
      <c r="BA413" s="81">
        <f t="shared" si="322"/>
        <v>86.206896551724128</v>
      </c>
      <c r="BB413" s="81">
        <f t="shared" si="323"/>
        <v>81.290322580645153</v>
      </c>
      <c r="BC413" s="81">
        <f t="shared" si="324"/>
        <v>73.076923076923066</v>
      </c>
      <c r="BD413" s="82">
        <f t="shared" si="343"/>
        <v>32</v>
      </c>
      <c r="BE413" s="83">
        <v>14</v>
      </c>
      <c r="BF413" s="83">
        <v>21</v>
      </c>
      <c r="BG413" s="83">
        <v>104</v>
      </c>
      <c r="BH413" s="83">
        <v>194</v>
      </c>
      <c r="BI413" s="83">
        <v>119</v>
      </c>
      <c r="BJ413" s="83">
        <v>11</v>
      </c>
      <c r="BK413" s="77">
        <f t="shared" si="344"/>
        <v>428</v>
      </c>
      <c r="BL413" s="83">
        <f t="shared" si="325"/>
        <v>14</v>
      </c>
      <c r="BM413" s="84">
        <v>19</v>
      </c>
      <c r="BN413" s="83">
        <f t="shared" si="326"/>
        <v>21</v>
      </c>
      <c r="BO413" s="83">
        <f t="shared" si="327"/>
        <v>104</v>
      </c>
      <c r="BP413" s="83">
        <f t="shared" si="328"/>
        <v>194</v>
      </c>
      <c r="BQ413" s="83">
        <f t="shared" si="329"/>
        <v>119</v>
      </c>
      <c r="BR413" s="83">
        <f t="shared" si="330"/>
        <v>11</v>
      </c>
      <c r="BS413" s="77">
        <f t="shared" si="345"/>
        <v>428</v>
      </c>
      <c r="BT413" s="83">
        <f t="shared" si="331"/>
        <v>0</v>
      </c>
      <c r="BU413" s="77"/>
      <c r="BV413" s="83">
        <f t="shared" si="332"/>
        <v>0</v>
      </c>
      <c r="BW413" s="83">
        <f t="shared" si="333"/>
        <v>0</v>
      </c>
      <c r="BX413" s="83">
        <f t="shared" si="334"/>
        <v>0</v>
      </c>
      <c r="BY413" s="83">
        <f t="shared" si="335"/>
        <v>0</v>
      </c>
      <c r="BZ413" s="83">
        <f t="shared" si="336"/>
        <v>0</v>
      </c>
      <c r="CA413" s="77">
        <f t="shared" si="346"/>
        <v>0</v>
      </c>
      <c r="CC413" s="77"/>
      <c r="CI413" s="77">
        <f t="shared" si="347"/>
        <v>0</v>
      </c>
      <c r="CP413" s="77">
        <f t="shared" si="348"/>
        <v>0</v>
      </c>
      <c r="CQ413" s="85">
        <f t="shared" si="337"/>
        <v>0</v>
      </c>
      <c r="CR413" s="77"/>
      <c r="CS413" s="85">
        <f t="shared" si="306"/>
        <v>0</v>
      </c>
      <c r="CT413" s="85">
        <f t="shared" si="307"/>
        <v>0</v>
      </c>
      <c r="CU413" s="85">
        <f t="shared" si="308"/>
        <v>0</v>
      </c>
      <c r="CV413" s="85">
        <f t="shared" si="309"/>
        <v>0</v>
      </c>
      <c r="CW413" s="85">
        <f t="shared" si="305"/>
        <v>0</v>
      </c>
      <c r="CX413" s="77">
        <f t="shared" si="349"/>
        <v>0</v>
      </c>
      <c r="ET413" s="85">
        <v>11</v>
      </c>
      <c r="EU413" s="85">
        <v>14</v>
      </c>
      <c r="EV413" s="85">
        <v>72</v>
      </c>
      <c r="EW413" s="85">
        <v>114</v>
      </c>
      <c r="EX413" s="85">
        <v>71</v>
      </c>
      <c r="EY413" s="85">
        <v>11</v>
      </c>
      <c r="EZ413" s="85">
        <v>3</v>
      </c>
      <c r="FA413" s="85">
        <v>7</v>
      </c>
      <c r="FB413" s="85">
        <v>32</v>
      </c>
      <c r="FC413" s="85">
        <v>80</v>
      </c>
      <c r="FD413" s="85">
        <v>48</v>
      </c>
      <c r="FE413" s="85">
        <v>0</v>
      </c>
      <c r="FL413" s="86">
        <f t="shared" si="350"/>
        <v>0</v>
      </c>
      <c r="FM413" s="99">
        <f t="shared" si="338"/>
        <v>0</v>
      </c>
      <c r="FN413" s="99">
        <f t="shared" si="339"/>
        <v>0</v>
      </c>
      <c r="FO413" s="100">
        <f t="shared" si="340"/>
        <v>0</v>
      </c>
      <c r="FP413" s="100">
        <f t="shared" si="341"/>
        <v>0</v>
      </c>
      <c r="FQ413" s="101">
        <v>0.1306472308112997</v>
      </c>
      <c r="FR413" s="101">
        <v>6.9614170107600168E-2</v>
      </c>
      <c r="FS413" s="101">
        <v>0.13217327393347827</v>
      </c>
      <c r="FT413" s="100" t="s">
        <v>2127</v>
      </c>
      <c r="FU413" s="100" t="s">
        <v>2128</v>
      </c>
      <c r="FV413" s="100" t="s">
        <v>1988</v>
      </c>
      <c r="FW413" s="100" t="s">
        <v>1576</v>
      </c>
      <c r="FX413" s="100" t="s">
        <v>1965</v>
      </c>
      <c r="FY413" s="100" t="s">
        <v>1989</v>
      </c>
      <c r="FZ413" s="100" t="s">
        <v>2036</v>
      </c>
      <c r="GA413" s="100" t="s">
        <v>1933</v>
      </c>
      <c r="GB413" s="100"/>
    </row>
    <row r="414" spans="1:184" ht="14.45" hidden="1" customHeight="1" x14ac:dyDescent="0.25">
      <c r="A414" s="32" t="s">
        <v>401</v>
      </c>
      <c r="B414" s="90" t="s">
        <v>1044</v>
      </c>
      <c r="C414" s="41" t="str">
        <f>'[1]Özet tablo'!P413</f>
        <v>HAKKARİ</v>
      </c>
      <c r="D414" s="41"/>
      <c r="E414" s="41"/>
      <c r="F414" s="41"/>
      <c r="G414" s="91">
        <v>169</v>
      </c>
      <c r="H414" s="91">
        <v>618</v>
      </c>
      <c r="I414" s="91">
        <v>513</v>
      </c>
      <c r="J414" s="91">
        <v>1300</v>
      </c>
      <c r="K414" s="92">
        <v>295</v>
      </c>
      <c r="L414" s="92">
        <v>736</v>
      </c>
      <c r="M414" s="92">
        <v>633</v>
      </c>
      <c r="N414" s="92">
        <v>1664</v>
      </c>
      <c r="O414" s="93">
        <v>210</v>
      </c>
      <c r="P414" s="40">
        <v>80</v>
      </c>
      <c r="Q414" s="94">
        <f t="shared" si="303"/>
        <v>364</v>
      </c>
      <c r="R414" s="95">
        <f t="shared" si="304"/>
        <v>0.28000000000000003</v>
      </c>
      <c r="S414" s="96">
        <v>1303</v>
      </c>
      <c r="T414" s="96">
        <v>1498</v>
      </c>
      <c r="U414" s="96">
        <v>1134</v>
      </c>
      <c r="V414" s="96">
        <v>1551</v>
      </c>
      <c r="W414" s="96">
        <v>2632</v>
      </c>
      <c r="X414" s="96">
        <v>3935</v>
      </c>
      <c r="Y414" s="73">
        <f t="shared" si="310"/>
        <v>22.64006139677667</v>
      </c>
      <c r="Z414" s="73">
        <f t="shared" si="311"/>
        <v>49.132176234979973</v>
      </c>
      <c r="AA414" s="73">
        <f t="shared" si="312"/>
        <v>67.283950617283949</v>
      </c>
      <c r="AB414" s="73">
        <f t="shared" si="313"/>
        <v>56.952887537993924</v>
      </c>
      <c r="AC414" s="73">
        <f t="shared" si="314"/>
        <v>45.590851334180435</v>
      </c>
      <c r="AD414" s="97">
        <f t="shared" si="315"/>
        <v>1133</v>
      </c>
      <c r="AE414" s="40">
        <f t="shared" si="316"/>
        <v>371</v>
      </c>
      <c r="AF414" s="98">
        <v>1569</v>
      </c>
      <c r="AG414" s="98">
        <v>1227</v>
      </c>
      <c r="AH414" s="98">
        <v>1563</v>
      </c>
      <c r="AI414" s="98">
        <v>1027</v>
      </c>
      <c r="AJ414" s="98">
        <v>396</v>
      </c>
      <c r="AK414" s="98">
        <v>305</v>
      </c>
      <c r="AL414" s="76">
        <v>46</v>
      </c>
      <c r="AM414" s="76">
        <v>74</v>
      </c>
      <c r="AN414" s="77">
        <v>282</v>
      </c>
      <c r="AO414" s="77">
        <v>735</v>
      </c>
      <c r="AP414" s="77">
        <v>574</v>
      </c>
      <c r="AQ414" s="77">
        <v>19</v>
      </c>
      <c r="AR414" s="77">
        <f t="shared" si="342"/>
        <v>1610</v>
      </c>
      <c r="AS414" s="77">
        <v>90</v>
      </c>
      <c r="AT414" s="78">
        <v>198</v>
      </c>
      <c r="AU414" s="79">
        <v>312</v>
      </c>
      <c r="AV414" s="80">
        <f t="shared" si="317"/>
        <v>34.826974267968055</v>
      </c>
      <c r="AW414" s="80">
        <f t="shared" si="318"/>
        <v>47.799227799227801</v>
      </c>
      <c r="AX414" s="80">
        <f t="shared" si="319"/>
        <v>48.977604673807207</v>
      </c>
      <c r="AY414" s="81">
        <f t="shared" si="320"/>
        <v>22.982885085574573</v>
      </c>
      <c r="AZ414" s="81">
        <f t="shared" si="321"/>
        <v>47.02495201535509</v>
      </c>
      <c r="BA414" s="81">
        <f t="shared" si="322"/>
        <v>76.177090653548845</v>
      </c>
      <c r="BB414" s="81">
        <f t="shared" si="323"/>
        <v>60.917615539182854</v>
      </c>
      <c r="BC414" s="81">
        <f t="shared" si="324"/>
        <v>51.547169811320757</v>
      </c>
      <c r="BD414" s="82">
        <f t="shared" si="343"/>
        <v>339</v>
      </c>
      <c r="BE414" s="83">
        <v>44</v>
      </c>
      <c r="BF414" s="83">
        <v>114</v>
      </c>
      <c r="BG414" s="83">
        <v>298</v>
      </c>
      <c r="BH414" s="83">
        <v>774</v>
      </c>
      <c r="BI414" s="83">
        <v>648</v>
      </c>
      <c r="BJ414" s="83">
        <v>22</v>
      </c>
      <c r="BK414" s="77">
        <f t="shared" si="344"/>
        <v>1742</v>
      </c>
      <c r="BL414" s="83">
        <f t="shared" si="325"/>
        <v>43</v>
      </c>
      <c r="BM414" s="84">
        <v>71</v>
      </c>
      <c r="BN414" s="83">
        <f t="shared" si="326"/>
        <v>113</v>
      </c>
      <c r="BO414" s="83">
        <f t="shared" si="327"/>
        <v>297</v>
      </c>
      <c r="BP414" s="83">
        <f t="shared" si="328"/>
        <v>771</v>
      </c>
      <c r="BQ414" s="83">
        <f t="shared" si="329"/>
        <v>632</v>
      </c>
      <c r="BR414" s="83">
        <f t="shared" si="330"/>
        <v>22</v>
      </c>
      <c r="BS414" s="77">
        <f t="shared" si="345"/>
        <v>1722</v>
      </c>
      <c r="BT414" s="83">
        <f t="shared" si="331"/>
        <v>1</v>
      </c>
      <c r="BU414" s="77">
        <v>3</v>
      </c>
      <c r="BV414" s="83">
        <f t="shared" si="332"/>
        <v>1</v>
      </c>
      <c r="BW414" s="83">
        <f t="shared" si="333"/>
        <v>1</v>
      </c>
      <c r="BX414" s="83">
        <f t="shared" si="334"/>
        <v>3</v>
      </c>
      <c r="BY414" s="83">
        <f t="shared" si="335"/>
        <v>16</v>
      </c>
      <c r="BZ414" s="83">
        <f t="shared" si="336"/>
        <v>0</v>
      </c>
      <c r="CA414" s="77">
        <f t="shared" si="346"/>
        <v>20</v>
      </c>
      <c r="CC414" s="77"/>
      <c r="CI414" s="77">
        <f t="shared" si="347"/>
        <v>0</v>
      </c>
      <c r="CP414" s="77">
        <f t="shared" si="348"/>
        <v>0</v>
      </c>
      <c r="CQ414" s="85">
        <f t="shared" si="337"/>
        <v>0</v>
      </c>
      <c r="CR414" s="77"/>
      <c r="CS414" s="85">
        <f t="shared" si="306"/>
        <v>0</v>
      </c>
      <c r="CT414" s="85">
        <f t="shared" si="307"/>
        <v>0</v>
      </c>
      <c r="CU414" s="85">
        <f t="shared" si="308"/>
        <v>0</v>
      </c>
      <c r="CV414" s="85">
        <f t="shared" si="309"/>
        <v>0</v>
      </c>
      <c r="CW414" s="85">
        <f t="shared" si="305"/>
        <v>0</v>
      </c>
      <c r="CX414" s="77">
        <f t="shared" si="349"/>
        <v>0</v>
      </c>
      <c r="DV414" s="85">
        <v>1</v>
      </c>
      <c r="DW414" s="85">
        <v>1</v>
      </c>
      <c r="DX414" s="85">
        <v>1</v>
      </c>
      <c r="DY414" s="85">
        <v>3</v>
      </c>
      <c r="DZ414" s="85">
        <v>16</v>
      </c>
      <c r="EA414" s="85">
        <v>0</v>
      </c>
      <c r="ET414" s="85">
        <v>34</v>
      </c>
      <c r="EU414" s="85">
        <v>74</v>
      </c>
      <c r="EV414" s="85">
        <v>151</v>
      </c>
      <c r="EW414" s="85">
        <v>451</v>
      </c>
      <c r="EX414" s="85">
        <v>387</v>
      </c>
      <c r="EY414" s="85">
        <v>15</v>
      </c>
      <c r="EZ414" s="85">
        <v>9</v>
      </c>
      <c r="FA414" s="85">
        <v>39</v>
      </c>
      <c r="FB414" s="85">
        <v>146</v>
      </c>
      <c r="FC414" s="85">
        <v>320</v>
      </c>
      <c r="FD414" s="85">
        <v>245</v>
      </c>
      <c r="FE414" s="85">
        <v>7</v>
      </c>
      <c r="FL414" s="86">
        <f t="shared" si="350"/>
        <v>286.99999999999977</v>
      </c>
      <c r="FM414" s="99">
        <f t="shared" si="338"/>
        <v>14</v>
      </c>
      <c r="FN414" s="99">
        <f t="shared" si="339"/>
        <v>2</v>
      </c>
      <c r="FO414" s="100">
        <f t="shared" si="340"/>
        <v>2.38</v>
      </c>
      <c r="FP414" s="100">
        <f t="shared" si="341"/>
        <v>342</v>
      </c>
      <c r="FQ414" s="101">
        <v>1.0597480844375557</v>
      </c>
      <c r="FR414" s="101">
        <v>0.88462267053416299</v>
      </c>
      <c r="FS414" s="101">
        <v>0.97773889081647547</v>
      </c>
      <c r="FT414" s="100" t="s">
        <v>1422</v>
      </c>
      <c r="FU414" s="100" t="s">
        <v>1427</v>
      </c>
      <c r="FV414" s="100" t="s">
        <v>1431</v>
      </c>
      <c r="FW414" s="100" t="s">
        <v>1896</v>
      </c>
      <c r="FX414" s="100" t="s">
        <v>1968</v>
      </c>
      <c r="FY414" s="100" t="s">
        <v>1785</v>
      </c>
      <c r="FZ414" s="100" t="s">
        <v>1645</v>
      </c>
      <c r="GA414" s="100" t="s">
        <v>1517</v>
      </c>
      <c r="GB414" s="100"/>
    </row>
    <row r="415" spans="1:184" hidden="1" x14ac:dyDescent="0.25">
      <c r="A415" s="32" t="s">
        <v>401</v>
      </c>
      <c r="B415" s="90" t="s">
        <v>403</v>
      </c>
      <c r="C415" s="41" t="str">
        <f>'[1]Özet tablo'!P414</f>
        <v>HAKKARİ</v>
      </c>
      <c r="D415" s="41"/>
      <c r="E415" s="41"/>
      <c r="F415" s="41"/>
      <c r="G415" s="91">
        <v>30</v>
      </c>
      <c r="H415" s="91">
        <v>120</v>
      </c>
      <c r="I415" s="91">
        <v>109</v>
      </c>
      <c r="J415" s="91">
        <v>259</v>
      </c>
      <c r="K415" s="92">
        <v>51</v>
      </c>
      <c r="L415" s="92">
        <v>236</v>
      </c>
      <c r="M415" s="92">
        <v>183</v>
      </c>
      <c r="N415" s="92">
        <v>470</v>
      </c>
      <c r="O415" s="93">
        <v>136</v>
      </c>
      <c r="P415" s="40">
        <v>17</v>
      </c>
      <c r="Q415" s="94">
        <f t="shared" si="303"/>
        <v>211</v>
      </c>
      <c r="R415" s="95">
        <f t="shared" si="304"/>
        <v>0.81467181467181471</v>
      </c>
      <c r="S415" s="96">
        <v>1101</v>
      </c>
      <c r="T415" s="96">
        <v>1320</v>
      </c>
      <c r="U415" s="96">
        <v>1082</v>
      </c>
      <c r="V415" s="96">
        <v>1460</v>
      </c>
      <c r="W415" s="96">
        <v>2402</v>
      </c>
      <c r="X415" s="96">
        <v>3503</v>
      </c>
      <c r="Y415" s="73">
        <f t="shared" si="310"/>
        <v>4.6321525885558579</v>
      </c>
      <c r="Z415" s="73">
        <f t="shared" si="311"/>
        <v>17.878787878787879</v>
      </c>
      <c r="AA415" s="73">
        <f t="shared" si="312"/>
        <v>27.911275415896487</v>
      </c>
      <c r="AB415" s="73">
        <f t="shared" si="313"/>
        <v>22.398001665278937</v>
      </c>
      <c r="AC415" s="73">
        <f t="shared" si="314"/>
        <v>16.814159292035399</v>
      </c>
      <c r="AD415" s="97">
        <f t="shared" si="315"/>
        <v>1864</v>
      </c>
      <c r="AE415" s="40">
        <f t="shared" si="316"/>
        <v>780</v>
      </c>
      <c r="AF415" s="98">
        <v>1492</v>
      </c>
      <c r="AG415" s="98">
        <v>1094</v>
      </c>
      <c r="AH415" s="98">
        <v>1450</v>
      </c>
      <c r="AI415" s="98">
        <v>940</v>
      </c>
      <c r="AJ415" s="98">
        <v>377</v>
      </c>
      <c r="AK415" s="98">
        <v>294</v>
      </c>
      <c r="AL415" s="76">
        <v>37</v>
      </c>
      <c r="AM415" s="76">
        <v>42</v>
      </c>
      <c r="AN415" s="77">
        <v>108</v>
      </c>
      <c r="AO415" s="77">
        <v>441</v>
      </c>
      <c r="AP415" s="77">
        <v>322</v>
      </c>
      <c r="AQ415" s="77">
        <v>6</v>
      </c>
      <c r="AR415" s="77">
        <f t="shared" si="342"/>
        <v>877</v>
      </c>
      <c r="AS415" s="77">
        <v>24</v>
      </c>
      <c r="AT415" s="78">
        <v>95</v>
      </c>
      <c r="AU415" s="79">
        <v>310</v>
      </c>
      <c r="AV415" s="80">
        <f t="shared" si="317"/>
        <v>20.255653883972467</v>
      </c>
      <c r="AW415" s="80">
        <f t="shared" si="318"/>
        <v>31.171548117154813</v>
      </c>
      <c r="AX415" s="80">
        <f t="shared" si="319"/>
        <v>32.340425531914896</v>
      </c>
      <c r="AY415" s="81">
        <f t="shared" si="320"/>
        <v>9.8720292504570395</v>
      </c>
      <c r="AZ415" s="81">
        <f t="shared" si="321"/>
        <v>30.413793103448278</v>
      </c>
      <c r="BA415" s="81">
        <f t="shared" si="322"/>
        <v>55.201214882308278</v>
      </c>
      <c r="BB415" s="81">
        <f t="shared" si="323"/>
        <v>42.211781713046619</v>
      </c>
      <c r="BC415" s="81">
        <f t="shared" si="324"/>
        <v>34.632932393197841</v>
      </c>
      <c r="BD415" s="82">
        <f t="shared" si="343"/>
        <v>590</v>
      </c>
      <c r="BE415" s="83">
        <v>36</v>
      </c>
      <c r="BF415" s="83">
        <v>50</v>
      </c>
      <c r="BG415" s="83">
        <v>82</v>
      </c>
      <c r="BH415" s="83">
        <v>437</v>
      </c>
      <c r="BI415" s="83">
        <v>341</v>
      </c>
      <c r="BJ415" s="83">
        <v>10</v>
      </c>
      <c r="BK415" s="77">
        <f t="shared" si="344"/>
        <v>870</v>
      </c>
      <c r="BL415" s="83">
        <f t="shared" si="325"/>
        <v>36</v>
      </c>
      <c r="BM415" s="84">
        <v>42</v>
      </c>
      <c r="BN415" s="83">
        <f t="shared" si="326"/>
        <v>50</v>
      </c>
      <c r="BO415" s="83">
        <f t="shared" si="327"/>
        <v>82</v>
      </c>
      <c r="BP415" s="83">
        <f t="shared" si="328"/>
        <v>437</v>
      </c>
      <c r="BQ415" s="83">
        <f t="shared" si="329"/>
        <v>341</v>
      </c>
      <c r="BR415" s="83">
        <f t="shared" si="330"/>
        <v>10</v>
      </c>
      <c r="BS415" s="77">
        <f t="shared" si="345"/>
        <v>870</v>
      </c>
      <c r="BT415" s="83">
        <f t="shared" si="331"/>
        <v>0</v>
      </c>
      <c r="BU415" s="77"/>
      <c r="BV415" s="83">
        <f t="shared" si="332"/>
        <v>0</v>
      </c>
      <c r="BW415" s="83">
        <f t="shared" si="333"/>
        <v>0</v>
      </c>
      <c r="BX415" s="83">
        <f t="shared" si="334"/>
        <v>0</v>
      </c>
      <c r="BY415" s="83">
        <f t="shared" si="335"/>
        <v>0</v>
      </c>
      <c r="BZ415" s="83">
        <f t="shared" si="336"/>
        <v>0</v>
      </c>
      <c r="CA415" s="77">
        <f t="shared" si="346"/>
        <v>0</v>
      </c>
      <c r="CC415" s="77"/>
      <c r="CI415" s="77">
        <f t="shared" si="347"/>
        <v>0</v>
      </c>
      <c r="CP415" s="77">
        <f t="shared" si="348"/>
        <v>0</v>
      </c>
      <c r="CQ415" s="85">
        <f t="shared" si="337"/>
        <v>0</v>
      </c>
      <c r="CR415" s="77"/>
      <c r="CS415" s="85">
        <f t="shared" si="306"/>
        <v>0</v>
      </c>
      <c r="CT415" s="85">
        <f t="shared" si="307"/>
        <v>0</v>
      </c>
      <c r="CU415" s="85">
        <f t="shared" si="308"/>
        <v>0</v>
      </c>
      <c r="CV415" s="85">
        <f t="shared" si="309"/>
        <v>0</v>
      </c>
      <c r="CW415" s="85">
        <f t="shared" si="305"/>
        <v>0</v>
      </c>
      <c r="CX415" s="77">
        <f t="shared" si="349"/>
        <v>0</v>
      </c>
      <c r="ET415" s="85">
        <v>34</v>
      </c>
      <c r="EU415" s="85">
        <v>43</v>
      </c>
      <c r="EV415" s="85">
        <v>70</v>
      </c>
      <c r="EW415" s="85">
        <v>352</v>
      </c>
      <c r="EX415" s="85">
        <v>288</v>
      </c>
      <c r="EY415" s="85">
        <v>10</v>
      </c>
      <c r="EZ415" s="85">
        <v>2</v>
      </c>
      <c r="FA415" s="85">
        <v>7</v>
      </c>
      <c r="FB415" s="85">
        <v>12</v>
      </c>
      <c r="FC415" s="85">
        <v>85</v>
      </c>
      <c r="FD415" s="85">
        <v>53</v>
      </c>
      <c r="FE415" s="85">
        <v>0</v>
      </c>
      <c r="FL415" s="86">
        <f t="shared" si="350"/>
        <v>809</v>
      </c>
      <c r="FM415" s="99">
        <f t="shared" si="338"/>
        <v>40</v>
      </c>
      <c r="FN415" s="99">
        <f t="shared" si="339"/>
        <v>8</v>
      </c>
      <c r="FO415" s="100">
        <f t="shared" si="340"/>
        <v>6.8</v>
      </c>
      <c r="FP415" s="100">
        <f t="shared" si="341"/>
        <v>1368</v>
      </c>
      <c r="FQ415" s="101">
        <v>0.93255350200049725</v>
      </c>
      <c r="FR415" s="101">
        <v>0.73631301628595291</v>
      </c>
      <c r="FS415" s="101">
        <v>0.56262486348259244</v>
      </c>
      <c r="FT415" s="100" t="s">
        <v>1417</v>
      </c>
      <c r="FU415" s="100" t="s">
        <v>1443</v>
      </c>
      <c r="FV415" s="100" t="s">
        <v>1447</v>
      </c>
      <c r="FW415" s="100" t="s">
        <v>1486</v>
      </c>
      <c r="FX415" s="100" t="s">
        <v>2253</v>
      </c>
      <c r="FY415" s="100" t="s">
        <v>2198</v>
      </c>
      <c r="FZ415" s="100" t="s">
        <v>1967</v>
      </c>
      <c r="GA415" s="100" t="s">
        <v>1543</v>
      </c>
      <c r="GB415" s="100"/>
    </row>
    <row r="416" spans="1:184" hidden="1" x14ac:dyDescent="0.25">
      <c r="A416" s="32" t="s">
        <v>401</v>
      </c>
      <c r="B416" s="90" t="s">
        <v>404</v>
      </c>
      <c r="C416" s="41" t="str">
        <f>'[1]Özet tablo'!P415</f>
        <v>HAKKARİ</v>
      </c>
      <c r="D416" s="41"/>
      <c r="E416" s="41"/>
      <c r="F416" s="41"/>
      <c r="G416" s="91">
        <v>93</v>
      </c>
      <c r="H416" s="91">
        <v>452</v>
      </c>
      <c r="I416" s="91">
        <v>383</v>
      </c>
      <c r="J416" s="91">
        <v>928</v>
      </c>
      <c r="K416" s="92">
        <v>114</v>
      </c>
      <c r="L416" s="92">
        <v>485</v>
      </c>
      <c r="M416" s="92">
        <v>405</v>
      </c>
      <c r="N416" s="92">
        <v>1004</v>
      </c>
      <c r="O416" s="93">
        <v>347</v>
      </c>
      <c r="P416" s="40">
        <v>39</v>
      </c>
      <c r="Q416" s="94">
        <f t="shared" si="303"/>
        <v>76</v>
      </c>
      <c r="R416" s="95">
        <f t="shared" si="304"/>
        <v>8.1896551724137928E-2</v>
      </c>
      <c r="S416" s="96">
        <v>1880</v>
      </c>
      <c r="T416" s="96">
        <v>2456</v>
      </c>
      <c r="U416" s="96">
        <v>1805</v>
      </c>
      <c r="V416" s="96">
        <v>2455</v>
      </c>
      <c r="W416" s="96">
        <v>4261</v>
      </c>
      <c r="X416" s="96">
        <v>6141</v>
      </c>
      <c r="Y416" s="73">
        <f t="shared" si="310"/>
        <v>6.0638297872340425</v>
      </c>
      <c r="Z416" s="73">
        <f t="shared" si="311"/>
        <v>19.747557003257331</v>
      </c>
      <c r="AA416" s="73">
        <f t="shared" si="312"/>
        <v>39.501385041551245</v>
      </c>
      <c r="AB416" s="73">
        <f t="shared" si="313"/>
        <v>28.115465853086128</v>
      </c>
      <c r="AC416" s="73">
        <f t="shared" si="314"/>
        <v>21.364598599576617</v>
      </c>
      <c r="AD416" s="97">
        <f t="shared" si="315"/>
        <v>3063</v>
      </c>
      <c r="AE416" s="40">
        <f t="shared" si="316"/>
        <v>1092</v>
      </c>
      <c r="AF416" s="98">
        <v>2376</v>
      </c>
      <c r="AG416" s="98">
        <v>1894</v>
      </c>
      <c r="AH416" s="98">
        <v>2355</v>
      </c>
      <c r="AI416" s="98">
        <v>1776</v>
      </c>
      <c r="AJ416" s="98">
        <v>646</v>
      </c>
      <c r="AK416" s="98">
        <v>544</v>
      </c>
      <c r="AL416" s="76">
        <v>51</v>
      </c>
      <c r="AM416" s="76">
        <v>64</v>
      </c>
      <c r="AN416" s="77">
        <v>287</v>
      </c>
      <c r="AO416" s="77">
        <v>837</v>
      </c>
      <c r="AP416" s="77">
        <v>556</v>
      </c>
      <c r="AQ416" s="77">
        <v>6</v>
      </c>
      <c r="AR416" s="77">
        <f t="shared" si="342"/>
        <v>1686</v>
      </c>
      <c r="AS416" s="77">
        <v>44</v>
      </c>
      <c r="AT416" s="78">
        <v>341</v>
      </c>
      <c r="AU416" s="79">
        <v>598</v>
      </c>
      <c r="AV416" s="80">
        <f t="shared" si="317"/>
        <v>21.934604904632153</v>
      </c>
      <c r="AW416" s="80">
        <f t="shared" si="318"/>
        <v>32.800774630839989</v>
      </c>
      <c r="AX416" s="80">
        <f t="shared" si="319"/>
        <v>29.166666666666668</v>
      </c>
      <c r="AY416" s="81">
        <f t="shared" si="320"/>
        <v>15.153115100316789</v>
      </c>
      <c r="AZ416" s="81">
        <f t="shared" si="321"/>
        <v>35.541401273885349</v>
      </c>
      <c r="BA416" s="81">
        <f t="shared" si="322"/>
        <v>61.725846407927335</v>
      </c>
      <c r="BB416" s="81">
        <f t="shared" si="323"/>
        <v>48.817249319656689</v>
      </c>
      <c r="BC416" s="81">
        <f t="shared" si="324"/>
        <v>41.288229842446711</v>
      </c>
      <c r="BD416" s="82">
        <f t="shared" si="343"/>
        <v>927</v>
      </c>
      <c r="BE416" s="83">
        <v>51</v>
      </c>
      <c r="BF416" s="83">
        <v>91</v>
      </c>
      <c r="BG416" s="83">
        <v>271</v>
      </c>
      <c r="BH416" s="83">
        <v>806</v>
      </c>
      <c r="BI416" s="83">
        <v>614</v>
      </c>
      <c r="BJ416" s="83">
        <v>26</v>
      </c>
      <c r="BK416" s="77">
        <f t="shared" si="344"/>
        <v>1717</v>
      </c>
      <c r="BL416" s="83">
        <f t="shared" si="325"/>
        <v>50</v>
      </c>
      <c r="BM416" s="84">
        <v>63</v>
      </c>
      <c r="BN416" s="83">
        <f t="shared" si="326"/>
        <v>90</v>
      </c>
      <c r="BO416" s="83">
        <f t="shared" si="327"/>
        <v>271</v>
      </c>
      <c r="BP416" s="83">
        <f t="shared" si="328"/>
        <v>799</v>
      </c>
      <c r="BQ416" s="83">
        <f t="shared" si="329"/>
        <v>604</v>
      </c>
      <c r="BR416" s="83">
        <f t="shared" si="330"/>
        <v>26</v>
      </c>
      <c r="BS416" s="77">
        <f t="shared" si="345"/>
        <v>1700</v>
      </c>
      <c r="BT416" s="83">
        <f t="shared" si="331"/>
        <v>1</v>
      </c>
      <c r="BU416" s="77">
        <v>1</v>
      </c>
      <c r="BV416" s="83">
        <f t="shared" si="332"/>
        <v>1</v>
      </c>
      <c r="BW416" s="83">
        <f t="shared" si="333"/>
        <v>0</v>
      </c>
      <c r="BX416" s="83">
        <f t="shared" si="334"/>
        <v>7</v>
      </c>
      <c r="BY416" s="83">
        <f t="shared" si="335"/>
        <v>10</v>
      </c>
      <c r="BZ416" s="83">
        <f t="shared" si="336"/>
        <v>0</v>
      </c>
      <c r="CA416" s="77">
        <f t="shared" si="346"/>
        <v>17</v>
      </c>
      <c r="CC416" s="77"/>
      <c r="CI416" s="77">
        <f t="shared" si="347"/>
        <v>0</v>
      </c>
      <c r="CP416" s="77">
        <f t="shared" si="348"/>
        <v>0</v>
      </c>
      <c r="CQ416" s="85">
        <f t="shared" si="337"/>
        <v>0</v>
      </c>
      <c r="CR416" s="77"/>
      <c r="CS416" s="85">
        <f t="shared" si="306"/>
        <v>0</v>
      </c>
      <c r="CT416" s="85">
        <f t="shared" si="307"/>
        <v>0</v>
      </c>
      <c r="CU416" s="85">
        <f t="shared" si="308"/>
        <v>0</v>
      </c>
      <c r="CV416" s="85">
        <f t="shared" si="309"/>
        <v>0</v>
      </c>
      <c r="CW416" s="85">
        <f t="shared" si="305"/>
        <v>0</v>
      </c>
      <c r="CX416" s="77">
        <f t="shared" si="349"/>
        <v>0</v>
      </c>
      <c r="DP416" s="85">
        <v>1</v>
      </c>
      <c r="DQ416" s="85">
        <v>1</v>
      </c>
      <c r="DR416" s="85">
        <v>1</v>
      </c>
      <c r="DS416" s="85">
        <v>8</v>
      </c>
      <c r="DT416" s="85">
        <v>3</v>
      </c>
      <c r="DU416" s="85">
        <v>0</v>
      </c>
      <c r="DV416" s="85">
        <v>1</v>
      </c>
      <c r="DW416" s="85">
        <v>1</v>
      </c>
      <c r="DX416" s="85">
        <v>0</v>
      </c>
      <c r="DY416" s="85">
        <v>7</v>
      </c>
      <c r="DZ416" s="85">
        <v>10</v>
      </c>
      <c r="EA416" s="85">
        <v>0</v>
      </c>
      <c r="ET416" s="85">
        <v>41</v>
      </c>
      <c r="EU416" s="85">
        <v>57</v>
      </c>
      <c r="EV416" s="85">
        <v>131</v>
      </c>
      <c r="EW416" s="85">
        <v>477</v>
      </c>
      <c r="EX416" s="85">
        <v>398</v>
      </c>
      <c r="EY416" s="85">
        <v>26</v>
      </c>
      <c r="EZ416" s="85">
        <v>8</v>
      </c>
      <c r="FA416" s="85">
        <v>32</v>
      </c>
      <c r="FB416" s="85">
        <v>139</v>
      </c>
      <c r="FC416" s="85">
        <v>314</v>
      </c>
      <c r="FD416" s="85">
        <v>203</v>
      </c>
      <c r="FE416" s="85">
        <v>0</v>
      </c>
      <c r="FL416" s="86">
        <f t="shared" si="350"/>
        <v>1151.6999999999998</v>
      </c>
      <c r="FM416" s="99">
        <f t="shared" si="338"/>
        <v>57</v>
      </c>
      <c r="FN416" s="99">
        <f t="shared" si="339"/>
        <v>11</v>
      </c>
      <c r="FO416" s="100">
        <f t="shared" si="340"/>
        <v>9.69</v>
      </c>
      <c r="FP416" s="100">
        <f t="shared" si="341"/>
        <v>1881</v>
      </c>
      <c r="FQ416" s="101">
        <v>-0.10573476702508956</v>
      </c>
      <c r="FR416" s="101">
        <v>-5.9717960712608133E-2</v>
      </c>
      <c r="FS416" s="101">
        <v>-0.12673021664305276</v>
      </c>
      <c r="FT416" s="100" t="s">
        <v>1521</v>
      </c>
      <c r="FU416" s="100" t="s">
        <v>1522</v>
      </c>
      <c r="FV416" s="100" t="s">
        <v>1523</v>
      </c>
      <c r="FW416" s="100" t="s">
        <v>1524</v>
      </c>
      <c r="FX416" s="100" t="s">
        <v>1417</v>
      </c>
      <c r="FY416" s="100" t="s">
        <v>1445</v>
      </c>
      <c r="FZ416" s="100" t="s">
        <v>1445</v>
      </c>
      <c r="GA416" s="100" t="s">
        <v>1525</v>
      </c>
      <c r="GB416" s="100"/>
    </row>
    <row r="417" spans="1:184" hidden="1" x14ac:dyDescent="0.25">
      <c r="A417" s="32" t="s">
        <v>405</v>
      </c>
      <c r="B417" s="90" t="s">
        <v>406</v>
      </c>
      <c r="C417" s="41" t="str">
        <f>'[1]Özet tablo'!P416</f>
        <v>HATAY</v>
      </c>
      <c r="D417" s="41"/>
      <c r="E417" s="41"/>
      <c r="F417" s="41"/>
      <c r="G417" s="91">
        <v>274</v>
      </c>
      <c r="H417" s="91">
        <v>1359</v>
      </c>
      <c r="I417" s="91">
        <v>687</v>
      </c>
      <c r="J417" s="91">
        <v>2320</v>
      </c>
      <c r="K417" s="92">
        <v>227</v>
      </c>
      <c r="L417" s="92">
        <v>1100</v>
      </c>
      <c r="M417" s="92">
        <v>1095</v>
      </c>
      <c r="N417" s="92">
        <v>2422</v>
      </c>
      <c r="O417" s="93">
        <v>177</v>
      </c>
      <c r="P417" s="40">
        <v>79</v>
      </c>
      <c r="Q417" s="94">
        <f t="shared" si="303"/>
        <v>102</v>
      </c>
      <c r="R417" s="95">
        <f t="shared" si="304"/>
        <v>4.3965517241379308E-2</v>
      </c>
      <c r="S417" s="96">
        <v>1062</v>
      </c>
      <c r="T417" s="96">
        <v>1377</v>
      </c>
      <c r="U417" s="96">
        <v>1061</v>
      </c>
      <c r="V417" s="96">
        <v>1410</v>
      </c>
      <c r="W417" s="96">
        <v>2438</v>
      </c>
      <c r="X417" s="96">
        <v>3500</v>
      </c>
      <c r="Y417" s="73">
        <f t="shared" si="310"/>
        <v>21.374764595103578</v>
      </c>
      <c r="Z417" s="73">
        <f t="shared" si="311"/>
        <v>79.883805374001454</v>
      </c>
      <c r="AA417" s="73">
        <f t="shared" si="312"/>
        <v>112.4410933081998</v>
      </c>
      <c r="AB417" s="73">
        <f t="shared" si="313"/>
        <v>94.052502050861364</v>
      </c>
      <c r="AC417" s="73">
        <f t="shared" si="314"/>
        <v>72</v>
      </c>
      <c r="AD417" s="97">
        <f t="shared" si="315"/>
        <v>145</v>
      </c>
      <c r="AE417" s="40">
        <f t="shared" si="316"/>
        <v>-132</v>
      </c>
      <c r="AF417" s="98">
        <v>1384</v>
      </c>
      <c r="AG417" s="98">
        <v>998</v>
      </c>
      <c r="AH417" s="98">
        <v>1371</v>
      </c>
      <c r="AI417" s="98">
        <v>997</v>
      </c>
      <c r="AJ417" s="98">
        <v>330</v>
      </c>
      <c r="AK417" s="98">
        <v>327</v>
      </c>
      <c r="AL417" s="76">
        <v>41</v>
      </c>
      <c r="AM417" s="76">
        <v>83</v>
      </c>
      <c r="AN417" s="77">
        <v>194</v>
      </c>
      <c r="AO417" s="77">
        <v>1083</v>
      </c>
      <c r="AP417" s="77">
        <v>923</v>
      </c>
      <c r="AQ417" s="77">
        <v>12</v>
      </c>
      <c r="AR417" s="77">
        <f t="shared" si="342"/>
        <v>2212</v>
      </c>
      <c r="AS417" s="77">
        <v>74</v>
      </c>
      <c r="AT417" s="78">
        <v>116</v>
      </c>
      <c r="AU417" s="79">
        <v>264</v>
      </c>
      <c r="AV417" s="80">
        <f t="shared" si="317"/>
        <v>52.882205513784463</v>
      </c>
      <c r="AW417" s="80">
        <f t="shared" si="318"/>
        <v>82.094594594594597</v>
      </c>
      <c r="AX417" s="80">
        <f t="shared" si="319"/>
        <v>86.359077231695082</v>
      </c>
      <c r="AY417" s="81">
        <f t="shared" si="320"/>
        <v>19.438877755511022</v>
      </c>
      <c r="AZ417" s="81">
        <f t="shared" si="321"/>
        <v>78.993435448577671</v>
      </c>
      <c r="BA417" s="81">
        <f t="shared" si="322"/>
        <v>98.191409193669926</v>
      </c>
      <c r="BB417" s="81">
        <f t="shared" si="323"/>
        <v>88.435878428465529</v>
      </c>
      <c r="BC417" s="81">
        <f t="shared" si="324"/>
        <v>64.387096774193552</v>
      </c>
      <c r="BD417" s="82">
        <f t="shared" si="343"/>
        <v>24</v>
      </c>
      <c r="BE417" s="83">
        <v>40</v>
      </c>
      <c r="BF417" s="83">
        <v>99</v>
      </c>
      <c r="BG417" s="83">
        <v>137</v>
      </c>
      <c r="BH417" s="83">
        <v>810</v>
      </c>
      <c r="BI417" s="83">
        <v>929</v>
      </c>
      <c r="BJ417" s="83">
        <v>15</v>
      </c>
      <c r="BK417" s="77">
        <f t="shared" si="344"/>
        <v>1891</v>
      </c>
      <c r="BL417" s="83">
        <f t="shared" si="325"/>
        <v>40</v>
      </c>
      <c r="BM417" s="84">
        <v>83</v>
      </c>
      <c r="BN417" s="83">
        <f t="shared" si="326"/>
        <v>99</v>
      </c>
      <c r="BO417" s="83">
        <f t="shared" si="327"/>
        <v>137</v>
      </c>
      <c r="BP417" s="83">
        <f t="shared" si="328"/>
        <v>810</v>
      </c>
      <c r="BQ417" s="83">
        <f t="shared" si="329"/>
        <v>929</v>
      </c>
      <c r="BR417" s="83">
        <f t="shared" si="330"/>
        <v>15</v>
      </c>
      <c r="BS417" s="77">
        <f t="shared" si="345"/>
        <v>1891</v>
      </c>
      <c r="BT417" s="83">
        <f t="shared" si="331"/>
        <v>0</v>
      </c>
      <c r="BU417" s="77"/>
      <c r="BV417" s="83">
        <f t="shared" si="332"/>
        <v>0</v>
      </c>
      <c r="BW417" s="83">
        <f t="shared" si="333"/>
        <v>0</v>
      </c>
      <c r="BX417" s="83">
        <f t="shared" si="334"/>
        <v>0</v>
      </c>
      <c r="BY417" s="83">
        <f t="shared" si="335"/>
        <v>0</v>
      </c>
      <c r="BZ417" s="83">
        <f t="shared" si="336"/>
        <v>0</v>
      </c>
      <c r="CA417" s="77">
        <f t="shared" si="346"/>
        <v>0</v>
      </c>
      <c r="CC417" s="77"/>
      <c r="CI417" s="77">
        <f t="shared" si="347"/>
        <v>0</v>
      </c>
      <c r="CP417" s="77">
        <f t="shared" si="348"/>
        <v>0</v>
      </c>
      <c r="CQ417" s="85">
        <f t="shared" si="337"/>
        <v>0</v>
      </c>
      <c r="CR417" s="77"/>
      <c r="CS417" s="85">
        <f t="shared" si="306"/>
        <v>0</v>
      </c>
      <c r="CT417" s="85">
        <f t="shared" si="307"/>
        <v>0</v>
      </c>
      <c r="CU417" s="85">
        <f t="shared" si="308"/>
        <v>0</v>
      </c>
      <c r="CV417" s="85">
        <f t="shared" si="309"/>
        <v>0</v>
      </c>
      <c r="CW417" s="85">
        <f t="shared" si="305"/>
        <v>0</v>
      </c>
      <c r="CX417" s="77">
        <f t="shared" si="349"/>
        <v>0</v>
      </c>
      <c r="ET417" s="85">
        <v>36</v>
      </c>
      <c r="EU417" s="85">
        <v>78</v>
      </c>
      <c r="EV417" s="85">
        <v>65</v>
      </c>
      <c r="EW417" s="85">
        <v>645</v>
      </c>
      <c r="EX417" s="85">
        <v>737</v>
      </c>
      <c r="EY417" s="85">
        <v>11</v>
      </c>
      <c r="EZ417" s="85">
        <v>4</v>
      </c>
      <c r="FA417" s="85">
        <v>21</v>
      </c>
      <c r="FB417" s="85">
        <v>72</v>
      </c>
      <c r="FC417" s="85">
        <v>165</v>
      </c>
      <c r="FD417" s="85">
        <v>192</v>
      </c>
      <c r="FE417" s="85">
        <v>4</v>
      </c>
      <c r="FL417" s="86">
        <f t="shared" si="350"/>
        <v>0</v>
      </c>
      <c r="FM417" s="99">
        <f t="shared" si="338"/>
        <v>0</v>
      </c>
      <c r="FN417" s="99">
        <f t="shared" si="339"/>
        <v>0</v>
      </c>
      <c r="FO417" s="100">
        <f t="shared" si="340"/>
        <v>0</v>
      </c>
      <c r="FP417" s="100">
        <f t="shared" si="341"/>
        <v>0</v>
      </c>
      <c r="FQ417" s="101">
        <v>0.17573226598035629</v>
      </c>
      <c r="FR417" s="101">
        <v>4.2578619830871682E-2</v>
      </c>
      <c r="FS417" s="101">
        <v>2.6844311154732584E-2</v>
      </c>
      <c r="FT417" s="100" t="s">
        <v>1734</v>
      </c>
      <c r="FU417" s="100" t="s">
        <v>1904</v>
      </c>
      <c r="FV417" s="100" t="s">
        <v>1781</v>
      </c>
      <c r="FW417" s="100" t="s">
        <v>2254</v>
      </c>
      <c r="FX417" s="100" t="s">
        <v>2013</v>
      </c>
      <c r="FY417" s="100" t="s">
        <v>2069</v>
      </c>
      <c r="FZ417" s="100" t="s">
        <v>2024</v>
      </c>
      <c r="GA417" s="100" t="s">
        <v>2055</v>
      </c>
      <c r="GB417" s="100"/>
    </row>
    <row r="418" spans="1:184" hidden="1" x14ac:dyDescent="0.25">
      <c r="A418" s="108" t="s">
        <v>405</v>
      </c>
      <c r="B418" s="109" t="s">
        <v>407</v>
      </c>
      <c r="C418" s="41" t="str">
        <f>'[1]Özet tablo'!P417</f>
        <v>HATAY</v>
      </c>
      <c r="D418" s="41"/>
      <c r="E418" s="41"/>
      <c r="F418" s="41"/>
      <c r="G418" s="110">
        <v>126</v>
      </c>
      <c r="H418" s="110">
        <v>87</v>
      </c>
      <c r="I418" s="110">
        <v>28</v>
      </c>
      <c r="J418" s="110">
        <v>241</v>
      </c>
      <c r="K418" s="92">
        <v>525</v>
      </c>
      <c r="L418" s="92">
        <v>2479</v>
      </c>
      <c r="M418" s="92">
        <v>4276</v>
      </c>
      <c r="N418" s="92">
        <v>7280</v>
      </c>
      <c r="O418" s="93">
        <v>352</v>
      </c>
      <c r="P418" s="40">
        <v>722</v>
      </c>
      <c r="Q418" s="94">
        <f t="shared" si="303"/>
        <v>7039</v>
      </c>
      <c r="R418" s="95">
        <f t="shared" si="304"/>
        <v>29.207468879668049</v>
      </c>
      <c r="S418" s="96">
        <v>5376</v>
      </c>
      <c r="T418" s="96">
        <v>7118</v>
      </c>
      <c r="U418" s="96">
        <v>5293</v>
      </c>
      <c r="V418" s="96">
        <v>7046</v>
      </c>
      <c r="W418" s="96">
        <v>12411</v>
      </c>
      <c r="X418" s="96">
        <v>17787</v>
      </c>
      <c r="Y418" s="73">
        <f t="shared" si="310"/>
        <v>9.765625</v>
      </c>
      <c r="Z418" s="73">
        <f t="shared" si="311"/>
        <v>34.827198651306546</v>
      </c>
      <c r="AA418" s="73">
        <f t="shared" si="312"/>
        <v>73.795579066691857</v>
      </c>
      <c r="AB418" s="73">
        <f t="shared" si="313"/>
        <v>51.446297639191044</v>
      </c>
      <c r="AC418" s="73">
        <f t="shared" si="314"/>
        <v>38.848597290155737</v>
      </c>
      <c r="AD418" s="97">
        <f t="shared" si="315"/>
        <v>6026</v>
      </c>
      <c r="AE418" s="40">
        <f t="shared" si="316"/>
        <v>1387</v>
      </c>
      <c r="AF418" s="98">
        <v>7246</v>
      </c>
      <c r="AG418" s="98">
        <v>5655</v>
      </c>
      <c r="AH418" s="98">
        <v>7078</v>
      </c>
      <c r="AI418" s="98">
        <v>5415</v>
      </c>
      <c r="AJ418" s="98">
        <v>1764</v>
      </c>
      <c r="AK418" s="98">
        <v>1574</v>
      </c>
      <c r="AL418" s="76">
        <v>121</v>
      </c>
      <c r="AM418" s="76">
        <v>268</v>
      </c>
      <c r="AN418" s="77">
        <v>422</v>
      </c>
      <c r="AO418" s="77">
        <v>2207</v>
      </c>
      <c r="AP418" s="77">
        <v>4346</v>
      </c>
      <c r="AQ418" s="77">
        <v>94</v>
      </c>
      <c r="AR418" s="77">
        <f t="shared" si="342"/>
        <v>7069</v>
      </c>
      <c r="AS418" s="77">
        <v>888</v>
      </c>
      <c r="AT418" s="78">
        <v>192</v>
      </c>
      <c r="AU418" s="79">
        <v>902</v>
      </c>
      <c r="AV418" s="80">
        <f t="shared" si="317"/>
        <v>35.898825654923215</v>
      </c>
      <c r="AW418" s="80">
        <f t="shared" si="318"/>
        <v>46.097814776274717</v>
      </c>
      <c r="AX418" s="80">
        <f t="shared" si="319"/>
        <v>65.59556786703601</v>
      </c>
      <c r="AY418" s="81">
        <f t="shared" si="320"/>
        <v>7.462422634836428</v>
      </c>
      <c r="AZ418" s="81">
        <f t="shared" si="321"/>
        <v>31.181124611472168</v>
      </c>
      <c r="BA418" s="81">
        <f t="shared" si="322"/>
        <v>75.776570553001804</v>
      </c>
      <c r="BB418" s="81">
        <f t="shared" si="323"/>
        <v>53.636809988076031</v>
      </c>
      <c r="BC418" s="81">
        <f t="shared" si="324"/>
        <v>45.675549322113135</v>
      </c>
      <c r="BD418" s="82">
        <f t="shared" si="343"/>
        <v>1739</v>
      </c>
      <c r="BE418" s="83">
        <v>120</v>
      </c>
      <c r="BF418" s="83">
        <v>374</v>
      </c>
      <c r="BG418" s="83">
        <v>437</v>
      </c>
      <c r="BH418" s="83">
        <v>2082</v>
      </c>
      <c r="BI418" s="83">
        <v>4656</v>
      </c>
      <c r="BJ418" s="83">
        <v>161</v>
      </c>
      <c r="BK418" s="77">
        <f t="shared" si="344"/>
        <v>7336</v>
      </c>
      <c r="BL418" s="83">
        <f t="shared" si="325"/>
        <v>100</v>
      </c>
      <c r="BM418" s="84">
        <v>209</v>
      </c>
      <c r="BN418" s="83">
        <f t="shared" si="326"/>
        <v>320</v>
      </c>
      <c r="BO418" s="83">
        <f t="shared" si="327"/>
        <v>254</v>
      </c>
      <c r="BP418" s="83">
        <f t="shared" si="328"/>
        <v>1790</v>
      </c>
      <c r="BQ418" s="83">
        <f t="shared" si="329"/>
        <v>4462</v>
      </c>
      <c r="BR418" s="83">
        <f t="shared" si="330"/>
        <v>154</v>
      </c>
      <c r="BS418" s="77">
        <f t="shared" si="345"/>
        <v>6660</v>
      </c>
      <c r="BT418" s="83">
        <f t="shared" si="331"/>
        <v>3</v>
      </c>
      <c r="BU418" s="77">
        <v>10</v>
      </c>
      <c r="BV418" s="83">
        <f t="shared" si="332"/>
        <v>10</v>
      </c>
      <c r="BW418" s="83">
        <f t="shared" si="333"/>
        <v>11</v>
      </c>
      <c r="BX418" s="83">
        <f t="shared" si="334"/>
        <v>50</v>
      </c>
      <c r="BY418" s="83">
        <f t="shared" si="335"/>
        <v>92</v>
      </c>
      <c r="BZ418" s="83">
        <f t="shared" si="336"/>
        <v>4</v>
      </c>
      <c r="CA418" s="77">
        <f t="shared" si="346"/>
        <v>157</v>
      </c>
      <c r="CB418" s="85">
        <v>12</v>
      </c>
      <c r="CC418" s="77">
        <v>35</v>
      </c>
      <c r="CD418" s="85">
        <v>32</v>
      </c>
      <c r="CE418" s="85">
        <v>170</v>
      </c>
      <c r="CF418" s="85">
        <v>140</v>
      </c>
      <c r="CG418" s="85">
        <v>38</v>
      </c>
      <c r="CH418" s="85">
        <v>2</v>
      </c>
      <c r="CI418" s="77">
        <f t="shared" si="347"/>
        <v>350</v>
      </c>
      <c r="CP418" s="77">
        <f t="shared" si="348"/>
        <v>0</v>
      </c>
      <c r="CQ418" s="85">
        <f t="shared" si="337"/>
        <v>5</v>
      </c>
      <c r="CR418" s="77">
        <v>14</v>
      </c>
      <c r="CS418" s="85">
        <f t="shared" si="306"/>
        <v>12</v>
      </c>
      <c r="CT418" s="85">
        <f t="shared" si="307"/>
        <v>2</v>
      </c>
      <c r="CU418" s="85">
        <f t="shared" si="308"/>
        <v>102</v>
      </c>
      <c r="CV418" s="85">
        <f t="shared" si="309"/>
        <v>64</v>
      </c>
      <c r="CW418" s="85">
        <f t="shared" si="305"/>
        <v>1</v>
      </c>
      <c r="CX418" s="77">
        <f t="shared" si="349"/>
        <v>169</v>
      </c>
      <c r="CY418" s="85">
        <v>5</v>
      </c>
      <c r="CZ418" s="85">
        <v>12</v>
      </c>
      <c r="DA418" s="85">
        <v>2</v>
      </c>
      <c r="DB418" s="85">
        <v>102</v>
      </c>
      <c r="DC418" s="85">
        <v>64</v>
      </c>
      <c r="DD418" s="85">
        <v>1</v>
      </c>
      <c r="DV418" s="85">
        <v>1</v>
      </c>
      <c r="DW418" s="85">
        <v>2</v>
      </c>
      <c r="DX418" s="85">
        <v>0</v>
      </c>
      <c r="DY418" s="85">
        <v>8</v>
      </c>
      <c r="DZ418" s="85">
        <v>39</v>
      </c>
      <c r="EA418" s="85">
        <v>1</v>
      </c>
      <c r="EB418" s="85">
        <v>2</v>
      </c>
      <c r="EC418" s="85">
        <v>8</v>
      </c>
      <c r="ED418" s="85">
        <v>11</v>
      </c>
      <c r="EE418" s="85">
        <v>42</v>
      </c>
      <c r="EF418" s="85">
        <v>53</v>
      </c>
      <c r="EG418" s="85">
        <v>3</v>
      </c>
      <c r="ET418" s="85">
        <v>88</v>
      </c>
      <c r="EU418" s="85">
        <v>206</v>
      </c>
      <c r="EV418" s="85">
        <v>69</v>
      </c>
      <c r="EW418" s="85">
        <v>1037</v>
      </c>
      <c r="EX418" s="85">
        <v>3233</v>
      </c>
      <c r="EY418" s="85">
        <v>115</v>
      </c>
      <c r="EZ418" s="85">
        <v>12</v>
      </c>
      <c r="FA418" s="85">
        <v>114</v>
      </c>
      <c r="FB418" s="85">
        <v>185</v>
      </c>
      <c r="FC418" s="85">
        <v>753</v>
      </c>
      <c r="FD418" s="85">
        <v>1229</v>
      </c>
      <c r="FE418" s="85">
        <v>39</v>
      </c>
      <c r="FL418" s="86">
        <f t="shared" si="350"/>
        <v>1906.0999999999985</v>
      </c>
      <c r="FM418" s="99">
        <f t="shared" si="338"/>
        <v>95</v>
      </c>
      <c r="FN418" s="99">
        <f t="shared" si="339"/>
        <v>19</v>
      </c>
      <c r="FO418" s="100">
        <f t="shared" si="340"/>
        <v>16.149999999999999</v>
      </c>
      <c r="FP418" s="100">
        <f t="shared" si="341"/>
        <v>3249</v>
      </c>
      <c r="FQ418" s="101">
        <v>0.47471845262365969</v>
      </c>
      <c r="FR418" s="101">
        <v>0.26172915353750942</v>
      </c>
      <c r="FS418" s="101">
        <v>0.18159212700956576</v>
      </c>
      <c r="FT418" s="100" t="s">
        <v>1717</v>
      </c>
      <c r="FU418" s="100" t="s">
        <v>1646</v>
      </c>
      <c r="FV418" s="100" t="s">
        <v>1750</v>
      </c>
      <c r="FW418" s="100" t="s">
        <v>1945</v>
      </c>
      <c r="FX418" s="100" t="s">
        <v>1946</v>
      </c>
      <c r="FY418" s="100" t="s">
        <v>1868</v>
      </c>
      <c r="FZ418" s="100" t="s">
        <v>1577</v>
      </c>
      <c r="GA418" s="100" t="s">
        <v>1697</v>
      </c>
      <c r="GB418" s="100"/>
    </row>
    <row r="419" spans="1:184" hidden="1" x14ac:dyDescent="0.25">
      <c r="A419" s="105" t="s">
        <v>405</v>
      </c>
      <c r="B419" s="106" t="s">
        <v>408</v>
      </c>
      <c r="C419" s="41" t="str">
        <f>'[1]Özet tablo'!P418</f>
        <v>HATAY</v>
      </c>
      <c r="D419" s="41"/>
      <c r="E419" s="41"/>
      <c r="F419" s="41"/>
      <c r="G419" s="107">
        <v>0</v>
      </c>
      <c r="H419" s="107">
        <v>0</v>
      </c>
      <c r="I419" s="107">
        <v>0</v>
      </c>
      <c r="J419" s="107">
        <v>0</v>
      </c>
      <c r="K419" s="92">
        <v>62</v>
      </c>
      <c r="L419" s="92">
        <v>488</v>
      </c>
      <c r="M419" s="92">
        <v>854</v>
      </c>
      <c r="N419" s="92">
        <v>1404</v>
      </c>
      <c r="O419" s="93">
        <v>89</v>
      </c>
      <c r="P419" s="40">
        <v>123</v>
      </c>
      <c r="Q419" s="94">
        <v>0</v>
      </c>
      <c r="R419" s="95">
        <v>0</v>
      </c>
      <c r="S419" s="96">
        <v>1106</v>
      </c>
      <c r="T419" s="96">
        <v>1473</v>
      </c>
      <c r="U419" s="96">
        <v>1167</v>
      </c>
      <c r="V419" s="96">
        <v>1521</v>
      </c>
      <c r="W419" s="96">
        <v>2640</v>
      </c>
      <c r="X419" s="96">
        <v>3746</v>
      </c>
      <c r="Y419" s="73">
        <f t="shared" si="310"/>
        <v>5.6057866184448457</v>
      </c>
      <c r="Z419" s="73">
        <f t="shared" si="311"/>
        <v>33.129667345553294</v>
      </c>
      <c r="AA419" s="73">
        <f t="shared" si="312"/>
        <v>70.265638389031707</v>
      </c>
      <c r="AB419" s="73">
        <f t="shared" si="313"/>
        <v>49.545454545454547</v>
      </c>
      <c r="AC419" s="73">
        <f t="shared" si="314"/>
        <v>36.572343833422316</v>
      </c>
      <c r="AD419" s="97">
        <f t="shared" si="315"/>
        <v>1332</v>
      </c>
      <c r="AE419" s="40">
        <f t="shared" si="316"/>
        <v>347</v>
      </c>
      <c r="AF419" s="98">
        <v>1426</v>
      </c>
      <c r="AG419" s="98">
        <v>1081</v>
      </c>
      <c r="AH419" s="98">
        <v>1436</v>
      </c>
      <c r="AI419" s="98">
        <v>1113</v>
      </c>
      <c r="AJ419" s="98">
        <v>348</v>
      </c>
      <c r="AK419" s="98">
        <v>389</v>
      </c>
      <c r="AL419" s="76">
        <v>51</v>
      </c>
      <c r="AM419" s="76">
        <v>96</v>
      </c>
      <c r="AN419" s="77">
        <v>158</v>
      </c>
      <c r="AO419" s="77">
        <v>598</v>
      </c>
      <c r="AP419" s="77">
        <v>986</v>
      </c>
      <c r="AQ419" s="77">
        <v>21</v>
      </c>
      <c r="AR419" s="77">
        <f t="shared" si="342"/>
        <v>1763</v>
      </c>
      <c r="AS419" s="77">
        <v>205</v>
      </c>
      <c r="AT419" s="78">
        <v>66</v>
      </c>
      <c r="AU419" s="79">
        <v>161</v>
      </c>
      <c r="AV419" s="80">
        <f t="shared" si="317"/>
        <v>43.755697356426623</v>
      </c>
      <c r="AW419" s="80">
        <f t="shared" si="318"/>
        <v>54.923499411533939</v>
      </c>
      <c r="AX419" s="80">
        <f t="shared" si="319"/>
        <v>72.0575022461815</v>
      </c>
      <c r="AY419" s="81">
        <f t="shared" si="320"/>
        <v>14.61609620721554</v>
      </c>
      <c r="AZ419" s="81">
        <f t="shared" si="321"/>
        <v>41.643454038997213</v>
      </c>
      <c r="BA419" s="81">
        <f t="shared" si="322"/>
        <v>83.025325119780973</v>
      </c>
      <c r="BB419" s="81">
        <f t="shared" si="323"/>
        <v>62.512944425267513</v>
      </c>
      <c r="BC419" s="81">
        <f t="shared" si="324"/>
        <v>53.933910306845</v>
      </c>
      <c r="BD419" s="82">
        <f t="shared" si="343"/>
        <v>248</v>
      </c>
      <c r="BE419" s="83">
        <v>50</v>
      </c>
      <c r="BF419" s="83">
        <v>110</v>
      </c>
      <c r="BG419" s="83">
        <v>151</v>
      </c>
      <c r="BH419" s="83">
        <v>534</v>
      </c>
      <c r="BI419" s="83">
        <v>1063</v>
      </c>
      <c r="BJ419" s="83">
        <v>42</v>
      </c>
      <c r="BK419" s="77">
        <f t="shared" si="344"/>
        <v>1790</v>
      </c>
      <c r="BL419" s="83">
        <f t="shared" si="325"/>
        <v>41</v>
      </c>
      <c r="BM419" s="84">
        <v>57</v>
      </c>
      <c r="BN419" s="83">
        <f t="shared" si="326"/>
        <v>74</v>
      </c>
      <c r="BO419" s="83">
        <f t="shared" si="327"/>
        <v>40</v>
      </c>
      <c r="BP419" s="83">
        <f t="shared" si="328"/>
        <v>352</v>
      </c>
      <c r="BQ419" s="83">
        <f t="shared" si="329"/>
        <v>929</v>
      </c>
      <c r="BR419" s="83">
        <f t="shared" si="330"/>
        <v>33</v>
      </c>
      <c r="BS419" s="77">
        <f t="shared" si="345"/>
        <v>1354</v>
      </c>
      <c r="BT419" s="83">
        <f t="shared" si="331"/>
        <v>4</v>
      </c>
      <c r="BU419" s="77">
        <v>16</v>
      </c>
      <c r="BV419" s="83">
        <f t="shared" si="332"/>
        <v>15</v>
      </c>
      <c r="BW419" s="83">
        <f t="shared" si="333"/>
        <v>37</v>
      </c>
      <c r="BX419" s="83">
        <f t="shared" si="334"/>
        <v>71</v>
      </c>
      <c r="BY419" s="83">
        <f t="shared" si="335"/>
        <v>97</v>
      </c>
      <c r="BZ419" s="83">
        <f t="shared" si="336"/>
        <v>8</v>
      </c>
      <c r="CA419" s="77">
        <f t="shared" si="346"/>
        <v>213</v>
      </c>
      <c r="CB419" s="85">
        <v>5</v>
      </c>
      <c r="CC419" s="77">
        <v>23</v>
      </c>
      <c r="CD419" s="85">
        <v>21</v>
      </c>
      <c r="CE419" s="85">
        <v>74</v>
      </c>
      <c r="CF419" s="85">
        <v>111</v>
      </c>
      <c r="CG419" s="85">
        <v>37</v>
      </c>
      <c r="CH419" s="85">
        <v>1</v>
      </c>
      <c r="CI419" s="77">
        <f t="shared" si="347"/>
        <v>223</v>
      </c>
      <c r="CP419" s="77">
        <f t="shared" si="348"/>
        <v>0</v>
      </c>
      <c r="CQ419" s="85">
        <f t="shared" si="337"/>
        <v>0</v>
      </c>
      <c r="CR419" s="77"/>
      <c r="CS419" s="85">
        <f t="shared" si="306"/>
        <v>0</v>
      </c>
      <c r="CT419" s="85">
        <f t="shared" si="307"/>
        <v>0</v>
      </c>
      <c r="CU419" s="85">
        <f t="shared" si="308"/>
        <v>0</v>
      </c>
      <c r="CV419" s="85">
        <f t="shared" si="309"/>
        <v>0</v>
      </c>
      <c r="CW419" s="85">
        <f t="shared" si="305"/>
        <v>0</v>
      </c>
      <c r="CX419" s="77">
        <f t="shared" si="349"/>
        <v>0</v>
      </c>
      <c r="DP419" s="85">
        <v>1</v>
      </c>
      <c r="DQ419" s="85">
        <v>2</v>
      </c>
      <c r="DR419" s="85">
        <v>0</v>
      </c>
      <c r="DS419" s="85">
        <v>11</v>
      </c>
      <c r="DT419" s="85">
        <v>23</v>
      </c>
      <c r="DU419" s="85">
        <v>1</v>
      </c>
      <c r="DV419" s="85">
        <v>1</v>
      </c>
      <c r="DW419" s="85">
        <v>2</v>
      </c>
      <c r="DX419" s="85">
        <v>0</v>
      </c>
      <c r="DY419" s="85">
        <v>7</v>
      </c>
      <c r="DZ419" s="85">
        <v>28</v>
      </c>
      <c r="EA419" s="85">
        <v>0</v>
      </c>
      <c r="EB419" s="85">
        <v>3</v>
      </c>
      <c r="EC419" s="85">
        <v>13</v>
      </c>
      <c r="ED419" s="85">
        <v>37</v>
      </c>
      <c r="EE419" s="85">
        <v>64</v>
      </c>
      <c r="EF419" s="85">
        <v>69</v>
      </c>
      <c r="EG419" s="85">
        <v>8</v>
      </c>
      <c r="ET419" s="85">
        <v>39</v>
      </c>
      <c r="EU419" s="85">
        <v>65</v>
      </c>
      <c r="EV419" s="85">
        <v>28</v>
      </c>
      <c r="EW419" s="85">
        <v>305</v>
      </c>
      <c r="EX419" s="85">
        <v>821</v>
      </c>
      <c r="EY419" s="85">
        <v>29</v>
      </c>
      <c r="EZ419" s="85">
        <v>1</v>
      </c>
      <c r="FA419" s="85">
        <v>7</v>
      </c>
      <c r="FB419" s="85">
        <v>12</v>
      </c>
      <c r="FC419" s="85">
        <v>36</v>
      </c>
      <c r="FD419" s="85">
        <v>85</v>
      </c>
      <c r="FE419" s="85">
        <v>3</v>
      </c>
      <c r="FL419" s="86">
        <f t="shared" si="350"/>
        <v>113.29999999999995</v>
      </c>
      <c r="FM419" s="99">
        <f t="shared" si="338"/>
        <v>5</v>
      </c>
      <c r="FN419" s="99">
        <f t="shared" si="339"/>
        <v>1</v>
      </c>
      <c r="FO419" s="100">
        <f t="shared" si="340"/>
        <v>0.85</v>
      </c>
      <c r="FP419" s="100">
        <f t="shared" si="341"/>
        <v>171</v>
      </c>
      <c r="FQ419" s="101">
        <v>0.32071573366599099</v>
      </c>
      <c r="FR419" s="101">
        <v>0.19040844119177577</v>
      </c>
      <c r="FS419" s="101">
        <v>0.14784764480504853</v>
      </c>
      <c r="FT419" s="100" t="s">
        <v>1921</v>
      </c>
      <c r="FU419" s="100" t="s">
        <v>1720</v>
      </c>
      <c r="FV419" s="100" t="s">
        <v>1720</v>
      </c>
      <c r="FW419" s="100" t="s">
        <v>2170</v>
      </c>
      <c r="FX419" s="100" t="s">
        <v>1799</v>
      </c>
      <c r="FY419" s="100" t="s">
        <v>1730</v>
      </c>
      <c r="FZ419" s="100" t="s">
        <v>1737</v>
      </c>
      <c r="GA419" s="100" t="s">
        <v>1585</v>
      </c>
      <c r="GB419" s="100"/>
    </row>
    <row r="420" spans="1:184" hidden="1" x14ac:dyDescent="0.25">
      <c r="A420" s="32" t="s">
        <v>405</v>
      </c>
      <c r="B420" s="90" t="s">
        <v>409</v>
      </c>
      <c r="C420" s="41" t="str">
        <f>'[1]Özet tablo'!P419</f>
        <v>HATAY</v>
      </c>
      <c r="D420" s="41"/>
      <c r="E420" s="41"/>
      <c r="F420" s="41"/>
      <c r="G420" s="91">
        <v>62</v>
      </c>
      <c r="H420" s="91">
        <v>467</v>
      </c>
      <c r="I420" s="91">
        <v>390</v>
      </c>
      <c r="J420" s="91">
        <v>919</v>
      </c>
      <c r="K420" s="92">
        <v>31</v>
      </c>
      <c r="L420" s="92">
        <v>193</v>
      </c>
      <c r="M420" s="92">
        <v>394</v>
      </c>
      <c r="N420" s="92">
        <v>618</v>
      </c>
      <c r="O420" s="93">
        <v>17</v>
      </c>
      <c r="P420" s="40">
        <v>105</v>
      </c>
      <c r="Q420" s="94">
        <f>N420-J420</f>
        <v>-301</v>
      </c>
      <c r="R420" s="95">
        <f>(N420-J420)/J420</f>
        <v>-0.32752992383025026</v>
      </c>
      <c r="S420" s="96">
        <v>407</v>
      </c>
      <c r="T420" s="96">
        <v>555</v>
      </c>
      <c r="U420" s="96">
        <v>418</v>
      </c>
      <c r="V420" s="96">
        <v>550</v>
      </c>
      <c r="W420" s="96">
        <v>973</v>
      </c>
      <c r="X420" s="96">
        <v>1380</v>
      </c>
      <c r="Y420" s="73">
        <f t="shared" si="310"/>
        <v>7.6167076167076173</v>
      </c>
      <c r="Z420" s="73">
        <f t="shared" si="311"/>
        <v>34.774774774774777</v>
      </c>
      <c r="AA420" s="73">
        <f t="shared" si="312"/>
        <v>73.205741626794264</v>
      </c>
      <c r="AB420" s="73">
        <f t="shared" si="313"/>
        <v>51.284686536485104</v>
      </c>
      <c r="AC420" s="73">
        <f t="shared" si="314"/>
        <v>38.405797101449274</v>
      </c>
      <c r="AD420" s="97">
        <f t="shared" si="315"/>
        <v>474</v>
      </c>
      <c r="AE420" s="40">
        <f t="shared" si="316"/>
        <v>112</v>
      </c>
      <c r="AF420" s="98">
        <v>553</v>
      </c>
      <c r="AG420" s="98">
        <v>417</v>
      </c>
      <c r="AH420" s="98">
        <v>535</v>
      </c>
      <c r="AI420" s="98">
        <v>414</v>
      </c>
      <c r="AJ420" s="98">
        <v>137</v>
      </c>
      <c r="AK420" s="98">
        <v>119</v>
      </c>
      <c r="AL420" s="76">
        <v>19</v>
      </c>
      <c r="AM420" s="76">
        <v>27</v>
      </c>
      <c r="AN420" s="77">
        <v>28</v>
      </c>
      <c r="AO420" s="77">
        <v>200</v>
      </c>
      <c r="AP420" s="77">
        <v>415</v>
      </c>
      <c r="AQ420" s="77">
        <v>23</v>
      </c>
      <c r="AR420" s="77">
        <f t="shared" si="342"/>
        <v>666</v>
      </c>
      <c r="AS420" s="77">
        <v>110</v>
      </c>
      <c r="AT420" s="78">
        <v>12</v>
      </c>
      <c r="AU420" s="79">
        <v>36</v>
      </c>
      <c r="AV420" s="80">
        <f t="shared" si="317"/>
        <v>42.839951865222623</v>
      </c>
      <c r="AW420" s="80">
        <f t="shared" si="318"/>
        <v>55.637513171759743</v>
      </c>
      <c r="AX420" s="80">
        <f t="shared" si="319"/>
        <v>79.227053140096615</v>
      </c>
      <c r="AY420" s="81">
        <f t="shared" si="320"/>
        <v>6.7146282973621103</v>
      </c>
      <c r="AZ420" s="81">
        <f t="shared" si="321"/>
        <v>37.383177570093459</v>
      </c>
      <c r="BA420" s="81">
        <f t="shared" si="322"/>
        <v>84.029038112522699</v>
      </c>
      <c r="BB420" s="81">
        <f t="shared" si="323"/>
        <v>61.049723756906083</v>
      </c>
      <c r="BC420" s="81">
        <f t="shared" si="324"/>
        <v>50.723140495867767</v>
      </c>
      <c r="BD420" s="82">
        <f t="shared" si="343"/>
        <v>88</v>
      </c>
      <c r="BE420" s="83">
        <v>20</v>
      </c>
      <c r="BF420" s="83">
        <v>38</v>
      </c>
      <c r="BG420" s="83">
        <v>22</v>
      </c>
      <c r="BH420" s="83">
        <v>139</v>
      </c>
      <c r="BI420" s="83">
        <v>409</v>
      </c>
      <c r="BJ420" s="83">
        <v>33</v>
      </c>
      <c r="BK420" s="77">
        <f t="shared" si="344"/>
        <v>603</v>
      </c>
      <c r="BL420" s="83">
        <f t="shared" si="325"/>
        <v>16</v>
      </c>
      <c r="BM420" s="84">
        <v>21</v>
      </c>
      <c r="BN420" s="83">
        <f t="shared" si="326"/>
        <v>31</v>
      </c>
      <c r="BO420" s="83">
        <f t="shared" si="327"/>
        <v>12</v>
      </c>
      <c r="BP420" s="83">
        <f t="shared" si="328"/>
        <v>112</v>
      </c>
      <c r="BQ420" s="83">
        <f t="shared" si="329"/>
        <v>371</v>
      </c>
      <c r="BR420" s="83">
        <f t="shared" si="330"/>
        <v>32</v>
      </c>
      <c r="BS420" s="77">
        <f t="shared" si="345"/>
        <v>527</v>
      </c>
      <c r="BT420" s="83">
        <f t="shared" si="331"/>
        <v>2</v>
      </c>
      <c r="BU420" s="77">
        <v>5</v>
      </c>
      <c r="BV420" s="83">
        <f t="shared" si="332"/>
        <v>5</v>
      </c>
      <c r="BW420" s="83">
        <f t="shared" si="333"/>
        <v>10</v>
      </c>
      <c r="BX420" s="83">
        <f t="shared" si="334"/>
        <v>14</v>
      </c>
      <c r="BY420" s="83">
        <f t="shared" si="335"/>
        <v>28</v>
      </c>
      <c r="BZ420" s="83">
        <f t="shared" si="336"/>
        <v>1</v>
      </c>
      <c r="CA420" s="77">
        <f t="shared" si="346"/>
        <v>53</v>
      </c>
      <c r="CC420" s="77"/>
      <c r="CI420" s="77">
        <f t="shared" si="347"/>
        <v>0</v>
      </c>
      <c r="CP420" s="77">
        <f t="shared" si="348"/>
        <v>0</v>
      </c>
      <c r="CQ420" s="85">
        <f t="shared" si="337"/>
        <v>2</v>
      </c>
      <c r="CR420" s="77">
        <v>1</v>
      </c>
      <c r="CS420" s="85">
        <f t="shared" si="306"/>
        <v>2</v>
      </c>
      <c r="CT420" s="85">
        <f t="shared" si="307"/>
        <v>0</v>
      </c>
      <c r="CU420" s="85">
        <f t="shared" si="308"/>
        <v>13</v>
      </c>
      <c r="CV420" s="85">
        <f t="shared" si="309"/>
        <v>10</v>
      </c>
      <c r="CW420" s="85">
        <f t="shared" si="305"/>
        <v>0</v>
      </c>
      <c r="CX420" s="77">
        <f t="shared" si="349"/>
        <v>23</v>
      </c>
      <c r="CY420" s="85">
        <v>2</v>
      </c>
      <c r="CZ420" s="85">
        <v>2</v>
      </c>
      <c r="DA420" s="85">
        <v>0</v>
      </c>
      <c r="DB420" s="85">
        <v>13</v>
      </c>
      <c r="DC420" s="85">
        <v>10</v>
      </c>
      <c r="DD420" s="85">
        <v>0</v>
      </c>
      <c r="DV420" s="85">
        <v>1</v>
      </c>
      <c r="DW420" s="85">
        <v>3</v>
      </c>
      <c r="DX420" s="85">
        <v>3</v>
      </c>
      <c r="DY420" s="85">
        <v>8</v>
      </c>
      <c r="DZ420" s="85">
        <v>15</v>
      </c>
      <c r="EA420" s="85">
        <v>1</v>
      </c>
      <c r="EB420" s="85">
        <v>1</v>
      </c>
      <c r="EC420" s="85">
        <v>2</v>
      </c>
      <c r="ED420" s="85">
        <v>7</v>
      </c>
      <c r="EE420" s="85">
        <v>6</v>
      </c>
      <c r="EF420" s="85">
        <v>13</v>
      </c>
      <c r="EG420" s="85">
        <v>0</v>
      </c>
      <c r="ET420" s="85">
        <v>15</v>
      </c>
      <c r="EU420" s="85">
        <v>26</v>
      </c>
      <c r="EV420" s="85">
        <v>3</v>
      </c>
      <c r="EW420" s="85">
        <v>69</v>
      </c>
      <c r="EX420" s="85">
        <v>319</v>
      </c>
      <c r="EY420" s="85">
        <v>30</v>
      </c>
      <c r="EZ420" s="85">
        <v>1</v>
      </c>
      <c r="FA420" s="85">
        <v>5</v>
      </c>
      <c r="FB420" s="85">
        <v>9</v>
      </c>
      <c r="FC420" s="85">
        <v>43</v>
      </c>
      <c r="FD420" s="85">
        <v>52</v>
      </c>
      <c r="FE420" s="85">
        <v>2</v>
      </c>
      <c r="FL420" s="86">
        <f t="shared" si="350"/>
        <v>14.299999999999955</v>
      </c>
      <c r="FM420" s="99">
        <f t="shared" si="338"/>
        <v>0</v>
      </c>
      <c r="FN420" s="99">
        <f t="shared" si="339"/>
        <v>0</v>
      </c>
      <c r="FO420" s="100">
        <f t="shared" si="340"/>
        <v>0</v>
      </c>
      <c r="FP420" s="100">
        <f t="shared" si="341"/>
        <v>0</v>
      </c>
      <c r="FQ420" s="101">
        <v>0.22049985143341705</v>
      </c>
      <c r="FR420" s="101">
        <v>7.8898972682349272E-2</v>
      </c>
      <c r="FS420" s="101">
        <v>4.9630478484233409E-2</v>
      </c>
      <c r="FT420" s="100" t="s">
        <v>1843</v>
      </c>
      <c r="FU420" s="100" t="s">
        <v>1887</v>
      </c>
      <c r="FV420" s="100" t="s">
        <v>1888</v>
      </c>
      <c r="FW420" s="100" t="s">
        <v>1889</v>
      </c>
      <c r="FX420" s="100" t="s">
        <v>1742</v>
      </c>
      <c r="FY420" s="100" t="s">
        <v>1482</v>
      </c>
      <c r="FZ420" s="100" t="s">
        <v>1890</v>
      </c>
      <c r="GA420" s="100" t="s">
        <v>1641</v>
      </c>
      <c r="GB420" s="100"/>
    </row>
    <row r="421" spans="1:184" hidden="1" x14ac:dyDescent="0.25">
      <c r="A421" s="105" t="s">
        <v>405</v>
      </c>
      <c r="B421" s="106" t="s">
        <v>410</v>
      </c>
      <c r="C421" s="41" t="str">
        <f>'[1]Özet tablo'!P420</f>
        <v>HATAY</v>
      </c>
      <c r="D421" s="41"/>
      <c r="E421" s="41"/>
      <c r="F421" s="41"/>
      <c r="G421" s="107">
        <v>0</v>
      </c>
      <c r="H421" s="107">
        <v>0</v>
      </c>
      <c r="I421" s="107">
        <v>0</v>
      </c>
      <c r="J421" s="107">
        <v>0</v>
      </c>
      <c r="K421" s="92">
        <v>227</v>
      </c>
      <c r="L421" s="92">
        <v>1015</v>
      </c>
      <c r="M421" s="92">
        <v>1656</v>
      </c>
      <c r="N421" s="92">
        <v>2898</v>
      </c>
      <c r="O421" s="93">
        <v>127</v>
      </c>
      <c r="P421" s="40">
        <v>265</v>
      </c>
      <c r="Q421" s="94">
        <v>0</v>
      </c>
      <c r="R421" s="95">
        <v>0</v>
      </c>
      <c r="S421" s="96">
        <v>1944</v>
      </c>
      <c r="T421" s="96">
        <v>2387</v>
      </c>
      <c r="U421" s="96">
        <v>1767</v>
      </c>
      <c r="V421" s="96">
        <v>2317</v>
      </c>
      <c r="W421" s="96">
        <v>4154</v>
      </c>
      <c r="X421" s="96">
        <v>6098</v>
      </c>
      <c r="Y421" s="73">
        <f t="shared" si="310"/>
        <v>11.676954732510287</v>
      </c>
      <c r="Z421" s="73">
        <f t="shared" si="311"/>
        <v>42.521994134897362</v>
      </c>
      <c r="AA421" s="73">
        <f t="shared" si="312"/>
        <v>85.908319185059426</v>
      </c>
      <c r="AB421" s="73">
        <f t="shared" si="313"/>
        <v>60.977371208473762</v>
      </c>
      <c r="AC421" s="73">
        <f t="shared" si="314"/>
        <v>45.260741226631687</v>
      </c>
      <c r="AD421" s="97">
        <f t="shared" si="315"/>
        <v>1621</v>
      </c>
      <c r="AE421" s="40">
        <f t="shared" si="316"/>
        <v>249</v>
      </c>
      <c r="AF421" s="98">
        <v>2598</v>
      </c>
      <c r="AG421" s="98">
        <v>1899</v>
      </c>
      <c r="AH421" s="98">
        <v>2568</v>
      </c>
      <c r="AI421" s="98">
        <v>1881</v>
      </c>
      <c r="AJ421" s="98">
        <v>561</v>
      </c>
      <c r="AK421" s="98">
        <v>558</v>
      </c>
      <c r="AL421" s="76">
        <v>59</v>
      </c>
      <c r="AM421" s="76">
        <v>125</v>
      </c>
      <c r="AN421" s="77">
        <v>196</v>
      </c>
      <c r="AO421" s="77">
        <v>1094</v>
      </c>
      <c r="AP421" s="77">
        <v>1893</v>
      </c>
      <c r="AQ421" s="77">
        <v>23</v>
      </c>
      <c r="AR421" s="77">
        <f t="shared" si="342"/>
        <v>3206</v>
      </c>
      <c r="AS421" s="77">
        <v>327</v>
      </c>
      <c r="AT421" s="78">
        <v>64</v>
      </c>
      <c r="AU421" s="79">
        <v>245</v>
      </c>
      <c r="AV421" s="80">
        <f t="shared" si="317"/>
        <v>47.222222222222221</v>
      </c>
      <c r="AW421" s="80">
        <f t="shared" si="318"/>
        <v>60.305686671162064</v>
      </c>
      <c r="AX421" s="80">
        <f t="shared" si="319"/>
        <v>84.476342371079213</v>
      </c>
      <c r="AY421" s="81">
        <f t="shared" si="320"/>
        <v>10.32122169562928</v>
      </c>
      <c r="AZ421" s="81">
        <f t="shared" si="321"/>
        <v>42.601246105919003</v>
      </c>
      <c r="BA421" s="81">
        <f t="shared" si="322"/>
        <v>90.171990171990174</v>
      </c>
      <c r="BB421" s="81">
        <f t="shared" si="323"/>
        <v>65.788423153692605</v>
      </c>
      <c r="BC421" s="81">
        <f t="shared" si="324"/>
        <v>55.240727942870308</v>
      </c>
      <c r="BD421" s="82">
        <f t="shared" si="343"/>
        <v>240</v>
      </c>
      <c r="BE421" s="83">
        <v>58</v>
      </c>
      <c r="BF421" s="83">
        <v>172</v>
      </c>
      <c r="BG421" s="83">
        <v>172</v>
      </c>
      <c r="BH421" s="83">
        <v>987</v>
      </c>
      <c r="BI421" s="83">
        <v>2034</v>
      </c>
      <c r="BJ421" s="83">
        <v>44</v>
      </c>
      <c r="BK421" s="77">
        <f t="shared" si="344"/>
        <v>3237</v>
      </c>
      <c r="BL421" s="83">
        <f t="shared" si="325"/>
        <v>49</v>
      </c>
      <c r="BM421" s="84">
        <v>79</v>
      </c>
      <c r="BN421" s="83">
        <f t="shared" si="326"/>
        <v>134</v>
      </c>
      <c r="BO421" s="83">
        <f t="shared" si="327"/>
        <v>45</v>
      </c>
      <c r="BP421" s="83">
        <f t="shared" si="328"/>
        <v>779</v>
      </c>
      <c r="BQ421" s="83">
        <f t="shared" si="329"/>
        <v>1819</v>
      </c>
      <c r="BR421" s="83">
        <f t="shared" si="330"/>
        <v>36</v>
      </c>
      <c r="BS421" s="77">
        <f t="shared" si="345"/>
        <v>2679</v>
      </c>
      <c r="BT421" s="83">
        <f t="shared" si="331"/>
        <v>4</v>
      </c>
      <c r="BU421" s="77">
        <v>28</v>
      </c>
      <c r="BV421" s="83">
        <f t="shared" si="332"/>
        <v>23</v>
      </c>
      <c r="BW421" s="83">
        <f t="shared" si="333"/>
        <v>43</v>
      </c>
      <c r="BX421" s="83">
        <f t="shared" si="334"/>
        <v>145</v>
      </c>
      <c r="BY421" s="83">
        <f t="shared" si="335"/>
        <v>197</v>
      </c>
      <c r="BZ421" s="83">
        <f t="shared" si="336"/>
        <v>8</v>
      </c>
      <c r="CA421" s="77">
        <f t="shared" si="346"/>
        <v>393</v>
      </c>
      <c r="CB421" s="85">
        <v>5</v>
      </c>
      <c r="CC421" s="77">
        <v>18</v>
      </c>
      <c r="CD421" s="85">
        <v>15</v>
      </c>
      <c r="CE421" s="85">
        <v>84</v>
      </c>
      <c r="CF421" s="85">
        <v>63</v>
      </c>
      <c r="CG421" s="85">
        <v>18</v>
      </c>
      <c r="CH421" s="85">
        <v>0</v>
      </c>
      <c r="CI421" s="77">
        <f t="shared" si="347"/>
        <v>165</v>
      </c>
      <c r="CP421" s="77">
        <f t="shared" si="348"/>
        <v>0</v>
      </c>
      <c r="CQ421" s="85">
        <f t="shared" si="337"/>
        <v>0</v>
      </c>
      <c r="CR421" s="77"/>
      <c r="CS421" s="85">
        <f t="shared" si="306"/>
        <v>0</v>
      </c>
      <c r="CT421" s="85">
        <f t="shared" si="307"/>
        <v>0</v>
      </c>
      <c r="CU421" s="85">
        <f t="shared" si="308"/>
        <v>0</v>
      </c>
      <c r="CV421" s="85">
        <f t="shared" si="309"/>
        <v>0</v>
      </c>
      <c r="CW421" s="85">
        <f t="shared" si="305"/>
        <v>0</v>
      </c>
      <c r="CX421" s="77">
        <f t="shared" si="349"/>
        <v>0</v>
      </c>
      <c r="DV421" s="85">
        <v>2</v>
      </c>
      <c r="DW421" s="85">
        <v>14</v>
      </c>
      <c r="DX421" s="85">
        <v>2</v>
      </c>
      <c r="DY421" s="85">
        <v>88</v>
      </c>
      <c r="DZ421" s="85">
        <v>172</v>
      </c>
      <c r="EA421" s="85">
        <v>7</v>
      </c>
      <c r="EB421" s="85">
        <v>2</v>
      </c>
      <c r="EC421" s="85">
        <v>9</v>
      </c>
      <c r="ED421" s="85">
        <v>41</v>
      </c>
      <c r="EE421" s="85">
        <v>57</v>
      </c>
      <c r="EF421" s="85">
        <v>25</v>
      </c>
      <c r="EG421" s="85">
        <v>1</v>
      </c>
      <c r="ET421" s="85">
        <v>45</v>
      </c>
      <c r="EU421" s="85">
        <v>101</v>
      </c>
      <c r="EV421" s="85">
        <v>17</v>
      </c>
      <c r="EW421" s="85">
        <v>487</v>
      </c>
      <c r="EX421" s="85">
        <v>1506</v>
      </c>
      <c r="EY421" s="85">
        <v>31</v>
      </c>
      <c r="EZ421" s="85">
        <v>4</v>
      </c>
      <c r="FA421" s="85">
        <v>33</v>
      </c>
      <c r="FB421" s="85">
        <v>28</v>
      </c>
      <c r="FC421" s="85">
        <v>292</v>
      </c>
      <c r="FD421" s="85">
        <v>313</v>
      </c>
      <c r="FE421" s="85">
        <v>5</v>
      </c>
      <c r="FL421" s="86">
        <f t="shared" si="350"/>
        <v>40.299999999999727</v>
      </c>
      <c r="FM421" s="99">
        <f t="shared" si="338"/>
        <v>2</v>
      </c>
      <c r="FN421" s="99">
        <f t="shared" si="339"/>
        <v>0</v>
      </c>
      <c r="FO421" s="100">
        <f t="shared" si="340"/>
        <v>0.34</v>
      </c>
      <c r="FP421" s="100">
        <f t="shared" si="341"/>
        <v>0</v>
      </c>
      <c r="FQ421" s="101">
        <v>0.10855711435354044</v>
      </c>
      <c r="FR421" s="101">
        <v>-3.4145936302981107E-2</v>
      </c>
      <c r="FS421" s="101">
        <v>-5.1542154156452441E-2</v>
      </c>
      <c r="FT421" s="100" t="s">
        <v>2106</v>
      </c>
      <c r="FU421" s="100" t="s">
        <v>1801</v>
      </c>
      <c r="FV421" s="100" t="s">
        <v>2045</v>
      </c>
      <c r="FW421" s="100" t="s">
        <v>2085</v>
      </c>
      <c r="FX421" s="100" t="s">
        <v>2302</v>
      </c>
      <c r="FY421" s="100" t="s">
        <v>2233</v>
      </c>
      <c r="FZ421" s="100" t="s">
        <v>1414</v>
      </c>
      <c r="GA421" s="100" t="s">
        <v>2237</v>
      </c>
      <c r="GB421" s="100"/>
    </row>
    <row r="422" spans="1:184" hidden="1" x14ac:dyDescent="0.25">
      <c r="A422" s="32" t="s">
        <v>405</v>
      </c>
      <c r="B422" s="90" t="s">
        <v>411</v>
      </c>
      <c r="C422" s="41" t="str">
        <f>'[1]Özet tablo'!P421</f>
        <v>HATAY</v>
      </c>
      <c r="D422" s="41"/>
      <c r="E422" s="41"/>
      <c r="F422" s="41"/>
      <c r="G422" s="91">
        <v>234</v>
      </c>
      <c r="H422" s="91">
        <v>1293</v>
      </c>
      <c r="I422" s="91">
        <v>1953</v>
      </c>
      <c r="J422" s="91">
        <v>3480</v>
      </c>
      <c r="K422" s="92">
        <v>234</v>
      </c>
      <c r="L422" s="92">
        <v>709</v>
      </c>
      <c r="M422" s="92">
        <v>1826</v>
      </c>
      <c r="N422" s="92">
        <v>2769</v>
      </c>
      <c r="O422" s="93">
        <v>32</v>
      </c>
      <c r="P422" s="40">
        <v>540</v>
      </c>
      <c r="Q422" s="94">
        <f t="shared" ref="Q422:Q427" si="351">N422-J422</f>
        <v>-711</v>
      </c>
      <c r="R422" s="95">
        <f t="shared" ref="R422:R427" si="352">(N422-J422)/J422</f>
        <v>-0.2043103448275862</v>
      </c>
      <c r="S422" s="96">
        <v>1704</v>
      </c>
      <c r="T422" s="96">
        <v>2220</v>
      </c>
      <c r="U422" s="96">
        <v>1757</v>
      </c>
      <c r="V422" s="96">
        <v>2361</v>
      </c>
      <c r="W422" s="96">
        <v>3977</v>
      </c>
      <c r="X422" s="96">
        <v>5681</v>
      </c>
      <c r="Y422" s="73">
        <f t="shared" si="310"/>
        <v>13.732394366197184</v>
      </c>
      <c r="Z422" s="73">
        <f t="shared" si="311"/>
        <v>31.936936936936938</v>
      </c>
      <c r="AA422" s="73">
        <f t="shared" si="312"/>
        <v>75.014228799089352</v>
      </c>
      <c r="AB422" s="73">
        <f t="shared" si="313"/>
        <v>50.96806638169474</v>
      </c>
      <c r="AC422" s="73">
        <f t="shared" si="314"/>
        <v>39.799331103678931</v>
      </c>
      <c r="AD422" s="97">
        <f t="shared" si="315"/>
        <v>1950</v>
      </c>
      <c r="AE422" s="40">
        <f t="shared" si="316"/>
        <v>439</v>
      </c>
      <c r="AF422" s="98">
        <v>2353</v>
      </c>
      <c r="AG422" s="98">
        <v>1800</v>
      </c>
      <c r="AH422" s="98">
        <v>2293</v>
      </c>
      <c r="AI422" s="98">
        <v>1630</v>
      </c>
      <c r="AJ422" s="98">
        <v>609</v>
      </c>
      <c r="AK422" s="98">
        <v>643</v>
      </c>
      <c r="AL422" s="76">
        <v>39</v>
      </c>
      <c r="AM422" s="76">
        <v>87</v>
      </c>
      <c r="AN422" s="77">
        <v>189</v>
      </c>
      <c r="AO422" s="77">
        <v>638</v>
      </c>
      <c r="AP422" s="77">
        <v>1449</v>
      </c>
      <c r="AQ422" s="77">
        <v>165</v>
      </c>
      <c r="AR422" s="77">
        <f t="shared" si="342"/>
        <v>2441</v>
      </c>
      <c r="AS422" s="77">
        <v>588</v>
      </c>
      <c r="AT422" s="78">
        <v>21</v>
      </c>
      <c r="AU422" s="79">
        <v>123</v>
      </c>
      <c r="AV422" s="80">
        <f t="shared" si="317"/>
        <v>35.422740524781346</v>
      </c>
      <c r="AW422" s="80">
        <f t="shared" si="318"/>
        <v>42.41651797094061</v>
      </c>
      <c r="AX422" s="80">
        <f t="shared" si="319"/>
        <v>62.944785276073624</v>
      </c>
      <c r="AY422" s="81">
        <f t="shared" si="320"/>
        <v>10.5</v>
      </c>
      <c r="AZ422" s="81">
        <f t="shared" si="321"/>
        <v>27.823811600523328</v>
      </c>
      <c r="BA422" s="81">
        <f t="shared" si="322"/>
        <v>71.147833854399295</v>
      </c>
      <c r="BB422" s="81">
        <f t="shared" si="323"/>
        <v>49.227714033539279</v>
      </c>
      <c r="BC422" s="81">
        <f t="shared" si="324"/>
        <v>44.119831641495423</v>
      </c>
      <c r="BD422" s="82">
        <f t="shared" si="343"/>
        <v>646</v>
      </c>
      <c r="BE422" s="83">
        <v>39</v>
      </c>
      <c r="BF422" s="83">
        <v>132</v>
      </c>
      <c r="BG422" s="83">
        <v>176</v>
      </c>
      <c r="BH422" s="83">
        <v>609</v>
      </c>
      <c r="BI422" s="83">
        <v>1481</v>
      </c>
      <c r="BJ422" s="83">
        <v>262</v>
      </c>
      <c r="BK422" s="77">
        <f t="shared" si="344"/>
        <v>2528</v>
      </c>
      <c r="BL422" s="83">
        <f t="shared" si="325"/>
        <v>35</v>
      </c>
      <c r="BM422" s="84">
        <v>79</v>
      </c>
      <c r="BN422" s="83">
        <f t="shared" si="326"/>
        <v>124</v>
      </c>
      <c r="BO422" s="83">
        <f t="shared" si="327"/>
        <v>150</v>
      </c>
      <c r="BP422" s="83">
        <f t="shared" si="328"/>
        <v>564</v>
      </c>
      <c r="BQ422" s="83">
        <f t="shared" si="329"/>
        <v>1450</v>
      </c>
      <c r="BR422" s="83">
        <f t="shared" si="330"/>
        <v>260</v>
      </c>
      <c r="BS422" s="77">
        <f t="shared" si="345"/>
        <v>2424</v>
      </c>
      <c r="BT422" s="83">
        <f t="shared" si="331"/>
        <v>2</v>
      </c>
      <c r="BU422" s="77">
        <v>4</v>
      </c>
      <c r="BV422" s="83">
        <f t="shared" si="332"/>
        <v>4</v>
      </c>
      <c r="BW422" s="83">
        <f t="shared" si="333"/>
        <v>11</v>
      </c>
      <c r="BX422" s="83">
        <f t="shared" si="334"/>
        <v>38</v>
      </c>
      <c r="BY422" s="83">
        <f t="shared" si="335"/>
        <v>30</v>
      </c>
      <c r="BZ422" s="83">
        <f t="shared" si="336"/>
        <v>2</v>
      </c>
      <c r="CA422" s="77">
        <f t="shared" si="346"/>
        <v>81</v>
      </c>
      <c r="CB422" s="85">
        <v>2</v>
      </c>
      <c r="CC422" s="77">
        <v>4</v>
      </c>
      <c r="CD422" s="85">
        <v>4</v>
      </c>
      <c r="CE422" s="85">
        <v>15</v>
      </c>
      <c r="CF422" s="85">
        <v>7</v>
      </c>
      <c r="CG422" s="85">
        <v>1</v>
      </c>
      <c r="CH422" s="85">
        <v>0</v>
      </c>
      <c r="CI422" s="77">
        <f t="shared" si="347"/>
        <v>23</v>
      </c>
      <c r="CP422" s="77">
        <f t="shared" si="348"/>
        <v>0</v>
      </c>
      <c r="CQ422" s="85">
        <f t="shared" si="337"/>
        <v>0</v>
      </c>
      <c r="CR422" s="77"/>
      <c r="CS422" s="85">
        <f t="shared" si="306"/>
        <v>0</v>
      </c>
      <c r="CT422" s="85">
        <f t="shared" si="307"/>
        <v>0</v>
      </c>
      <c r="CU422" s="85">
        <f t="shared" si="308"/>
        <v>0</v>
      </c>
      <c r="CV422" s="85">
        <f t="shared" si="309"/>
        <v>0</v>
      </c>
      <c r="CW422" s="85">
        <f t="shared" si="305"/>
        <v>0</v>
      </c>
      <c r="CX422" s="77">
        <f t="shared" si="349"/>
        <v>0</v>
      </c>
      <c r="DV422" s="85">
        <v>1</v>
      </c>
      <c r="DW422" s="85">
        <v>2</v>
      </c>
      <c r="DX422" s="85">
        <v>1</v>
      </c>
      <c r="DY422" s="85">
        <v>21</v>
      </c>
      <c r="DZ422" s="85">
        <v>16</v>
      </c>
      <c r="EA422" s="85">
        <v>2</v>
      </c>
      <c r="EB422" s="85">
        <v>1</v>
      </c>
      <c r="EC422" s="85">
        <v>2</v>
      </c>
      <c r="ED422" s="85">
        <v>10</v>
      </c>
      <c r="EE422" s="85">
        <v>17</v>
      </c>
      <c r="EF422" s="85">
        <v>14</v>
      </c>
      <c r="EG422" s="85">
        <v>0</v>
      </c>
      <c r="ET422" s="85">
        <v>29</v>
      </c>
      <c r="EU422" s="85">
        <v>78</v>
      </c>
      <c r="EV422" s="85">
        <v>18</v>
      </c>
      <c r="EW422" s="85">
        <v>298</v>
      </c>
      <c r="EX422" s="85">
        <v>1060</v>
      </c>
      <c r="EY422" s="85">
        <v>196</v>
      </c>
      <c r="EZ422" s="85">
        <v>6</v>
      </c>
      <c r="FA422" s="85">
        <v>46</v>
      </c>
      <c r="FB422" s="85">
        <v>132</v>
      </c>
      <c r="FC422" s="85">
        <v>266</v>
      </c>
      <c r="FD422" s="85">
        <v>390</v>
      </c>
      <c r="FE422" s="85">
        <v>64</v>
      </c>
      <c r="FL422" s="86">
        <f t="shared" si="350"/>
        <v>473.09999999999991</v>
      </c>
      <c r="FM422" s="99">
        <f t="shared" si="338"/>
        <v>23</v>
      </c>
      <c r="FN422" s="99">
        <f t="shared" si="339"/>
        <v>4</v>
      </c>
      <c r="FO422" s="100">
        <f t="shared" si="340"/>
        <v>3.91</v>
      </c>
      <c r="FP422" s="100">
        <f t="shared" si="341"/>
        <v>684</v>
      </c>
      <c r="FQ422" s="101">
        <v>-0.16577570304558972</v>
      </c>
      <c r="FR422" s="101">
        <v>-0.12208499661879262</v>
      </c>
      <c r="FS422" s="101">
        <v>-8.2677042801556466E-2</v>
      </c>
      <c r="FT422" s="100" t="s">
        <v>1936</v>
      </c>
      <c r="FU422" s="100" t="s">
        <v>1937</v>
      </c>
      <c r="FV422" s="100" t="s">
        <v>1938</v>
      </c>
      <c r="FW422" s="100" t="s">
        <v>1638</v>
      </c>
      <c r="FX422" s="100" t="s">
        <v>1583</v>
      </c>
      <c r="FY422" s="100" t="s">
        <v>1590</v>
      </c>
      <c r="FZ422" s="100" t="s">
        <v>1661</v>
      </c>
      <c r="GA422" s="100" t="s">
        <v>1597</v>
      </c>
      <c r="GB422" s="100"/>
    </row>
    <row r="423" spans="1:184" hidden="1" x14ac:dyDescent="0.25">
      <c r="A423" s="32" t="s">
        <v>405</v>
      </c>
      <c r="B423" s="90" t="s">
        <v>412</v>
      </c>
      <c r="C423" s="41" t="str">
        <f>'[1]Özet tablo'!P422</f>
        <v>HATAY</v>
      </c>
      <c r="D423" s="41"/>
      <c r="E423" s="41"/>
      <c r="F423" s="41"/>
      <c r="G423" s="91">
        <v>109</v>
      </c>
      <c r="H423" s="91">
        <v>638</v>
      </c>
      <c r="I423" s="91">
        <v>576</v>
      </c>
      <c r="J423" s="91">
        <v>1323</v>
      </c>
      <c r="K423" s="92">
        <v>135</v>
      </c>
      <c r="L423" s="92">
        <v>563</v>
      </c>
      <c r="M423" s="92">
        <v>631</v>
      </c>
      <c r="N423" s="92">
        <v>1329</v>
      </c>
      <c r="O423" s="93">
        <v>32</v>
      </c>
      <c r="P423" s="40">
        <v>149</v>
      </c>
      <c r="Q423" s="94">
        <f t="shared" si="351"/>
        <v>6</v>
      </c>
      <c r="R423" s="95">
        <f t="shared" si="352"/>
        <v>4.5351473922902496E-3</v>
      </c>
      <c r="S423" s="96">
        <v>556</v>
      </c>
      <c r="T423" s="96">
        <v>750</v>
      </c>
      <c r="U423" s="96">
        <v>564</v>
      </c>
      <c r="V423" s="96">
        <v>740</v>
      </c>
      <c r="W423" s="96">
        <v>1314</v>
      </c>
      <c r="X423" s="96">
        <v>1870</v>
      </c>
      <c r="Y423" s="73">
        <f t="shared" si="310"/>
        <v>24.280575539568343</v>
      </c>
      <c r="Z423" s="73">
        <f t="shared" si="311"/>
        <v>75.066666666666677</v>
      </c>
      <c r="AA423" s="73">
        <f t="shared" si="312"/>
        <v>91.134751773049643</v>
      </c>
      <c r="AB423" s="73">
        <f t="shared" si="313"/>
        <v>81.963470319634695</v>
      </c>
      <c r="AC423" s="73">
        <f t="shared" si="314"/>
        <v>64.81283422459893</v>
      </c>
      <c r="AD423" s="97">
        <f t="shared" si="315"/>
        <v>237</v>
      </c>
      <c r="AE423" s="40">
        <f t="shared" si="316"/>
        <v>50</v>
      </c>
      <c r="AF423" s="98">
        <v>746</v>
      </c>
      <c r="AG423" s="98">
        <v>565</v>
      </c>
      <c r="AH423" s="98">
        <v>737</v>
      </c>
      <c r="AI423" s="98">
        <v>582</v>
      </c>
      <c r="AJ423" s="98">
        <v>168</v>
      </c>
      <c r="AK423" s="98">
        <v>191</v>
      </c>
      <c r="AL423" s="76">
        <v>20</v>
      </c>
      <c r="AM423" s="76">
        <v>37</v>
      </c>
      <c r="AN423" s="77">
        <v>84</v>
      </c>
      <c r="AO423" s="77">
        <v>443</v>
      </c>
      <c r="AP423" s="77">
        <v>536</v>
      </c>
      <c r="AQ423" s="77">
        <v>40</v>
      </c>
      <c r="AR423" s="77">
        <f t="shared" si="342"/>
        <v>1103</v>
      </c>
      <c r="AS423" s="77">
        <v>136</v>
      </c>
      <c r="AT423" s="78">
        <v>19</v>
      </c>
      <c r="AU423" s="79">
        <v>72</v>
      </c>
      <c r="AV423" s="80">
        <f t="shared" si="317"/>
        <v>45.68439407149085</v>
      </c>
      <c r="AW423" s="80">
        <f t="shared" si="318"/>
        <v>66.944655041698255</v>
      </c>
      <c r="AX423" s="80">
        <f t="shared" si="319"/>
        <v>75.601374570446737</v>
      </c>
      <c r="AY423" s="81">
        <f t="shared" si="320"/>
        <v>14.867256637168142</v>
      </c>
      <c r="AZ423" s="81">
        <f t="shared" si="321"/>
        <v>60.108548168249662</v>
      </c>
      <c r="BA423" s="81">
        <f t="shared" si="322"/>
        <v>83.6</v>
      </c>
      <c r="BB423" s="81">
        <f t="shared" si="323"/>
        <v>71.956960322797585</v>
      </c>
      <c r="BC423" s="81">
        <f t="shared" si="324"/>
        <v>54.068441064638783</v>
      </c>
      <c r="BD423" s="82">
        <f t="shared" si="343"/>
        <v>123</v>
      </c>
      <c r="BE423" s="83">
        <v>20</v>
      </c>
      <c r="BF423" s="83">
        <v>59</v>
      </c>
      <c r="BG423" s="83">
        <v>70</v>
      </c>
      <c r="BH423" s="83">
        <v>429</v>
      </c>
      <c r="BI423" s="83">
        <v>588</v>
      </c>
      <c r="BJ423" s="83">
        <v>61</v>
      </c>
      <c r="BK423" s="77">
        <f t="shared" si="344"/>
        <v>1148</v>
      </c>
      <c r="BL423" s="83">
        <f t="shared" si="325"/>
        <v>19</v>
      </c>
      <c r="BM423" s="84">
        <v>36</v>
      </c>
      <c r="BN423" s="83">
        <f t="shared" si="326"/>
        <v>58</v>
      </c>
      <c r="BO423" s="83">
        <f t="shared" si="327"/>
        <v>67</v>
      </c>
      <c r="BP423" s="83">
        <f t="shared" si="328"/>
        <v>423</v>
      </c>
      <c r="BQ423" s="83">
        <f t="shared" si="329"/>
        <v>586</v>
      </c>
      <c r="BR423" s="83">
        <f t="shared" si="330"/>
        <v>61</v>
      </c>
      <c r="BS423" s="77">
        <f t="shared" si="345"/>
        <v>1137</v>
      </c>
      <c r="BT423" s="83">
        <f t="shared" si="331"/>
        <v>0</v>
      </c>
      <c r="BU423" s="77"/>
      <c r="BV423" s="83">
        <f t="shared" si="332"/>
        <v>0</v>
      </c>
      <c r="BW423" s="83">
        <f t="shared" si="333"/>
        <v>0</v>
      </c>
      <c r="BX423" s="83">
        <f t="shared" si="334"/>
        <v>0</v>
      </c>
      <c r="BY423" s="83">
        <f t="shared" si="335"/>
        <v>0</v>
      </c>
      <c r="BZ423" s="83">
        <f t="shared" si="336"/>
        <v>0</v>
      </c>
      <c r="CA423" s="77">
        <f t="shared" si="346"/>
        <v>0</v>
      </c>
      <c r="CB423" s="85">
        <v>1</v>
      </c>
      <c r="CC423" s="77">
        <v>1</v>
      </c>
      <c r="CD423" s="85">
        <v>1</v>
      </c>
      <c r="CE423" s="85">
        <v>3</v>
      </c>
      <c r="CF423" s="85">
        <v>6</v>
      </c>
      <c r="CG423" s="85">
        <v>2</v>
      </c>
      <c r="CH423" s="85">
        <v>0</v>
      </c>
      <c r="CI423" s="77">
        <f t="shared" si="347"/>
        <v>11</v>
      </c>
      <c r="CP423" s="77">
        <f t="shared" si="348"/>
        <v>0</v>
      </c>
      <c r="CQ423" s="85">
        <f t="shared" si="337"/>
        <v>0</v>
      </c>
      <c r="CR423" s="77"/>
      <c r="CS423" s="85">
        <f t="shared" si="306"/>
        <v>0</v>
      </c>
      <c r="CT423" s="85">
        <f t="shared" si="307"/>
        <v>0</v>
      </c>
      <c r="CU423" s="85">
        <f t="shared" si="308"/>
        <v>0</v>
      </c>
      <c r="CV423" s="85">
        <f t="shared" si="309"/>
        <v>0</v>
      </c>
      <c r="CW423" s="85">
        <f t="shared" si="305"/>
        <v>0</v>
      </c>
      <c r="CX423" s="77">
        <f t="shared" si="349"/>
        <v>0</v>
      </c>
      <c r="ET423" s="85">
        <v>16</v>
      </c>
      <c r="EU423" s="85">
        <v>42</v>
      </c>
      <c r="EV423" s="85">
        <v>19</v>
      </c>
      <c r="EW423" s="85">
        <v>297</v>
      </c>
      <c r="EX423" s="85">
        <v>463</v>
      </c>
      <c r="EY423" s="85">
        <v>44</v>
      </c>
      <c r="EZ423" s="85">
        <v>3</v>
      </c>
      <c r="FA423" s="85">
        <v>16</v>
      </c>
      <c r="FB423" s="85">
        <v>48</v>
      </c>
      <c r="FC423" s="85">
        <v>126</v>
      </c>
      <c r="FD423" s="85">
        <v>123</v>
      </c>
      <c r="FE423" s="85">
        <v>17</v>
      </c>
      <c r="FL423" s="86">
        <f t="shared" si="350"/>
        <v>0</v>
      </c>
      <c r="FM423" s="99">
        <f t="shared" si="338"/>
        <v>0</v>
      </c>
      <c r="FN423" s="99">
        <f t="shared" si="339"/>
        <v>0</v>
      </c>
      <c r="FO423" s="100">
        <f t="shared" si="340"/>
        <v>0</v>
      </c>
      <c r="FP423" s="100">
        <f t="shared" si="341"/>
        <v>0</v>
      </c>
      <c r="FQ423" s="101">
        <v>0.19890701980305869</v>
      </c>
      <c r="FR423" s="101">
        <v>0.23301262424042582</v>
      </c>
      <c r="FS423" s="101">
        <v>0.26132259563264676</v>
      </c>
      <c r="FT423" s="100" t="s">
        <v>1922</v>
      </c>
      <c r="FU423" s="100" t="s">
        <v>1677</v>
      </c>
      <c r="FV423" s="100" t="s">
        <v>1618</v>
      </c>
      <c r="FW423" s="100" t="s">
        <v>1923</v>
      </c>
      <c r="FX423" s="100" t="s">
        <v>1791</v>
      </c>
      <c r="FY423" s="100" t="s">
        <v>1552</v>
      </c>
      <c r="FZ423" s="100" t="s">
        <v>1637</v>
      </c>
      <c r="GA423" s="100" t="s">
        <v>1512</v>
      </c>
      <c r="GB423" s="100"/>
    </row>
    <row r="424" spans="1:184" hidden="1" x14ac:dyDescent="0.25">
      <c r="A424" s="32" t="s">
        <v>405</v>
      </c>
      <c r="B424" s="90" t="s">
        <v>413</v>
      </c>
      <c r="C424" s="41" t="str">
        <f>'[1]Özet tablo'!P423</f>
        <v>HATAY</v>
      </c>
      <c r="D424" s="41"/>
      <c r="E424" s="41"/>
      <c r="F424" s="41"/>
      <c r="G424" s="91">
        <v>113</v>
      </c>
      <c r="H424" s="91">
        <v>935</v>
      </c>
      <c r="I424" s="91">
        <v>736</v>
      </c>
      <c r="J424" s="91">
        <v>1784</v>
      </c>
      <c r="K424" s="92">
        <v>79</v>
      </c>
      <c r="L424" s="92">
        <v>549</v>
      </c>
      <c r="M424" s="92">
        <v>616</v>
      </c>
      <c r="N424" s="92">
        <v>1244</v>
      </c>
      <c r="O424" s="93">
        <v>71</v>
      </c>
      <c r="P424" s="40">
        <v>100</v>
      </c>
      <c r="Q424" s="94">
        <f t="shared" si="351"/>
        <v>-540</v>
      </c>
      <c r="R424" s="95">
        <f t="shared" si="352"/>
        <v>-0.30269058295964124</v>
      </c>
      <c r="S424" s="96">
        <v>751</v>
      </c>
      <c r="T424" s="96">
        <v>1104</v>
      </c>
      <c r="U424" s="96">
        <v>826</v>
      </c>
      <c r="V424" s="96">
        <v>1085</v>
      </c>
      <c r="W424" s="96">
        <v>1930</v>
      </c>
      <c r="X424" s="96">
        <v>2681</v>
      </c>
      <c r="Y424" s="73">
        <f t="shared" si="310"/>
        <v>10.51930758988016</v>
      </c>
      <c r="Z424" s="73">
        <f t="shared" si="311"/>
        <v>49.728260869565219</v>
      </c>
      <c r="AA424" s="73">
        <f t="shared" si="312"/>
        <v>71.06537530266344</v>
      </c>
      <c r="AB424" s="73">
        <f t="shared" si="313"/>
        <v>58.860103626943008</v>
      </c>
      <c r="AC424" s="73">
        <f t="shared" si="314"/>
        <v>45.318910854158894</v>
      </c>
      <c r="AD424" s="97">
        <f t="shared" si="315"/>
        <v>794</v>
      </c>
      <c r="AE424" s="40">
        <f t="shared" si="316"/>
        <v>239</v>
      </c>
      <c r="AF424" s="98">
        <v>1001</v>
      </c>
      <c r="AG424" s="98">
        <v>827</v>
      </c>
      <c r="AH424" s="98">
        <v>993</v>
      </c>
      <c r="AI424" s="98">
        <v>845</v>
      </c>
      <c r="AJ424" s="98">
        <v>255</v>
      </c>
      <c r="AK424" s="98">
        <v>269</v>
      </c>
      <c r="AL424" s="76">
        <v>41</v>
      </c>
      <c r="AM424" s="76">
        <v>63</v>
      </c>
      <c r="AN424" s="77">
        <v>61</v>
      </c>
      <c r="AO424" s="77">
        <v>533</v>
      </c>
      <c r="AP424" s="77">
        <v>801</v>
      </c>
      <c r="AQ424" s="77">
        <v>25</v>
      </c>
      <c r="AR424" s="77">
        <f t="shared" si="342"/>
        <v>1420</v>
      </c>
      <c r="AS424" s="77">
        <v>131</v>
      </c>
      <c r="AT424" s="78">
        <v>55</v>
      </c>
      <c r="AU424" s="79">
        <v>130</v>
      </c>
      <c r="AV424" s="80">
        <f t="shared" si="317"/>
        <v>45.215311004784688</v>
      </c>
      <c r="AW424" s="80">
        <f t="shared" si="318"/>
        <v>66.811751904243749</v>
      </c>
      <c r="AX424" s="80">
        <f t="shared" si="319"/>
        <v>82.248520710059168</v>
      </c>
      <c r="AY424" s="81">
        <f t="shared" si="320"/>
        <v>7.3760580411124543</v>
      </c>
      <c r="AZ424" s="81">
        <f t="shared" si="321"/>
        <v>53.675730110775433</v>
      </c>
      <c r="BA424" s="81">
        <f t="shared" si="322"/>
        <v>89.63636363636364</v>
      </c>
      <c r="BB424" s="81">
        <f t="shared" si="323"/>
        <v>72.575250836120404</v>
      </c>
      <c r="BC424" s="81">
        <f t="shared" si="324"/>
        <v>54.333160352880128</v>
      </c>
      <c r="BD424" s="82">
        <f t="shared" si="343"/>
        <v>114</v>
      </c>
      <c r="BE424" s="83">
        <v>41</v>
      </c>
      <c r="BF424" s="83">
        <v>76</v>
      </c>
      <c r="BG424" s="83">
        <v>46</v>
      </c>
      <c r="BH424" s="83">
        <v>480</v>
      </c>
      <c r="BI424" s="83">
        <v>862</v>
      </c>
      <c r="BJ424" s="83">
        <v>38</v>
      </c>
      <c r="BK424" s="77">
        <f t="shared" si="344"/>
        <v>1426</v>
      </c>
      <c r="BL424" s="83">
        <f t="shared" si="325"/>
        <v>41</v>
      </c>
      <c r="BM424" s="84">
        <v>63</v>
      </c>
      <c r="BN424" s="83">
        <f t="shared" si="326"/>
        <v>76</v>
      </c>
      <c r="BO424" s="83">
        <f t="shared" si="327"/>
        <v>46</v>
      </c>
      <c r="BP424" s="83">
        <f t="shared" si="328"/>
        <v>480</v>
      </c>
      <c r="BQ424" s="83">
        <f t="shared" si="329"/>
        <v>862</v>
      </c>
      <c r="BR424" s="83">
        <f t="shared" si="330"/>
        <v>38</v>
      </c>
      <c r="BS424" s="77">
        <f t="shared" si="345"/>
        <v>1426</v>
      </c>
      <c r="BT424" s="83">
        <f t="shared" si="331"/>
        <v>0</v>
      </c>
      <c r="BU424" s="77"/>
      <c r="BV424" s="83">
        <f t="shared" si="332"/>
        <v>0</v>
      </c>
      <c r="BW424" s="83">
        <f t="shared" si="333"/>
        <v>0</v>
      </c>
      <c r="BX424" s="83">
        <f t="shared" si="334"/>
        <v>0</v>
      </c>
      <c r="BY424" s="83">
        <f t="shared" si="335"/>
        <v>0</v>
      </c>
      <c r="BZ424" s="83">
        <f t="shared" si="336"/>
        <v>0</v>
      </c>
      <c r="CA424" s="77">
        <f t="shared" si="346"/>
        <v>0</v>
      </c>
      <c r="CC424" s="77"/>
      <c r="CI424" s="77">
        <f t="shared" si="347"/>
        <v>0</v>
      </c>
      <c r="CP424" s="77">
        <f t="shared" si="348"/>
        <v>0</v>
      </c>
      <c r="CQ424" s="85">
        <f t="shared" si="337"/>
        <v>0</v>
      </c>
      <c r="CR424" s="77"/>
      <c r="CS424" s="85">
        <f t="shared" si="306"/>
        <v>0</v>
      </c>
      <c r="CT424" s="85">
        <f t="shared" si="307"/>
        <v>0</v>
      </c>
      <c r="CU424" s="85">
        <f t="shared" si="308"/>
        <v>0</v>
      </c>
      <c r="CV424" s="85">
        <f t="shared" si="309"/>
        <v>0</v>
      </c>
      <c r="CW424" s="85">
        <f t="shared" si="305"/>
        <v>0</v>
      </c>
      <c r="CX424" s="77">
        <f t="shared" si="349"/>
        <v>0</v>
      </c>
      <c r="DP424" s="85">
        <v>1</v>
      </c>
      <c r="DQ424" s="85">
        <v>1</v>
      </c>
      <c r="DR424" s="85">
        <v>1</v>
      </c>
      <c r="DS424" s="85">
        <v>5</v>
      </c>
      <c r="DT424" s="85">
        <v>10</v>
      </c>
      <c r="DU424" s="85">
        <v>0</v>
      </c>
      <c r="ET424" s="85">
        <v>36</v>
      </c>
      <c r="EU424" s="85">
        <v>58</v>
      </c>
      <c r="EV424" s="85">
        <v>27</v>
      </c>
      <c r="EW424" s="85">
        <v>350</v>
      </c>
      <c r="EX424" s="85">
        <v>660</v>
      </c>
      <c r="EY424" s="85">
        <v>32</v>
      </c>
      <c r="EZ424" s="85">
        <v>4</v>
      </c>
      <c r="FA424" s="85">
        <v>17</v>
      </c>
      <c r="FB424" s="85">
        <v>18</v>
      </c>
      <c r="FC424" s="85">
        <v>125</v>
      </c>
      <c r="FD424" s="85">
        <v>192</v>
      </c>
      <c r="FE424" s="85">
        <v>6</v>
      </c>
      <c r="FL424" s="86">
        <f t="shared" si="350"/>
        <v>0</v>
      </c>
      <c r="FM424" s="99">
        <f t="shared" si="338"/>
        <v>0</v>
      </c>
      <c r="FN424" s="99">
        <f t="shared" si="339"/>
        <v>0</v>
      </c>
      <c r="FO424" s="100">
        <f t="shared" si="340"/>
        <v>0</v>
      </c>
      <c r="FP424" s="100">
        <f t="shared" si="341"/>
        <v>0</v>
      </c>
      <c r="FQ424" s="101">
        <v>0.32819781698917799</v>
      </c>
      <c r="FR424" s="101">
        <v>0.17109829464375775</v>
      </c>
      <c r="FS424" s="101">
        <v>0.15318655732248551</v>
      </c>
      <c r="FT424" s="100" t="s">
        <v>1972</v>
      </c>
      <c r="FU424" s="100" t="s">
        <v>2112</v>
      </c>
      <c r="FV424" s="100" t="s">
        <v>1737</v>
      </c>
      <c r="FW424" s="100" t="s">
        <v>1809</v>
      </c>
      <c r="FX424" s="100" t="s">
        <v>2019</v>
      </c>
      <c r="FY424" s="100" t="s">
        <v>2099</v>
      </c>
      <c r="FZ424" s="100" t="s">
        <v>1669</v>
      </c>
      <c r="GA424" s="100" t="s">
        <v>1869</v>
      </c>
      <c r="GB424" s="100"/>
    </row>
    <row r="425" spans="1:184" hidden="1" x14ac:dyDescent="0.25">
      <c r="A425" s="32" t="s">
        <v>405</v>
      </c>
      <c r="B425" s="90" t="s">
        <v>414</v>
      </c>
      <c r="C425" s="41" t="str">
        <f>'[1]Özet tablo'!P424</f>
        <v>HATAY</v>
      </c>
      <c r="D425" s="41"/>
      <c r="E425" s="41"/>
      <c r="F425" s="41"/>
      <c r="G425" s="91">
        <v>397</v>
      </c>
      <c r="H425" s="91">
        <v>2514</v>
      </c>
      <c r="I425" s="91">
        <v>2996</v>
      </c>
      <c r="J425" s="91">
        <v>5907</v>
      </c>
      <c r="K425" s="92">
        <v>309</v>
      </c>
      <c r="L425" s="92">
        <v>1221</v>
      </c>
      <c r="M425" s="92">
        <v>2442</v>
      </c>
      <c r="N425" s="92">
        <v>3972</v>
      </c>
      <c r="O425" s="93">
        <v>119</v>
      </c>
      <c r="P425" s="40">
        <v>578</v>
      </c>
      <c r="Q425" s="94">
        <f t="shared" si="351"/>
        <v>-1935</v>
      </c>
      <c r="R425" s="95">
        <f t="shared" si="352"/>
        <v>-0.32757745048247844</v>
      </c>
      <c r="S425" s="96">
        <v>3029</v>
      </c>
      <c r="T425" s="96">
        <v>4026</v>
      </c>
      <c r="U425" s="96">
        <v>3047</v>
      </c>
      <c r="V425" s="96">
        <v>4099</v>
      </c>
      <c r="W425" s="96">
        <v>7073</v>
      </c>
      <c r="X425" s="96">
        <v>10102</v>
      </c>
      <c r="Y425" s="73">
        <f t="shared" si="310"/>
        <v>10.201386596236382</v>
      </c>
      <c r="Z425" s="73">
        <f t="shared" si="311"/>
        <v>30.327868852459016</v>
      </c>
      <c r="AA425" s="73">
        <f t="shared" si="312"/>
        <v>65.080406957663271</v>
      </c>
      <c r="AB425" s="73">
        <f t="shared" si="313"/>
        <v>45.299024459211083</v>
      </c>
      <c r="AC425" s="73">
        <f t="shared" si="314"/>
        <v>34.775292021381901</v>
      </c>
      <c r="AD425" s="97">
        <f t="shared" si="315"/>
        <v>3869</v>
      </c>
      <c r="AE425" s="40">
        <f t="shared" si="316"/>
        <v>1064</v>
      </c>
      <c r="AF425" s="98">
        <v>4105</v>
      </c>
      <c r="AG425" s="98">
        <v>3098</v>
      </c>
      <c r="AH425" s="98">
        <v>4071</v>
      </c>
      <c r="AI425" s="98">
        <v>2976</v>
      </c>
      <c r="AJ425" s="98">
        <v>1036</v>
      </c>
      <c r="AK425" s="98">
        <v>1005</v>
      </c>
      <c r="AL425" s="76">
        <v>65</v>
      </c>
      <c r="AM425" s="76">
        <v>152</v>
      </c>
      <c r="AN425" s="77">
        <v>273</v>
      </c>
      <c r="AO425" s="77">
        <v>1277</v>
      </c>
      <c r="AP425" s="77">
        <v>2621</v>
      </c>
      <c r="AQ425" s="77">
        <v>128</v>
      </c>
      <c r="AR425" s="77">
        <f t="shared" si="342"/>
        <v>4299</v>
      </c>
      <c r="AS425" s="77">
        <v>673</v>
      </c>
      <c r="AT425" s="78">
        <v>67</v>
      </c>
      <c r="AU425" s="79">
        <v>323</v>
      </c>
      <c r="AV425" s="80">
        <f t="shared" si="317"/>
        <v>38.67303259795851</v>
      </c>
      <c r="AW425" s="80">
        <f t="shared" si="318"/>
        <v>47.580530722293176</v>
      </c>
      <c r="AX425" s="80">
        <f t="shared" si="319"/>
        <v>69.758064516129039</v>
      </c>
      <c r="AY425" s="81">
        <f t="shared" si="320"/>
        <v>8.812136862491931</v>
      </c>
      <c r="AZ425" s="81">
        <f t="shared" si="321"/>
        <v>31.368214197985754</v>
      </c>
      <c r="BA425" s="81">
        <f t="shared" si="322"/>
        <v>75.049850448654041</v>
      </c>
      <c r="BB425" s="81">
        <f t="shared" si="323"/>
        <v>53.049610293207969</v>
      </c>
      <c r="BC425" s="81">
        <f t="shared" si="324"/>
        <v>46.18846694796062</v>
      </c>
      <c r="BD425" s="82">
        <f t="shared" si="343"/>
        <v>1001</v>
      </c>
      <c r="BE425" s="83">
        <v>65</v>
      </c>
      <c r="BF425" s="83">
        <v>211</v>
      </c>
      <c r="BG425" s="83">
        <v>254</v>
      </c>
      <c r="BH425" s="83">
        <v>1165</v>
      </c>
      <c r="BI425" s="83">
        <v>2714</v>
      </c>
      <c r="BJ425" s="83">
        <v>209</v>
      </c>
      <c r="BK425" s="77">
        <f t="shared" si="344"/>
        <v>4342</v>
      </c>
      <c r="BL425" s="83">
        <f t="shared" si="325"/>
        <v>45</v>
      </c>
      <c r="BM425" s="84">
        <v>106</v>
      </c>
      <c r="BN425" s="83">
        <f t="shared" si="326"/>
        <v>167</v>
      </c>
      <c r="BO425" s="83">
        <f t="shared" si="327"/>
        <v>108</v>
      </c>
      <c r="BP425" s="83">
        <f t="shared" si="328"/>
        <v>1007</v>
      </c>
      <c r="BQ425" s="83">
        <f t="shared" si="329"/>
        <v>2588</v>
      </c>
      <c r="BR425" s="83">
        <f t="shared" si="330"/>
        <v>203</v>
      </c>
      <c r="BS425" s="77">
        <f t="shared" si="345"/>
        <v>3906</v>
      </c>
      <c r="BT425" s="83">
        <f t="shared" si="331"/>
        <v>5</v>
      </c>
      <c r="BU425" s="77">
        <v>16</v>
      </c>
      <c r="BV425" s="83">
        <f t="shared" si="332"/>
        <v>13</v>
      </c>
      <c r="BW425" s="83">
        <f t="shared" si="333"/>
        <v>6</v>
      </c>
      <c r="BX425" s="83">
        <f t="shared" si="334"/>
        <v>42</v>
      </c>
      <c r="BY425" s="83">
        <f t="shared" si="335"/>
        <v>70</v>
      </c>
      <c r="BZ425" s="83">
        <f t="shared" si="336"/>
        <v>5</v>
      </c>
      <c r="CA425" s="77">
        <f t="shared" si="346"/>
        <v>123</v>
      </c>
      <c r="CB425" s="85">
        <v>12</v>
      </c>
      <c r="CC425" s="77">
        <v>29</v>
      </c>
      <c r="CD425" s="85">
        <v>28</v>
      </c>
      <c r="CE425" s="85">
        <v>140</v>
      </c>
      <c r="CF425" s="85">
        <v>105</v>
      </c>
      <c r="CG425" s="85">
        <v>51</v>
      </c>
      <c r="CH425" s="85">
        <v>1</v>
      </c>
      <c r="CI425" s="77">
        <f t="shared" si="347"/>
        <v>297</v>
      </c>
      <c r="CP425" s="77">
        <f t="shared" si="348"/>
        <v>0</v>
      </c>
      <c r="CQ425" s="85">
        <f t="shared" si="337"/>
        <v>3</v>
      </c>
      <c r="CR425" s="77">
        <v>1</v>
      </c>
      <c r="CS425" s="85">
        <f t="shared" si="306"/>
        <v>3</v>
      </c>
      <c r="CT425" s="85">
        <f t="shared" si="307"/>
        <v>0</v>
      </c>
      <c r="CU425" s="85">
        <f t="shared" si="308"/>
        <v>11</v>
      </c>
      <c r="CV425" s="85">
        <f t="shared" si="309"/>
        <v>5</v>
      </c>
      <c r="CW425" s="85">
        <f t="shared" si="305"/>
        <v>0</v>
      </c>
      <c r="CX425" s="77">
        <f t="shared" si="349"/>
        <v>16</v>
      </c>
      <c r="CY425" s="85">
        <v>3</v>
      </c>
      <c r="CZ425" s="85">
        <v>3</v>
      </c>
      <c r="DA425" s="85">
        <v>0</v>
      </c>
      <c r="DB425" s="85">
        <v>11</v>
      </c>
      <c r="DC425" s="85">
        <v>5</v>
      </c>
      <c r="DD425" s="85">
        <v>0</v>
      </c>
      <c r="DP425" s="85">
        <v>1</v>
      </c>
      <c r="DQ425" s="85">
        <v>6</v>
      </c>
      <c r="DR425" s="85">
        <v>15</v>
      </c>
      <c r="DS425" s="85">
        <v>62</v>
      </c>
      <c r="DT425" s="85">
        <v>45</v>
      </c>
      <c r="DU425" s="85">
        <v>8</v>
      </c>
      <c r="DV425" s="85">
        <v>3</v>
      </c>
      <c r="DW425" s="85">
        <v>5</v>
      </c>
      <c r="DX425" s="85">
        <v>0</v>
      </c>
      <c r="DY425" s="85">
        <v>15</v>
      </c>
      <c r="DZ425" s="85">
        <v>49</v>
      </c>
      <c r="EA425" s="85">
        <v>5</v>
      </c>
      <c r="EB425" s="85">
        <v>2</v>
      </c>
      <c r="EC425" s="85">
        <v>8</v>
      </c>
      <c r="ED425" s="85">
        <v>6</v>
      </c>
      <c r="EE425" s="85">
        <v>27</v>
      </c>
      <c r="EF425" s="85">
        <v>21</v>
      </c>
      <c r="EG425" s="85">
        <v>0</v>
      </c>
      <c r="ET425" s="85">
        <v>34</v>
      </c>
      <c r="EU425" s="85">
        <v>87</v>
      </c>
      <c r="EV425" s="85">
        <v>7</v>
      </c>
      <c r="EW425" s="85">
        <v>356</v>
      </c>
      <c r="EX425" s="85">
        <v>1463</v>
      </c>
      <c r="EY425" s="85">
        <v>123</v>
      </c>
      <c r="EZ425" s="85">
        <v>10</v>
      </c>
      <c r="FA425" s="85">
        <v>74</v>
      </c>
      <c r="FB425" s="85">
        <v>86</v>
      </c>
      <c r="FC425" s="85">
        <v>589</v>
      </c>
      <c r="FD425" s="85">
        <v>1080</v>
      </c>
      <c r="FE425" s="85">
        <v>72</v>
      </c>
      <c r="FL425" s="86">
        <f t="shared" si="350"/>
        <v>839.89999999999964</v>
      </c>
      <c r="FM425" s="99">
        <f t="shared" si="338"/>
        <v>41</v>
      </c>
      <c r="FN425" s="99">
        <f t="shared" si="339"/>
        <v>8</v>
      </c>
      <c r="FO425" s="100">
        <f t="shared" si="340"/>
        <v>6.97</v>
      </c>
      <c r="FP425" s="100">
        <f t="shared" si="341"/>
        <v>1368</v>
      </c>
      <c r="FQ425" s="101">
        <v>0.23152390473756135</v>
      </c>
      <c r="FR425" s="101">
        <v>0.16419343851850618</v>
      </c>
      <c r="FS425" s="101">
        <v>0.19412959819879513</v>
      </c>
      <c r="FT425" s="100" t="s">
        <v>1685</v>
      </c>
      <c r="FU425" s="100" t="s">
        <v>1544</v>
      </c>
      <c r="FV425" s="100" t="s">
        <v>1686</v>
      </c>
      <c r="FW425" s="100" t="s">
        <v>1649</v>
      </c>
      <c r="FX425" s="100" t="s">
        <v>1488</v>
      </c>
      <c r="FY425" s="100" t="s">
        <v>1460</v>
      </c>
      <c r="FZ425" s="100" t="s">
        <v>1461</v>
      </c>
      <c r="GA425" s="100" t="s">
        <v>1612</v>
      </c>
      <c r="GB425" s="100"/>
    </row>
    <row r="426" spans="1:184" hidden="1" x14ac:dyDescent="0.25">
      <c r="A426" s="32" t="s">
        <v>405</v>
      </c>
      <c r="B426" s="90" t="s">
        <v>415</v>
      </c>
      <c r="C426" s="41" t="str">
        <f>'[1]Özet tablo'!P425</f>
        <v>HATAY</v>
      </c>
      <c r="D426" s="41"/>
      <c r="E426" s="41"/>
      <c r="F426" s="41"/>
      <c r="G426" s="91">
        <v>203</v>
      </c>
      <c r="H426" s="91">
        <v>1179</v>
      </c>
      <c r="I426" s="91">
        <v>1232</v>
      </c>
      <c r="J426" s="91">
        <v>2614</v>
      </c>
      <c r="K426" s="92">
        <v>177</v>
      </c>
      <c r="L426" s="92">
        <v>1068</v>
      </c>
      <c r="M426" s="92">
        <v>1479</v>
      </c>
      <c r="N426" s="92">
        <v>2724</v>
      </c>
      <c r="O426" s="93">
        <v>92</v>
      </c>
      <c r="P426" s="40">
        <v>345</v>
      </c>
      <c r="Q426" s="94">
        <f t="shared" si="351"/>
        <v>110</v>
      </c>
      <c r="R426" s="95">
        <f t="shared" si="352"/>
        <v>4.2081101759755164E-2</v>
      </c>
      <c r="S426" s="96">
        <v>1511</v>
      </c>
      <c r="T426" s="96">
        <v>2078</v>
      </c>
      <c r="U426" s="96">
        <v>1602</v>
      </c>
      <c r="V426" s="96">
        <v>2158</v>
      </c>
      <c r="W426" s="96">
        <v>3680</v>
      </c>
      <c r="X426" s="96">
        <v>5191</v>
      </c>
      <c r="Y426" s="73">
        <f t="shared" si="310"/>
        <v>11.71409662475182</v>
      </c>
      <c r="Z426" s="73">
        <f t="shared" si="311"/>
        <v>51.395572666025025</v>
      </c>
      <c r="AA426" s="73">
        <f t="shared" si="312"/>
        <v>76.529338327091139</v>
      </c>
      <c r="AB426" s="73">
        <f t="shared" si="313"/>
        <v>62.336956521739125</v>
      </c>
      <c r="AC426" s="73">
        <f t="shared" si="314"/>
        <v>47.601618185320746</v>
      </c>
      <c r="AD426" s="97">
        <f t="shared" si="315"/>
        <v>1386</v>
      </c>
      <c r="AE426" s="40">
        <f t="shared" si="316"/>
        <v>376</v>
      </c>
      <c r="AF426" s="98">
        <v>2016</v>
      </c>
      <c r="AG426" s="98">
        <v>1668</v>
      </c>
      <c r="AH426" s="98">
        <v>1969</v>
      </c>
      <c r="AI426" s="98">
        <v>1520</v>
      </c>
      <c r="AJ426" s="98">
        <v>558</v>
      </c>
      <c r="AK426" s="98">
        <v>511</v>
      </c>
      <c r="AL426" s="76">
        <v>61</v>
      </c>
      <c r="AM426" s="76">
        <v>98</v>
      </c>
      <c r="AN426" s="77">
        <v>297</v>
      </c>
      <c r="AO426" s="77">
        <v>1038</v>
      </c>
      <c r="AP426" s="77">
        <v>1592</v>
      </c>
      <c r="AQ426" s="77">
        <v>76</v>
      </c>
      <c r="AR426" s="77">
        <f t="shared" si="342"/>
        <v>3003</v>
      </c>
      <c r="AS426" s="77">
        <v>354</v>
      </c>
      <c r="AT426" s="78">
        <v>63</v>
      </c>
      <c r="AU426" s="79">
        <v>244</v>
      </c>
      <c r="AV426" s="80">
        <f t="shared" si="317"/>
        <v>50.533249686323714</v>
      </c>
      <c r="AW426" s="80">
        <f t="shared" si="318"/>
        <v>67.411865864144445</v>
      </c>
      <c r="AX426" s="80">
        <f t="shared" si="319"/>
        <v>86.44736842105263</v>
      </c>
      <c r="AY426" s="81">
        <f t="shared" si="320"/>
        <v>17.805755395683455</v>
      </c>
      <c r="AZ426" s="81">
        <f t="shared" si="321"/>
        <v>52.717115286947688</v>
      </c>
      <c r="BA426" s="81">
        <f t="shared" si="322"/>
        <v>91.385948026948995</v>
      </c>
      <c r="BB426" s="81">
        <f t="shared" si="323"/>
        <v>72.572275759822091</v>
      </c>
      <c r="BC426" s="81">
        <f t="shared" si="324"/>
        <v>58.622530699412714</v>
      </c>
      <c r="BD426" s="82">
        <f t="shared" si="343"/>
        <v>179</v>
      </c>
      <c r="BE426" s="83">
        <v>65</v>
      </c>
      <c r="BF426" s="83">
        <v>134</v>
      </c>
      <c r="BG426" s="83">
        <v>204</v>
      </c>
      <c r="BH426" s="83">
        <v>901</v>
      </c>
      <c r="BI426" s="83">
        <v>1539</v>
      </c>
      <c r="BJ426" s="83">
        <v>112</v>
      </c>
      <c r="BK426" s="77">
        <f t="shared" si="344"/>
        <v>2756</v>
      </c>
      <c r="BL426" s="83">
        <f t="shared" si="325"/>
        <v>53</v>
      </c>
      <c r="BM426" s="84">
        <v>84</v>
      </c>
      <c r="BN426" s="83">
        <f t="shared" si="326"/>
        <v>117</v>
      </c>
      <c r="BO426" s="83">
        <f t="shared" si="327"/>
        <v>177</v>
      </c>
      <c r="BP426" s="83">
        <f t="shared" si="328"/>
        <v>798</v>
      </c>
      <c r="BQ426" s="83">
        <f t="shared" si="329"/>
        <v>1446</v>
      </c>
      <c r="BR426" s="83">
        <f t="shared" si="330"/>
        <v>111</v>
      </c>
      <c r="BS426" s="77">
        <f t="shared" si="345"/>
        <v>2532</v>
      </c>
      <c r="BT426" s="83">
        <f t="shared" si="331"/>
        <v>1</v>
      </c>
      <c r="BU426" s="77">
        <v>2</v>
      </c>
      <c r="BV426" s="83">
        <f t="shared" si="332"/>
        <v>2</v>
      </c>
      <c r="BW426" s="83">
        <f t="shared" si="333"/>
        <v>0</v>
      </c>
      <c r="BX426" s="83">
        <f t="shared" si="334"/>
        <v>9</v>
      </c>
      <c r="BY426" s="83">
        <f t="shared" si="335"/>
        <v>26</v>
      </c>
      <c r="BZ426" s="83">
        <f t="shared" si="336"/>
        <v>1</v>
      </c>
      <c r="CA426" s="77">
        <f t="shared" si="346"/>
        <v>36</v>
      </c>
      <c r="CB426" s="85">
        <v>2</v>
      </c>
      <c r="CC426" s="77">
        <v>6</v>
      </c>
      <c r="CD426" s="85">
        <v>5</v>
      </c>
      <c r="CE426" s="85">
        <v>19</v>
      </c>
      <c r="CF426" s="85">
        <v>17</v>
      </c>
      <c r="CG426" s="85">
        <v>20</v>
      </c>
      <c r="CH426" s="85">
        <v>0</v>
      </c>
      <c r="CI426" s="77">
        <f t="shared" si="347"/>
        <v>56</v>
      </c>
      <c r="CP426" s="77">
        <f t="shared" si="348"/>
        <v>0</v>
      </c>
      <c r="CQ426" s="85">
        <f t="shared" si="337"/>
        <v>9</v>
      </c>
      <c r="CR426" s="77">
        <v>6</v>
      </c>
      <c r="CS426" s="85">
        <f t="shared" si="306"/>
        <v>10</v>
      </c>
      <c r="CT426" s="85">
        <f t="shared" si="307"/>
        <v>8</v>
      </c>
      <c r="CU426" s="85">
        <f t="shared" si="308"/>
        <v>77</v>
      </c>
      <c r="CV426" s="85">
        <f t="shared" si="309"/>
        <v>47</v>
      </c>
      <c r="CW426" s="85">
        <f t="shared" si="305"/>
        <v>0</v>
      </c>
      <c r="CX426" s="77">
        <f t="shared" si="349"/>
        <v>132</v>
      </c>
      <c r="CY426" s="85">
        <v>9</v>
      </c>
      <c r="CZ426" s="85">
        <v>10</v>
      </c>
      <c r="DA426" s="85">
        <v>8</v>
      </c>
      <c r="DB426" s="85">
        <v>77</v>
      </c>
      <c r="DC426" s="85">
        <v>47</v>
      </c>
      <c r="DD426" s="85">
        <v>0</v>
      </c>
      <c r="DP426" s="85">
        <v>1</v>
      </c>
      <c r="DQ426" s="85">
        <v>3</v>
      </c>
      <c r="DR426" s="85">
        <v>8</v>
      </c>
      <c r="DS426" s="85">
        <v>8</v>
      </c>
      <c r="DT426" s="85">
        <v>17</v>
      </c>
      <c r="DU426" s="85">
        <v>3</v>
      </c>
      <c r="DV426" s="85">
        <v>1</v>
      </c>
      <c r="DW426" s="85">
        <v>2</v>
      </c>
      <c r="DX426" s="85">
        <v>0</v>
      </c>
      <c r="DY426" s="85">
        <v>9</v>
      </c>
      <c r="DZ426" s="85">
        <v>26</v>
      </c>
      <c r="EA426" s="85">
        <v>1</v>
      </c>
      <c r="ET426" s="85">
        <v>47</v>
      </c>
      <c r="EU426" s="85">
        <v>87</v>
      </c>
      <c r="EV426" s="85">
        <v>82</v>
      </c>
      <c r="EW426" s="85">
        <v>619</v>
      </c>
      <c r="EX426" s="85">
        <v>1117</v>
      </c>
      <c r="EY426" s="85">
        <v>89</v>
      </c>
      <c r="EZ426" s="85">
        <v>5</v>
      </c>
      <c r="FA426" s="85">
        <v>27</v>
      </c>
      <c r="FB426" s="85">
        <v>87</v>
      </c>
      <c r="FC426" s="85">
        <v>171</v>
      </c>
      <c r="FD426" s="85">
        <v>312</v>
      </c>
      <c r="FE426" s="85">
        <v>19</v>
      </c>
      <c r="FL426" s="86">
        <f t="shared" si="350"/>
        <v>0</v>
      </c>
      <c r="FM426" s="99">
        <f t="shared" si="338"/>
        <v>0</v>
      </c>
      <c r="FN426" s="99">
        <f t="shared" si="339"/>
        <v>0</v>
      </c>
      <c r="FO426" s="100">
        <f t="shared" si="340"/>
        <v>0</v>
      </c>
      <c r="FP426" s="100">
        <f t="shared" si="341"/>
        <v>0</v>
      </c>
      <c r="FQ426" s="101">
        <v>4.7753716513756648E-3</v>
      </c>
      <c r="FR426" s="101">
        <v>3.1001115179614396E-2</v>
      </c>
      <c r="FS426" s="101">
        <v>5.2905119571786181E-2</v>
      </c>
      <c r="FT426" s="100" t="s">
        <v>1553</v>
      </c>
      <c r="FU426" s="100" t="s">
        <v>1554</v>
      </c>
      <c r="FV426" s="100" t="s">
        <v>1555</v>
      </c>
      <c r="FW426" s="100" t="s">
        <v>1556</v>
      </c>
      <c r="FX426" s="100" t="s">
        <v>1456</v>
      </c>
      <c r="FY426" s="100" t="s">
        <v>1451</v>
      </c>
      <c r="FZ426" s="100" t="s">
        <v>1426</v>
      </c>
      <c r="GA426" s="100" t="s">
        <v>1557</v>
      </c>
      <c r="GB426" s="100"/>
    </row>
    <row r="427" spans="1:184" hidden="1" x14ac:dyDescent="0.25">
      <c r="A427" s="32" t="s">
        <v>405</v>
      </c>
      <c r="B427" s="90" t="s">
        <v>416</v>
      </c>
      <c r="C427" s="41" t="str">
        <f>'[1]Özet tablo'!P426</f>
        <v>HATAY</v>
      </c>
      <c r="D427" s="41"/>
      <c r="E427" s="41"/>
      <c r="F427" s="41"/>
      <c r="G427" s="91">
        <v>154</v>
      </c>
      <c r="H427" s="91">
        <v>299</v>
      </c>
      <c r="I427" s="91">
        <v>198</v>
      </c>
      <c r="J427" s="91">
        <v>651</v>
      </c>
      <c r="K427" s="92">
        <v>45</v>
      </c>
      <c r="L427" s="92">
        <v>211</v>
      </c>
      <c r="M427" s="92">
        <v>184</v>
      </c>
      <c r="N427" s="92">
        <v>440</v>
      </c>
      <c r="O427" s="93">
        <v>31</v>
      </c>
      <c r="P427" s="40">
        <v>20</v>
      </c>
      <c r="Q427" s="94">
        <f t="shared" si="351"/>
        <v>-211</v>
      </c>
      <c r="R427" s="95">
        <f t="shared" si="352"/>
        <v>-0.3241167434715822</v>
      </c>
      <c r="S427" s="96">
        <v>207</v>
      </c>
      <c r="T427" s="96">
        <v>312</v>
      </c>
      <c r="U427" s="96">
        <v>211</v>
      </c>
      <c r="V427" s="96">
        <v>297</v>
      </c>
      <c r="W427" s="96">
        <v>523</v>
      </c>
      <c r="X427" s="96">
        <v>730</v>
      </c>
      <c r="Y427" s="73">
        <f t="shared" si="310"/>
        <v>21.739130434782609</v>
      </c>
      <c r="Z427" s="73">
        <f t="shared" si="311"/>
        <v>67.628205128205138</v>
      </c>
      <c r="AA427" s="73">
        <f t="shared" si="312"/>
        <v>92.417061611374407</v>
      </c>
      <c r="AB427" s="73">
        <f t="shared" si="313"/>
        <v>77.629063097514333</v>
      </c>
      <c r="AC427" s="73">
        <f t="shared" si="314"/>
        <v>61.780821917808218</v>
      </c>
      <c r="AD427" s="97">
        <f t="shared" si="315"/>
        <v>117</v>
      </c>
      <c r="AE427" s="40">
        <f t="shared" si="316"/>
        <v>16</v>
      </c>
      <c r="AF427" s="98">
        <v>273</v>
      </c>
      <c r="AG427" s="98">
        <v>204</v>
      </c>
      <c r="AH427" s="98">
        <v>264</v>
      </c>
      <c r="AI427" s="98">
        <v>212</v>
      </c>
      <c r="AJ427" s="98">
        <v>85</v>
      </c>
      <c r="AK427" s="98">
        <v>54</v>
      </c>
      <c r="AL427" s="76">
        <v>14</v>
      </c>
      <c r="AM427" s="76">
        <v>21</v>
      </c>
      <c r="AN427" s="77">
        <v>22</v>
      </c>
      <c r="AO427" s="77">
        <v>160</v>
      </c>
      <c r="AP427" s="77">
        <v>195</v>
      </c>
      <c r="AQ427" s="77">
        <v>2</v>
      </c>
      <c r="AR427" s="77">
        <f t="shared" si="342"/>
        <v>379</v>
      </c>
      <c r="AS427" s="77">
        <v>25</v>
      </c>
      <c r="AT427" s="78">
        <v>33</v>
      </c>
      <c r="AU427" s="79">
        <v>61</v>
      </c>
      <c r="AV427" s="80">
        <f t="shared" si="317"/>
        <v>46.634615384615387</v>
      </c>
      <c r="AW427" s="80">
        <f t="shared" si="318"/>
        <v>69.747899159663859</v>
      </c>
      <c r="AX427" s="80">
        <f t="shared" si="319"/>
        <v>81.132075471698116</v>
      </c>
      <c r="AY427" s="81">
        <f t="shared" si="320"/>
        <v>10.784313725490197</v>
      </c>
      <c r="AZ427" s="81">
        <f t="shared" si="321"/>
        <v>60.606060606060609</v>
      </c>
      <c r="BA427" s="81">
        <f t="shared" si="322"/>
        <v>97.306397306397301</v>
      </c>
      <c r="BB427" s="81">
        <f t="shared" si="323"/>
        <v>80.035650623885928</v>
      </c>
      <c r="BC427" s="81">
        <f t="shared" si="324"/>
        <v>62.075848303393208</v>
      </c>
      <c r="BD427" s="82">
        <f t="shared" si="343"/>
        <v>8</v>
      </c>
      <c r="BE427" s="83">
        <v>13</v>
      </c>
      <c r="BF427" s="83">
        <v>21</v>
      </c>
      <c r="BG427" s="83">
        <v>16</v>
      </c>
      <c r="BH427" s="83">
        <v>162</v>
      </c>
      <c r="BI427" s="83">
        <v>204</v>
      </c>
      <c r="BJ427" s="83">
        <v>3</v>
      </c>
      <c r="BK427" s="77">
        <f t="shared" si="344"/>
        <v>385</v>
      </c>
      <c r="BL427" s="83">
        <f t="shared" si="325"/>
        <v>13</v>
      </c>
      <c r="BM427" s="84">
        <v>21</v>
      </c>
      <c r="BN427" s="83">
        <f t="shared" si="326"/>
        <v>21</v>
      </c>
      <c r="BO427" s="83">
        <f t="shared" si="327"/>
        <v>16</v>
      </c>
      <c r="BP427" s="83">
        <f t="shared" si="328"/>
        <v>162</v>
      </c>
      <c r="BQ427" s="83">
        <f t="shared" si="329"/>
        <v>204</v>
      </c>
      <c r="BR427" s="83">
        <f t="shared" si="330"/>
        <v>3</v>
      </c>
      <c r="BS427" s="77">
        <f t="shared" si="345"/>
        <v>385</v>
      </c>
      <c r="BT427" s="83">
        <f t="shared" si="331"/>
        <v>0</v>
      </c>
      <c r="BU427" s="77"/>
      <c r="BV427" s="83">
        <f t="shared" si="332"/>
        <v>0</v>
      </c>
      <c r="BW427" s="83">
        <f t="shared" si="333"/>
        <v>0</v>
      </c>
      <c r="BX427" s="83">
        <f t="shared" si="334"/>
        <v>0</v>
      </c>
      <c r="BY427" s="83">
        <f t="shared" si="335"/>
        <v>0</v>
      </c>
      <c r="BZ427" s="83">
        <f t="shared" si="336"/>
        <v>0</v>
      </c>
      <c r="CA427" s="77">
        <f t="shared" si="346"/>
        <v>0</v>
      </c>
      <c r="CC427" s="77"/>
      <c r="CI427" s="77">
        <f t="shared" si="347"/>
        <v>0</v>
      </c>
      <c r="CP427" s="77">
        <f t="shared" si="348"/>
        <v>0</v>
      </c>
      <c r="CQ427" s="85">
        <f t="shared" si="337"/>
        <v>0</v>
      </c>
      <c r="CR427" s="77"/>
      <c r="CS427" s="85">
        <f t="shared" si="306"/>
        <v>0</v>
      </c>
      <c r="CT427" s="85">
        <f t="shared" si="307"/>
        <v>0</v>
      </c>
      <c r="CU427" s="85">
        <f t="shared" si="308"/>
        <v>0</v>
      </c>
      <c r="CV427" s="85">
        <f t="shared" si="309"/>
        <v>0</v>
      </c>
      <c r="CW427" s="85">
        <f t="shared" si="305"/>
        <v>0</v>
      </c>
      <c r="CX427" s="77">
        <f t="shared" si="349"/>
        <v>0</v>
      </c>
      <c r="ET427" s="85">
        <v>11</v>
      </c>
      <c r="EU427" s="85">
        <v>14</v>
      </c>
      <c r="EV427" s="85">
        <v>8</v>
      </c>
      <c r="EW427" s="85">
        <v>125</v>
      </c>
      <c r="EX427" s="85">
        <v>121</v>
      </c>
      <c r="EY427" s="85">
        <v>1</v>
      </c>
      <c r="EZ427" s="85">
        <v>2</v>
      </c>
      <c r="FA427" s="85">
        <v>7</v>
      </c>
      <c r="FB427" s="85">
        <v>8</v>
      </c>
      <c r="FC427" s="85">
        <v>37</v>
      </c>
      <c r="FD427" s="85">
        <v>83</v>
      </c>
      <c r="FE427" s="85">
        <v>2</v>
      </c>
      <c r="FL427" s="86">
        <f t="shared" si="350"/>
        <v>0</v>
      </c>
      <c r="FM427" s="99">
        <f t="shared" si="338"/>
        <v>0</v>
      </c>
      <c r="FN427" s="99">
        <f t="shared" si="339"/>
        <v>0</v>
      </c>
      <c r="FO427" s="100">
        <f t="shared" si="340"/>
        <v>0</v>
      </c>
      <c r="FP427" s="100">
        <f t="shared" si="341"/>
        <v>0</v>
      </c>
      <c r="FQ427" s="101">
        <v>0.11496422893481718</v>
      </c>
      <c r="FR427" s="101">
        <v>7.327165237411469E-3</v>
      </c>
      <c r="FS427" s="101">
        <v>5.5296904353508057E-2</v>
      </c>
      <c r="FT427" s="100" t="s">
        <v>2081</v>
      </c>
      <c r="FU427" s="100" t="s">
        <v>2311</v>
      </c>
      <c r="FV427" s="100" t="s">
        <v>2169</v>
      </c>
      <c r="FW427" s="100" t="s">
        <v>2268</v>
      </c>
      <c r="FX427" s="100" t="s">
        <v>2046</v>
      </c>
      <c r="FY427" s="100" t="s">
        <v>1988</v>
      </c>
      <c r="FZ427" s="100" t="s">
        <v>1726</v>
      </c>
      <c r="GA427" s="100" t="s">
        <v>1980</v>
      </c>
      <c r="GB427" s="100"/>
    </row>
    <row r="428" spans="1:184" hidden="1" x14ac:dyDescent="0.25">
      <c r="A428" s="105" t="s">
        <v>405</v>
      </c>
      <c r="B428" s="106" t="s">
        <v>417</v>
      </c>
      <c r="C428" s="41" t="str">
        <f>'[1]Özet tablo'!P427</f>
        <v>HATAY</v>
      </c>
      <c r="D428" s="41"/>
      <c r="E428" s="41"/>
      <c r="F428" s="41"/>
      <c r="G428" s="107">
        <v>0</v>
      </c>
      <c r="H428" s="107">
        <v>0</v>
      </c>
      <c r="I428" s="107">
        <v>0</v>
      </c>
      <c r="J428" s="107">
        <v>0</v>
      </c>
      <c r="K428" s="92">
        <v>76</v>
      </c>
      <c r="L428" s="92">
        <v>335</v>
      </c>
      <c r="M428" s="92">
        <v>586</v>
      </c>
      <c r="N428" s="92">
        <v>997</v>
      </c>
      <c r="O428" s="93">
        <v>29</v>
      </c>
      <c r="P428" s="40">
        <v>138</v>
      </c>
      <c r="Q428" s="94">
        <v>0</v>
      </c>
      <c r="R428" s="95">
        <v>0</v>
      </c>
      <c r="S428" s="96">
        <v>596</v>
      </c>
      <c r="T428" s="96">
        <v>851</v>
      </c>
      <c r="U428" s="96">
        <v>660</v>
      </c>
      <c r="V428" s="96">
        <v>889</v>
      </c>
      <c r="W428" s="96">
        <v>1511</v>
      </c>
      <c r="X428" s="96">
        <v>2107</v>
      </c>
      <c r="Y428" s="73">
        <f t="shared" si="310"/>
        <v>12.751677852348994</v>
      </c>
      <c r="Z428" s="73">
        <f t="shared" si="311"/>
        <v>39.365452408930665</v>
      </c>
      <c r="AA428" s="73">
        <f t="shared" si="312"/>
        <v>72.27272727272728</v>
      </c>
      <c r="AB428" s="73">
        <f t="shared" si="313"/>
        <v>53.73924553275976</v>
      </c>
      <c r="AC428" s="73">
        <f t="shared" si="314"/>
        <v>42.14523018509729</v>
      </c>
      <c r="AD428" s="97">
        <f t="shared" si="315"/>
        <v>699</v>
      </c>
      <c r="AE428" s="40">
        <f t="shared" si="316"/>
        <v>183</v>
      </c>
      <c r="AF428" s="98">
        <v>761</v>
      </c>
      <c r="AG428" s="98">
        <v>615</v>
      </c>
      <c r="AH428" s="98">
        <v>762</v>
      </c>
      <c r="AI428" s="98">
        <v>623</v>
      </c>
      <c r="AJ428" s="98">
        <v>224</v>
      </c>
      <c r="AK428" s="98">
        <v>200</v>
      </c>
      <c r="AL428" s="76">
        <v>15</v>
      </c>
      <c r="AM428" s="76">
        <v>31</v>
      </c>
      <c r="AN428" s="77">
        <v>41</v>
      </c>
      <c r="AO428" s="77">
        <v>225</v>
      </c>
      <c r="AP428" s="77">
        <v>590</v>
      </c>
      <c r="AQ428" s="77">
        <v>31</v>
      </c>
      <c r="AR428" s="77">
        <f t="shared" si="342"/>
        <v>887</v>
      </c>
      <c r="AS428" s="77">
        <v>199</v>
      </c>
      <c r="AT428" s="78">
        <v>17</v>
      </c>
      <c r="AU428" s="79">
        <v>39</v>
      </c>
      <c r="AV428" s="80">
        <f t="shared" si="317"/>
        <v>37.399030694668824</v>
      </c>
      <c r="AW428" s="80">
        <f t="shared" si="318"/>
        <v>46.714801444043317</v>
      </c>
      <c r="AX428" s="80">
        <f t="shared" si="319"/>
        <v>67.736757624398066</v>
      </c>
      <c r="AY428" s="81">
        <f t="shared" si="320"/>
        <v>6.666666666666667</v>
      </c>
      <c r="AZ428" s="81">
        <f t="shared" si="321"/>
        <v>29.527559055118108</v>
      </c>
      <c r="BA428" s="81">
        <f t="shared" si="322"/>
        <v>76.269185360094454</v>
      </c>
      <c r="BB428" s="81">
        <f t="shared" si="323"/>
        <v>54.133001864512117</v>
      </c>
      <c r="BC428" s="81">
        <f t="shared" si="324"/>
        <v>46.990424076607383</v>
      </c>
      <c r="BD428" s="82">
        <f t="shared" si="343"/>
        <v>201</v>
      </c>
      <c r="BE428" s="83">
        <v>15</v>
      </c>
      <c r="BF428" s="83">
        <v>43</v>
      </c>
      <c r="BG428" s="83">
        <v>50</v>
      </c>
      <c r="BH428" s="83">
        <v>207</v>
      </c>
      <c r="BI428" s="83">
        <v>613</v>
      </c>
      <c r="BJ428" s="83">
        <v>46</v>
      </c>
      <c r="BK428" s="77">
        <f t="shared" si="344"/>
        <v>916</v>
      </c>
      <c r="BL428" s="83">
        <f t="shared" si="325"/>
        <v>12</v>
      </c>
      <c r="BM428" s="84">
        <v>24</v>
      </c>
      <c r="BN428" s="83">
        <f t="shared" si="326"/>
        <v>37</v>
      </c>
      <c r="BO428" s="83">
        <f t="shared" si="327"/>
        <v>32</v>
      </c>
      <c r="BP428" s="83">
        <f t="shared" si="328"/>
        <v>182</v>
      </c>
      <c r="BQ428" s="83">
        <f t="shared" si="329"/>
        <v>580</v>
      </c>
      <c r="BR428" s="83">
        <f t="shared" si="330"/>
        <v>41</v>
      </c>
      <c r="BS428" s="77">
        <f t="shared" si="345"/>
        <v>835</v>
      </c>
      <c r="BT428" s="83">
        <f t="shared" si="331"/>
        <v>1</v>
      </c>
      <c r="BU428" s="77">
        <v>2</v>
      </c>
      <c r="BV428" s="83">
        <f t="shared" si="332"/>
        <v>2</v>
      </c>
      <c r="BW428" s="83">
        <f t="shared" si="333"/>
        <v>0</v>
      </c>
      <c r="BX428" s="83">
        <f t="shared" si="334"/>
        <v>5</v>
      </c>
      <c r="BY428" s="83">
        <f t="shared" si="335"/>
        <v>21</v>
      </c>
      <c r="BZ428" s="83">
        <f t="shared" si="336"/>
        <v>3</v>
      </c>
      <c r="CA428" s="77">
        <f t="shared" si="346"/>
        <v>29</v>
      </c>
      <c r="CB428" s="85">
        <v>1</v>
      </c>
      <c r="CC428" s="77">
        <v>4</v>
      </c>
      <c r="CD428" s="85">
        <v>3</v>
      </c>
      <c r="CE428" s="85">
        <v>18</v>
      </c>
      <c r="CF428" s="85">
        <v>12</v>
      </c>
      <c r="CG428" s="85">
        <v>6</v>
      </c>
      <c r="CH428" s="85">
        <v>0</v>
      </c>
      <c r="CI428" s="77">
        <f t="shared" si="347"/>
        <v>36</v>
      </c>
      <c r="CP428" s="77">
        <f t="shared" si="348"/>
        <v>0</v>
      </c>
      <c r="CQ428" s="85">
        <f t="shared" si="337"/>
        <v>1</v>
      </c>
      <c r="CR428" s="77">
        <v>1</v>
      </c>
      <c r="CS428" s="85">
        <f t="shared" si="306"/>
        <v>1</v>
      </c>
      <c r="CT428" s="85">
        <f t="shared" si="307"/>
        <v>0</v>
      </c>
      <c r="CU428" s="85">
        <f t="shared" si="308"/>
        <v>8</v>
      </c>
      <c r="CV428" s="85">
        <f t="shared" si="309"/>
        <v>6</v>
      </c>
      <c r="CW428" s="85">
        <f t="shared" si="305"/>
        <v>2</v>
      </c>
      <c r="CX428" s="77">
        <f t="shared" si="349"/>
        <v>16</v>
      </c>
      <c r="CY428" s="85">
        <v>1</v>
      </c>
      <c r="CZ428" s="85">
        <v>1</v>
      </c>
      <c r="DA428" s="85">
        <v>0</v>
      </c>
      <c r="DB428" s="85">
        <v>8</v>
      </c>
      <c r="DC428" s="85">
        <v>6</v>
      </c>
      <c r="DD428" s="85">
        <v>2</v>
      </c>
      <c r="DV428" s="85">
        <v>1</v>
      </c>
      <c r="DW428" s="85">
        <v>2</v>
      </c>
      <c r="DX428" s="85">
        <v>0</v>
      </c>
      <c r="DY428" s="85">
        <v>5</v>
      </c>
      <c r="DZ428" s="85">
        <v>21</v>
      </c>
      <c r="EA428" s="85">
        <v>3</v>
      </c>
      <c r="ET428" s="85">
        <v>11</v>
      </c>
      <c r="EU428" s="85">
        <v>24</v>
      </c>
      <c r="EV428" s="85">
        <v>3</v>
      </c>
      <c r="EW428" s="85">
        <v>109</v>
      </c>
      <c r="EX428" s="85">
        <v>424</v>
      </c>
      <c r="EY428" s="85">
        <v>31</v>
      </c>
      <c r="EZ428" s="85">
        <v>1</v>
      </c>
      <c r="FA428" s="85">
        <v>13</v>
      </c>
      <c r="FB428" s="85">
        <v>29</v>
      </c>
      <c r="FC428" s="85">
        <v>73</v>
      </c>
      <c r="FD428" s="85">
        <v>156</v>
      </c>
      <c r="FE428" s="85">
        <v>10</v>
      </c>
      <c r="FL428" s="86">
        <f t="shared" si="350"/>
        <v>106.49999999999989</v>
      </c>
      <c r="FM428" s="99">
        <f t="shared" si="338"/>
        <v>5</v>
      </c>
      <c r="FN428" s="99">
        <f t="shared" si="339"/>
        <v>1</v>
      </c>
      <c r="FO428" s="100">
        <f t="shared" si="340"/>
        <v>0.85</v>
      </c>
      <c r="FP428" s="100">
        <f t="shared" si="341"/>
        <v>171</v>
      </c>
      <c r="FQ428" s="101">
        <v>3.9071407806622174E-2</v>
      </c>
      <c r="FR428" s="101">
        <v>-5.8190758719925045E-2</v>
      </c>
      <c r="FS428" s="101">
        <v>2.7992946140154368E-2</v>
      </c>
      <c r="FT428" s="100" t="s">
        <v>1473</v>
      </c>
      <c r="FU428" s="100" t="s">
        <v>2360</v>
      </c>
      <c r="FV428" s="100" t="s">
        <v>1968</v>
      </c>
      <c r="FW428" s="100" t="s">
        <v>2319</v>
      </c>
      <c r="FX428" s="100" t="s">
        <v>1757</v>
      </c>
      <c r="FY428" s="100" t="s">
        <v>2243</v>
      </c>
      <c r="FZ428" s="100" t="s">
        <v>1485</v>
      </c>
      <c r="GA428" s="100" t="s">
        <v>2082</v>
      </c>
      <c r="GB428" s="100"/>
    </row>
    <row r="429" spans="1:184" hidden="1" x14ac:dyDescent="0.25">
      <c r="A429" s="32" t="s">
        <v>405</v>
      </c>
      <c r="B429" s="90" t="s">
        <v>418</v>
      </c>
      <c r="C429" s="41" t="str">
        <f>'[1]Özet tablo'!P428</f>
        <v>HATAY</v>
      </c>
      <c r="D429" s="41"/>
      <c r="E429" s="41"/>
      <c r="F429" s="41"/>
      <c r="G429" s="91">
        <v>264</v>
      </c>
      <c r="H429" s="91">
        <v>1418</v>
      </c>
      <c r="I429" s="91">
        <v>968</v>
      </c>
      <c r="J429" s="91">
        <v>2650</v>
      </c>
      <c r="K429" s="92">
        <v>142</v>
      </c>
      <c r="L429" s="92">
        <v>939</v>
      </c>
      <c r="M429" s="92">
        <v>996</v>
      </c>
      <c r="N429" s="92">
        <v>2077</v>
      </c>
      <c r="O429" s="93">
        <v>225</v>
      </c>
      <c r="P429" s="40">
        <v>101</v>
      </c>
      <c r="Q429" s="94">
        <f t="shared" ref="Q429:Q460" si="353">N429-J429</f>
        <v>-573</v>
      </c>
      <c r="R429" s="95">
        <f t="shared" ref="R429:R460" si="354">(N429-J429)/J429</f>
        <v>-0.21622641509433962</v>
      </c>
      <c r="S429" s="96">
        <v>1650</v>
      </c>
      <c r="T429" s="96">
        <v>2173</v>
      </c>
      <c r="U429" s="96">
        <v>1670</v>
      </c>
      <c r="V429" s="96">
        <v>2266</v>
      </c>
      <c r="W429" s="96">
        <v>3843</v>
      </c>
      <c r="X429" s="96">
        <v>5493</v>
      </c>
      <c r="Y429" s="73">
        <f t="shared" si="310"/>
        <v>8.6060606060606055</v>
      </c>
      <c r="Z429" s="73">
        <f t="shared" si="311"/>
        <v>43.212149102623101</v>
      </c>
      <c r="AA429" s="73">
        <f t="shared" si="312"/>
        <v>67.06586826347305</v>
      </c>
      <c r="AB429" s="73">
        <f t="shared" si="313"/>
        <v>53.577933905802752</v>
      </c>
      <c r="AC429" s="73">
        <f t="shared" si="314"/>
        <v>40.069178955033678</v>
      </c>
      <c r="AD429" s="97">
        <f t="shared" si="315"/>
        <v>1784</v>
      </c>
      <c r="AE429" s="40">
        <f t="shared" si="316"/>
        <v>550</v>
      </c>
      <c r="AF429" s="98">
        <v>2218</v>
      </c>
      <c r="AG429" s="98">
        <v>1748</v>
      </c>
      <c r="AH429" s="98">
        <v>2179</v>
      </c>
      <c r="AI429" s="98">
        <v>1574</v>
      </c>
      <c r="AJ429" s="98">
        <v>593</v>
      </c>
      <c r="AK429" s="98">
        <v>474</v>
      </c>
      <c r="AL429" s="76">
        <v>48</v>
      </c>
      <c r="AM429" s="76">
        <v>78</v>
      </c>
      <c r="AN429" s="77">
        <v>136</v>
      </c>
      <c r="AO429" s="77">
        <v>699</v>
      </c>
      <c r="AP429" s="77">
        <v>919</v>
      </c>
      <c r="AQ429" s="77">
        <v>26</v>
      </c>
      <c r="AR429" s="77">
        <f t="shared" si="342"/>
        <v>1780</v>
      </c>
      <c r="AS429" s="77">
        <v>142</v>
      </c>
      <c r="AT429" s="78">
        <v>156</v>
      </c>
      <c r="AU429" s="79">
        <v>419</v>
      </c>
      <c r="AV429" s="80">
        <f t="shared" si="317"/>
        <v>28.266104756170979</v>
      </c>
      <c r="AW429" s="80">
        <f t="shared" si="318"/>
        <v>40.021316280309087</v>
      </c>
      <c r="AX429" s="80">
        <f t="shared" si="319"/>
        <v>51.016518424396438</v>
      </c>
      <c r="AY429" s="81">
        <f t="shared" si="320"/>
        <v>7.7803203661327229</v>
      </c>
      <c r="AZ429" s="81">
        <f t="shared" si="321"/>
        <v>32.078935291418084</v>
      </c>
      <c r="BA429" s="81">
        <f t="shared" si="322"/>
        <v>68.943239501615139</v>
      </c>
      <c r="BB429" s="81">
        <f t="shared" si="323"/>
        <v>50.460193281178093</v>
      </c>
      <c r="BC429" s="81">
        <f t="shared" si="324"/>
        <v>41.634738186462322</v>
      </c>
      <c r="BD429" s="82">
        <f t="shared" si="343"/>
        <v>673</v>
      </c>
      <c r="BE429" s="83">
        <v>48</v>
      </c>
      <c r="BF429" s="83">
        <v>89</v>
      </c>
      <c r="BG429" s="83">
        <v>120</v>
      </c>
      <c r="BH429" s="83">
        <v>676</v>
      </c>
      <c r="BI429" s="83">
        <v>1007</v>
      </c>
      <c r="BJ429" s="83">
        <v>38</v>
      </c>
      <c r="BK429" s="77">
        <f t="shared" si="344"/>
        <v>1841</v>
      </c>
      <c r="BL429" s="83">
        <f t="shared" si="325"/>
        <v>45</v>
      </c>
      <c r="BM429" s="84">
        <v>66</v>
      </c>
      <c r="BN429" s="83">
        <f t="shared" si="326"/>
        <v>82</v>
      </c>
      <c r="BO429" s="83">
        <f t="shared" si="327"/>
        <v>105</v>
      </c>
      <c r="BP429" s="83">
        <f t="shared" si="328"/>
        <v>646</v>
      </c>
      <c r="BQ429" s="83">
        <f t="shared" si="329"/>
        <v>983</v>
      </c>
      <c r="BR429" s="83">
        <f t="shared" si="330"/>
        <v>36</v>
      </c>
      <c r="BS429" s="77">
        <f t="shared" si="345"/>
        <v>1770</v>
      </c>
      <c r="BT429" s="83">
        <f t="shared" si="331"/>
        <v>1</v>
      </c>
      <c r="BU429" s="77">
        <v>5</v>
      </c>
      <c r="BV429" s="83">
        <f t="shared" si="332"/>
        <v>1</v>
      </c>
      <c r="BW429" s="83">
        <f t="shared" si="333"/>
        <v>0</v>
      </c>
      <c r="BX429" s="83">
        <f t="shared" si="334"/>
        <v>9</v>
      </c>
      <c r="BY429" s="83">
        <f t="shared" si="335"/>
        <v>11</v>
      </c>
      <c r="BZ429" s="83">
        <f t="shared" si="336"/>
        <v>2</v>
      </c>
      <c r="CA429" s="77">
        <f t="shared" si="346"/>
        <v>22</v>
      </c>
      <c r="CB429" s="85">
        <v>2</v>
      </c>
      <c r="CC429" s="77">
        <v>7</v>
      </c>
      <c r="CD429" s="85">
        <v>6</v>
      </c>
      <c r="CE429" s="85">
        <v>15</v>
      </c>
      <c r="CF429" s="85">
        <v>21</v>
      </c>
      <c r="CG429" s="85">
        <v>13</v>
      </c>
      <c r="CH429" s="85">
        <v>0</v>
      </c>
      <c r="CI429" s="77">
        <f t="shared" si="347"/>
        <v>49</v>
      </c>
      <c r="CP429" s="77">
        <f t="shared" si="348"/>
        <v>0</v>
      </c>
      <c r="CQ429" s="85">
        <f t="shared" si="337"/>
        <v>0</v>
      </c>
      <c r="CR429" s="77"/>
      <c r="CS429" s="85">
        <f t="shared" si="306"/>
        <v>0</v>
      </c>
      <c r="CT429" s="85">
        <f t="shared" si="307"/>
        <v>0</v>
      </c>
      <c r="CU429" s="85">
        <f t="shared" si="308"/>
        <v>0</v>
      </c>
      <c r="CV429" s="85">
        <f t="shared" si="309"/>
        <v>0</v>
      </c>
      <c r="CW429" s="85">
        <f t="shared" si="305"/>
        <v>0</v>
      </c>
      <c r="CX429" s="77">
        <f t="shared" si="349"/>
        <v>0</v>
      </c>
      <c r="DP429" s="85">
        <v>1</v>
      </c>
      <c r="DQ429" s="85">
        <v>2</v>
      </c>
      <c r="DR429" s="85">
        <v>6</v>
      </c>
      <c r="DS429" s="85">
        <v>15</v>
      </c>
      <c r="DT429" s="85">
        <v>14</v>
      </c>
      <c r="DU429" s="85">
        <v>0</v>
      </c>
      <c r="DV429" s="85">
        <v>1</v>
      </c>
      <c r="DW429" s="85">
        <v>1</v>
      </c>
      <c r="DX429" s="85">
        <v>0</v>
      </c>
      <c r="DY429" s="85">
        <v>9</v>
      </c>
      <c r="DZ429" s="85">
        <v>11</v>
      </c>
      <c r="EA429" s="85">
        <v>2</v>
      </c>
      <c r="ET429" s="85">
        <v>41</v>
      </c>
      <c r="EU429" s="85">
        <v>64</v>
      </c>
      <c r="EV429" s="85">
        <v>72</v>
      </c>
      <c r="EW429" s="85">
        <v>509</v>
      </c>
      <c r="EX429" s="85">
        <v>809</v>
      </c>
      <c r="EY429" s="85">
        <v>34</v>
      </c>
      <c r="EZ429" s="85">
        <v>3</v>
      </c>
      <c r="FA429" s="85">
        <v>16</v>
      </c>
      <c r="FB429" s="85">
        <v>27</v>
      </c>
      <c r="FC429" s="85">
        <v>122</v>
      </c>
      <c r="FD429" s="85">
        <v>160</v>
      </c>
      <c r="FE429" s="85">
        <v>2</v>
      </c>
      <c r="FL429" s="86">
        <f t="shared" si="350"/>
        <v>827.09999999999991</v>
      </c>
      <c r="FM429" s="99">
        <f t="shared" si="338"/>
        <v>41</v>
      </c>
      <c r="FN429" s="99">
        <f t="shared" si="339"/>
        <v>8</v>
      </c>
      <c r="FO429" s="100">
        <f t="shared" si="340"/>
        <v>6.97</v>
      </c>
      <c r="FP429" s="100">
        <f t="shared" si="341"/>
        <v>1368</v>
      </c>
      <c r="FQ429" s="101">
        <v>8.9597773543403675E-2</v>
      </c>
      <c r="FR429" s="101">
        <v>2.580250786905981E-3</v>
      </c>
      <c r="FS429" s="101">
        <v>4.6403331650681556E-2</v>
      </c>
      <c r="FT429" s="100" t="s">
        <v>2160</v>
      </c>
      <c r="FU429" s="100" t="s">
        <v>2161</v>
      </c>
      <c r="FV429" s="100" t="s">
        <v>1763</v>
      </c>
      <c r="FW429" s="100" t="s">
        <v>1905</v>
      </c>
      <c r="FX429" s="100" t="s">
        <v>1807</v>
      </c>
      <c r="FY429" s="100" t="s">
        <v>1560</v>
      </c>
      <c r="FZ429" s="100" t="s">
        <v>1450</v>
      </c>
      <c r="GA429" s="100" t="s">
        <v>2036</v>
      </c>
      <c r="GB429" s="100"/>
    </row>
    <row r="430" spans="1:184" hidden="1" x14ac:dyDescent="0.25">
      <c r="A430" s="32" t="s">
        <v>405</v>
      </c>
      <c r="B430" s="90" t="s">
        <v>419</v>
      </c>
      <c r="C430" s="41" t="str">
        <f>'[1]Özet tablo'!P429</f>
        <v>HATAY</v>
      </c>
      <c r="D430" s="41"/>
      <c r="E430" s="41"/>
      <c r="F430" s="41"/>
      <c r="G430" s="91">
        <v>304</v>
      </c>
      <c r="H430" s="91">
        <v>1707</v>
      </c>
      <c r="I430" s="91">
        <v>1580</v>
      </c>
      <c r="J430" s="91">
        <v>3591</v>
      </c>
      <c r="K430" s="92">
        <v>142</v>
      </c>
      <c r="L430" s="92">
        <v>1155</v>
      </c>
      <c r="M430" s="92">
        <v>1504</v>
      </c>
      <c r="N430" s="92">
        <v>2801</v>
      </c>
      <c r="O430" s="93">
        <v>136</v>
      </c>
      <c r="P430" s="40">
        <v>225</v>
      </c>
      <c r="Q430" s="94">
        <f t="shared" si="353"/>
        <v>-790</v>
      </c>
      <c r="R430" s="95">
        <f t="shared" si="354"/>
        <v>-0.2199944305207463</v>
      </c>
      <c r="S430" s="96">
        <v>1682</v>
      </c>
      <c r="T430" s="96">
        <v>2376</v>
      </c>
      <c r="U430" s="96">
        <v>1743</v>
      </c>
      <c r="V430" s="96">
        <v>2322</v>
      </c>
      <c r="W430" s="96">
        <v>4119</v>
      </c>
      <c r="X430" s="96">
        <v>5801</v>
      </c>
      <c r="Y430" s="73">
        <f t="shared" si="310"/>
        <v>8.4423305588585009</v>
      </c>
      <c r="Z430" s="73">
        <f t="shared" si="311"/>
        <v>48.611111111111107</v>
      </c>
      <c r="AA430" s="73">
        <f t="shared" si="312"/>
        <v>81.181870338496836</v>
      </c>
      <c r="AB430" s="73">
        <f t="shared" si="313"/>
        <v>62.393784899247393</v>
      </c>
      <c r="AC430" s="73">
        <f t="shared" si="314"/>
        <v>46.750560248233064</v>
      </c>
      <c r="AD430" s="97">
        <f t="shared" si="315"/>
        <v>1549</v>
      </c>
      <c r="AE430" s="40">
        <f t="shared" si="316"/>
        <v>328</v>
      </c>
      <c r="AF430" s="98">
        <v>2204</v>
      </c>
      <c r="AG430" s="98">
        <v>1800</v>
      </c>
      <c r="AH430" s="98">
        <v>2212</v>
      </c>
      <c r="AI430" s="98">
        <v>1780</v>
      </c>
      <c r="AJ430" s="98">
        <v>572</v>
      </c>
      <c r="AK430" s="98">
        <v>528</v>
      </c>
      <c r="AL430" s="76">
        <v>50</v>
      </c>
      <c r="AM430" s="76">
        <v>84</v>
      </c>
      <c r="AN430" s="77">
        <v>117</v>
      </c>
      <c r="AO430" s="77">
        <v>857</v>
      </c>
      <c r="AP430" s="77">
        <v>1654</v>
      </c>
      <c r="AQ430" s="77">
        <v>16</v>
      </c>
      <c r="AR430" s="77">
        <f t="shared" si="342"/>
        <v>2644</v>
      </c>
      <c r="AS430" s="77">
        <v>310</v>
      </c>
      <c r="AT430" s="78">
        <v>86</v>
      </c>
      <c r="AU430" s="79">
        <v>258</v>
      </c>
      <c r="AV430" s="80">
        <f t="shared" si="317"/>
        <v>41.256983240223462</v>
      </c>
      <c r="AW430" s="80">
        <f t="shared" si="318"/>
        <v>55.536072144288575</v>
      </c>
      <c r="AX430" s="80">
        <f t="shared" si="319"/>
        <v>76.404494382022463</v>
      </c>
      <c r="AY430" s="81">
        <f t="shared" si="320"/>
        <v>6.5</v>
      </c>
      <c r="AZ430" s="81">
        <f t="shared" si="321"/>
        <v>38.743218806509944</v>
      </c>
      <c r="BA430" s="81">
        <f t="shared" si="322"/>
        <v>84.948979591836732</v>
      </c>
      <c r="BB430" s="81">
        <f t="shared" si="323"/>
        <v>62.554776511831719</v>
      </c>
      <c r="BC430" s="81">
        <f t="shared" si="324"/>
        <v>50.939306358381501</v>
      </c>
      <c r="BD430" s="82">
        <f t="shared" si="343"/>
        <v>354</v>
      </c>
      <c r="BE430" s="83">
        <v>51</v>
      </c>
      <c r="BF430" s="83">
        <v>132</v>
      </c>
      <c r="BG430" s="83">
        <v>94</v>
      </c>
      <c r="BH430" s="83">
        <v>797</v>
      </c>
      <c r="BI430" s="83">
        <v>1795</v>
      </c>
      <c r="BJ430" s="83">
        <v>46</v>
      </c>
      <c r="BK430" s="77">
        <f t="shared" si="344"/>
        <v>2732</v>
      </c>
      <c r="BL430" s="83">
        <f t="shared" si="325"/>
        <v>48</v>
      </c>
      <c r="BM430" s="84">
        <v>77</v>
      </c>
      <c r="BN430" s="83">
        <f t="shared" si="326"/>
        <v>125</v>
      </c>
      <c r="BO430" s="83">
        <f t="shared" si="327"/>
        <v>69</v>
      </c>
      <c r="BP430" s="83">
        <f t="shared" si="328"/>
        <v>770</v>
      </c>
      <c r="BQ430" s="83">
        <f t="shared" si="329"/>
        <v>1788</v>
      </c>
      <c r="BR430" s="83">
        <f t="shared" si="330"/>
        <v>46</v>
      </c>
      <c r="BS430" s="77">
        <f t="shared" si="345"/>
        <v>2673</v>
      </c>
      <c r="BT430" s="83">
        <f t="shared" si="331"/>
        <v>0</v>
      </c>
      <c r="BU430" s="77"/>
      <c r="BV430" s="83">
        <f t="shared" si="332"/>
        <v>0</v>
      </c>
      <c r="BW430" s="83">
        <f t="shared" si="333"/>
        <v>0</v>
      </c>
      <c r="BX430" s="83">
        <f t="shared" si="334"/>
        <v>0</v>
      </c>
      <c r="BY430" s="83">
        <f t="shared" si="335"/>
        <v>0</v>
      </c>
      <c r="BZ430" s="83">
        <f t="shared" si="336"/>
        <v>0</v>
      </c>
      <c r="CA430" s="77">
        <f t="shared" si="346"/>
        <v>0</v>
      </c>
      <c r="CB430" s="85">
        <v>3</v>
      </c>
      <c r="CC430" s="77">
        <v>7</v>
      </c>
      <c r="CD430" s="85">
        <v>7</v>
      </c>
      <c r="CE430" s="85">
        <v>25</v>
      </c>
      <c r="CF430" s="85">
        <v>27</v>
      </c>
      <c r="CG430" s="85">
        <v>7</v>
      </c>
      <c r="CH430" s="85">
        <v>0</v>
      </c>
      <c r="CI430" s="77">
        <f t="shared" si="347"/>
        <v>59</v>
      </c>
      <c r="CP430" s="77">
        <f t="shared" si="348"/>
        <v>0</v>
      </c>
      <c r="CQ430" s="85">
        <f t="shared" si="337"/>
        <v>0</v>
      </c>
      <c r="CR430" s="77"/>
      <c r="CS430" s="85">
        <f t="shared" si="306"/>
        <v>0</v>
      </c>
      <c r="CT430" s="85">
        <f t="shared" si="307"/>
        <v>0</v>
      </c>
      <c r="CU430" s="85">
        <f t="shared" si="308"/>
        <v>0</v>
      </c>
      <c r="CV430" s="85">
        <f t="shared" si="309"/>
        <v>0</v>
      </c>
      <c r="CW430" s="85">
        <f t="shared" si="305"/>
        <v>0</v>
      </c>
      <c r="CX430" s="77">
        <f t="shared" si="349"/>
        <v>0</v>
      </c>
      <c r="DP430" s="85">
        <v>1</v>
      </c>
      <c r="DQ430" s="85">
        <v>2</v>
      </c>
      <c r="DR430" s="85">
        <v>2</v>
      </c>
      <c r="DS430" s="85">
        <v>17</v>
      </c>
      <c r="DT430" s="85">
        <v>32</v>
      </c>
      <c r="DU430" s="85">
        <v>0</v>
      </c>
      <c r="ET430" s="85">
        <v>45</v>
      </c>
      <c r="EU430" s="85">
        <v>100</v>
      </c>
      <c r="EV430" s="85">
        <v>27</v>
      </c>
      <c r="EW430" s="85">
        <v>588</v>
      </c>
      <c r="EX430" s="85">
        <v>1464</v>
      </c>
      <c r="EY430" s="85">
        <v>37</v>
      </c>
      <c r="EZ430" s="85">
        <v>2</v>
      </c>
      <c r="FA430" s="85">
        <v>23</v>
      </c>
      <c r="FB430" s="85">
        <v>40</v>
      </c>
      <c r="FC430" s="85">
        <v>165</v>
      </c>
      <c r="FD430" s="85">
        <v>292</v>
      </c>
      <c r="FE430" s="85">
        <v>9</v>
      </c>
      <c r="FL430" s="86">
        <f t="shared" si="350"/>
        <v>181.39999999999964</v>
      </c>
      <c r="FM430" s="99">
        <f t="shared" si="338"/>
        <v>9</v>
      </c>
      <c r="FN430" s="99">
        <f t="shared" si="339"/>
        <v>1</v>
      </c>
      <c r="FO430" s="100">
        <f t="shared" si="340"/>
        <v>1.53</v>
      </c>
      <c r="FP430" s="100">
        <f t="shared" si="341"/>
        <v>171</v>
      </c>
      <c r="FQ430" s="101">
        <v>-7.7976180363241082E-2</v>
      </c>
      <c r="FR430" s="101">
        <v>-0.15428202196928284</v>
      </c>
      <c r="FS430" s="101">
        <v>-2.0659807284010932E-2</v>
      </c>
      <c r="FT430" s="100" t="s">
        <v>1909</v>
      </c>
      <c r="FU430" s="100" t="s">
        <v>1910</v>
      </c>
      <c r="FV430" s="100" t="s">
        <v>1911</v>
      </c>
      <c r="FW430" s="100" t="s">
        <v>1493</v>
      </c>
      <c r="FX430" s="100" t="s">
        <v>1761</v>
      </c>
      <c r="FY430" s="100" t="s">
        <v>1546</v>
      </c>
      <c r="FZ430" s="100" t="s">
        <v>1817</v>
      </c>
      <c r="GA430" s="100" t="s">
        <v>1792</v>
      </c>
      <c r="GB430" s="100"/>
    </row>
    <row r="431" spans="1:184" hidden="1" x14ac:dyDescent="0.25">
      <c r="A431" s="32" t="s">
        <v>405</v>
      </c>
      <c r="B431" s="90" t="s">
        <v>420</v>
      </c>
      <c r="C431" s="41" t="str">
        <f>'[1]Özet tablo'!P430</f>
        <v>HATAY</v>
      </c>
      <c r="D431" s="41"/>
      <c r="E431" s="41"/>
      <c r="F431" s="41"/>
      <c r="G431" s="91">
        <v>58</v>
      </c>
      <c r="H431" s="91">
        <v>241</v>
      </c>
      <c r="I431" s="91">
        <v>231</v>
      </c>
      <c r="J431" s="91">
        <v>530</v>
      </c>
      <c r="K431" s="92">
        <v>61</v>
      </c>
      <c r="L431" s="92">
        <v>337</v>
      </c>
      <c r="M431" s="92">
        <v>335</v>
      </c>
      <c r="N431" s="92">
        <v>733</v>
      </c>
      <c r="O431" s="93">
        <v>25</v>
      </c>
      <c r="P431" s="40">
        <v>48</v>
      </c>
      <c r="Q431" s="94">
        <f t="shared" si="353"/>
        <v>203</v>
      </c>
      <c r="R431" s="95">
        <f t="shared" si="354"/>
        <v>0.38301886792452833</v>
      </c>
      <c r="S431" s="96">
        <v>368</v>
      </c>
      <c r="T431" s="96">
        <v>472</v>
      </c>
      <c r="U431" s="96">
        <v>358</v>
      </c>
      <c r="V431" s="96">
        <v>483</v>
      </c>
      <c r="W431" s="96">
        <v>830</v>
      </c>
      <c r="X431" s="96">
        <v>1198</v>
      </c>
      <c r="Y431" s="73">
        <f t="shared" si="310"/>
        <v>16.576086956521738</v>
      </c>
      <c r="Z431" s="73">
        <f t="shared" si="311"/>
        <v>71.398305084745758</v>
      </c>
      <c r="AA431" s="73">
        <f t="shared" si="312"/>
        <v>87.150837988826808</v>
      </c>
      <c r="AB431" s="73">
        <f t="shared" si="313"/>
        <v>78.192771084337352</v>
      </c>
      <c r="AC431" s="73">
        <f t="shared" si="314"/>
        <v>59.265442404006677</v>
      </c>
      <c r="AD431" s="97">
        <f t="shared" si="315"/>
        <v>181</v>
      </c>
      <c r="AE431" s="40">
        <f t="shared" si="316"/>
        <v>46</v>
      </c>
      <c r="AF431" s="98">
        <v>461</v>
      </c>
      <c r="AG431" s="98">
        <v>358</v>
      </c>
      <c r="AH431" s="98">
        <v>459</v>
      </c>
      <c r="AI431" s="98">
        <v>349</v>
      </c>
      <c r="AJ431" s="98">
        <v>122</v>
      </c>
      <c r="AK431" s="98">
        <v>91</v>
      </c>
      <c r="AL431" s="76">
        <v>25</v>
      </c>
      <c r="AM431" s="76">
        <v>31</v>
      </c>
      <c r="AN431" s="77">
        <v>51</v>
      </c>
      <c r="AO431" s="77">
        <v>213</v>
      </c>
      <c r="AP431" s="77">
        <v>314</v>
      </c>
      <c r="AQ431" s="77">
        <v>8</v>
      </c>
      <c r="AR431" s="77">
        <f t="shared" si="342"/>
        <v>586</v>
      </c>
      <c r="AS431" s="77">
        <v>50</v>
      </c>
      <c r="AT431" s="78">
        <v>19</v>
      </c>
      <c r="AU431" s="79">
        <v>69</v>
      </c>
      <c r="AV431" s="80">
        <f t="shared" si="317"/>
        <v>45.685997171145686</v>
      </c>
      <c r="AW431" s="80">
        <f t="shared" si="318"/>
        <v>60.024752475247524</v>
      </c>
      <c r="AX431" s="80">
        <f t="shared" si="319"/>
        <v>77.936962750716333</v>
      </c>
      <c r="AY431" s="81">
        <f t="shared" si="320"/>
        <v>14.24581005586592</v>
      </c>
      <c r="AZ431" s="81">
        <f t="shared" si="321"/>
        <v>46.405228758169933</v>
      </c>
      <c r="BA431" s="81">
        <f t="shared" si="322"/>
        <v>85.350318471337587</v>
      </c>
      <c r="BB431" s="81">
        <f t="shared" si="323"/>
        <v>66.129032258064512</v>
      </c>
      <c r="BC431" s="81">
        <f t="shared" si="324"/>
        <v>54.644149577804576</v>
      </c>
      <c r="BD431" s="82">
        <f t="shared" si="343"/>
        <v>69</v>
      </c>
      <c r="BE431" s="83">
        <v>25</v>
      </c>
      <c r="BF431" s="83">
        <v>37</v>
      </c>
      <c r="BG431" s="83">
        <v>45</v>
      </c>
      <c r="BH431" s="83">
        <v>223</v>
      </c>
      <c r="BI431" s="83">
        <v>329</v>
      </c>
      <c r="BJ431" s="83">
        <v>11</v>
      </c>
      <c r="BK431" s="77">
        <f t="shared" si="344"/>
        <v>608</v>
      </c>
      <c r="BL431" s="83">
        <f t="shared" si="325"/>
        <v>25</v>
      </c>
      <c r="BM431" s="84">
        <v>31</v>
      </c>
      <c r="BN431" s="83">
        <f t="shared" si="326"/>
        <v>37</v>
      </c>
      <c r="BO431" s="83">
        <f t="shared" si="327"/>
        <v>45</v>
      </c>
      <c r="BP431" s="83">
        <f t="shared" si="328"/>
        <v>223</v>
      </c>
      <c r="BQ431" s="83">
        <f t="shared" si="329"/>
        <v>329</v>
      </c>
      <c r="BR431" s="83">
        <f t="shared" si="330"/>
        <v>11</v>
      </c>
      <c r="BS431" s="77">
        <f t="shared" si="345"/>
        <v>608</v>
      </c>
      <c r="BT431" s="83">
        <f t="shared" si="331"/>
        <v>0</v>
      </c>
      <c r="BU431" s="77"/>
      <c r="BV431" s="83">
        <f t="shared" si="332"/>
        <v>0</v>
      </c>
      <c r="BW431" s="83">
        <f t="shared" si="333"/>
        <v>0</v>
      </c>
      <c r="BX431" s="83">
        <f t="shared" si="334"/>
        <v>0</v>
      </c>
      <c r="BY431" s="83">
        <f t="shared" si="335"/>
        <v>0</v>
      </c>
      <c r="BZ431" s="83">
        <f t="shared" si="336"/>
        <v>0</v>
      </c>
      <c r="CA431" s="77">
        <f t="shared" si="346"/>
        <v>0</v>
      </c>
      <c r="CC431" s="77"/>
      <c r="CI431" s="77">
        <f t="shared" si="347"/>
        <v>0</v>
      </c>
      <c r="CP431" s="77">
        <f t="shared" si="348"/>
        <v>0</v>
      </c>
      <c r="CQ431" s="85">
        <f t="shared" si="337"/>
        <v>0</v>
      </c>
      <c r="CR431" s="77"/>
      <c r="CS431" s="85">
        <f t="shared" si="306"/>
        <v>0</v>
      </c>
      <c r="CT431" s="85">
        <f t="shared" si="307"/>
        <v>0</v>
      </c>
      <c r="CU431" s="85">
        <f t="shared" si="308"/>
        <v>0</v>
      </c>
      <c r="CV431" s="85">
        <f t="shared" si="309"/>
        <v>0</v>
      </c>
      <c r="CW431" s="85">
        <f t="shared" si="305"/>
        <v>0</v>
      </c>
      <c r="CX431" s="77">
        <f t="shared" si="349"/>
        <v>0</v>
      </c>
      <c r="DP431" s="85">
        <v>1</v>
      </c>
      <c r="DQ431" s="85">
        <v>1</v>
      </c>
      <c r="DR431" s="85">
        <v>0</v>
      </c>
      <c r="DS431" s="85">
        <v>7</v>
      </c>
      <c r="DT431" s="85">
        <v>3</v>
      </c>
      <c r="DU431" s="85">
        <v>0</v>
      </c>
      <c r="ET431" s="85">
        <v>23</v>
      </c>
      <c r="EU431" s="85">
        <v>31</v>
      </c>
      <c r="EV431" s="85">
        <v>33</v>
      </c>
      <c r="EW431" s="85">
        <v>175</v>
      </c>
      <c r="EX431" s="85">
        <v>269</v>
      </c>
      <c r="EY431" s="85">
        <v>8</v>
      </c>
      <c r="EZ431" s="85">
        <v>1</v>
      </c>
      <c r="FA431" s="85">
        <v>5</v>
      </c>
      <c r="FB431" s="85">
        <v>12</v>
      </c>
      <c r="FC431" s="85">
        <v>41</v>
      </c>
      <c r="FD431" s="85">
        <v>57</v>
      </c>
      <c r="FE431" s="85">
        <v>3</v>
      </c>
      <c r="FL431" s="86">
        <f t="shared" si="350"/>
        <v>11.599999999999909</v>
      </c>
      <c r="FM431" s="99">
        <f t="shared" si="338"/>
        <v>0</v>
      </c>
      <c r="FN431" s="99">
        <f t="shared" si="339"/>
        <v>0</v>
      </c>
      <c r="FO431" s="100">
        <f t="shared" si="340"/>
        <v>0</v>
      </c>
      <c r="FP431" s="100">
        <f t="shared" si="341"/>
        <v>0</v>
      </c>
      <c r="FQ431" s="101">
        <v>0.29026741293532332</v>
      </c>
      <c r="FR431" s="101">
        <v>0.14578363900599323</v>
      </c>
      <c r="FS431" s="101">
        <v>0.15598608611380296</v>
      </c>
      <c r="FT431" s="100" t="s">
        <v>1964</v>
      </c>
      <c r="FU431" s="100" t="s">
        <v>1736</v>
      </c>
      <c r="FV431" s="100" t="s">
        <v>1660</v>
      </c>
      <c r="FW431" s="100" t="s">
        <v>2278</v>
      </c>
      <c r="FX431" s="100" t="s">
        <v>2263</v>
      </c>
      <c r="FY431" s="100" t="s">
        <v>2020</v>
      </c>
      <c r="FZ431" s="100" t="s">
        <v>2119</v>
      </c>
      <c r="GA431" s="100" t="s">
        <v>1486</v>
      </c>
      <c r="GB431" s="100"/>
    </row>
    <row r="432" spans="1:184" hidden="1" x14ac:dyDescent="0.25">
      <c r="A432" s="32" t="s">
        <v>421</v>
      </c>
      <c r="B432" s="90" t="s">
        <v>422</v>
      </c>
      <c r="C432" s="41" t="str">
        <f>'[1]Özet tablo'!P431</f>
        <v>IĞDIR</v>
      </c>
      <c r="D432" s="41"/>
      <c r="E432" s="41"/>
      <c r="F432" s="41"/>
      <c r="G432" s="91">
        <v>16</v>
      </c>
      <c r="H432" s="91">
        <v>175</v>
      </c>
      <c r="I432" s="91">
        <v>166</v>
      </c>
      <c r="J432" s="91">
        <v>357</v>
      </c>
      <c r="K432" s="92">
        <v>29</v>
      </c>
      <c r="L432" s="92">
        <v>187</v>
      </c>
      <c r="M432" s="92">
        <v>207</v>
      </c>
      <c r="N432" s="92">
        <v>423</v>
      </c>
      <c r="O432" s="93">
        <v>63</v>
      </c>
      <c r="P432" s="40">
        <v>22</v>
      </c>
      <c r="Q432" s="94">
        <f t="shared" si="353"/>
        <v>66</v>
      </c>
      <c r="R432" s="95">
        <f t="shared" si="354"/>
        <v>0.18487394957983194</v>
      </c>
      <c r="S432" s="96">
        <v>375</v>
      </c>
      <c r="T432" s="96">
        <v>487</v>
      </c>
      <c r="U432" s="96">
        <v>385</v>
      </c>
      <c r="V432" s="96">
        <v>523</v>
      </c>
      <c r="W432" s="96">
        <v>872</v>
      </c>
      <c r="X432" s="96">
        <v>1247</v>
      </c>
      <c r="Y432" s="73">
        <f t="shared" si="310"/>
        <v>7.7333333333333334</v>
      </c>
      <c r="Z432" s="73">
        <f t="shared" si="311"/>
        <v>38.398357289527716</v>
      </c>
      <c r="AA432" s="73">
        <f t="shared" si="312"/>
        <v>64.415584415584419</v>
      </c>
      <c r="AB432" s="73">
        <f t="shared" si="313"/>
        <v>49.88532110091743</v>
      </c>
      <c r="AC432" s="73">
        <f t="shared" si="314"/>
        <v>37.209302325581397</v>
      </c>
      <c r="AD432" s="97">
        <f t="shared" si="315"/>
        <v>437</v>
      </c>
      <c r="AE432" s="40">
        <f t="shared" si="316"/>
        <v>137</v>
      </c>
      <c r="AF432" s="98">
        <v>514</v>
      </c>
      <c r="AG432" s="98">
        <v>338</v>
      </c>
      <c r="AH432" s="98">
        <v>491</v>
      </c>
      <c r="AI432" s="98">
        <v>333</v>
      </c>
      <c r="AJ432" s="98">
        <v>133</v>
      </c>
      <c r="AK432" s="98">
        <v>141</v>
      </c>
      <c r="AL432" s="76">
        <v>21</v>
      </c>
      <c r="AM432" s="76">
        <v>25</v>
      </c>
      <c r="AN432" s="77">
        <v>39</v>
      </c>
      <c r="AO432" s="77">
        <v>200</v>
      </c>
      <c r="AP432" s="77">
        <v>160</v>
      </c>
      <c r="AQ432" s="77">
        <v>2</v>
      </c>
      <c r="AR432" s="77">
        <f t="shared" si="342"/>
        <v>401</v>
      </c>
      <c r="AS432" s="77">
        <v>13</v>
      </c>
      <c r="AT432" s="78">
        <v>70</v>
      </c>
      <c r="AU432" s="79">
        <v>117</v>
      </c>
      <c r="AV432" s="80">
        <f t="shared" si="317"/>
        <v>28.017883755588674</v>
      </c>
      <c r="AW432" s="80">
        <f t="shared" si="318"/>
        <v>42.354368932038831</v>
      </c>
      <c r="AX432" s="80">
        <f t="shared" si="319"/>
        <v>44.74474474474475</v>
      </c>
      <c r="AY432" s="81">
        <f t="shared" si="320"/>
        <v>11.538461538461538</v>
      </c>
      <c r="AZ432" s="81">
        <f t="shared" si="321"/>
        <v>40.73319755600815</v>
      </c>
      <c r="BA432" s="81">
        <f t="shared" si="322"/>
        <v>74.463519313304715</v>
      </c>
      <c r="BB432" s="81">
        <f t="shared" si="323"/>
        <v>57.157784743991634</v>
      </c>
      <c r="BC432" s="81">
        <f t="shared" si="324"/>
        <v>48.009950248756219</v>
      </c>
      <c r="BD432" s="82">
        <f t="shared" si="343"/>
        <v>119</v>
      </c>
      <c r="BE432" s="83">
        <v>21</v>
      </c>
      <c r="BF432" s="83">
        <v>27</v>
      </c>
      <c r="BG432" s="83">
        <v>37</v>
      </c>
      <c r="BH432" s="83">
        <v>189</v>
      </c>
      <c r="BI432" s="83">
        <v>186</v>
      </c>
      <c r="BJ432" s="83">
        <v>3</v>
      </c>
      <c r="BK432" s="77">
        <f t="shared" si="344"/>
        <v>415</v>
      </c>
      <c r="BL432" s="83">
        <f t="shared" si="325"/>
        <v>21</v>
      </c>
      <c r="BM432" s="84">
        <v>25</v>
      </c>
      <c r="BN432" s="83">
        <f t="shared" si="326"/>
        <v>27</v>
      </c>
      <c r="BO432" s="83">
        <f t="shared" si="327"/>
        <v>37</v>
      </c>
      <c r="BP432" s="83">
        <f t="shared" si="328"/>
        <v>189</v>
      </c>
      <c r="BQ432" s="83">
        <f t="shared" si="329"/>
        <v>186</v>
      </c>
      <c r="BR432" s="83">
        <f t="shared" si="330"/>
        <v>3</v>
      </c>
      <c r="BS432" s="77">
        <f t="shared" si="345"/>
        <v>415</v>
      </c>
      <c r="BT432" s="83">
        <f t="shared" si="331"/>
        <v>0</v>
      </c>
      <c r="BU432" s="77"/>
      <c r="BV432" s="83">
        <f t="shared" si="332"/>
        <v>0</v>
      </c>
      <c r="BW432" s="83">
        <f t="shared" si="333"/>
        <v>0</v>
      </c>
      <c r="BX432" s="83">
        <f t="shared" si="334"/>
        <v>0</v>
      </c>
      <c r="BY432" s="83">
        <f t="shared" si="335"/>
        <v>0</v>
      </c>
      <c r="BZ432" s="83">
        <f t="shared" si="336"/>
        <v>0</v>
      </c>
      <c r="CA432" s="77">
        <f t="shared" si="346"/>
        <v>0</v>
      </c>
      <c r="CC432" s="77"/>
      <c r="CI432" s="77">
        <f t="shared" si="347"/>
        <v>0</v>
      </c>
      <c r="CP432" s="77">
        <f t="shared" si="348"/>
        <v>0</v>
      </c>
      <c r="CQ432" s="85">
        <f t="shared" si="337"/>
        <v>0</v>
      </c>
      <c r="CR432" s="77"/>
      <c r="CS432" s="85">
        <f t="shared" si="306"/>
        <v>0</v>
      </c>
      <c r="CT432" s="85">
        <f t="shared" si="307"/>
        <v>0</v>
      </c>
      <c r="CU432" s="85">
        <f t="shared" si="308"/>
        <v>0</v>
      </c>
      <c r="CV432" s="85">
        <f t="shared" si="309"/>
        <v>0</v>
      </c>
      <c r="CW432" s="85">
        <f t="shared" si="305"/>
        <v>0</v>
      </c>
      <c r="CX432" s="77">
        <f t="shared" si="349"/>
        <v>0</v>
      </c>
      <c r="DP432" s="85">
        <v>1</v>
      </c>
      <c r="DQ432" s="85">
        <v>1</v>
      </c>
      <c r="DR432" s="85">
        <v>7</v>
      </c>
      <c r="DS432" s="85">
        <v>4</v>
      </c>
      <c r="DT432" s="85">
        <v>3</v>
      </c>
      <c r="DU432" s="85">
        <v>0</v>
      </c>
      <c r="ET432" s="85">
        <v>19</v>
      </c>
      <c r="EU432" s="85">
        <v>22</v>
      </c>
      <c r="EV432" s="85">
        <v>13</v>
      </c>
      <c r="EW432" s="85">
        <v>160</v>
      </c>
      <c r="EX432" s="85">
        <v>156</v>
      </c>
      <c r="EY432" s="85">
        <v>2</v>
      </c>
      <c r="EZ432" s="85">
        <v>1</v>
      </c>
      <c r="FA432" s="85">
        <v>4</v>
      </c>
      <c r="FB432" s="85">
        <v>17</v>
      </c>
      <c r="FC432" s="85">
        <v>25</v>
      </c>
      <c r="FD432" s="85">
        <v>27</v>
      </c>
      <c r="FE432" s="85">
        <v>1</v>
      </c>
      <c r="FL432" s="86">
        <f t="shared" si="350"/>
        <v>144.79999999999995</v>
      </c>
      <c r="FM432" s="99">
        <f t="shared" si="338"/>
        <v>7</v>
      </c>
      <c r="FN432" s="99">
        <f t="shared" si="339"/>
        <v>1</v>
      </c>
      <c r="FO432" s="100">
        <f t="shared" si="340"/>
        <v>1.19</v>
      </c>
      <c r="FP432" s="100">
        <f t="shared" si="341"/>
        <v>171</v>
      </c>
      <c r="FQ432" s="101">
        <v>0.13518099547511336</v>
      </c>
      <c r="FR432" s="101">
        <v>-4.7189179969551265E-3</v>
      </c>
      <c r="FS432" s="101">
        <v>6.688122297093417E-2</v>
      </c>
      <c r="FT432" s="100" t="s">
        <v>1690</v>
      </c>
      <c r="FU432" s="100" t="s">
        <v>1691</v>
      </c>
      <c r="FV432" s="100" t="s">
        <v>1692</v>
      </c>
      <c r="FW432" s="100" t="s">
        <v>1564</v>
      </c>
      <c r="FX432" s="100" t="s">
        <v>1693</v>
      </c>
      <c r="FY432" s="100" t="s">
        <v>1439</v>
      </c>
      <c r="FZ432" s="100" t="s">
        <v>1564</v>
      </c>
      <c r="GA432" s="100" t="s">
        <v>1694</v>
      </c>
      <c r="GB432" s="100"/>
    </row>
    <row r="433" spans="1:184" hidden="1" x14ac:dyDescent="0.25">
      <c r="A433" s="32" t="s">
        <v>421</v>
      </c>
      <c r="B433" s="90" t="s">
        <v>423</v>
      </c>
      <c r="C433" s="41" t="str">
        <f>'[1]Özet tablo'!P432</f>
        <v>IĞDIR</v>
      </c>
      <c r="D433" s="41"/>
      <c r="E433" s="41"/>
      <c r="F433" s="41"/>
      <c r="G433" s="91">
        <v>42</v>
      </c>
      <c r="H433" s="91">
        <v>145</v>
      </c>
      <c r="I433" s="91">
        <v>132</v>
      </c>
      <c r="J433" s="91">
        <v>319</v>
      </c>
      <c r="K433" s="92">
        <v>33</v>
      </c>
      <c r="L433" s="92">
        <v>148</v>
      </c>
      <c r="M433" s="92">
        <v>138</v>
      </c>
      <c r="N433" s="92">
        <v>319</v>
      </c>
      <c r="O433" s="93">
        <v>37</v>
      </c>
      <c r="P433" s="40">
        <v>12</v>
      </c>
      <c r="Q433" s="94">
        <f t="shared" si="353"/>
        <v>0</v>
      </c>
      <c r="R433" s="95">
        <f t="shared" si="354"/>
        <v>0</v>
      </c>
      <c r="S433" s="96">
        <v>211</v>
      </c>
      <c r="T433" s="96">
        <v>254</v>
      </c>
      <c r="U433" s="96">
        <v>204</v>
      </c>
      <c r="V433" s="96">
        <v>269</v>
      </c>
      <c r="W433" s="96">
        <v>458</v>
      </c>
      <c r="X433" s="96">
        <v>669</v>
      </c>
      <c r="Y433" s="73">
        <f t="shared" si="310"/>
        <v>15.639810426540285</v>
      </c>
      <c r="Z433" s="73">
        <f t="shared" si="311"/>
        <v>58.267716535433067</v>
      </c>
      <c r="AA433" s="73">
        <f t="shared" si="312"/>
        <v>79.901960784313729</v>
      </c>
      <c r="AB433" s="73">
        <f t="shared" si="313"/>
        <v>67.903930131004358</v>
      </c>
      <c r="AC433" s="73">
        <f t="shared" si="314"/>
        <v>51.420029895366213</v>
      </c>
      <c r="AD433" s="97">
        <f t="shared" si="315"/>
        <v>147</v>
      </c>
      <c r="AE433" s="40">
        <f t="shared" si="316"/>
        <v>41</v>
      </c>
      <c r="AF433" s="98">
        <v>269</v>
      </c>
      <c r="AG433" s="98">
        <v>198</v>
      </c>
      <c r="AH433" s="98">
        <v>265</v>
      </c>
      <c r="AI433" s="98">
        <v>185</v>
      </c>
      <c r="AJ433" s="98">
        <v>59</v>
      </c>
      <c r="AK433" s="98">
        <v>69</v>
      </c>
      <c r="AL433" s="76">
        <v>18</v>
      </c>
      <c r="AM433" s="76">
        <v>23</v>
      </c>
      <c r="AN433" s="77">
        <v>50</v>
      </c>
      <c r="AO433" s="77">
        <v>136</v>
      </c>
      <c r="AP433" s="77">
        <v>111</v>
      </c>
      <c r="AQ433" s="77">
        <v>1</v>
      </c>
      <c r="AR433" s="77">
        <f t="shared" si="342"/>
        <v>298</v>
      </c>
      <c r="AS433" s="77">
        <v>15</v>
      </c>
      <c r="AT433" s="78">
        <v>53</v>
      </c>
      <c r="AU433" s="79">
        <v>44</v>
      </c>
      <c r="AV433" s="80">
        <f t="shared" si="317"/>
        <v>38.381201044386422</v>
      </c>
      <c r="AW433" s="80">
        <f t="shared" si="318"/>
        <v>51.777777777777779</v>
      </c>
      <c r="AX433" s="80">
        <f t="shared" si="319"/>
        <v>52.432432432432428</v>
      </c>
      <c r="AY433" s="81">
        <f t="shared" si="320"/>
        <v>25.252525252525253</v>
      </c>
      <c r="AZ433" s="81">
        <f t="shared" si="321"/>
        <v>51.320754716981135</v>
      </c>
      <c r="BA433" s="81">
        <f t="shared" si="322"/>
        <v>85.245901639344254</v>
      </c>
      <c r="BB433" s="81">
        <f t="shared" si="323"/>
        <v>67.583497053045178</v>
      </c>
      <c r="BC433" s="81">
        <f t="shared" si="324"/>
        <v>58.371040723981906</v>
      </c>
      <c r="BD433" s="82">
        <f t="shared" si="343"/>
        <v>36</v>
      </c>
      <c r="BE433" s="83">
        <v>18</v>
      </c>
      <c r="BF433" s="83">
        <v>22</v>
      </c>
      <c r="BG433" s="83">
        <v>42</v>
      </c>
      <c r="BH433" s="83">
        <v>139</v>
      </c>
      <c r="BI433" s="83">
        <v>121</v>
      </c>
      <c r="BJ433" s="83">
        <v>1</v>
      </c>
      <c r="BK433" s="77">
        <f t="shared" si="344"/>
        <v>303</v>
      </c>
      <c r="BL433" s="83">
        <f t="shared" si="325"/>
        <v>18</v>
      </c>
      <c r="BM433" s="84">
        <v>23</v>
      </c>
      <c r="BN433" s="83">
        <f t="shared" si="326"/>
        <v>22</v>
      </c>
      <c r="BO433" s="83">
        <f t="shared" si="327"/>
        <v>42</v>
      </c>
      <c r="BP433" s="83">
        <f t="shared" si="328"/>
        <v>139</v>
      </c>
      <c r="BQ433" s="83">
        <f t="shared" si="329"/>
        <v>121</v>
      </c>
      <c r="BR433" s="83">
        <f t="shared" si="330"/>
        <v>1</v>
      </c>
      <c r="BS433" s="77">
        <f t="shared" si="345"/>
        <v>303</v>
      </c>
      <c r="BT433" s="83">
        <f t="shared" si="331"/>
        <v>0</v>
      </c>
      <c r="BU433" s="77"/>
      <c r="BV433" s="83">
        <f t="shared" si="332"/>
        <v>0</v>
      </c>
      <c r="BW433" s="83">
        <f t="shared" si="333"/>
        <v>0</v>
      </c>
      <c r="BX433" s="83">
        <f t="shared" si="334"/>
        <v>0</v>
      </c>
      <c r="BY433" s="83">
        <f t="shared" si="335"/>
        <v>0</v>
      </c>
      <c r="BZ433" s="83">
        <f t="shared" si="336"/>
        <v>0</v>
      </c>
      <c r="CA433" s="77">
        <f t="shared" si="346"/>
        <v>0</v>
      </c>
      <c r="CC433" s="77"/>
      <c r="CI433" s="77">
        <f t="shared" si="347"/>
        <v>0</v>
      </c>
      <c r="CP433" s="77">
        <f t="shared" si="348"/>
        <v>0</v>
      </c>
      <c r="CQ433" s="85">
        <f t="shared" si="337"/>
        <v>0</v>
      </c>
      <c r="CR433" s="77"/>
      <c r="CS433" s="85">
        <f t="shared" si="306"/>
        <v>0</v>
      </c>
      <c r="CT433" s="85">
        <f t="shared" si="307"/>
        <v>0</v>
      </c>
      <c r="CU433" s="85">
        <f t="shared" si="308"/>
        <v>0</v>
      </c>
      <c r="CV433" s="85">
        <f t="shared" si="309"/>
        <v>0</v>
      </c>
      <c r="CW433" s="85">
        <f t="shared" si="305"/>
        <v>0</v>
      </c>
      <c r="CX433" s="77">
        <f t="shared" si="349"/>
        <v>0</v>
      </c>
      <c r="ET433" s="85">
        <v>17</v>
      </c>
      <c r="EU433" s="85">
        <v>19</v>
      </c>
      <c r="EV433" s="85">
        <v>38</v>
      </c>
      <c r="EW433" s="85">
        <v>124</v>
      </c>
      <c r="EX433" s="85">
        <v>94</v>
      </c>
      <c r="EY433" s="85">
        <v>1</v>
      </c>
      <c r="EZ433" s="85">
        <v>1</v>
      </c>
      <c r="FA433" s="85">
        <v>3</v>
      </c>
      <c r="FB433" s="85">
        <v>4</v>
      </c>
      <c r="FC433" s="85">
        <v>15</v>
      </c>
      <c r="FD433" s="85">
        <v>27</v>
      </c>
      <c r="FE433" s="85">
        <v>0</v>
      </c>
      <c r="FL433" s="86">
        <f t="shared" si="350"/>
        <v>14</v>
      </c>
      <c r="FM433" s="99">
        <f t="shared" si="338"/>
        <v>0</v>
      </c>
      <c r="FN433" s="99">
        <f t="shared" si="339"/>
        <v>0</v>
      </c>
      <c r="FO433" s="100">
        <f t="shared" si="340"/>
        <v>0</v>
      </c>
      <c r="FP433" s="100">
        <f t="shared" si="341"/>
        <v>0</v>
      </c>
      <c r="FQ433" s="101">
        <v>0.19205099623233921</v>
      </c>
      <c r="FR433" s="101">
        <v>9.343963325349057E-2</v>
      </c>
      <c r="FS433" s="101">
        <v>7.4864126894043564E-2</v>
      </c>
      <c r="FT433" s="100" t="s">
        <v>2253</v>
      </c>
      <c r="FU433" s="100" t="s">
        <v>2207</v>
      </c>
      <c r="FV433" s="100" t="s">
        <v>2003</v>
      </c>
      <c r="FW433" s="100" t="s">
        <v>1663</v>
      </c>
      <c r="FX433" s="100" t="s">
        <v>2298</v>
      </c>
      <c r="FY433" s="100" t="s">
        <v>1490</v>
      </c>
      <c r="FZ433" s="100" t="s">
        <v>1929</v>
      </c>
      <c r="GA433" s="100" t="s">
        <v>1558</v>
      </c>
      <c r="GB433" s="100"/>
    </row>
    <row r="434" spans="1:184" ht="14.45" hidden="1" customHeight="1" x14ac:dyDescent="0.25">
      <c r="A434" s="32" t="s">
        <v>421</v>
      </c>
      <c r="B434" s="90" t="s">
        <v>1045</v>
      </c>
      <c r="C434" s="41" t="str">
        <f>'[1]Özet tablo'!P433</f>
        <v>IĞDIR</v>
      </c>
      <c r="D434" s="41"/>
      <c r="E434" s="41"/>
      <c r="F434" s="41"/>
      <c r="G434" s="91">
        <v>167</v>
      </c>
      <c r="H434" s="91">
        <v>1051</v>
      </c>
      <c r="I434" s="91">
        <v>1075</v>
      </c>
      <c r="J434" s="91">
        <v>2293</v>
      </c>
      <c r="K434" s="92">
        <v>202</v>
      </c>
      <c r="L434" s="92">
        <v>1015</v>
      </c>
      <c r="M434" s="92">
        <v>1189</v>
      </c>
      <c r="N434" s="92">
        <v>2406</v>
      </c>
      <c r="O434" s="93">
        <v>405</v>
      </c>
      <c r="P434" s="40">
        <v>152</v>
      </c>
      <c r="Q434" s="94">
        <f t="shared" si="353"/>
        <v>113</v>
      </c>
      <c r="R434" s="95">
        <f t="shared" si="354"/>
        <v>4.9280418665503707E-2</v>
      </c>
      <c r="S434" s="96">
        <v>2188</v>
      </c>
      <c r="T434" s="96">
        <v>2870</v>
      </c>
      <c r="U434" s="96">
        <v>2214</v>
      </c>
      <c r="V434" s="96">
        <v>2919</v>
      </c>
      <c r="W434" s="96">
        <v>5084</v>
      </c>
      <c r="X434" s="96">
        <v>7272</v>
      </c>
      <c r="Y434" s="73">
        <f t="shared" si="310"/>
        <v>9.2321755027422299</v>
      </c>
      <c r="Z434" s="73">
        <f t="shared" si="311"/>
        <v>35.365853658536587</v>
      </c>
      <c r="AA434" s="73">
        <f t="shared" si="312"/>
        <v>65.130984643179772</v>
      </c>
      <c r="AB434" s="73">
        <f t="shared" si="313"/>
        <v>48.328088119590873</v>
      </c>
      <c r="AC434" s="73">
        <f t="shared" si="314"/>
        <v>36.564906490649065</v>
      </c>
      <c r="AD434" s="97">
        <f t="shared" si="315"/>
        <v>2627</v>
      </c>
      <c r="AE434" s="40">
        <f t="shared" si="316"/>
        <v>772</v>
      </c>
      <c r="AF434" s="98">
        <v>3001</v>
      </c>
      <c r="AG434" s="98">
        <v>2233</v>
      </c>
      <c r="AH434" s="98">
        <v>2928</v>
      </c>
      <c r="AI434" s="98">
        <v>2173</v>
      </c>
      <c r="AJ434" s="98">
        <v>701</v>
      </c>
      <c r="AK434" s="98">
        <v>764</v>
      </c>
      <c r="AL434" s="76">
        <v>61</v>
      </c>
      <c r="AM434" s="76">
        <v>109</v>
      </c>
      <c r="AN434" s="77">
        <v>214</v>
      </c>
      <c r="AO434" s="77">
        <v>1054</v>
      </c>
      <c r="AP434" s="77">
        <v>1209</v>
      </c>
      <c r="AQ434" s="77">
        <v>40</v>
      </c>
      <c r="AR434" s="77">
        <f t="shared" si="342"/>
        <v>2517</v>
      </c>
      <c r="AS434" s="77">
        <v>200</v>
      </c>
      <c r="AT434" s="78">
        <v>289</v>
      </c>
      <c r="AU434" s="79">
        <v>514</v>
      </c>
      <c r="AV434" s="80">
        <f t="shared" si="317"/>
        <v>28.665456196096233</v>
      </c>
      <c r="AW434" s="80">
        <f t="shared" si="318"/>
        <v>41.227210350911584</v>
      </c>
      <c r="AX434" s="80">
        <f t="shared" si="319"/>
        <v>48.274275195582142</v>
      </c>
      <c r="AY434" s="81">
        <f t="shared" si="320"/>
        <v>9.5835199283475134</v>
      </c>
      <c r="AZ434" s="81">
        <f t="shared" si="321"/>
        <v>35.997267759562838</v>
      </c>
      <c r="BA434" s="81">
        <f t="shared" si="322"/>
        <v>70.006958942240786</v>
      </c>
      <c r="BB434" s="81">
        <f t="shared" si="323"/>
        <v>52.843846949327819</v>
      </c>
      <c r="BC434" s="81">
        <f t="shared" si="324"/>
        <v>43.587233209320544</v>
      </c>
      <c r="BD434" s="82">
        <f t="shared" si="343"/>
        <v>862</v>
      </c>
      <c r="BE434" s="83">
        <v>61</v>
      </c>
      <c r="BF434" s="83">
        <v>132</v>
      </c>
      <c r="BG434" s="83">
        <v>193</v>
      </c>
      <c r="BH434" s="83">
        <v>1000</v>
      </c>
      <c r="BI434" s="83">
        <v>1346</v>
      </c>
      <c r="BJ434" s="83">
        <v>58</v>
      </c>
      <c r="BK434" s="77">
        <f t="shared" si="344"/>
        <v>2597</v>
      </c>
      <c r="BL434" s="83">
        <f t="shared" si="325"/>
        <v>54</v>
      </c>
      <c r="BM434" s="84">
        <v>94</v>
      </c>
      <c r="BN434" s="83">
        <f t="shared" si="326"/>
        <v>117</v>
      </c>
      <c r="BO434" s="83">
        <f t="shared" si="327"/>
        <v>165</v>
      </c>
      <c r="BP434" s="83">
        <f t="shared" si="328"/>
        <v>929</v>
      </c>
      <c r="BQ434" s="83">
        <f t="shared" si="329"/>
        <v>1306</v>
      </c>
      <c r="BR434" s="83">
        <f t="shared" si="330"/>
        <v>54</v>
      </c>
      <c r="BS434" s="77">
        <f t="shared" si="345"/>
        <v>2454</v>
      </c>
      <c r="BT434" s="83">
        <f t="shared" si="331"/>
        <v>2</v>
      </c>
      <c r="BU434" s="77">
        <v>5</v>
      </c>
      <c r="BV434" s="83">
        <f t="shared" si="332"/>
        <v>5</v>
      </c>
      <c r="BW434" s="83">
        <f t="shared" si="333"/>
        <v>0</v>
      </c>
      <c r="BX434" s="83">
        <f t="shared" si="334"/>
        <v>25</v>
      </c>
      <c r="BY434" s="83">
        <f t="shared" si="335"/>
        <v>24</v>
      </c>
      <c r="BZ434" s="83">
        <f t="shared" si="336"/>
        <v>4</v>
      </c>
      <c r="CA434" s="77">
        <f t="shared" si="346"/>
        <v>53</v>
      </c>
      <c r="CB434" s="85">
        <v>3</v>
      </c>
      <c r="CC434" s="77">
        <v>7</v>
      </c>
      <c r="CD434" s="85">
        <v>6</v>
      </c>
      <c r="CE434" s="85">
        <v>28</v>
      </c>
      <c r="CF434" s="85">
        <v>25</v>
      </c>
      <c r="CG434" s="85">
        <v>10</v>
      </c>
      <c r="CH434" s="85">
        <v>0</v>
      </c>
      <c r="CI434" s="77">
        <f t="shared" si="347"/>
        <v>63</v>
      </c>
      <c r="CP434" s="77">
        <f t="shared" si="348"/>
        <v>0</v>
      </c>
      <c r="CQ434" s="85">
        <f t="shared" si="337"/>
        <v>2</v>
      </c>
      <c r="CR434" s="77">
        <v>3</v>
      </c>
      <c r="CS434" s="85">
        <f t="shared" si="306"/>
        <v>4</v>
      </c>
      <c r="CT434" s="85">
        <f t="shared" si="307"/>
        <v>0</v>
      </c>
      <c r="CU434" s="85">
        <f t="shared" si="308"/>
        <v>21</v>
      </c>
      <c r="CV434" s="85">
        <f t="shared" si="309"/>
        <v>6</v>
      </c>
      <c r="CW434" s="85">
        <f t="shared" si="305"/>
        <v>0</v>
      </c>
      <c r="CX434" s="77">
        <f t="shared" si="349"/>
        <v>27</v>
      </c>
      <c r="CY434" s="85">
        <v>2</v>
      </c>
      <c r="CZ434" s="85">
        <v>4</v>
      </c>
      <c r="DA434" s="85">
        <v>0</v>
      </c>
      <c r="DB434" s="85">
        <v>21</v>
      </c>
      <c r="DC434" s="85">
        <v>6</v>
      </c>
      <c r="DD434" s="85">
        <v>0</v>
      </c>
      <c r="DP434" s="85">
        <v>1</v>
      </c>
      <c r="DQ434" s="85">
        <v>3</v>
      </c>
      <c r="DR434" s="85">
        <v>9</v>
      </c>
      <c r="DS434" s="85">
        <v>30</v>
      </c>
      <c r="DT434" s="85">
        <v>15</v>
      </c>
      <c r="DU434" s="85">
        <v>1</v>
      </c>
      <c r="DV434" s="85">
        <v>2</v>
      </c>
      <c r="DW434" s="85">
        <v>5</v>
      </c>
      <c r="DX434" s="85">
        <v>0</v>
      </c>
      <c r="DY434" s="85">
        <v>25</v>
      </c>
      <c r="DZ434" s="85">
        <v>24</v>
      </c>
      <c r="EA434" s="85">
        <v>4</v>
      </c>
      <c r="ET434" s="85">
        <v>46</v>
      </c>
      <c r="EU434" s="85">
        <v>85</v>
      </c>
      <c r="EV434" s="85">
        <v>54</v>
      </c>
      <c r="EW434" s="85">
        <v>626</v>
      </c>
      <c r="EX434" s="85">
        <v>1057</v>
      </c>
      <c r="EY434" s="85">
        <v>43</v>
      </c>
      <c r="EZ434" s="85">
        <v>7</v>
      </c>
      <c r="FA434" s="85">
        <v>29</v>
      </c>
      <c r="FB434" s="85">
        <v>102</v>
      </c>
      <c r="FC434" s="85">
        <v>273</v>
      </c>
      <c r="FD434" s="85">
        <v>234</v>
      </c>
      <c r="FE434" s="85">
        <v>10</v>
      </c>
      <c r="FL434" s="86">
        <f t="shared" si="350"/>
        <v>978.69999999999982</v>
      </c>
      <c r="FM434" s="99">
        <f t="shared" si="338"/>
        <v>48</v>
      </c>
      <c r="FN434" s="99">
        <f t="shared" si="339"/>
        <v>9</v>
      </c>
      <c r="FO434" s="100">
        <f t="shared" si="340"/>
        <v>8.16</v>
      </c>
      <c r="FP434" s="100">
        <f t="shared" si="341"/>
        <v>1539</v>
      </c>
      <c r="FQ434" s="101">
        <v>0.30077922077922065</v>
      </c>
      <c r="FR434" s="101">
        <v>0.20706079588282666</v>
      </c>
      <c r="FS434" s="101">
        <v>0.15889572048992326</v>
      </c>
      <c r="FT434" s="100" t="s">
        <v>1441</v>
      </c>
      <c r="FU434" s="100" t="s">
        <v>1933</v>
      </c>
      <c r="FV434" s="100" t="s">
        <v>1862</v>
      </c>
      <c r="FW434" s="100" t="s">
        <v>1894</v>
      </c>
      <c r="FX434" s="100" t="s">
        <v>1781</v>
      </c>
      <c r="FY434" s="100" t="s">
        <v>2359</v>
      </c>
      <c r="FZ434" s="100" t="s">
        <v>1471</v>
      </c>
      <c r="GA434" s="100" t="s">
        <v>1591</v>
      </c>
      <c r="GB434" s="100"/>
    </row>
    <row r="435" spans="1:184" ht="14.45" hidden="1" customHeight="1" x14ac:dyDescent="0.25">
      <c r="A435" s="32" t="s">
        <v>421</v>
      </c>
      <c r="B435" s="90" t="s">
        <v>424</v>
      </c>
      <c r="C435" s="41" t="str">
        <f>'[1]Özet tablo'!P434</f>
        <v>IĞDIR</v>
      </c>
      <c r="D435" s="41"/>
      <c r="E435" s="41"/>
      <c r="F435" s="41"/>
      <c r="G435" s="91">
        <v>21</v>
      </c>
      <c r="H435" s="91">
        <v>123</v>
      </c>
      <c r="I435" s="91">
        <v>127</v>
      </c>
      <c r="J435" s="91">
        <v>271</v>
      </c>
      <c r="K435" s="92">
        <v>25</v>
      </c>
      <c r="L435" s="92">
        <v>154</v>
      </c>
      <c r="M435" s="92">
        <v>103</v>
      </c>
      <c r="N435" s="92">
        <v>282</v>
      </c>
      <c r="O435" s="93">
        <v>68</v>
      </c>
      <c r="P435" s="40">
        <v>9</v>
      </c>
      <c r="Q435" s="94">
        <f t="shared" si="353"/>
        <v>11</v>
      </c>
      <c r="R435" s="95">
        <f t="shared" si="354"/>
        <v>4.0590405904059039E-2</v>
      </c>
      <c r="S435" s="96">
        <v>374</v>
      </c>
      <c r="T435" s="96">
        <v>535</v>
      </c>
      <c r="U435" s="96">
        <v>331</v>
      </c>
      <c r="V435" s="96">
        <v>468</v>
      </c>
      <c r="W435" s="96">
        <v>866</v>
      </c>
      <c r="X435" s="96">
        <v>1240</v>
      </c>
      <c r="Y435" s="73">
        <f t="shared" si="310"/>
        <v>6.6844919786096257</v>
      </c>
      <c r="Z435" s="73">
        <f t="shared" si="311"/>
        <v>28.785046728971963</v>
      </c>
      <c r="AA435" s="73">
        <f t="shared" si="312"/>
        <v>48.942598187311177</v>
      </c>
      <c r="AB435" s="73">
        <f t="shared" si="313"/>
        <v>36.489607390300236</v>
      </c>
      <c r="AC435" s="73">
        <f t="shared" si="314"/>
        <v>27.500000000000004</v>
      </c>
      <c r="AD435" s="97">
        <f t="shared" si="315"/>
        <v>550</v>
      </c>
      <c r="AE435" s="40">
        <f t="shared" si="316"/>
        <v>169</v>
      </c>
      <c r="AF435" s="98">
        <v>454</v>
      </c>
      <c r="AG435" s="98">
        <v>369</v>
      </c>
      <c r="AH435" s="98">
        <v>468</v>
      </c>
      <c r="AI435" s="98">
        <v>374</v>
      </c>
      <c r="AJ435" s="98">
        <v>132</v>
      </c>
      <c r="AK435" s="98">
        <v>99</v>
      </c>
      <c r="AL435" s="76">
        <v>14</v>
      </c>
      <c r="AM435" s="76">
        <v>19</v>
      </c>
      <c r="AN435" s="77">
        <v>26</v>
      </c>
      <c r="AO435" s="77">
        <v>142</v>
      </c>
      <c r="AP435" s="77">
        <v>117</v>
      </c>
      <c r="AQ435" s="77">
        <v>0</v>
      </c>
      <c r="AR435" s="77">
        <f t="shared" si="342"/>
        <v>285</v>
      </c>
      <c r="AS435" s="77">
        <v>8</v>
      </c>
      <c r="AT435" s="78">
        <v>63</v>
      </c>
      <c r="AU435" s="79">
        <v>107</v>
      </c>
      <c r="AV435" s="80">
        <f t="shared" si="317"/>
        <v>18.169582772543741</v>
      </c>
      <c r="AW435" s="80">
        <f t="shared" si="318"/>
        <v>29.809976247030878</v>
      </c>
      <c r="AX435" s="80">
        <f t="shared" si="319"/>
        <v>29.144385026737968</v>
      </c>
      <c r="AY435" s="81">
        <f t="shared" si="320"/>
        <v>7.0460704607046063</v>
      </c>
      <c r="AZ435" s="81">
        <f t="shared" si="321"/>
        <v>30.341880341880341</v>
      </c>
      <c r="BA435" s="81">
        <f t="shared" si="322"/>
        <v>56.719367588932798</v>
      </c>
      <c r="BB435" s="81">
        <f t="shared" si="323"/>
        <v>44.045174537987677</v>
      </c>
      <c r="BC435" s="81">
        <f t="shared" si="324"/>
        <v>35.771428571428572</v>
      </c>
      <c r="BD435" s="82">
        <f t="shared" si="343"/>
        <v>219</v>
      </c>
      <c r="BE435" s="83">
        <v>14</v>
      </c>
      <c r="BF435" s="83">
        <v>19</v>
      </c>
      <c r="BG435" s="83">
        <v>28</v>
      </c>
      <c r="BH435" s="83">
        <v>136</v>
      </c>
      <c r="BI435" s="83">
        <v>136</v>
      </c>
      <c r="BJ435" s="83">
        <v>2</v>
      </c>
      <c r="BK435" s="77">
        <f t="shared" si="344"/>
        <v>302</v>
      </c>
      <c r="BL435" s="83">
        <f t="shared" si="325"/>
        <v>13</v>
      </c>
      <c r="BM435" s="84">
        <v>18</v>
      </c>
      <c r="BN435" s="83">
        <f t="shared" si="326"/>
        <v>18</v>
      </c>
      <c r="BO435" s="83">
        <f t="shared" si="327"/>
        <v>28</v>
      </c>
      <c r="BP435" s="83">
        <f t="shared" si="328"/>
        <v>130</v>
      </c>
      <c r="BQ435" s="83">
        <f t="shared" si="329"/>
        <v>124</v>
      </c>
      <c r="BR435" s="83">
        <f t="shared" si="330"/>
        <v>2</v>
      </c>
      <c r="BS435" s="77">
        <f t="shared" si="345"/>
        <v>284</v>
      </c>
      <c r="BT435" s="83">
        <f t="shared" si="331"/>
        <v>0</v>
      </c>
      <c r="BU435" s="77"/>
      <c r="BV435" s="83">
        <f t="shared" si="332"/>
        <v>0</v>
      </c>
      <c r="BW435" s="83">
        <f t="shared" si="333"/>
        <v>0</v>
      </c>
      <c r="BX435" s="83">
        <f t="shared" si="334"/>
        <v>0</v>
      </c>
      <c r="BY435" s="83">
        <f t="shared" si="335"/>
        <v>0</v>
      </c>
      <c r="BZ435" s="83">
        <f t="shared" si="336"/>
        <v>0</v>
      </c>
      <c r="CA435" s="77">
        <f t="shared" si="346"/>
        <v>0</v>
      </c>
      <c r="CC435" s="77"/>
      <c r="CI435" s="77">
        <f t="shared" si="347"/>
        <v>0</v>
      </c>
      <c r="CP435" s="77">
        <f t="shared" si="348"/>
        <v>0</v>
      </c>
      <c r="CQ435" s="85">
        <f t="shared" si="337"/>
        <v>1</v>
      </c>
      <c r="CR435" s="77">
        <v>1</v>
      </c>
      <c r="CS435" s="85">
        <f t="shared" si="306"/>
        <v>1</v>
      </c>
      <c r="CT435" s="85">
        <f t="shared" si="307"/>
        <v>0</v>
      </c>
      <c r="CU435" s="85">
        <f t="shared" si="308"/>
        <v>6</v>
      </c>
      <c r="CV435" s="85">
        <f t="shared" si="309"/>
        <v>12</v>
      </c>
      <c r="CW435" s="85">
        <f t="shared" si="305"/>
        <v>0</v>
      </c>
      <c r="CX435" s="77">
        <f t="shared" si="349"/>
        <v>18</v>
      </c>
      <c r="CY435" s="85">
        <v>1</v>
      </c>
      <c r="CZ435" s="85">
        <v>1</v>
      </c>
      <c r="DA435" s="85">
        <v>0</v>
      </c>
      <c r="DB435" s="85">
        <v>6</v>
      </c>
      <c r="DC435" s="85">
        <v>12</v>
      </c>
      <c r="DD435" s="85">
        <v>0</v>
      </c>
      <c r="ET435" s="85">
        <v>11</v>
      </c>
      <c r="EU435" s="85">
        <v>13</v>
      </c>
      <c r="EV435" s="85">
        <v>8</v>
      </c>
      <c r="EW435" s="85">
        <v>86</v>
      </c>
      <c r="EX435" s="85">
        <v>87</v>
      </c>
      <c r="EY435" s="85">
        <v>2</v>
      </c>
      <c r="EZ435" s="85">
        <v>2</v>
      </c>
      <c r="FA435" s="85">
        <v>5</v>
      </c>
      <c r="FB435" s="85">
        <v>20</v>
      </c>
      <c r="FC435" s="85">
        <v>44</v>
      </c>
      <c r="FD435" s="85">
        <v>37</v>
      </c>
      <c r="FE435" s="85">
        <v>0</v>
      </c>
      <c r="FL435" s="86">
        <f t="shared" si="350"/>
        <v>267.39999999999998</v>
      </c>
      <c r="FM435" s="99">
        <f t="shared" si="338"/>
        <v>13</v>
      </c>
      <c r="FN435" s="99">
        <f t="shared" si="339"/>
        <v>2</v>
      </c>
      <c r="FO435" s="100">
        <f t="shared" si="340"/>
        <v>2.21</v>
      </c>
      <c r="FP435" s="100">
        <f t="shared" si="341"/>
        <v>342</v>
      </c>
      <c r="FQ435" s="101">
        <v>0.41241241241241261</v>
      </c>
      <c r="FR435" s="101">
        <v>0.21081081081081077</v>
      </c>
      <c r="FS435" s="101">
        <v>0.19047619047619041</v>
      </c>
      <c r="FT435" s="100" t="s">
        <v>1613</v>
      </c>
      <c r="FU435" s="100" t="s">
        <v>1702</v>
      </c>
      <c r="FV435" s="100" t="s">
        <v>1598</v>
      </c>
      <c r="FW435" s="100" t="s">
        <v>1728</v>
      </c>
      <c r="FX435" s="100" t="s">
        <v>1877</v>
      </c>
      <c r="FY435" s="100" t="s">
        <v>2262</v>
      </c>
      <c r="FZ435" s="100" t="s">
        <v>1961</v>
      </c>
      <c r="GA435" s="100" t="s">
        <v>2193</v>
      </c>
      <c r="GB435" s="100"/>
    </row>
    <row r="436" spans="1:184" ht="12.75" hidden="1" customHeight="1" x14ac:dyDescent="0.25">
      <c r="A436" s="32" t="s">
        <v>425</v>
      </c>
      <c r="B436" s="90" t="s">
        <v>995</v>
      </c>
      <c r="C436" s="41" t="str">
        <f>'[1]Özet tablo'!P435</f>
        <v>ISPARTA</v>
      </c>
      <c r="D436" s="41"/>
      <c r="E436" s="41"/>
      <c r="F436" s="41"/>
      <c r="G436" s="91">
        <v>4</v>
      </c>
      <c r="H436" s="91">
        <v>12</v>
      </c>
      <c r="I436" s="91">
        <v>20</v>
      </c>
      <c r="J436" s="91">
        <v>36</v>
      </c>
      <c r="K436" s="92">
        <v>2</v>
      </c>
      <c r="L436" s="92">
        <v>11</v>
      </c>
      <c r="M436" s="92">
        <v>23</v>
      </c>
      <c r="N436" s="92">
        <v>36</v>
      </c>
      <c r="O436" s="93"/>
      <c r="P436" s="40">
        <v>9</v>
      </c>
      <c r="Q436" s="94">
        <f t="shared" si="353"/>
        <v>0</v>
      </c>
      <c r="R436" s="95">
        <f t="shared" si="354"/>
        <v>0</v>
      </c>
      <c r="S436" s="96">
        <v>27</v>
      </c>
      <c r="T436" s="96">
        <v>32</v>
      </c>
      <c r="U436" s="96">
        <v>24</v>
      </c>
      <c r="V436" s="96">
        <v>32</v>
      </c>
      <c r="W436" s="96">
        <v>56</v>
      </c>
      <c r="X436" s="96">
        <v>83</v>
      </c>
      <c r="Y436" s="73">
        <f t="shared" si="310"/>
        <v>7.4074074074074066</v>
      </c>
      <c r="Z436" s="73">
        <f t="shared" si="311"/>
        <v>34.375</v>
      </c>
      <c r="AA436" s="73">
        <f t="shared" si="312"/>
        <v>58.333333333333336</v>
      </c>
      <c r="AB436" s="73">
        <f t="shared" si="313"/>
        <v>44.642857142857146</v>
      </c>
      <c r="AC436" s="73">
        <f t="shared" si="314"/>
        <v>32.53012048192771</v>
      </c>
      <c r="AD436" s="97">
        <f t="shared" si="315"/>
        <v>31</v>
      </c>
      <c r="AE436" s="40">
        <f t="shared" si="316"/>
        <v>10</v>
      </c>
      <c r="AF436" s="98">
        <v>44</v>
      </c>
      <c r="AG436" s="98">
        <v>38</v>
      </c>
      <c r="AH436" s="98">
        <v>38</v>
      </c>
      <c r="AI436" s="98">
        <v>26</v>
      </c>
      <c r="AJ436" s="98">
        <v>10</v>
      </c>
      <c r="AK436" s="98">
        <v>6</v>
      </c>
      <c r="AL436" s="76">
        <v>2</v>
      </c>
      <c r="AM436" s="76">
        <v>4</v>
      </c>
      <c r="AN436" s="77">
        <v>9</v>
      </c>
      <c r="AO436" s="77">
        <v>15</v>
      </c>
      <c r="AP436" s="77">
        <v>21</v>
      </c>
      <c r="AQ436" s="77">
        <v>1</v>
      </c>
      <c r="AR436" s="77">
        <f t="shared" si="342"/>
        <v>46</v>
      </c>
      <c r="AS436" s="77">
        <v>7</v>
      </c>
      <c r="AT436" s="78">
        <v>1</v>
      </c>
      <c r="AU436" s="79">
        <v>3</v>
      </c>
      <c r="AV436" s="80">
        <f t="shared" si="317"/>
        <v>37.5</v>
      </c>
      <c r="AW436" s="80">
        <f t="shared" si="318"/>
        <v>46.875</v>
      </c>
      <c r="AX436" s="80">
        <f t="shared" si="319"/>
        <v>57.692307692307686</v>
      </c>
      <c r="AY436" s="81">
        <f t="shared" si="320"/>
        <v>23.684210526315788</v>
      </c>
      <c r="AZ436" s="81">
        <f t="shared" si="321"/>
        <v>39.473684210526315</v>
      </c>
      <c r="BA436" s="81">
        <f t="shared" si="322"/>
        <v>69.444444444444443</v>
      </c>
      <c r="BB436" s="81">
        <f t="shared" si="323"/>
        <v>54.054054054054056</v>
      </c>
      <c r="BC436" s="81">
        <f t="shared" si="324"/>
        <v>45.945945945945951</v>
      </c>
      <c r="BD436" s="82">
        <f t="shared" si="343"/>
        <v>11</v>
      </c>
      <c r="BE436" s="83">
        <v>2</v>
      </c>
      <c r="BF436" s="83">
        <v>3</v>
      </c>
      <c r="BG436" s="83">
        <v>9</v>
      </c>
      <c r="BH436" s="83">
        <v>14</v>
      </c>
      <c r="BI436" s="83">
        <v>23</v>
      </c>
      <c r="BJ436" s="83">
        <v>1</v>
      </c>
      <c r="BK436" s="77">
        <f t="shared" si="344"/>
        <v>47</v>
      </c>
      <c r="BL436" s="83">
        <f t="shared" si="325"/>
        <v>2</v>
      </c>
      <c r="BM436" s="84">
        <v>4</v>
      </c>
      <c r="BN436" s="83">
        <f t="shared" si="326"/>
        <v>3</v>
      </c>
      <c r="BO436" s="83">
        <f t="shared" si="327"/>
        <v>9</v>
      </c>
      <c r="BP436" s="83">
        <f t="shared" si="328"/>
        <v>14</v>
      </c>
      <c r="BQ436" s="83">
        <f t="shared" si="329"/>
        <v>23</v>
      </c>
      <c r="BR436" s="83">
        <f t="shared" si="330"/>
        <v>1</v>
      </c>
      <c r="BS436" s="77">
        <f t="shared" si="345"/>
        <v>47</v>
      </c>
      <c r="BT436" s="83">
        <f t="shared" si="331"/>
        <v>0</v>
      </c>
      <c r="BU436" s="77"/>
      <c r="BV436" s="83">
        <f t="shared" si="332"/>
        <v>0</v>
      </c>
      <c r="BW436" s="83">
        <f t="shared" si="333"/>
        <v>0</v>
      </c>
      <c r="BX436" s="83">
        <f t="shared" si="334"/>
        <v>0</v>
      </c>
      <c r="BY436" s="83">
        <f t="shared" si="335"/>
        <v>0</v>
      </c>
      <c r="BZ436" s="83">
        <f t="shared" si="336"/>
        <v>0</v>
      </c>
      <c r="CA436" s="77">
        <f t="shared" si="346"/>
        <v>0</v>
      </c>
      <c r="CC436" s="77"/>
      <c r="CI436" s="77">
        <f t="shared" si="347"/>
        <v>0</v>
      </c>
      <c r="CP436" s="77">
        <f t="shared" si="348"/>
        <v>0</v>
      </c>
      <c r="CQ436" s="85">
        <f t="shared" si="337"/>
        <v>0</v>
      </c>
      <c r="CR436" s="77"/>
      <c r="CS436" s="85">
        <f t="shared" si="306"/>
        <v>0</v>
      </c>
      <c r="CT436" s="85">
        <f t="shared" si="307"/>
        <v>0</v>
      </c>
      <c r="CU436" s="85">
        <f t="shared" si="308"/>
        <v>0</v>
      </c>
      <c r="CV436" s="85">
        <f t="shared" si="309"/>
        <v>0</v>
      </c>
      <c r="CW436" s="85">
        <f t="shared" si="305"/>
        <v>0</v>
      </c>
      <c r="CX436" s="77">
        <f t="shared" si="349"/>
        <v>0</v>
      </c>
      <c r="ET436" s="85">
        <v>1</v>
      </c>
      <c r="EU436" s="85">
        <v>1</v>
      </c>
      <c r="EV436" s="85">
        <v>1</v>
      </c>
      <c r="EW436" s="85">
        <v>4</v>
      </c>
      <c r="EX436" s="85">
        <v>6</v>
      </c>
      <c r="EY436" s="85">
        <v>1</v>
      </c>
      <c r="EZ436" s="85">
        <v>1</v>
      </c>
      <c r="FA436" s="85">
        <v>2</v>
      </c>
      <c r="FB436" s="85">
        <v>8</v>
      </c>
      <c r="FC436" s="85">
        <v>10</v>
      </c>
      <c r="FD436" s="85">
        <v>17</v>
      </c>
      <c r="FE436" s="85">
        <v>0</v>
      </c>
      <c r="FL436" s="86">
        <f t="shared" si="350"/>
        <v>6.7999999999999972</v>
      </c>
      <c r="FM436" s="99">
        <f t="shared" si="338"/>
        <v>0</v>
      </c>
      <c r="FN436" s="99">
        <f t="shared" si="339"/>
        <v>0</v>
      </c>
      <c r="FO436" s="100">
        <f t="shared" si="340"/>
        <v>0</v>
      </c>
      <c r="FP436" s="100">
        <f t="shared" si="341"/>
        <v>0</v>
      </c>
      <c r="FQ436" s="101">
        <v>-0.20436893203883502</v>
      </c>
      <c r="FR436" s="101">
        <v>-0.23040000000000016</v>
      </c>
      <c r="FS436" s="101">
        <v>4.8128342245989227E-2</v>
      </c>
      <c r="FT436" s="100" t="s">
        <v>1986</v>
      </c>
      <c r="FU436" s="100" t="s">
        <v>1987</v>
      </c>
      <c r="FV436" s="100" t="s">
        <v>1413</v>
      </c>
      <c r="FW436" s="100" t="s">
        <v>1590</v>
      </c>
      <c r="FX436" s="100" t="s">
        <v>1988</v>
      </c>
      <c r="FY436" s="100" t="s">
        <v>1890</v>
      </c>
      <c r="FZ436" s="100" t="s">
        <v>1989</v>
      </c>
      <c r="GA436" s="100" t="s">
        <v>1686</v>
      </c>
      <c r="GB436" s="100"/>
    </row>
    <row r="437" spans="1:184" ht="12.75" hidden="1" customHeight="1" x14ac:dyDescent="0.25">
      <c r="A437" s="32" t="s">
        <v>425</v>
      </c>
      <c r="B437" s="90" t="s">
        <v>426</v>
      </c>
      <c r="C437" s="41" t="str">
        <f>'[1]Özet tablo'!P436</f>
        <v>ISPARTA</v>
      </c>
      <c r="D437" s="41"/>
      <c r="E437" s="41"/>
      <c r="F437" s="41"/>
      <c r="G437" s="91">
        <v>4</v>
      </c>
      <c r="H437" s="91">
        <v>19</v>
      </c>
      <c r="I437" s="91">
        <v>43</v>
      </c>
      <c r="J437" s="91">
        <v>66</v>
      </c>
      <c r="K437" s="92">
        <v>30</v>
      </c>
      <c r="L437" s="92">
        <v>37</v>
      </c>
      <c r="M437" s="92">
        <v>50</v>
      </c>
      <c r="N437" s="92">
        <v>117</v>
      </c>
      <c r="O437" s="93"/>
      <c r="P437" s="40">
        <v>17</v>
      </c>
      <c r="Q437" s="94">
        <f t="shared" si="353"/>
        <v>51</v>
      </c>
      <c r="R437" s="95">
        <f t="shared" si="354"/>
        <v>0.77272727272727271</v>
      </c>
      <c r="S437" s="96">
        <v>58</v>
      </c>
      <c r="T437" s="96">
        <v>49</v>
      </c>
      <c r="U437" s="96">
        <v>42</v>
      </c>
      <c r="V437" s="96">
        <v>58</v>
      </c>
      <c r="W437" s="96">
        <v>91</v>
      </c>
      <c r="X437" s="96">
        <v>149</v>
      </c>
      <c r="Y437" s="73">
        <f t="shared" si="310"/>
        <v>51.724137931034484</v>
      </c>
      <c r="Z437" s="73">
        <f t="shared" si="311"/>
        <v>75.510204081632651</v>
      </c>
      <c r="AA437" s="73">
        <f t="shared" si="312"/>
        <v>78.571428571428569</v>
      </c>
      <c r="AB437" s="73">
        <f t="shared" si="313"/>
        <v>76.923076923076934</v>
      </c>
      <c r="AC437" s="73">
        <f t="shared" si="314"/>
        <v>67.114093959731548</v>
      </c>
      <c r="AD437" s="97">
        <f t="shared" si="315"/>
        <v>21</v>
      </c>
      <c r="AE437" s="40">
        <f t="shared" si="316"/>
        <v>9</v>
      </c>
      <c r="AF437" s="98">
        <v>68</v>
      </c>
      <c r="AG437" s="98">
        <v>52</v>
      </c>
      <c r="AH437" s="98">
        <v>74</v>
      </c>
      <c r="AI437" s="98">
        <v>34</v>
      </c>
      <c r="AJ437" s="98">
        <v>17</v>
      </c>
      <c r="AK437" s="98">
        <v>14</v>
      </c>
      <c r="AL437" s="76">
        <v>2</v>
      </c>
      <c r="AM437" s="76">
        <v>5</v>
      </c>
      <c r="AN437" s="77">
        <v>13</v>
      </c>
      <c r="AO437" s="77">
        <v>32</v>
      </c>
      <c r="AP437" s="77">
        <v>37</v>
      </c>
      <c r="AQ437" s="77">
        <v>2</v>
      </c>
      <c r="AR437" s="77">
        <f t="shared" si="342"/>
        <v>84</v>
      </c>
      <c r="AS437" s="77">
        <v>13</v>
      </c>
      <c r="AT437" s="77"/>
      <c r="AU437" s="79">
        <v>5</v>
      </c>
      <c r="AV437" s="80">
        <f t="shared" si="317"/>
        <v>45.348837209302324</v>
      </c>
      <c r="AW437" s="80">
        <f t="shared" si="318"/>
        <v>53.703703703703709</v>
      </c>
      <c r="AX437" s="80">
        <f t="shared" si="319"/>
        <v>76.470588235294116</v>
      </c>
      <c r="AY437" s="81">
        <f t="shared" si="320"/>
        <v>25</v>
      </c>
      <c r="AZ437" s="81">
        <f t="shared" si="321"/>
        <v>43.243243243243242</v>
      </c>
      <c r="BA437" s="81">
        <f t="shared" si="322"/>
        <v>82.35294117647058</v>
      </c>
      <c r="BB437" s="81">
        <f t="shared" si="323"/>
        <v>59.199999999999996</v>
      </c>
      <c r="BC437" s="81">
        <f t="shared" si="324"/>
        <v>53.398058252427184</v>
      </c>
      <c r="BD437" s="82">
        <f t="shared" si="343"/>
        <v>9</v>
      </c>
      <c r="BE437" s="83">
        <v>2</v>
      </c>
      <c r="BF437" s="83">
        <v>5</v>
      </c>
      <c r="BG437" s="83">
        <v>13</v>
      </c>
      <c r="BH437" s="83">
        <v>32</v>
      </c>
      <c r="BI437" s="83">
        <v>36</v>
      </c>
      <c r="BJ437" s="83">
        <v>3</v>
      </c>
      <c r="BK437" s="77">
        <f t="shared" si="344"/>
        <v>84</v>
      </c>
      <c r="BL437" s="83">
        <f t="shared" si="325"/>
        <v>2</v>
      </c>
      <c r="BM437" s="84">
        <v>5</v>
      </c>
      <c r="BN437" s="83">
        <f t="shared" si="326"/>
        <v>5</v>
      </c>
      <c r="BO437" s="83">
        <f t="shared" si="327"/>
        <v>13</v>
      </c>
      <c r="BP437" s="83">
        <f t="shared" si="328"/>
        <v>32</v>
      </c>
      <c r="BQ437" s="83">
        <f t="shared" si="329"/>
        <v>36</v>
      </c>
      <c r="BR437" s="83">
        <f t="shared" si="330"/>
        <v>3</v>
      </c>
      <c r="BS437" s="77">
        <f t="shared" si="345"/>
        <v>84</v>
      </c>
      <c r="BT437" s="83">
        <f t="shared" si="331"/>
        <v>0</v>
      </c>
      <c r="BU437" s="77"/>
      <c r="BV437" s="83">
        <f t="shared" si="332"/>
        <v>0</v>
      </c>
      <c r="BW437" s="83">
        <f t="shared" si="333"/>
        <v>0</v>
      </c>
      <c r="BX437" s="83">
        <f t="shared" si="334"/>
        <v>0</v>
      </c>
      <c r="BY437" s="83">
        <f t="shared" si="335"/>
        <v>0</v>
      </c>
      <c r="BZ437" s="83">
        <f t="shared" si="336"/>
        <v>0</v>
      </c>
      <c r="CA437" s="77">
        <f t="shared" si="346"/>
        <v>0</v>
      </c>
      <c r="CC437" s="77"/>
      <c r="CI437" s="77">
        <f t="shared" si="347"/>
        <v>0</v>
      </c>
      <c r="CP437" s="77">
        <f t="shared" si="348"/>
        <v>0</v>
      </c>
      <c r="CQ437" s="85">
        <f t="shared" si="337"/>
        <v>0</v>
      </c>
      <c r="CR437" s="77"/>
      <c r="CS437" s="85">
        <f t="shared" si="306"/>
        <v>0</v>
      </c>
      <c r="CT437" s="85">
        <f t="shared" si="307"/>
        <v>0</v>
      </c>
      <c r="CU437" s="85">
        <f t="shared" si="308"/>
        <v>0</v>
      </c>
      <c r="CV437" s="85">
        <f t="shared" si="309"/>
        <v>0</v>
      </c>
      <c r="CW437" s="85">
        <f t="shared" si="305"/>
        <v>0</v>
      </c>
      <c r="CX437" s="77">
        <f t="shared" si="349"/>
        <v>0</v>
      </c>
      <c r="ET437" s="85">
        <v>1</v>
      </c>
      <c r="EU437" s="85">
        <v>1</v>
      </c>
      <c r="EV437" s="85">
        <v>1</v>
      </c>
      <c r="EW437" s="85">
        <v>4</v>
      </c>
      <c r="EX437" s="85">
        <v>4</v>
      </c>
      <c r="EY437" s="85">
        <v>0</v>
      </c>
      <c r="EZ437" s="85">
        <v>1</v>
      </c>
      <c r="FA437" s="85">
        <v>4</v>
      </c>
      <c r="FB437" s="85">
        <v>12</v>
      </c>
      <c r="FC437" s="85">
        <v>28</v>
      </c>
      <c r="FD437" s="85">
        <v>32</v>
      </c>
      <c r="FE437" s="85">
        <v>3</v>
      </c>
      <c r="FL437" s="86">
        <f t="shared" si="350"/>
        <v>4.5999999999999943</v>
      </c>
      <c r="FM437" s="99">
        <f t="shared" si="338"/>
        <v>0</v>
      </c>
      <c r="FN437" s="99">
        <f t="shared" si="339"/>
        <v>0</v>
      </c>
      <c r="FO437" s="100">
        <f t="shared" si="340"/>
        <v>0</v>
      </c>
      <c r="FP437" s="100">
        <f t="shared" si="341"/>
        <v>0</v>
      </c>
      <c r="FQ437" s="101">
        <v>0.34839924670433137</v>
      </c>
      <c r="FR437" s="101">
        <v>0.22126625639800038</v>
      </c>
      <c r="FS437" s="101">
        <v>5.0112191473448212E-2</v>
      </c>
      <c r="FT437" s="100" t="s">
        <v>1702</v>
      </c>
      <c r="FU437" s="100" t="s">
        <v>1744</v>
      </c>
      <c r="FV437" s="100" t="s">
        <v>2192</v>
      </c>
      <c r="FW437" s="100" t="s">
        <v>1877</v>
      </c>
      <c r="FX437" s="100" t="s">
        <v>1722</v>
      </c>
      <c r="FY437" s="100" t="s">
        <v>1897</v>
      </c>
      <c r="FZ437" s="100" t="s">
        <v>1980</v>
      </c>
      <c r="GA437" s="100" t="s">
        <v>1527</v>
      </c>
      <c r="GB437" s="100"/>
    </row>
    <row r="438" spans="1:184" hidden="1" x14ac:dyDescent="0.25">
      <c r="A438" s="32" t="s">
        <v>425</v>
      </c>
      <c r="B438" s="90" t="s">
        <v>427</v>
      </c>
      <c r="C438" s="41" t="str">
        <f>'[1]Özet tablo'!P437</f>
        <v>ISPARTA</v>
      </c>
      <c r="D438" s="41"/>
      <c r="E438" s="41"/>
      <c r="F438" s="41"/>
      <c r="G438" s="91">
        <v>37</v>
      </c>
      <c r="H438" s="91">
        <v>117</v>
      </c>
      <c r="I438" s="91">
        <v>283</v>
      </c>
      <c r="J438" s="91">
        <v>437</v>
      </c>
      <c r="K438" s="92">
        <v>39</v>
      </c>
      <c r="L438" s="92">
        <v>124</v>
      </c>
      <c r="M438" s="92">
        <v>297</v>
      </c>
      <c r="N438" s="92">
        <v>460</v>
      </c>
      <c r="O438" s="93">
        <v>5</v>
      </c>
      <c r="P438" s="40">
        <v>111</v>
      </c>
      <c r="Q438" s="94">
        <f t="shared" si="353"/>
        <v>23</v>
      </c>
      <c r="R438" s="111">
        <f t="shared" si="354"/>
        <v>5.2631578947368418E-2</v>
      </c>
      <c r="S438" s="96">
        <v>303</v>
      </c>
      <c r="T438" s="96">
        <v>419</v>
      </c>
      <c r="U438" s="96">
        <v>270</v>
      </c>
      <c r="V438" s="96">
        <v>396</v>
      </c>
      <c r="W438" s="96">
        <v>689</v>
      </c>
      <c r="X438" s="96">
        <v>992</v>
      </c>
      <c r="Y438" s="73">
        <f t="shared" si="310"/>
        <v>12.871287128712872</v>
      </c>
      <c r="Z438" s="73">
        <f t="shared" si="311"/>
        <v>29.594272076372313</v>
      </c>
      <c r="AA438" s="73">
        <f t="shared" si="312"/>
        <v>70.740740740740733</v>
      </c>
      <c r="AB438" s="73">
        <f t="shared" si="313"/>
        <v>45.718432510885343</v>
      </c>
      <c r="AC438" s="73">
        <f t="shared" si="314"/>
        <v>35.685483870967744</v>
      </c>
      <c r="AD438" s="112">
        <f t="shared" si="315"/>
        <v>374</v>
      </c>
      <c r="AE438" s="40">
        <f t="shared" si="316"/>
        <v>79</v>
      </c>
      <c r="AF438" s="98">
        <v>371</v>
      </c>
      <c r="AG438" s="98">
        <v>324</v>
      </c>
      <c r="AH438" s="98">
        <v>377</v>
      </c>
      <c r="AI438" s="98">
        <v>296</v>
      </c>
      <c r="AJ438" s="98">
        <v>124</v>
      </c>
      <c r="AK438" s="98">
        <v>71</v>
      </c>
      <c r="AL438" s="76">
        <v>18</v>
      </c>
      <c r="AM438" s="76">
        <v>33</v>
      </c>
      <c r="AN438" s="77">
        <v>46</v>
      </c>
      <c r="AO438" s="77">
        <v>133</v>
      </c>
      <c r="AP438" s="77">
        <v>290</v>
      </c>
      <c r="AQ438" s="77">
        <v>18</v>
      </c>
      <c r="AR438" s="77">
        <f t="shared" si="342"/>
        <v>487</v>
      </c>
      <c r="AS438" s="77">
        <v>107</v>
      </c>
      <c r="AT438" s="78">
        <v>2</v>
      </c>
      <c r="AU438" s="79">
        <v>20</v>
      </c>
      <c r="AV438" s="80">
        <f t="shared" si="317"/>
        <v>39.838709677419352</v>
      </c>
      <c r="AW438" s="80">
        <f t="shared" si="318"/>
        <v>49.628528974739972</v>
      </c>
      <c r="AX438" s="80">
        <f t="shared" si="319"/>
        <v>67.905405405405403</v>
      </c>
      <c r="AY438" s="81">
        <f t="shared" si="320"/>
        <v>14.19753086419753</v>
      </c>
      <c r="AZ438" s="81">
        <f t="shared" si="321"/>
        <v>35.278514588859416</v>
      </c>
      <c r="BA438" s="81">
        <f t="shared" si="322"/>
        <v>74.285714285714292</v>
      </c>
      <c r="BB438" s="81">
        <f t="shared" si="323"/>
        <v>55.834378920953576</v>
      </c>
      <c r="BC438" s="81">
        <f t="shared" si="324"/>
        <v>48.118279569892472</v>
      </c>
      <c r="BD438" s="82">
        <f t="shared" si="343"/>
        <v>108</v>
      </c>
      <c r="BE438" s="83">
        <v>18</v>
      </c>
      <c r="BF438" s="83">
        <v>34</v>
      </c>
      <c r="BG438" s="83">
        <v>47</v>
      </c>
      <c r="BH438" s="83">
        <v>130</v>
      </c>
      <c r="BI438" s="83">
        <v>291</v>
      </c>
      <c r="BJ438" s="83">
        <v>26</v>
      </c>
      <c r="BK438" s="77">
        <f t="shared" si="344"/>
        <v>494</v>
      </c>
      <c r="BL438" s="83">
        <f t="shared" si="325"/>
        <v>17</v>
      </c>
      <c r="BM438" s="84">
        <v>30</v>
      </c>
      <c r="BN438" s="83">
        <f t="shared" si="326"/>
        <v>31</v>
      </c>
      <c r="BO438" s="83">
        <f t="shared" si="327"/>
        <v>38</v>
      </c>
      <c r="BP438" s="83">
        <f t="shared" si="328"/>
        <v>117</v>
      </c>
      <c r="BQ438" s="83">
        <f t="shared" si="329"/>
        <v>266</v>
      </c>
      <c r="BR438" s="83">
        <f t="shared" si="330"/>
        <v>23</v>
      </c>
      <c r="BS438" s="77">
        <f t="shared" si="345"/>
        <v>444</v>
      </c>
      <c r="BT438" s="83">
        <f t="shared" si="331"/>
        <v>0</v>
      </c>
      <c r="BU438" s="77"/>
      <c r="BV438" s="83">
        <f t="shared" si="332"/>
        <v>0</v>
      </c>
      <c r="BW438" s="83">
        <f t="shared" si="333"/>
        <v>0</v>
      </c>
      <c r="BX438" s="83">
        <f t="shared" si="334"/>
        <v>0</v>
      </c>
      <c r="BY438" s="83">
        <f t="shared" si="335"/>
        <v>0</v>
      </c>
      <c r="BZ438" s="83">
        <f t="shared" si="336"/>
        <v>0</v>
      </c>
      <c r="CA438" s="77">
        <f t="shared" si="346"/>
        <v>0</v>
      </c>
      <c r="CB438" s="85">
        <v>1</v>
      </c>
      <c r="CC438" s="77">
        <v>3</v>
      </c>
      <c r="CD438" s="85">
        <v>3</v>
      </c>
      <c r="CE438" s="85">
        <v>9</v>
      </c>
      <c r="CF438" s="85">
        <v>13</v>
      </c>
      <c r="CG438" s="85">
        <v>25</v>
      </c>
      <c r="CH438" s="85">
        <v>3</v>
      </c>
      <c r="CI438" s="77">
        <f t="shared" si="347"/>
        <v>50</v>
      </c>
      <c r="CP438" s="77">
        <f t="shared" si="348"/>
        <v>0</v>
      </c>
      <c r="CQ438" s="85">
        <f t="shared" si="337"/>
        <v>0</v>
      </c>
      <c r="CR438" s="77"/>
      <c r="CS438" s="85">
        <f t="shared" si="306"/>
        <v>0</v>
      </c>
      <c r="CT438" s="85">
        <f t="shared" si="307"/>
        <v>0</v>
      </c>
      <c r="CU438" s="85">
        <f t="shared" si="308"/>
        <v>0</v>
      </c>
      <c r="CV438" s="85">
        <f t="shared" si="309"/>
        <v>0</v>
      </c>
      <c r="CW438" s="85">
        <f t="shared" si="305"/>
        <v>0</v>
      </c>
      <c r="CX438" s="77">
        <f t="shared" si="349"/>
        <v>0</v>
      </c>
      <c r="ET438" s="85">
        <v>14</v>
      </c>
      <c r="EU438" s="85">
        <v>18</v>
      </c>
      <c r="EV438" s="85">
        <v>11</v>
      </c>
      <c r="EW438" s="85">
        <v>50</v>
      </c>
      <c r="EX438" s="85">
        <v>150</v>
      </c>
      <c r="EY438" s="85">
        <v>15</v>
      </c>
      <c r="EZ438" s="85">
        <v>3</v>
      </c>
      <c r="FA438" s="85">
        <v>13</v>
      </c>
      <c r="FB438" s="85">
        <v>27</v>
      </c>
      <c r="FC438" s="85">
        <v>67</v>
      </c>
      <c r="FD438" s="85">
        <v>116</v>
      </c>
      <c r="FE438" s="85">
        <v>8</v>
      </c>
      <c r="FL438" s="86">
        <f t="shared" si="350"/>
        <v>28.099999999999966</v>
      </c>
      <c r="FM438" s="99">
        <f t="shared" si="338"/>
        <v>1</v>
      </c>
      <c r="FN438" s="99">
        <f t="shared" si="339"/>
        <v>0</v>
      </c>
      <c r="FO438" s="100">
        <f t="shared" si="340"/>
        <v>0.17</v>
      </c>
      <c r="FP438" s="100">
        <f t="shared" si="341"/>
        <v>0</v>
      </c>
      <c r="FQ438" s="101">
        <v>0.37791798107255514</v>
      </c>
      <c r="FR438" s="101">
        <v>0.11719214753123124</v>
      </c>
      <c r="FS438" s="101">
        <v>0.18075187969924839</v>
      </c>
      <c r="FT438" s="100" t="s">
        <v>1594</v>
      </c>
      <c r="FU438" s="100" t="s">
        <v>2023</v>
      </c>
      <c r="FV438" s="100" t="s">
        <v>1568</v>
      </c>
      <c r="FW438" s="100" t="s">
        <v>2024</v>
      </c>
      <c r="FX438" s="100" t="s">
        <v>1413</v>
      </c>
      <c r="FY438" s="100" t="s">
        <v>1500</v>
      </c>
      <c r="FZ438" s="100" t="s">
        <v>1883</v>
      </c>
      <c r="GA438" s="100" t="s">
        <v>1822</v>
      </c>
      <c r="GB438" s="100"/>
    </row>
    <row r="439" spans="1:184" ht="15" hidden="1" customHeight="1" x14ac:dyDescent="0.25">
      <c r="A439" s="32" t="s">
        <v>425</v>
      </c>
      <c r="B439" s="90" t="s">
        <v>428</v>
      </c>
      <c r="C439" s="41" t="str">
        <f>'[1]Özet tablo'!P438</f>
        <v>ISPARTA</v>
      </c>
      <c r="D439" s="41"/>
      <c r="E439" s="41"/>
      <c r="F439" s="41"/>
      <c r="G439" s="91">
        <v>19</v>
      </c>
      <c r="H439" s="91">
        <v>63</v>
      </c>
      <c r="I439" s="91">
        <v>118</v>
      </c>
      <c r="J439" s="91">
        <v>200</v>
      </c>
      <c r="K439" s="92">
        <v>16</v>
      </c>
      <c r="L439" s="92">
        <v>69</v>
      </c>
      <c r="M439" s="92">
        <v>129</v>
      </c>
      <c r="N439" s="92">
        <v>214</v>
      </c>
      <c r="O439" s="93">
        <v>3</v>
      </c>
      <c r="P439" s="40">
        <v>37</v>
      </c>
      <c r="Q439" s="94">
        <f t="shared" si="353"/>
        <v>14</v>
      </c>
      <c r="R439" s="95">
        <f t="shared" si="354"/>
        <v>7.0000000000000007E-2</v>
      </c>
      <c r="S439" s="96">
        <v>155</v>
      </c>
      <c r="T439" s="96">
        <v>183</v>
      </c>
      <c r="U439" s="96">
        <v>130</v>
      </c>
      <c r="V439" s="96">
        <v>195</v>
      </c>
      <c r="W439" s="96">
        <v>313</v>
      </c>
      <c r="X439" s="96">
        <v>468</v>
      </c>
      <c r="Y439" s="73">
        <f t="shared" si="310"/>
        <v>10.32258064516129</v>
      </c>
      <c r="Z439" s="73">
        <f t="shared" si="311"/>
        <v>37.704918032786885</v>
      </c>
      <c r="AA439" s="73">
        <f t="shared" si="312"/>
        <v>73.076923076923066</v>
      </c>
      <c r="AB439" s="73">
        <f t="shared" si="313"/>
        <v>52.396166134185307</v>
      </c>
      <c r="AC439" s="73">
        <f t="shared" si="314"/>
        <v>38.461538461538467</v>
      </c>
      <c r="AD439" s="97">
        <f t="shared" si="315"/>
        <v>149</v>
      </c>
      <c r="AE439" s="40">
        <f t="shared" si="316"/>
        <v>35</v>
      </c>
      <c r="AF439" s="98">
        <v>190</v>
      </c>
      <c r="AG439" s="98">
        <v>142</v>
      </c>
      <c r="AH439" s="98">
        <v>194</v>
      </c>
      <c r="AI439" s="98">
        <v>115</v>
      </c>
      <c r="AJ439" s="98">
        <v>60</v>
      </c>
      <c r="AK439" s="98">
        <v>37</v>
      </c>
      <c r="AL439" s="76">
        <v>11</v>
      </c>
      <c r="AM439" s="76">
        <v>14</v>
      </c>
      <c r="AN439" s="77">
        <v>17</v>
      </c>
      <c r="AO439" s="77">
        <v>65</v>
      </c>
      <c r="AP439" s="77">
        <v>129</v>
      </c>
      <c r="AQ439" s="77">
        <v>12</v>
      </c>
      <c r="AR439" s="77">
        <f t="shared" si="342"/>
        <v>223</v>
      </c>
      <c r="AS439" s="77">
        <v>53</v>
      </c>
      <c r="AT439" s="78">
        <v>5</v>
      </c>
      <c r="AU439" s="79">
        <v>17</v>
      </c>
      <c r="AV439" s="80">
        <f t="shared" si="317"/>
        <v>40.856031128404666</v>
      </c>
      <c r="AW439" s="80">
        <f t="shared" si="318"/>
        <v>49.514563106796118</v>
      </c>
      <c r="AX439" s="80">
        <f t="shared" si="319"/>
        <v>76.521739130434781</v>
      </c>
      <c r="AY439" s="81">
        <f t="shared" si="320"/>
        <v>11.971830985915492</v>
      </c>
      <c r="AZ439" s="81">
        <f t="shared" si="321"/>
        <v>33.505154639175252</v>
      </c>
      <c r="BA439" s="81">
        <f t="shared" si="322"/>
        <v>86.285714285714292</v>
      </c>
      <c r="BB439" s="81">
        <f t="shared" si="323"/>
        <v>58.536585365853654</v>
      </c>
      <c r="BC439" s="81">
        <f t="shared" si="324"/>
        <v>52.996845425867512</v>
      </c>
      <c r="BD439" s="82">
        <f t="shared" si="343"/>
        <v>24</v>
      </c>
      <c r="BE439" s="83">
        <v>11</v>
      </c>
      <c r="BF439" s="83">
        <v>14</v>
      </c>
      <c r="BG439" s="83">
        <v>16</v>
      </c>
      <c r="BH439" s="83">
        <v>59</v>
      </c>
      <c r="BI439" s="83">
        <v>129</v>
      </c>
      <c r="BJ439" s="83">
        <v>17</v>
      </c>
      <c r="BK439" s="77">
        <f t="shared" si="344"/>
        <v>221</v>
      </c>
      <c r="BL439" s="83">
        <f t="shared" si="325"/>
        <v>11</v>
      </c>
      <c r="BM439" s="84">
        <v>14</v>
      </c>
      <c r="BN439" s="83">
        <f t="shared" si="326"/>
        <v>14</v>
      </c>
      <c r="BO439" s="83">
        <f t="shared" si="327"/>
        <v>16</v>
      </c>
      <c r="BP439" s="83">
        <f t="shared" si="328"/>
        <v>59</v>
      </c>
      <c r="BQ439" s="83">
        <f t="shared" si="329"/>
        <v>129</v>
      </c>
      <c r="BR439" s="83">
        <f t="shared" si="330"/>
        <v>17</v>
      </c>
      <c r="BS439" s="77">
        <f t="shared" si="345"/>
        <v>221</v>
      </c>
      <c r="BT439" s="83">
        <f t="shared" si="331"/>
        <v>0</v>
      </c>
      <c r="BU439" s="77"/>
      <c r="BV439" s="83">
        <f t="shared" si="332"/>
        <v>0</v>
      </c>
      <c r="BW439" s="83">
        <f t="shared" si="333"/>
        <v>0</v>
      </c>
      <c r="BX439" s="83">
        <f t="shared" si="334"/>
        <v>0</v>
      </c>
      <c r="BY439" s="83">
        <f t="shared" si="335"/>
        <v>0</v>
      </c>
      <c r="BZ439" s="83">
        <f t="shared" si="336"/>
        <v>0</v>
      </c>
      <c r="CA439" s="77">
        <f t="shared" si="346"/>
        <v>0</v>
      </c>
      <c r="CC439" s="77"/>
      <c r="CI439" s="77">
        <f t="shared" si="347"/>
        <v>0</v>
      </c>
      <c r="CP439" s="77">
        <f t="shared" si="348"/>
        <v>0</v>
      </c>
      <c r="CQ439" s="85">
        <f t="shared" si="337"/>
        <v>0</v>
      </c>
      <c r="CR439" s="77"/>
      <c r="CS439" s="85">
        <f t="shared" si="306"/>
        <v>0</v>
      </c>
      <c r="CT439" s="85">
        <f t="shared" si="307"/>
        <v>0</v>
      </c>
      <c r="CU439" s="85">
        <f t="shared" si="308"/>
        <v>0</v>
      </c>
      <c r="CV439" s="85">
        <f t="shared" si="309"/>
        <v>0</v>
      </c>
      <c r="CW439" s="85">
        <f t="shared" si="305"/>
        <v>0</v>
      </c>
      <c r="CX439" s="77">
        <f t="shared" si="349"/>
        <v>0</v>
      </c>
      <c r="ET439" s="85">
        <v>10</v>
      </c>
      <c r="EU439" s="85">
        <v>11</v>
      </c>
      <c r="EV439" s="85">
        <v>6</v>
      </c>
      <c r="EW439" s="85">
        <v>39</v>
      </c>
      <c r="EX439" s="85">
        <v>104</v>
      </c>
      <c r="EY439" s="85">
        <v>14</v>
      </c>
      <c r="EZ439" s="85">
        <v>1</v>
      </c>
      <c r="FA439" s="85">
        <v>3</v>
      </c>
      <c r="FB439" s="85">
        <v>10</v>
      </c>
      <c r="FC439" s="85">
        <v>20</v>
      </c>
      <c r="FD439" s="85">
        <v>25</v>
      </c>
      <c r="FE439" s="85">
        <v>3</v>
      </c>
      <c r="FL439" s="86">
        <f t="shared" si="350"/>
        <v>5.2999999999999829</v>
      </c>
      <c r="FM439" s="99">
        <f t="shared" si="338"/>
        <v>0</v>
      </c>
      <c r="FN439" s="99">
        <f t="shared" si="339"/>
        <v>0</v>
      </c>
      <c r="FO439" s="100">
        <f t="shared" si="340"/>
        <v>0</v>
      </c>
      <c r="FP439" s="100">
        <f t="shared" si="341"/>
        <v>0</v>
      </c>
      <c r="FQ439" s="101">
        <v>8.9096376008862041E-2</v>
      </c>
      <c r="FR439" s="101">
        <v>8.6625766871165535E-2</v>
      </c>
      <c r="FS439" s="101">
        <v>-1.540436456996136E-2</v>
      </c>
      <c r="FT439" s="100" t="s">
        <v>2058</v>
      </c>
      <c r="FU439" s="100" t="s">
        <v>2085</v>
      </c>
      <c r="FV439" s="100" t="s">
        <v>2086</v>
      </c>
      <c r="FW439" s="100" t="s">
        <v>1697</v>
      </c>
      <c r="FX439" s="100" t="s">
        <v>1795</v>
      </c>
      <c r="FY439" s="100" t="s">
        <v>1921</v>
      </c>
      <c r="FZ439" s="100" t="s">
        <v>1873</v>
      </c>
      <c r="GA439" s="100" t="s">
        <v>1707</v>
      </c>
      <c r="GB439" s="100"/>
    </row>
    <row r="440" spans="1:184" hidden="1" x14ac:dyDescent="0.25">
      <c r="A440" s="32" t="s">
        <v>425</v>
      </c>
      <c r="B440" s="90" t="s">
        <v>1013</v>
      </c>
      <c r="C440" s="41" t="str">
        <f>'[1]Özet tablo'!P439</f>
        <v>ISPARTA</v>
      </c>
      <c r="D440" s="41"/>
      <c r="E440" s="41"/>
      <c r="F440" s="41"/>
      <c r="G440" s="91">
        <v>13</v>
      </c>
      <c r="H440" s="91">
        <v>33</v>
      </c>
      <c r="I440" s="91">
        <v>48</v>
      </c>
      <c r="J440" s="91">
        <v>94</v>
      </c>
      <c r="K440" s="92">
        <v>14</v>
      </c>
      <c r="L440" s="92">
        <v>34</v>
      </c>
      <c r="M440" s="92">
        <v>51</v>
      </c>
      <c r="N440" s="92">
        <v>99</v>
      </c>
      <c r="O440" s="93">
        <v>6</v>
      </c>
      <c r="P440" s="40">
        <v>16</v>
      </c>
      <c r="Q440" s="94">
        <f t="shared" si="353"/>
        <v>5</v>
      </c>
      <c r="R440" s="95">
        <f t="shared" si="354"/>
        <v>5.3191489361702128E-2</v>
      </c>
      <c r="S440" s="96">
        <v>63</v>
      </c>
      <c r="T440" s="96">
        <v>71</v>
      </c>
      <c r="U440" s="96">
        <v>52</v>
      </c>
      <c r="V440" s="96">
        <v>72</v>
      </c>
      <c r="W440" s="96">
        <v>123</v>
      </c>
      <c r="X440" s="96">
        <v>186</v>
      </c>
      <c r="Y440" s="73">
        <f t="shared" si="310"/>
        <v>22.222222222222221</v>
      </c>
      <c r="Z440" s="73">
        <f t="shared" si="311"/>
        <v>47.887323943661968</v>
      </c>
      <c r="AA440" s="73">
        <f t="shared" si="312"/>
        <v>78.84615384615384</v>
      </c>
      <c r="AB440" s="73">
        <f t="shared" si="313"/>
        <v>60.975609756097562</v>
      </c>
      <c r="AC440" s="73">
        <f t="shared" si="314"/>
        <v>47.8494623655914</v>
      </c>
      <c r="AD440" s="97">
        <f t="shared" si="315"/>
        <v>48</v>
      </c>
      <c r="AE440" s="40">
        <f t="shared" si="316"/>
        <v>11</v>
      </c>
      <c r="AF440" s="98">
        <v>83</v>
      </c>
      <c r="AG440" s="98">
        <v>66</v>
      </c>
      <c r="AH440" s="98">
        <v>87</v>
      </c>
      <c r="AI440" s="98">
        <v>54</v>
      </c>
      <c r="AJ440" s="98">
        <v>22</v>
      </c>
      <c r="AK440" s="98">
        <v>12</v>
      </c>
      <c r="AL440" s="76">
        <v>5</v>
      </c>
      <c r="AM440" s="76">
        <v>7</v>
      </c>
      <c r="AN440" s="77">
        <v>15</v>
      </c>
      <c r="AO440" s="77">
        <v>49</v>
      </c>
      <c r="AP440" s="77">
        <v>42</v>
      </c>
      <c r="AQ440" s="77">
        <v>2</v>
      </c>
      <c r="AR440" s="77">
        <f t="shared" si="342"/>
        <v>108</v>
      </c>
      <c r="AS440" s="77">
        <v>10</v>
      </c>
      <c r="AT440" s="78">
        <v>7</v>
      </c>
      <c r="AU440" s="79">
        <v>10</v>
      </c>
      <c r="AV440" s="80">
        <f t="shared" si="317"/>
        <v>40.833333333333336</v>
      </c>
      <c r="AW440" s="80">
        <f t="shared" si="318"/>
        <v>58.865248226950349</v>
      </c>
      <c r="AX440" s="80">
        <f t="shared" si="319"/>
        <v>62.962962962962962</v>
      </c>
      <c r="AY440" s="81">
        <f t="shared" si="320"/>
        <v>22.727272727272727</v>
      </c>
      <c r="AZ440" s="81">
        <f t="shared" si="321"/>
        <v>56.321839080459768</v>
      </c>
      <c r="BA440" s="81">
        <f t="shared" si="322"/>
        <v>77.631578947368425</v>
      </c>
      <c r="BB440" s="81">
        <f t="shared" si="323"/>
        <v>66.257668711656436</v>
      </c>
      <c r="BC440" s="81">
        <f t="shared" si="324"/>
        <v>52.112676056338024</v>
      </c>
      <c r="BD440" s="82">
        <f t="shared" si="343"/>
        <v>17</v>
      </c>
      <c r="BE440" s="83">
        <v>5</v>
      </c>
      <c r="BF440" s="83">
        <v>8</v>
      </c>
      <c r="BG440" s="83">
        <v>25</v>
      </c>
      <c r="BH440" s="83">
        <v>52</v>
      </c>
      <c r="BI440" s="83">
        <v>43</v>
      </c>
      <c r="BJ440" s="83">
        <v>2</v>
      </c>
      <c r="BK440" s="77">
        <f t="shared" si="344"/>
        <v>122</v>
      </c>
      <c r="BL440" s="83">
        <f t="shared" si="325"/>
        <v>5</v>
      </c>
      <c r="BM440" s="84">
        <v>7</v>
      </c>
      <c r="BN440" s="83">
        <f t="shared" si="326"/>
        <v>8</v>
      </c>
      <c r="BO440" s="83">
        <f t="shared" si="327"/>
        <v>25</v>
      </c>
      <c r="BP440" s="83">
        <f t="shared" si="328"/>
        <v>52</v>
      </c>
      <c r="BQ440" s="83">
        <f t="shared" si="329"/>
        <v>43</v>
      </c>
      <c r="BR440" s="83">
        <f t="shared" si="330"/>
        <v>2</v>
      </c>
      <c r="BS440" s="77">
        <f t="shared" si="345"/>
        <v>122</v>
      </c>
      <c r="BT440" s="83">
        <f t="shared" si="331"/>
        <v>0</v>
      </c>
      <c r="BU440" s="77"/>
      <c r="BV440" s="83">
        <f t="shared" si="332"/>
        <v>0</v>
      </c>
      <c r="BW440" s="83">
        <f t="shared" si="333"/>
        <v>0</v>
      </c>
      <c r="BX440" s="83">
        <f t="shared" si="334"/>
        <v>0</v>
      </c>
      <c r="BY440" s="83">
        <f t="shared" si="335"/>
        <v>0</v>
      </c>
      <c r="BZ440" s="83">
        <f t="shared" si="336"/>
        <v>0</v>
      </c>
      <c r="CA440" s="77">
        <f t="shared" si="346"/>
        <v>0</v>
      </c>
      <c r="CC440" s="77"/>
      <c r="CI440" s="77">
        <f t="shared" si="347"/>
        <v>0</v>
      </c>
      <c r="CP440" s="77">
        <f t="shared" si="348"/>
        <v>0</v>
      </c>
      <c r="CQ440" s="85">
        <f t="shared" si="337"/>
        <v>0</v>
      </c>
      <c r="CR440" s="77"/>
      <c r="CS440" s="85">
        <f t="shared" si="306"/>
        <v>0</v>
      </c>
      <c r="CT440" s="85">
        <f t="shared" si="307"/>
        <v>0</v>
      </c>
      <c r="CU440" s="85">
        <f t="shared" si="308"/>
        <v>0</v>
      </c>
      <c r="CV440" s="85">
        <f t="shared" si="309"/>
        <v>0</v>
      </c>
      <c r="CW440" s="85">
        <f t="shared" si="305"/>
        <v>0</v>
      </c>
      <c r="CX440" s="77">
        <f t="shared" si="349"/>
        <v>0</v>
      </c>
      <c r="ET440" s="85">
        <v>4</v>
      </c>
      <c r="EU440" s="85">
        <v>5</v>
      </c>
      <c r="EV440" s="85">
        <v>2</v>
      </c>
      <c r="EW440" s="85">
        <v>29</v>
      </c>
      <c r="EX440" s="85">
        <v>37</v>
      </c>
      <c r="EY440" s="85">
        <v>1</v>
      </c>
      <c r="EZ440" s="85">
        <v>1</v>
      </c>
      <c r="FA440" s="85">
        <v>3</v>
      </c>
      <c r="FB440" s="85">
        <v>23</v>
      </c>
      <c r="FC440" s="85">
        <v>23</v>
      </c>
      <c r="FD440" s="85">
        <v>6</v>
      </c>
      <c r="FE440" s="85">
        <v>1</v>
      </c>
      <c r="FL440" s="86">
        <f t="shared" si="350"/>
        <v>0</v>
      </c>
      <c r="FM440" s="99">
        <f t="shared" si="338"/>
        <v>0</v>
      </c>
      <c r="FN440" s="99">
        <f t="shared" si="339"/>
        <v>0</v>
      </c>
      <c r="FO440" s="100">
        <f t="shared" si="340"/>
        <v>0</v>
      </c>
      <c r="FP440" s="100">
        <f t="shared" si="341"/>
        <v>0</v>
      </c>
      <c r="FQ440" s="101">
        <v>0.19910011248593915</v>
      </c>
      <c r="FR440" s="101">
        <v>0.13433583959899753</v>
      </c>
      <c r="FS440" s="101">
        <v>-3.2510771641206589E-2</v>
      </c>
      <c r="FT440" s="100" t="s">
        <v>2024</v>
      </c>
      <c r="FU440" s="100" t="s">
        <v>2164</v>
      </c>
      <c r="FV440" s="100" t="s">
        <v>1591</v>
      </c>
      <c r="FW440" s="100" t="s">
        <v>2277</v>
      </c>
      <c r="FX440" s="100" t="s">
        <v>2276</v>
      </c>
      <c r="FY440" s="100" t="s">
        <v>2187</v>
      </c>
      <c r="FZ440" s="100" t="s">
        <v>1851</v>
      </c>
      <c r="GA440" s="100" t="s">
        <v>1802</v>
      </c>
      <c r="GB440" s="100"/>
    </row>
    <row r="441" spans="1:184" hidden="1" x14ac:dyDescent="0.25">
      <c r="A441" s="32" t="s">
        <v>425</v>
      </c>
      <c r="B441" s="90" t="s">
        <v>429</v>
      </c>
      <c r="C441" s="41" t="str">
        <f>'[1]Özet tablo'!P440</f>
        <v>ISPARTA</v>
      </c>
      <c r="D441" s="41"/>
      <c r="E441" s="41"/>
      <c r="F441" s="41"/>
      <c r="G441" s="91">
        <v>12</v>
      </c>
      <c r="H441" s="91">
        <v>34</v>
      </c>
      <c r="I441" s="91">
        <v>77</v>
      </c>
      <c r="J441" s="91">
        <v>123</v>
      </c>
      <c r="K441" s="92">
        <v>13</v>
      </c>
      <c r="L441" s="92">
        <v>40</v>
      </c>
      <c r="M441" s="92">
        <v>98</v>
      </c>
      <c r="N441" s="92">
        <v>151</v>
      </c>
      <c r="O441" s="93">
        <v>7</v>
      </c>
      <c r="P441" s="40">
        <v>31</v>
      </c>
      <c r="Q441" s="94">
        <f t="shared" si="353"/>
        <v>28</v>
      </c>
      <c r="R441" s="95">
        <f t="shared" si="354"/>
        <v>0.22764227642276422</v>
      </c>
      <c r="S441" s="96">
        <v>121</v>
      </c>
      <c r="T441" s="96">
        <v>144</v>
      </c>
      <c r="U441" s="96">
        <v>104</v>
      </c>
      <c r="V441" s="96">
        <v>139</v>
      </c>
      <c r="W441" s="96">
        <v>248</v>
      </c>
      <c r="X441" s="96">
        <v>369</v>
      </c>
      <c r="Y441" s="73">
        <f t="shared" si="310"/>
        <v>10.743801652892563</v>
      </c>
      <c r="Z441" s="73">
        <f t="shared" si="311"/>
        <v>27.777777777777779</v>
      </c>
      <c r="AA441" s="73">
        <f t="shared" si="312"/>
        <v>71.15384615384616</v>
      </c>
      <c r="AB441" s="73">
        <f t="shared" si="313"/>
        <v>45.967741935483872</v>
      </c>
      <c r="AC441" s="73">
        <f t="shared" si="314"/>
        <v>34.417344173441734</v>
      </c>
      <c r="AD441" s="97">
        <f t="shared" si="315"/>
        <v>134</v>
      </c>
      <c r="AE441" s="40">
        <f t="shared" si="316"/>
        <v>30</v>
      </c>
      <c r="AF441" s="98">
        <v>150</v>
      </c>
      <c r="AG441" s="98">
        <v>114</v>
      </c>
      <c r="AH441" s="98">
        <v>142</v>
      </c>
      <c r="AI441" s="98">
        <v>105</v>
      </c>
      <c r="AJ441" s="98">
        <v>33</v>
      </c>
      <c r="AK441" s="98">
        <v>28</v>
      </c>
      <c r="AL441" s="76">
        <v>7</v>
      </c>
      <c r="AM441" s="76">
        <v>12</v>
      </c>
      <c r="AN441" s="77">
        <v>9</v>
      </c>
      <c r="AO441" s="77">
        <v>51</v>
      </c>
      <c r="AP441" s="77">
        <v>85</v>
      </c>
      <c r="AQ441" s="77">
        <v>10</v>
      </c>
      <c r="AR441" s="77">
        <f t="shared" si="342"/>
        <v>155</v>
      </c>
      <c r="AS441" s="77">
        <v>28</v>
      </c>
      <c r="AT441" s="78">
        <v>1</v>
      </c>
      <c r="AU441" s="79">
        <v>9</v>
      </c>
      <c r="AV441" s="80">
        <f t="shared" si="317"/>
        <v>34.703196347031962</v>
      </c>
      <c r="AW441" s="80">
        <f t="shared" si="318"/>
        <v>47.773279352226723</v>
      </c>
      <c r="AX441" s="80">
        <f t="shared" si="319"/>
        <v>63.809523809523803</v>
      </c>
      <c r="AY441" s="81">
        <f t="shared" si="320"/>
        <v>7.8947368421052628</v>
      </c>
      <c r="AZ441" s="81">
        <f t="shared" si="321"/>
        <v>35.91549295774648</v>
      </c>
      <c r="BA441" s="81">
        <f t="shared" si="322"/>
        <v>68.840579710144922</v>
      </c>
      <c r="BB441" s="81">
        <f t="shared" si="323"/>
        <v>52.142857142857146</v>
      </c>
      <c r="BC441" s="81">
        <f t="shared" si="324"/>
        <v>41.269841269841265</v>
      </c>
      <c r="BD441" s="82">
        <f t="shared" si="343"/>
        <v>43</v>
      </c>
      <c r="BE441" s="83">
        <v>7</v>
      </c>
      <c r="BF441" s="83">
        <v>13</v>
      </c>
      <c r="BG441" s="83">
        <v>10</v>
      </c>
      <c r="BH441" s="83">
        <v>49</v>
      </c>
      <c r="BI441" s="83">
        <v>90</v>
      </c>
      <c r="BJ441" s="83">
        <v>12</v>
      </c>
      <c r="BK441" s="77">
        <f t="shared" si="344"/>
        <v>161</v>
      </c>
      <c r="BL441" s="83">
        <f t="shared" si="325"/>
        <v>6</v>
      </c>
      <c r="BM441" s="84">
        <v>10</v>
      </c>
      <c r="BN441" s="83">
        <f t="shared" si="326"/>
        <v>11</v>
      </c>
      <c r="BO441" s="83">
        <f t="shared" si="327"/>
        <v>9</v>
      </c>
      <c r="BP441" s="83">
        <f t="shared" si="328"/>
        <v>41</v>
      </c>
      <c r="BQ441" s="83">
        <f t="shared" si="329"/>
        <v>89</v>
      </c>
      <c r="BR441" s="83">
        <f t="shared" si="330"/>
        <v>12</v>
      </c>
      <c r="BS441" s="77">
        <f t="shared" si="345"/>
        <v>151</v>
      </c>
      <c r="BT441" s="83">
        <f t="shared" si="331"/>
        <v>0</v>
      </c>
      <c r="BU441" s="77"/>
      <c r="BV441" s="83">
        <f t="shared" si="332"/>
        <v>0</v>
      </c>
      <c r="BW441" s="83">
        <f t="shared" si="333"/>
        <v>0</v>
      </c>
      <c r="BX441" s="83">
        <f t="shared" si="334"/>
        <v>0</v>
      </c>
      <c r="BY441" s="83">
        <f t="shared" si="335"/>
        <v>0</v>
      </c>
      <c r="BZ441" s="83">
        <f t="shared" si="336"/>
        <v>0</v>
      </c>
      <c r="CA441" s="77">
        <f t="shared" si="346"/>
        <v>0</v>
      </c>
      <c r="CC441" s="77"/>
      <c r="CI441" s="77">
        <f t="shared" si="347"/>
        <v>0</v>
      </c>
      <c r="CP441" s="77">
        <f t="shared" si="348"/>
        <v>0</v>
      </c>
      <c r="CQ441" s="85">
        <f t="shared" si="337"/>
        <v>1</v>
      </c>
      <c r="CR441" s="77">
        <v>2</v>
      </c>
      <c r="CS441" s="85">
        <f t="shared" si="306"/>
        <v>2</v>
      </c>
      <c r="CT441" s="85">
        <f t="shared" si="307"/>
        <v>1</v>
      </c>
      <c r="CU441" s="85">
        <f t="shared" si="308"/>
        <v>8</v>
      </c>
      <c r="CV441" s="85">
        <f t="shared" si="309"/>
        <v>1</v>
      </c>
      <c r="CW441" s="85">
        <f t="shared" ref="CW441:CW504" si="355">DD441+DJ441+DO441+FK441</f>
        <v>0</v>
      </c>
      <c r="CX441" s="77">
        <f t="shared" si="349"/>
        <v>10</v>
      </c>
      <c r="CY441" s="85">
        <v>1</v>
      </c>
      <c r="CZ441" s="85">
        <v>2</v>
      </c>
      <c r="DA441" s="85">
        <v>1</v>
      </c>
      <c r="DB441" s="85">
        <v>8</v>
      </c>
      <c r="DC441" s="85">
        <v>1</v>
      </c>
      <c r="DD441" s="85">
        <v>0</v>
      </c>
      <c r="ET441" s="85">
        <v>4</v>
      </c>
      <c r="EU441" s="85">
        <v>4</v>
      </c>
      <c r="EV441" s="85">
        <v>1</v>
      </c>
      <c r="EW441" s="85">
        <v>9</v>
      </c>
      <c r="EX441" s="85">
        <v>37</v>
      </c>
      <c r="EY441" s="85">
        <v>2</v>
      </c>
      <c r="EZ441" s="85">
        <v>2</v>
      </c>
      <c r="FA441" s="85">
        <v>7</v>
      </c>
      <c r="FB441" s="85">
        <v>8</v>
      </c>
      <c r="FC441" s="85">
        <v>32</v>
      </c>
      <c r="FD441" s="85">
        <v>52</v>
      </c>
      <c r="FE441" s="85">
        <v>10</v>
      </c>
      <c r="FL441" s="86">
        <f t="shared" si="350"/>
        <v>25.899999999999977</v>
      </c>
      <c r="FM441" s="99">
        <f t="shared" si="338"/>
        <v>1</v>
      </c>
      <c r="FN441" s="99">
        <f t="shared" si="339"/>
        <v>0</v>
      </c>
      <c r="FO441" s="100">
        <f t="shared" si="340"/>
        <v>0.17</v>
      </c>
      <c r="FP441" s="100">
        <f t="shared" si="341"/>
        <v>0</v>
      </c>
      <c r="FQ441" s="101">
        <v>0.3043323476117018</v>
      </c>
      <c r="FR441" s="101">
        <v>0.15733699538573886</v>
      </c>
      <c r="FS441" s="101">
        <v>6.1335604689063232E-2</v>
      </c>
      <c r="FT441" s="100" t="s">
        <v>2027</v>
      </c>
      <c r="FU441" s="100" t="s">
        <v>2028</v>
      </c>
      <c r="FV441" s="100" t="s">
        <v>2008</v>
      </c>
      <c r="FW441" s="100" t="s">
        <v>2029</v>
      </c>
      <c r="FX441" s="100" t="s">
        <v>1611</v>
      </c>
      <c r="FY441" s="100" t="s">
        <v>1617</v>
      </c>
      <c r="FZ441" s="100" t="s">
        <v>1964</v>
      </c>
      <c r="GA441" s="100" t="s">
        <v>1797</v>
      </c>
      <c r="GB441" s="100"/>
    </row>
    <row r="442" spans="1:184" hidden="1" x14ac:dyDescent="0.25">
      <c r="A442" s="32" t="s">
        <v>425</v>
      </c>
      <c r="B442" s="90" t="s">
        <v>1046</v>
      </c>
      <c r="C442" s="41" t="str">
        <f>'[1]Özet tablo'!P441</f>
        <v>ISPARTA</v>
      </c>
      <c r="D442" s="41"/>
      <c r="E442" s="41"/>
      <c r="F442" s="41"/>
      <c r="G442" s="91">
        <v>431</v>
      </c>
      <c r="H442" s="91">
        <v>1065</v>
      </c>
      <c r="I442" s="91">
        <v>2435</v>
      </c>
      <c r="J442" s="91">
        <v>3931</v>
      </c>
      <c r="K442" s="92">
        <v>396</v>
      </c>
      <c r="L442" s="92">
        <v>982</v>
      </c>
      <c r="M442" s="92">
        <v>2652</v>
      </c>
      <c r="N442" s="92">
        <v>4030</v>
      </c>
      <c r="O442" s="93">
        <v>38</v>
      </c>
      <c r="P442" s="40">
        <v>888</v>
      </c>
      <c r="Q442" s="94">
        <f t="shared" si="353"/>
        <v>99</v>
      </c>
      <c r="R442" s="95">
        <f t="shared" si="354"/>
        <v>2.5184431442381073E-2</v>
      </c>
      <c r="S442" s="96">
        <v>2410</v>
      </c>
      <c r="T442" s="96">
        <v>3064</v>
      </c>
      <c r="U442" s="96">
        <v>2368</v>
      </c>
      <c r="V442" s="96">
        <v>3247</v>
      </c>
      <c r="W442" s="96">
        <v>5432</v>
      </c>
      <c r="X442" s="96">
        <v>7842</v>
      </c>
      <c r="Y442" s="73">
        <f t="shared" si="310"/>
        <v>16.431535269709542</v>
      </c>
      <c r="Z442" s="73">
        <f t="shared" si="311"/>
        <v>32.049608355091387</v>
      </c>
      <c r="AA442" s="73">
        <f t="shared" si="312"/>
        <v>76.097972972972968</v>
      </c>
      <c r="AB442" s="73">
        <f t="shared" si="313"/>
        <v>51.251840942562588</v>
      </c>
      <c r="AC442" s="73">
        <f t="shared" si="314"/>
        <v>40.550879877582254</v>
      </c>
      <c r="AD442" s="97">
        <f t="shared" si="315"/>
        <v>2648</v>
      </c>
      <c r="AE442" s="40">
        <f t="shared" si="316"/>
        <v>566</v>
      </c>
      <c r="AF442" s="98">
        <v>3029</v>
      </c>
      <c r="AG442" s="98">
        <v>2519</v>
      </c>
      <c r="AH442" s="98">
        <v>3025</v>
      </c>
      <c r="AI442" s="98">
        <v>2191</v>
      </c>
      <c r="AJ442" s="98">
        <v>892</v>
      </c>
      <c r="AK442" s="98">
        <v>630</v>
      </c>
      <c r="AL442" s="76">
        <v>84</v>
      </c>
      <c r="AM442" s="76">
        <v>210</v>
      </c>
      <c r="AN442" s="77">
        <v>473</v>
      </c>
      <c r="AO442" s="77">
        <v>1133</v>
      </c>
      <c r="AP442" s="77">
        <v>2347</v>
      </c>
      <c r="AQ442" s="77">
        <v>290</v>
      </c>
      <c r="AR442" s="77">
        <f t="shared" si="342"/>
        <v>4243</v>
      </c>
      <c r="AS442" s="77">
        <v>972</v>
      </c>
      <c r="AT442" s="78">
        <v>23</v>
      </c>
      <c r="AU442" s="79">
        <v>120</v>
      </c>
      <c r="AV442" s="80">
        <f t="shared" si="317"/>
        <v>45.392781316348199</v>
      </c>
      <c r="AW442" s="80">
        <f t="shared" si="318"/>
        <v>53.642638036809821</v>
      </c>
      <c r="AX442" s="80">
        <f t="shared" si="319"/>
        <v>75.9926973984482</v>
      </c>
      <c r="AY442" s="81">
        <f t="shared" si="320"/>
        <v>18.777292576419214</v>
      </c>
      <c r="AZ442" s="81">
        <f t="shared" si="321"/>
        <v>37.45454545454546</v>
      </c>
      <c r="BA442" s="81">
        <f t="shared" si="322"/>
        <v>80.765488160882256</v>
      </c>
      <c r="BB442" s="81">
        <f t="shared" si="323"/>
        <v>59.31565160445318</v>
      </c>
      <c r="BC442" s="81">
        <f t="shared" si="324"/>
        <v>52.891824348446981</v>
      </c>
      <c r="BD442" s="82">
        <f t="shared" si="343"/>
        <v>593</v>
      </c>
      <c r="BE442" s="83">
        <v>85</v>
      </c>
      <c r="BF442" s="83">
        <v>258</v>
      </c>
      <c r="BG442" s="83">
        <v>466</v>
      </c>
      <c r="BH442" s="83">
        <v>1111</v>
      </c>
      <c r="BI442" s="83">
        <v>2377</v>
      </c>
      <c r="BJ442" s="83">
        <v>378</v>
      </c>
      <c r="BK442" s="77">
        <f t="shared" si="344"/>
        <v>4332</v>
      </c>
      <c r="BL442" s="83">
        <f t="shared" si="325"/>
        <v>63</v>
      </c>
      <c r="BM442" s="84">
        <v>135</v>
      </c>
      <c r="BN442" s="83">
        <f t="shared" si="326"/>
        <v>187</v>
      </c>
      <c r="BO442" s="83">
        <f t="shared" si="327"/>
        <v>265</v>
      </c>
      <c r="BP442" s="83">
        <f t="shared" si="328"/>
        <v>783</v>
      </c>
      <c r="BQ442" s="83">
        <f t="shared" si="329"/>
        <v>2059</v>
      </c>
      <c r="BR442" s="83">
        <f t="shared" si="330"/>
        <v>333</v>
      </c>
      <c r="BS442" s="77">
        <f t="shared" si="345"/>
        <v>3440</v>
      </c>
      <c r="BT442" s="83">
        <f t="shared" si="331"/>
        <v>7</v>
      </c>
      <c r="BU442" s="77">
        <v>28</v>
      </c>
      <c r="BV442" s="83">
        <f t="shared" si="332"/>
        <v>27</v>
      </c>
      <c r="BW442" s="83">
        <f t="shared" si="333"/>
        <v>22</v>
      </c>
      <c r="BX442" s="83">
        <f t="shared" si="334"/>
        <v>119</v>
      </c>
      <c r="BY442" s="83">
        <f t="shared" si="335"/>
        <v>202</v>
      </c>
      <c r="BZ442" s="83">
        <f t="shared" si="336"/>
        <v>36</v>
      </c>
      <c r="CA442" s="77">
        <f t="shared" si="346"/>
        <v>379</v>
      </c>
      <c r="CB442" s="85">
        <v>12</v>
      </c>
      <c r="CC442" s="77">
        <v>46</v>
      </c>
      <c r="CD442" s="85">
        <v>41</v>
      </c>
      <c r="CE442" s="85">
        <v>175</v>
      </c>
      <c r="CF442" s="85">
        <v>172</v>
      </c>
      <c r="CG442" s="85">
        <v>98</v>
      </c>
      <c r="CH442" s="85">
        <v>9</v>
      </c>
      <c r="CI442" s="77">
        <f t="shared" si="347"/>
        <v>454</v>
      </c>
      <c r="CP442" s="77">
        <f t="shared" si="348"/>
        <v>0</v>
      </c>
      <c r="CQ442" s="85">
        <f t="shared" si="337"/>
        <v>3</v>
      </c>
      <c r="CR442" s="77">
        <v>1</v>
      </c>
      <c r="CS442" s="85">
        <f t="shared" ref="CS442:CS505" si="356">CZ442+DF442+DK442+FG442</f>
        <v>3</v>
      </c>
      <c r="CT442" s="85">
        <f t="shared" ref="CT442:CT505" si="357">DA442+DG442+DL442+FH442</f>
        <v>4</v>
      </c>
      <c r="CU442" s="85">
        <f t="shared" ref="CU442:CU505" si="358">DB442+DH442+DM442+FI442</f>
        <v>37</v>
      </c>
      <c r="CV442" s="85">
        <f t="shared" ref="CV442:CV505" si="359">DC442+DI442+DN442+FJ442</f>
        <v>18</v>
      </c>
      <c r="CW442" s="85">
        <f t="shared" si="355"/>
        <v>0</v>
      </c>
      <c r="CX442" s="77">
        <f t="shared" si="349"/>
        <v>59</v>
      </c>
      <c r="CY442" s="85">
        <v>3</v>
      </c>
      <c r="CZ442" s="85">
        <v>3</v>
      </c>
      <c r="DA442" s="85">
        <v>4</v>
      </c>
      <c r="DB442" s="85">
        <v>37</v>
      </c>
      <c r="DC442" s="85">
        <v>18</v>
      </c>
      <c r="DD442" s="85">
        <v>0</v>
      </c>
      <c r="DP442" s="85">
        <v>1</v>
      </c>
      <c r="DQ442" s="85">
        <v>2</v>
      </c>
      <c r="DR442" s="85">
        <v>7</v>
      </c>
      <c r="DS442" s="85">
        <v>5</v>
      </c>
      <c r="DT442" s="85">
        <v>7</v>
      </c>
      <c r="DU442" s="85">
        <v>2</v>
      </c>
      <c r="DV442" s="85">
        <v>3</v>
      </c>
      <c r="DW442" s="85">
        <v>12</v>
      </c>
      <c r="DX442" s="85">
        <v>0</v>
      </c>
      <c r="DY442" s="85">
        <v>42</v>
      </c>
      <c r="DZ442" s="85">
        <v>128</v>
      </c>
      <c r="EA442" s="85">
        <v>25</v>
      </c>
      <c r="EB442" s="85">
        <v>4</v>
      </c>
      <c r="EC442" s="85">
        <v>15</v>
      </c>
      <c r="ED442" s="85">
        <v>22</v>
      </c>
      <c r="EE442" s="85">
        <v>77</v>
      </c>
      <c r="EF442" s="85">
        <v>74</v>
      </c>
      <c r="EG442" s="85">
        <v>11</v>
      </c>
      <c r="EH442" s="85">
        <v>2</v>
      </c>
      <c r="EI442" s="85">
        <v>2</v>
      </c>
      <c r="EJ442" s="85">
        <v>0</v>
      </c>
      <c r="EK442" s="85">
        <v>1</v>
      </c>
      <c r="EL442" s="85">
        <v>4</v>
      </c>
      <c r="EM442" s="85">
        <v>3</v>
      </c>
      <c r="ET442" s="85">
        <v>50</v>
      </c>
      <c r="EU442" s="85">
        <v>114</v>
      </c>
      <c r="EV442" s="85">
        <v>17</v>
      </c>
      <c r="EW442" s="85">
        <v>224</v>
      </c>
      <c r="EX442" s="85">
        <v>1525</v>
      </c>
      <c r="EY442" s="85">
        <v>271</v>
      </c>
      <c r="EZ442" s="85">
        <v>10</v>
      </c>
      <c r="FA442" s="85">
        <v>69</v>
      </c>
      <c r="FB442" s="85">
        <v>241</v>
      </c>
      <c r="FC442" s="85">
        <v>553</v>
      </c>
      <c r="FD442" s="85">
        <v>523</v>
      </c>
      <c r="FE442" s="85">
        <v>57</v>
      </c>
      <c r="FL442" s="86">
        <f t="shared" si="350"/>
        <v>0</v>
      </c>
      <c r="FM442" s="99">
        <f t="shared" si="338"/>
        <v>0</v>
      </c>
      <c r="FN442" s="99">
        <f t="shared" si="339"/>
        <v>0</v>
      </c>
      <c r="FO442" s="100">
        <f t="shared" si="340"/>
        <v>0</v>
      </c>
      <c r="FP442" s="100">
        <f t="shared" si="341"/>
        <v>0</v>
      </c>
      <c r="FQ442" s="101">
        <v>6.5009337068160741E-2</v>
      </c>
      <c r="FR442" s="101">
        <v>2.9314888010540247E-2</v>
      </c>
      <c r="FS442" s="101">
        <v>3.2214976035200267E-3</v>
      </c>
      <c r="FT442" s="100" t="s">
        <v>2060</v>
      </c>
      <c r="FU442" s="100" t="s">
        <v>2061</v>
      </c>
      <c r="FV442" s="100" t="s">
        <v>2062</v>
      </c>
      <c r="FW442" s="100" t="s">
        <v>1807</v>
      </c>
      <c r="FX442" s="100" t="s">
        <v>1577</v>
      </c>
      <c r="FY442" s="100" t="s">
        <v>1627</v>
      </c>
      <c r="FZ442" s="100" t="s">
        <v>1858</v>
      </c>
      <c r="GA442" s="100" t="s">
        <v>1886</v>
      </c>
      <c r="GB442" s="100"/>
    </row>
    <row r="443" spans="1:184" hidden="1" x14ac:dyDescent="0.25">
      <c r="A443" s="32" t="s">
        <v>425</v>
      </c>
      <c r="B443" s="90" t="s">
        <v>430</v>
      </c>
      <c r="C443" s="41" t="str">
        <f>'[1]Özet tablo'!P442</f>
        <v>ISPARTA</v>
      </c>
      <c r="D443" s="41"/>
      <c r="E443" s="41"/>
      <c r="F443" s="41"/>
      <c r="G443" s="91">
        <v>34</v>
      </c>
      <c r="H443" s="91">
        <v>77</v>
      </c>
      <c r="I443" s="91">
        <v>91</v>
      </c>
      <c r="J443" s="91">
        <v>202</v>
      </c>
      <c r="K443" s="92">
        <v>26</v>
      </c>
      <c r="L443" s="92">
        <v>65</v>
      </c>
      <c r="M443" s="92">
        <v>107</v>
      </c>
      <c r="N443" s="92">
        <v>198</v>
      </c>
      <c r="O443" s="93">
        <v>6</v>
      </c>
      <c r="P443" s="40">
        <v>24</v>
      </c>
      <c r="Q443" s="94">
        <f t="shared" si="353"/>
        <v>-4</v>
      </c>
      <c r="R443" s="95">
        <f t="shared" si="354"/>
        <v>-1.9801980198019802E-2</v>
      </c>
      <c r="S443" s="96">
        <v>115</v>
      </c>
      <c r="T443" s="96">
        <v>136</v>
      </c>
      <c r="U443" s="96">
        <v>114</v>
      </c>
      <c r="V443" s="96">
        <v>147</v>
      </c>
      <c r="W443" s="96">
        <v>250</v>
      </c>
      <c r="X443" s="96">
        <v>365</v>
      </c>
      <c r="Y443" s="73">
        <f t="shared" si="310"/>
        <v>22.608695652173914</v>
      </c>
      <c r="Z443" s="73">
        <f t="shared" si="311"/>
        <v>47.794117647058826</v>
      </c>
      <c r="AA443" s="73">
        <f t="shared" si="312"/>
        <v>78.070175438596493</v>
      </c>
      <c r="AB443" s="73">
        <f t="shared" si="313"/>
        <v>61.6</v>
      </c>
      <c r="AC443" s="73">
        <f t="shared" si="314"/>
        <v>49.315068493150683</v>
      </c>
      <c r="AD443" s="97">
        <f t="shared" si="315"/>
        <v>96</v>
      </c>
      <c r="AE443" s="40">
        <f t="shared" si="316"/>
        <v>25</v>
      </c>
      <c r="AF443" s="98">
        <v>136</v>
      </c>
      <c r="AG443" s="98">
        <v>95</v>
      </c>
      <c r="AH443" s="98">
        <v>133</v>
      </c>
      <c r="AI443" s="98">
        <v>106</v>
      </c>
      <c r="AJ443" s="98">
        <v>37</v>
      </c>
      <c r="AK443" s="98">
        <v>28</v>
      </c>
      <c r="AL443" s="76">
        <v>6</v>
      </c>
      <c r="AM443" s="76">
        <v>15</v>
      </c>
      <c r="AN443" s="77">
        <v>13</v>
      </c>
      <c r="AO443" s="77">
        <v>63</v>
      </c>
      <c r="AP443" s="77">
        <v>104</v>
      </c>
      <c r="AQ443" s="77">
        <v>8</v>
      </c>
      <c r="AR443" s="77">
        <f t="shared" si="342"/>
        <v>188</v>
      </c>
      <c r="AS443" s="77">
        <v>33</v>
      </c>
      <c r="AT443" s="78">
        <v>2</v>
      </c>
      <c r="AU443" s="79">
        <v>6</v>
      </c>
      <c r="AV443" s="80">
        <f t="shared" si="317"/>
        <v>45.771144278606968</v>
      </c>
      <c r="AW443" s="80">
        <f t="shared" si="318"/>
        <v>59.414225941422593</v>
      </c>
      <c r="AX443" s="80">
        <f t="shared" si="319"/>
        <v>74.528301886792448</v>
      </c>
      <c r="AY443" s="81">
        <f t="shared" si="320"/>
        <v>13.684210526315791</v>
      </c>
      <c r="AZ443" s="81">
        <f t="shared" si="321"/>
        <v>47.368421052631575</v>
      </c>
      <c r="BA443" s="81">
        <f t="shared" si="322"/>
        <v>78.32167832167832</v>
      </c>
      <c r="BB443" s="81">
        <f t="shared" si="323"/>
        <v>63.405797101449281</v>
      </c>
      <c r="BC443" s="81">
        <f t="shared" si="324"/>
        <v>52.52100840336135</v>
      </c>
      <c r="BD443" s="82">
        <f t="shared" si="343"/>
        <v>31</v>
      </c>
      <c r="BE443" s="83">
        <v>6</v>
      </c>
      <c r="BF443" s="83">
        <v>12</v>
      </c>
      <c r="BG443" s="83">
        <v>15</v>
      </c>
      <c r="BH443" s="83">
        <v>58</v>
      </c>
      <c r="BI443" s="83">
        <v>108</v>
      </c>
      <c r="BJ443" s="83">
        <v>11</v>
      </c>
      <c r="BK443" s="77">
        <f t="shared" si="344"/>
        <v>192</v>
      </c>
      <c r="BL443" s="83">
        <f t="shared" si="325"/>
        <v>6</v>
      </c>
      <c r="BM443" s="84">
        <v>15</v>
      </c>
      <c r="BN443" s="83">
        <f t="shared" si="326"/>
        <v>12</v>
      </c>
      <c r="BO443" s="83">
        <f t="shared" si="327"/>
        <v>15</v>
      </c>
      <c r="BP443" s="83">
        <f t="shared" si="328"/>
        <v>58</v>
      </c>
      <c r="BQ443" s="83">
        <f t="shared" si="329"/>
        <v>108</v>
      </c>
      <c r="BR443" s="83">
        <f t="shared" si="330"/>
        <v>11</v>
      </c>
      <c r="BS443" s="77">
        <f t="shared" si="345"/>
        <v>192</v>
      </c>
      <c r="BT443" s="83">
        <f t="shared" si="331"/>
        <v>0</v>
      </c>
      <c r="BU443" s="77"/>
      <c r="BV443" s="83">
        <f t="shared" si="332"/>
        <v>0</v>
      </c>
      <c r="BW443" s="83">
        <f t="shared" si="333"/>
        <v>0</v>
      </c>
      <c r="BX443" s="83">
        <f t="shared" si="334"/>
        <v>0</v>
      </c>
      <c r="BY443" s="83">
        <f t="shared" si="335"/>
        <v>0</v>
      </c>
      <c r="BZ443" s="83">
        <f t="shared" si="336"/>
        <v>0</v>
      </c>
      <c r="CA443" s="77">
        <f t="shared" si="346"/>
        <v>0</v>
      </c>
      <c r="CC443" s="77"/>
      <c r="CI443" s="77">
        <f t="shared" si="347"/>
        <v>0</v>
      </c>
      <c r="CP443" s="77">
        <f t="shared" si="348"/>
        <v>0</v>
      </c>
      <c r="CQ443" s="85">
        <f t="shared" si="337"/>
        <v>0</v>
      </c>
      <c r="CR443" s="77"/>
      <c r="CS443" s="85">
        <f t="shared" si="356"/>
        <v>0</v>
      </c>
      <c r="CT443" s="85">
        <f t="shared" si="357"/>
        <v>0</v>
      </c>
      <c r="CU443" s="85">
        <f t="shared" si="358"/>
        <v>0</v>
      </c>
      <c r="CV443" s="85">
        <f t="shared" si="359"/>
        <v>0</v>
      </c>
      <c r="CW443" s="85">
        <f t="shared" si="355"/>
        <v>0</v>
      </c>
      <c r="CX443" s="77">
        <f t="shared" si="349"/>
        <v>0</v>
      </c>
      <c r="ET443" s="85">
        <v>3</v>
      </c>
      <c r="EU443" s="85">
        <v>3</v>
      </c>
      <c r="EV443" s="85">
        <v>2</v>
      </c>
      <c r="EW443" s="85">
        <v>17</v>
      </c>
      <c r="EX443" s="85">
        <v>14</v>
      </c>
      <c r="EY443" s="85">
        <v>1</v>
      </c>
      <c r="EZ443" s="85">
        <v>3</v>
      </c>
      <c r="FA443" s="85">
        <v>9</v>
      </c>
      <c r="FB443" s="85">
        <v>13</v>
      </c>
      <c r="FC443" s="85">
        <v>41</v>
      </c>
      <c r="FD443" s="85">
        <v>94</v>
      </c>
      <c r="FE443" s="85">
        <v>10</v>
      </c>
      <c r="FL443" s="86">
        <f t="shared" si="350"/>
        <v>0</v>
      </c>
      <c r="FM443" s="99">
        <f t="shared" si="338"/>
        <v>0</v>
      </c>
      <c r="FN443" s="99">
        <f t="shared" si="339"/>
        <v>0</v>
      </c>
      <c r="FO443" s="100">
        <f t="shared" si="340"/>
        <v>0</v>
      </c>
      <c r="FP443" s="100">
        <f t="shared" si="341"/>
        <v>0</v>
      </c>
      <c r="FQ443" s="101">
        <v>0.31894060995184575</v>
      </c>
      <c r="FR443" s="101">
        <v>0.21306818181818177</v>
      </c>
      <c r="FS443" s="101">
        <v>6.4423076923076805E-2</v>
      </c>
      <c r="FT443" s="100" t="s">
        <v>1860</v>
      </c>
      <c r="FU443" s="100" t="s">
        <v>1863</v>
      </c>
      <c r="FV443" s="100" t="s">
        <v>1864</v>
      </c>
      <c r="FW443" s="100" t="s">
        <v>1865</v>
      </c>
      <c r="FX443" s="100" t="s">
        <v>1686</v>
      </c>
      <c r="FY443" s="100" t="s">
        <v>1806</v>
      </c>
      <c r="FZ443" s="100" t="s">
        <v>1433</v>
      </c>
      <c r="GA443" s="100" t="s">
        <v>1466</v>
      </c>
      <c r="GB443" s="100"/>
    </row>
    <row r="444" spans="1:184" hidden="1" x14ac:dyDescent="0.25">
      <c r="A444" s="32" t="s">
        <v>425</v>
      </c>
      <c r="B444" s="90" t="s">
        <v>431</v>
      </c>
      <c r="C444" s="41" t="str">
        <f>'[1]Özet tablo'!P443</f>
        <v>ISPARTA</v>
      </c>
      <c r="D444" s="41"/>
      <c r="E444" s="41"/>
      <c r="F444" s="41"/>
      <c r="G444" s="91">
        <v>13</v>
      </c>
      <c r="H444" s="91">
        <v>50</v>
      </c>
      <c r="I444" s="91">
        <v>42</v>
      </c>
      <c r="J444" s="91">
        <v>105</v>
      </c>
      <c r="K444" s="92">
        <v>6</v>
      </c>
      <c r="L444" s="92">
        <v>39</v>
      </c>
      <c r="M444" s="92">
        <v>55</v>
      </c>
      <c r="N444" s="92">
        <v>100</v>
      </c>
      <c r="O444" s="93">
        <v>15</v>
      </c>
      <c r="P444" s="40">
        <v>10</v>
      </c>
      <c r="Q444" s="94">
        <f t="shared" si="353"/>
        <v>-5</v>
      </c>
      <c r="R444" s="95">
        <f t="shared" si="354"/>
        <v>-4.7619047619047616E-2</v>
      </c>
      <c r="S444" s="96">
        <v>66</v>
      </c>
      <c r="T444" s="96">
        <v>102</v>
      </c>
      <c r="U444" s="96">
        <v>81</v>
      </c>
      <c r="V444" s="96">
        <v>112</v>
      </c>
      <c r="W444" s="96">
        <v>183</v>
      </c>
      <c r="X444" s="96">
        <v>249</v>
      </c>
      <c r="Y444" s="73">
        <f t="shared" si="310"/>
        <v>9.0909090909090917</v>
      </c>
      <c r="Z444" s="73">
        <f t="shared" si="311"/>
        <v>38.235294117647058</v>
      </c>
      <c r="AA444" s="73">
        <f t="shared" si="312"/>
        <v>74.074074074074076</v>
      </c>
      <c r="AB444" s="73">
        <f t="shared" si="313"/>
        <v>54.098360655737707</v>
      </c>
      <c r="AC444" s="73">
        <f t="shared" si="314"/>
        <v>42.168674698795186</v>
      </c>
      <c r="AD444" s="97">
        <f t="shared" si="315"/>
        <v>84</v>
      </c>
      <c r="AE444" s="40">
        <f t="shared" si="316"/>
        <v>21</v>
      </c>
      <c r="AF444" s="98">
        <v>85</v>
      </c>
      <c r="AG444" s="98">
        <v>74</v>
      </c>
      <c r="AH444" s="98">
        <v>88</v>
      </c>
      <c r="AI444" s="98">
        <v>72</v>
      </c>
      <c r="AJ444" s="98">
        <v>32</v>
      </c>
      <c r="AK444" s="98">
        <v>21</v>
      </c>
      <c r="AL444" s="76">
        <v>8</v>
      </c>
      <c r="AM444" s="76">
        <v>10</v>
      </c>
      <c r="AN444" s="77">
        <v>17</v>
      </c>
      <c r="AO444" s="77">
        <v>44</v>
      </c>
      <c r="AP444" s="77">
        <v>58</v>
      </c>
      <c r="AQ444" s="77">
        <v>1</v>
      </c>
      <c r="AR444" s="77">
        <f t="shared" si="342"/>
        <v>120</v>
      </c>
      <c r="AS444" s="77">
        <v>14</v>
      </c>
      <c r="AT444" s="78">
        <v>10</v>
      </c>
      <c r="AU444" s="79">
        <v>14</v>
      </c>
      <c r="AV444" s="80">
        <f t="shared" si="317"/>
        <v>42.465753424657535</v>
      </c>
      <c r="AW444" s="80">
        <f t="shared" si="318"/>
        <v>55.625</v>
      </c>
      <c r="AX444" s="80">
        <f t="shared" si="319"/>
        <v>62.5</v>
      </c>
      <c r="AY444" s="81">
        <f t="shared" si="320"/>
        <v>22.972972972972975</v>
      </c>
      <c r="AZ444" s="81">
        <f t="shared" si="321"/>
        <v>50</v>
      </c>
      <c r="BA444" s="81">
        <f t="shared" si="322"/>
        <v>78.84615384615384</v>
      </c>
      <c r="BB444" s="81">
        <f t="shared" si="323"/>
        <v>65.625</v>
      </c>
      <c r="BC444" s="81">
        <f t="shared" si="324"/>
        <v>55.617977528089888</v>
      </c>
      <c r="BD444" s="82">
        <f t="shared" si="343"/>
        <v>22</v>
      </c>
      <c r="BE444" s="83">
        <v>8</v>
      </c>
      <c r="BF444" s="83">
        <v>10</v>
      </c>
      <c r="BG444" s="83">
        <v>16</v>
      </c>
      <c r="BH444" s="83">
        <v>44</v>
      </c>
      <c r="BI444" s="83">
        <v>60</v>
      </c>
      <c r="BJ444" s="83">
        <v>2</v>
      </c>
      <c r="BK444" s="77">
        <f t="shared" si="344"/>
        <v>122</v>
      </c>
      <c r="BL444" s="83">
        <f t="shared" si="325"/>
        <v>8</v>
      </c>
      <c r="BM444" s="84">
        <v>10</v>
      </c>
      <c r="BN444" s="83">
        <f t="shared" si="326"/>
        <v>10</v>
      </c>
      <c r="BO444" s="83">
        <f t="shared" si="327"/>
        <v>16</v>
      </c>
      <c r="BP444" s="83">
        <f t="shared" si="328"/>
        <v>44</v>
      </c>
      <c r="BQ444" s="83">
        <f t="shared" si="329"/>
        <v>60</v>
      </c>
      <c r="BR444" s="83">
        <f t="shared" si="330"/>
        <v>2</v>
      </c>
      <c r="BS444" s="77">
        <f t="shared" si="345"/>
        <v>122</v>
      </c>
      <c r="BT444" s="83">
        <f t="shared" si="331"/>
        <v>0</v>
      </c>
      <c r="BU444" s="77"/>
      <c r="BV444" s="83">
        <f t="shared" si="332"/>
        <v>0</v>
      </c>
      <c r="BW444" s="83">
        <f t="shared" si="333"/>
        <v>0</v>
      </c>
      <c r="BX444" s="83">
        <f t="shared" si="334"/>
        <v>0</v>
      </c>
      <c r="BY444" s="83">
        <f t="shared" si="335"/>
        <v>0</v>
      </c>
      <c r="BZ444" s="83">
        <f t="shared" si="336"/>
        <v>0</v>
      </c>
      <c r="CA444" s="77">
        <f t="shared" si="346"/>
        <v>0</v>
      </c>
      <c r="CC444" s="77"/>
      <c r="CI444" s="77">
        <f t="shared" si="347"/>
        <v>0</v>
      </c>
      <c r="CP444" s="77">
        <f t="shared" si="348"/>
        <v>0</v>
      </c>
      <c r="CQ444" s="85">
        <f t="shared" si="337"/>
        <v>0</v>
      </c>
      <c r="CR444" s="77"/>
      <c r="CS444" s="85">
        <f t="shared" si="356"/>
        <v>0</v>
      </c>
      <c r="CT444" s="85">
        <f t="shared" si="357"/>
        <v>0</v>
      </c>
      <c r="CU444" s="85">
        <f t="shared" si="358"/>
        <v>0</v>
      </c>
      <c r="CV444" s="85">
        <f t="shared" si="359"/>
        <v>0</v>
      </c>
      <c r="CW444" s="85">
        <f t="shared" si="355"/>
        <v>0</v>
      </c>
      <c r="CX444" s="77">
        <f t="shared" si="349"/>
        <v>0</v>
      </c>
      <c r="ET444" s="85">
        <v>8</v>
      </c>
      <c r="EU444" s="85">
        <v>10</v>
      </c>
      <c r="EV444" s="85">
        <v>16</v>
      </c>
      <c r="EW444" s="85">
        <v>44</v>
      </c>
      <c r="EX444" s="85">
        <v>60</v>
      </c>
      <c r="EY444" s="85">
        <v>2</v>
      </c>
      <c r="FL444" s="86">
        <f t="shared" si="350"/>
        <v>0</v>
      </c>
      <c r="FM444" s="99">
        <f t="shared" si="338"/>
        <v>0</v>
      </c>
      <c r="FN444" s="99">
        <f t="shared" si="339"/>
        <v>0</v>
      </c>
      <c r="FO444" s="100">
        <f t="shared" si="340"/>
        <v>0</v>
      </c>
      <c r="FP444" s="100">
        <f t="shared" si="341"/>
        <v>0</v>
      </c>
      <c r="FQ444" s="101">
        <v>6.9325153374232909E-2</v>
      </c>
      <c r="FR444" s="101">
        <v>0.10154905335628248</v>
      </c>
      <c r="FS444" s="101">
        <v>5.2954927455033614E-2</v>
      </c>
      <c r="FT444" s="100" t="s">
        <v>1593</v>
      </c>
      <c r="FU444" s="100" t="s">
        <v>1682</v>
      </c>
      <c r="FV444" s="100" t="s">
        <v>1683</v>
      </c>
      <c r="FW444" s="100" t="s">
        <v>1640</v>
      </c>
      <c r="FX444" s="100" t="s">
        <v>1684</v>
      </c>
      <c r="FY444" s="100" t="s">
        <v>1582</v>
      </c>
      <c r="FZ444" s="100" t="s">
        <v>1439</v>
      </c>
      <c r="GA444" s="100" t="s">
        <v>1478</v>
      </c>
      <c r="GB444" s="100"/>
    </row>
    <row r="445" spans="1:184" hidden="1" x14ac:dyDescent="0.25">
      <c r="A445" s="32" t="s">
        <v>425</v>
      </c>
      <c r="B445" s="90" t="s">
        <v>432</v>
      </c>
      <c r="C445" s="41" t="str">
        <f>'[1]Özet tablo'!P444</f>
        <v>ISPARTA</v>
      </c>
      <c r="D445" s="41"/>
      <c r="E445" s="41"/>
      <c r="F445" s="41"/>
      <c r="G445" s="91">
        <v>49</v>
      </c>
      <c r="H445" s="91">
        <v>135</v>
      </c>
      <c r="I445" s="91">
        <v>215</v>
      </c>
      <c r="J445" s="91">
        <v>399</v>
      </c>
      <c r="K445" s="92">
        <v>78</v>
      </c>
      <c r="L445" s="92">
        <v>141</v>
      </c>
      <c r="M445" s="92">
        <v>233</v>
      </c>
      <c r="N445" s="92">
        <v>452</v>
      </c>
      <c r="O445" s="93">
        <v>14</v>
      </c>
      <c r="P445" s="40">
        <v>56</v>
      </c>
      <c r="Q445" s="94">
        <f t="shared" si="353"/>
        <v>53</v>
      </c>
      <c r="R445" s="95">
        <f t="shared" si="354"/>
        <v>0.13283208020050125</v>
      </c>
      <c r="S445" s="96">
        <v>227</v>
      </c>
      <c r="T445" s="96">
        <v>282</v>
      </c>
      <c r="U445" s="96">
        <v>238</v>
      </c>
      <c r="V445" s="96">
        <v>315</v>
      </c>
      <c r="W445" s="96">
        <v>520</v>
      </c>
      <c r="X445" s="96">
        <v>747</v>
      </c>
      <c r="Y445" s="73">
        <f t="shared" si="310"/>
        <v>34.36123348017621</v>
      </c>
      <c r="Z445" s="73">
        <f t="shared" si="311"/>
        <v>50</v>
      </c>
      <c r="AA445" s="73">
        <f t="shared" si="312"/>
        <v>80.252100840336141</v>
      </c>
      <c r="AB445" s="73">
        <f t="shared" si="313"/>
        <v>63.84615384615384</v>
      </c>
      <c r="AC445" s="73">
        <f t="shared" si="314"/>
        <v>54.886211512717544</v>
      </c>
      <c r="AD445" s="97">
        <f t="shared" si="315"/>
        <v>188</v>
      </c>
      <c r="AE445" s="40">
        <f t="shared" si="316"/>
        <v>47</v>
      </c>
      <c r="AF445" s="98">
        <v>294</v>
      </c>
      <c r="AG445" s="98">
        <v>218</v>
      </c>
      <c r="AH445" s="98">
        <v>275</v>
      </c>
      <c r="AI445" s="98">
        <v>197</v>
      </c>
      <c r="AJ445" s="98">
        <v>74</v>
      </c>
      <c r="AK445" s="98">
        <v>63</v>
      </c>
      <c r="AL445" s="76">
        <v>22</v>
      </c>
      <c r="AM445" s="76">
        <v>32</v>
      </c>
      <c r="AN445" s="77">
        <v>58</v>
      </c>
      <c r="AO445" s="77">
        <v>155</v>
      </c>
      <c r="AP445" s="77">
        <v>207</v>
      </c>
      <c r="AQ445" s="77">
        <v>4</v>
      </c>
      <c r="AR445" s="77">
        <f t="shared" si="342"/>
        <v>424</v>
      </c>
      <c r="AS445" s="77">
        <v>55</v>
      </c>
      <c r="AT445" s="78">
        <v>6</v>
      </c>
      <c r="AU445" s="79">
        <v>16</v>
      </c>
      <c r="AV445" s="80">
        <f t="shared" si="317"/>
        <v>51.566265060240966</v>
      </c>
      <c r="AW445" s="80">
        <f t="shared" si="318"/>
        <v>65.889830508474574</v>
      </c>
      <c r="AX445" s="80">
        <f t="shared" si="319"/>
        <v>79.187817258883257</v>
      </c>
      <c r="AY445" s="81">
        <f t="shared" si="320"/>
        <v>26.605504587155966</v>
      </c>
      <c r="AZ445" s="81">
        <f t="shared" si="321"/>
        <v>56.36363636363636</v>
      </c>
      <c r="BA445" s="81">
        <f t="shared" si="322"/>
        <v>84.501845018450183</v>
      </c>
      <c r="BB445" s="81">
        <f t="shared" si="323"/>
        <v>70.329670329670336</v>
      </c>
      <c r="BC445" s="81">
        <f t="shared" si="324"/>
        <v>58.691206543967276</v>
      </c>
      <c r="BD445" s="82">
        <f t="shared" si="343"/>
        <v>42</v>
      </c>
      <c r="BE445" s="83">
        <v>21</v>
      </c>
      <c r="BF445" s="83">
        <v>32</v>
      </c>
      <c r="BG445" s="83">
        <v>56</v>
      </c>
      <c r="BH445" s="83">
        <v>151</v>
      </c>
      <c r="BI445" s="83">
        <v>212</v>
      </c>
      <c r="BJ445" s="83">
        <v>16</v>
      </c>
      <c r="BK445" s="77">
        <f t="shared" si="344"/>
        <v>435</v>
      </c>
      <c r="BL445" s="83">
        <f t="shared" si="325"/>
        <v>21</v>
      </c>
      <c r="BM445" s="84">
        <v>32</v>
      </c>
      <c r="BN445" s="83">
        <f t="shared" si="326"/>
        <v>32</v>
      </c>
      <c r="BO445" s="83">
        <f t="shared" si="327"/>
        <v>56</v>
      </c>
      <c r="BP445" s="83">
        <f t="shared" si="328"/>
        <v>151</v>
      </c>
      <c r="BQ445" s="83">
        <f t="shared" si="329"/>
        <v>212</v>
      </c>
      <c r="BR445" s="83">
        <f t="shared" si="330"/>
        <v>16</v>
      </c>
      <c r="BS445" s="77">
        <f t="shared" si="345"/>
        <v>435</v>
      </c>
      <c r="BT445" s="83">
        <f t="shared" si="331"/>
        <v>0</v>
      </c>
      <c r="BU445" s="77"/>
      <c r="BV445" s="83">
        <f t="shared" si="332"/>
        <v>0</v>
      </c>
      <c r="BW445" s="83">
        <f t="shared" si="333"/>
        <v>0</v>
      </c>
      <c r="BX445" s="83">
        <f t="shared" si="334"/>
        <v>0</v>
      </c>
      <c r="BY445" s="83">
        <f t="shared" si="335"/>
        <v>0</v>
      </c>
      <c r="BZ445" s="83">
        <f t="shared" si="336"/>
        <v>0</v>
      </c>
      <c r="CA445" s="77">
        <f t="shared" si="346"/>
        <v>0</v>
      </c>
      <c r="CC445" s="77"/>
      <c r="CI445" s="77">
        <f t="shared" si="347"/>
        <v>0</v>
      </c>
      <c r="CP445" s="77">
        <f t="shared" si="348"/>
        <v>0</v>
      </c>
      <c r="CQ445" s="85">
        <f t="shared" si="337"/>
        <v>0</v>
      </c>
      <c r="CR445" s="77"/>
      <c r="CS445" s="85">
        <f t="shared" si="356"/>
        <v>0</v>
      </c>
      <c r="CT445" s="85">
        <f t="shared" si="357"/>
        <v>0</v>
      </c>
      <c r="CU445" s="85">
        <f t="shared" si="358"/>
        <v>0</v>
      </c>
      <c r="CV445" s="85">
        <f t="shared" si="359"/>
        <v>0</v>
      </c>
      <c r="CW445" s="85">
        <f t="shared" si="355"/>
        <v>0</v>
      </c>
      <c r="CX445" s="77">
        <f t="shared" si="349"/>
        <v>0</v>
      </c>
      <c r="ET445" s="85">
        <v>18</v>
      </c>
      <c r="EU445" s="85">
        <v>22</v>
      </c>
      <c r="EV445" s="85">
        <v>33</v>
      </c>
      <c r="EW445" s="85">
        <v>83</v>
      </c>
      <c r="EX445" s="85">
        <v>184</v>
      </c>
      <c r="EY445" s="85">
        <v>15</v>
      </c>
      <c r="EZ445" s="85">
        <v>3</v>
      </c>
      <c r="FA445" s="85">
        <v>10</v>
      </c>
      <c r="FB445" s="85">
        <v>23</v>
      </c>
      <c r="FC445" s="85">
        <v>68</v>
      </c>
      <c r="FD445" s="85">
        <v>28</v>
      </c>
      <c r="FE445" s="85">
        <v>1</v>
      </c>
      <c r="FL445" s="86">
        <f t="shared" si="350"/>
        <v>0</v>
      </c>
      <c r="FM445" s="99">
        <f t="shared" si="338"/>
        <v>0</v>
      </c>
      <c r="FN445" s="99">
        <f t="shared" si="339"/>
        <v>0</v>
      </c>
      <c r="FO445" s="100">
        <f t="shared" si="340"/>
        <v>0</v>
      </c>
      <c r="FP445" s="100">
        <f t="shared" si="341"/>
        <v>0</v>
      </c>
      <c r="FQ445" s="101">
        <v>4.8447204968944058E-2</v>
      </c>
      <c r="FR445" s="101">
        <v>0.13341204250295166</v>
      </c>
      <c r="FS445" s="101">
        <v>4.257028112449792E-2</v>
      </c>
      <c r="FT445" s="100" t="s">
        <v>2302</v>
      </c>
      <c r="FU445" s="100" t="s">
        <v>1685</v>
      </c>
      <c r="FV445" s="100" t="s">
        <v>2041</v>
      </c>
      <c r="FW445" s="100" t="s">
        <v>2058</v>
      </c>
      <c r="FX445" s="100" t="s">
        <v>1629</v>
      </c>
      <c r="FY445" s="100" t="s">
        <v>1724</v>
      </c>
      <c r="FZ445" s="100" t="s">
        <v>1585</v>
      </c>
      <c r="GA445" s="100" t="s">
        <v>1490</v>
      </c>
      <c r="GB445" s="100"/>
    </row>
    <row r="446" spans="1:184" ht="14.45" hidden="1" customHeight="1" x14ac:dyDescent="0.25">
      <c r="A446" s="32" t="s">
        <v>425</v>
      </c>
      <c r="B446" s="90" t="s">
        <v>433</v>
      </c>
      <c r="C446" s="41" t="str">
        <f>'[1]Özet tablo'!P445</f>
        <v>ISPARTA</v>
      </c>
      <c r="D446" s="41"/>
      <c r="E446" s="41"/>
      <c r="F446" s="41"/>
      <c r="G446" s="91">
        <v>8</v>
      </c>
      <c r="H446" s="91">
        <v>36</v>
      </c>
      <c r="I446" s="91">
        <v>45</v>
      </c>
      <c r="J446" s="91">
        <v>89</v>
      </c>
      <c r="K446" s="92">
        <v>13</v>
      </c>
      <c r="L446" s="92">
        <v>32</v>
      </c>
      <c r="M446" s="92">
        <v>62</v>
      </c>
      <c r="N446" s="92">
        <v>107</v>
      </c>
      <c r="O446" s="93">
        <v>1</v>
      </c>
      <c r="P446" s="40">
        <v>18</v>
      </c>
      <c r="Q446" s="94">
        <f t="shared" si="353"/>
        <v>18</v>
      </c>
      <c r="R446" s="95">
        <f t="shared" si="354"/>
        <v>0.20224719101123595</v>
      </c>
      <c r="S446" s="96">
        <v>67</v>
      </c>
      <c r="T446" s="96">
        <v>85</v>
      </c>
      <c r="U446" s="96">
        <v>59</v>
      </c>
      <c r="V446" s="96">
        <v>85</v>
      </c>
      <c r="W446" s="96">
        <v>144</v>
      </c>
      <c r="X446" s="96">
        <v>211</v>
      </c>
      <c r="Y446" s="73">
        <f t="shared" si="310"/>
        <v>19.402985074626866</v>
      </c>
      <c r="Z446" s="73">
        <f t="shared" si="311"/>
        <v>37.647058823529413</v>
      </c>
      <c r="AA446" s="73">
        <f t="shared" si="312"/>
        <v>76.271186440677965</v>
      </c>
      <c r="AB446" s="73">
        <f t="shared" si="313"/>
        <v>53.472222222222221</v>
      </c>
      <c r="AC446" s="73">
        <f t="shared" si="314"/>
        <v>42.654028436018962</v>
      </c>
      <c r="AD446" s="97">
        <f t="shared" si="315"/>
        <v>67</v>
      </c>
      <c r="AE446" s="40">
        <f t="shared" si="316"/>
        <v>14</v>
      </c>
      <c r="AF446" s="98">
        <v>83</v>
      </c>
      <c r="AG446" s="98">
        <v>78</v>
      </c>
      <c r="AH446" s="98">
        <v>82</v>
      </c>
      <c r="AI446" s="98">
        <v>57</v>
      </c>
      <c r="AJ446" s="98">
        <v>26</v>
      </c>
      <c r="AK446" s="98">
        <v>12</v>
      </c>
      <c r="AL446" s="76">
        <v>1</v>
      </c>
      <c r="AM446" s="76">
        <v>4</v>
      </c>
      <c r="AN446" s="77">
        <v>6</v>
      </c>
      <c r="AO446" s="77">
        <v>34</v>
      </c>
      <c r="AP446" s="77">
        <v>63</v>
      </c>
      <c r="AQ446" s="77">
        <v>3</v>
      </c>
      <c r="AR446" s="77">
        <f t="shared" si="342"/>
        <v>106</v>
      </c>
      <c r="AS446" s="77">
        <v>20</v>
      </c>
      <c r="AT446" s="78">
        <v>1</v>
      </c>
      <c r="AU446" s="79">
        <v>2</v>
      </c>
      <c r="AV446" s="80">
        <f t="shared" si="317"/>
        <v>38.518518518518519</v>
      </c>
      <c r="AW446" s="80">
        <f t="shared" si="318"/>
        <v>57.553956834532372</v>
      </c>
      <c r="AX446" s="80">
        <f t="shared" si="319"/>
        <v>80.701754385964904</v>
      </c>
      <c r="AY446" s="81">
        <f t="shared" si="320"/>
        <v>7.6923076923076925</v>
      </c>
      <c r="AZ446" s="81">
        <f t="shared" si="321"/>
        <v>41.463414634146339</v>
      </c>
      <c r="BA446" s="81">
        <f t="shared" si="322"/>
        <v>79.518072289156621</v>
      </c>
      <c r="BB446" s="81">
        <f t="shared" si="323"/>
        <v>60.606060606060609</v>
      </c>
      <c r="BC446" s="81">
        <f t="shared" si="324"/>
        <v>44.720496894409941</v>
      </c>
      <c r="BD446" s="82">
        <f t="shared" si="343"/>
        <v>17</v>
      </c>
      <c r="BE446" s="83">
        <v>1</v>
      </c>
      <c r="BF446" s="83">
        <v>6</v>
      </c>
      <c r="BG446" s="83">
        <v>8</v>
      </c>
      <c r="BH446" s="83">
        <v>32</v>
      </c>
      <c r="BI446" s="83">
        <v>64</v>
      </c>
      <c r="BJ446" s="83">
        <v>5</v>
      </c>
      <c r="BK446" s="77">
        <f t="shared" si="344"/>
        <v>109</v>
      </c>
      <c r="BL446" s="83">
        <f t="shared" si="325"/>
        <v>1</v>
      </c>
      <c r="BM446" s="84">
        <v>4</v>
      </c>
      <c r="BN446" s="83">
        <f t="shared" si="326"/>
        <v>6</v>
      </c>
      <c r="BO446" s="83">
        <f t="shared" si="327"/>
        <v>8</v>
      </c>
      <c r="BP446" s="83">
        <f t="shared" si="328"/>
        <v>32</v>
      </c>
      <c r="BQ446" s="83">
        <f t="shared" si="329"/>
        <v>64</v>
      </c>
      <c r="BR446" s="83">
        <f t="shared" si="330"/>
        <v>5</v>
      </c>
      <c r="BS446" s="77">
        <f t="shared" si="345"/>
        <v>109</v>
      </c>
      <c r="BT446" s="83">
        <f t="shared" si="331"/>
        <v>0</v>
      </c>
      <c r="BU446" s="77"/>
      <c r="BV446" s="83">
        <f t="shared" si="332"/>
        <v>0</v>
      </c>
      <c r="BW446" s="83">
        <f t="shared" si="333"/>
        <v>0</v>
      </c>
      <c r="BX446" s="83">
        <f t="shared" si="334"/>
        <v>0</v>
      </c>
      <c r="BY446" s="83">
        <f t="shared" si="335"/>
        <v>0</v>
      </c>
      <c r="BZ446" s="83">
        <f t="shared" si="336"/>
        <v>0</v>
      </c>
      <c r="CA446" s="77">
        <f t="shared" si="346"/>
        <v>0</v>
      </c>
      <c r="CC446" s="77"/>
      <c r="CI446" s="77">
        <f t="shared" si="347"/>
        <v>0</v>
      </c>
      <c r="CP446" s="77">
        <f t="shared" si="348"/>
        <v>0</v>
      </c>
      <c r="CQ446" s="85">
        <f t="shared" si="337"/>
        <v>0</v>
      </c>
      <c r="CR446" s="77"/>
      <c r="CS446" s="85">
        <f t="shared" si="356"/>
        <v>0</v>
      </c>
      <c r="CT446" s="85">
        <f t="shared" si="357"/>
        <v>0</v>
      </c>
      <c r="CU446" s="85">
        <f t="shared" si="358"/>
        <v>0</v>
      </c>
      <c r="CV446" s="85">
        <f t="shared" si="359"/>
        <v>0</v>
      </c>
      <c r="CW446" s="85">
        <f t="shared" si="355"/>
        <v>0</v>
      </c>
      <c r="CX446" s="77">
        <f t="shared" si="349"/>
        <v>0</v>
      </c>
      <c r="EZ446" s="85">
        <v>1</v>
      </c>
      <c r="FA446" s="85">
        <v>6</v>
      </c>
      <c r="FB446" s="85">
        <v>8</v>
      </c>
      <c r="FC446" s="85">
        <v>32</v>
      </c>
      <c r="FD446" s="85">
        <v>64</v>
      </c>
      <c r="FE446" s="85">
        <v>5</v>
      </c>
      <c r="FL446" s="86">
        <f t="shared" si="350"/>
        <v>0</v>
      </c>
      <c r="FM446" s="99">
        <f t="shared" si="338"/>
        <v>0</v>
      </c>
      <c r="FN446" s="99">
        <f t="shared" si="339"/>
        <v>0</v>
      </c>
      <c r="FO446" s="100">
        <f t="shared" si="340"/>
        <v>0</v>
      </c>
      <c r="FP446" s="100">
        <f t="shared" si="341"/>
        <v>0</v>
      </c>
      <c r="FQ446" s="101">
        <v>0.49101938960889829</v>
      </c>
      <c r="FR446" s="101">
        <v>0.18329634687606691</v>
      </c>
      <c r="FS446" s="101">
        <v>0.13301797345205699</v>
      </c>
      <c r="FT446" s="100" t="s">
        <v>1477</v>
      </c>
      <c r="FU446" s="100" t="s">
        <v>1780</v>
      </c>
      <c r="FV446" s="100" t="s">
        <v>1963</v>
      </c>
      <c r="FW446" s="100" t="s">
        <v>1964</v>
      </c>
      <c r="FX446" s="100" t="s">
        <v>1924</v>
      </c>
      <c r="FY446" s="100" t="s">
        <v>1965</v>
      </c>
      <c r="FZ446" s="100" t="s">
        <v>1629</v>
      </c>
      <c r="GA446" s="100" t="s">
        <v>1526</v>
      </c>
      <c r="GB446" s="100"/>
    </row>
    <row r="447" spans="1:184" ht="14.45" hidden="1" customHeight="1" x14ac:dyDescent="0.25">
      <c r="A447" s="32" t="s">
        <v>425</v>
      </c>
      <c r="B447" s="90" t="s">
        <v>434</v>
      </c>
      <c r="C447" s="41" t="str">
        <f>'[1]Özet tablo'!P446</f>
        <v>ISPARTA</v>
      </c>
      <c r="D447" s="41"/>
      <c r="E447" s="41"/>
      <c r="F447" s="41"/>
      <c r="G447" s="91">
        <v>58</v>
      </c>
      <c r="H447" s="91">
        <v>201</v>
      </c>
      <c r="I447" s="91">
        <v>397</v>
      </c>
      <c r="J447" s="91">
        <v>656</v>
      </c>
      <c r="K447" s="92">
        <v>41</v>
      </c>
      <c r="L447" s="92">
        <v>211</v>
      </c>
      <c r="M447" s="92">
        <v>378</v>
      </c>
      <c r="N447" s="92">
        <v>630</v>
      </c>
      <c r="O447" s="93">
        <v>38</v>
      </c>
      <c r="P447" s="40">
        <v>105</v>
      </c>
      <c r="Q447" s="94">
        <f t="shared" si="353"/>
        <v>-26</v>
      </c>
      <c r="R447" s="95">
        <f t="shared" si="354"/>
        <v>-3.9634146341463415E-2</v>
      </c>
      <c r="S447" s="96">
        <v>492</v>
      </c>
      <c r="T447" s="96">
        <v>625</v>
      </c>
      <c r="U447" s="96">
        <v>446</v>
      </c>
      <c r="V447" s="96">
        <v>635</v>
      </c>
      <c r="W447" s="96">
        <v>1071</v>
      </c>
      <c r="X447" s="96">
        <v>1563</v>
      </c>
      <c r="Y447" s="73">
        <f t="shared" si="310"/>
        <v>8.3333333333333321</v>
      </c>
      <c r="Z447" s="73">
        <f t="shared" si="311"/>
        <v>33.76</v>
      </c>
      <c r="AA447" s="73">
        <f t="shared" si="312"/>
        <v>69.730941704035871</v>
      </c>
      <c r="AB447" s="73">
        <f t="shared" si="313"/>
        <v>48.739495798319325</v>
      </c>
      <c r="AC447" s="73">
        <f t="shared" si="314"/>
        <v>36.020473448496482</v>
      </c>
      <c r="AD447" s="97">
        <f t="shared" si="315"/>
        <v>549</v>
      </c>
      <c r="AE447" s="40">
        <f t="shared" si="316"/>
        <v>135</v>
      </c>
      <c r="AF447" s="98">
        <v>556</v>
      </c>
      <c r="AG447" s="98">
        <v>428</v>
      </c>
      <c r="AH447" s="98">
        <v>588</v>
      </c>
      <c r="AI447" s="98">
        <v>437</v>
      </c>
      <c r="AJ447" s="98">
        <v>187</v>
      </c>
      <c r="AK447" s="98">
        <v>100</v>
      </c>
      <c r="AL447" s="76">
        <v>30</v>
      </c>
      <c r="AM447" s="76">
        <v>39</v>
      </c>
      <c r="AN447" s="77">
        <v>72</v>
      </c>
      <c r="AO447" s="77">
        <v>206</v>
      </c>
      <c r="AP447" s="77">
        <v>398</v>
      </c>
      <c r="AQ447" s="77">
        <v>17</v>
      </c>
      <c r="AR447" s="77">
        <f t="shared" si="342"/>
        <v>693</v>
      </c>
      <c r="AS447" s="77">
        <v>114</v>
      </c>
      <c r="AT447" s="78">
        <v>36</v>
      </c>
      <c r="AU447" s="79">
        <v>59</v>
      </c>
      <c r="AV447" s="80">
        <f t="shared" si="317"/>
        <v>43.121387283236992</v>
      </c>
      <c r="AW447" s="80">
        <f t="shared" si="318"/>
        <v>49.463414634146339</v>
      </c>
      <c r="AX447" s="80">
        <f t="shared" si="319"/>
        <v>68.878718535469105</v>
      </c>
      <c r="AY447" s="81">
        <f t="shared" si="320"/>
        <v>16.822429906542055</v>
      </c>
      <c r="AZ447" s="81">
        <f t="shared" si="321"/>
        <v>35.034013605442176</v>
      </c>
      <c r="BA447" s="81">
        <f t="shared" si="322"/>
        <v>79.006410256410248</v>
      </c>
      <c r="BB447" s="81">
        <f t="shared" si="323"/>
        <v>57.67326732673267</v>
      </c>
      <c r="BC447" s="81">
        <f t="shared" si="324"/>
        <v>53.707224334600753</v>
      </c>
      <c r="BD447" s="82">
        <f t="shared" si="343"/>
        <v>131</v>
      </c>
      <c r="BE447" s="83">
        <v>31</v>
      </c>
      <c r="BF447" s="83">
        <v>46</v>
      </c>
      <c r="BG447" s="83">
        <v>64</v>
      </c>
      <c r="BH447" s="83">
        <v>189</v>
      </c>
      <c r="BI447" s="83">
        <v>413</v>
      </c>
      <c r="BJ447" s="83">
        <v>24</v>
      </c>
      <c r="BK447" s="77">
        <f t="shared" si="344"/>
        <v>690</v>
      </c>
      <c r="BL447" s="83">
        <f t="shared" si="325"/>
        <v>28</v>
      </c>
      <c r="BM447" s="84">
        <v>33</v>
      </c>
      <c r="BN447" s="83">
        <f t="shared" si="326"/>
        <v>40</v>
      </c>
      <c r="BO447" s="83">
        <f t="shared" si="327"/>
        <v>49</v>
      </c>
      <c r="BP447" s="83">
        <f t="shared" si="328"/>
        <v>158</v>
      </c>
      <c r="BQ447" s="83">
        <f t="shared" si="329"/>
        <v>382</v>
      </c>
      <c r="BR447" s="83">
        <f t="shared" si="330"/>
        <v>22</v>
      </c>
      <c r="BS447" s="77">
        <f t="shared" si="345"/>
        <v>611</v>
      </c>
      <c r="BT447" s="83">
        <f t="shared" si="331"/>
        <v>1</v>
      </c>
      <c r="BU447" s="77">
        <v>2</v>
      </c>
      <c r="BV447" s="83">
        <f t="shared" si="332"/>
        <v>2</v>
      </c>
      <c r="BW447" s="83">
        <f t="shared" si="333"/>
        <v>6</v>
      </c>
      <c r="BX447" s="83">
        <f t="shared" si="334"/>
        <v>11</v>
      </c>
      <c r="BY447" s="83">
        <f t="shared" si="335"/>
        <v>9</v>
      </c>
      <c r="BZ447" s="83">
        <f t="shared" si="336"/>
        <v>1</v>
      </c>
      <c r="CA447" s="77">
        <f t="shared" si="346"/>
        <v>27</v>
      </c>
      <c r="CB447" s="85">
        <v>2</v>
      </c>
      <c r="CC447" s="77">
        <v>4</v>
      </c>
      <c r="CD447" s="85">
        <v>4</v>
      </c>
      <c r="CE447" s="85">
        <v>9</v>
      </c>
      <c r="CF447" s="85">
        <v>20</v>
      </c>
      <c r="CG447" s="85">
        <v>22</v>
      </c>
      <c r="CH447" s="85">
        <v>1</v>
      </c>
      <c r="CI447" s="77">
        <f t="shared" si="347"/>
        <v>52</v>
      </c>
      <c r="CP447" s="77">
        <f t="shared" si="348"/>
        <v>0</v>
      </c>
      <c r="CQ447" s="85">
        <f t="shared" si="337"/>
        <v>0</v>
      </c>
      <c r="CR447" s="77"/>
      <c r="CS447" s="85">
        <f t="shared" si="356"/>
        <v>0</v>
      </c>
      <c r="CT447" s="85">
        <f t="shared" si="357"/>
        <v>0</v>
      </c>
      <c r="CU447" s="85">
        <f t="shared" si="358"/>
        <v>0</v>
      </c>
      <c r="CV447" s="85">
        <f t="shared" si="359"/>
        <v>0</v>
      </c>
      <c r="CW447" s="85">
        <f t="shared" si="355"/>
        <v>0</v>
      </c>
      <c r="CX447" s="77">
        <f t="shared" si="349"/>
        <v>0</v>
      </c>
      <c r="DP447" s="85">
        <v>1</v>
      </c>
      <c r="DQ447" s="85">
        <v>2</v>
      </c>
      <c r="DR447" s="85">
        <v>5</v>
      </c>
      <c r="DS447" s="85">
        <v>7</v>
      </c>
      <c r="DT447" s="85">
        <v>3</v>
      </c>
      <c r="DU447" s="85">
        <v>0</v>
      </c>
      <c r="EB447" s="85">
        <v>1</v>
      </c>
      <c r="EC447" s="85">
        <v>2</v>
      </c>
      <c r="ED447" s="85">
        <v>6</v>
      </c>
      <c r="EE447" s="85">
        <v>11</v>
      </c>
      <c r="EF447" s="85">
        <v>9</v>
      </c>
      <c r="EG447" s="85">
        <v>1</v>
      </c>
      <c r="ET447" s="85">
        <v>26</v>
      </c>
      <c r="EU447" s="85">
        <v>29</v>
      </c>
      <c r="EV447" s="85">
        <v>24</v>
      </c>
      <c r="EW447" s="85">
        <v>98</v>
      </c>
      <c r="EX447" s="85">
        <v>255</v>
      </c>
      <c r="EY447" s="85">
        <v>16</v>
      </c>
      <c r="EZ447" s="85">
        <v>1</v>
      </c>
      <c r="FA447" s="85">
        <v>9</v>
      </c>
      <c r="FB447" s="85">
        <v>20</v>
      </c>
      <c r="FC447" s="85">
        <v>53</v>
      </c>
      <c r="FD447" s="85">
        <v>124</v>
      </c>
      <c r="FE447" s="85">
        <v>6</v>
      </c>
      <c r="FL447" s="86">
        <f t="shared" si="350"/>
        <v>60.5</v>
      </c>
      <c r="FM447" s="99">
        <f t="shared" si="338"/>
        <v>3</v>
      </c>
      <c r="FN447" s="99">
        <f t="shared" si="339"/>
        <v>0</v>
      </c>
      <c r="FO447" s="100">
        <f t="shared" si="340"/>
        <v>0.51</v>
      </c>
      <c r="FP447" s="100">
        <f t="shared" si="341"/>
        <v>0</v>
      </c>
      <c r="FQ447" s="101">
        <v>-0.30670611439842216</v>
      </c>
      <c r="FR447" s="101">
        <v>-0.37062937062937057</v>
      </c>
      <c r="FS447" s="101">
        <v>-0.31944444444444436</v>
      </c>
      <c r="FT447" s="100" t="s">
        <v>2245</v>
      </c>
      <c r="FU447" s="100" t="s">
        <v>2246</v>
      </c>
      <c r="FV447" s="100" t="s">
        <v>2247</v>
      </c>
      <c r="FW447" s="100" t="s">
        <v>1513</v>
      </c>
      <c r="FX447" s="100" t="s">
        <v>1844</v>
      </c>
      <c r="FY447" s="100" t="s">
        <v>1715</v>
      </c>
      <c r="FZ447" s="100" t="s">
        <v>2248</v>
      </c>
      <c r="GA447" s="100" t="s">
        <v>2102</v>
      </c>
      <c r="GB447" s="100"/>
    </row>
    <row r="448" spans="1:184" ht="12.75" hidden="1" customHeight="1" x14ac:dyDescent="0.25">
      <c r="A448" s="32" t="s">
        <v>425</v>
      </c>
      <c r="B448" s="90" t="s">
        <v>435</v>
      </c>
      <c r="C448" s="41" t="str">
        <f>'[1]Özet tablo'!P447</f>
        <v>ISPARTA</v>
      </c>
      <c r="D448" s="41"/>
      <c r="E448" s="41"/>
      <c r="F448" s="41"/>
      <c r="G448" s="91">
        <v>5</v>
      </c>
      <c r="H448" s="91">
        <v>6</v>
      </c>
      <c r="I448" s="91">
        <v>12</v>
      </c>
      <c r="J448" s="91">
        <v>23</v>
      </c>
      <c r="K448" s="92">
        <v>4</v>
      </c>
      <c r="L448" s="92">
        <v>10</v>
      </c>
      <c r="M448" s="92">
        <v>13</v>
      </c>
      <c r="N448" s="92">
        <v>27</v>
      </c>
      <c r="O448" s="93"/>
      <c r="P448" s="40">
        <v>1</v>
      </c>
      <c r="Q448" s="94">
        <f t="shared" si="353"/>
        <v>4</v>
      </c>
      <c r="R448" s="95">
        <f t="shared" si="354"/>
        <v>0.17391304347826086</v>
      </c>
      <c r="S448" s="96">
        <v>7</v>
      </c>
      <c r="T448" s="96">
        <v>16</v>
      </c>
      <c r="U448" s="96">
        <v>14</v>
      </c>
      <c r="V448" s="96">
        <v>18</v>
      </c>
      <c r="W448" s="96">
        <v>30</v>
      </c>
      <c r="X448" s="96">
        <v>37</v>
      </c>
      <c r="Y448" s="73">
        <f t="shared" si="310"/>
        <v>57.142857142857139</v>
      </c>
      <c r="Z448" s="73">
        <f t="shared" si="311"/>
        <v>62.5</v>
      </c>
      <c r="AA448" s="73">
        <f t="shared" si="312"/>
        <v>85.714285714285708</v>
      </c>
      <c r="AB448" s="73">
        <f t="shared" si="313"/>
        <v>73.333333333333329</v>
      </c>
      <c r="AC448" s="73">
        <f t="shared" si="314"/>
        <v>70.270270270270274</v>
      </c>
      <c r="AD448" s="97">
        <f t="shared" si="315"/>
        <v>8</v>
      </c>
      <c r="AE448" s="40">
        <f t="shared" si="316"/>
        <v>2</v>
      </c>
      <c r="AF448" s="98">
        <v>18</v>
      </c>
      <c r="AG448" s="98">
        <v>15</v>
      </c>
      <c r="AH448" s="98">
        <v>15</v>
      </c>
      <c r="AI448" s="98">
        <v>18</v>
      </c>
      <c r="AJ448" s="98">
        <v>6</v>
      </c>
      <c r="AK448" s="98">
        <v>7</v>
      </c>
      <c r="AL448" s="76">
        <v>1</v>
      </c>
      <c r="AM448" s="76">
        <v>2</v>
      </c>
      <c r="AN448" s="77">
        <v>5</v>
      </c>
      <c r="AO448" s="77">
        <v>4</v>
      </c>
      <c r="AP448" s="77">
        <v>13</v>
      </c>
      <c r="AQ448" s="77">
        <v>0</v>
      </c>
      <c r="AR448" s="77">
        <f t="shared" si="342"/>
        <v>22</v>
      </c>
      <c r="AS448" s="77">
        <v>3</v>
      </c>
      <c r="AT448" s="77"/>
      <c r="AU448" s="79">
        <v>1</v>
      </c>
      <c r="AV448" s="80">
        <f t="shared" si="317"/>
        <v>45.454545454545453</v>
      </c>
      <c r="AW448" s="80">
        <f t="shared" si="318"/>
        <v>42.424242424242422</v>
      </c>
      <c r="AX448" s="80">
        <f t="shared" si="319"/>
        <v>55.555555555555557</v>
      </c>
      <c r="AY448" s="81">
        <f t="shared" si="320"/>
        <v>33.333333333333329</v>
      </c>
      <c r="AZ448" s="81">
        <f t="shared" si="321"/>
        <v>26.666666666666668</v>
      </c>
      <c r="BA448" s="81">
        <f t="shared" si="322"/>
        <v>58.333333333333336</v>
      </c>
      <c r="BB448" s="81">
        <f t="shared" si="323"/>
        <v>46.153846153846153</v>
      </c>
      <c r="BC448" s="81">
        <f t="shared" si="324"/>
        <v>48.717948717948715</v>
      </c>
      <c r="BD448" s="82">
        <f t="shared" si="343"/>
        <v>10</v>
      </c>
      <c r="BE448" s="83">
        <v>1</v>
      </c>
      <c r="BF448" s="83">
        <v>1</v>
      </c>
      <c r="BG448" s="83">
        <v>6</v>
      </c>
      <c r="BH448" s="83">
        <v>4</v>
      </c>
      <c r="BI448" s="83">
        <v>13</v>
      </c>
      <c r="BJ448" s="83">
        <v>0</v>
      </c>
      <c r="BK448" s="77">
        <f t="shared" si="344"/>
        <v>23</v>
      </c>
      <c r="BL448" s="83">
        <f t="shared" si="325"/>
        <v>1</v>
      </c>
      <c r="BM448" s="84">
        <v>2</v>
      </c>
      <c r="BN448" s="83">
        <f t="shared" si="326"/>
        <v>1</v>
      </c>
      <c r="BO448" s="83">
        <f t="shared" si="327"/>
        <v>6</v>
      </c>
      <c r="BP448" s="83">
        <f t="shared" si="328"/>
        <v>4</v>
      </c>
      <c r="BQ448" s="83">
        <f t="shared" si="329"/>
        <v>13</v>
      </c>
      <c r="BR448" s="83">
        <f t="shared" si="330"/>
        <v>0</v>
      </c>
      <c r="BS448" s="77">
        <f t="shared" si="345"/>
        <v>23</v>
      </c>
      <c r="BT448" s="83">
        <f t="shared" si="331"/>
        <v>0</v>
      </c>
      <c r="BU448" s="77"/>
      <c r="BV448" s="83">
        <f t="shared" si="332"/>
        <v>0</v>
      </c>
      <c r="BW448" s="83">
        <f t="shared" si="333"/>
        <v>0</v>
      </c>
      <c r="BX448" s="83">
        <f t="shared" si="334"/>
        <v>0</v>
      </c>
      <c r="BY448" s="83">
        <f t="shared" si="335"/>
        <v>0</v>
      </c>
      <c r="BZ448" s="83">
        <f t="shared" si="336"/>
        <v>0</v>
      </c>
      <c r="CA448" s="77">
        <f t="shared" si="346"/>
        <v>0</v>
      </c>
      <c r="CC448" s="77"/>
      <c r="CI448" s="77">
        <f t="shared" si="347"/>
        <v>0</v>
      </c>
      <c r="CP448" s="77">
        <f t="shared" si="348"/>
        <v>0</v>
      </c>
      <c r="CQ448" s="85">
        <f t="shared" si="337"/>
        <v>0</v>
      </c>
      <c r="CR448" s="77"/>
      <c r="CS448" s="85">
        <f t="shared" si="356"/>
        <v>0</v>
      </c>
      <c r="CT448" s="85">
        <f t="shared" si="357"/>
        <v>0</v>
      </c>
      <c r="CU448" s="85">
        <f t="shared" si="358"/>
        <v>0</v>
      </c>
      <c r="CV448" s="85">
        <f t="shared" si="359"/>
        <v>0</v>
      </c>
      <c r="CW448" s="85">
        <f t="shared" si="355"/>
        <v>0</v>
      </c>
      <c r="CX448" s="77">
        <f t="shared" si="349"/>
        <v>0</v>
      </c>
      <c r="ET448" s="85">
        <v>1</v>
      </c>
      <c r="EU448" s="85">
        <v>1</v>
      </c>
      <c r="EV448" s="85">
        <v>6</v>
      </c>
      <c r="EW448" s="85">
        <v>4</v>
      </c>
      <c r="EX448" s="85">
        <v>13</v>
      </c>
      <c r="EY448" s="85">
        <v>0</v>
      </c>
      <c r="FL448" s="86">
        <f t="shared" si="350"/>
        <v>6.0999999999999979</v>
      </c>
      <c r="FM448" s="99">
        <f t="shared" si="338"/>
        <v>0</v>
      </c>
      <c r="FN448" s="99">
        <f t="shared" si="339"/>
        <v>0</v>
      </c>
      <c r="FO448" s="100">
        <f t="shared" si="340"/>
        <v>0</v>
      </c>
      <c r="FP448" s="100">
        <f t="shared" si="341"/>
        <v>0</v>
      </c>
      <c r="FQ448" s="101">
        <v>3.2749956679951314E-2</v>
      </c>
      <c r="FR448" s="101">
        <v>4.9769281476598509E-2</v>
      </c>
      <c r="FS448" s="101">
        <v>4.0540540540540522E-2</v>
      </c>
      <c r="FT448" s="100" t="s">
        <v>2267</v>
      </c>
      <c r="FU448" s="100" t="s">
        <v>1968</v>
      </c>
      <c r="FV448" s="100" t="s">
        <v>1625</v>
      </c>
      <c r="FW448" s="100" t="s">
        <v>1771</v>
      </c>
      <c r="FX448" s="100" t="s">
        <v>2023</v>
      </c>
      <c r="FY448" s="100" t="s">
        <v>2091</v>
      </c>
      <c r="FZ448" s="100" t="s">
        <v>2360</v>
      </c>
      <c r="GA448" s="100" t="s">
        <v>2206</v>
      </c>
      <c r="GB448" s="100"/>
    </row>
    <row r="449" spans="1:184" hidden="1" x14ac:dyDescent="0.25">
      <c r="A449" s="32" t="s">
        <v>436</v>
      </c>
      <c r="B449" s="90" t="s">
        <v>437</v>
      </c>
      <c r="C449" s="41" t="str">
        <f>'[1]Özet tablo'!P448</f>
        <v>İSTANBUL</v>
      </c>
      <c r="D449" s="41"/>
      <c r="E449" s="41"/>
      <c r="F449" s="41"/>
      <c r="G449" s="91">
        <v>3</v>
      </c>
      <c r="H449" s="91">
        <v>26</v>
      </c>
      <c r="I449" s="91">
        <v>36</v>
      </c>
      <c r="J449" s="91">
        <v>65</v>
      </c>
      <c r="K449" s="92">
        <v>13</v>
      </c>
      <c r="L449" s="92">
        <v>42</v>
      </c>
      <c r="M449" s="92">
        <v>29</v>
      </c>
      <c r="N449" s="92">
        <v>84</v>
      </c>
      <c r="O449" s="93">
        <v>8</v>
      </c>
      <c r="P449" s="40">
        <v>5</v>
      </c>
      <c r="Q449" s="94">
        <f t="shared" si="353"/>
        <v>19</v>
      </c>
      <c r="R449" s="95">
        <f t="shared" si="354"/>
        <v>0.29230769230769232</v>
      </c>
      <c r="S449" s="96">
        <v>103</v>
      </c>
      <c r="T449" s="96">
        <v>118</v>
      </c>
      <c r="U449" s="96">
        <v>77</v>
      </c>
      <c r="V449" s="96">
        <v>106</v>
      </c>
      <c r="W449" s="96">
        <v>195</v>
      </c>
      <c r="X449" s="96">
        <v>298</v>
      </c>
      <c r="Y449" s="73">
        <f t="shared" si="310"/>
        <v>12.621359223300971</v>
      </c>
      <c r="Z449" s="73">
        <f t="shared" si="311"/>
        <v>35.593220338983052</v>
      </c>
      <c r="AA449" s="73">
        <f t="shared" si="312"/>
        <v>41.558441558441558</v>
      </c>
      <c r="AB449" s="73">
        <f t="shared" si="313"/>
        <v>37.948717948717949</v>
      </c>
      <c r="AC449" s="73">
        <f t="shared" si="314"/>
        <v>29.194630872483224</v>
      </c>
      <c r="AD449" s="97">
        <f t="shared" si="315"/>
        <v>121</v>
      </c>
      <c r="AE449" s="40">
        <f t="shared" si="316"/>
        <v>45</v>
      </c>
      <c r="AF449" s="98">
        <v>133</v>
      </c>
      <c r="AG449" s="98">
        <v>88</v>
      </c>
      <c r="AH449" s="98">
        <v>135</v>
      </c>
      <c r="AI449" s="98">
        <v>83</v>
      </c>
      <c r="AJ449" s="98">
        <v>28</v>
      </c>
      <c r="AK449" s="98">
        <v>26</v>
      </c>
      <c r="AL449" s="76">
        <v>6</v>
      </c>
      <c r="AM449" s="76">
        <v>8</v>
      </c>
      <c r="AN449" s="77">
        <v>12</v>
      </c>
      <c r="AO449" s="77">
        <v>50</v>
      </c>
      <c r="AP449" s="77">
        <v>40</v>
      </c>
      <c r="AQ449" s="77">
        <v>1</v>
      </c>
      <c r="AR449" s="77">
        <f t="shared" si="342"/>
        <v>103</v>
      </c>
      <c r="AS449" s="77">
        <v>8</v>
      </c>
      <c r="AT449" s="78">
        <v>1</v>
      </c>
      <c r="AU449" s="79">
        <v>7</v>
      </c>
      <c r="AV449" s="80">
        <f t="shared" si="317"/>
        <v>26.315789473684209</v>
      </c>
      <c r="AW449" s="80">
        <f t="shared" si="318"/>
        <v>38.073394495412842</v>
      </c>
      <c r="AX449" s="80">
        <f t="shared" si="319"/>
        <v>39.75903614457831</v>
      </c>
      <c r="AY449" s="81">
        <f t="shared" si="320"/>
        <v>13.636363636363635</v>
      </c>
      <c r="AZ449" s="81">
        <f t="shared" si="321"/>
        <v>37.037037037037038</v>
      </c>
      <c r="BA449" s="81">
        <f t="shared" si="322"/>
        <v>43.243243243243242</v>
      </c>
      <c r="BB449" s="81">
        <f t="shared" si="323"/>
        <v>39.837398373983739</v>
      </c>
      <c r="BC449" s="81">
        <f t="shared" si="324"/>
        <v>30.150753768844218</v>
      </c>
      <c r="BD449" s="82">
        <f t="shared" si="343"/>
        <v>63</v>
      </c>
      <c r="BE449" s="83">
        <v>6</v>
      </c>
      <c r="BF449" s="83">
        <v>8</v>
      </c>
      <c r="BG449" s="83">
        <v>8</v>
      </c>
      <c r="BH449" s="83">
        <v>53</v>
      </c>
      <c r="BI449" s="83">
        <v>40</v>
      </c>
      <c r="BJ449" s="83">
        <v>4</v>
      </c>
      <c r="BK449" s="77">
        <f t="shared" si="344"/>
        <v>105</v>
      </c>
      <c r="BL449" s="83">
        <f t="shared" si="325"/>
        <v>5</v>
      </c>
      <c r="BM449" s="84">
        <v>6</v>
      </c>
      <c r="BN449" s="83">
        <f t="shared" si="326"/>
        <v>6</v>
      </c>
      <c r="BO449" s="83">
        <f t="shared" si="327"/>
        <v>8</v>
      </c>
      <c r="BP449" s="83">
        <f t="shared" si="328"/>
        <v>38</v>
      </c>
      <c r="BQ449" s="83">
        <f t="shared" si="329"/>
        <v>37</v>
      </c>
      <c r="BR449" s="83">
        <f t="shared" si="330"/>
        <v>4</v>
      </c>
      <c r="BS449" s="77">
        <f t="shared" si="345"/>
        <v>87</v>
      </c>
      <c r="BT449" s="83">
        <f t="shared" si="331"/>
        <v>0</v>
      </c>
      <c r="BU449" s="77"/>
      <c r="BV449" s="83">
        <f t="shared" si="332"/>
        <v>0</v>
      </c>
      <c r="BW449" s="83">
        <f t="shared" si="333"/>
        <v>0</v>
      </c>
      <c r="BX449" s="83">
        <f t="shared" si="334"/>
        <v>0</v>
      </c>
      <c r="BY449" s="83">
        <f t="shared" si="335"/>
        <v>0</v>
      </c>
      <c r="BZ449" s="83">
        <f t="shared" si="336"/>
        <v>0</v>
      </c>
      <c r="CA449" s="77">
        <f t="shared" si="346"/>
        <v>0</v>
      </c>
      <c r="CC449" s="77"/>
      <c r="CI449" s="77">
        <f t="shared" si="347"/>
        <v>0</v>
      </c>
      <c r="CP449" s="77">
        <f t="shared" si="348"/>
        <v>0</v>
      </c>
      <c r="CQ449" s="85">
        <f t="shared" si="337"/>
        <v>1</v>
      </c>
      <c r="CR449" s="77">
        <v>2</v>
      </c>
      <c r="CS449" s="85">
        <f t="shared" si="356"/>
        <v>2</v>
      </c>
      <c r="CT449" s="85">
        <f t="shared" si="357"/>
        <v>0</v>
      </c>
      <c r="CU449" s="85">
        <f t="shared" si="358"/>
        <v>15</v>
      </c>
      <c r="CV449" s="85">
        <f t="shared" si="359"/>
        <v>3</v>
      </c>
      <c r="CW449" s="85">
        <f t="shared" si="355"/>
        <v>0</v>
      </c>
      <c r="CX449" s="77">
        <f t="shared" si="349"/>
        <v>18</v>
      </c>
      <c r="CY449" s="85">
        <v>1</v>
      </c>
      <c r="CZ449" s="85">
        <v>2</v>
      </c>
      <c r="DA449" s="85">
        <v>0</v>
      </c>
      <c r="DB449" s="85">
        <v>15</v>
      </c>
      <c r="DC449" s="85">
        <v>3</v>
      </c>
      <c r="DD449" s="85">
        <v>0</v>
      </c>
      <c r="ET449" s="85">
        <v>5</v>
      </c>
      <c r="EU449" s="85">
        <v>6</v>
      </c>
      <c r="EV449" s="85">
        <v>8</v>
      </c>
      <c r="EW449" s="85">
        <v>38</v>
      </c>
      <c r="EX449" s="85">
        <v>37</v>
      </c>
      <c r="EY449" s="85">
        <v>4</v>
      </c>
      <c r="FL449" s="86">
        <f t="shared" si="350"/>
        <v>60.599999999999994</v>
      </c>
      <c r="FM449" s="99">
        <f t="shared" si="338"/>
        <v>3</v>
      </c>
      <c r="FN449" s="99">
        <f t="shared" si="339"/>
        <v>0</v>
      </c>
      <c r="FO449" s="100">
        <f t="shared" si="340"/>
        <v>0.51</v>
      </c>
      <c r="FP449" s="100">
        <f t="shared" si="341"/>
        <v>0</v>
      </c>
      <c r="FQ449" s="101">
        <v>0.38678423750773522</v>
      </c>
      <c r="FR449" s="101">
        <v>0.17679550603976465</v>
      </c>
      <c r="FS449" s="101">
        <v>0.21194980300079147</v>
      </c>
      <c r="FT449" s="100" t="s">
        <v>1617</v>
      </c>
      <c r="FU449" s="100" t="s">
        <v>1941</v>
      </c>
      <c r="FV449" s="100" t="s">
        <v>1465</v>
      </c>
      <c r="FW449" s="100" t="s">
        <v>1533</v>
      </c>
      <c r="FX449" s="100" t="s">
        <v>1489</v>
      </c>
      <c r="FY449" s="100" t="s">
        <v>2235</v>
      </c>
      <c r="FZ449" s="100" t="s">
        <v>2365</v>
      </c>
      <c r="GA449" s="100" t="s">
        <v>1561</v>
      </c>
      <c r="GB449" s="100"/>
    </row>
    <row r="450" spans="1:184" hidden="1" x14ac:dyDescent="0.25">
      <c r="A450" s="32" t="s">
        <v>436</v>
      </c>
      <c r="B450" s="90" t="s">
        <v>438</v>
      </c>
      <c r="C450" s="41" t="str">
        <f>'[1]Özet tablo'!P449</f>
        <v>İSTANBUL</v>
      </c>
      <c r="D450" s="41"/>
      <c r="E450" s="41"/>
      <c r="F450" s="41"/>
      <c r="G450" s="91">
        <v>91</v>
      </c>
      <c r="H450" s="91">
        <v>623</v>
      </c>
      <c r="I450" s="91">
        <v>769</v>
      </c>
      <c r="J450" s="91">
        <v>1483</v>
      </c>
      <c r="K450" s="92">
        <v>120</v>
      </c>
      <c r="L450" s="92">
        <v>805</v>
      </c>
      <c r="M450" s="92">
        <v>977</v>
      </c>
      <c r="N450" s="92">
        <v>1902</v>
      </c>
      <c r="O450" s="93">
        <v>545</v>
      </c>
      <c r="P450" s="40">
        <v>118</v>
      </c>
      <c r="Q450" s="94">
        <f t="shared" si="353"/>
        <v>419</v>
      </c>
      <c r="R450" s="95">
        <f t="shared" si="354"/>
        <v>0.28253540121375592</v>
      </c>
      <c r="S450" s="96">
        <v>3378</v>
      </c>
      <c r="T450" s="96">
        <v>4643</v>
      </c>
      <c r="U450" s="96">
        <v>3586</v>
      </c>
      <c r="V450" s="96">
        <v>4707</v>
      </c>
      <c r="W450" s="96">
        <v>8229</v>
      </c>
      <c r="X450" s="96">
        <v>11607</v>
      </c>
      <c r="Y450" s="73">
        <f t="shared" si="310"/>
        <v>3.5523978685612785</v>
      </c>
      <c r="Z450" s="73">
        <f t="shared" si="311"/>
        <v>17.337928063751885</v>
      </c>
      <c r="AA450" s="73">
        <f t="shared" si="312"/>
        <v>39.15225878416063</v>
      </c>
      <c r="AB450" s="73">
        <f t="shared" si="313"/>
        <v>26.844087981528741</v>
      </c>
      <c r="AC450" s="73">
        <f t="shared" si="314"/>
        <v>20.065477728956662</v>
      </c>
      <c r="AD450" s="97">
        <f t="shared" si="315"/>
        <v>6020</v>
      </c>
      <c r="AE450" s="40">
        <f t="shared" si="316"/>
        <v>2182</v>
      </c>
      <c r="AF450" s="98">
        <v>4869</v>
      </c>
      <c r="AG450" s="98">
        <v>3863</v>
      </c>
      <c r="AH450" s="98">
        <v>4717</v>
      </c>
      <c r="AI450" s="98">
        <v>3647</v>
      </c>
      <c r="AJ450" s="98">
        <v>1158</v>
      </c>
      <c r="AK450" s="98">
        <v>1170</v>
      </c>
      <c r="AL450" s="76">
        <v>51</v>
      </c>
      <c r="AM450" s="76">
        <v>107</v>
      </c>
      <c r="AN450" s="77">
        <v>132</v>
      </c>
      <c r="AO450" s="77">
        <v>728</v>
      </c>
      <c r="AP450" s="77">
        <v>1242</v>
      </c>
      <c r="AQ450" s="77">
        <v>21</v>
      </c>
      <c r="AR450" s="77">
        <f t="shared" si="342"/>
        <v>2123</v>
      </c>
      <c r="AS450" s="77">
        <v>216</v>
      </c>
      <c r="AT450" s="78">
        <v>295</v>
      </c>
      <c r="AU450" s="79">
        <v>743</v>
      </c>
      <c r="AV450" s="80">
        <f t="shared" si="317"/>
        <v>15.699067909454062</v>
      </c>
      <c r="AW450" s="80">
        <f t="shared" si="318"/>
        <v>21.221903395504544</v>
      </c>
      <c r="AX450" s="80">
        <f t="shared" si="319"/>
        <v>28.70852755689608</v>
      </c>
      <c r="AY450" s="81">
        <f t="shared" si="320"/>
        <v>3.4170333937354385</v>
      </c>
      <c r="AZ450" s="81">
        <f t="shared" si="321"/>
        <v>15.433538265846936</v>
      </c>
      <c r="BA450" s="81">
        <f t="shared" si="322"/>
        <v>47.450572320499482</v>
      </c>
      <c r="BB450" s="81">
        <f t="shared" si="323"/>
        <v>31.590002100399079</v>
      </c>
      <c r="BC450" s="81">
        <f t="shared" si="324"/>
        <v>27.826488232579607</v>
      </c>
      <c r="BD450" s="82">
        <f t="shared" si="343"/>
        <v>2525</v>
      </c>
      <c r="BE450" s="83">
        <v>50</v>
      </c>
      <c r="BF450" s="83">
        <v>124</v>
      </c>
      <c r="BG450" s="83">
        <v>113</v>
      </c>
      <c r="BH450" s="83">
        <v>612</v>
      </c>
      <c r="BI450" s="83">
        <v>1289</v>
      </c>
      <c r="BJ450" s="83">
        <v>41</v>
      </c>
      <c r="BK450" s="77">
        <f t="shared" si="344"/>
        <v>2055</v>
      </c>
      <c r="BL450" s="83">
        <f t="shared" si="325"/>
        <v>41</v>
      </c>
      <c r="BM450" s="84">
        <v>86</v>
      </c>
      <c r="BN450" s="83">
        <f t="shared" si="326"/>
        <v>99</v>
      </c>
      <c r="BO450" s="83">
        <f t="shared" si="327"/>
        <v>75</v>
      </c>
      <c r="BP450" s="83">
        <f t="shared" si="328"/>
        <v>513</v>
      </c>
      <c r="BQ450" s="83">
        <f t="shared" si="329"/>
        <v>1200</v>
      </c>
      <c r="BR450" s="83">
        <f t="shared" si="330"/>
        <v>40</v>
      </c>
      <c r="BS450" s="77">
        <f t="shared" si="345"/>
        <v>1828</v>
      </c>
      <c r="BT450" s="83">
        <f t="shared" si="331"/>
        <v>7</v>
      </c>
      <c r="BU450" s="77">
        <v>20</v>
      </c>
      <c r="BV450" s="83">
        <f t="shared" si="332"/>
        <v>23</v>
      </c>
      <c r="BW450" s="83">
        <f t="shared" si="333"/>
        <v>37</v>
      </c>
      <c r="BX450" s="83">
        <f t="shared" si="334"/>
        <v>88</v>
      </c>
      <c r="BY450" s="83">
        <f t="shared" si="335"/>
        <v>69</v>
      </c>
      <c r="BZ450" s="83">
        <f t="shared" si="336"/>
        <v>1</v>
      </c>
      <c r="CA450" s="77">
        <f t="shared" si="346"/>
        <v>195</v>
      </c>
      <c r="CB450" s="85">
        <v>1</v>
      </c>
      <c r="CC450" s="77"/>
      <c r="CD450" s="85">
        <v>1</v>
      </c>
      <c r="CE450" s="85">
        <v>1</v>
      </c>
      <c r="CF450" s="85">
        <v>2</v>
      </c>
      <c r="CG450" s="85">
        <v>1</v>
      </c>
      <c r="CH450" s="85">
        <v>0</v>
      </c>
      <c r="CI450" s="77">
        <f t="shared" si="347"/>
        <v>4</v>
      </c>
      <c r="CP450" s="77">
        <f t="shared" si="348"/>
        <v>0</v>
      </c>
      <c r="CQ450" s="85">
        <f t="shared" si="337"/>
        <v>1</v>
      </c>
      <c r="CR450" s="77">
        <v>1</v>
      </c>
      <c r="CS450" s="85">
        <f t="shared" si="356"/>
        <v>1</v>
      </c>
      <c r="CT450" s="85">
        <f t="shared" si="357"/>
        <v>0</v>
      </c>
      <c r="CU450" s="85">
        <f t="shared" si="358"/>
        <v>9</v>
      </c>
      <c r="CV450" s="85">
        <f t="shared" si="359"/>
        <v>19</v>
      </c>
      <c r="CW450" s="85">
        <f t="shared" si="355"/>
        <v>0</v>
      </c>
      <c r="CX450" s="77">
        <f t="shared" si="349"/>
        <v>28</v>
      </c>
      <c r="CY450" s="85">
        <v>1</v>
      </c>
      <c r="CZ450" s="85">
        <v>1</v>
      </c>
      <c r="DA450" s="85">
        <v>0</v>
      </c>
      <c r="DB450" s="85">
        <v>9</v>
      </c>
      <c r="DC450" s="85">
        <v>19</v>
      </c>
      <c r="DD450" s="85">
        <v>0</v>
      </c>
      <c r="DP450" s="85">
        <v>1</v>
      </c>
      <c r="DQ450" s="85">
        <v>1</v>
      </c>
      <c r="DR450" s="85">
        <v>3</v>
      </c>
      <c r="DS450" s="85">
        <v>7</v>
      </c>
      <c r="DT450" s="85">
        <v>4</v>
      </c>
      <c r="DU450" s="85">
        <v>0</v>
      </c>
      <c r="EB450" s="85">
        <v>7</v>
      </c>
      <c r="EC450" s="85">
        <v>23</v>
      </c>
      <c r="ED450" s="85">
        <v>37</v>
      </c>
      <c r="EE450" s="85">
        <v>88</v>
      </c>
      <c r="EF450" s="85">
        <v>69</v>
      </c>
      <c r="EG450" s="85">
        <v>1</v>
      </c>
      <c r="ET450" s="85">
        <v>38</v>
      </c>
      <c r="EU450" s="85">
        <v>89</v>
      </c>
      <c r="EV450" s="85">
        <v>25</v>
      </c>
      <c r="EW450" s="85">
        <v>438</v>
      </c>
      <c r="EX450" s="85">
        <v>1115</v>
      </c>
      <c r="EY450" s="85">
        <v>39</v>
      </c>
      <c r="EZ450" s="85">
        <v>2</v>
      </c>
      <c r="FA450" s="85">
        <v>9</v>
      </c>
      <c r="FB450" s="85">
        <v>47</v>
      </c>
      <c r="FC450" s="85">
        <v>68</v>
      </c>
      <c r="FD450" s="85">
        <v>81</v>
      </c>
      <c r="FE450" s="85">
        <v>1</v>
      </c>
      <c r="FL450" s="86">
        <f t="shared" si="350"/>
        <v>3568.7999999999993</v>
      </c>
      <c r="FM450" s="99">
        <f t="shared" si="338"/>
        <v>178</v>
      </c>
      <c r="FN450" s="99">
        <f t="shared" si="339"/>
        <v>35</v>
      </c>
      <c r="FO450" s="100">
        <f t="shared" si="340"/>
        <v>30.26</v>
      </c>
      <c r="FP450" s="100">
        <f t="shared" si="341"/>
        <v>5985</v>
      </c>
      <c r="FQ450" s="101">
        <v>0.17202501701129275</v>
      </c>
      <c r="FR450" s="101">
        <v>0.16426442578013431</v>
      </c>
      <c r="FS450" s="101">
        <v>0.17243185141506315</v>
      </c>
      <c r="FT450" s="100" t="s">
        <v>2213</v>
      </c>
      <c r="FU450" s="100" t="s">
        <v>1742</v>
      </c>
      <c r="FV450" s="100" t="s">
        <v>1908</v>
      </c>
      <c r="FW450" s="100" t="s">
        <v>1615</v>
      </c>
      <c r="FX450" s="100" t="s">
        <v>1736</v>
      </c>
      <c r="FY450" s="100" t="s">
        <v>1958</v>
      </c>
      <c r="FZ450" s="100" t="s">
        <v>2088</v>
      </c>
      <c r="GA450" s="100" t="s">
        <v>1953</v>
      </c>
      <c r="GB450" s="100"/>
    </row>
    <row r="451" spans="1:184" hidden="1" x14ac:dyDescent="0.25">
      <c r="A451" s="32" t="s">
        <v>436</v>
      </c>
      <c r="B451" s="90" t="s">
        <v>439</v>
      </c>
      <c r="C451" s="41" t="str">
        <f>'[1]Özet tablo'!P450</f>
        <v>İSTANBUL</v>
      </c>
      <c r="D451" s="41"/>
      <c r="E451" s="41"/>
      <c r="F451" s="41"/>
      <c r="G451" s="91">
        <v>960</v>
      </c>
      <c r="H451" s="91">
        <v>2143</v>
      </c>
      <c r="I451" s="91">
        <v>2595</v>
      </c>
      <c r="J451" s="91">
        <v>5698</v>
      </c>
      <c r="K451" s="92">
        <v>1047</v>
      </c>
      <c r="L451" s="92">
        <v>2320</v>
      </c>
      <c r="M451" s="92">
        <v>3032</v>
      </c>
      <c r="N451" s="92">
        <v>6399</v>
      </c>
      <c r="O451" s="93">
        <v>180</v>
      </c>
      <c r="P451" s="40">
        <v>676</v>
      </c>
      <c r="Q451" s="94">
        <f t="shared" si="353"/>
        <v>701</v>
      </c>
      <c r="R451" s="95">
        <f t="shared" si="354"/>
        <v>0.12302562302562303</v>
      </c>
      <c r="S451" s="96">
        <v>4268</v>
      </c>
      <c r="T451" s="96">
        <v>6027</v>
      </c>
      <c r="U451" s="96">
        <v>4402</v>
      </c>
      <c r="V451" s="96">
        <v>5916</v>
      </c>
      <c r="W451" s="96">
        <v>10429</v>
      </c>
      <c r="X451" s="96">
        <v>14697</v>
      </c>
      <c r="Y451" s="73">
        <f t="shared" si="310"/>
        <v>24.531396438612934</v>
      </c>
      <c r="Z451" s="73">
        <f t="shared" si="311"/>
        <v>38.493446158951386</v>
      </c>
      <c r="AA451" s="73">
        <f t="shared" si="312"/>
        <v>57.610177192185375</v>
      </c>
      <c r="AB451" s="73">
        <f t="shared" si="313"/>
        <v>46.562470035477993</v>
      </c>
      <c r="AC451" s="73">
        <f t="shared" si="314"/>
        <v>40.164659454310403</v>
      </c>
      <c r="AD451" s="97">
        <f t="shared" si="315"/>
        <v>5573</v>
      </c>
      <c r="AE451" s="40">
        <f t="shared" si="316"/>
        <v>1866</v>
      </c>
      <c r="AF451" s="98">
        <v>5782</v>
      </c>
      <c r="AG451" s="98">
        <v>4510</v>
      </c>
      <c r="AH451" s="98">
        <v>5588</v>
      </c>
      <c r="AI451" s="98">
        <v>4468</v>
      </c>
      <c r="AJ451" s="98">
        <v>1497</v>
      </c>
      <c r="AK451" s="98">
        <v>1385</v>
      </c>
      <c r="AL451" s="76">
        <v>114</v>
      </c>
      <c r="AM451" s="76">
        <v>401</v>
      </c>
      <c r="AN451" s="77">
        <v>902</v>
      </c>
      <c r="AO451" s="77">
        <v>2234</v>
      </c>
      <c r="AP451" s="77">
        <v>3424</v>
      </c>
      <c r="AQ451" s="77">
        <v>128</v>
      </c>
      <c r="AR451" s="77">
        <f t="shared" si="342"/>
        <v>6688</v>
      </c>
      <c r="AS451" s="77">
        <v>924</v>
      </c>
      <c r="AT451" s="78">
        <v>98</v>
      </c>
      <c r="AU451" s="79">
        <v>507</v>
      </c>
      <c r="AV451" s="80">
        <f t="shared" si="317"/>
        <v>39.318333704611277</v>
      </c>
      <c r="AW451" s="80">
        <f t="shared" si="318"/>
        <v>48.349244232299128</v>
      </c>
      <c r="AX451" s="80">
        <f t="shared" si="319"/>
        <v>58.81826320501343</v>
      </c>
      <c r="AY451" s="81">
        <f t="shared" si="320"/>
        <v>20</v>
      </c>
      <c r="AZ451" s="81">
        <f t="shared" si="321"/>
        <v>39.97852541159628</v>
      </c>
      <c r="BA451" s="81">
        <f t="shared" si="322"/>
        <v>67.544006705783744</v>
      </c>
      <c r="BB451" s="81">
        <f t="shared" si="323"/>
        <v>54.211027438760496</v>
      </c>
      <c r="BC451" s="81">
        <f t="shared" si="324"/>
        <v>47.07398568019093</v>
      </c>
      <c r="BD451" s="82">
        <f t="shared" si="343"/>
        <v>1936</v>
      </c>
      <c r="BE451" s="83">
        <v>115</v>
      </c>
      <c r="BF451" s="83">
        <v>470</v>
      </c>
      <c r="BG451" s="83">
        <v>886</v>
      </c>
      <c r="BH451" s="83">
        <v>2147</v>
      </c>
      <c r="BI451" s="83">
        <v>3521</v>
      </c>
      <c r="BJ451" s="83">
        <v>237</v>
      </c>
      <c r="BK451" s="77">
        <f t="shared" si="344"/>
        <v>6791</v>
      </c>
      <c r="BL451" s="83">
        <f t="shared" si="325"/>
        <v>38</v>
      </c>
      <c r="BM451" s="84">
        <v>118</v>
      </c>
      <c r="BN451" s="83">
        <f t="shared" si="326"/>
        <v>188</v>
      </c>
      <c r="BO451" s="83">
        <f t="shared" si="327"/>
        <v>194</v>
      </c>
      <c r="BP451" s="83">
        <f t="shared" si="328"/>
        <v>947</v>
      </c>
      <c r="BQ451" s="83">
        <f t="shared" si="329"/>
        <v>2154</v>
      </c>
      <c r="BR451" s="83">
        <f t="shared" si="330"/>
        <v>144</v>
      </c>
      <c r="BS451" s="77">
        <f t="shared" si="345"/>
        <v>3439</v>
      </c>
      <c r="BT451" s="83">
        <f t="shared" si="331"/>
        <v>69</v>
      </c>
      <c r="BU451" s="77">
        <v>263</v>
      </c>
      <c r="BV451" s="83">
        <f t="shared" si="332"/>
        <v>262</v>
      </c>
      <c r="BW451" s="83">
        <f t="shared" si="333"/>
        <v>639</v>
      </c>
      <c r="BX451" s="83">
        <f t="shared" si="334"/>
        <v>1145</v>
      </c>
      <c r="BY451" s="83">
        <f t="shared" si="335"/>
        <v>1322</v>
      </c>
      <c r="BZ451" s="83">
        <f t="shared" si="336"/>
        <v>93</v>
      </c>
      <c r="CA451" s="77">
        <f t="shared" si="346"/>
        <v>3199</v>
      </c>
      <c r="CB451" s="85">
        <v>7</v>
      </c>
      <c r="CC451" s="77">
        <v>19</v>
      </c>
      <c r="CD451" s="85">
        <v>19</v>
      </c>
      <c r="CE451" s="85">
        <v>53</v>
      </c>
      <c r="CF451" s="85">
        <v>48</v>
      </c>
      <c r="CG451" s="85">
        <v>31</v>
      </c>
      <c r="CH451" s="85">
        <v>0</v>
      </c>
      <c r="CI451" s="77">
        <f t="shared" si="347"/>
        <v>132</v>
      </c>
      <c r="CP451" s="77">
        <f t="shared" si="348"/>
        <v>0</v>
      </c>
      <c r="CQ451" s="85">
        <f t="shared" si="337"/>
        <v>1</v>
      </c>
      <c r="CR451" s="77">
        <v>1</v>
      </c>
      <c r="CS451" s="85">
        <f t="shared" si="356"/>
        <v>1</v>
      </c>
      <c r="CT451" s="85">
        <f t="shared" si="357"/>
        <v>0</v>
      </c>
      <c r="CU451" s="85">
        <f t="shared" si="358"/>
        <v>7</v>
      </c>
      <c r="CV451" s="85">
        <f t="shared" si="359"/>
        <v>14</v>
      </c>
      <c r="CW451" s="85">
        <f t="shared" si="355"/>
        <v>0</v>
      </c>
      <c r="CX451" s="77">
        <f t="shared" si="349"/>
        <v>21</v>
      </c>
      <c r="CY451" s="85">
        <v>1</v>
      </c>
      <c r="CZ451" s="85">
        <v>1</v>
      </c>
      <c r="DA451" s="85">
        <v>0</v>
      </c>
      <c r="DB451" s="85">
        <v>7</v>
      </c>
      <c r="DC451" s="85">
        <v>14</v>
      </c>
      <c r="DD451" s="85">
        <v>0</v>
      </c>
      <c r="DV451" s="85">
        <v>12</v>
      </c>
      <c r="DW451" s="85">
        <v>28</v>
      </c>
      <c r="DX451" s="85">
        <v>8</v>
      </c>
      <c r="DY451" s="85">
        <v>104</v>
      </c>
      <c r="DZ451" s="85">
        <v>318</v>
      </c>
      <c r="EA451" s="85">
        <v>30</v>
      </c>
      <c r="EB451" s="85">
        <v>56</v>
      </c>
      <c r="EC451" s="85">
        <v>234</v>
      </c>
      <c r="ED451" s="85">
        <v>630</v>
      </c>
      <c r="EE451" s="85">
        <v>1041</v>
      </c>
      <c r="EF451" s="85">
        <v>998</v>
      </c>
      <c r="EG451" s="85">
        <v>58</v>
      </c>
      <c r="EH451" s="85">
        <v>1</v>
      </c>
      <c r="EI451" s="85">
        <v>0</v>
      </c>
      <c r="EJ451" s="85">
        <v>2</v>
      </c>
      <c r="EK451" s="85">
        <v>11</v>
      </c>
      <c r="EL451" s="85">
        <v>15</v>
      </c>
      <c r="EM451" s="85">
        <v>9</v>
      </c>
      <c r="EN451" s="85">
        <v>1</v>
      </c>
      <c r="EO451" s="85">
        <v>0</v>
      </c>
      <c r="EP451" s="85">
        <v>1</v>
      </c>
      <c r="EQ451" s="85">
        <v>0</v>
      </c>
      <c r="ER451" s="85">
        <v>6</v>
      </c>
      <c r="ES451" s="85">
        <v>5</v>
      </c>
      <c r="ET451" s="85">
        <v>30</v>
      </c>
      <c r="EU451" s="85">
        <v>118</v>
      </c>
      <c r="EV451" s="85">
        <v>23</v>
      </c>
      <c r="EW451" s="85">
        <v>435</v>
      </c>
      <c r="EX451" s="85">
        <v>1493</v>
      </c>
      <c r="EY451" s="85">
        <v>108</v>
      </c>
      <c r="EZ451" s="85">
        <v>7</v>
      </c>
      <c r="FA451" s="85">
        <v>70</v>
      </c>
      <c r="FB451" s="85">
        <v>169</v>
      </c>
      <c r="FC451" s="85">
        <v>501</v>
      </c>
      <c r="FD451" s="85">
        <v>646</v>
      </c>
      <c r="FE451" s="85">
        <v>27</v>
      </c>
      <c r="FL451" s="86">
        <f t="shared" si="350"/>
        <v>1155.1999999999998</v>
      </c>
      <c r="FM451" s="99">
        <f t="shared" si="338"/>
        <v>57</v>
      </c>
      <c r="FN451" s="99">
        <f t="shared" si="339"/>
        <v>11</v>
      </c>
      <c r="FO451" s="100">
        <f t="shared" si="340"/>
        <v>9.69</v>
      </c>
      <c r="FP451" s="100">
        <f t="shared" si="341"/>
        <v>1881</v>
      </c>
      <c r="FQ451" s="101">
        <v>0.22327960035264588</v>
      </c>
      <c r="FR451" s="101">
        <v>0.13514604575204073</v>
      </c>
      <c r="FS451" s="101">
        <v>0.16604494022208871</v>
      </c>
      <c r="FT451" s="100" t="s">
        <v>1859</v>
      </c>
      <c r="FU451" s="100" t="s">
        <v>2189</v>
      </c>
      <c r="FV451" s="100" t="s">
        <v>2044</v>
      </c>
      <c r="FW451" s="100" t="s">
        <v>1762</v>
      </c>
      <c r="FX451" s="100" t="s">
        <v>1601</v>
      </c>
      <c r="FY451" s="100" t="s">
        <v>1607</v>
      </c>
      <c r="FZ451" s="100" t="s">
        <v>2221</v>
      </c>
      <c r="GA451" s="100" t="s">
        <v>1801</v>
      </c>
      <c r="GB451" s="100"/>
    </row>
    <row r="452" spans="1:184" hidden="1" x14ac:dyDescent="0.25">
      <c r="A452" s="32" t="s">
        <v>436</v>
      </c>
      <c r="B452" s="90" t="s">
        <v>440</v>
      </c>
      <c r="C452" s="41" t="str">
        <f>'[1]Özet tablo'!P451</f>
        <v>İSTANBUL</v>
      </c>
      <c r="D452" s="41"/>
      <c r="E452" s="41"/>
      <c r="F452" s="41"/>
      <c r="G452" s="91">
        <v>405</v>
      </c>
      <c r="H452" s="91">
        <v>1713</v>
      </c>
      <c r="I452" s="91">
        <v>2350</v>
      </c>
      <c r="J452" s="91">
        <v>4468</v>
      </c>
      <c r="K452" s="92">
        <v>389</v>
      </c>
      <c r="L452" s="92">
        <v>1781</v>
      </c>
      <c r="M452" s="92">
        <v>2784</v>
      </c>
      <c r="N452" s="92">
        <v>4954</v>
      </c>
      <c r="O452" s="93">
        <v>199</v>
      </c>
      <c r="P452" s="40">
        <v>569</v>
      </c>
      <c r="Q452" s="94">
        <f t="shared" si="353"/>
        <v>486</v>
      </c>
      <c r="R452" s="95">
        <f t="shared" si="354"/>
        <v>0.10877350044762757</v>
      </c>
      <c r="S452" s="96">
        <v>4887</v>
      </c>
      <c r="T452" s="96">
        <v>6330</v>
      </c>
      <c r="U452" s="96">
        <v>4902</v>
      </c>
      <c r="V452" s="96">
        <v>6400</v>
      </c>
      <c r="W452" s="96">
        <v>11232</v>
      </c>
      <c r="X452" s="96">
        <v>16119</v>
      </c>
      <c r="Y452" s="73">
        <f t="shared" ref="Y452:Y515" si="360">K452/S452*100</f>
        <v>7.9598935952527112</v>
      </c>
      <c r="Z452" s="73">
        <f t="shared" ref="Z452:Z515" si="361">L452/T452*100</f>
        <v>28.135860979462873</v>
      </c>
      <c r="AA452" s="73">
        <f t="shared" ref="AA452:AA515" si="362">((M452+O452)-P452)/U452*100</f>
        <v>49.245206038351689</v>
      </c>
      <c r="AB452" s="73">
        <f t="shared" ref="AB452:AB515" si="363">((L452+M452+O452)-P452)/W452*100</f>
        <v>37.348646723646723</v>
      </c>
      <c r="AC452" s="73">
        <f t="shared" ref="AC452:AC515" si="364">((N452+O452)-P452)/X452*100</f>
        <v>28.438488739996277</v>
      </c>
      <c r="AD452" s="97">
        <f t="shared" si="315"/>
        <v>7037</v>
      </c>
      <c r="AE452" s="40">
        <f t="shared" si="316"/>
        <v>2488</v>
      </c>
      <c r="AF452" s="98">
        <v>6541</v>
      </c>
      <c r="AG452" s="98">
        <v>5324</v>
      </c>
      <c r="AH452" s="98">
        <v>6445</v>
      </c>
      <c r="AI452" s="98">
        <v>4789</v>
      </c>
      <c r="AJ452" s="98">
        <v>1503</v>
      </c>
      <c r="AK452" s="98">
        <v>1511</v>
      </c>
      <c r="AL452" s="76">
        <v>66</v>
      </c>
      <c r="AM452" s="76">
        <v>239</v>
      </c>
      <c r="AN452" s="77">
        <v>428</v>
      </c>
      <c r="AO452" s="77">
        <v>1787</v>
      </c>
      <c r="AP452" s="77">
        <v>2819</v>
      </c>
      <c r="AQ452" s="77">
        <v>69</v>
      </c>
      <c r="AR452" s="77">
        <f t="shared" si="342"/>
        <v>5103</v>
      </c>
      <c r="AS452" s="77">
        <v>590</v>
      </c>
      <c r="AT452" s="78">
        <v>163</v>
      </c>
      <c r="AU452" s="79">
        <v>631</v>
      </c>
      <c r="AV452" s="80">
        <f t="shared" si="317"/>
        <v>26.955403935528526</v>
      </c>
      <c r="AW452" s="80">
        <f t="shared" si="318"/>
        <v>36.362827131920952</v>
      </c>
      <c r="AX452" s="80">
        <f t="shared" si="319"/>
        <v>47.984965546043021</v>
      </c>
      <c r="AY452" s="81">
        <f t="shared" si="320"/>
        <v>8.0390683696468823</v>
      </c>
      <c r="AZ452" s="81">
        <f t="shared" si="321"/>
        <v>27.726920093095426</v>
      </c>
      <c r="BA452" s="81">
        <f t="shared" si="322"/>
        <v>57.422123331214237</v>
      </c>
      <c r="BB452" s="81">
        <f t="shared" si="323"/>
        <v>42.396168642537489</v>
      </c>
      <c r="BC452" s="81">
        <f t="shared" si="324"/>
        <v>34.788223140495866</v>
      </c>
      <c r="BD452" s="82">
        <f t="shared" si="343"/>
        <v>2679</v>
      </c>
      <c r="BE452" s="83">
        <v>67</v>
      </c>
      <c r="BF452" s="83">
        <v>303</v>
      </c>
      <c r="BG452" s="83">
        <v>396</v>
      </c>
      <c r="BH452" s="83">
        <v>1640</v>
      </c>
      <c r="BI452" s="83">
        <v>2928</v>
      </c>
      <c r="BJ452" s="83">
        <v>140</v>
      </c>
      <c r="BK452" s="77">
        <f t="shared" si="344"/>
        <v>5104</v>
      </c>
      <c r="BL452" s="83">
        <f t="shared" si="325"/>
        <v>32</v>
      </c>
      <c r="BM452" s="84">
        <v>122</v>
      </c>
      <c r="BN452" s="83">
        <f t="shared" si="326"/>
        <v>187</v>
      </c>
      <c r="BO452" s="83">
        <f t="shared" si="327"/>
        <v>86</v>
      </c>
      <c r="BP452" s="83">
        <f t="shared" si="328"/>
        <v>1067</v>
      </c>
      <c r="BQ452" s="83">
        <f t="shared" si="329"/>
        <v>2391</v>
      </c>
      <c r="BR452" s="83">
        <f t="shared" si="330"/>
        <v>121</v>
      </c>
      <c r="BS452" s="77">
        <f t="shared" si="345"/>
        <v>3665</v>
      </c>
      <c r="BT452" s="83">
        <f t="shared" si="331"/>
        <v>30</v>
      </c>
      <c r="BU452" s="77">
        <v>97</v>
      </c>
      <c r="BV452" s="83">
        <f t="shared" si="332"/>
        <v>97</v>
      </c>
      <c r="BW452" s="83">
        <f t="shared" si="333"/>
        <v>229</v>
      </c>
      <c r="BX452" s="83">
        <f t="shared" si="334"/>
        <v>473</v>
      </c>
      <c r="BY452" s="83">
        <f t="shared" si="335"/>
        <v>481</v>
      </c>
      <c r="BZ452" s="83">
        <f t="shared" si="336"/>
        <v>19</v>
      </c>
      <c r="CA452" s="77">
        <f t="shared" si="346"/>
        <v>1202</v>
      </c>
      <c r="CB452" s="85">
        <v>4</v>
      </c>
      <c r="CC452" s="77">
        <v>18</v>
      </c>
      <c r="CD452" s="85">
        <v>17</v>
      </c>
      <c r="CE452" s="85">
        <v>79</v>
      </c>
      <c r="CF452" s="85">
        <v>87</v>
      </c>
      <c r="CG452" s="85">
        <v>45</v>
      </c>
      <c r="CH452" s="85">
        <v>0</v>
      </c>
      <c r="CI452" s="77">
        <f t="shared" si="347"/>
        <v>211</v>
      </c>
      <c r="CP452" s="77">
        <f t="shared" si="348"/>
        <v>0</v>
      </c>
      <c r="CQ452" s="85">
        <f t="shared" si="337"/>
        <v>1</v>
      </c>
      <c r="CR452" s="77">
        <v>2</v>
      </c>
      <c r="CS452" s="85">
        <f t="shared" si="356"/>
        <v>2</v>
      </c>
      <c r="CT452" s="85">
        <f t="shared" si="357"/>
        <v>2</v>
      </c>
      <c r="CU452" s="85">
        <f t="shared" si="358"/>
        <v>13</v>
      </c>
      <c r="CV452" s="85">
        <f t="shared" si="359"/>
        <v>11</v>
      </c>
      <c r="CW452" s="85">
        <f t="shared" si="355"/>
        <v>0</v>
      </c>
      <c r="CX452" s="77">
        <f t="shared" si="349"/>
        <v>26</v>
      </c>
      <c r="CY452" s="85">
        <v>1</v>
      </c>
      <c r="CZ452" s="85">
        <v>2</v>
      </c>
      <c r="DA452" s="85">
        <v>2</v>
      </c>
      <c r="DB452" s="85">
        <v>13</v>
      </c>
      <c r="DC452" s="85">
        <v>11</v>
      </c>
      <c r="DD452" s="85">
        <v>0</v>
      </c>
      <c r="DP452" s="85">
        <v>2</v>
      </c>
      <c r="DQ452" s="85">
        <v>10</v>
      </c>
      <c r="DR452" s="85">
        <v>6</v>
      </c>
      <c r="DS452" s="85">
        <v>62</v>
      </c>
      <c r="DT452" s="85">
        <v>101</v>
      </c>
      <c r="DU452" s="85">
        <v>7</v>
      </c>
      <c r="DV452" s="85">
        <v>4</v>
      </c>
      <c r="DW452" s="85">
        <v>10</v>
      </c>
      <c r="DX452" s="85">
        <v>0</v>
      </c>
      <c r="DY452" s="85">
        <v>53</v>
      </c>
      <c r="DZ452" s="85">
        <v>114</v>
      </c>
      <c r="EA452" s="85">
        <v>3</v>
      </c>
      <c r="EB452" s="85">
        <v>26</v>
      </c>
      <c r="EC452" s="85">
        <v>87</v>
      </c>
      <c r="ED452" s="85">
        <v>229</v>
      </c>
      <c r="EE452" s="85">
        <v>420</v>
      </c>
      <c r="EF452" s="85">
        <v>367</v>
      </c>
      <c r="EG452" s="85">
        <v>16</v>
      </c>
      <c r="ET452" s="85">
        <v>26</v>
      </c>
      <c r="EU452" s="85">
        <v>128</v>
      </c>
      <c r="EV452" s="85">
        <v>41</v>
      </c>
      <c r="EW452" s="85">
        <v>611</v>
      </c>
      <c r="EX452" s="85">
        <v>1786</v>
      </c>
      <c r="EY452" s="85">
        <v>92</v>
      </c>
      <c r="EZ452" s="85">
        <v>4</v>
      </c>
      <c r="FA452" s="85">
        <v>49</v>
      </c>
      <c r="FB452" s="85">
        <v>39</v>
      </c>
      <c r="FC452" s="85">
        <v>394</v>
      </c>
      <c r="FD452" s="85">
        <v>504</v>
      </c>
      <c r="FE452" s="85">
        <v>22</v>
      </c>
      <c r="FL452" s="86">
        <f t="shared" si="350"/>
        <v>3025.7999999999993</v>
      </c>
      <c r="FM452" s="99">
        <f t="shared" si="338"/>
        <v>151</v>
      </c>
      <c r="FN452" s="99">
        <f t="shared" si="339"/>
        <v>30</v>
      </c>
      <c r="FO452" s="100">
        <f t="shared" si="340"/>
        <v>25.67</v>
      </c>
      <c r="FP452" s="100">
        <f t="shared" si="341"/>
        <v>5130</v>
      </c>
      <c r="FQ452" s="101">
        <v>0.51104313122278799</v>
      </c>
      <c r="FR452" s="101">
        <v>0.31348328022846522</v>
      </c>
      <c r="FS452" s="101">
        <v>0.26279508050921196</v>
      </c>
      <c r="FT452" s="100" t="s">
        <v>1603</v>
      </c>
      <c r="FU452" s="100" t="s">
        <v>1647</v>
      </c>
      <c r="FV452" s="100" t="s">
        <v>1671</v>
      </c>
      <c r="FW452" s="100" t="s">
        <v>1653</v>
      </c>
      <c r="FX452" s="100" t="s">
        <v>2185</v>
      </c>
      <c r="FY452" s="100" t="s">
        <v>2178</v>
      </c>
      <c r="FZ452" s="100" t="s">
        <v>2185</v>
      </c>
      <c r="GA452" s="100" t="s">
        <v>2230</v>
      </c>
      <c r="GB452" s="100"/>
    </row>
    <row r="453" spans="1:184" ht="15" hidden="1" customHeight="1" x14ac:dyDescent="0.25">
      <c r="A453" s="32" t="s">
        <v>436</v>
      </c>
      <c r="B453" s="90" t="s">
        <v>441</v>
      </c>
      <c r="C453" s="41" t="str">
        <f>'[1]Özet tablo'!P452</f>
        <v>İSTANBUL</v>
      </c>
      <c r="D453" s="41"/>
      <c r="E453" s="41"/>
      <c r="F453" s="41"/>
      <c r="G453" s="91">
        <v>305</v>
      </c>
      <c r="H453" s="91">
        <v>2108</v>
      </c>
      <c r="I453" s="91">
        <v>3280</v>
      </c>
      <c r="J453" s="91">
        <v>5693</v>
      </c>
      <c r="K453" s="92">
        <v>361</v>
      </c>
      <c r="L453" s="92">
        <v>2225</v>
      </c>
      <c r="M453" s="92">
        <v>4088</v>
      </c>
      <c r="N453" s="92">
        <v>6674</v>
      </c>
      <c r="O453" s="93">
        <v>517</v>
      </c>
      <c r="P453" s="40">
        <v>702</v>
      </c>
      <c r="Q453" s="94">
        <f t="shared" si="353"/>
        <v>981</v>
      </c>
      <c r="R453" s="95">
        <f t="shared" si="354"/>
        <v>0.17231688037941331</v>
      </c>
      <c r="S453" s="96">
        <v>10037</v>
      </c>
      <c r="T453" s="96">
        <v>13809</v>
      </c>
      <c r="U453" s="96">
        <v>10298</v>
      </c>
      <c r="V453" s="96">
        <v>13551</v>
      </c>
      <c r="W453" s="96">
        <v>24107</v>
      </c>
      <c r="X453" s="96">
        <v>34144</v>
      </c>
      <c r="Y453" s="73">
        <f t="shared" si="360"/>
        <v>3.5966922387167477</v>
      </c>
      <c r="Z453" s="73">
        <f t="shared" si="361"/>
        <v>16.112680136143094</v>
      </c>
      <c r="AA453" s="73">
        <f t="shared" si="362"/>
        <v>37.900563216158481</v>
      </c>
      <c r="AB453" s="73">
        <f t="shared" si="363"/>
        <v>25.420002488903638</v>
      </c>
      <c r="AC453" s="73">
        <f t="shared" si="364"/>
        <v>19.004803186504219</v>
      </c>
      <c r="AD453" s="97">
        <f t="shared" ref="AD453:AD516" si="365">W453-((L453+M453+O453)-P453)</f>
        <v>17979</v>
      </c>
      <c r="AE453" s="40">
        <f t="shared" ref="AE453:AE516" si="366">U453-((M453+O453)-P453)</f>
        <v>6395</v>
      </c>
      <c r="AF453" s="98">
        <v>13092</v>
      </c>
      <c r="AG453" s="98">
        <v>10078</v>
      </c>
      <c r="AH453" s="98">
        <v>13005</v>
      </c>
      <c r="AI453" s="98">
        <v>10275</v>
      </c>
      <c r="AJ453" s="98">
        <v>3187</v>
      </c>
      <c r="AK453" s="98">
        <v>3154</v>
      </c>
      <c r="AL453" s="76">
        <v>121</v>
      </c>
      <c r="AM453" s="76">
        <v>293</v>
      </c>
      <c r="AN453" s="77">
        <v>317</v>
      </c>
      <c r="AO453" s="77">
        <v>2394</v>
      </c>
      <c r="AP453" s="77">
        <v>4609</v>
      </c>
      <c r="AQ453" s="77">
        <v>128</v>
      </c>
      <c r="AR453" s="77">
        <f t="shared" si="342"/>
        <v>7448</v>
      </c>
      <c r="AS453" s="77">
        <v>954</v>
      </c>
      <c r="AT453" s="78">
        <v>326</v>
      </c>
      <c r="AU453" s="79">
        <v>1508</v>
      </c>
      <c r="AV453" s="80">
        <f t="shared" ref="AV453:AV516" si="367">((AN453+AP453+AQ453)-AS453)/(AG453+AI453)*100</f>
        <v>20.144450449565173</v>
      </c>
      <c r="AW453" s="80">
        <f t="shared" ref="AW453:AW516" si="368">((AO453+AP453+AQ453)-AS453)/(AI453+AH453)*100</f>
        <v>26.533505154639176</v>
      </c>
      <c r="AX453" s="80">
        <f t="shared" ref="AX453:AX516" si="369">((AP453+AQ453)-AS453)/AI453*100</f>
        <v>36.817518248175183</v>
      </c>
      <c r="AY453" s="81">
        <f t="shared" ref="AY453:AY516" si="370">AN453/AG453*100</f>
        <v>3.1454653701131181</v>
      </c>
      <c r="AZ453" s="81">
        <f t="shared" ref="AZ453:AZ516" si="371">AO453/AH453*100</f>
        <v>18.408304498269896</v>
      </c>
      <c r="BA453" s="81">
        <f t="shared" ref="BA453:BA516" si="372">(AP453+AT453+AU453)/(AI453+AJ453)*100</f>
        <v>47.860644777893327</v>
      </c>
      <c r="BB453" s="81">
        <f t="shared" ref="BB453:BB516" si="373">(AP453+AT453+AU453+AO453)/(AI453+AJ453+AH453)*100</f>
        <v>33.3887482525409</v>
      </c>
      <c r="BC453" s="81">
        <f t="shared" ref="BC453:BC516" si="374">(AP453+AT453+AU453+AN453)/(AI453+AJ453+AG453)*100</f>
        <v>28.717077315208154</v>
      </c>
      <c r="BD453" s="82">
        <f t="shared" si="343"/>
        <v>7019</v>
      </c>
      <c r="BE453" s="83">
        <v>126</v>
      </c>
      <c r="BF453" s="83">
        <v>418</v>
      </c>
      <c r="BG453" s="83">
        <v>299</v>
      </c>
      <c r="BH453" s="83">
        <v>2058</v>
      </c>
      <c r="BI453" s="83">
        <v>4761</v>
      </c>
      <c r="BJ453" s="83">
        <v>205</v>
      </c>
      <c r="BK453" s="77">
        <f t="shared" si="344"/>
        <v>7323</v>
      </c>
      <c r="BL453" s="83">
        <f t="shared" ref="BL453:BL516" si="375">DP453+EH453+ET453+EZ453</f>
        <v>69</v>
      </c>
      <c r="BM453" s="84">
        <v>162</v>
      </c>
      <c r="BN453" s="83">
        <f t="shared" ref="BN453:BN516" si="376">DQ453+EI453+EU453+FA453</f>
        <v>275</v>
      </c>
      <c r="BO453" s="83">
        <f t="shared" ref="BO453:BO516" si="377">DR453+EJ453+EV453+FB453</f>
        <v>103</v>
      </c>
      <c r="BP453" s="83">
        <f t="shared" ref="BP453:BP516" si="378">DS453+EK453+EW453+FC453</f>
        <v>1349</v>
      </c>
      <c r="BQ453" s="83">
        <f t="shared" ref="BQ453:BQ516" si="379">DT453+EL453+EX453+FD453</f>
        <v>3945</v>
      </c>
      <c r="BR453" s="83">
        <f t="shared" ref="BR453:BR516" si="380">DU453+EM453+EY453+FE453</f>
        <v>182</v>
      </c>
      <c r="BS453" s="77">
        <f t="shared" si="345"/>
        <v>5579</v>
      </c>
      <c r="BT453" s="83">
        <f t="shared" ref="BT453:BT516" si="381">DV453+EB453+EN453</f>
        <v>41</v>
      </c>
      <c r="BU453" s="77">
        <v>104</v>
      </c>
      <c r="BV453" s="83">
        <f t="shared" ref="BV453:BV516" si="382">DW453+EC453+EO453</f>
        <v>111</v>
      </c>
      <c r="BW453" s="83">
        <f t="shared" ref="BW453:BW516" si="383">DX453+ED453+EP453</f>
        <v>146</v>
      </c>
      <c r="BX453" s="83">
        <f t="shared" ref="BX453:BX516" si="384">DY453+EE453+EQ453</f>
        <v>569</v>
      </c>
      <c r="BY453" s="83">
        <f t="shared" ref="BY453:BY516" si="385">DZ453+EF453+ER453</f>
        <v>651</v>
      </c>
      <c r="BZ453" s="83">
        <f t="shared" ref="BZ453:BZ516" si="386">EA453+EG453+ES453</f>
        <v>20</v>
      </c>
      <c r="CA453" s="77">
        <f t="shared" si="346"/>
        <v>1386</v>
      </c>
      <c r="CB453" s="85">
        <v>7</v>
      </c>
      <c r="CC453" s="77">
        <v>14</v>
      </c>
      <c r="CD453" s="85">
        <v>17</v>
      </c>
      <c r="CE453" s="85">
        <v>39</v>
      </c>
      <c r="CF453" s="85">
        <v>47</v>
      </c>
      <c r="CG453" s="85">
        <v>34</v>
      </c>
      <c r="CH453" s="85">
        <v>0</v>
      </c>
      <c r="CI453" s="77">
        <f t="shared" si="347"/>
        <v>120</v>
      </c>
      <c r="CJ453" s="85">
        <v>1</v>
      </c>
      <c r="CK453" s="85">
        <v>3</v>
      </c>
      <c r="CL453" s="85">
        <v>11</v>
      </c>
      <c r="CM453" s="85">
        <v>19</v>
      </c>
      <c r="CN453" s="85">
        <v>16</v>
      </c>
      <c r="CO453" s="85">
        <v>2</v>
      </c>
      <c r="CP453" s="77">
        <f t="shared" si="348"/>
        <v>48</v>
      </c>
      <c r="CQ453" s="85">
        <f t="shared" ref="CQ453:CQ516" si="387">CY453+DE453+DK453+FF453</f>
        <v>8</v>
      </c>
      <c r="CR453" s="77">
        <v>13</v>
      </c>
      <c r="CS453" s="85">
        <f t="shared" si="356"/>
        <v>12</v>
      </c>
      <c r="CT453" s="85">
        <f t="shared" si="357"/>
        <v>0</v>
      </c>
      <c r="CU453" s="85">
        <f t="shared" si="358"/>
        <v>74</v>
      </c>
      <c r="CV453" s="85">
        <f t="shared" si="359"/>
        <v>115</v>
      </c>
      <c r="CW453" s="85">
        <f t="shared" si="355"/>
        <v>1</v>
      </c>
      <c r="CX453" s="77">
        <f t="shared" si="349"/>
        <v>190</v>
      </c>
      <c r="CY453" s="85">
        <v>8</v>
      </c>
      <c r="CZ453" s="85">
        <v>12</v>
      </c>
      <c r="DA453" s="85">
        <v>0</v>
      </c>
      <c r="DB453" s="85">
        <v>74</v>
      </c>
      <c r="DC453" s="85">
        <v>115</v>
      </c>
      <c r="DD453" s="85">
        <v>1</v>
      </c>
      <c r="DP453" s="85">
        <v>2</v>
      </c>
      <c r="DQ453" s="85">
        <v>5</v>
      </c>
      <c r="DR453" s="85">
        <v>12</v>
      </c>
      <c r="DS453" s="85">
        <v>25</v>
      </c>
      <c r="DT453" s="85">
        <v>44</v>
      </c>
      <c r="DU453" s="85">
        <v>0</v>
      </c>
      <c r="DV453" s="85">
        <v>9</v>
      </c>
      <c r="DW453" s="85">
        <v>24</v>
      </c>
      <c r="DX453" s="85">
        <v>35</v>
      </c>
      <c r="DY453" s="85">
        <v>143</v>
      </c>
      <c r="DZ453" s="85">
        <v>184</v>
      </c>
      <c r="EA453" s="85">
        <v>11</v>
      </c>
      <c r="EB453" s="85">
        <v>30</v>
      </c>
      <c r="EC453" s="85">
        <v>84</v>
      </c>
      <c r="ED453" s="85">
        <v>107</v>
      </c>
      <c r="EE453" s="85">
        <v>424</v>
      </c>
      <c r="EF453" s="85">
        <v>462</v>
      </c>
      <c r="EG453" s="85">
        <v>9</v>
      </c>
      <c r="EH453" s="85">
        <v>2</v>
      </c>
      <c r="EI453" s="85">
        <v>4</v>
      </c>
      <c r="EJ453" s="85">
        <v>0</v>
      </c>
      <c r="EK453" s="85">
        <v>2</v>
      </c>
      <c r="EL453" s="85">
        <v>17</v>
      </c>
      <c r="EM453" s="85">
        <v>4</v>
      </c>
      <c r="EN453" s="85">
        <v>2</v>
      </c>
      <c r="EO453" s="85">
        <v>3</v>
      </c>
      <c r="EP453" s="85">
        <v>4</v>
      </c>
      <c r="EQ453" s="85">
        <v>2</v>
      </c>
      <c r="ER453" s="85">
        <v>5</v>
      </c>
      <c r="ES453" s="85">
        <v>0</v>
      </c>
      <c r="ET453" s="85">
        <v>59</v>
      </c>
      <c r="EU453" s="85">
        <v>225</v>
      </c>
      <c r="EV453" s="85">
        <v>29</v>
      </c>
      <c r="EW453" s="85">
        <v>1027</v>
      </c>
      <c r="EX453" s="85">
        <v>3448</v>
      </c>
      <c r="EY453" s="85">
        <v>159</v>
      </c>
      <c r="EZ453" s="85">
        <v>6</v>
      </c>
      <c r="FA453" s="85">
        <v>41</v>
      </c>
      <c r="FB453" s="85">
        <v>62</v>
      </c>
      <c r="FC453" s="85">
        <v>295</v>
      </c>
      <c r="FD453" s="85">
        <v>436</v>
      </c>
      <c r="FE453" s="85">
        <v>19</v>
      </c>
      <c r="FL453" s="86">
        <f t="shared" si="350"/>
        <v>8838.9999999999982</v>
      </c>
      <c r="FM453" s="99">
        <f t="shared" ref="FM453:FM516" si="388">IF(FL453/20&gt;0,INT(FL453/20),0)</f>
        <v>441</v>
      </c>
      <c r="FN453" s="99">
        <f t="shared" ref="FN453:FN516" si="389">IF(FM453/5&gt;0.49,INT(FM453/5),0)</f>
        <v>88</v>
      </c>
      <c r="FO453" s="100">
        <f t="shared" ref="FO453:FO516" si="390">IF(FM453&gt;0.49,(FM453*$FO$1)/1000,0)</f>
        <v>74.97</v>
      </c>
      <c r="FP453" s="100">
        <f t="shared" ref="FP453:FP516" si="391">IF(FN453&gt;0.49,(FN453*$FP$1),0)</f>
        <v>15048</v>
      </c>
      <c r="FQ453" s="101">
        <v>0.26568262014184996</v>
      </c>
      <c r="FR453" s="101">
        <v>0.16249338814753431</v>
      </c>
      <c r="FS453" s="101">
        <v>0.12118442543953084</v>
      </c>
      <c r="FT453" s="100" t="s">
        <v>1997</v>
      </c>
      <c r="FU453" s="100" t="s">
        <v>2103</v>
      </c>
      <c r="FV453" s="100" t="s">
        <v>2194</v>
      </c>
      <c r="FW453" s="100" t="s">
        <v>2327</v>
      </c>
      <c r="FX453" s="100" t="s">
        <v>2170</v>
      </c>
      <c r="FY453" s="100" t="s">
        <v>1575</v>
      </c>
      <c r="FZ453" s="100" t="s">
        <v>2252</v>
      </c>
      <c r="GA453" s="100" t="s">
        <v>1853</v>
      </c>
      <c r="GB453" s="100"/>
    </row>
    <row r="454" spans="1:184" hidden="1" x14ac:dyDescent="0.25">
      <c r="A454" s="32" t="s">
        <v>436</v>
      </c>
      <c r="B454" s="90" t="s">
        <v>442</v>
      </c>
      <c r="C454" s="41" t="str">
        <f>'[1]Özet tablo'!P453</f>
        <v>İSTANBUL</v>
      </c>
      <c r="D454" s="41"/>
      <c r="E454" s="41"/>
      <c r="F454" s="41"/>
      <c r="G454" s="91">
        <v>457</v>
      </c>
      <c r="H454" s="91">
        <v>2222</v>
      </c>
      <c r="I454" s="91">
        <v>3238</v>
      </c>
      <c r="J454" s="91">
        <v>5917</v>
      </c>
      <c r="K454" s="92">
        <v>463</v>
      </c>
      <c r="L454" s="92">
        <v>2306</v>
      </c>
      <c r="M454" s="92">
        <v>3834</v>
      </c>
      <c r="N454" s="92">
        <v>6603</v>
      </c>
      <c r="O454" s="93">
        <v>307</v>
      </c>
      <c r="P454" s="40">
        <v>742</v>
      </c>
      <c r="Q454" s="94">
        <f t="shared" si="353"/>
        <v>686</v>
      </c>
      <c r="R454" s="95">
        <f t="shared" si="354"/>
        <v>0.11593713030251816</v>
      </c>
      <c r="S454" s="96">
        <v>6508</v>
      </c>
      <c r="T454" s="96">
        <v>8861</v>
      </c>
      <c r="U454" s="96">
        <v>6627</v>
      </c>
      <c r="V454" s="96">
        <v>8842</v>
      </c>
      <c r="W454" s="96">
        <v>15488</v>
      </c>
      <c r="X454" s="96">
        <v>21996</v>
      </c>
      <c r="Y454" s="73">
        <f t="shared" si="360"/>
        <v>7.1143208358942829</v>
      </c>
      <c r="Z454" s="73">
        <f t="shared" si="361"/>
        <v>26.024150773050447</v>
      </c>
      <c r="AA454" s="73">
        <f t="shared" si="362"/>
        <v>51.29017655047533</v>
      </c>
      <c r="AB454" s="73">
        <f t="shared" si="363"/>
        <v>36.834969008264466</v>
      </c>
      <c r="AC454" s="73">
        <f t="shared" si="364"/>
        <v>28.041462084015272</v>
      </c>
      <c r="AD454" s="97">
        <f t="shared" si="365"/>
        <v>9783</v>
      </c>
      <c r="AE454" s="40">
        <f t="shared" si="366"/>
        <v>3228</v>
      </c>
      <c r="AF454" s="98">
        <v>8563</v>
      </c>
      <c r="AG454" s="98">
        <v>6760</v>
      </c>
      <c r="AH454" s="98">
        <v>8411</v>
      </c>
      <c r="AI454" s="98">
        <v>6520</v>
      </c>
      <c r="AJ454" s="98">
        <v>2180</v>
      </c>
      <c r="AK454" s="98">
        <v>1979</v>
      </c>
      <c r="AL454" s="76">
        <v>112</v>
      </c>
      <c r="AM454" s="76">
        <v>325</v>
      </c>
      <c r="AN454" s="77">
        <v>484</v>
      </c>
      <c r="AO454" s="77">
        <v>2324</v>
      </c>
      <c r="AP454" s="77">
        <v>4059</v>
      </c>
      <c r="AQ454" s="77">
        <v>127</v>
      </c>
      <c r="AR454" s="77">
        <f t="shared" ref="AR454:AR517" si="392">AN454+AO454+AP454+AQ454</f>
        <v>6994</v>
      </c>
      <c r="AS454" s="77">
        <v>1005</v>
      </c>
      <c r="AT454" s="78">
        <v>169</v>
      </c>
      <c r="AU454" s="79">
        <v>775</v>
      </c>
      <c r="AV454" s="80">
        <f t="shared" si="367"/>
        <v>27.597891566265059</v>
      </c>
      <c r="AW454" s="80">
        <f t="shared" si="368"/>
        <v>36.869600160739402</v>
      </c>
      <c r="AX454" s="80">
        <f t="shared" si="369"/>
        <v>48.788343558282207</v>
      </c>
      <c r="AY454" s="81">
        <f t="shared" si="370"/>
        <v>7.1597633136094672</v>
      </c>
      <c r="AZ454" s="81">
        <f t="shared" si="371"/>
        <v>27.630483890143857</v>
      </c>
      <c r="BA454" s="81">
        <f t="shared" si="372"/>
        <v>57.505747126436781</v>
      </c>
      <c r="BB454" s="81">
        <f t="shared" si="373"/>
        <v>42.82040792472678</v>
      </c>
      <c r="BC454" s="81">
        <f t="shared" si="374"/>
        <v>35.49159120310479</v>
      </c>
      <c r="BD454" s="82">
        <f t="shared" ref="BD454:BD517" si="393">(AI454+AJ454)-(AP454+AT454+AU454)</f>
        <v>3697</v>
      </c>
      <c r="BE454" s="83">
        <v>115</v>
      </c>
      <c r="BF454" s="83">
        <v>427</v>
      </c>
      <c r="BG454" s="83">
        <v>446</v>
      </c>
      <c r="BH454" s="83">
        <v>2178</v>
      </c>
      <c r="BI454" s="83">
        <v>4275</v>
      </c>
      <c r="BJ454" s="83">
        <v>238</v>
      </c>
      <c r="BK454" s="77">
        <f t="shared" ref="BK454:BK517" si="394">BG454+BH454+BI454+BJ454</f>
        <v>7137</v>
      </c>
      <c r="BL454" s="83">
        <f t="shared" si="375"/>
        <v>45</v>
      </c>
      <c r="BM454" s="84">
        <v>132</v>
      </c>
      <c r="BN454" s="83">
        <f t="shared" si="376"/>
        <v>243</v>
      </c>
      <c r="BO454" s="83">
        <f t="shared" si="377"/>
        <v>80</v>
      </c>
      <c r="BP454" s="83">
        <f t="shared" si="378"/>
        <v>1152</v>
      </c>
      <c r="BQ454" s="83">
        <f t="shared" si="379"/>
        <v>3184</v>
      </c>
      <c r="BR454" s="83">
        <f t="shared" si="380"/>
        <v>195</v>
      </c>
      <c r="BS454" s="77">
        <f t="shared" ref="BS454:BS517" si="395">BO454+BP454+BQ454+BR454</f>
        <v>4611</v>
      </c>
      <c r="BT454" s="83">
        <f t="shared" si="381"/>
        <v>35</v>
      </c>
      <c r="BU454" s="77">
        <v>128</v>
      </c>
      <c r="BV454" s="83">
        <f t="shared" si="382"/>
        <v>108</v>
      </c>
      <c r="BW454" s="83">
        <f t="shared" si="383"/>
        <v>228</v>
      </c>
      <c r="BX454" s="83">
        <f t="shared" si="384"/>
        <v>554</v>
      </c>
      <c r="BY454" s="83">
        <f t="shared" si="385"/>
        <v>616</v>
      </c>
      <c r="BZ454" s="83">
        <f t="shared" si="386"/>
        <v>32</v>
      </c>
      <c r="CA454" s="77">
        <f t="shared" ref="CA454:CA517" si="396">BW454+BX454+BY454+BZ454</f>
        <v>1430</v>
      </c>
      <c r="CB454" s="85">
        <v>17</v>
      </c>
      <c r="CC454" s="77">
        <v>40</v>
      </c>
      <c r="CD454" s="85">
        <v>42</v>
      </c>
      <c r="CE454" s="85">
        <v>130</v>
      </c>
      <c r="CF454" s="85">
        <v>168</v>
      </c>
      <c r="CG454" s="85">
        <v>110</v>
      </c>
      <c r="CH454" s="85">
        <v>3</v>
      </c>
      <c r="CI454" s="77">
        <f t="shared" ref="CI454:CI517" si="397">CE454+CF454+CG454+CH454</f>
        <v>411</v>
      </c>
      <c r="CP454" s="77">
        <f t="shared" ref="CP454:CP517" si="398">CL454+CM454+CN454+CO454</f>
        <v>0</v>
      </c>
      <c r="CQ454" s="85">
        <f t="shared" si="387"/>
        <v>18</v>
      </c>
      <c r="CR454" s="77">
        <v>25</v>
      </c>
      <c r="CS454" s="85">
        <f t="shared" si="356"/>
        <v>34</v>
      </c>
      <c r="CT454" s="85">
        <f t="shared" si="357"/>
        <v>8</v>
      </c>
      <c r="CU454" s="85">
        <f t="shared" si="358"/>
        <v>304</v>
      </c>
      <c r="CV454" s="85">
        <f t="shared" si="359"/>
        <v>365</v>
      </c>
      <c r="CW454" s="85">
        <f t="shared" si="355"/>
        <v>8</v>
      </c>
      <c r="CX454" s="77">
        <f t="shared" ref="CX454:CX517" si="399">CT454+CU454+CV454+CW454</f>
        <v>685</v>
      </c>
      <c r="CY454" s="85">
        <v>18</v>
      </c>
      <c r="CZ454" s="85">
        <v>34</v>
      </c>
      <c r="DA454" s="85">
        <v>8</v>
      </c>
      <c r="DB454" s="85">
        <v>304</v>
      </c>
      <c r="DC454" s="85">
        <v>365</v>
      </c>
      <c r="DD454" s="85">
        <v>8</v>
      </c>
      <c r="DP454" s="85">
        <v>1</v>
      </c>
      <c r="DQ454" s="85">
        <v>5</v>
      </c>
      <c r="DR454" s="85">
        <v>31</v>
      </c>
      <c r="DS454" s="85">
        <v>23</v>
      </c>
      <c r="DT454" s="85">
        <v>35</v>
      </c>
      <c r="DU454" s="85">
        <v>2</v>
      </c>
      <c r="DV454" s="85">
        <v>11</v>
      </c>
      <c r="DW454" s="85">
        <v>34</v>
      </c>
      <c r="DX454" s="85">
        <v>50</v>
      </c>
      <c r="DY454" s="85">
        <v>192</v>
      </c>
      <c r="DZ454" s="85">
        <v>296</v>
      </c>
      <c r="EA454" s="85">
        <v>20</v>
      </c>
      <c r="EB454" s="85">
        <v>24</v>
      </c>
      <c r="EC454" s="85">
        <v>74</v>
      </c>
      <c r="ED454" s="85">
        <v>178</v>
      </c>
      <c r="EE454" s="85">
        <v>362</v>
      </c>
      <c r="EF454" s="85">
        <v>320</v>
      </c>
      <c r="EG454" s="85">
        <v>12</v>
      </c>
      <c r="ET454" s="85">
        <v>42</v>
      </c>
      <c r="EU454" s="85">
        <v>222</v>
      </c>
      <c r="EV454" s="85">
        <v>35</v>
      </c>
      <c r="EW454" s="85">
        <v>1006</v>
      </c>
      <c r="EX454" s="85">
        <v>2980</v>
      </c>
      <c r="EY454" s="85">
        <v>186</v>
      </c>
      <c r="EZ454" s="85">
        <v>2</v>
      </c>
      <c r="FA454" s="85">
        <v>16</v>
      </c>
      <c r="FB454" s="85">
        <v>14</v>
      </c>
      <c r="FC454" s="85">
        <v>123</v>
      </c>
      <c r="FD454" s="85">
        <v>169</v>
      </c>
      <c r="FE454" s="85">
        <v>7</v>
      </c>
      <c r="FL454" s="86">
        <f t="shared" ref="FL454:FL517" si="400">IF(((AH454+AI454)*0.7)-(AO454+AP454+AQ454+AT454)&gt;0,((AH454+AI454)*0.7)-(AO454+AP454+AQ454+AT454),0)</f>
        <v>3772.6999999999989</v>
      </c>
      <c r="FM454" s="99">
        <f t="shared" si="388"/>
        <v>188</v>
      </c>
      <c r="FN454" s="99">
        <f t="shared" si="389"/>
        <v>37</v>
      </c>
      <c r="FO454" s="100">
        <f t="shared" si="390"/>
        <v>31.96</v>
      </c>
      <c r="FP454" s="100">
        <f t="shared" si="391"/>
        <v>6327</v>
      </c>
      <c r="FQ454" s="101">
        <v>-2.3492950996445421E-2</v>
      </c>
      <c r="FR454" s="101">
        <v>-3.964785031856672E-2</v>
      </c>
      <c r="FS454" s="101">
        <v>-7.0189023385114305E-2</v>
      </c>
      <c r="FT454" s="100" t="s">
        <v>1479</v>
      </c>
      <c r="FU454" s="100" t="s">
        <v>1480</v>
      </c>
      <c r="FV454" s="100" t="s">
        <v>1481</v>
      </c>
      <c r="FW454" s="100" t="s">
        <v>1452</v>
      </c>
      <c r="FX454" s="100" t="s">
        <v>1482</v>
      </c>
      <c r="FY454" s="100" t="s">
        <v>1483</v>
      </c>
      <c r="FZ454" s="100" t="s">
        <v>1484</v>
      </c>
      <c r="GA454" s="100" t="s">
        <v>1423</v>
      </c>
      <c r="GB454" s="100"/>
    </row>
    <row r="455" spans="1:184" hidden="1" x14ac:dyDescent="0.25">
      <c r="A455" s="32" t="s">
        <v>436</v>
      </c>
      <c r="B455" s="90" t="s">
        <v>443</v>
      </c>
      <c r="C455" s="41" t="str">
        <f>'[1]Özet tablo'!P454</f>
        <v>İSTANBUL</v>
      </c>
      <c r="D455" s="41"/>
      <c r="E455" s="41"/>
      <c r="F455" s="41"/>
      <c r="G455" s="91">
        <v>634</v>
      </c>
      <c r="H455" s="91">
        <v>1314</v>
      </c>
      <c r="I455" s="91">
        <v>1550</v>
      </c>
      <c r="J455" s="91">
        <v>3498</v>
      </c>
      <c r="K455" s="92">
        <v>711</v>
      </c>
      <c r="L455" s="92">
        <v>1417</v>
      </c>
      <c r="M455" s="92">
        <v>1801</v>
      </c>
      <c r="N455" s="92">
        <v>3929</v>
      </c>
      <c r="O455" s="93">
        <v>58</v>
      </c>
      <c r="P455" s="40">
        <v>410</v>
      </c>
      <c r="Q455" s="94">
        <f t="shared" si="353"/>
        <v>431</v>
      </c>
      <c r="R455" s="95">
        <f t="shared" si="354"/>
        <v>0.12321326472269868</v>
      </c>
      <c r="S455" s="96">
        <v>1419</v>
      </c>
      <c r="T455" s="96">
        <v>1977</v>
      </c>
      <c r="U455" s="96">
        <v>1483</v>
      </c>
      <c r="V455" s="96">
        <v>1975</v>
      </c>
      <c r="W455" s="96">
        <v>3460</v>
      </c>
      <c r="X455" s="96">
        <v>4879</v>
      </c>
      <c r="Y455" s="73">
        <f t="shared" si="360"/>
        <v>50.105708245243129</v>
      </c>
      <c r="Z455" s="73">
        <f t="shared" si="361"/>
        <v>71.674253920080929</v>
      </c>
      <c r="AA455" s="73">
        <f t="shared" si="362"/>
        <v>97.707349966284568</v>
      </c>
      <c r="AB455" s="73">
        <f t="shared" si="363"/>
        <v>82.832369942196522</v>
      </c>
      <c r="AC455" s="73">
        <f t="shared" si="364"/>
        <v>73.314203730272595</v>
      </c>
      <c r="AD455" s="97">
        <f t="shared" si="365"/>
        <v>594</v>
      </c>
      <c r="AE455" s="40">
        <f t="shared" si="366"/>
        <v>34</v>
      </c>
      <c r="AF455" s="98">
        <v>1927</v>
      </c>
      <c r="AG455" s="98">
        <v>1544</v>
      </c>
      <c r="AH455" s="98">
        <v>1942</v>
      </c>
      <c r="AI455" s="98">
        <v>1586</v>
      </c>
      <c r="AJ455" s="98">
        <v>545</v>
      </c>
      <c r="AK455" s="98">
        <v>516</v>
      </c>
      <c r="AL455" s="76">
        <v>99</v>
      </c>
      <c r="AM455" s="76">
        <v>298</v>
      </c>
      <c r="AN455" s="77">
        <v>695</v>
      </c>
      <c r="AO455" s="77">
        <v>1304</v>
      </c>
      <c r="AP455" s="77">
        <v>1768</v>
      </c>
      <c r="AQ455" s="77">
        <v>68</v>
      </c>
      <c r="AR455" s="77">
        <f t="shared" si="392"/>
        <v>3835</v>
      </c>
      <c r="AS455" s="77">
        <v>454</v>
      </c>
      <c r="AT455" s="78">
        <v>23</v>
      </c>
      <c r="AU455" s="79">
        <v>145</v>
      </c>
      <c r="AV455" s="80">
        <f t="shared" si="367"/>
        <v>66.357827476038338</v>
      </c>
      <c r="AW455" s="80">
        <f t="shared" si="368"/>
        <v>76.13378684807256</v>
      </c>
      <c r="AX455" s="80">
        <f t="shared" si="369"/>
        <v>87.137452711223204</v>
      </c>
      <c r="AY455" s="81">
        <f t="shared" si="370"/>
        <v>45.012953367875646</v>
      </c>
      <c r="AZ455" s="81">
        <f t="shared" si="371"/>
        <v>67.147270854788871</v>
      </c>
      <c r="BA455" s="81">
        <f t="shared" si="372"/>
        <v>90.849366494603473</v>
      </c>
      <c r="BB455" s="81">
        <f t="shared" si="373"/>
        <v>79.548244537196169</v>
      </c>
      <c r="BC455" s="81">
        <f t="shared" si="374"/>
        <v>71.591836734693885</v>
      </c>
      <c r="BD455" s="82">
        <f t="shared" si="393"/>
        <v>195</v>
      </c>
      <c r="BE455" s="83">
        <v>102</v>
      </c>
      <c r="BF455" s="83">
        <v>307</v>
      </c>
      <c r="BG455" s="83">
        <v>714</v>
      </c>
      <c r="BH455" s="83">
        <v>1291</v>
      </c>
      <c r="BI455" s="83">
        <v>1882</v>
      </c>
      <c r="BJ455" s="83">
        <v>119</v>
      </c>
      <c r="BK455" s="77">
        <f t="shared" si="394"/>
        <v>4006</v>
      </c>
      <c r="BL455" s="83">
        <f t="shared" si="375"/>
        <v>27</v>
      </c>
      <c r="BM455" s="84">
        <v>51</v>
      </c>
      <c r="BN455" s="83">
        <f t="shared" si="376"/>
        <v>68</v>
      </c>
      <c r="BO455" s="83">
        <f t="shared" si="377"/>
        <v>72</v>
      </c>
      <c r="BP455" s="83">
        <f t="shared" si="378"/>
        <v>269</v>
      </c>
      <c r="BQ455" s="83">
        <f t="shared" si="379"/>
        <v>820</v>
      </c>
      <c r="BR455" s="83">
        <f t="shared" si="380"/>
        <v>68</v>
      </c>
      <c r="BS455" s="77">
        <f t="shared" si="395"/>
        <v>1229</v>
      </c>
      <c r="BT455" s="83">
        <f t="shared" si="381"/>
        <v>55</v>
      </c>
      <c r="BU455" s="77">
        <v>200</v>
      </c>
      <c r="BV455" s="83">
        <f t="shared" si="382"/>
        <v>180</v>
      </c>
      <c r="BW455" s="83">
        <f t="shared" si="383"/>
        <v>417</v>
      </c>
      <c r="BX455" s="83">
        <f t="shared" si="384"/>
        <v>816</v>
      </c>
      <c r="BY455" s="83">
        <f t="shared" si="385"/>
        <v>932</v>
      </c>
      <c r="BZ455" s="83">
        <f t="shared" si="386"/>
        <v>49</v>
      </c>
      <c r="CA455" s="77">
        <f t="shared" si="396"/>
        <v>2214</v>
      </c>
      <c r="CB455" s="85">
        <v>18</v>
      </c>
      <c r="CC455" s="77">
        <v>47</v>
      </c>
      <c r="CD455" s="85">
        <v>51</v>
      </c>
      <c r="CE455" s="85">
        <v>181</v>
      </c>
      <c r="CF455" s="85">
        <v>170</v>
      </c>
      <c r="CG455" s="85">
        <v>112</v>
      </c>
      <c r="CH455" s="85">
        <v>2</v>
      </c>
      <c r="CI455" s="77">
        <f t="shared" si="397"/>
        <v>465</v>
      </c>
      <c r="CP455" s="77">
        <f t="shared" si="398"/>
        <v>0</v>
      </c>
      <c r="CQ455" s="85">
        <f t="shared" si="387"/>
        <v>2</v>
      </c>
      <c r="CR455" s="77"/>
      <c r="CS455" s="85">
        <f t="shared" si="356"/>
        <v>8</v>
      </c>
      <c r="CT455" s="85">
        <f t="shared" si="357"/>
        <v>44</v>
      </c>
      <c r="CU455" s="85">
        <f t="shared" si="358"/>
        <v>36</v>
      </c>
      <c r="CV455" s="85">
        <f t="shared" si="359"/>
        <v>18</v>
      </c>
      <c r="CW455" s="85">
        <f t="shared" si="355"/>
        <v>0</v>
      </c>
      <c r="CX455" s="77">
        <f t="shared" si="399"/>
        <v>98</v>
      </c>
      <c r="DE455" s="85">
        <v>2</v>
      </c>
      <c r="DF455" s="85">
        <v>8</v>
      </c>
      <c r="DG455" s="85">
        <v>44</v>
      </c>
      <c r="DH455" s="85">
        <v>36</v>
      </c>
      <c r="DI455" s="85">
        <v>18</v>
      </c>
      <c r="DJ455" s="85">
        <v>0</v>
      </c>
      <c r="DP455" s="85">
        <v>1</v>
      </c>
      <c r="DQ455" s="85">
        <v>2</v>
      </c>
      <c r="DR455" s="85">
        <v>10</v>
      </c>
      <c r="DS455" s="85">
        <v>9</v>
      </c>
      <c r="DT455" s="85">
        <v>7</v>
      </c>
      <c r="DU455" s="85">
        <v>0</v>
      </c>
      <c r="DV455" s="85">
        <v>14</v>
      </c>
      <c r="DW455" s="85">
        <v>45</v>
      </c>
      <c r="DX455" s="85">
        <v>51</v>
      </c>
      <c r="DY455" s="85">
        <v>185</v>
      </c>
      <c r="DZ455" s="85">
        <v>401</v>
      </c>
      <c r="EA455" s="85">
        <v>29</v>
      </c>
      <c r="EB455" s="85">
        <v>41</v>
      </c>
      <c r="EC455" s="85">
        <v>135</v>
      </c>
      <c r="ED455" s="85">
        <v>366</v>
      </c>
      <c r="EE455" s="85">
        <v>631</v>
      </c>
      <c r="EF455" s="85">
        <v>531</v>
      </c>
      <c r="EG455" s="85">
        <v>20</v>
      </c>
      <c r="ET455" s="85">
        <v>24</v>
      </c>
      <c r="EU455" s="85">
        <v>57</v>
      </c>
      <c r="EV455" s="85">
        <v>11</v>
      </c>
      <c r="EW455" s="85">
        <v>177</v>
      </c>
      <c r="EX455" s="85">
        <v>759</v>
      </c>
      <c r="EY455" s="85">
        <v>66</v>
      </c>
      <c r="EZ455" s="85">
        <v>2</v>
      </c>
      <c r="FA455" s="85">
        <v>9</v>
      </c>
      <c r="FB455" s="85">
        <v>51</v>
      </c>
      <c r="FC455" s="85">
        <v>83</v>
      </c>
      <c r="FD455" s="85">
        <v>54</v>
      </c>
      <c r="FE455" s="85">
        <v>2</v>
      </c>
      <c r="FL455" s="86">
        <f t="shared" si="400"/>
        <v>0</v>
      </c>
      <c r="FM455" s="99">
        <f t="shared" si="388"/>
        <v>0</v>
      </c>
      <c r="FN455" s="99">
        <f t="shared" si="389"/>
        <v>0</v>
      </c>
      <c r="FO455" s="100">
        <f t="shared" si="390"/>
        <v>0</v>
      </c>
      <c r="FP455" s="100">
        <f t="shared" si="391"/>
        <v>0</v>
      </c>
      <c r="FQ455" s="101">
        <v>0.19970734304584387</v>
      </c>
      <c r="FR455" s="101">
        <v>0.15764259726715743</v>
      </c>
      <c r="FS455" s="101">
        <v>9.4794950794387212E-2</v>
      </c>
      <c r="FT455" s="100" t="s">
        <v>2083</v>
      </c>
      <c r="FU455" s="100" t="s">
        <v>2157</v>
      </c>
      <c r="FV455" s="100" t="s">
        <v>1980</v>
      </c>
      <c r="FW455" s="100" t="s">
        <v>1824</v>
      </c>
      <c r="FX455" s="100" t="s">
        <v>1885</v>
      </c>
      <c r="FY455" s="100" t="s">
        <v>1786</v>
      </c>
      <c r="FZ455" s="100" t="s">
        <v>2120</v>
      </c>
      <c r="GA455" s="100" t="s">
        <v>1509</v>
      </c>
      <c r="GB455" s="100"/>
    </row>
    <row r="456" spans="1:184" hidden="1" x14ac:dyDescent="0.25">
      <c r="A456" s="32" t="s">
        <v>436</v>
      </c>
      <c r="B456" s="90" t="s">
        <v>444</v>
      </c>
      <c r="C456" s="41" t="str">
        <f>'[1]Özet tablo'!P455</f>
        <v>İSTANBUL</v>
      </c>
      <c r="D456" s="41"/>
      <c r="E456" s="41"/>
      <c r="F456" s="41"/>
      <c r="G456" s="91">
        <v>633</v>
      </c>
      <c r="H456" s="91">
        <v>1976</v>
      </c>
      <c r="I456" s="91">
        <v>2521</v>
      </c>
      <c r="J456" s="91">
        <v>5130</v>
      </c>
      <c r="K456" s="92">
        <v>680</v>
      </c>
      <c r="L456" s="92">
        <v>2196</v>
      </c>
      <c r="M456" s="92">
        <v>3218</v>
      </c>
      <c r="N456" s="92">
        <v>6094</v>
      </c>
      <c r="O456" s="93">
        <v>343</v>
      </c>
      <c r="P456" s="40">
        <v>643</v>
      </c>
      <c r="Q456" s="94">
        <f t="shared" si="353"/>
        <v>964</v>
      </c>
      <c r="R456" s="95">
        <f t="shared" si="354"/>
        <v>0.18791423001949317</v>
      </c>
      <c r="S456" s="96">
        <v>4925</v>
      </c>
      <c r="T456" s="96">
        <v>6619</v>
      </c>
      <c r="U456" s="96">
        <v>5029</v>
      </c>
      <c r="V456" s="96">
        <v>6660</v>
      </c>
      <c r="W456" s="96">
        <v>11648</v>
      </c>
      <c r="X456" s="96">
        <v>16573</v>
      </c>
      <c r="Y456" s="73">
        <f t="shared" si="360"/>
        <v>13.807106598984772</v>
      </c>
      <c r="Z456" s="73">
        <f t="shared" si="361"/>
        <v>33.177217102281311</v>
      </c>
      <c r="AA456" s="73">
        <f t="shared" si="362"/>
        <v>58.023463909325912</v>
      </c>
      <c r="AB456" s="73">
        <f t="shared" si="363"/>
        <v>43.904532967032964</v>
      </c>
      <c r="AC456" s="73">
        <f t="shared" si="364"/>
        <v>34.960477885717737</v>
      </c>
      <c r="AD456" s="97">
        <f t="shared" si="365"/>
        <v>6534</v>
      </c>
      <c r="AE456" s="40">
        <f t="shared" si="366"/>
        <v>2111</v>
      </c>
      <c r="AF456" s="98">
        <v>6493</v>
      </c>
      <c r="AG456" s="98">
        <v>5056</v>
      </c>
      <c r="AH456" s="98">
        <v>6497</v>
      </c>
      <c r="AI456" s="98">
        <v>5067</v>
      </c>
      <c r="AJ456" s="98">
        <v>1636</v>
      </c>
      <c r="AK456" s="98">
        <v>1547</v>
      </c>
      <c r="AL456" s="76">
        <v>115</v>
      </c>
      <c r="AM456" s="76">
        <v>333</v>
      </c>
      <c r="AN456" s="77">
        <v>674</v>
      </c>
      <c r="AO456" s="77">
        <v>2451</v>
      </c>
      <c r="AP456" s="77">
        <v>3228</v>
      </c>
      <c r="AQ456" s="77">
        <v>107</v>
      </c>
      <c r="AR456" s="77">
        <f t="shared" si="392"/>
        <v>6460</v>
      </c>
      <c r="AS456" s="77">
        <v>747</v>
      </c>
      <c r="AT456" s="78">
        <v>267</v>
      </c>
      <c r="AU456" s="79">
        <v>763</v>
      </c>
      <c r="AV456" s="80">
        <f t="shared" si="367"/>
        <v>32.223649115874743</v>
      </c>
      <c r="AW456" s="80">
        <f t="shared" si="368"/>
        <v>43.574887582151504</v>
      </c>
      <c r="AX456" s="80">
        <f t="shared" si="369"/>
        <v>51.07558713242549</v>
      </c>
      <c r="AY456" s="81">
        <f t="shared" si="370"/>
        <v>13.330696202531644</v>
      </c>
      <c r="AZ456" s="81">
        <f t="shared" si="371"/>
        <v>37.725103894104976</v>
      </c>
      <c r="BA456" s="81">
        <f t="shared" si="372"/>
        <v>63.523795315530364</v>
      </c>
      <c r="BB456" s="81">
        <f t="shared" si="373"/>
        <v>50.825757575757578</v>
      </c>
      <c r="BC456" s="81">
        <f t="shared" si="374"/>
        <v>41.942342035887407</v>
      </c>
      <c r="BD456" s="82">
        <f t="shared" si="393"/>
        <v>2445</v>
      </c>
      <c r="BE456" s="83">
        <v>115</v>
      </c>
      <c r="BF456" s="83">
        <v>411</v>
      </c>
      <c r="BG456" s="83">
        <v>626</v>
      </c>
      <c r="BH456" s="83">
        <v>2239</v>
      </c>
      <c r="BI456" s="83">
        <v>3350</v>
      </c>
      <c r="BJ456" s="83">
        <v>197</v>
      </c>
      <c r="BK456" s="77">
        <f t="shared" si="394"/>
        <v>6412</v>
      </c>
      <c r="BL456" s="83">
        <f t="shared" si="375"/>
        <v>33</v>
      </c>
      <c r="BM456" s="84">
        <v>107</v>
      </c>
      <c r="BN456" s="83">
        <f t="shared" si="376"/>
        <v>167</v>
      </c>
      <c r="BO456" s="83">
        <f t="shared" si="377"/>
        <v>86</v>
      </c>
      <c r="BP456" s="83">
        <f t="shared" si="378"/>
        <v>951</v>
      </c>
      <c r="BQ456" s="83">
        <f t="shared" si="379"/>
        <v>2084</v>
      </c>
      <c r="BR456" s="83">
        <f t="shared" si="380"/>
        <v>137</v>
      </c>
      <c r="BS456" s="77">
        <f t="shared" si="395"/>
        <v>3258</v>
      </c>
      <c r="BT456" s="83">
        <f t="shared" si="381"/>
        <v>76</v>
      </c>
      <c r="BU456" s="77">
        <v>202</v>
      </c>
      <c r="BV456" s="83">
        <f t="shared" si="382"/>
        <v>221</v>
      </c>
      <c r="BW456" s="83">
        <f t="shared" si="383"/>
        <v>460</v>
      </c>
      <c r="BX456" s="83">
        <f t="shared" si="384"/>
        <v>1174</v>
      </c>
      <c r="BY456" s="83">
        <f t="shared" si="385"/>
        <v>1188</v>
      </c>
      <c r="BZ456" s="83">
        <f t="shared" si="386"/>
        <v>60</v>
      </c>
      <c r="CA456" s="77">
        <f t="shared" si="396"/>
        <v>2882</v>
      </c>
      <c r="CB456" s="85">
        <v>6</v>
      </c>
      <c r="CC456" s="77">
        <v>24</v>
      </c>
      <c r="CD456" s="85">
        <v>23</v>
      </c>
      <c r="CE456" s="85">
        <v>80</v>
      </c>
      <c r="CF456" s="85">
        <v>114</v>
      </c>
      <c r="CG456" s="85">
        <v>78</v>
      </c>
      <c r="CH456" s="85">
        <v>0</v>
      </c>
      <c r="CI456" s="77">
        <f t="shared" si="397"/>
        <v>272</v>
      </c>
      <c r="CP456" s="77">
        <f t="shared" si="398"/>
        <v>0</v>
      </c>
      <c r="CQ456" s="85">
        <f t="shared" si="387"/>
        <v>0</v>
      </c>
      <c r="CR456" s="77"/>
      <c r="CS456" s="85">
        <f t="shared" si="356"/>
        <v>0</v>
      </c>
      <c r="CT456" s="85">
        <f t="shared" si="357"/>
        <v>0</v>
      </c>
      <c r="CU456" s="85">
        <f t="shared" si="358"/>
        <v>0</v>
      </c>
      <c r="CV456" s="85">
        <f t="shared" si="359"/>
        <v>0</v>
      </c>
      <c r="CW456" s="85">
        <f t="shared" si="355"/>
        <v>0</v>
      </c>
      <c r="CX456" s="77">
        <f t="shared" si="399"/>
        <v>0</v>
      </c>
      <c r="DV456" s="85">
        <v>12</v>
      </c>
      <c r="DW456" s="85">
        <v>27</v>
      </c>
      <c r="DX456" s="85">
        <v>2</v>
      </c>
      <c r="DY456" s="85">
        <v>115</v>
      </c>
      <c r="DZ456" s="85">
        <v>230</v>
      </c>
      <c r="EA456" s="85">
        <v>15</v>
      </c>
      <c r="EB456" s="85">
        <v>64</v>
      </c>
      <c r="EC456" s="85">
        <v>194</v>
      </c>
      <c r="ED456" s="85">
        <v>458</v>
      </c>
      <c r="EE456" s="85">
        <v>1059</v>
      </c>
      <c r="EF456" s="85">
        <v>958</v>
      </c>
      <c r="EG456" s="85">
        <v>45</v>
      </c>
      <c r="ET456" s="85">
        <v>28</v>
      </c>
      <c r="EU456" s="85">
        <v>123</v>
      </c>
      <c r="EV456" s="85">
        <v>17</v>
      </c>
      <c r="EW456" s="85">
        <v>655</v>
      </c>
      <c r="EX456" s="85">
        <v>1622</v>
      </c>
      <c r="EY456" s="85">
        <v>100</v>
      </c>
      <c r="EZ456" s="85">
        <v>5</v>
      </c>
      <c r="FA456" s="85">
        <v>44</v>
      </c>
      <c r="FB456" s="85">
        <v>69</v>
      </c>
      <c r="FC456" s="85">
        <v>296</v>
      </c>
      <c r="FD456" s="85">
        <v>462</v>
      </c>
      <c r="FE456" s="85">
        <v>37</v>
      </c>
      <c r="FL456" s="86">
        <f t="shared" si="400"/>
        <v>2041.7999999999993</v>
      </c>
      <c r="FM456" s="99">
        <f t="shared" si="388"/>
        <v>102</v>
      </c>
      <c r="FN456" s="99">
        <f t="shared" si="389"/>
        <v>20</v>
      </c>
      <c r="FO456" s="100">
        <f t="shared" si="390"/>
        <v>17.34</v>
      </c>
      <c r="FP456" s="100">
        <f t="shared" si="391"/>
        <v>3420</v>
      </c>
      <c r="FQ456" s="101">
        <v>0.20719223323357455</v>
      </c>
      <c r="FR456" s="101">
        <v>9.240551783947866E-2</v>
      </c>
      <c r="FS456" s="101">
        <v>4.1182649935777013E-2</v>
      </c>
      <c r="FT456" s="100" t="s">
        <v>2088</v>
      </c>
      <c r="FU456" s="100" t="s">
        <v>1990</v>
      </c>
      <c r="FV456" s="100" t="s">
        <v>2072</v>
      </c>
      <c r="FW456" s="100" t="s">
        <v>2218</v>
      </c>
      <c r="FX456" s="100" t="s">
        <v>2010</v>
      </c>
      <c r="FY456" s="100" t="s">
        <v>1950</v>
      </c>
      <c r="FZ456" s="100" t="s">
        <v>2151</v>
      </c>
      <c r="GA456" s="100" t="s">
        <v>1811</v>
      </c>
      <c r="GB456" s="100"/>
    </row>
    <row r="457" spans="1:184" ht="15" hidden="1" customHeight="1" x14ac:dyDescent="0.25">
      <c r="A457" s="32" t="s">
        <v>436</v>
      </c>
      <c r="B457" s="90" t="s">
        <v>445</v>
      </c>
      <c r="C457" s="41" t="str">
        <f>'[1]Özet tablo'!P456</f>
        <v>İSTANBUL</v>
      </c>
      <c r="D457" s="41"/>
      <c r="E457" s="41"/>
      <c r="F457" s="41"/>
      <c r="G457" s="91">
        <v>177</v>
      </c>
      <c r="H457" s="91">
        <v>1046</v>
      </c>
      <c r="I457" s="91">
        <v>1673</v>
      </c>
      <c r="J457" s="91">
        <v>2896</v>
      </c>
      <c r="K457" s="92">
        <v>213</v>
      </c>
      <c r="L457" s="92">
        <v>1149</v>
      </c>
      <c r="M457" s="92">
        <v>1974</v>
      </c>
      <c r="N457" s="92">
        <v>3336</v>
      </c>
      <c r="O457" s="93">
        <v>145</v>
      </c>
      <c r="P457" s="40">
        <v>374</v>
      </c>
      <c r="Q457" s="94">
        <f t="shared" si="353"/>
        <v>440</v>
      </c>
      <c r="R457" s="95">
        <f t="shared" si="354"/>
        <v>0.15193370165745856</v>
      </c>
      <c r="S457" s="96">
        <v>2661</v>
      </c>
      <c r="T457" s="96">
        <v>3607</v>
      </c>
      <c r="U457" s="96">
        <v>2707</v>
      </c>
      <c r="V457" s="96">
        <v>3595</v>
      </c>
      <c r="W457" s="96">
        <v>6314</v>
      </c>
      <c r="X457" s="96">
        <v>8975</v>
      </c>
      <c r="Y457" s="73">
        <f t="shared" si="360"/>
        <v>8.0045095828635855</v>
      </c>
      <c r="Z457" s="73">
        <f t="shared" si="361"/>
        <v>31.854726919878011</v>
      </c>
      <c r="AA457" s="73">
        <f t="shared" si="362"/>
        <v>64.462504617657927</v>
      </c>
      <c r="AB457" s="73">
        <f t="shared" si="363"/>
        <v>45.834653151726322</v>
      </c>
      <c r="AC457" s="73">
        <f t="shared" si="364"/>
        <v>34.618384401114206</v>
      </c>
      <c r="AD457" s="97">
        <f t="shared" si="365"/>
        <v>3420</v>
      </c>
      <c r="AE457" s="40">
        <f t="shared" si="366"/>
        <v>962</v>
      </c>
      <c r="AF457" s="98">
        <v>3551</v>
      </c>
      <c r="AG457" s="98">
        <v>2740</v>
      </c>
      <c r="AH457" s="98">
        <v>3515</v>
      </c>
      <c r="AI457" s="98">
        <v>2711</v>
      </c>
      <c r="AJ457" s="98">
        <v>914</v>
      </c>
      <c r="AK457" s="98">
        <v>843</v>
      </c>
      <c r="AL457" s="76">
        <v>48</v>
      </c>
      <c r="AM457" s="76">
        <v>127</v>
      </c>
      <c r="AN457" s="77">
        <v>227</v>
      </c>
      <c r="AO457" s="77">
        <v>1142</v>
      </c>
      <c r="AP457" s="77">
        <v>2044</v>
      </c>
      <c r="AQ457" s="77">
        <v>58</v>
      </c>
      <c r="AR457" s="77">
        <f t="shared" si="392"/>
        <v>3471</v>
      </c>
      <c r="AS457" s="77">
        <v>492</v>
      </c>
      <c r="AT457" s="78">
        <v>70</v>
      </c>
      <c r="AU457" s="79">
        <v>319</v>
      </c>
      <c r="AV457" s="80">
        <f t="shared" si="367"/>
        <v>33.700238488350756</v>
      </c>
      <c r="AW457" s="80">
        <f t="shared" si="368"/>
        <v>44.201734661098619</v>
      </c>
      <c r="AX457" s="80">
        <f t="shared" si="369"/>
        <v>59.387679822943561</v>
      </c>
      <c r="AY457" s="81">
        <f t="shared" si="370"/>
        <v>8.2846715328467155</v>
      </c>
      <c r="AZ457" s="81">
        <f t="shared" si="371"/>
        <v>32.489331436699857</v>
      </c>
      <c r="BA457" s="81">
        <f t="shared" si="372"/>
        <v>67.117241379310343</v>
      </c>
      <c r="BB457" s="81">
        <f t="shared" si="373"/>
        <v>50.070028011204485</v>
      </c>
      <c r="BC457" s="81">
        <f t="shared" si="374"/>
        <v>41.791044776119399</v>
      </c>
      <c r="BD457" s="82">
        <f t="shared" si="393"/>
        <v>1192</v>
      </c>
      <c r="BE457" s="83">
        <v>49</v>
      </c>
      <c r="BF457" s="83">
        <v>198</v>
      </c>
      <c r="BG457" s="83">
        <v>237</v>
      </c>
      <c r="BH457" s="83">
        <v>1064</v>
      </c>
      <c r="BI457" s="83">
        <v>2086</v>
      </c>
      <c r="BJ457" s="83">
        <v>104</v>
      </c>
      <c r="BK457" s="77">
        <f t="shared" si="394"/>
        <v>3491</v>
      </c>
      <c r="BL457" s="83">
        <f t="shared" si="375"/>
        <v>30</v>
      </c>
      <c r="BM457" s="84">
        <v>70</v>
      </c>
      <c r="BN457" s="83">
        <f t="shared" si="376"/>
        <v>130</v>
      </c>
      <c r="BO457" s="83">
        <f t="shared" si="377"/>
        <v>48</v>
      </c>
      <c r="BP457" s="83">
        <f t="shared" si="378"/>
        <v>707</v>
      </c>
      <c r="BQ457" s="83">
        <f t="shared" si="379"/>
        <v>1838</v>
      </c>
      <c r="BR457" s="83">
        <f t="shared" si="380"/>
        <v>92</v>
      </c>
      <c r="BS457" s="77">
        <f t="shared" si="395"/>
        <v>2685</v>
      </c>
      <c r="BT457" s="83">
        <f t="shared" si="381"/>
        <v>15</v>
      </c>
      <c r="BU457" s="77">
        <v>47</v>
      </c>
      <c r="BV457" s="83">
        <f t="shared" si="382"/>
        <v>53</v>
      </c>
      <c r="BW457" s="83">
        <f t="shared" si="383"/>
        <v>112</v>
      </c>
      <c r="BX457" s="83">
        <f t="shared" si="384"/>
        <v>286</v>
      </c>
      <c r="BY457" s="83">
        <f t="shared" si="385"/>
        <v>216</v>
      </c>
      <c r="BZ457" s="83">
        <f t="shared" si="386"/>
        <v>12</v>
      </c>
      <c r="CA457" s="77">
        <f t="shared" si="396"/>
        <v>626</v>
      </c>
      <c r="CB457" s="85">
        <v>4</v>
      </c>
      <c r="CC457" s="77">
        <v>10</v>
      </c>
      <c r="CD457" s="85">
        <v>15</v>
      </c>
      <c r="CE457" s="85">
        <v>77</v>
      </c>
      <c r="CF457" s="85">
        <v>71</v>
      </c>
      <c r="CG457" s="85">
        <v>32</v>
      </c>
      <c r="CH457" s="85">
        <v>0</v>
      </c>
      <c r="CI457" s="77">
        <f t="shared" si="397"/>
        <v>180</v>
      </c>
      <c r="CP457" s="77">
        <f t="shared" si="398"/>
        <v>0</v>
      </c>
      <c r="CQ457" s="85">
        <f t="shared" si="387"/>
        <v>0</v>
      </c>
      <c r="CR457" s="77"/>
      <c r="CS457" s="85">
        <f t="shared" si="356"/>
        <v>0</v>
      </c>
      <c r="CT457" s="85">
        <f t="shared" si="357"/>
        <v>0</v>
      </c>
      <c r="CU457" s="85">
        <f t="shared" si="358"/>
        <v>0</v>
      </c>
      <c r="CV457" s="85">
        <f t="shared" si="359"/>
        <v>0</v>
      </c>
      <c r="CW457" s="85">
        <f t="shared" si="355"/>
        <v>0</v>
      </c>
      <c r="CX457" s="77">
        <f t="shared" si="399"/>
        <v>0</v>
      </c>
      <c r="DP457" s="85">
        <v>1</v>
      </c>
      <c r="DQ457" s="85">
        <v>4</v>
      </c>
      <c r="DR457" s="85">
        <v>10</v>
      </c>
      <c r="DS457" s="85">
        <v>10</v>
      </c>
      <c r="DT457" s="85">
        <v>12</v>
      </c>
      <c r="DU457" s="85">
        <v>1</v>
      </c>
      <c r="DV457" s="85">
        <v>1</v>
      </c>
      <c r="DW457" s="85">
        <v>4</v>
      </c>
      <c r="DX457" s="85">
        <v>0</v>
      </c>
      <c r="DY457" s="85">
        <v>29</v>
      </c>
      <c r="DZ457" s="85">
        <v>31</v>
      </c>
      <c r="EA457" s="85">
        <v>3</v>
      </c>
      <c r="EB457" s="85">
        <v>14</v>
      </c>
      <c r="EC457" s="85">
        <v>49</v>
      </c>
      <c r="ED457" s="85">
        <v>112</v>
      </c>
      <c r="EE457" s="85">
        <v>257</v>
      </c>
      <c r="EF457" s="85">
        <v>185</v>
      </c>
      <c r="EG457" s="85">
        <v>9</v>
      </c>
      <c r="ET457" s="85">
        <v>27</v>
      </c>
      <c r="EU457" s="85">
        <v>115</v>
      </c>
      <c r="EV457" s="85">
        <v>28</v>
      </c>
      <c r="EW457" s="85">
        <v>594</v>
      </c>
      <c r="EX457" s="85">
        <v>1717</v>
      </c>
      <c r="EY457" s="85">
        <v>89</v>
      </c>
      <c r="EZ457" s="85">
        <v>2</v>
      </c>
      <c r="FA457" s="85">
        <v>11</v>
      </c>
      <c r="FB457" s="85">
        <v>10</v>
      </c>
      <c r="FC457" s="85">
        <v>103</v>
      </c>
      <c r="FD457" s="85">
        <v>109</v>
      </c>
      <c r="FE457" s="85">
        <v>2</v>
      </c>
      <c r="FL457" s="86">
        <f t="shared" si="400"/>
        <v>1044.1999999999998</v>
      </c>
      <c r="FM457" s="99">
        <f t="shared" si="388"/>
        <v>52</v>
      </c>
      <c r="FN457" s="99">
        <f t="shared" si="389"/>
        <v>10</v>
      </c>
      <c r="FO457" s="100">
        <f t="shared" si="390"/>
        <v>8.84</v>
      </c>
      <c r="FP457" s="100">
        <f t="shared" si="391"/>
        <v>1710</v>
      </c>
      <c r="FQ457" s="101">
        <v>-5.7141899342772855E-2</v>
      </c>
      <c r="FR457" s="101">
        <v>-6.5866780905035102E-2</v>
      </c>
      <c r="FS457" s="101">
        <v>-2.0206944278780496E-2</v>
      </c>
      <c r="FT457" s="100" t="s">
        <v>1428</v>
      </c>
      <c r="FU457" s="100" t="s">
        <v>1429</v>
      </c>
      <c r="FV457" s="100" t="s">
        <v>1430</v>
      </c>
      <c r="FW457" s="100" t="s">
        <v>1427</v>
      </c>
      <c r="FX457" s="100" t="s">
        <v>1431</v>
      </c>
      <c r="FY457" s="100" t="s">
        <v>1427</v>
      </c>
      <c r="FZ457" s="100" t="s">
        <v>1421</v>
      </c>
      <c r="GA457" s="100" t="s">
        <v>1431</v>
      </c>
      <c r="GB457" s="100"/>
    </row>
    <row r="458" spans="1:184" hidden="1" x14ac:dyDescent="0.25">
      <c r="A458" s="32" t="s">
        <v>436</v>
      </c>
      <c r="B458" s="90" t="s">
        <v>446</v>
      </c>
      <c r="C458" s="41" t="str">
        <f>'[1]Özet tablo'!P457</f>
        <v>İSTANBUL</v>
      </c>
      <c r="D458" s="41"/>
      <c r="E458" s="41"/>
      <c r="F458" s="41"/>
      <c r="G458" s="91">
        <v>768</v>
      </c>
      <c r="H458" s="91">
        <v>1276</v>
      </c>
      <c r="I458" s="91">
        <v>1353</v>
      </c>
      <c r="J458" s="91">
        <v>3397</v>
      </c>
      <c r="K458" s="92">
        <v>757</v>
      </c>
      <c r="L458" s="92">
        <v>1341</v>
      </c>
      <c r="M458" s="92">
        <v>1555</v>
      </c>
      <c r="N458" s="92">
        <v>3653</v>
      </c>
      <c r="O458" s="93">
        <v>41</v>
      </c>
      <c r="P458" s="40">
        <v>319</v>
      </c>
      <c r="Q458" s="94">
        <f t="shared" si="353"/>
        <v>256</v>
      </c>
      <c r="R458" s="95">
        <f t="shared" si="354"/>
        <v>7.5360612304974983E-2</v>
      </c>
      <c r="S458" s="96">
        <v>1113</v>
      </c>
      <c r="T458" s="96">
        <v>1373</v>
      </c>
      <c r="U458" s="96">
        <v>1115</v>
      </c>
      <c r="V458" s="96">
        <v>1448</v>
      </c>
      <c r="W458" s="96">
        <v>2488</v>
      </c>
      <c r="X458" s="96">
        <v>3601</v>
      </c>
      <c r="Y458" s="73">
        <f t="shared" si="360"/>
        <v>68.014375561545364</v>
      </c>
      <c r="Z458" s="73">
        <f t="shared" si="361"/>
        <v>97.6693372177713</v>
      </c>
      <c r="AA458" s="73">
        <f t="shared" si="362"/>
        <v>114.52914798206277</v>
      </c>
      <c r="AB458" s="73">
        <f t="shared" si="363"/>
        <v>105.2250803858521</v>
      </c>
      <c r="AC458" s="73">
        <f t="shared" si="364"/>
        <v>93.723965565120807</v>
      </c>
      <c r="AD458" s="97">
        <f t="shared" si="365"/>
        <v>-130</v>
      </c>
      <c r="AE458" s="40">
        <f t="shared" si="366"/>
        <v>-162</v>
      </c>
      <c r="AF458" s="98">
        <v>1456</v>
      </c>
      <c r="AG458" s="98">
        <v>1160</v>
      </c>
      <c r="AH458" s="98">
        <v>1455</v>
      </c>
      <c r="AI458" s="98">
        <v>1012</v>
      </c>
      <c r="AJ458" s="98">
        <v>347</v>
      </c>
      <c r="AK458" s="98">
        <v>386</v>
      </c>
      <c r="AL458" s="76">
        <v>75</v>
      </c>
      <c r="AM458" s="76">
        <v>223</v>
      </c>
      <c r="AN458" s="77">
        <v>701</v>
      </c>
      <c r="AO458" s="77">
        <v>1241</v>
      </c>
      <c r="AP458" s="77">
        <v>1407</v>
      </c>
      <c r="AQ458" s="77">
        <v>36</v>
      </c>
      <c r="AR458" s="77">
        <f t="shared" si="392"/>
        <v>3385</v>
      </c>
      <c r="AS458" s="77">
        <v>375</v>
      </c>
      <c r="AT458" s="78">
        <v>20</v>
      </c>
      <c r="AU458" s="79">
        <v>98</v>
      </c>
      <c r="AV458" s="80">
        <f t="shared" si="367"/>
        <v>81.445672191528544</v>
      </c>
      <c r="AW458" s="80">
        <f t="shared" si="368"/>
        <v>93.595460072963107</v>
      </c>
      <c r="AX458" s="80">
        <f t="shared" si="369"/>
        <v>105.53359683794466</v>
      </c>
      <c r="AY458" s="81">
        <f t="shared" si="370"/>
        <v>60.431034482758619</v>
      </c>
      <c r="AZ458" s="81">
        <f t="shared" si="371"/>
        <v>85.292096219931267</v>
      </c>
      <c r="BA458" s="81">
        <f t="shared" si="372"/>
        <v>112.21486387049302</v>
      </c>
      <c r="BB458" s="81">
        <f t="shared" si="373"/>
        <v>98.294243070362469</v>
      </c>
      <c r="BC458" s="81">
        <f t="shared" si="374"/>
        <v>88.368400158793165</v>
      </c>
      <c r="BD458" s="82">
        <f t="shared" si="393"/>
        <v>-166</v>
      </c>
      <c r="BE458" s="83">
        <v>78</v>
      </c>
      <c r="BF458" s="83">
        <v>260</v>
      </c>
      <c r="BG458" s="83">
        <v>718</v>
      </c>
      <c r="BH458" s="83">
        <v>1249</v>
      </c>
      <c r="BI458" s="83">
        <v>1502</v>
      </c>
      <c r="BJ458" s="83">
        <v>66</v>
      </c>
      <c r="BK458" s="77">
        <f t="shared" si="394"/>
        <v>3535</v>
      </c>
      <c r="BL458" s="83">
        <f t="shared" si="375"/>
        <v>28</v>
      </c>
      <c r="BM458" s="84">
        <v>63</v>
      </c>
      <c r="BN458" s="83">
        <f t="shared" si="376"/>
        <v>74</v>
      </c>
      <c r="BO458" s="83">
        <f t="shared" si="377"/>
        <v>160</v>
      </c>
      <c r="BP458" s="83">
        <f t="shared" si="378"/>
        <v>424</v>
      </c>
      <c r="BQ458" s="83">
        <f t="shared" si="379"/>
        <v>727</v>
      </c>
      <c r="BR458" s="83">
        <f t="shared" si="380"/>
        <v>41</v>
      </c>
      <c r="BS458" s="77">
        <f t="shared" si="395"/>
        <v>1352</v>
      </c>
      <c r="BT458" s="83">
        <f t="shared" si="381"/>
        <v>30</v>
      </c>
      <c r="BU458" s="77">
        <v>103</v>
      </c>
      <c r="BV458" s="83">
        <f t="shared" si="382"/>
        <v>121</v>
      </c>
      <c r="BW458" s="83">
        <f t="shared" si="383"/>
        <v>278</v>
      </c>
      <c r="BX458" s="83">
        <f t="shared" si="384"/>
        <v>583</v>
      </c>
      <c r="BY458" s="83">
        <f t="shared" si="385"/>
        <v>666</v>
      </c>
      <c r="BZ458" s="83">
        <f t="shared" si="386"/>
        <v>24</v>
      </c>
      <c r="CA458" s="77">
        <f t="shared" si="396"/>
        <v>1551</v>
      </c>
      <c r="CB458" s="85">
        <v>16</v>
      </c>
      <c r="CC458" s="77">
        <v>48</v>
      </c>
      <c r="CD458" s="85">
        <v>51</v>
      </c>
      <c r="CE458" s="85">
        <v>191</v>
      </c>
      <c r="CF458" s="85">
        <v>160</v>
      </c>
      <c r="CG458" s="85">
        <v>55</v>
      </c>
      <c r="CH458" s="85">
        <v>0</v>
      </c>
      <c r="CI458" s="77">
        <f t="shared" si="397"/>
        <v>406</v>
      </c>
      <c r="CJ458" s="85">
        <v>2</v>
      </c>
      <c r="CK458" s="85">
        <v>8</v>
      </c>
      <c r="CL458" s="85">
        <v>44</v>
      </c>
      <c r="CM458" s="85">
        <v>39</v>
      </c>
      <c r="CN458" s="85">
        <v>36</v>
      </c>
      <c r="CO458" s="85">
        <v>0</v>
      </c>
      <c r="CP458" s="77">
        <f t="shared" si="398"/>
        <v>119</v>
      </c>
      <c r="CQ458" s="85">
        <f t="shared" si="387"/>
        <v>2</v>
      </c>
      <c r="CR458" s="77">
        <v>9</v>
      </c>
      <c r="CS458" s="85">
        <f t="shared" si="356"/>
        <v>6</v>
      </c>
      <c r="CT458" s="85">
        <f t="shared" si="357"/>
        <v>45</v>
      </c>
      <c r="CU458" s="85">
        <f t="shared" si="358"/>
        <v>43</v>
      </c>
      <c r="CV458" s="85">
        <f t="shared" si="359"/>
        <v>18</v>
      </c>
      <c r="CW458" s="85">
        <f t="shared" si="355"/>
        <v>1</v>
      </c>
      <c r="CX458" s="77">
        <f t="shared" si="399"/>
        <v>107</v>
      </c>
      <c r="DE458" s="85">
        <v>2</v>
      </c>
      <c r="DF458" s="85">
        <v>6</v>
      </c>
      <c r="DG458" s="85">
        <v>45</v>
      </c>
      <c r="DH458" s="85">
        <v>43</v>
      </c>
      <c r="DI458" s="85">
        <v>18</v>
      </c>
      <c r="DJ458" s="85">
        <v>1</v>
      </c>
      <c r="DP458" s="85">
        <v>3</v>
      </c>
      <c r="DQ458" s="85">
        <v>5</v>
      </c>
      <c r="DR458" s="85">
        <v>19</v>
      </c>
      <c r="DS458" s="85">
        <v>21</v>
      </c>
      <c r="DT458" s="85">
        <v>16</v>
      </c>
      <c r="DU458" s="85">
        <v>0</v>
      </c>
      <c r="DV458" s="85">
        <v>8</v>
      </c>
      <c r="DW458" s="85">
        <v>15</v>
      </c>
      <c r="DX458" s="85">
        <v>23</v>
      </c>
      <c r="DY458" s="85">
        <v>58</v>
      </c>
      <c r="DZ458" s="85">
        <v>92</v>
      </c>
      <c r="EA458" s="85">
        <v>3</v>
      </c>
      <c r="EB458" s="85">
        <v>21</v>
      </c>
      <c r="EC458" s="85">
        <v>99</v>
      </c>
      <c r="ED458" s="85">
        <v>242</v>
      </c>
      <c r="EE458" s="85">
        <v>496</v>
      </c>
      <c r="EF458" s="85">
        <v>538</v>
      </c>
      <c r="EG458" s="85">
        <v>20</v>
      </c>
      <c r="EN458" s="85">
        <v>1</v>
      </c>
      <c r="EO458" s="85">
        <v>7</v>
      </c>
      <c r="EP458" s="85">
        <v>13</v>
      </c>
      <c r="EQ458" s="85">
        <v>29</v>
      </c>
      <c r="ER458" s="85">
        <v>36</v>
      </c>
      <c r="ES458" s="85">
        <v>1</v>
      </c>
      <c r="ET458" s="85">
        <v>21</v>
      </c>
      <c r="EU458" s="85">
        <v>38</v>
      </c>
      <c r="EV458" s="85">
        <v>7</v>
      </c>
      <c r="EW458" s="85">
        <v>170</v>
      </c>
      <c r="EX458" s="85">
        <v>445</v>
      </c>
      <c r="EY458" s="85">
        <v>31</v>
      </c>
      <c r="EZ458" s="85">
        <v>4</v>
      </c>
      <c r="FA458" s="85">
        <v>31</v>
      </c>
      <c r="FB458" s="85">
        <v>134</v>
      </c>
      <c r="FC458" s="85">
        <v>233</v>
      </c>
      <c r="FD458" s="85">
        <v>266</v>
      </c>
      <c r="FE458" s="85">
        <v>10</v>
      </c>
      <c r="FL458" s="86">
        <f t="shared" si="400"/>
        <v>0</v>
      </c>
      <c r="FM458" s="99">
        <f t="shared" si="388"/>
        <v>0</v>
      </c>
      <c r="FN458" s="99">
        <f t="shared" si="389"/>
        <v>0</v>
      </c>
      <c r="FO458" s="100">
        <f t="shared" si="390"/>
        <v>0</v>
      </c>
      <c r="FP458" s="100">
        <f t="shared" si="391"/>
        <v>0</v>
      </c>
      <c r="FQ458" s="101">
        <v>0.27970767952850051</v>
      </c>
      <c r="FR458" s="101">
        <v>0.21034529294905122</v>
      </c>
      <c r="FS458" s="101">
        <v>0.13255333347684758</v>
      </c>
      <c r="FT458" s="100" t="s">
        <v>1742</v>
      </c>
      <c r="FU458" s="100" t="s">
        <v>1650</v>
      </c>
      <c r="FV458" s="100" t="s">
        <v>1979</v>
      </c>
      <c r="FW458" s="100" t="s">
        <v>2240</v>
      </c>
      <c r="FX458" s="100" t="s">
        <v>1685</v>
      </c>
      <c r="FY458" s="100" t="s">
        <v>2014</v>
      </c>
      <c r="FZ458" s="100" t="s">
        <v>2179</v>
      </c>
      <c r="GA458" s="100" t="s">
        <v>2291</v>
      </c>
      <c r="GB458" s="100"/>
    </row>
    <row r="459" spans="1:184" hidden="1" x14ac:dyDescent="0.25">
      <c r="A459" s="32" t="s">
        <v>436</v>
      </c>
      <c r="B459" s="90" t="s">
        <v>447</v>
      </c>
      <c r="C459" s="41" t="str">
        <f>'[1]Özet tablo'!P458</f>
        <v>İSTANBUL</v>
      </c>
      <c r="D459" s="41"/>
      <c r="E459" s="41"/>
      <c r="F459" s="41"/>
      <c r="G459" s="91">
        <v>261</v>
      </c>
      <c r="H459" s="91">
        <v>980</v>
      </c>
      <c r="I459" s="91">
        <v>1220</v>
      </c>
      <c r="J459" s="91">
        <v>2461</v>
      </c>
      <c r="K459" s="92">
        <v>353</v>
      </c>
      <c r="L459" s="92">
        <v>1026</v>
      </c>
      <c r="M459" s="92">
        <v>1508</v>
      </c>
      <c r="N459" s="92">
        <v>2887</v>
      </c>
      <c r="O459" s="93">
        <v>209</v>
      </c>
      <c r="P459" s="40">
        <v>275</v>
      </c>
      <c r="Q459" s="94">
        <f t="shared" si="353"/>
        <v>426</v>
      </c>
      <c r="R459" s="95">
        <f t="shared" si="354"/>
        <v>0.17310036570499795</v>
      </c>
      <c r="S459" s="96">
        <v>2402</v>
      </c>
      <c r="T459" s="96">
        <v>3206</v>
      </c>
      <c r="U459" s="96">
        <v>2447</v>
      </c>
      <c r="V459" s="96">
        <v>3202</v>
      </c>
      <c r="W459" s="96">
        <v>5653</v>
      </c>
      <c r="X459" s="96">
        <v>8055</v>
      </c>
      <c r="Y459" s="73">
        <f t="shared" si="360"/>
        <v>14.696086594504578</v>
      </c>
      <c r="Z459" s="73">
        <f t="shared" si="361"/>
        <v>32.002495321272612</v>
      </c>
      <c r="AA459" s="73">
        <f t="shared" si="362"/>
        <v>58.929301185124636</v>
      </c>
      <c r="AB459" s="73">
        <f t="shared" si="363"/>
        <v>43.658234565717322</v>
      </c>
      <c r="AC459" s="73">
        <f t="shared" si="364"/>
        <v>35.021725636250778</v>
      </c>
      <c r="AD459" s="97">
        <f t="shared" si="365"/>
        <v>3185</v>
      </c>
      <c r="AE459" s="40">
        <f t="shared" si="366"/>
        <v>1005</v>
      </c>
      <c r="AF459" s="98">
        <v>3157</v>
      </c>
      <c r="AG459" s="98">
        <v>2352</v>
      </c>
      <c r="AH459" s="98">
        <v>3160</v>
      </c>
      <c r="AI459" s="98">
        <v>2408</v>
      </c>
      <c r="AJ459" s="98">
        <v>749</v>
      </c>
      <c r="AK459" s="98">
        <v>709</v>
      </c>
      <c r="AL459" s="76">
        <v>84</v>
      </c>
      <c r="AM459" s="76">
        <v>204</v>
      </c>
      <c r="AN459" s="77">
        <v>362</v>
      </c>
      <c r="AO459" s="77">
        <v>1231</v>
      </c>
      <c r="AP459" s="77">
        <v>1687</v>
      </c>
      <c r="AQ459" s="77">
        <v>40</v>
      </c>
      <c r="AR459" s="77">
        <f t="shared" si="392"/>
        <v>3320</v>
      </c>
      <c r="AS459" s="77">
        <v>322</v>
      </c>
      <c r="AT459" s="78">
        <v>98</v>
      </c>
      <c r="AU459" s="79">
        <v>322</v>
      </c>
      <c r="AV459" s="80">
        <f t="shared" si="367"/>
        <v>37.121848739495803</v>
      </c>
      <c r="AW459" s="80">
        <f t="shared" si="368"/>
        <v>47.34195402298851</v>
      </c>
      <c r="AX459" s="80">
        <f t="shared" si="369"/>
        <v>58.347176079734218</v>
      </c>
      <c r="AY459" s="81">
        <f t="shared" si="370"/>
        <v>15.391156462585034</v>
      </c>
      <c r="AZ459" s="81">
        <f t="shared" si="371"/>
        <v>38.955696202531648</v>
      </c>
      <c r="BA459" s="81">
        <f t="shared" si="372"/>
        <v>66.740576496674052</v>
      </c>
      <c r="BB459" s="81">
        <f t="shared" si="373"/>
        <v>52.841538705081526</v>
      </c>
      <c r="BC459" s="81">
        <f t="shared" si="374"/>
        <v>44.817571247050282</v>
      </c>
      <c r="BD459" s="82">
        <f t="shared" si="393"/>
        <v>1050</v>
      </c>
      <c r="BE459" s="83">
        <v>85</v>
      </c>
      <c r="BF459" s="83">
        <v>235</v>
      </c>
      <c r="BG459" s="83">
        <v>360</v>
      </c>
      <c r="BH459" s="83">
        <v>1161</v>
      </c>
      <c r="BI459" s="83">
        <v>1796</v>
      </c>
      <c r="BJ459" s="83">
        <v>71</v>
      </c>
      <c r="BK459" s="77">
        <f t="shared" si="394"/>
        <v>3388</v>
      </c>
      <c r="BL459" s="83">
        <f t="shared" si="375"/>
        <v>45</v>
      </c>
      <c r="BM459" s="84">
        <v>86</v>
      </c>
      <c r="BN459" s="83">
        <f t="shared" si="376"/>
        <v>116</v>
      </c>
      <c r="BO459" s="83">
        <f t="shared" si="377"/>
        <v>123</v>
      </c>
      <c r="BP459" s="83">
        <f t="shared" si="378"/>
        <v>606</v>
      </c>
      <c r="BQ459" s="83">
        <f t="shared" si="379"/>
        <v>1297</v>
      </c>
      <c r="BR459" s="83">
        <f t="shared" si="380"/>
        <v>60</v>
      </c>
      <c r="BS459" s="77">
        <f t="shared" si="395"/>
        <v>2086</v>
      </c>
      <c r="BT459" s="83">
        <f t="shared" si="381"/>
        <v>31</v>
      </c>
      <c r="BU459" s="77">
        <v>104</v>
      </c>
      <c r="BV459" s="83">
        <f t="shared" si="382"/>
        <v>103</v>
      </c>
      <c r="BW459" s="83">
        <f t="shared" si="383"/>
        <v>219</v>
      </c>
      <c r="BX459" s="83">
        <f t="shared" si="384"/>
        <v>467</v>
      </c>
      <c r="BY459" s="83">
        <f t="shared" si="385"/>
        <v>442</v>
      </c>
      <c r="BZ459" s="83">
        <f t="shared" si="386"/>
        <v>11</v>
      </c>
      <c r="CA459" s="77">
        <f t="shared" si="396"/>
        <v>1139</v>
      </c>
      <c r="CB459" s="85">
        <v>1</v>
      </c>
      <c r="CC459" s="77"/>
      <c r="CD459" s="85">
        <v>1</v>
      </c>
      <c r="CE459" s="85">
        <v>0</v>
      </c>
      <c r="CF459" s="85">
        <v>0</v>
      </c>
      <c r="CG459" s="85">
        <v>0</v>
      </c>
      <c r="CH459" s="85">
        <v>0</v>
      </c>
      <c r="CI459" s="77">
        <f t="shared" si="397"/>
        <v>0</v>
      </c>
      <c r="CP459" s="77">
        <f t="shared" si="398"/>
        <v>0</v>
      </c>
      <c r="CQ459" s="85">
        <f t="shared" si="387"/>
        <v>8</v>
      </c>
      <c r="CR459" s="77">
        <v>14</v>
      </c>
      <c r="CS459" s="85">
        <f t="shared" si="356"/>
        <v>15</v>
      </c>
      <c r="CT459" s="85">
        <f t="shared" si="357"/>
        <v>18</v>
      </c>
      <c r="CU459" s="85">
        <f t="shared" si="358"/>
        <v>88</v>
      </c>
      <c r="CV459" s="85">
        <f t="shared" si="359"/>
        <v>57</v>
      </c>
      <c r="CW459" s="85">
        <f t="shared" si="355"/>
        <v>0</v>
      </c>
      <c r="CX459" s="77">
        <f t="shared" si="399"/>
        <v>163</v>
      </c>
      <c r="CY459" s="85">
        <v>7</v>
      </c>
      <c r="CZ459" s="85">
        <v>12</v>
      </c>
      <c r="DA459" s="85">
        <v>6</v>
      </c>
      <c r="DB459" s="85">
        <v>79</v>
      </c>
      <c r="DC459" s="85">
        <v>55</v>
      </c>
      <c r="DD459" s="85">
        <v>0</v>
      </c>
      <c r="DE459" s="85">
        <v>1</v>
      </c>
      <c r="DF459" s="85">
        <v>3</v>
      </c>
      <c r="DG459" s="85">
        <v>12</v>
      </c>
      <c r="DH459" s="85">
        <v>9</v>
      </c>
      <c r="DI459" s="85">
        <v>2</v>
      </c>
      <c r="DJ459" s="85">
        <v>0</v>
      </c>
      <c r="DP459" s="85">
        <v>1</v>
      </c>
      <c r="DQ459" s="85">
        <v>1</v>
      </c>
      <c r="DR459" s="85">
        <v>2</v>
      </c>
      <c r="DS459" s="85">
        <v>6</v>
      </c>
      <c r="DT459" s="85">
        <v>2</v>
      </c>
      <c r="DU459" s="85">
        <v>0</v>
      </c>
      <c r="DV459" s="85">
        <v>1</v>
      </c>
      <c r="DW459" s="85">
        <v>2</v>
      </c>
      <c r="DX459" s="85">
        <v>2</v>
      </c>
      <c r="DY459" s="85">
        <v>12</v>
      </c>
      <c r="DZ459" s="85">
        <v>21</v>
      </c>
      <c r="EA459" s="85">
        <v>1</v>
      </c>
      <c r="EB459" s="85">
        <v>30</v>
      </c>
      <c r="EC459" s="85">
        <v>101</v>
      </c>
      <c r="ED459" s="85">
        <v>217</v>
      </c>
      <c r="EE459" s="85">
        <v>455</v>
      </c>
      <c r="EF459" s="85">
        <v>421</v>
      </c>
      <c r="EG459" s="85">
        <v>10</v>
      </c>
      <c r="ET459" s="85">
        <v>38</v>
      </c>
      <c r="EU459" s="85">
        <v>84</v>
      </c>
      <c r="EV459" s="85">
        <v>22</v>
      </c>
      <c r="EW459" s="85">
        <v>392</v>
      </c>
      <c r="EX459" s="85">
        <v>1029</v>
      </c>
      <c r="EY459" s="85">
        <v>47</v>
      </c>
      <c r="EZ459" s="85">
        <v>6</v>
      </c>
      <c r="FA459" s="85">
        <v>31</v>
      </c>
      <c r="FB459" s="85">
        <v>99</v>
      </c>
      <c r="FC459" s="85">
        <v>208</v>
      </c>
      <c r="FD459" s="85">
        <v>266</v>
      </c>
      <c r="FE459" s="85">
        <v>13</v>
      </c>
      <c r="FL459" s="86">
        <f t="shared" si="400"/>
        <v>841.59999999999991</v>
      </c>
      <c r="FM459" s="99">
        <f t="shared" si="388"/>
        <v>42</v>
      </c>
      <c r="FN459" s="99">
        <f t="shared" si="389"/>
        <v>8</v>
      </c>
      <c r="FO459" s="100">
        <f t="shared" si="390"/>
        <v>7.14</v>
      </c>
      <c r="FP459" s="100">
        <f t="shared" si="391"/>
        <v>1368</v>
      </c>
      <c r="FQ459" s="101">
        <v>0.11792808672559622</v>
      </c>
      <c r="FR459" s="101">
        <v>0.10572895792891869</v>
      </c>
      <c r="FS459" s="101">
        <v>0.10259539258289171</v>
      </c>
      <c r="FT459" s="100" t="s">
        <v>2147</v>
      </c>
      <c r="FU459" s="100" t="s">
        <v>2275</v>
      </c>
      <c r="FV459" s="100" t="s">
        <v>2080</v>
      </c>
      <c r="FW459" s="100" t="s">
        <v>2103</v>
      </c>
      <c r="FX459" s="100" t="s">
        <v>1700</v>
      </c>
      <c r="FY459" s="100" t="s">
        <v>1882</v>
      </c>
      <c r="FZ459" s="100" t="s">
        <v>1912</v>
      </c>
      <c r="GA459" s="100" t="s">
        <v>1698</v>
      </c>
      <c r="GB459" s="100"/>
    </row>
    <row r="460" spans="1:184" hidden="1" x14ac:dyDescent="0.25">
      <c r="A460" s="32" t="s">
        <v>436</v>
      </c>
      <c r="B460" s="90" t="s">
        <v>448</v>
      </c>
      <c r="C460" s="41" t="str">
        <f>'[1]Özet tablo'!P459</f>
        <v>İSTANBUL</v>
      </c>
      <c r="D460" s="41"/>
      <c r="E460" s="41"/>
      <c r="F460" s="41"/>
      <c r="G460" s="91">
        <v>411</v>
      </c>
      <c r="H460" s="91">
        <v>1376</v>
      </c>
      <c r="I460" s="91">
        <v>1905</v>
      </c>
      <c r="J460" s="91">
        <v>3692</v>
      </c>
      <c r="K460" s="92">
        <v>615</v>
      </c>
      <c r="L460" s="92">
        <v>1721</v>
      </c>
      <c r="M460" s="92">
        <v>2409</v>
      </c>
      <c r="N460" s="92">
        <v>4745</v>
      </c>
      <c r="O460" s="93">
        <v>106</v>
      </c>
      <c r="P460" s="40">
        <v>474</v>
      </c>
      <c r="Q460" s="94">
        <f t="shared" si="353"/>
        <v>1053</v>
      </c>
      <c r="R460" s="95">
        <f t="shared" si="354"/>
        <v>0.28521126760563381</v>
      </c>
      <c r="S460" s="96">
        <v>3020</v>
      </c>
      <c r="T460" s="96">
        <v>4053</v>
      </c>
      <c r="U460" s="96">
        <v>3100</v>
      </c>
      <c r="V460" s="96">
        <v>4148</v>
      </c>
      <c r="W460" s="96">
        <v>7153</v>
      </c>
      <c r="X460" s="96">
        <v>10173</v>
      </c>
      <c r="Y460" s="73">
        <f t="shared" si="360"/>
        <v>20.364238410596027</v>
      </c>
      <c r="Z460" s="73">
        <f t="shared" si="361"/>
        <v>42.462373550456448</v>
      </c>
      <c r="AA460" s="73">
        <f t="shared" si="362"/>
        <v>65.838709677419359</v>
      </c>
      <c r="AB460" s="73">
        <f t="shared" si="363"/>
        <v>52.593317489165379</v>
      </c>
      <c r="AC460" s="73">
        <f t="shared" si="364"/>
        <v>43.02565614862872</v>
      </c>
      <c r="AD460" s="97">
        <f t="shared" si="365"/>
        <v>3391</v>
      </c>
      <c r="AE460" s="40">
        <f t="shared" si="366"/>
        <v>1059</v>
      </c>
      <c r="AF460" s="98">
        <v>4275</v>
      </c>
      <c r="AG460" s="98">
        <v>3271</v>
      </c>
      <c r="AH460" s="98">
        <v>4268</v>
      </c>
      <c r="AI460" s="98">
        <v>3185</v>
      </c>
      <c r="AJ460" s="98">
        <v>1095</v>
      </c>
      <c r="AK460" s="98">
        <v>973</v>
      </c>
      <c r="AL460" s="76">
        <v>91</v>
      </c>
      <c r="AM460" s="76">
        <v>273</v>
      </c>
      <c r="AN460" s="77">
        <v>525</v>
      </c>
      <c r="AO460" s="77">
        <v>1864</v>
      </c>
      <c r="AP460" s="77">
        <v>2706</v>
      </c>
      <c r="AQ460" s="77">
        <v>104</v>
      </c>
      <c r="AR460" s="77">
        <f t="shared" si="392"/>
        <v>5199</v>
      </c>
      <c r="AS460" s="77">
        <v>722</v>
      </c>
      <c r="AT460" s="78">
        <v>72</v>
      </c>
      <c r="AU460" s="79">
        <v>329</v>
      </c>
      <c r="AV460" s="80">
        <f t="shared" si="367"/>
        <v>40.473977695167285</v>
      </c>
      <c r="AW460" s="80">
        <f t="shared" si="368"/>
        <v>53.025627264188913</v>
      </c>
      <c r="AX460" s="80">
        <f t="shared" si="369"/>
        <v>65.557299843014121</v>
      </c>
      <c r="AY460" s="81">
        <f t="shared" si="370"/>
        <v>16.050137572607763</v>
      </c>
      <c r="AZ460" s="81">
        <f t="shared" si="371"/>
        <v>43.673851921274604</v>
      </c>
      <c r="BA460" s="81">
        <f t="shared" si="372"/>
        <v>72.59345794392523</v>
      </c>
      <c r="BB460" s="81">
        <f t="shared" si="373"/>
        <v>58.153954141319609</v>
      </c>
      <c r="BC460" s="81">
        <f t="shared" si="374"/>
        <v>48.09958945834989</v>
      </c>
      <c r="BD460" s="82">
        <f t="shared" si="393"/>
        <v>1173</v>
      </c>
      <c r="BE460" s="83">
        <v>92</v>
      </c>
      <c r="BF460" s="83">
        <v>352</v>
      </c>
      <c r="BG460" s="83">
        <v>497</v>
      </c>
      <c r="BH460" s="83">
        <v>1788</v>
      </c>
      <c r="BI460" s="83">
        <v>2892</v>
      </c>
      <c r="BJ460" s="83">
        <v>183</v>
      </c>
      <c r="BK460" s="77">
        <f t="shared" si="394"/>
        <v>5360</v>
      </c>
      <c r="BL460" s="83">
        <f t="shared" si="375"/>
        <v>30</v>
      </c>
      <c r="BM460" s="84">
        <v>84</v>
      </c>
      <c r="BN460" s="83">
        <f t="shared" si="376"/>
        <v>158</v>
      </c>
      <c r="BO460" s="83">
        <f t="shared" si="377"/>
        <v>85</v>
      </c>
      <c r="BP460" s="83">
        <f t="shared" si="378"/>
        <v>864</v>
      </c>
      <c r="BQ460" s="83">
        <f t="shared" si="379"/>
        <v>2001</v>
      </c>
      <c r="BR460" s="83">
        <f t="shared" si="380"/>
        <v>142</v>
      </c>
      <c r="BS460" s="77">
        <f t="shared" si="395"/>
        <v>3092</v>
      </c>
      <c r="BT460" s="83">
        <f t="shared" si="381"/>
        <v>55</v>
      </c>
      <c r="BU460" s="77">
        <v>173</v>
      </c>
      <c r="BV460" s="83">
        <f t="shared" si="382"/>
        <v>178</v>
      </c>
      <c r="BW460" s="83">
        <f t="shared" si="383"/>
        <v>341</v>
      </c>
      <c r="BX460" s="83">
        <f t="shared" si="384"/>
        <v>857</v>
      </c>
      <c r="BY460" s="83">
        <f t="shared" si="385"/>
        <v>853</v>
      </c>
      <c r="BZ460" s="83">
        <f t="shared" si="386"/>
        <v>41</v>
      </c>
      <c r="CA460" s="77">
        <f t="shared" si="396"/>
        <v>2092</v>
      </c>
      <c r="CB460" s="85">
        <v>6</v>
      </c>
      <c r="CC460" s="77">
        <v>13</v>
      </c>
      <c r="CD460" s="85">
        <v>13</v>
      </c>
      <c r="CE460" s="85">
        <v>71</v>
      </c>
      <c r="CF460" s="85">
        <v>36</v>
      </c>
      <c r="CG460" s="85">
        <v>25</v>
      </c>
      <c r="CH460" s="85">
        <v>0</v>
      </c>
      <c r="CI460" s="77">
        <f t="shared" si="397"/>
        <v>132</v>
      </c>
      <c r="CP460" s="77">
        <f t="shared" si="398"/>
        <v>0</v>
      </c>
      <c r="CQ460" s="85">
        <f t="shared" si="387"/>
        <v>1</v>
      </c>
      <c r="CR460" s="77">
        <v>3</v>
      </c>
      <c r="CS460" s="85">
        <f t="shared" si="356"/>
        <v>3</v>
      </c>
      <c r="CT460" s="85">
        <f t="shared" si="357"/>
        <v>0</v>
      </c>
      <c r="CU460" s="85">
        <f t="shared" si="358"/>
        <v>31</v>
      </c>
      <c r="CV460" s="85">
        <f t="shared" si="359"/>
        <v>13</v>
      </c>
      <c r="CW460" s="85">
        <f t="shared" si="355"/>
        <v>0</v>
      </c>
      <c r="CX460" s="77">
        <f t="shared" si="399"/>
        <v>44</v>
      </c>
      <c r="CY460" s="85">
        <v>1</v>
      </c>
      <c r="CZ460" s="85">
        <v>3</v>
      </c>
      <c r="DA460" s="85">
        <v>0</v>
      </c>
      <c r="DB460" s="85">
        <v>31</v>
      </c>
      <c r="DC460" s="85">
        <v>13</v>
      </c>
      <c r="DD460" s="85">
        <v>0</v>
      </c>
      <c r="DP460" s="85">
        <v>1</v>
      </c>
      <c r="DQ460" s="85">
        <v>3</v>
      </c>
      <c r="DR460" s="85">
        <v>26</v>
      </c>
      <c r="DS460" s="85">
        <v>19</v>
      </c>
      <c r="DT460" s="85">
        <v>4</v>
      </c>
      <c r="DU460" s="85">
        <v>0</v>
      </c>
      <c r="DV460" s="85">
        <v>11</v>
      </c>
      <c r="DW460" s="85">
        <v>28</v>
      </c>
      <c r="DX460" s="85">
        <v>23</v>
      </c>
      <c r="DY460" s="85">
        <v>157</v>
      </c>
      <c r="DZ460" s="85">
        <v>250</v>
      </c>
      <c r="EA460" s="85">
        <v>21</v>
      </c>
      <c r="EB460" s="85">
        <v>44</v>
      </c>
      <c r="EC460" s="85">
        <v>150</v>
      </c>
      <c r="ED460" s="85">
        <v>318</v>
      </c>
      <c r="EE460" s="85">
        <v>700</v>
      </c>
      <c r="EF460" s="85">
        <v>603</v>
      </c>
      <c r="EG460" s="85">
        <v>20</v>
      </c>
      <c r="ET460" s="85">
        <v>25</v>
      </c>
      <c r="EU460" s="85">
        <v>108</v>
      </c>
      <c r="EV460" s="85">
        <v>11</v>
      </c>
      <c r="EW460" s="85">
        <v>488</v>
      </c>
      <c r="EX460" s="85">
        <v>1533</v>
      </c>
      <c r="EY460" s="85">
        <v>125</v>
      </c>
      <c r="EZ460" s="85">
        <v>4</v>
      </c>
      <c r="FA460" s="85">
        <v>47</v>
      </c>
      <c r="FB460" s="85">
        <v>48</v>
      </c>
      <c r="FC460" s="85">
        <v>357</v>
      </c>
      <c r="FD460" s="85">
        <v>464</v>
      </c>
      <c r="FE460" s="85">
        <v>17</v>
      </c>
      <c r="FL460" s="86">
        <f t="shared" si="400"/>
        <v>471.09999999999945</v>
      </c>
      <c r="FM460" s="99">
        <f t="shared" si="388"/>
        <v>23</v>
      </c>
      <c r="FN460" s="99">
        <f t="shared" si="389"/>
        <v>4</v>
      </c>
      <c r="FO460" s="100">
        <f t="shared" si="390"/>
        <v>3.91</v>
      </c>
      <c r="FP460" s="100">
        <f t="shared" si="391"/>
        <v>684</v>
      </c>
      <c r="FQ460" s="101">
        <v>0.61625059591914599</v>
      </c>
      <c r="FR460" s="101">
        <v>0.35868590248344728</v>
      </c>
      <c r="FS460" s="101">
        <v>0.34478474069148929</v>
      </c>
      <c r="FT460" s="100" t="s">
        <v>1483</v>
      </c>
      <c r="FU460" s="100" t="s">
        <v>1603</v>
      </c>
      <c r="FV460" s="100" t="s">
        <v>1456</v>
      </c>
      <c r="FW460" s="100" t="s">
        <v>2236</v>
      </c>
      <c r="FX460" s="100" t="s">
        <v>1538</v>
      </c>
      <c r="FY460" s="100" t="s">
        <v>2211</v>
      </c>
      <c r="FZ460" s="100" t="s">
        <v>2100</v>
      </c>
      <c r="GA460" s="100" t="s">
        <v>2135</v>
      </c>
      <c r="GB460" s="100"/>
    </row>
    <row r="461" spans="1:184" hidden="1" x14ac:dyDescent="0.25">
      <c r="A461" s="32" t="s">
        <v>436</v>
      </c>
      <c r="B461" s="90" t="s">
        <v>449</v>
      </c>
      <c r="C461" s="41" t="str">
        <f>'[1]Özet tablo'!P460</f>
        <v>İSTANBUL</v>
      </c>
      <c r="D461" s="41"/>
      <c r="E461" s="41"/>
      <c r="F461" s="41"/>
      <c r="G461" s="91">
        <v>27</v>
      </c>
      <c r="H461" s="91">
        <v>467</v>
      </c>
      <c r="I461" s="91">
        <v>712</v>
      </c>
      <c r="J461" s="91">
        <v>1206</v>
      </c>
      <c r="K461" s="92">
        <v>29</v>
      </c>
      <c r="L461" s="92">
        <v>551</v>
      </c>
      <c r="M461" s="92">
        <v>820</v>
      </c>
      <c r="N461" s="92">
        <v>1400</v>
      </c>
      <c r="O461" s="93">
        <v>249</v>
      </c>
      <c r="P461" s="40">
        <v>129</v>
      </c>
      <c r="Q461" s="94">
        <f t="shared" ref="Q461:Q492" si="401">N461-J461</f>
        <v>194</v>
      </c>
      <c r="R461" s="95">
        <f t="shared" ref="R461:R492" si="402">(N461-J461)/J461</f>
        <v>0.16086235489220563</v>
      </c>
      <c r="S461" s="96">
        <v>2347</v>
      </c>
      <c r="T461" s="96">
        <v>3207</v>
      </c>
      <c r="U461" s="96">
        <v>2409</v>
      </c>
      <c r="V461" s="96">
        <v>3236</v>
      </c>
      <c r="W461" s="96">
        <v>5616</v>
      </c>
      <c r="X461" s="96">
        <v>7963</v>
      </c>
      <c r="Y461" s="73">
        <f t="shared" si="360"/>
        <v>1.2356199403493822</v>
      </c>
      <c r="Z461" s="73">
        <f t="shared" si="361"/>
        <v>17.181166198939817</v>
      </c>
      <c r="AA461" s="73">
        <f t="shared" si="362"/>
        <v>39.020340390203408</v>
      </c>
      <c r="AB461" s="73">
        <f t="shared" si="363"/>
        <v>26.549145299145298</v>
      </c>
      <c r="AC461" s="73">
        <f t="shared" si="364"/>
        <v>19.088283310310182</v>
      </c>
      <c r="AD461" s="97">
        <f t="shared" si="365"/>
        <v>4125</v>
      </c>
      <c r="AE461" s="40">
        <f t="shared" si="366"/>
        <v>1469</v>
      </c>
      <c r="AF461" s="98">
        <v>3235</v>
      </c>
      <c r="AG461" s="98">
        <v>2448</v>
      </c>
      <c r="AH461" s="98">
        <v>3099</v>
      </c>
      <c r="AI461" s="98">
        <v>2271</v>
      </c>
      <c r="AJ461" s="98">
        <v>801</v>
      </c>
      <c r="AK461" s="98">
        <v>710</v>
      </c>
      <c r="AL461" s="76">
        <v>28</v>
      </c>
      <c r="AM461" s="76">
        <v>84</v>
      </c>
      <c r="AN461" s="77">
        <v>91</v>
      </c>
      <c r="AO461" s="77">
        <v>614</v>
      </c>
      <c r="AP461" s="77">
        <v>984</v>
      </c>
      <c r="AQ461" s="77">
        <v>30</v>
      </c>
      <c r="AR461" s="77">
        <f t="shared" si="392"/>
        <v>1719</v>
      </c>
      <c r="AS461" s="77">
        <v>201</v>
      </c>
      <c r="AT461" s="78">
        <v>150</v>
      </c>
      <c r="AU461" s="79">
        <v>478</v>
      </c>
      <c r="AV461" s="80">
        <f t="shared" si="367"/>
        <v>19.156600974782791</v>
      </c>
      <c r="AW461" s="80">
        <f t="shared" si="368"/>
        <v>26.573556797020487</v>
      </c>
      <c r="AX461" s="80">
        <f t="shared" si="369"/>
        <v>35.79920739762219</v>
      </c>
      <c r="AY461" s="81">
        <f t="shared" si="370"/>
        <v>3.7173202614379086</v>
      </c>
      <c r="AZ461" s="81">
        <f t="shared" si="371"/>
        <v>19.812842852533073</v>
      </c>
      <c r="BA461" s="81">
        <f t="shared" si="372"/>
        <v>52.473958333333336</v>
      </c>
      <c r="BB461" s="81">
        <f t="shared" si="373"/>
        <v>36.071949440933402</v>
      </c>
      <c r="BC461" s="81">
        <f t="shared" si="374"/>
        <v>30.85144927536232</v>
      </c>
      <c r="BD461" s="82">
        <f t="shared" si="393"/>
        <v>1460</v>
      </c>
      <c r="BE461" s="83">
        <v>29</v>
      </c>
      <c r="BF461" s="83">
        <v>106</v>
      </c>
      <c r="BG461" s="83">
        <v>191</v>
      </c>
      <c r="BH461" s="83">
        <v>663</v>
      </c>
      <c r="BI461" s="83">
        <v>1106</v>
      </c>
      <c r="BJ461" s="83">
        <v>46</v>
      </c>
      <c r="BK461" s="77">
        <f t="shared" si="394"/>
        <v>2006</v>
      </c>
      <c r="BL461" s="83">
        <f t="shared" si="375"/>
        <v>21</v>
      </c>
      <c r="BM461" s="84">
        <v>46</v>
      </c>
      <c r="BN461" s="83">
        <f t="shared" si="376"/>
        <v>62</v>
      </c>
      <c r="BO461" s="83">
        <f t="shared" si="377"/>
        <v>21</v>
      </c>
      <c r="BP461" s="83">
        <f t="shared" si="378"/>
        <v>325</v>
      </c>
      <c r="BQ461" s="83">
        <f t="shared" si="379"/>
        <v>851</v>
      </c>
      <c r="BR461" s="83">
        <f t="shared" si="380"/>
        <v>42</v>
      </c>
      <c r="BS461" s="77">
        <f t="shared" si="395"/>
        <v>1239</v>
      </c>
      <c r="BT461" s="83">
        <f t="shared" si="381"/>
        <v>7</v>
      </c>
      <c r="BU461" s="77">
        <v>24</v>
      </c>
      <c r="BV461" s="83">
        <f t="shared" si="382"/>
        <v>16</v>
      </c>
      <c r="BW461" s="83">
        <f t="shared" si="383"/>
        <v>16</v>
      </c>
      <c r="BX461" s="83">
        <f t="shared" si="384"/>
        <v>71</v>
      </c>
      <c r="BY461" s="83">
        <f t="shared" si="385"/>
        <v>104</v>
      </c>
      <c r="BZ461" s="83">
        <f t="shared" si="386"/>
        <v>4</v>
      </c>
      <c r="CA461" s="77">
        <f t="shared" si="396"/>
        <v>195</v>
      </c>
      <c r="CC461" s="77"/>
      <c r="CI461" s="77">
        <f t="shared" si="397"/>
        <v>0</v>
      </c>
      <c r="CJ461" s="85">
        <v>1</v>
      </c>
      <c r="CK461" s="85">
        <v>28</v>
      </c>
      <c r="CL461" s="85">
        <v>154</v>
      </c>
      <c r="CM461" s="85">
        <v>267</v>
      </c>
      <c r="CN461" s="85">
        <v>151</v>
      </c>
      <c r="CO461" s="85">
        <v>0</v>
      </c>
      <c r="CP461" s="77">
        <f t="shared" si="398"/>
        <v>572</v>
      </c>
      <c r="CQ461" s="85">
        <f t="shared" si="387"/>
        <v>0</v>
      </c>
      <c r="CR461" s="77">
        <v>14</v>
      </c>
      <c r="CS461" s="85">
        <f t="shared" si="356"/>
        <v>0</v>
      </c>
      <c r="CT461" s="85">
        <f t="shared" si="357"/>
        <v>0</v>
      </c>
      <c r="CU461" s="85">
        <f t="shared" si="358"/>
        <v>0</v>
      </c>
      <c r="CV461" s="85">
        <f t="shared" si="359"/>
        <v>0</v>
      </c>
      <c r="CW461" s="85">
        <f t="shared" si="355"/>
        <v>0</v>
      </c>
      <c r="CX461" s="77">
        <f t="shared" si="399"/>
        <v>0</v>
      </c>
      <c r="DP461" s="85">
        <v>1</v>
      </c>
      <c r="DQ461" s="85">
        <v>1</v>
      </c>
      <c r="DR461" s="85">
        <v>6</v>
      </c>
      <c r="DS461" s="85">
        <v>8</v>
      </c>
      <c r="DT461" s="85">
        <v>5</v>
      </c>
      <c r="DU461" s="85">
        <v>0</v>
      </c>
      <c r="DV461" s="85">
        <v>4</v>
      </c>
      <c r="DW461" s="85">
        <v>8</v>
      </c>
      <c r="DX461" s="85">
        <v>4</v>
      </c>
      <c r="DY461" s="85">
        <v>45</v>
      </c>
      <c r="DZ461" s="85">
        <v>69</v>
      </c>
      <c r="EA461" s="85">
        <v>2</v>
      </c>
      <c r="EB461" s="85">
        <v>3</v>
      </c>
      <c r="EC461" s="85">
        <v>8</v>
      </c>
      <c r="ED461" s="85">
        <v>12</v>
      </c>
      <c r="EE461" s="85">
        <v>26</v>
      </c>
      <c r="EF461" s="85">
        <v>35</v>
      </c>
      <c r="EG461" s="85">
        <v>2</v>
      </c>
      <c r="ET461" s="85">
        <v>20</v>
      </c>
      <c r="EU461" s="85">
        <v>61</v>
      </c>
      <c r="EV461" s="85">
        <v>15</v>
      </c>
      <c r="EW461" s="85">
        <v>317</v>
      </c>
      <c r="EX461" s="85">
        <v>846</v>
      </c>
      <c r="EY461" s="85">
        <v>42</v>
      </c>
      <c r="FL461" s="86">
        <f t="shared" si="400"/>
        <v>1980.9999999999995</v>
      </c>
      <c r="FM461" s="99">
        <f t="shared" si="388"/>
        <v>99</v>
      </c>
      <c r="FN461" s="99">
        <f t="shared" si="389"/>
        <v>19</v>
      </c>
      <c r="FO461" s="100">
        <f t="shared" si="390"/>
        <v>16.829999999999998</v>
      </c>
      <c r="FP461" s="100">
        <f t="shared" si="391"/>
        <v>3249</v>
      </c>
      <c r="FQ461" s="101">
        <v>5.6084802293244432E-2</v>
      </c>
      <c r="FR461" s="101">
        <v>5.4781049882908765E-2</v>
      </c>
      <c r="FS461" s="101">
        <v>4.0913194604237701E-2</v>
      </c>
      <c r="FT461" s="100" t="s">
        <v>1932</v>
      </c>
      <c r="FU461" s="100" t="s">
        <v>2081</v>
      </c>
      <c r="FV461" s="100" t="s">
        <v>2082</v>
      </c>
      <c r="FW461" s="100" t="s">
        <v>1729</v>
      </c>
      <c r="FX461" s="100" t="s">
        <v>2075</v>
      </c>
      <c r="FY461" s="100" t="s">
        <v>1748</v>
      </c>
      <c r="FZ461" s="100" t="s">
        <v>1720</v>
      </c>
      <c r="GA461" s="100" t="s">
        <v>1878</v>
      </c>
      <c r="GB461" s="100"/>
    </row>
    <row r="462" spans="1:184" hidden="1" x14ac:dyDescent="0.25">
      <c r="A462" s="32" t="s">
        <v>436</v>
      </c>
      <c r="B462" s="90" t="s">
        <v>450</v>
      </c>
      <c r="C462" s="41" t="str">
        <f>'[1]Özet tablo'!P461</f>
        <v>İSTANBUL</v>
      </c>
      <c r="D462" s="41"/>
      <c r="E462" s="41"/>
      <c r="F462" s="41"/>
      <c r="G462" s="91">
        <v>492</v>
      </c>
      <c r="H462" s="91">
        <v>1195</v>
      </c>
      <c r="I462" s="91">
        <v>1551</v>
      </c>
      <c r="J462" s="91">
        <v>3238</v>
      </c>
      <c r="K462" s="92">
        <v>729</v>
      </c>
      <c r="L462" s="92">
        <v>1561</v>
      </c>
      <c r="M462" s="92">
        <v>1998</v>
      </c>
      <c r="N462" s="92">
        <v>4288</v>
      </c>
      <c r="O462" s="93">
        <v>140</v>
      </c>
      <c r="P462" s="40">
        <v>394</v>
      </c>
      <c r="Q462" s="94">
        <f t="shared" si="401"/>
        <v>1050</v>
      </c>
      <c r="R462" s="95">
        <f t="shared" si="402"/>
        <v>0.3242742433600988</v>
      </c>
      <c r="S462" s="96">
        <v>2419</v>
      </c>
      <c r="T462" s="96">
        <v>3296</v>
      </c>
      <c r="U462" s="96">
        <v>2455</v>
      </c>
      <c r="V462" s="96">
        <v>3282</v>
      </c>
      <c r="W462" s="96">
        <v>5751</v>
      </c>
      <c r="X462" s="96">
        <v>8170</v>
      </c>
      <c r="Y462" s="73">
        <f t="shared" si="360"/>
        <v>30.136420008267876</v>
      </c>
      <c r="Z462" s="73">
        <f t="shared" si="361"/>
        <v>47.360436893203882</v>
      </c>
      <c r="AA462" s="73">
        <f t="shared" si="362"/>
        <v>71.038696537678206</v>
      </c>
      <c r="AB462" s="73">
        <f t="shared" si="363"/>
        <v>57.468266388454182</v>
      </c>
      <c r="AC462" s="73">
        <f t="shared" si="364"/>
        <v>49.375764993880047</v>
      </c>
      <c r="AD462" s="97">
        <f t="shared" si="365"/>
        <v>2446</v>
      </c>
      <c r="AE462" s="40">
        <f t="shared" si="366"/>
        <v>711</v>
      </c>
      <c r="AF462" s="98">
        <v>3366</v>
      </c>
      <c r="AG462" s="98">
        <v>2625</v>
      </c>
      <c r="AH462" s="98">
        <v>3327</v>
      </c>
      <c r="AI462" s="98">
        <v>2550</v>
      </c>
      <c r="AJ462" s="98">
        <v>839</v>
      </c>
      <c r="AK462" s="98">
        <v>834</v>
      </c>
      <c r="AL462" s="76">
        <v>97</v>
      </c>
      <c r="AM462" s="76">
        <v>278</v>
      </c>
      <c r="AN462" s="77">
        <v>630</v>
      </c>
      <c r="AO462" s="77">
        <v>1565</v>
      </c>
      <c r="AP462" s="77">
        <v>2106</v>
      </c>
      <c r="AQ462" s="77">
        <v>65</v>
      </c>
      <c r="AR462" s="77">
        <f t="shared" si="392"/>
        <v>4366</v>
      </c>
      <c r="AS462" s="77">
        <v>524</v>
      </c>
      <c r="AT462" s="78">
        <v>78</v>
      </c>
      <c r="AU462" s="79">
        <v>322</v>
      </c>
      <c r="AV462" s="80">
        <f t="shared" si="367"/>
        <v>44</v>
      </c>
      <c r="AW462" s="80">
        <f t="shared" si="368"/>
        <v>54.653734898757868</v>
      </c>
      <c r="AX462" s="80">
        <f t="shared" si="369"/>
        <v>64.588235294117652</v>
      </c>
      <c r="AY462" s="81">
        <f t="shared" si="370"/>
        <v>24</v>
      </c>
      <c r="AZ462" s="81">
        <f t="shared" si="371"/>
        <v>47.039374812143073</v>
      </c>
      <c r="BA462" s="81">
        <f t="shared" si="372"/>
        <v>73.945116553555621</v>
      </c>
      <c r="BB462" s="81">
        <f t="shared" si="373"/>
        <v>60.61643835616438</v>
      </c>
      <c r="BC462" s="81">
        <f t="shared" si="374"/>
        <v>52.144995011639509</v>
      </c>
      <c r="BD462" s="82">
        <f t="shared" si="393"/>
        <v>883</v>
      </c>
      <c r="BE462" s="83">
        <v>97</v>
      </c>
      <c r="BF462" s="83">
        <v>310</v>
      </c>
      <c r="BG462" s="83">
        <v>587</v>
      </c>
      <c r="BH462" s="83">
        <v>1472</v>
      </c>
      <c r="BI462" s="83">
        <v>2194</v>
      </c>
      <c r="BJ462" s="83">
        <v>128</v>
      </c>
      <c r="BK462" s="77">
        <f t="shared" si="394"/>
        <v>4381</v>
      </c>
      <c r="BL462" s="83">
        <f t="shared" si="375"/>
        <v>29</v>
      </c>
      <c r="BM462" s="84">
        <v>55</v>
      </c>
      <c r="BN462" s="83">
        <f t="shared" si="376"/>
        <v>88</v>
      </c>
      <c r="BO462" s="83">
        <f t="shared" si="377"/>
        <v>45</v>
      </c>
      <c r="BP462" s="83">
        <f t="shared" si="378"/>
        <v>421</v>
      </c>
      <c r="BQ462" s="83">
        <f t="shared" si="379"/>
        <v>1237</v>
      </c>
      <c r="BR462" s="83">
        <f t="shared" si="380"/>
        <v>77</v>
      </c>
      <c r="BS462" s="77">
        <f t="shared" si="395"/>
        <v>1780</v>
      </c>
      <c r="BT462" s="83">
        <f t="shared" si="381"/>
        <v>63</v>
      </c>
      <c r="BU462" s="77">
        <v>214</v>
      </c>
      <c r="BV462" s="83">
        <f t="shared" si="382"/>
        <v>211</v>
      </c>
      <c r="BW462" s="83">
        <f t="shared" si="383"/>
        <v>505</v>
      </c>
      <c r="BX462" s="83">
        <f t="shared" si="384"/>
        <v>991</v>
      </c>
      <c r="BY462" s="83">
        <f t="shared" si="385"/>
        <v>928</v>
      </c>
      <c r="BZ462" s="83">
        <f t="shared" si="386"/>
        <v>50</v>
      </c>
      <c r="CA462" s="77">
        <f t="shared" si="396"/>
        <v>2474</v>
      </c>
      <c r="CB462" s="85">
        <v>5</v>
      </c>
      <c r="CC462" s="77">
        <v>9</v>
      </c>
      <c r="CD462" s="85">
        <v>11</v>
      </c>
      <c r="CE462" s="85">
        <v>37</v>
      </c>
      <c r="CF462" s="85">
        <v>60</v>
      </c>
      <c r="CG462" s="85">
        <v>29</v>
      </c>
      <c r="CH462" s="85">
        <v>1</v>
      </c>
      <c r="CI462" s="77">
        <f t="shared" si="397"/>
        <v>127</v>
      </c>
      <c r="CP462" s="77">
        <f t="shared" si="398"/>
        <v>0</v>
      </c>
      <c r="CQ462" s="85">
        <f t="shared" si="387"/>
        <v>0</v>
      </c>
      <c r="CR462" s="77"/>
      <c r="CS462" s="85">
        <f t="shared" si="356"/>
        <v>0</v>
      </c>
      <c r="CT462" s="85">
        <f t="shared" si="357"/>
        <v>0</v>
      </c>
      <c r="CU462" s="85">
        <f t="shared" si="358"/>
        <v>0</v>
      </c>
      <c r="CV462" s="85">
        <f t="shared" si="359"/>
        <v>0</v>
      </c>
      <c r="CW462" s="85">
        <f t="shared" si="355"/>
        <v>0</v>
      </c>
      <c r="CX462" s="77">
        <f t="shared" si="399"/>
        <v>0</v>
      </c>
      <c r="DV462" s="85">
        <v>6</v>
      </c>
      <c r="DW462" s="85">
        <v>13</v>
      </c>
      <c r="DX462" s="85">
        <v>7</v>
      </c>
      <c r="DY462" s="85">
        <v>79</v>
      </c>
      <c r="DZ462" s="85">
        <v>104</v>
      </c>
      <c r="EA462" s="85">
        <v>5</v>
      </c>
      <c r="EB462" s="85">
        <v>57</v>
      </c>
      <c r="EC462" s="85">
        <v>198</v>
      </c>
      <c r="ED462" s="85">
        <v>498</v>
      </c>
      <c r="EE462" s="85">
        <v>912</v>
      </c>
      <c r="EF462" s="85">
        <v>824</v>
      </c>
      <c r="EG462" s="85">
        <v>45</v>
      </c>
      <c r="ET462" s="85">
        <v>27</v>
      </c>
      <c r="EU462" s="85">
        <v>84</v>
      </c>
      <c r="EV462" s="85">
        <v>26</v>
      </c>
      <c r="EW462" s="85">
        <v>387</v>
      </c>
      <c r="EX462" s="85">
        <v>1205</v>
      </c>
      <c r="EY462" s="85">
        <v>76</v>
      </c>
      <c r="EZ462" s="85">
        <v>2</v>
      </c>
      <c r="FA462" s="85">
        <v>4</v>
      </c>
      <c r="FB462" s="85">
        <v>19</v>
      </c>
      <c r="FC462" s="85">
        <v>34</v>
      </c>
      <c r="FD462" s="85">
        <v>32</v>
      </c>
      <c r="FE462" s="85">
        <v>1</v>
      </c>
      <c r="FL462" s="86">
        <f t="shared" si="400"/>
        <v>299.89999999999964</v>
      </c>
      <c r="FM462" s="99">
        <f t="shared" si="388"/>
        <v>14</v>
      </c>
      <c r="FN462" s="99">
        <f t="shared" si="389"/>
        <v>2</v>
      </c>
      <c r="FO462" s="100">
        <f t="shared" si="390"/>
        <v>2.38</v>
      </c>
      <c r="FP462" s="100">
        <f t="shared" si="391"/>
        <v>342</v>
      </c>
      <c r="FQ462" s="101">
        <v>0.27222908034207671</v>
      </c>
      <c r="FR462" s="101">
        <v>8.1788698928758702E-2</v>
      </c>
      <c r="FS462" s="101">
        <v>0.11921531678283839</v>
      </c>
      <c r="FT462" s="100" t="s">
        <v>1510</v>
      </c>
      <c r="FU462" s="100" t="s">
        <v>2006</v>
      </c>
      <c r="FV462" s="100" t="s">
        <v>2064</v>
      </c>
      <c r="FW462" s="100" t="s">
        <v>2287</v>
      </c>
      <c r="FX462" s="100" t="s">
        <v>2060</v>
      </c>
      <c r="FY462" s="100" t="s">
        <v>1453</v>
      </c>
      <c r="FZ462" s="100" t="s">
        <v>2025</v>
      </c>
      <c r="GA462" s="100" t="s">
        <v>1741</v>
      </c>
      <c r="GB462" s="100"/>
    </row>
    <row r="463" spans="1:184" hidden="1" x14ac:dyDescent="0.25">
      <c r="A463" s="32" t="s">
        <v>436</v>
      </c>
      <c r="B463" s="90" t="s">
        <v>451</v>
      </c>
      <c r="C463" s="41" t="str">
        <f>'[1]Özet tablo'!P462</f>
        <v>İSTANBUL</v>
      </c>
      <c r="D463" s="41"/>
      <c r="E463" s="41"/>
      <c r="F463" s="41"/>
      <c r="G463" s="91">
        <v>31</v>
      </c>
      <c r="H463" s="91">
        <v>184</v>
      </c>
      <c r="I463" s="91">
        <v>385</v>
      </c>
      <c r="J463" s="91">
        <v>600</v>
      </c>
      <c r="K463" s="92">
        <v>50</v>
      </c>
      <c r="L463" s="92">
        <v>250</v>
      </c>
      <c r="M463" s="92">
        <v>403</v>
      </c>
      <c r="N463" s="92">
        <v>703</v>
      </c>
      <c r="O463" s="93">
        <v>56</v>
      </c>
      <c r="P463" s="40">
        <v>76</v>
      </c>
      <c r="Q463" s="94">
        <f t="shared" si="401"/>
        <v>103</v>
      </c>
      <c r="R463" s="95">
        <f t="shared" si="402"/>
        <v>0.17166666666666666</v>
      </c>
      <c r="S463" s="96">
        <v>619</v>
      </c>
      <c r="T463" s="96">
        <v>790</v>
      </c>
      <c r="U463" s="96">
        <v>619</v>
      </c>
      <c r="V463" s="96">
        <v>813</v>
      </c>
      <c r="W463" s="96">
        <v>1409</v>
      </c>
      <c r="X463" s="96">
        <v>2028</v>
      </c>
      <c r="Y463" s="73">
        <f t="shared" si="360"/>
        <v>8.0775444264943452</v>
      </c>
      <c r="Z463" s="73">
        <f t="shared" si="361"/>
        <v>31.645569620253166</v>
      </c>
      <c r="AA463" s="73">
        <f t="shared" si="362"/>
        <v>61.873990306946695</v>
      </c>
      <c r="AB463" s="73">
        <f t="shared" si="363"/>
        <v>44.925479063165362</v>
      </c>
      <c r="AC463" s="73">
        <f t="shared" si="364"/>
        <v>33.678500986193292</v>
      </c>
      <c r="AD463" s="97">
        <f t="shared" si="365"/>
        <v>776</v>
      </c>
      <c r="AE463" s="40">
        <f t="shared" si="366"/>
        <v>236</v>
      </c>
      <c r="AF463" s="98">
        <v>831</v>
      </c>
      <c r="AG463" s="98">
        <v>590</v>
      </c>
      <c r="AH463" s="98">
        <v>820</v>
      </c>
      <c r="AI463" s="98">
        <v>587</v>
      </c>
      <c r="AJ463" s="98">
        <v>200</v>
      </c>
      <c r="AK463" s="98">
        <v>188</v>
      </c>
      <c r="AL463" s="76">
        <v>27</v>
      </c>
      <c r="AM463" s="76">
        <v>42</v>
      </c>
      <c r="AN463" s="77">
        <v>45</v>
      </c>
      <c r="AO463" s="77">
        <v>236</v>
      </c>
      <c r="AP463" s="77">
        <v>456</v>
      </c>
      <c r="AQ463" s="77">
        <v>6</v>
      </c>
      <c r="AR463" s="77">
        <f t="shared" si="392"/>
        <v>743</v>
      </c>
      <c r="AS463" s="77">
        <v>113</v>
      </c>
      <c r="AT463" s="78">
        <v>26</v>
      </c>
      <c r="AU463" s="79">
        <v>63</v>
      </c>
      <c r="AV463" s="80">
        <f t="shared" si="367"/>
        <v>33.474936278674591</v>
      </c>
      <c r="AW463" s="80">
        <f t="shared" si="368"/>
        <v>41.57782515991471</v>
      </c>
      <c r="AX463" s="80">
        <f t="shared" si="369"/>
        <v>59.454855195911414</v>
      </c>
      <c r="AY463" s="81">
        <f t="shared" si="370"/>
        <v>7.6271186440677967</v>
      </c>
      <c r="AZ463" s="81">
        <f t="shared" si="371"/>
        <v>28.780487804878046</v>
      </c>
      <c r="BA463" s="81">
        <f t="shared" si="372"/>
        <v>69.250317662007618</v>
      </c>
      <c r="BB463" s="81">
        <f t="shared" si="373"/>
        <v>48.599875544492846</v>
      </c>
      <c r="BC463" s="81">
        <f t="shared" si="374"/>
        <v>42.846768336964416</v>
      </c>
      <c r="BD463" s="82">
        <f t="shared" si="393"/>
        <v>242</v>
      </c>
      <c r="BE463" s="83">
        <v>28</v>
      </c>
      <c r="BF463" s="83">
        <v>47</v>
      </c>
      <c r="BG463" s="83">
        <v>63</v>
      </c>
      <c r="BH463" s="83">
        <v>234</v>
      </c>
      <c r="BI463" s="83">
        <v>486</v>
      </c>
      <c r="BJ463" s="83">
        <v>13</v>
      </c>
      <c r="BK463" s="77">
        <f t="shared" si="394"/>
        <v>796</v>
      </c>
      <c r="BL463" s="83">
        <f t="shared" si="375"/>
        <v>23</v>
      </c>
      <c r="BM463" s="84">
        <v>31</v>
      </c>
      <c r="BN463" s="83">
        <f t="shared" si="376"/>
        <v>32</v>
      </c>
      <c r="BO463" s="83">
        <f t="shared" si="377"/>
        <v>12</v>
      </c>
      <c r="BP463" s="83">
        <f t="shared" si="378"/>
        <v>150</v>
      </c>
      <c r="BQ463" s="83">
        <f t="shared" si="379"/>
        <v>408</v>
      </c>
      <c r="BR463" s="83">
        <f t="shared" si="380"/>
        <v>11</v>
      </c>
      <c r="BS463" s="77">
        <f t="shared" si="395"/>
        <v>581</v>
      </c>
      <c r="BT463" s="83">
        <f t="shared" si="381"/>
        <v>5</v>
      </c>
      <c r="BU463" s="77">
        <v>11</v>
      </c>
      <c r="BV463" s="83">
        <f t="shared" si="382"/>
        <v>15</v>
      </c>
      <c r="BW463" s="83">
        <f t="shared" si="383"/>
        <v>51</v>
      </c>
      <c r="BX463" s="83">
        <f t="shared" si="384"/>
        <v>84</v>
      </c>
      <c r="BY463" s="83">
        <f t="shared" si="385"/>
        <v>78</v>
      </c>
      <c r="BZ463" s="83">
        <f t="shared" si="386"/>
        <v>2</v>
      </c>
      <c r="CA463" s="77">
        <f t="shared" si="396"/>
        <v>215</v>
      </c>
      <c r="CC463" s="77"/>
      <c r="CI463" s="77">
        <f t="shared" si="397"/>
        <v>0</v>
      </c>
      <c r="CP463" s="77">
        <f t="shared" si="398"/>
        <v>0</v>
      </c>
      <c r="CQ463" s="85">
        <f t="shared" si="387"/>
        <v>0</v>
      </c>
      <c r="CR463" s="77"/>
      <c r="CS463" s="85">
        <f t="shared" si="356"/>
        <v>0</v>
      </c>
      <c r="CT463" s="85">
        <f t="shared" si="357"/>
        <v>0</v>
      </c>
      <c r="CU463" s="85">
        <f t="shared" si="358"/>
        <v>0</v>
      </c>
      <c r="CV463" s="85">
        <f t="shared" si="359"/>
        <v>0</v>
      </c>
      <c r="CW463" s="85">
        <f t="shared" si="355"/>
        <v>0</v>
      </c>
      <c r="CX463" s="77">
        <f t="shared" si="399"/>
        <v>0</v>
      </c>
      <c r="DV463" s="85">
        <v>1</v>
      </c>
      <c r="DW463" s="85">
        <v>1</v>
      </c>
      <c r="DX463" s="85">
        <v>6</v>
      </c>
      <c r="DY463" s="85">
        <v>5</v>
      </c>
      <c r="DZ463" s="85">
        <v>6</v>
      </c>
      <c r="EA463" s="85">
        <v>0</v>
      </c>
      <c r="EB463" s="85">
        <v>4</v>
      </c>
      <c r="EC463" s="85">
        <v>14</v>
      </c>
      <c r="ED463" s="85">
        <v>45</v>
      </c>
      <c r="EE463" s="85">
        <v>79</v>
      </c>
      <c r="EF463" s="85">
        <v>72</v>
      </c>
      <c r="EG463" s="85">
        <v>2</v>
      </c>
      <c r="ET463" s="85">
        <v>22</v>
      </c>
      <c r="EU463" s="85">
        <v>26</v>
      </c>
      <c r="EV463" s="85">
        <v>6</v>
      </c>
      <c r="EW463" s="85">
        <v>97</v>
      </c>
      <c r="EX463" s="85">
        <v>330</v>
      </c>
      <c r="EY463" s="85">
        <v>10</v>
      </c>
      <c r="EZ463" s="85">
        <v>1</v>
      </c>
      <c r="FA463" s="85">
        <v>6</v>
      </c>
      <c r="FB463" s="85">
        <v>6</v>
      </c>
      <c r="FC463" s="85">
        <v>53</v>
      </c>
      <c r="FD463" s="85">
        <v>78</v>
      </c>
      <c r="FE463" s="85">
        <v>1</v>
      </c>
      <c r="FL463" s="86">
        <f t="shared" si="400"/>
        <v>260.89999999999998</v>
      </c>
      <c r="FM463" s="99">
        <f t="shared" si="388"/>
        <v>13</v>
      </c>
      <c r="FN463" s="99">
        <f t="shared" si="389"/>
        <v>2</v>
      </c>
      <c r="FO463" s="100">
        <f t="shared" si="390"/>
        <v>2.21</v>
      </c>
      <c r="FP463" s="100">
        <f t="shared" si="391"/>
        <v>342</v>
      </c>
      <c r="FQ463" s="101">
        <v>0.21926246367326538</v>
      </c>
      <c r="FR463" s="101">
        <v>0.13083778216159253</v>
      </c>
      <c r="FS463" s="101">
        <v>0.18067068880823822</v>
      </c>
      <c r="FT463" s="100" t="s">
        <v>2232</v>
      </c>
      <c r="FU463" s="100" t="s">
        <v>2118</v>
      </c>
      <c r="FV463" s="100" t="s">
        <v>1858</v>
      </c>
      <c r="FW463" s="100" t="s">
        <v>2280</v>
      </c>
      <c r="FX463" s="100" t="s">
        <v>2120</v>
      </c>
      <c r="FY463" s="100" t="s">
        <v>1683</v>
      </c>
      <c r="FZ463" s="100" t="s">
        <v>1960</v>
      </c>
      <c r="GA463" s="100" t="s">
        <v>2133</v>
      </c>
      <c r="GB463" s="100"/>
    </row>
    <row r="464" spans="1:184" hidden="1" x14ac:dyDescent="0.25">
      <c r="A464" s="32" t="s">
        <v>436</v>
      </c>
      <c r="B464" s="90" t="s">
        <v>452</v>
      </c>
      <c r="C464" s="41" t="str">
        <f>'[1]Özet tablo'!P463</f>
        <v>İSTANBUL</v>
      </c>
      <c r="D464" s="41"/>
      <c r="E464" s="41"/>
      <c r="F464" s="41"/>
      <c r="G464" s="91">
        <v>382</v>
      </c>
      <c r="H464" s="91">
        <v>1201</v>
      </c>
      <c r="I464" s="91">
        <v>1567</v>
      </c>
      <c r="J464" s="91">
        <v>3150</v>
      </c>
      <c r="K464" s="92">
        <v>458</v>
      </c>
      <c r="L464" s="92">
        <v>1371</v>
      </c>
      <c r="M464" s="92">
        <v>2019</v>
      </c>
      <c r="N464" s="92">
        <v>3848</v>
      </c>
      <c r="O464" s="93">
        <v>171</v>
      </c>
      <c r="P464" s="40">
        <v>403</v>
      </c>
      <c r="Q464" s="94">
        <f t="shared" si="401"/>
        <v>698</v>
      </c>
      <c r="R464" s="95">
        <f t="shared" si="402"/>
        <v>0.22158730158730158</v>
      </c>
      <c r="S464" s="96">
        <v>2954</v>
      </c>
      <c r="T464" s="96">
        <v>3913</v>
      </c>
      <c r="U464" s="96">
        <v>3094</v>
      </c>
      <c r="V464" s="96">
        <v>4069</v>
      </c>
      <c r="W464" s="96">
        <v>7007</v>
      </c>
      <c r="X464" s="96">
        <v>9961</v>
      </c>
      <c r="Y464" s="73">
        <f t="shared" si="360"/>
        <v>15.504400812457684</v>
      </c>
      <c r="Z464" s="73">
        <f t="shared" si="361"/>
        <v>35.037055967288531</v>
      </c>
      <c r="AA464" s="73">
        <f t="shared" si="362"/>
        <v>57.756948933419515</v>
      </c>
      <c r="AB464" s="73">
        <f t="shared" si="363"/>
        <v>45.069216497787927</v>
      </c>
      <c r="AC464" s="73">
        <f t="shared" si="364"/>
        <v>36.301576146973197</v>
      </c>
      <c r="AD464" s="97">
        <f t="shared" si="365"/>
        <v>3849</v>
      </c>
      <c r="AE464" s="40">
        <f t="shared" si="366"/>
        <v>1307</v>
      </c>
      <c r="AF464" s="98">
        <v>4005</v>
      </c>
      <c r="AG464" s="98">
        <v>3110</v>
      </c>
      <c r="AH464" s="98">
        <v>3980</v>
      </c>
      <c r="AI464" s="98">
        <v>3030</v>
      </c>
      <c r="AJ464" s="98">
        <v>1013</v>
      </c>
      <c r="AK464" s="98">
        <v>983</v>
      </c>
      <c r="AL464" s="76">
        <v>75</v>
      </c>
      <c r="AM464" s="76">
        <v>223</v>
      </c>
      <c r="AN464" s="77">
        <v>409</v>
      </c>
      <c r="AO464" s="77">
        <v>1332</v>
      </c>
      <c r="AP464" s="77">
        <v>2291</v>
      </c>
      <c r="AQ464" s="77">
        <v>66</v>
      </c>
      <c r="AR464" s="77">
        <f t="shared" si="392"/>
        <v>4098</v>
      </c>
      <c r="AS464" s="77">
        <v>585</v>
      </c>
      <c r="AT464" s="78">
        <v>104</v>
      </c>
      <c r="AU464" s="79">
        <v>362</v>
      </c>
      <c r="AV464" s="80">
        <f t="shared" si="367"/>
        <v>35.521172638436482</v>
      </c>
      <c r="AW464" s="80">
        <f t="shared" si="368"/>
        <v>44.279600570613411</v>
      </c>
      <c r="AX464" s="80">
        <f t="shared" si="369"/>
        <v>58.481848184818489</v>
      </c>
      <c r="AY464" s="81">
        <f t="shared" si="370"/>
        <v>13.151125401929262</v>
      </c>
      <c r="AZ464" s="81">
        <f t="shared" si="371"/>
        <v>33.467336683417088</v>
      </c>
      <c r="BA464" s="81">
        <f t="shared" si="372"/>
        <v>68.191936680682659</v>
      </c>
      <c r="BB464" s="81">
        <f t="shared" si="373"/>
        <v>50.965972828119156</v>
      </c>
      <c r="BC464" s="81">
        <f t="shared" si="374"/>
        <v>44.261149168181184</v>
      </c>
      <c r="BD464" s="82">
        <f t="shared" si="393"/>
        <v>1286</v>
      </c>
      <c r="BE464" s="83">
        <v>81</v>
      </c>
      <c r="BF464" s="83">
        <v>284</v>
      </c>
      <c r="BG464" s="83">
        <v>454</v>
      </c>
      <c r="BH464" s="83">
        <v>1306</v>
      </c>
      <c r="BI464" s="83">
        <v>2390</v>
      </c>
      <c r="BJ464" s="83">
        <v>132</v>
      </c>
      <c r="BK464" s="77">
        <f t="shared" si="394"/>
        <v>4282</v>
      </c>
      <c r="BL464" s="83">
        <f t="shared" si="375"/>
        <v>31</v>
      </c>
      <c r="BM464" s="84">
        <v>69</v>
      </c>
      <c r="BN464" s="83">
        <f t="shared" si="376"/>
        <v>111</v>
      </c>
      <c r="BO464" s="83">
        <f t="shared" si="377"/>
        <v>78</v>
      </c>
      <c r="BP464" s="83">
        <f t="shared" si="378"/>
        <v>563</v>
      </c>
      <c r="BQ464" s="83">
        <f t="shared" si="379"/>
        <v>1563</v>
      </c>
      <c r="BR464" s="83">
        <f t="shared" si="380"/>
        <v>83</v>
      </c>
      <c r="BS464" s="77">
        <f t="shared" si="395"/>
        <v>2287</v>
      </c>
      <c r="BT464" s="83">
        <f t="shared" si="381"/>
        <v>43</v>
      </c>
      <c r="BU464" s="77">
        <v>152</v>
      </c>
      <c r="BV464" s="83">
        <f t="shared" si="382"/>
        <v>162</v>
      </c>
      <c r="BW464" s="83">
        <f t="shared" si="383"/>
        <v>342</v>
      </c>
      <c r="BX464" s="83">
        <f t="shared" si="384"/>
        <v>686</v>
      </c>
      <c r="BY464" s="83">
        <f t="shared" si="385"/>
        <v>796</v>
      </c>
      <c r="BZ464" s="83">
        <f t="shared" si="386"/>
        <v>49</v>
      </c>
      <c r="CA464" s="77">
        <f t="shared" si="396"/>
        <v>1873</v>
      </c>
      <c r="CB464" s="85">
        <v>2</v>
      </c>
      <c r="CC464" s="77">
        <v>2</v>
      </c>
      <c r="CD464" s="85">
        <v>2</v>
      </c>
      <c r="CE464" s="85">
        <v>25</v>
      </c>
      <c r="CF464" s="85">
        <v>0</v>
      </c>
      <c r="CG464" s="85">
        <v>0</v>
      </c>
      <c r="CH464" s="85">
        <v>0</v>
      </c>
      <c r="CI464" s="77">
        <f t="shared" si="397"/>
        <v>25</v>
      </c>
      <c r="CP464" s="77">
        <f t="shared" si="398"/>
        <v>0</v>
      </c>
      <c r="CQ464" s="85">
        <f t="shared" si="387"/>
        <v>5</v>
      </c>
      <c r="CR464" s="77"/>
      <c r="CS464" s="85">
        <f t="shared" si="356"/>
        <v>9</v>
      </c>
      <c r="CT464" s="85">
        <f t="shared" si="357"/>
        <v>9</v>
      </c>
      <c r="CU464" s="85">
        <f t="shared" si="358"/>
        <v>57</v>
      </c>
      <c r="CV464" s="85">
        <f t="shared" si="359"/>
        <v>31</v>
      </c>
      <c r="CW464" s="85">
        <f t="shared" si="355"/>
        <v>0</v>
      </c>
      <c r="CX464" s="77">
        <f t="shared" si="399"/>
        <v>97</v>
      </c>
      <c r="CY464" s="85">
        <v>5</v>
      </c>
      <c r="CZ464" s="85">
        <v>9</v>
      </c>
      <c r="DA464" s="85">
        <v>9</v>
      </c>
      <c r="DB464" s="85">
        <v>57</v>
      </c>
      <c r="DC464" s="85">
        <v>31</v>
      </c>
      <c r="DD464" s="85">
        <v>0</v>
      </c>
      <c r="DP464" s="85">
        <v>1</v>
      </c>
      <c r="DQ464" s="85">
        <v>4</v>
      </c>
      <c r="DR464" s="85">
        <v>3</v>
      </c>
      <c r="DS464" s="85">
        <v>38</v>
      </c>
      <c r="DT464" s="85">
        <v>42</v>
      </c>
      <c r="DU464" s="85">
        <v>1</v>
      </c>
      <c r="DV464" s="85">
        <v>13</v>
      </c>
      <c r="DW464" s="85">
        <v>36</v>
      </c>
      <c r="DX464" s="85">
        <v>26</v>
      </c>
      <c r="DY464" s="85">
        <v>126</v>
      </c>
      <c r="DZ464" s="85">
        <v>301</v>
      </c>
      <c r="EA464" s="85">
        <v>27</v>
      </c>
      <c r="EB464" s="85">
        <v>30</v>
      </c>
      <c r="EC464" s="85">
        <v>126</v>
      </c>
      <c r="ED464" s="85">
        <v>316</v>
      </c>
      <c r="EE464" s="85">
        <v>560</v>
      </c>
      <c r="EF464" s="85">
        <v>495</v>
      </c>
      <c r="EG464" s="85">
        <v>22</v>
      </c>
      <c r="ET464" s="85">
        <v>25</v>
      </c>
      <c r="EU464" s="85">
        <v>75</v>
      </c>
      <c r="EV464" s="85">
        <v>14</v>
      </c>
      <c r="EW464" s="85">
        <v>277</v>
      </c>
      <c r="EX464" s="85">
        <v>1151</v>
      </c>
      <c r="EY464" s="85">
        <v>61</v>
      </c>
      <c r="EZ464" s="85">
        <v>5</v>
      </c>
      <c r="FA464" s="85">
        <v>32</v>
      </c>
      <c r="FB464" s="85">
        <v>61</v>
      </c>
      <c r="FC464" s="85">
        <v>248</v>
      </c>
      <c r="FD464" s="85">
        <v>370</v>
      </c>
      <c r="FE464" s="85">
        <v>21</v>
      </c>
      <c r="FL464" s="86">
        <f t="shared" si="400"/>
        <v>1114</v>
      </c>
      <c r="FM464" s="99">
        <f t="shared" si="388"/>
        <v>55</v>
      </c>
      <c r="FN464" s="99">
        <f t="shared" si="389"/>
        <v>11</v>
      </c>
      <c r="FO464" s="100">
        <f t="shared" si="390"/>
        <v>9.35</v>
      </c>
      <c r="FP464" s="100">
        <f t="shared" si="391"/>
        <v>1881</v>
      </c>
      <c r="FQ464" s="101">
        <v>0.83306645325986139</v>
      </c>
      <c r="FR464" s="101">
        <v>0.41216430168147278</v>
      </c>
      <c r="FS464" s="101">
        <v>0.44475743697101661</v>
      </c>
      <c r="FT464" s="100" t="s">
        <v>1451</v>
      </c>
      <c r="FU464" s="100" t="s">
        <v>1511</v>
      </c>
      <c r="FV464" s="100" t="s">
        <v>1440</v>
      </c>
      <c r="FW464" s="100" t="s">
        <v>2339</v>
      </c>
      <c r="FX464" s="100" t="s">
        <v>1504</v>
      </c>
      <c r="FY464" s="100" t="s">
        <v>2245</v>
      </c>
      <c r="FZ464" s="100" t="s">
        <v>2350</v>
      </c>
      <c r="GA464" s="100" t="s">
        <v>1760</v>
      </c>
      <c r="GB464" s="100"/>
    </row>
    <row r="465" spans="1:184" hidden="1" x14ac:dyDescent="0.25">
      <c r="A465" s="32" t="s">
        <v>436</v>
      </c>
      <c r="B465" s="90" t="s">
        <v>453</v>
      </c>
      <c r="C465" s="41" t="str">
        <f>'[1]Özet tablo'!P464</f>
        <v>İSTANBUL</v>
      </c>
      <c r="D465" s="41"/>
      <c r="E465" s="41"/>
      <c r="F465" s="41"/>
      <c r="G465" s="91">
        <v>67</v>
      </c>
      <c r="H465" s="91">
        <v>685</v>
      </c>
      <c r="I465" s="91">
        <v>1422</v>
      </c>
      <c r="J465" s="91">
        <v>2174</v>
      </c>
      <c r="K465" s="92">
        <v>85</v>
      </c>
      <c r="L465" s="92">
        <v>758</v>
      </c>
      <c r="M465" s="92">
        <v>1727</v>
      </c>
      <c r="N465" s="92">
        <v>2570</v>
      </c>
      <c r="O465" s="93">
        <v>188</v>
      </c>
      <c r="P465" s="40">
        <v>345</v>
      </c>
      <c r="Q465" s="94">
        <f t="shared" si="401"/>
        <v>396</v>
      </c>
      <c r="R465" s="95">
        <f t="shared" si="402"/>
        <v>0.18215271389144433</v>
      </c>
      <c r="S465" s="96">
        <v>5686</v>
      </c>
      <c r="T465" s="96">
        <v>7953</v>
      </c>
      <c r="U465" s="96">
        <v>6091</v>
      </c>
      <c r="V465" s="96">
        <v>8049</v>
      </c>
      <c r="W465" s="96">
        <v>14044</v>
      </c>
      <c r="X465" s="96">
        <v>19730</v>
      </c>
      <c r="Y465" s="73">
        <f t="shared" si="360"/>
        <v>1.494899753781217</v>
      </c>
      <c r="Z465" s="73">
        <f t="shared" si="361"/>
        <v>9.530994593235258</v>
      </c>
      <c r="AA465" s="73">
        <f t="shared" si="362"/>
        <v>25.77573469052701</v>
      </c>
      <c r="AB465" s="73">
        <f t="shared" si="363"/>
        <v>16.576473939048704</v>
      </c>
      <c r="AC465" s="73">
        <f t="shared" si="364"/>
        <v>12.230106436898126</v>
      </c>
      <c r="AD465" s="97">
        <f t="shared" si="365"/>
        <v>11716</v>
      </c>
      <c r="AE465" s="40">
        <f t="shared" si="366"/>
        <v>4521</v>
      </c>
      <c r="AF465" s="98">
        <v>7662</v>
      </c>
      <c r="AG465" s="98">
        <v>5905</v>
      </c>
      <c r="AH465" s="98">
        <v>7571</v>
      </c>
      <c r="AI465" s="98">
        <v>5835</v>
      </c>
      <c r="AJ465" s="98">
        <v>1896</v>
      </c>
      <c r="AK465" s="98">
        <v>1829</v>
      </c>
      <c r="AL465" s="76">
        <v>38</v>
      </c>
      <c r="AM465" s="76">
        <v>87</v>
      </c>
      <c r="AN465" s="77">
        <v>178</v>
      </c>
      <c r="AO465" s="77">
        <v>703</v>
      </c>
      <c r="AP465" s="77">
        <v>1746</v>
      </c>
      <c r="AQ465" s="77">
        <v>55</v>
      </c>
      <c r="AR465" s="77">
        <f t="shared" si="392"/>
        <v>2682</v>
      </c>
      <c r="AS465" s="77">
        <v>403</v>
      </c>
      <c r="AT465" s="78">
        <v>181</v>
      </c>
      <c r="AU465" s="79">
        <v>952</v>
      </c>
      <c r="AV465" s="80">
        <f t="shared" si="367"/>
        <v>13.424190800681432</v>
      </c>
      <c r="AW465" s="80">
        <f t="shared" si="368"/>
        <v>15.672087125167836</v>
      </c>
      <c r="AX465" s="80">
        <f t="shared" si="369"/>
        <v>23.958868894601544</v>
      </c>
      <c r="AY465" s="81">
        <f t="shared" si="370"/>
        <v>3.0143945808636752</v>
      </c>
      <c r="AZ465" s="81">
        <f t="shared" si="371"/>
        <v>9.2854312508255177</v>
      </c>
      <c r="BA465" s="81">
        <f t="shared" si="372"/>
        <v>37.239684387530723</v>
      </c>
      <c r="BB465" s="81">
        <f t="shared" si="373"/>
        <v>23.408704744477845</v>
      </c>
      <c r="BC465" s="81">
        <f t="shared" si="374"/>
        <v>22.418597829275448</v>
      </c>
      <c r="BD465" s="82">
        <f t="shared" si="393"/>
        <v>4852</v>
      </c>
      <c r="BE465" s="83">
        <v>37</v>
      </c>
      <c r="BF465" s="83">
        <v>144</v>
      </c>
      <c r="BG465" s="83">
        <v>171</v>
      </c>
      <c r="BH465" s="83">
        <v>718</v>
      </c>
      <c r="BI465" s="83">
        <v>1851</v>
      </c>
      <c r="BJ465" s="83">
        <v>93</v>
      </c>
      <c r="BK465" s="77">
        <f t="shared" si="394"/>
        <v>2833</v>
      </c>
      <c r="BL465" s="83">
        <f t="shared" si="375"/>
        <v>29</v>
      </c>
      <c r="BM465" s="84">
        <v>67</v>
      </c>
      <c r="BN465" s="83">
        <f t="shared" si="376"/>
        <v>117</v>
      </c>
      <c r="BO465" s="83">
        <f t="shared" si="377"/>
        <v>38</v>
      </c>
      <c r="BP465" s="83">
        <f t="shared" si="378"/>
        <v>508</v>
      </c>
      <c r="BQ465" s="83">
        <f t="shared" si="379"/>
        <v>1694</v>
      </c>
      <c r="BR465" s="83">
        <f t="shared" si="380"/>
        <v>91</v>
      </c>
      <c r="BS465" s="77">
        <f t="shared" si="395"/>
        <v>2331</v>
      </c>
      <c r="BT465" s="83">
        <f t="shared" si="381"/>
        <v>7</v>
      </c>
      <c r="BU465" s="77">
        <v>17</v>
      </c>
      <c r="BV465" s="83">
        <f t="shared" si="382"/>
        <v>18</v>
      </c>
      <c r="BW465" s="83">
        <f t="shared" si="383"/>
        <v>35</v>
      </c>
      <c r="BX465" s="83">
        <f t="shared" si="384"/>
        <v>92</v>
      </c>
      <c r="BY465" s="83">
        <f t="shared" si="385"/>
        <v>118</v>
      </c>
      <c r="BZ465" s="83">
        <f t="shared" si="386"/>
        <v>2</v>
      </c>
      <c r="CA465" s="77">
        <f t="shared" si="396"/>
        <v>247</v>
      </c>
      <c r="CC465" s="77"/>
      <c r="CI465" s="77">
        <f t="shared" si="397"/>
        <v>0</v>
      </c>
      <c r="CJ465" s="85">
        <v>1</v>
      </c>
      <c r="CK465" s="85">
        <v>9</v>
      </c>
      <c r="CL465" s="85">
        <v>98</v>
      </c>
      <c r="CM465" s="85">
        <v>118</v>
      </c>
      <c r="CN465" s="85">
        <v>39</v>
      </c>
      <c r="CO465" s="85">
        <v>0</v>
      </c>
      <c r="CP465" s="77">
        <f t="shared" si="398"/>
        <v>255</v>
      </c>
      <c r="CQ465" s="85">
        <f t="shared" si="387"/>
        <v>0</v>
      </c>
      <c r="CR465" s="77">
        <v>3</v>
      </c>
      <c r="CS465" s="85">
        <f t="shared" si="356"/>
        <v>0</v>
      </c>
      <c r="CT465" s="85">
        <f t="shared" si="357"/>
        <v>0</v>
      </c>
      <c r="CU465" s="85">
        <f t="shared" si="358"/>
        <v>0</v>
      </c>
      <c r="CV465" s="85">
        <f t="shared" si="359"/>
        <v>0</v>
      </c>
      <c r="CW465" s="85">
        <f t="shared" si="355"/>
        <v>0</v>
      </c>
      <c r="CX465" s="77">
        <f t="shared" si="399"/>
        <v>0</v>
      </c>
      <c r="DP465" s="85">
        <v>1</v>
      </c>
      <c r="DQ465" s="85">
        <v>4</v>
      </c>
      <c r="DR465" s="85">
        <v>2</v>
      </c>
      <c r="DS465" s="85">
        <v>20</v>
      </c>
      <c r="DT465" s="85">
        <v>69</v>
      </c>
      <c r="DU465" s="85">
        <v>5</v>
      </c>
      <c r="DV465" s="85">
        <v>2</v>
      </c>
      <c r="DW465" s="85">
        <v>4</v>
      </c>
      <c r="DX465" s="85">
        <v>5</v>
      </c>
      <c r="DY465" s="85">
        <v>23</v>
      </c>
      <c r="DZ465" s="85">
        <v>43</v>
      </c>
      <c r="EA465" s="85">
        <v>2</v>
      </c>
      <c r="EB465" s="85">
        <v>5</v>
      </c>
      <c r="EC465" s="85">
        <v>14</v>
      </c>
      <c r="ED465" s="85">
        <v>30</v>
      </c>
      <c r="EE465" s="85">
        <v>69</v>
      </c>
      <c r="EF465" s="85">
        <v>75</v>
      </c>
      <c r="EG465" s="85">
        <v>0</v>
      </c>
      <c r="EH465" s="85">
        <v>1</v>
      </c>
      <c r="EI465" s="85">
        <v>1</v>
      </c>
      <c r="EJ465" s="85">
        <v>0</v>
      </c>
      <c r="EK465" s="85">
        <v>2</v>
      </c>
      <c r="EL465" s="85">
        <v>1</v>
      </c>
      <c r="EM465" s="85">
        <v>0</v>
      </c>
      <c r="ET465" s="85">
        <v>26</v>
      </c>
      <c r="EU465" s="85">
        <v>98</v>
      </c>
      <c r="EV465" s="85">
        <v>13</v>
      </c>
      <c r="EW465" s="85">
        <v>388</v>
      </c>
      <c r="EX465" s="85">
        <v>1507</v>
      </c>
      <c r="EY465" s="85">
        <v>79</v>
      </c>
      <c r="EZ465" s="85">
        <v>1</v>
      </c>
      <c r="FA465" s="85">
        <v>14</v>
      </c>
      <c r="FB465" s="85">
        <v>23</v>
      </c>
      <c r="FC465" s="85">
        <v>98</v>
      </c>
      <c r="FD465" s="85">
        <v>117</v>
      </c>
      <c r="FE465" s="85">
        <v>7</v>
      </c>
      <c r="FL465" s="86">
        <f t="shared" si="400"/>
        <v>6699.1999999999989</v>
      </c>
      <c r="FM465" s="99">
        <f t="shared" si="388"/>
        <v>334</v>
      </c>
      <c r="FN465" s="99">
        <f t="shared" si="389"/>
        <v>66</v>
      </c>
      <c r="FO465" s="100">
        <f t="shared" si="390"/>
        <v>56.78</v>
      </c>
      <c r="FP465" s="100">
        <f t="shared" si="391"/>
        <v>11286</v>
      </c>
      <c r="FQ465" s="101">
        <v>0.6474791997263345</v>
      </c>
      <c r="FR465" s="101">
        <v>0.36616850116543298</v>
      </c>
      <c r="FS465" s="101">
        <v>0.32187997244818733</v>
      </c>
      <c r="FT465" s="100" t="s">
        <v>1436</v>
      </c>
      <c r="FU465" s="100" t="s">
        <v>1500</v>
      </c>
      <c r="FV465" s="100" t="s">
        <v>1612</v>
      </c>
      <c r="FW465" s="100" t="s">
        <v>1709</v>
      </c>
      <c r="FX465" s="100" t="s">
        <v>1758</v>
      </c>
      <c r="FY465" s="100" t="s">
        <v>2367</v>
      </c>
      <c r="FZ465" s="100" t="s">
        <v>2245</v>
      </c>
      <c r="GA465" s="100" t="s">
        <v>2078</v>
      </c>
      <c r="GB465" s="100"/>
    </row>
    <row r="466" spans="1:184" hidden="1" x14ac:dyDescent="0.25">
      <c r="A466" s="32" t="s">
        <v>436</v>
      </c>
      <c r="B466" s="90" t="s">
        <v>454</v>
      </c>
      <c r="C466" s="41" t="str">
        <f>'[1]Özet tablo'!P465</f>
        <v>İSTANBUL</v>
      </c>
      <c r="D466" s="41"/>
      <c r="E466" s="41"/>
      <c r="F466" s="41"/>
      <c r="G466" s="91">
        <v>266</v>
      </c>
      <c r="H466" s="91">
        <v>1538</v>
      </c>
      <c r="I466" s="91">
        <v>2516</v>
      </c>
      <c r="J466" s="91">
        <v>4320</v>
      </c>
      <c r="K466" s="92">
        <v>341</v>
      </c>
      <c r="L466" s="92">
        <v>1543</v>
      </c>
      <c r="M466" s="92">
        <v>3276</v>
      </c>
      <c r="N466" s="92">
        <v>5160</v>
      </c>
      <c r="O466" s="93">
        <v>681</v>
      </c>
      <c r="P466" s="40">
        <v>611</v>
      </c>
      <c r="Q466" s="94">
        <f t="shared" si="401"/>
        <v>840</v>
      </c>
      <c r="R466" s="95">
        <f t="shared" si="402"/>
        <v>0.19444444444444445</v>
      </c>
      <c r="S466" s="96">
        <v>10546</v>
      </c>
      <c r="T466" s="96">
        <v>13869</v>
      </c>
      <c r="U466" s="96">
        <v>10627</v>
      </c>
      <c r="V466" s="96">
        <v>13843</v>
      </c>
      <c r="W466" s="96">
        <v>24496</v>
      </c>
      <c r="X466" s="96">
        <v>35042</v>
      </c>
      <c r="Y466" s="73">
        <f t="shared" si="360"/>
        <v>3.2334534420633414</v>
      </c>
      <c r="Z466" s="73">
        <f t="shared" si="361"/>
        <v>11.125531761482444</v>
      </c>
      <c r="AA466" s="73">
        <f t="shared" si="362"/>
        <v>31.485837959913425</v>
      </c>
      <c r="AB466" s="73">
        <f t="shared" si="363"/>
        <v>19.958360548661005</v>
      </c>
      <c r="AC466" s="73">
        <f t="shared" si="364"/>
        <v>14.924947206209691</v>
      </c>
      <c r="AD466" s="97">
        <f t="shared" si="365"/>
        <v>19607</v>
      </c>
      <c r="AE466" s="40">
        <f t="shared" si="366"/>
        <v>7281</v>
      </c>
      <c r="AF466" s="98">
        <v>14937</v>
      </c>
      <c r="AG466" s="98">
        <v>11808</v>
      </c>
      <c r="AH466" s="98">
        <v>14680</v>
      </c>
      <c r="AI466" s="98">
        <v>11095</v>
      </c>
      <c r="AJ466" s="98">
        <v>3345</v>
      </c>
      <c r="AK466" s="98">
        <v>3493</v>
      </c>
      <c r="AL466" s="76">
        <v>81</v>
      </c>
      <c r="AM466" s="76">
        <v>246</v>
      </c>
      <c r="AN466" s="77">
        <v>444</v>
      </c>
      <c r="AO466" s="77">
        <v>1930</v>
      </c>
      <c r="AP466" s="77">
        <v>3923</v>
      </c>
      <c r="AQ466" s="77">
        <v>115</v>
      </c>
      <c r="AR466" s="77">
        <f t="shared" si="392"/>
        <v>6412</v>
      </c>
      <c r="AS466" s="77">
        <v>833</v>
      </c>
      <c r="AT466" s="78">
        <v>252</v>
      </c>
      <c r="AU466" s="79">
        <v>1835</v>
      </c>
      <c r="AV466" s="80">
        <f t="shared" si="367"/>
        <v>15.932410601231281</v>
      </c>
      <c r="AW466" s="80">
        <f t="shared" si="368"/>
        <v>19.922405431619786</v>
      </c>
      <c r="AX466" s="80">
        <f t="shared" si="369"/>
        <v>28.886885984677786</v>
      </c>
      <c r="AY466" s="81">
        <f t="shared" si="370"/>
        <v>3.7601626016260168</v>
      </c>
      <c r="AZ466" s="81">
        <f t="shared" si="371"/>
        <v>13.147138964577657</v>
      </c>
      <c r="BA466" s="81">
        <f t="shared" si="372"/>
        <v>41.62049861495845</v>
      </c>
      <c r="BB466" s="81">
        <f t="shared" si="373"/>
        <v>27.266483516483515</v>
      </c>
      <c r="BC466" s="81">
        <f t="shared" si="374"/>
        <v>24.588540079244133</v>
      </c>
      <c r="BD466" s="82">
        <f t="shared" si="393"/>
        <v>8430</v>
      </c>
      <c r="BE466" s="83">
        <v>84</v>
      </c>
      <c r="BF466" s="83">
        <v>350</v>
      </c>
      <c r="BG466" s="83">
        <v>535</v>
      </c>
      <c r="BH466" s="83">
        <v>1737</v>
      </c>
      <c r="BI466" s="83">
        <v>4152</v>
      </c>
      <c r="BJ466" s="83">
        <v>188</v>
      </c>
      <c r="BK466" s="77">
        <f t="shared" si="394"/>
        <v>6612</v>
      </c>
      <c r="BL466" s="83">
        <f t="shared" si="375"/>
        <v>50</v>
      </c>
      <c r="BM466" s="84">
        <v>124</v>
      </c>
      <c r="BN466" s="83">
        <f t="shared" si="376"/>
        <v>227</v>
      </c>
      <c r="BO466" s="83">
        <f t="shared" si="377"/>
        <v>71</v>
      </c>
      <c r="BP466" s="83">
        <f t="shared" si="378"/>
        <v>986</v>
      </c>
      <c r="BQ466" s="83">
        <f t="shared" si="379"/>
        <v>3536</v>
      </c>
      <c r="BR466" s="83">
        <f t="shared" si="380"/>
        <v>165</v>
      </c>
      <c r="BS466" s="77">
        <f t="shared" si="395"/>
        <v>4758</v>
      </c>
      <c r="BT466" s="83">
        <f t="shared" si="381"/>
        <v>31</v>
      </c>
      <c r="BU466" s="77">
        <v>109</v>
      </c>
      <c r="BV466" s="83">
        <f t="shared" si="382"/>
        <v>108</v>
      </c>
      <c r="BW466" s="83">
        <f t="shared" si="383"/>
        <v>287</v>
      </c>
      <c r="BX466" s="83">
        <f t="shared" si="384"/>
        <v>558</v>
      </c>
      <c r="BY466" s="83">
        <f t="shared" si="385"/>
        <v>519</v>
      </c>
      <c r="BZ466" s="83">
        <f t="shared" si="386"/>
        <v>22</v>
      </c>
      <c r="CA466" s="77">
        <f t="shared" si="396"/>
        <v>1386</v>
      </c>
      <c r="CB466" s="85">
        <v>1</v>
      </c>
      <c r="CC466" s="77">
        <v>1</v>
      </c>
      <c r="CD466" s="85">
        <v>1</v>
      </c>
      <c r="CE466" s="85">
        <v>3</v>
      </c>
      <c r="CF466" s="85">
        <v>7</v>
      </c>
      <c r="CG466" s="85">
        <v>2</v>
      </c>
      <c r="CH466" s="85">
        <v>0</v>
      </c>
      <c r="CI466" s="77">
        <f t="shared" si="397"/>
        <v>12</v>
      </c>
      <c r="CJ466" s="85">
        <v>1</v>
      </c>
      <c r="CK466" s="85">
        <v>4</v>
      </c>
      <c r="CL466" s="85">
        <v>174</v>
      </c>
      <c r="CM466" s="85">
        <v>104</v>
      </c>
      <c r="CN466" s="85">
        <v>6</v>
      </c>
      <c r="CO466" s="85">
        <v>0</v>
      </c>
      <c r="CP466" s="77">
        <f t="shared" si="398"/>
        <v>284</v>
      </c>
      <c r="CQ466" s="85">
        <f t="shared" si="387"/>
        <v>1</v>
      </c>
      <c r="CR466" s="77">
        <v>12</v>
      </c>
      <c r="CS466" s="85">
        <f t="shared" si="356"/>
        <v>10</v>
      </c>
      <c r="CT466" s="85">
        <f t="shared" si="357"/>
        <v>0</v>
      </c>
      <c r="CU466" s="85">
        <f t="shared" si="358"/>
        <v>82</v>
      </c>
      <c r="CV466" s="85">
        <f t="shared" si="359"/>
        <v>89</v>
      </c>
      <c r="CW466" s="85">
        <f t="shared" si="355"/>
        <v>1</v>
      </c>
      <c r="CX466" s="77">
        <f t="shared" si="399"/>
        <v>172</v>
      </c>
      <c r="CY466" s="85">
        <v>1</v>
      </c>
      <c r="CZ466" s="85">
        <v>10</v>
      </c>
      <c r="DA466" s="85">
        <v>0</v>
      </c>
      <c r="DB466" s="85">
        <v>82</v>
      </c>
      <c r="DC466" s="85">
        <v>89</v>
      </c>
      <c r="DD466" s="85">
        <v>1</v>
      </c>
      <c r="DP466" s="85">
        <v>1</v>
      </c>
      <c r="DQ466" s="85">
        <v>3</v>
      </c>
      <c r="DR466" s="85">
        <v>8</v>
      </c>
      <c r="DS466" s="85">
        <v>15</v>
      </c>
      <c r="DT466" s="85">
        <v>28</v>
      </c>
      <c r="DU466" s="85">
        <v>1</v>
      </c>
      <c r="DV466" s="85">
        <v>7</v>
      </c>
      <c r="DW466" s="85">
        <v>27</v>
      </c>
      <c r="DX466" s="85">
        <v>11</v>
      </c>
      <c r="DY466" s="85">
        <v>130</v>
      </c>
      <c r="DZ466" s="85">
        <v>204</v>
      </c>
      <c r="EA466" s="85">
        <v>11</v>
      </c>
      <c r="EB466" s="85">
        <v>24</v>
      </c>
      <c r="EC466" s="85">
        <v>81</v>
      </c>
      <c r="ED466" s="85">
        <v>276</v>
      </c>
      <c r="EE466" s="85">
        <v>428</v>
      </c>
      <c r="EF466" s="85">
        <v>315</v>
      </c>
      <c r="EG466" s="85">
        <v>11</v>
      </c>
      <c r="ET466" s="85">
        <v>47</v>
      </c>
      <c r="EU466" s="85">
        <v>207</v>
      </c>
      <c r="EV466" s="85">
        <v>30</v>
      </c>
      <c r="EW466" s="85">
        <v>852</v>
      </c>
      <c r="EX466" s="85">
        <v>3320</v>
      </c>
      <c r="EY466" s="85">
        <v>160</v>
      </c>
      <c r="EZ466" s="85">
        <v>2</v>
      </c>
      <c r="FA466" s="85">
        <v>17</v>
      </c>
      <c r="FB466" s="85">
        <v>33</v>
      </c>
      <c r="FC466" s="85">
        <v>119</v>
      </c>
      <c r="FD466" s="85">
        <v>188</v>
      </c>
      <c r="FE466" s="85">
        <v>4</v>
      </c>
      <c r="FL466" s="86">
        <f t="shared" si="400"/>
        <v>11822.5</v>
      </c>
      <c r="FM466" s="99">
        <f t="shared" si="388"/>
        <v>591</v>
      </c>
      <c r="FN466" s="99">
        <f t="shared" si="389"/>
        <v>118</v>
      </c>
      <c r="FO466" s="100">
        <f t="shared" si="390"/>
        <v>100.47</v>
      </c>
      <c r="FP466" s="100">
        <f t="shared" si="391"/>
        <v>20178</v>
      </c>
      <c r="FQ466" s="101">
        <v>0.21692909237600894</v>
      </c>
      <c r="FR466" s="101">
        <v>0.1948029238386344</v>
      </c>
      <c r="FS466" s="101">
        <v>0.17396582604996844</v>
      </c>
      <c r="FT466" s="100" t="s">
        <v>1846</v>
      </c>
      <c r="FU466" s="100" t="s">
        <v>2029</v>
      </c>
      <c r="FV466" s="100" t="s">
        <v>1985</v>
      </c>
      <c r="FW466" s="100" t="s">
        <v>1418</v>
      </c>
      <c r="FX466" s="100" t="s">
        <v>2308</v>
      </c>
      <c r="FY466" s="100" t="s">
        <v>1973</v>
      </c>
      <c r="FZ466" s="100" t="s">
        <v>2231</v>
      </c>
      <c r="GA466" s="100" t="s">
        <v>2347</v>
      </c>
      <c r="GB466" s="100"/>
    </row>
    <row r="467" spans="1:184" hidden="1" x14ac:dyDescent="0.25">
      <c r="A467" s="32" t="s">
        <v>436</v>
      </c>
      <c r="B467" s="90" t="s">
        <v>455</v>
      </c>
      <c r="C467" s="41" t="str">
        <f>'[1]Özet tablo'!P466</f>
        <v>İSTANBUL</v>
      </c>
      <c r="D467" s="41"/>
      <c r="E467" s="41"/>
      <c r="F467" s="41"/>
      <c r="G467" s="91">
        <v>468</v>
      </c>
      <c r="H467" s="91">
        <v>1651</v>
      </c>
      <c r="I467" s="91">
        <v>2080</v>
      </c>
      <c r="J467" s="91">
        <v>4199</v>
      </c>
      <c r="K467" s="92">
        <v>568</v>
      </c>
      <c r="L467" s="92">
        <v>1728</v>
      </c>
      <c r="M467" s="92">
        <v>2455</v>
      </c>
      <c r="N467" s="92">
        <v>4751</v>
      </c>
      <c r="O467" s="93">
        <v>228</v>
      </c>
      <c r="P467" s="40">
        <v>480</v>
      </c>
      <c r="Q467" s="94">
        <f t="shared" si="401"/>
        <v>552</v>
      </c>
      <c r="R467" s="95">
        <f t="shared" si="402"/>
        <v>0.1314598713979519</v>
      </c>
      <c r="S467" s="96">
        <v>3842</v>
      </c>
      <c r="T467" s="96">
        <v>5441</v>
      </c>
      <c r="U467" s="96">
        <v>4099</v>
      </c>
      <c r="V467" s="96">
        <v>5461</v>
      </c>
      <c r="W467" s="96">
        <v>9540</v>
      </c>
      <c r="X467" s="96">
        <v>13382</v>
      </c>
      <c r="Y467" s="73">
        <f t="shared" si="360"/>
        <v>14.78396668401874</v>
      </c>
      <c r="Z467" s="73">
        <f t="shared" si="361"/>
        <v>31.758867855173683</v>
      </c>
      <c r="AA467" s="73">
        <f t="shared" si="362"/>
        <v>53.74481580873384</v>
      </c>
      <c r="AB467" s="73">
        <f t="shared" si="363"/>
        <v>41.20545073375262</v>
      </c>
      <c r="AC467" s="73">
        <f t="shared" si="364"/>
        <v>33.61978777462263</v>
      </c>
      <c r="AD467" s="97">
        <f t="shared" si="365"/>
        <v>5609</v>
      </c>
      <c r="AE467" s="40">
        <f t="shared" si="366"/>
        <v>1896</v>
      </c>
      <c r="AF467" s="98">
        <v>5169</v>
      </c>
      <c r="AG467" s="98">
        <v>4149</v>
      </c>
      <c r="AH467" s="98">
        <v>5019</v>
      </c>
      <c r="AI467" s="98">
        <v>4065</v>
      </c>
      <c r="AJ467" s="98">
        <v>1338</v>
      </c>
      <c r="AK467" s="98">
        <v>1288</v>
      </c>
      <c r="AL467" s="76">
        <v>88</v>
      </c>
      <c r="AM467" s="76">
        <v>241</v>
      </c>
      <c r="AN467" s="77">
        <v>499</v>
      </c>
      <c r="AO467" s="77">
        <v>1722</v>
      </c>
      <c r="AP467" s="77">
        <v>2700</v>
      </c>
      <c r="AQ467" s="77">
        <v>60</v>
      </c>
      <c r="AR467" s="77">
        <f t="shared" si="392"/>
        <v>4981</v>
      </c>
      <c r="AS467" s="77">
        <v>608</v>
      </c>
      <c r="AT467" s="78">
        <v>152</v>
      </c>
      <c r="AU467" s="79">
        <v>557</v>
      </c>
      <c r="AV467" s="80">
        <f t="shared" si="367"/>
        <v>32.274166057949842</v>
      </c>
      <c r="AW467" s="80">
        <f t="shared" si="368"/>
        <v>42.64641127256715</v>
      </c>
      <c r="AX467" s="80">
        <f t="shared" si="369"/>
        <v>52.939729397293981</v>
      </c>
      <c r="AY467" s="81">
        <f t="shared" si="370"/>
        <v>12.02699445649554</v>
      </c>
      <c r="AZ467" s="81">
        <f t="shared" si="371"/>
        <v>34.309623430962347</v>
      </c>
      <c r="BA467" s="81">
        <f t="shared" si="372"/>
        <v>63.094577086803625</v>
      </c>
      <c r="BB467" s="81">
        <f t="shared" si="373"/>
        <v>49.232393014776434</v>
      </c>
      <c r="BC467" s="81">
        <f t="shared" si="374"/>
        <v>40.912897822445558</v>
      </c>
      <c r="BD467" s="82">
        <f t="shared" si="393"/>
        <v>1994</v>
      </c>
      <c r="BE467" s="83">
        <v>91</v>
      </c>
      <c r="BF467" s="83">
        <v>328</v>
      </c>
      <c r="BG467" s="83">
        <v>468</v>
      </c>
      <c r="BH467" s="83">
        <v>1564</v>
      </c>
      <c r="BI467" s="83">
        <v>2870</v>
      </c>
      <c r="BJ467" s="83">
        <v>111</v>
      </c>
      <c r="BK467" s="77">
        <f t="shared" si="394"/>
        <v>5013</v>
      </c>
      <c r="BL467" s="83">
        <f t="shared" si="375"/>
        <v>42</v>
      </c>
      <c r="BM467" s="84">
        <v>95</v>
      </c>
      <c r="BN467" s="83">
        <f t="shared" si="376"/>
        <v>167</v>
      </c>
      <c r="BO467" s="83">
        <f t="shared" si="377"/>
        <v>74</v>
      </c>
      <c r="BP467" s="83">
        <f t="shared" si="378"/>
        <v>861</v>
      </c>
      <c r="BQ467" s="83">
        <f t="shared" si="379"/>
        <v>2189</v>
      </c>
      <c r="BR467" s="83">
        <f t="shared" si="380"/>
        <v>88</v>
      </c>
      <c r="BS467" s="77">
        <f t="shared" si="395"/>
        <v>3212</v>
      </c>
      <c r="BT467" s="83">
        <f t="shared" si="381"/>
        <v>44</v>
      </c>
      <c r="BU467" s="77">
        <v>137</v>
      </c>
      <c r="BV467" s="83">
        <f t="shared" si="382"/>
        <v>150</v>
      </c>
      <c r="BW467" s="83">
        <f t="shared" si="383"/>
        <v>388</v>
      </c>
      <c r="BX467" s="83">
        <f t="shared" si="384"/>
        <v>622</v>
      </c>
      <c r="BY467" s="83">
        <f t="shared" si="385"/>
        <v>615</v>
      </c>
      <c r="BZ467" s="83">
        <f t="shared" si="386"/>
        <v>23</v>
      </c>
      <c r="CA467" s="77">
        <f t="shared" si="396"/>
        <v>1648</v>
      </c>
      <c r="CB467" s="85">
        <v>2</v>
      </c>
      <c r="CC467" s="77">
        <v>2</v>
      </c>
      <c r="CD467" s="85">
        <v>4</v>
      </c>
      <c r="CE467" s="85">
        <v>6</v>
      </c>
      <c r="CF467" s="85">
        <v>33</v>
      </c>
      <c r="CG467" s="85">
        <v>21</v>
      </c>
      <c r="CH467" s="85">
        <v>0</v>
      </c>
      <c r="CI467" s="77">
        <f t="shared" si="397"/>
        <v>60</v>
      </c>
      <c r="CP467" s="77">
        <f t="shared" si="398"/>
        <v>0</v>
      </c>
      <c r="CQ467" s="85">
        <f t="shared" si="387"/>
        <v>3</v>
      </c>
      <c r="CR467" s="77">
        <v>7</v>
      </c>
      <c r="CS467" s="85">
        <f t="shared" si="356"/>
        <v>7</v>
      </c>
      <c r="CT467" s="85">
        <f t="shared" si="357"/>
        <v>0</v>
      </c>
      <c r="CU467" s="85">
        <f t="shared" si="358"/>
        <v>48</v>
      </c>
      <c r="CV467" s="85">
        <f t="shared" si="359"/>
        <v>45</v>
      </c>
      <c r="CW467" s="85">
        <f t="shared" si="355"/>
        <v>0</v>
      </c>
      <c r="CX467" s="77">
        <f t="shared" si="399"/>
        <v>93</v>
      </c>
      <c r="CY467" s="85">
        <v>3</v>
      </c>
      <c r="CZ467" s="85">
        <v>7</v>
      </c>
      <c r="DA467" s="85">
        <v>0</v>
      </c>
      <c r="DB467" s="85">
        <v>48</v>
      </c>
      <c r="DC467" s="85">
        <v>45</v>
      </c>
      <c r="DD467" s="85">
        <v>0</v>
      </c>
      <c r="DP467" s="85">
        <v>1</v>
      </c>
      <c r="DQ467" s="85">
        <v>4</v>
      </c>
      <c r="DR467" s="85">
        <v>10</v>
      </c>
      <c r="DS467" s="85">
        <v>24</v>
      </c>
      <c r="DT467" s="85">
        <v>32</v>
      </c>
      <c r="DU467" s="85">
        <v>2</v>
      </c>
      <c r="DV467" s="85">
        <v>5</v>
      </c>
      <c r="DW467" s="85">
        <v>18</v>
      </c>
      <c r="DX467" s="85">
        <v>8</v>
      </c>
      <c r="DY467" s="85">
        <v>83</v>
      </c>
      <c r="DZ467" s="85">
        <v>196</v>
      </c>
      <c r="EA467" s="85">
        <v>11</v>
      </c>
      <c r="EB467" s="85">
        <v>39</v>
      </c>
      <c r="EC467" s="85">
        <v>132</v>
      </c>
      <c r="ED467" s="85">
        <v>380</v>
      </c>
      <c r="EE467" s="85">
        <v>539</v>
      </c>
      <c r="EF467" s="85">
        <v>419</v>
      </c>
      <c r="EG467" s="85">
        <v>12</v>
      </c>
      <c r="EH467" s="85">
        <v>1</v>
      </c>
      <c r="EI467" s="85">
        <v>0</v>
      </c>
      <c r="EJ467" s="85">
        <v>0</v>
      </c>
      <c r="EK467" s="85">
        <v>1</v>
      </c>
      <c r="EL467" s="85">
        <v>1</v>
      </c>
      <c r="EM467" s="85">
        <v>1</v>
      </c>
      <c r="ET467" s="85">
        <v>38</v>
      </c>
      <c r="EU467" s="85">
        <v>143</v>
      </c>
      <c r="EV467" s="85">
        <v>17</v>
      </c>
      <c r="EW467" s="85">
        <v>694</v>
      </c>
      <c r="EX467" s="85">
        <v>1997</v>
      </c>
      <c r="EY467" s="85">
        <v>77</v>
      </c>
      <c r="EZ467" s="85">
        <v>2</v>
      </c>
      <c r="FA467" s="85">
        <v>20</v>
      </c>
      <c r="FB467" s="85">
        <v>47</v>
      </c>
      <c r="FC467" s="85">
        <v>142</v>
      </c>
      <c r="FD467" s="85">
        <v>159</v>
      </c>
      <c r="FE467" s="85">
        <v>8</v>
      </c>
      <c r="FL467" s="86">
        <f t="shared" si="400"/>
        <v>1724.7999999999993</v>
      </c>
      <c r="FM467" s="99">
        <f t="shared" si="388"/>
        <v>86</v>
      </c>
      <c r="FN467" s="99">
        <f t="shared" si="389"/>
        <v>17</v>
      </c>
      <c r="FO467" s="100">
        <f t="shared" si="390"/>
        <v>14.62</v>
      </c>
      <c r="FP467" s="100">
        <f t="shared" si="391"/>
        <v>2907</v>
      </c>
      <c r="FQ467" s="101">
        <v>0.25467067271876875</v>
      </c>
      <c r="FR467" s="101">
        <v>0.1346592111228653</v>
      </c>
      <c r="FS467" s="101">
        <v>0.15407912667155854</v>
      </c>
      <c r="FT467" s="100" t="s">
        <v>2021</v>
      </c>
      <c r="FU467" s="100" t="s">
        <v>2066</v>
      </c>
      <c r="FV467" s="100" t="s">
        <v>1437</v>
      </c>
      <c r="FW467" s="100" t="s">
        <v>2357</v>
      </c>
      <c r="FX467" s="100" t="s">
        <v>1607</v>
      </c>
      <c r="FY467" s="100" t="s">
        <v>1472</v>
      </c>
      <c r="FZ467" s="100" t="s">
        <v>1711</v>
      </c>
      <c r="GA467" s="100" t="s">
        <v>2121</v>
      </c>
      <c r="GB467" s="100"/>
    </row>
    <row r="468" spans="1:184" hidden="1" x14ac:dyDescent="0.25">
      <c r="A468" s="32" t="s">
        <v>436</v>
      </c>
      <c r="B468" s="90" t="s">
        <v>456</v>
      </c>
      <c r="C468" s="41" t="str">
        <f>'[1]Özet tablo'!P467</f>
        <v>İSTANBUL</v>
      </c>
      <c r="D468" s="41"/>
      <c r="E468" s="41"/>
      <c r="F468" s="41"/>
      <c r="G468" s="91">
        <v>207</v>
      </c>
      <c r="H468" s="91">
        <v>1141</v>
      </c>
      <c r="I468" s="91">
        <v>1769</v>
      </c>
      <c r="J468" s="91">
        <v>3117</v>
      </c>
      <c r="K468" s="92">
        <v>286</v>
      </c>
      <c r="L468" s="92">
        <v>1358</v>
      </c>
      <c r="M468" s="92">
        <v>2022</v>
      </c>
      <c r="N468" s="92">
        <v>3666</v>
      </c>
      <c r="O468" s="93">
        <v>243</v>
      </c>
      <c r="P468" s="40">
        <v>373</v>
      </c>
      <c r="Q468" s="94">
        <f t="shared" si="401"/>
        <v>549</v>
      </c>
      <c r="R468" s="95">
        <f t="shared" si="402"/>
        <v>0.17613089509143406</v>
      </c>
      <c r="S468" s="96">
        <v>3526</v>
      </c>
      <c r="T468" s="96">
        <v>4817</v>
      </c>
      <c r="U468" s="96">
        <v>3619</v>
      </c>
      <c r="V468" s="96">
        <v>4824</v>
      </c>
      <c r="W468" s="96">
        <v>8436</v>
      </c>
      <c r="X468" s="96">
        <v>11962</v>
      </c>
      <c r="Y468" s="73">
        <f t="shared" si="360"/>
        <v>8.1111741349971638</v>
      </c>
      <c r="Z468" s="73">
        <f t="shared" si="361"/>
        <v>28.191820635250153</v>
      </c>
      <c r="AA468" s="73">
        <f t="shared" si="362"/>
        <v>52.27963525835866</v>
      </c>
      <c r="AB468" s="73">
        <f t="shared" si="363"/>
        <v>38.525367472735894</v>
      </c>
      <c r="AC468" s="73">
        <f t="shared" si="364"/>
        <v>29.560274201638521</v>
      </c>
      <c r="AD468" s="97">
        <f t="shared" si="365"/>
        <v>5186</v>
      </c>
      <c r="AE468" s="40">
        <f t="shared" si="366"/>
        <v>1727</v>
      </c>
      <c r="AF468" s="98">
        <v>4513</v>
      </c>
      <c r="AG468" s="98">
        <v>3632</v>
      </c>
      <c r="AH468" s="98">
        <v>4503</v>
      </c>
      <c r="AI468" s="98">
        <v>3481</v>
      </c>
      <c r="AJ468" s="98">
        <v>1178</v>
      </c>
      <c r="AK468" s="98">
        <v>1120</v>
      </c>
      <c r="AL468" s="76">
        <v>77</v>
      </c>
      <c r="AM468" s="76">
        <v>177</v>
      </c>
      <c r="AN468" s="77">
        <v>264</v>
      </c>
      <c r="AO468" s="77">
        <v>1194</v>
      </c>
      <c r="AP468" s="77">
        <v>2007</v>
      </c>
      <c r="AQ468" s="77">
        <v>62</v>
      </c>
      <c r="AR468" s="77">
        <f t="shared" si="392"/>
        <v>3527</v>
      </c>
      <c r="AS468" s="77">
        <v>469</v>
      </c>
      <c r="AT468" s="78">
        <v>151</v>
      </c>
      <c r="AU468" s="79">
        <v>653</v>
      </c>
      <c r="AV468" s="80">
        <f t="shared" si="367"/>
        <v>26.205539153662311</v>
      </c>
      <c r="AW468" s="80">
        <f t="shared" si="368"/>
        <v>34.994989979959918</v>
      </c>
      <c r="AX468" s="80">
        <f t="shared" si="369"/>
        <v>45.963803504740021</v>
      </c>
      <c r="AY468" s="81">
        <f t="shared" si="370"/>
        <v>7.2687224669603516</v>
      </c>
      <c r="AZ468" s="81">
        <f t="shared" si="371"/>
        <v>26.515656229180546</v>
      </c>
      <c r="BA468" s="81">
        <f t="shared" si="372"/>
        <v>60.334835801674181</v>
      </c>
      <c r="BB468" s="81">
        <f t="shared" si="373"/>
        <v>43.713163064833005</v>
      </c>
      <c r="BC468" s="81">
        <f t="shared" si="374"/>
        <v>37.088409118321067</v>
      </c>
      <c r="BD468" s="82">
        <f t="shared" si="393"/>
        <v>1848</v>
      </c>
      <c r="BE468" s="83">
        <v>79</v>
      </c>
      <c r="BF468" s="83">
        <v>214</v>
      </c>
      <c r="BG468" s="83">
        <v>224</v>
      </c>
      <c r="BH468" s="83">
        <v>1071</v>
      </c>
      <c r="BI468" s="83">
        <v>2103</v>
      </c>
      <c r="BJ468" s="83">
        <v>106</v>
      </c>
      <c r="BK468" s="77">
        <f t="shared" si="394"/>
        <v>3504</v>
      </c>
      <c r="BL468" s="83">
        <f t="shared" si="375"/>
        <v>50</v>
      </c>
      <c r="BM468" s="84">
        <v>98</v>
      </c>
      <c r="BN468" s="83">
        <f t="shared" si="376"/>
        <v>136</v>
      </c>
      <c r="BO468" s="83">
        <f t="shared" si="377"/>
        <v>105</v>
      </c>
      <c r="BP468" s="83">
        <f t="shared" si="378"/>
        <v>716</v>
      </c>
      <c r="BQ468" s="83">
        <f t="shared" si="379"/>
        <v>1625</v>
      </c>
      <c r="BR468" s="83">
        <f t="shared" si="380"/>
        <v>74</v>
      </c>
      <c r="BS468" s="77">
        <f t="shared" si="395"/>
        <v>2520</v>
      </c>
      <c r="BT468" s="83">
        <f t="shared" si="381"/>
        <v>24</v>
      </c>
      <c r="BU468" s="77">
        <v>65</v>
      </c>
      <c r="BV468" s="83">
        <f t="shared" si="382"/>
        <v>65</v>
      </c>
      <c r="BW468" s="83">
        <f t="shared" si="383"/>
        <v>64</v>
      </c>
      <c r="BX468" s="83">
        <f t="shared" si="384"/>
        <v>288</v>
      </c>
      <c r="BY468" s="83">
        <f t="shared" si="385"/>
        <v>420</v>
      </c>
      <c r="BZ468" s="83">
        <f t="shared" si="386"/>
        <v>30</v>
      </c>
      <c r="CA468" s="77">
        <f t="shared" si="396"/>
        <v>802</v>
      </c>
      <c r="CB468" s="85">
        <v>5</v>
      </c>
      <c r="CC468" s="77">
        <v>14</v>
      </c>
      <c r="CD468" s="85">
        <v>13</v>
      </c>
      <c r="CE468" s="85">
        <v>55</v>
      </c>
      <c r="CF468" s="85">
        <v>67</v>
      </c>
      <c r="CG468" s="85">
        <v>58</v>
      </c>
      <c r="CH468" s="85">
        <v>2</v>
      </c>
      <c r="CI468" s="77">
        <f t="shared" si="397"/>
        <v>182</v>
      </c>
      <c r="CP468" s="77">
        <f t="shared" si="398"/>
        <v>0</v>
      </c>
      <c r="CQ468" s="85">
        <f t="shared" si="387"/>
        <v>0</v>
      </c>
      <c r="CR468" s="77"/>
      <c r="CS468" s="85">
        <f t="shared" si="356"/>
        <v>0</v>
      </c>
      <c r="CT468" s="85">
        <f t="shared" si="357"/>
        <v>0</v>
      </c>
      <c r="CU468" s="85">
        <f t="shared" si="358"/>
        <v>0</v>
      </c>
      <c r="CV468" s="85">
        <f t="shared" si="359"/>
        <v>0</v>
      </c>
      <c r="CW468" s="85">
        <f t="shared" si="355"/>
        <v>0</v>
      </c>
      <c r="CX468" s="77">
        <f t="shared" si="399"/>
        <v>0</v>
      </c>
      <c r="DP468" s="85">
        <v>1</v>
      </c>
      <c r="DQ468" s="85">
        <v>4</v>
      </c>
      <c r="DR468" s="85">
        <v>28</v>
      </c>
      <c r="DS468" s="85">
        <v>16</v>
      </c>
      <c r="DT468" s="85">
        <v>10</v>
      </c>
      <c r="DU468" s="85">
        <v>0</v>
      </c>
      <c r="DV468" s="85">
        <v>10</v>
      </c>
      <c r="DW468" s="85">
        <v>26</v>
      </c>
      <c r="DX468" s="85">
        <v>4</v>
      </c>
      <c r="DY468" s="85">
        <v>115</v>
      </c>
      <c r="DZ468" s="85">
        <v>246</v>
      </c>
      <c r="EA468" s="85">
        <v>22</v>
      </c>
      <c r="EB468" s="85">
        <v>14</v>
      </c>
      <c r="EC468" s="85">
        <v>39</v>
      </c>
      <c r="ED468" s="85">
        <v>60</v>
      </c>
      <c r="EE468" s="85">
        <v>173</v>
      </c>
      <c r="EF468" s="85">
        <v>174</v>
      </c>
      <c r="EG468" s="85">
        <v>8</v>
      </c>
      <c r="EH468" s="85">
        <v>2</v>
      </c>
      <c r="EI468" s="85">
        <v>2</v>
      </c>
      <c r="EJ468" s="85">
        <v>6</v>
      </c>
      <c r="EK468" s="85">
        <v>12</v>
      </c>
      <c r="EL468" s="85">
        <v>11</v>
      </c>
      <c r="EM468" s="85">
        <v>1</v>
      </c>
      <c r="ET468" s="85">
        <v>45</v>
      </c>
      <c r="EU468" s="85">
        <v>113</v>
      </c>
      <c r="EV468" s="85">
        <v>47</v>
      </c>
      <c r="EW468" s="85">
        <v>564</v>
      </c>
      <c r="EX468" s="85">
        <v>1464</v>
      </c>
      <c r="EY468" s="85">
        <v>68</v>
      </c>
      <c r="EZ468" s="85">
        <v>2</v>
      </c>
      <c r="FA468" s="85">
        <v>17</v>
      </c>
      <c r="FB468" s="85">
        <v>24</v>
      </c>
      <c r="FC468" s="85">
        <v>124</v>
      </c>
      <c r="FD468" s="85">
        <v>140</v>
      </c>
      <c r="FE468" s="85">
        <v>5</v>
      </c>
      <c r="FL468" s="86">
        <f t="shared" si="400"/>
        <v>2174.7999999999993</v>
      </c>
      <c r="FM468" s="99">
        <f t="shared" si="388"/>
        <v>108</v>
      </c>
      <c r="FN468" s="99">
        <f t="shared" si="389"/>
        <v>21</v>
      </c>
      <c r="FO468" s="100">
        <f t="shared" si="390"/>
        <v>18.36</v>
      </c>
      <c r="FP468" s="100">
        <f t="shared" si="391"/>
        <v>3591</v>
      </c>
      <c r="FQ468" s="101">
        <v>0.51030513932012367</v>
      </c>
      <c r="FR468" s="101">
        <v>0.320858494855702</v>
      </c>
      <c r="FS468" s="101">
        <v>0.23994403069284601</v>
      </c>
      <c r="FT468" s="100" t="s">
        <v>1434</v>
      </c>
      <c r="FU468" s="100" t="s">
        <v>1667</v>
      </c>
      <c r="FV468" s="100" t="s">
        <v>1605</v>
      </c>
      <c r="FW468" s="100" t="s">
        <v>1499</v>
      </c>
      <c r="FX468" s="100" t="s">
        <v>2372</v>
      </c>
      <c r="FY468" s="100" t="s">
        <v>1937</v>
      </c>
      <c r="FZ468" s="100" t="s">
        <v>2258</v>
      </c>
      <c r="GA468" s="100" t="s">
        <v>1539</v>
      </c>
      <c r="GB468" s="100"/>
    </row>
    <row r="469" spans="1:184" hidden="1" x14ac:dyDescent="0.25">
      <c r="A469" s="32" t="s">
        <v>436</v>
      </c>
      <c r="B469" s="90" t="s">
        <v>457</v>
      </c>
      <c r="C469" s="41" t="str">
        <f>'[1]Özet tablo'!P468</f>
        <v>İSTANBUL</v>
      </c>
      <c r="D469" s="41"/>
      <c r="E469" s="41"/>
      <c r="F469" s="41"/>
      <c r="G469" s="91">
        <v>270</v>
      </c>
      <c r="H469" s="91">
        <v>1348</v>
      </c>
      <c r="I469" s="91">
        <v>2165</v>
      </c>
      <c r="J469" s="91">
        <v>3783</v>
      </c>
      <c r="K469" s="92">
        <v>279</v>
      </c>
      <c r="L469" s="92">
        <v>1234</v>
      </c>
      <c r="M469" s="92">
        <v>2547</v>
      </c>
      <c r="N469" s="92">
        <v>4060</v>
      </c>
      <c r="O469" s="93">
        <v>234</v>
      </c>
      <c r="P469" s="40">
        <v>460</v>
      </c>
      <c r="Q469" s="94">
        <f t="shared" si="401"/>
        <v>277</v>
      </c>
      <c r="R469" s="95">
        <f t="shared" si="402"/>
        <v>7.3222310335712401E-2</v>
      </c>
      <c r="S469" s="96">
        <v>5926</v>
      </c>
      <c r="T469" s="96">
        <v>8081</v>
      </c>
      <c r="U469" s="96">
        <v>6042</v>
      </c>
      <c r="V469" s="96">
        <v>8056</v>
      </c>
      <c r="W469" s="96">
        <v>14123</v>
      </c>
      <c r="X469" s="96">
        <v>20049</v>
      </c>
      <c r="Y469" s="73">
        <f t="shared" si="360"/>
        <v>4.7080661491731357</v>
      </c>
      <c r="Z469" s="73">
        <f t="shared" si="361"/>
        <v>15.270387328300952</v>
      </c>
      <c r="AA469" s="73">
        <f t="shared" si="362"/>
        <v>38.414432307183048</v>
      </c>
      <c r="AB469" s="73">
        <f t="shared" si="363"/>
        <v>25.17170572824471</v>
      </c>
      <c r="AC469" s="73">
        <f t="shared" si="364"/>
        <v>19.123148286697592</v>
      </c>
      <c r="AD469" s="97">
        <f t="shared" si="365"/>
        <v>10568</v>
      </c>
      <c r="AE469" s="40">
        <f t="shared" si="366"/>
        <v>3721</v>
      </c>
      <c r="AF469" s="98">
        <v>7925</v>
      </c>
      <c r="AG469" s="98">
        <v>6210</v>
      </c>
      <c r="AH469" s="98">
        <v>7798</v>
      </c>
      <c r="AI469" s="98">
        <v>5923</v>
      </c>
      <c r="AJ469" s="98">
        <v>1952</v>
      </c>
      <c r="AK469" s="98">
        <v>1769</v>
      </c>
      <c r="AL469" s="76">
        <v>68</v>
      </c>
      <c r="AM469" s="76">
        <v>200</v>
      </c>
      <c r="AN469" s="77">
        <v>317</v>
      </c>
      <c r="AO469" s="77">
        <v>1460</v>
      </c>
      <c r="AP469" s="77">
        <v>2710</v>
      </c>
      <c r="AQ469" s="77">
        <v>91</v>
      </c>
      <c r="AR469" s="77">
        <f t="shared" si="392"/>
        <v>4578</v>
      </c>
      <c r="AS469" s="77">
        <v>617</v>
      </c>
      <c r="AT469" s="78">
        <v>156</v>
      </c>
      <c r="AU469" s="79">
        <v>885</v>
      </c>
      <c r="AV469" s="80">
        <f t="shared" si="367"/>
        <v>20.613203659441194</v>
      </c>
      <c r="AW469" s="80">
        <f t="shared" si="368"/>
        <v>26.557831061875959</v>
      </c>
      <c r="AX469" s="80">
        <f t="shared" si="369"/>
        <v>36.873206145534361</v>
      </c>
      <c r="AY469" s="81">
        <f t="shared" si="370"/>
        <v>5.1046698872785834</v>
      </c>
      <c r="AZ469" s="81">
        <f t="shared" si="371"/>
        <v>18.722749422928956</v>
      </c>
      <c r="BA469" s="81">
        <f t="shared" si="372"/>
        <v>47.631746031746033</v>
      </c>
      <c r="BB469" s="81">
        <f t="shared" si="373"/>
        <v>33.24826134115996</v>
      </c>
      <c r="BC469" s="81">
        <f t="shared" si="374"/>
        <v>28.881789137380192</v>
      </c>
      <c r="BD469" s="82">
        <f t="shared" si="393"/>
        <v>4124</v>
      </c>
      <c r="BE469" s="83">
        <v>69</v>
      </c>
      <c r="BF469" s="83">
        <v>258</v>
      </c>
      <c r="BG469" s="83">
        <v>293</v>
      </c>
      <c r="BH469" s="83">
        <v>1295</v>
      </c>
      <c r="BI469" s="83">
        <v>2814</v>
      </c>
      <c r="BJ469" s="83">
        <v>149</v>
      </c>
      <c r="BK469" s="77">
        <f t="shared" si="394"/>
        <v>4551</v>
      </c>
      <c r="BL469" s="83">
        <f t="shared" si="375"/>
        <v>43</v>
      </c>
      <c r="BM469" s="84">
        <v>104</v>
      </c>
      <c r="BN469" s="83">
        <f t="shared" si="376"/>
        <v>161</v>
      </c>
      <c r="BO469" s="83">
        <f t="shared" si="377"/>
        <v>61</v>
      </c>
      <c r="BP469" s="83">
        <f t="shared" si="378"/>
        <v>792</v>
      </c>
      <c r="BQ469" s="83">
        <f t="shared" si="379"/>
        <v>2288</v>
      </c>
      <c r="BR469" s="83">
        <f t="shared" si="380"/>
        <v>128</v>
      </c>
      <c r="BS469" s="77">
        <f t="shared" si="395"/>
        <v>3269</v>
      </c>
      <c r="BT469" s="83">
        <f t="shared" si="381"/>
        <v>25</v>
      </c>
      <c r="BU469" s="77">
        <v>95</v>
      </c>
      <c r="BV469" s="83">
        <f t="shared" si="382"/>
        <v>96</v>
      </c>
      <c r="BW469" s="83">
        <f t="shared" si="383"/>
        <v>228</v>
      </c>
      <c r="BX469" s="83">
        <f t="shared" si="384"/>
        <v>494</v>
      </c>
      <c r="BY469" s="83">
        <f t="shared" si="385"/>
        <v>524</v>
      </c>
      <c r="BZ469" s="83">
        <f t="shared" si="386"/>
        <v>20</v>
      </c>
      <c r="CA469" s="77">
        <f t="shared" si="396"/>
        <v>1266</v>
      </c>
      <c r="CB469" s="85">
        <v>1</v>
      </c>
      <c r="CC469" s="77">
        <v>1</v>
      </c>
      <c r="CD469" s="85">
        <v>1</v>
      </c>
      <c r="CE469" s="85">
        <v>4</v>
      </c>
      <c r="CF469" s="85">
        <v>9</v>
      </c>
      <c r="CG469" s="85">
        <v>2</v>
      </c>
      <c r="CH469" s="85">
        <v>1</v>
      </c>
      <c r="CI469" s="77">
        <f t="shared" si="397"/>
        <v>16</v>
      </c>
      <c r="CP469" s="77">
        <f t="shared" si="398"/>
        <v>0</v>
      </c>
      <c r="CQ469" s="85">
        <f t="shared" si="387"/>
        <v>0</v>
      </c>
      <c r="CR469" s="77"/>
      <c r="CS469" s="85">
        <f t="shared" si="356"/>
        <v>0</v>
      </c>
      <c r="CT469" s="85">
        <f t="shared" si="357"/>
        <v>0</v>
      </c>
      <c r="CU469" s="85">
        <f t="shared" si="358"/>
        <v>0</v>
      </c>
      <c r="CV469" s="85">
        <f t="shared" si="359"/>
        <v>0</v>
      </c>
      <c r="CW469" s="85">
        <f t="shared" si="355"/>
        <v>0</v>
      </c>
      <c r="CX469" s="77">
        <f t="shared" si="399"/>
        <v>0</v>
      </c>
      <c r="DP469" s="85">
        <v>1</v>
      </c>
      <c r="DQ469" s="85">
        <v>5</v>
      </c>
      <c r="DR469" s="85">
        <v>17</v>
      </c>
      <c r="DS469" s="85">
        <v>33</v>
      </c>
      <c r="DT469" s="85">
        <v>25</v>
      </c>
      <c r="DU469" s="85">
        <v>1</v>
      </c>
      <c r="DV469" s="85">
        <v>5</v>
      </c>
      <c r="DW469" s="85">
        <v>13</v>
      </c>
      <c r="DX469" s="85">
        <v>17</v>
      </c>
      <c r="DY469" s="85">
        <v>67</v>
      </c>
      <c r="DZ469" s="85">
        <v>105</v>
      </c>
      <c r="EA469" s="85">
        <v>7</v>
      </c>
      <c r="EB469" s="85">
        <v>20</v>
      </c>
      <c r="EC469" s="85">
        <v>83</v>
      </c>
      <c r="ED469" s="85">
        <v>211</v>
      </c>
      <c r="EE469" s="85">
        <v>427</v>
      </c>
      <c r="EF469" s="85">
        <v>419</v>
      </c>
      <c r="EG469" s="85">
        <v>13</v>
      </c>
      <c r="EH469" s="85">
        <v>3</v>
      </c>
      <c r="EI469" s="85">
        <v>5</v>
      </c>
      <c r="EJ469" s="85">
        <v>24</v>
      </c>
      <c r="EK469" s="85">
        <v>67</v>
      </c>
      <c r="EL469" s="85">
        <v>59</v>
      </c>
      <c r="EM469" s="85">
        <v>16</v>
      </c>
      <c r="ET469" s="85">
        <v>37</v>
      </c>
      <c r="EU469" s="85">
        <v>137</v>
      </c>
      <c r="EV469" s="85">
        <v>8</v>
      </c>
      <c r="EW469" s="85">
        <v>592</v>
      </c>
      <c r="EX469" s="85">
        <v>2048</v>
      </c>
      <c r="EY469" s="85">
        <v>110</v>
      </c>
      <c r="EZ469" s="85">
        <v>2</v>
      </c>
      <c r="FA469" s="85">
        <v>14</v>
      </c>
      <c r="FB469" s="85">
        <v>12</v>
      </c>
      <c r="FC469" s="85">
        <v>100</v>
      </c>
      <c r="FD469" s="85">
        <v>156</v>
      </c>
      <c r="FE469" s="85">
        <v>1</v>
      </c>
      <c r="FL469" s="86">
        <f t="shared" si="400"/>
        <v>5187.6999999999989</v>
      </c>
      <c r="FM469" s="99">
        <f t="shared" si="388"/>
        <v>259</v>
      </c>
      <c r="FN469" s="99">
        <f t="shared" si="389"/>
        <v>51</v>
      </c>
      <c r="FO469" s="100">
        <f t="shared" si="390"/>
        <v>44.03</v>
      </c>
      <c r="FP469" s="100">
        <f t="shared" si="391"/>
        <v>8721</v>
      </c>
      <c r="FQ469" s="101">
        <v>0.25863302148599554</v>
      </c>
      <c r="FR469" s="101">
        <v>0.14209926556783553</v>
      </c>
      <c r="FS469" s="101">
        <v>0.12571475809697466</v>
      </c>
      <c r="FT469" s="100" t="s">
        <v>2034</v>
      </c>
      <c r="FU469" s="100" t="s">
        <v>1917</v>
      </c>
      <c r="FV469" s="100" t="s">
        <v>2049</v>
      </c>
      <c r="FW469" s="100" t="s">
        <v>2038</v>
      </c>
      <c r="FX469" s="100" t="s">
        <v>2239</v>
      </c>
      <c r="FY469" s="100" t="s">
        <v>2239</v>
      </c>
      <c r="FZ469" s="100" t="s">
        <v>2297</v>
      </c>
      <c r="GA469" s="100" t="s">
        <v>2288</v>
      </c>
      <c r="GB469" s="100"/>
    </row>
    <row r="470" spans="1:184" hidden="1" x14ac:dyDescent="0.25">
      <c r="A470" s="32" t="s">
        <v>436</v>
      </c>
      <c r="B470" s="90" t="s">
        <v>458</v>
      </c>
      <c r="C470" s="41" t="str">
        <f>'[1]Özet tablo'!P469</f>
        <v>İSTANBUL</v>
      </c>
      <c r="D470" s="41"/>
      <c r="E470" s="41"/>
      <c r="F470" s="41"/>
      <c r="G470" s="91">
        <v>197</v>
      </c>
      <c r="H470" s="91">
        <v>991</v>
      </c>
      <c r="I470" s="91">
        <v>1372</v>
      </c>
      <c r="J470" s="91">
        <v>2560</v>
      </c>
      <c r="K470" s="92">
        <v>218</v>
      </c>
      <c r="L470" s="92">
        <v>1020</v>
      </c>
      <c r="M470" s="92">
        <v>1725</v>
      </c>
      <c r="N470" s="92">
        <v>2963</v>
      </c>
      <c r="O470" s="93">
        <v>134</v>
      </c>
      <c r="P470" s="40">
        <v>352</v>
      </c>
      <c r="Q470" s="94">
        <f t="shared" si="401"/>
        <v>403</v>
      </c>
      <c r="R470" s="95">
        <f t="shared" si="402"/>
        <v>0.15742187499999999</v>
      </c>
      <c r="S470" s="96">
        <v>3234</v>
      </c>
      <c r="T470" s="96">
        <v>4301</v>
      </c>
      <c r="U470" s="96">
        <v>3166</v>
      </c>
      <c r="V470" s="96">
        <v>4211</v>
      </c>
      <c r="W470" s="96">
        <v>7467</v>
      </c>
      <c r="X470" s="96">
        <v>10701</v>
      </c>
      <c r="Y470" s="73">
        <f t="shared" si="360"/>
        <v>6.7408781694495978</v>
      </c>
      <c r="Z470" s="73">
        <f t="shared" si="361"/>
        <v>23.715415019762844</v>
      </c>
      <c r="AA470" s="73">
        <f t="shared" si="362"/>
        <v>47.599494630448511</v>
      </c>
      <c r="AB470" s="73">
        <f t="shared" si="363"/>
        <v>33.842239185750635</v>
      </c>
      <c r="AC470" s="73">
        <f t="shared" si="364"/>
        <v>25.651808242220355</v>
      </c>
      <c r="AD470" s="97">
        <f t="shared" si="365"/>
        <v>4940</v>
      </c>
      <c r="AE470" s="40">
        <f t="shared" si="366"/>
        <v>1659</v>
      </c>
      <c r="AF470" s="98">
        <v>4107</v>
      </c>
      <c r="AG470" s="98">
        <v>3291</v>
      </c>
      <c r="AH470" s="98">
        <v>4116</v>
      </c>
      <c r="AI470" s="98">
        <v>3164</v>
      </c>
      <c r="AJ470" s="98">
        <v>994</v>
      </c>
      <c r="AK470" s="98">
        <v>1004</v>
      </c>
      <c r="AL470" s="76">
        <v>44</v>
      </c>
      <c r="AM470" s="76">
        <v>132</v>
      </c>
      <c r="AN470" s="77">
        <v>177</v>
      </c>
      <c r="AO470" s="77">
        <v>970</v>
      </c>
      <c r="AP470" s="77">
        <v>1757</v>
      </c>
      <c r="AQ470" s="77">
        <v>75</v>
      </c>
      <c r="AR470" s="77">
        <f t="shared" si="392"/>
        <v>2979</v>
      </c>
      <c r="AS470" s="77">
        <v>442</v>
      </c>
      <c r="AT470" s="78">
        <v>101</v>
      </c>
      <c r="AU470" s="79">
        <v>370</v>
      </c>
      <c r="AV470" s="80">
        <f t="shared" si="367"/>
        <v>24.275755228505037</v>
      </c>
      <c r="AW470" s="80">
        <f t="shared" si="368"/>
        <v>32.417582417582416</v>
      </c>
      <c r="AX470" s="80">
        <f t="shared" si="369"/>
        <v>43.931731984829334</v>
      </c>
      <c r="AY470" s="81">
        <f t="shared" si="370"/>
        <v>5.378304466727438</v>
      </c>
      <c r="AZ470" s="81">
        <f t="shared" si="371"/>
        <v>23.566569484936831</v>
      </c>
      <c r="BA470" s="81">
        <f t="shared" si="372"/>
        <v>53.58345358345359</v>
      </c>
      <c r="BB470" s="81">
        <f t="shared" si="373"/>
        <v>38.651196519216825</v>
      </c>
      <c r="BC470" s="81">
        <f t="shared" si="374"/>
        <v>32.286212914485169</v>
      </c>
      <c r="BD470" s="82">
        <f t="shared" si="393"/>
        <v>1930</v>
      </c>
      <c r="BE470" s="83">
        <v>44</v>
      </c>
      <c r="BF470" s="83">
        <v>168</v>
      </c>
      <c r="BG470" s="83">
        <v>166</v>
      </c>
      <c r="BH470" s="83">
        <v>863</v>
      </c>
      <c r="BI470" s="83">
        <v>1796</v>
      </c>
      <c r="BJ470" s="83">
        <v>141</v>
      </c>
      <c r="BK470" s="77">
        <f t="shared" si="394"/>
        <v>2966</v>
      </c>
      <c r="BL470" s="83">
        <f t="shared" si="375"/>
        <v>24</v>
      </c>
      <c r="BM470" s="84">
        <v>71</v>
      </c>
      <c r="BN470" s="83">
        <f t="shared" si="376"/>
        <v>112</v>
      </c>
      <c r="BO470" s="83">
        <f t="shared" si="377"/>
        <v>69</v>
      </c>
      <c r="BP470" s="83">
        <f t="shared" si="378"/>
        <v>569</v>
      </c>
      <c r="BQ470" s="83">
        <f t="shared" si="379"/>
        <v>1458</v>
      </c>
      <c r="BR470" s="83">
        <f t="shared" si="380"/>
        <v>125</v>
      </c>
      <c r="BS470" s="77">
        <f t="shared" si="395"/>
        <v>2221</v>
      </c>
      <c r="BT470" s="83">
        <f t="shared" si="381"/>
        <v>17</v>
      </c>
      <c r="BU470" s="77">
        <v>55</v>
      </c>
      <c r="BV470" s="83">
        <f t="shared" si="382"/>
        <v>52</v>
      </c>
      <c r="BW470" s="83">
        <f t="shared" si="383"/>
        <v>91</v>
      </c>
      <c r="BX470" s="83">
        <f t="shared" si="384"/>
        <v>261</v>
      </c>
      <c r="BY470" s="83">
        <f t="shared" si="385"/>
        <v>314</v>
      </c>
      <c r="BZ470" s="83">
        <f t="shared" si="386"/>
        <v>15</v>
      </c>
      <c r="CA470" s="77">
        <f t="shared" si="396"/>
        <v>681</v>
      </c>
      <c r="CB470" s="85">
        <v>2</v>
      </c>
      <c r="CC470" s="77">
        <v>3</v>
      </c>
      <c r="CD470" s="85">
        <v>1</v>
      </c>
      <c r="CE470" s="85">
        <v>6</v>
      </c>
      <c r="CF470" s="85">
        <v>5</v>
      </c>
      <c r="CG470" s="85">
        <v>4</v>
      </c>
      <c r="CH470" s="85">
        <v>1</v>
      </c>
      <c r="CI470" s="77">
        <f t="shared" si="397"/>
        <v>16</v>
      </c>
      <c r="CP470" s="77">
        <f t="shared" si="398"/>
        <v>0</v>
      </c>
      <c r="CQ470" s="85">
        <f t="shared" si="387"/>
        <v>1</v>
      </c>
      <c r="CR470" s="77">
        <v>3</v>
      </c>
      <c r="CS470" s="85">
        <f t="shared" si="356"/>
        <v>3</v>
      </c>
      <c r="CT470" s="85">
        <f t="shared" si="357"/>
        <v>0</v>
      </c>
      <c r="CU470" s="85">
        <f t="shared" si="358"/>
        <v>28</v>
      </c>
      <c r="CV470" s="85">
        <f t="shared" si="359"/>
        <v>20</v>
      </c>
      <c r="CW470" s="85">
        <f t="shared" si="355"/>
        <v>0</v>
      </c>
      <c r="CX470" s="77">
        <f t="shared" si="399"/>
        <v>48</v>
      </c>
      <c r="CY470" s="85">
        <v>1</v>
      </c>
      <c r="CZ470" s="85">
        <v>3</v>
      </c>
      <c r="DA470" s="85">
        <v>0</v>
      </c>
      <c r="DB470" s="85">
        <v>28</v>
      </c>
      <c r="DC470" s="85">
        <v>20</v>
      </c>
      <c r="DD470" s="85">
        <v>0</v>
      </c>
      <c r="DP470" s="85">
        <v>1</v>
      </c>
      <c r="DQ470" s="85">
        <v>1</v>
      </c>
      <c r="DR470" s="85">
        <v>2</v>
      </c>
      <c r="DS470" s="85">
        <v>6</v>
      </c>
      <c r="DT470" s="85">
        <v>3</v>
      </c>
      <c r="DU470" s="85">
        <v>1</v>
      </c>
      <c r="DV470" s="85">
        <v>4</v>
      </c>
      <c r="DW470" s="85">
        <v>8</v>
      </c>
      <c r="DX470" s="85">
        <v>8</v>
      </c>
      <c r="DY470" s="85">
        <v>41</v>
      </c>
      <c r="DZ470" s="85">
        <v>85</v>
      </c>
      <c r="EA470" s="85">
        <v>10</v>
      </c>
      <c r="EB470" s="85">
        <v>13</v>
      </c>
      <c r="EC470" s="85">
        <v>44</v>
      </c>
      <c r="ED470" s="85">
        <v>83</v>
      </c>
      <c r="EE470" s="85">
        <v>220</v>
      </c>
      <c r="EF470" s="85">
        <v>229</v>
      </c>
      <c r="EG470" s="85">
        <v>5</v>
      </c>
      <c r="ET470" s="85">
        <v>22</v>
      </c>
      <c r="EU470" s="85">
        <v>94</v>
      </c>
      <c r="EV470" s="85">
        <v>14</v>
      </c>
      <c r="EW470" s="85">
        <v>430</v>
      </c>
      <c r="EX470" s="85">
        <v>1306</v>
      </c>
      <c r="EY470" s="85">
        <v>121</v>
      </c>
      <c r="EZ470" s="85">
        <v>1</v>
      </c>
      <c r="FA470" s="85">
        <v>17</v>
      </c>
      <c r="FB470" s="85">
        <v>53</v>
      </c>
      <c r="FC470" s="85">
        <v>133</v>
      </c>
      <c r="FD470" s="85">
        <v>149</v>
      </c>
      <c r="FE470" s="85">
        <v>3</v>
      </c>
      <c r="FL470" s="86">
        <f t="shared" si="400"/>
        <v>2193</v>
      </c>
      <c r="FM470" s="99">
        <f t="shared" si="388"/>
        <v>109</v>
      </c>
      <c r="FN470" s="99">
        <f t="shared" si="389"/>
        <v>21</v>
      </c>
      <c r="FO470" s="100">
        <f t="shared" si="390"/>
        <v>18.53</v>
      </c>
      <c r="FP470" s="100">
        <f t="shared" si="391"/>
        <v>3591</v>
      </c>
      <c r="FQ470" s="101">
        <v>2.3146269095188743E-2</v>
      </c>
      <c r="FR470" s="101">
        <v>9.8610015861311899E-3</v>
      </c>
      <c r="FS470" s="101">
        <v>1.1758855537489569E-2</v>
      </c>
      <c r="FT470" s="100" t="s">
        <v>1468</v>
      </c>
      <c r="FU470" s="100" t="s">
        <v>1469</v>
      </c>
      <c r="FV470" s="100" t="s">
        <v>1470</v>
      </c>
      <c r="FW470" s="100" t="s">
        <v>1444</v>
      </c>
      <c r="FX470" s="100" t="s">
        <v>1460</v>
      </c>
      <c r="FY470" s="100" t="s">
        <v>1459</v>
      </c>
      <c r="FZ470" s="100" t="s">
        <v>1436</v>
      </c>
      <c r="GA470" s="100" t="s">
        <v>1425</v>
      </c>
      <c r="GB470" s="100"/>
    </row>
    <row r="471" spans="1:184" ht="15" hidden="1" customHeight="1" x14ac:dyDescent="0.25">
      <c r="A471" s="32" t="s">
        <v>436</v>
      </c>
      <c r="B471" s="90" t="s">
        <v>459</v>
      </c>
      <c r="C471" s="41" t="str">
        <f>'[1]Özet tablo'!P470</f>
        <v>İSTANBUL</v>
      </c>
      <c r="D471" s="41"/>
      <c r="E471" s="41"/>
      <c r="F471" s="41"/>
      <c r="G471" s="91">
        <v>1441</v>
      </c>
      <c r="H471" s="91">
        <v>2379</v>
      </c>
      <c r="I471" s="91">
        <v>2601</v>
      </c>
      <c r="J471" s="91">
        <v>6421</v>
      </c>
      <c r="K471" s="92">
        <v>1448</v>
      </c>
      <c r="L471" s="92">
        <v>2766</v>
      </c>
      <c r="M471" s="92">
        <v>3241</v>
      </c>
      <c r="N471" s="92">
        <v>7455</v>
      </c>
      <c r="O471" s="93">
        <v>84</v>
      </c>
      <c r="P471" s="40">
        <v>678</v>
      </c>
      <c r="Q471" s="94">
        <f t="shared" si="401"/>
        <v>1034</v>
      </c>
      <c r="R471" s="95">
        <f t="shared" si="402"/>
        <v>0.16103410683694128</v>
      </c>
      <c r="S471" s="96">
        <v>2831</v>
      </c>
      <c r="T471" s="96">
        <v>3830</v>
      </c>
      <c r="U471" s="96">
        <v>2995</v>
      </c>
      <c r="V471" s="96">
        <v>3957</v>
      </c>
      <c r="W471" s="96">
        <v>6825</v>
      </c>
      <c r="X471" s="96">
        <v>9656</v>
      </c>
      <c r="Y471" s="73">
        <f t="shared" si="360"/>
        <v>51.148004238784885</v>
      </c>
      <c r="Z471" s="73">
        <f t="shared" si="361"/>
        <v>72.21932114882506</v>
      </c>
      <c r="AA471" s="73">
        <f t="shared" si="362"/>
        <v>88.380634390651082</v>
      </c>
      <c r="AB471" s="73">
        <f t="shared" si="363"/>
        <v>79.311355311355314</v>
      </c>
      <c r="AC471" s="73">
        <f t="shared" si="364"/>
        <v>71.054266777133392</v>
      </c>
      <c r="AD471" s="97">
        <f t="shared" si="365"/>
        <v>1412</v>
      </c>
      <c r="AE471" s="40">
        <f t="shared" si="366"/>
        <v>348</v>
      </c>
      <c r="AF471" s="98">
        <v>3460</v>
      </c>
      <c r="AG471" s="98">
        <v>2790</v>
      </c>
      <c r="AH471" s="98">
        <v>3443</v>
      </c>
      <c r="AI471" s="98">
        <v>2696</v>
      </c>
      <c r="AJ471" s="98">
        <v>924</v>
      </c>
      <c r="AK471" s="98">
        <v>873</v>
      </c>
      <c r="AL471" s="76">
        <v>155</v>
      </c>
      <c r="AM471" s="76">
        <v>466</v>
      </c>
      <c r="AN471" s="77">
        <v>1423</v>
      </c>
      <c r="AO471" s="77">
        <v>2420</v>
      </c>
      <c r="AP471" s="77">
        <v>2936</v>
      </c>
      <c r="AQ471" s="77">
        <v>116</v>
      </c>
      <c r="AR471" s="77">
        <f t="shared" si="392"/>
        <v>6895</v>
      </c>
      <c r="AS471" s="77">
        <v>822</v>
      </c>
      <c r="AT471" s="78">
        <v>36</v>
      </c>
      <c r="AU471" s="79">
        <v>265</v>
      </c>
      <c r="AV471" s="80">
        <f t="shared" si="367"/>
        <v>66.587677725118482</v>
      </c>
      <c r="AW471" s="80">
        <f t="shared" si="368"/>
        <v>75.745235380355098</v>
      </c>
      <c r="AX471" s="80">
        <f t="shared" si="369"/>
        <v>82.715133531157264</v>
      </c>
      <c r="AY471" s="81">
        <f t="shared" si="370"/>
        <v>51.003584229390682</v>
      </c>
      <c r="AZ471" s="81">
        <f t="shared" si="371"/>
        <v>70.287539936102235</v>
      </c>
      <c r="BA471" s="81">
        <f t="shared" si="372"/>
        <v>89.41988950276243</v>
      </c>
      <c r="BB471" s="81">
        <f t="shared" si="373"/>
        <v>80.093444711878803</v>
      </c>
      <c r="BC471" s="81">
        <f t="shared" si="374"/>
        <v>72.698907956318251</v>
      </c>
      <c r="BD471" s="82">
        <f t="shared" si="393"/>
        <v>383</v>
      </c>
      <c r="BE471" s="83">
        <v>154</v>
      </c>
      <c r="BF471" s="83">
        <v>531</v>
      </c>
      <c r="BG471" s="83">
        <v>1348</v>
      </c>
      <c r="BH471" s="83">
        <v>2275</v>
      </c>
      <c r="BI471" s="83">
        <v>3014</v>
      </c>
      <c r="BJ471" s="83">
        <v>222</v>
      </c>
      <c r="BK471" s="77">
        <f t="shared" si="394"/>
        <v>6859</v>
      </c>
      <c r="BL471" s="83">
        <f t="shared" si="375"/>
        <v>47</v>
      </c>
      <c r="BM471" s="84">
        <v>122</v>
      </c>
      <c r="BN471" s="83">
        <f t="shared" si="376"/>
        <v>134</v>
      </c>
      <c r="BO471" s="83">
        <f t="shared" si="377"/>
        <v>148</v>
      </c>
      <c r="BP471" s="83">
        <f t="shared" si="378"/>
        <v>634</v>
      </c>
      <c r="BQ471" s="83">
        <f t="shared" si="379"/>
        <v>1432</v>
      </c>
      <c r="BR471" s="83">
        <f t="shared" si="380"/>
        <v>132</v>
      </c>
      <c r="BS471" s="77">
        <f t="shared" si="395"/>
        <v>2346</v>
      </c>
      <c r="BT471" s="83">
        <f t="shared" si="381"/>
        <v>75</v>
      </c>
      <c r="BU471" s="77">
        <v>238</v>
      </c>
      <c r="BV471" s="83">
        <f t="shared" si="382"/>
        <v>289</v>
      </c>
      <c r="BW471" s="83">
        <f t="shared" si="383"/>
        <v>796</v>
      </c>
      <c r="BX471" s="83">
        <f t="shared" si="384"/>
        <v>1203</v>
      </c>
      <c r="BY471" s="83">
        <f t="shared" si="385"/>
        <v>1317</v>
      </c>
      <c r="BZ471" s="83">
        <f t="shared" si="386"/>
        <v>84</v>
      </c>
      <c r="CA471" s="77">
        <f t="shared" si="396"/>
        <v>3400</v>
      </c>
      <c r="CB471" s="85">
        <v>26</v>
      </c>
      <c r="CC471" s="77">
        <v>74</v>
      </c>
      <c r="CD471" s="85">
        <v>75</v>
      </c>
      <c r="CE471" s="85">
        <v>269</v>
      </c>
      <c r="CF471" s="85">
        <v>268</v>
      </c>
      <c r="CG471" s="85">
        <v>163</v>
      </c>
      <c r="CH471" s="85">
        <v>3</v>
      </c>
      <c r="CI471" s="77">
        <f t="shared" si="397"/>
        <v>703</v>
      </c>
      <c r="CJ471" s="85">
        <v>3</v>
      </c>
      <c r="CK471" s="85">
        <v>17</v>
      </c>
      <c r="CL471" s="85">
        <v>87</v>
      </c>
      <c r="CM471" s="85">
        <v>119</v>
      </c>
      <c r="CN471" s="85">
        <v>62</v>
      </c>
      <c r="CO471" s="85">
        <v>2</v>
      </c>
      <c r="CP471" s="77">
        <f t="shared" si="398"/>
        <v>270</v>
      </c>
      <c r="CQ471" s="85">
        <f t="shared" si="387"/>
        <v>3</v>
      </c>
      <c r="CR471" s="77">
        <v>32</v>
      </c>
      <c r="CS471" s="85">
        <f t="shared" si="356"/>
        <v>16</v>
      </c>
      <c r="CT471" s="85">
        <f t="shared" si="357"/>
        <v>48</v>
      </c>
      <c r="CU471" s="85">
        <f t="shared" si="358"/>
        <v>51</v>
      </c>
      <c r="CV471" s="85">
        <f t="shared" si="359"/>
        <v>40</v>
      </c>
      <c r="CW471" s="85">
        <f t="shared" si="355"/>
        <v>1</v>
      </c>
      <c r="CX471" s="77">
        <f t="shared" si="399"/>
        <v>140</v>
      </c>
      <c r="DE471" s="85">
        <v>3</v>
      </c>
      <c r="DF471" s="85">
        <v>16</v>
      </c>
      <c r="DG471" s="85">
        <v>48</v>
      </c>
      <c r="DH471" s="85">
        <v>51</v>
      </c>
      <c r="DI471" s="85">
        <v>40</v>
      </c>
      <c r="DJ471" s="85">
        <v>1</v>
      </c>
      <c r="DV471" s="85">
        <v>7</v>
      </c>
      <c r="DW471" s="85">
        <v>14</v>
      </c>
      <c r="DX471" s="85">
        <v>16</v>
      </c>
      <c r="DY471" s="85">
        <v>55</v>
      </c>
      <c r="DZ471" s="85">
        <v>115</v>
      </c>
      <c r="EA471" s="85">
        <v>8</v>
      </c>
      <c r="EB471" s="85">
        <v>67</v>
      </c>
      <c r="EC471" s="85">
        <v>272</v>
      </c>
      <c r="ED471" s="85">
        <v>772</v>
      </c>
      <c r="EE471" s="85">
        <v>1139</v>
      </c>
      <c r="EF471" s="85">
        <v>1194</v>
      </c>
      <c r="EG471" s="85">
        <v>76</v>
      </c>
      <c r="EH471" s="85">
        <v>4</v>
      </c>
      <c r="EI471" s="85">
        <v>1</v>
      </c>
      <c r="EJ471" s="85">
        <v>1</v>
      </c>
      <c r="EK471" s="85">
        <v>5</v>
      </c>
      <c r="EL471" s="85">
        <v>11</v>
      </c>
      <c r="EM471" s="85">
        <v>2</v>
      </c>
      <c r="EN471" s="85">
        <v>1</v>
      </c>
      <c r="EO471" s="85">
        <v>3</v>
      </c>
      <c r="EP471" s="85">
        <v>8</v>
      </c>
      <c r="EQ471" s="85">
        <v>9</v>
      </c>
      <c r="ER471" s="85">
        <v>8</v>
      </c>
      <c r="ES471" s="85">
        <v>0</v>
      </c>
      <c r="ET471" s="85">
        <v>40</v>
      </c>
      <c r="EU471" s="85">
        <v>103</v>
      </c>
      <c r="EV471" s="85">
        <v>25</v>
      </c>
      <c r="EW471" s="85">
        <v>438</v>
      </c>
      <c r="EX471" s="85">
        <v>1244</v>
      </c>
      <c r="EY471" s="85">
        <v>121</v>
      </c>
      <c r="EZ471" s="85">
        <v>3</v>
      </c>
      <c r="FA471" s="85">
        <v>30</v>
      </c>
      <c r="FB471" s="85">
        <v>122</v>
      </c>
      <c r="FC471" s="85">
        <v>191</v>
      </c>
      <c r="FD471" s="85">
        <v>177</v>
      </c>
      <c r="FE471" s="85">
        <v>9</v>
      </c>
      <c r="FL471" s="86">
        <f t="shared" si="400"/>
        <v>0</v>
      </c>
      <c r="FM471" s="99">
        <f t="shared" si="388"/>
        <v>0</v>
      </c>
      <c r="FN471" s="99">
        <f t="shared" si="389"/>
        <v>0</v>
      </c>
      <c r="FO471" s="100">
        <f t="shared" si="390"/>
        <v>0</v>
      </c>
      <c r="FP471" s="100">
        <f t="shared" si="391"/>
        <v>0</v>
      </c>
      <c r="FQ471" s="101">
        <v>0.25162414402185734</v>
      </c>
      <c r="FR471" s="101">
        <v>0.10513785300513737</v>
      </c>
      <c r="FS471" s="101">
        <v>9.7026446688334267E-2</v>
      </c>
      <c r="FT471" s="100" t="s">
        <v>1622</v>
      </c>
      <c r="FU471" s="100" t="s">
        <v>2209</v>
      </c>
      <c r="FV471" s="100" t="s">
        <v>2306</v>
      </c>
      <c r="FW471" s="100" t="s">
        <v>2163</v>
      </c>
      <c r="FX471" s="100" t="s">
        <v>2335</v>
      </c>
      <c r="FY471" s="100" t="s">
        <v>2345</v>
      </c>
      <c r="FZ471" s="100" t="s">
        <v>2353</v>
      </c>
      <c r="GA471" s="100" t="s">
        <v>2297</v>
      </c>
      <c r="GB471" s="100"/>
    </row>
    <row r="472" spans="1:184" ht="15" hidden="1" customHeight="1" x14ac:dyDescent="0.25">
      <c r="A472" s="32" t="s">
        <v>436</v>
      </c>
      <c r="B472" s="90" t="s">
        <v>460</v>
      </c>
      <c r="C472" s="41" t="str">
        <f>'[1]Özet tablo'!P471</f>
        <v>İSTANBUL</v>
      </c>
      <c r="D472" s="41"/>
      <c r="E472" s="41"/>
      <c r="F472" s="41"/>
      <c r="G472" s="91">
        <v>212</v>
      </c>
      <c r="H472" s="91">
        <v>1313</v>
      </c>
      <c r="I472" s="91">
        <v>1944</v>
      </c>
      <c r="J472" s="91">
        <v>3469</v>
      </c>
      <c r="K472" s="92">
        <v>220</v>
      </c>
      <c r="L472" s="92">
        <v>1508</v>
      </c>
      <c r="M472" s="92">
        <v>2267</v>
      </c>
      <c r="N472" s="92">
        <v>3995</v>
      </c>
      <c r="O472" s="93">
        <v>408</v>
      </c>
      <c r="P472" s="40">
        <v>440</v>
      </c>
      <c r="Q472" s="94">
        <f t="shared" si="401"/>
        <v>526</v>
      </c>
      <c r="R472" s="95">
        <f t="shared" si="402"/>
        <v>0.15162871144422024</v>
      </c>
      <c r="S472" s="96">
        <v>4434</v>
      </c>
      <c r="T472" s="96">
        <v>6184</v>
      </c>
      <c r="U472" s="96">
        <v>4530</v>
      </c>
      <c r="V472" s="96">
        <v>6018</v>
      </c>
      <c r="W472" s="96">
        <v>10714</v>
      </c>
      <c r="X472" s="96">
        <v>15148</v>
      </c>
      <c r="Y472" s="73">
        <f t="shared" si="360"/>
        <v>4.9616599007668025</v>
      </c>
      <c r="Z472" s="73">
        <f t="shared" si="361"/>
        <v>24.385510996119017</v>
      </c>
      <c r="AA472" s="73">
        <f t="shared" si="362"/>
        <v>49.337748344370866</v>
      </c>
      <c r="AB472" s="73">
        <f t="shared" si="363"/>
        <v>34.935598282620873</v>
      </c>
      <c r="AC472" s="73">
        <f t="shared" si="364"/>
        <v>26.161869553736466</v>
      </c>
      <c r="AD472" s="97">
        <f t="shared" si="365"/>
        <v>6971</v>
      </c>
      <c r="AE472" s="40">
        <f t="shared" si="366"/>
        <v>2295</v>
      </c>
      <c r="AF472" s="98">
        <v>5980</v>
      </c>
      <c r="AG472" s="98">
        <v>4802</v>
      </c>
      <c r="AH472" s="98">
        <v>5901</v>
      </c>
      <c r="AI472" s="98">
        <v>4586</v>
      </c>
      <c r="AJ472" s="98">
        <v>1487</v>
      </c>
      <c r="AK472" s="98">
        <v>1430</v>
      </c>
      <c r="AL472" s="76">
        <v>58</v>
      </c>
      <c r="AM472" s="76">
        <v>170</v>
      </c>
      <c r="AN472" s="77">
        <v>274</v>
      </c>
      <c r="AO472" s="77">
        <v>1336</v>
      </c>
      <c r="AP472" s="77">
        <v>2393</v>
      </c>
      <c r="AQ472" s="77">
        <v>73</v>
      </c>
      <c r="AR472" s="77">
        <f t="shared" si="392"/>
        <v>4076</v>
      </c>
      <c r="AS472" s="77">
        <v>569</v>
      </c>
      <c r="AT472" s="78">
        <v>240</v>
      </c>
      <c r="AU472" s="79">
        <v>654</v>
      </c>
      <c r="AV472" s="80">
        <f t="shared" si="367"/>
        <v>23.125266297400938</v>
      </c>
      <c r="AW472" s="80">
        <f t="shared" si="368"/>
        <v>30.828644989034043</v>
      </c>
      <c r="AX472" s="80">
        <f t="shared" si="369"/>
        <v>41.365023986044484</v>
      </c>
      <c r="AY472" s="81">
        <f t="shared" si="370"/>
        <v>5.7059558517284463</v>
      </c>
      <c r="AZ472" s="81">
        <f t="shared" si="371"/>
        <v>22.640230469411964</v>
      </c>
      <c r="BA472" s="81">
        <f t="shared" si="372"/>
        <v>54.124814753828417</v>
      </c>
      <c r="BB472" s="81">
        <f t="shared" si="373"/>
        <v>38.608652079505596</v>
      </c>
      <c r="BC472" s="81">
        <f t="shared" si="374"/>
        <v>32.744827586206895</v>
      </c>
      <c r="BD472" s="82">
        <f t="shared" si="393"/>
        <v>2786</v>
      </c>
      <c r="BE472" s="83">
        <v>59</v>
      </c>
      <c r="BF472" s="83">
        <v>248</v>
      </c>
      <c r="BG472" s="83">
        <v>259</v>
      </c>
      <c r="BH472" s="83">
        <v>1202</v>
      </c>
      <c r="BI472" s="83">
        <v>2529</v>
      </c>
      <c r="BJ472" s="83">
        <v>122</v>
      </c>
      <c r="BK472" s="77">
        <f t="shared" si="394"/>
        <v>4112</v>
      </c>
      <c r="BL472" s="83">
        <f t="shared" si="375"/>
        <v>44</v>
      </c>
      <c r="BM472" s="84">
        <v>134</v>
      </c>
      <c r="BN472" s="83">
        <f t="shared" si="376"/>
        <v>197</v>
      </c>
      <c r="BO472" s="83">
        <f t="shared" si="377"/>
        <v>142</v>
      </c>
      <c r="BP472" s="83">
        <f t="shared" si="378"/>
        <v>1021</v>
      </c>
      <c r="BQ472" s="83">
        <f t="shared" si="379"/>
        <v>2294</v>
      </c>
      <c r="BR472" s="83">
        <f t="shared" si="380"/>
        <v>112</v>
      </c>
      <c r="BS472" s="77">
        <f t="shared" si="395"/>
        <v>3569</v>
      </c>
      <c r="BT472" s="83">
        <f t="shared" si="381"/>
        <v>14</v>
      </c>
      <c r="BU472" s="77">
        <v>36</v>
      </c>
      <c r="BV472" s="83">
        <f t="shared" si="382"/>
        <v>49</v>
      </c>
      <c r="BW472" s="83">
        <f t="shared" si="383"/>
        <v>113</v>
      </c>
      <c r="BX472" s="83">
        <f t="shared" si="384"/>
        <v>176</v>
      </c>
      <c r="BY472" s="83">
        <f t="shared" si="385"/>
        <v>228</v>
      </c>
      <c r="BZ472" s="83">
        <f t="shared" si="386"/>
        <v>10</v>
      </c>
      <c r="CA472" s="77">
        <f t="shared" si="396"/>
        <v>527</v>
      </c>
      <c r="CB472" s="85">
        <v>1</v>
      </c>
      <c r="CC472" s="77"/>
      <c r="CD472" s="85">
        <v>2</v>
      </c>
      <c r="CE472" s="85">
        <v>4</v>
      </c>
      <c r="CF472" s="85">
        <v>5</v>
      </c>
      <c r="CG472" s="85">
        <v>7</v>
      </c>
      <c r="CH472" s="85">
        <v>0</v>
      </c>
      <c r="CI472" s="77">
        <f t="shared" si="397"/>
        <v>16</v>
      </c>
      <c r="CP472" s="77">
        <f t="shared" si="398"/>
        <v>0</v>
      </c>
      <c r="CQ472" s="85">
        <f t="shared" si="387"/>
        <v>0</v>
      </c>
      <c r="CR472" s="77"/>
      <c r="CS472" s="85">
        <f t="shared" si="356"/>
        <v>0</v>
      </c>
      <c r="CT472" s="85">
        <f t="shared" si="357"/>
        <v>0</v>
      </c>
      <c r="CU472" s="85">
        <f t="shared" si="358"/>
        <v>0</v>
      </c>
      <c r="CV472" s="85">
        <f t="shared" si="359"/>
        <v>0</v>
      </c>
      <c r="CW472" s="85">
        <f t="shared" si="355"/>
        <v>0</v>
      </c>
      <c r="CX472" s="77">
        <f t="shared" si="399"/>
        <v>0</v>
      </c>
      <c r="DV472" s="85">
        <v>3</v>
      </c>
      <c r="DW472" s="85">
        <v>10</v>
      </c>
      <c r="DX472" s="85">
        <v>6</v>
      </c>
      <c r="DY472" s="85">
        <v>38</v>
      </c>
      <c r="DZ472" s="85">
        <v>86</v>
      </c>
      <c r="EA472" s="85">
        <v>2</v>
      </c>
      <c r="EB472" s="85">
        <v>11</v>
      </c>
      <c r="EC472" s="85">
        <v>39</v>
      </c>
      <c r="ED472" s="85">
        <v>107</v>
      </c>
      <c r="EE472" s="85">
        <v>138</v>
      </c>
      <c r="EF472" s="85">
        <v>142</v>
      </c>
      <c r="EG472" s="85">
        <v>8</v>
      </c>
      <c r="ET472" s="85">
        <v>42</v>
      </c>
      <c r="EU472" s="85">
        <v>168</v>
      </c>
      <c r="EV472" s="85">
        <v>18</v>
      </c>
      <c r="EW472" s="85">
        <v>789</v>
      </c>
      <c r="EX472" s="85">
        <v>2071</v>
      </c>
      <c r="EY472" s="85">
        <v>107</v>
      </c>
      <c r="EZ472" s="85">
        <v>2</v>
      </c>
      <c r="FA472" s="85">
        <v>29</v>
      </c>
      <c r="FB472" s="85">
        <v>124</v>
      </c>
      <c r="FC472" s="85">
        <v>232</v>
      </c>
      <c r="FD472" s="85">
        <v>223</v>
      </c>
      <c r="FE472" s="85">
        <v>5</v>
      </c>
      <c r="FL472" s="86">
        <f t="shared" si="400"/>
        <v>3298.8999999999996</v>
      </c>
      <c r="FM472" s="99">
        <f t="shared" si="388"/>
        <v>164</v>
      </c>
      <c r="FN472" s="99">
        <f t="shared" si="389"/>
        <v>32</v>
      </c>
      <c r="FO472" s="100">
        <f t="shared" si="390"/>
        <v>27.88</v>
      </c>
      <c r="FP472" s="100">
        <f t="shared" si="391"/>
        <v>5472</v>
      </c>
      <c r="FQ472" s="101">
        <v>0.13477511705554948</v>
      </c>
      <c r="FR472" s="101">
        <v>9.1431086952360976E-2</v>
      </c>
      <c r="FS472" s="101">
        <v>9.6314851380267658E-2</v>
      </c>
      <c r="FT472" s="100" t="s">
        <v>1757</v>
      </c>
      <c r="FU472" s="100" t="s">
        <v>1558</v>
      </c>
      <c r="FV472" s="100" t="s">
        <v>1977</v>
      </c>
      <c r="FW472" s="100" t="s">
        <v>2049</v>
      </c>
      <c r="FX472" s="100" t="s">
        <v>2096</v>
      </c>
      <c r="FY472" s="100" t="s">
        <v>1783</v>
      </c>
      <c r="FZ472" s="100" t="s">
        <v>1453</v>
      </c>
      <c r="GA472" s="100" t="s">
        <v>2278</v>
      </c>
      <c r="GB472" s="100"/>
    </row>
    <row r="473" spans="1:184" hidden="1" x14ac:dyDescent="0.25">
      <c r="A473" s="32" t="s">
        <v>436</v>
      </c>
      <c r="B473" s="90" t="s">
        <v>461</v>
      </c>
      <c r="C473" s="41" t="str">
        <f>'[1]Özet tablo'!P472</f>
        <v>İSTANBUL</v>
      </c>
      <c r="D473" s="41"/>
      <c r="E473" s="41"/>
      <c r="F473" s="41"/>
      <c r="G473" s="91">
        <v>661</v>
      </c>
      <c r="H473" s="91">
        <v>1873</v>
      </c>
      <c r="I473" s="91">
        <v>2630</v>
      </c>
      <c r="J473" s="91">
        <v>5164</v>
      </c>
      <c r="K473" s="92">
        <v>890</v>
      </c>
      <c r="L473" s="92">
        <v>2321</v>
      </c>
      <c r="M473" s="92">
        <v>3277</v>
      </c>
      <c r="N473" s="92">
        <v>6488</v>
      </c>
      <c r="O473" s="93">
        <v>192</v>
      </c>
      <c r="P473" s="40">
        <v>590</v>
      </c>
      <c r="Q473" s="94">
        <f t="shared" si="401"/>
        <v>1324</v>
      </c>
      <c r="R473" s="95">
        <f t="shared" si="402"/>
        <v>0.25639039504260264</v>
      </c>
      <c r="S473" s="96">
        <v>4687</v>
      </c>
      <c r="T473" s="96">
        <v>6095</v>
      </c>
      <c r="U473" s="96">
        <v>4705</v>
      </c>
      <c r="V473" s="96">
        <v>6178</v>
      </c>
      <c r="W473" s="96">
        <v>10800</v>
      </c>
      <c r="X473" s="96">
        <v>15487</v>
      </c>
      <c r="Y473" s="73">
        <f t="shared" si="360"/>
        <v>18.988692127160231</v>
      </c>
      <c r="Z473" s="73">
        <f t="shared" si="361"/>
        <v>38.080393765381459</v>
      </c>
      <c r="AA473" s="73">
        <f t="shared" si="362"/>
        <v>61.190223166843779</v>
      </c>
      <c r="AB473" s="73">
        <f t="shared" si="363"/>
        <v>48.148148148148145</v>
      </c>
      <c r="AC473" s="73">
        <f t="shared" si="364"/>
        <v>39.323303415768066</v>
      </c>
      <c r="AD473" s="97">
        <f t="shared" si="365"/>
        <v>5600</v>
      </c>
      <c r="AE473" s="40">
        <f t="shared" si="366"/>
        <v>1826</v>
      </c>
      <c r="AF473" s="98">
        <v>6107</v>
      </c>
      <c r="AG473" s="98">
        <v>4765</v>
      </c>
      <c r="AH473" s="98">
        <v>6063</v>
      </c>
      <c r="AI473" s="98">
        <v>4543</v>
      </c>
      <c r="AJ473" s="98">
        <v>1451</v>
      </c>
      <c r="AK473" s="98">
        <v>1454</v>
      </c>
      <c r="AL473" s="76">
        <v>123</v>
      </c>
      <c r="AM473" s="76">
        <v>379</v>
      </c>
      <c r="AN473" s="77">
        <v>780</v>
      </c>
      <c r="AO473" s="77">
        <v>2315</v>
      </c>
      <c r="AP473" s="77">
        <v>3441</v>
      </c>
      <c r="AQ473" s="77">
        <v>125</v>
      </c>
      <c r="AR473" s="77">
        <f t="shared" si="392"/>
        <v>6661</v>
      </c>
      <c r="AS473" s="77">
        <v>845</v>
      </c>
      <c r="AT473" s="78">
        <v>95</v>
      </c>
      <c r="AU473" s="79">
        <v>485</v>
      </c>
      <c r="AV473" s="80">
        <f t="shared" si="367"/>
        <v>37.612806188225186</v>
      </c>
      <c r="AW473" s="80">
        <f t="shared" si="368"/>
        <v>47.482557043183107</v>
      </c>
      <c r="AX473" s="80">
        <f t="shared" si="369"/>
        <v>59.894342945190402</v>
      </c>
      <c r="AY473" s="81">
        <f t="shared" si="370"/>
        <v>16.369359916054567</v>
      </c>
      <c r="AZ473" s="81">
        <f t="shared" si="371"/>
        <v>38.182417944911762</v>
      </c>
      <c r="BA473" s="81">
        <f t="shared" si="372"/>
        <v>67.083750417083749</v>
      </c>
      <c r="BB473" s="81">
        <f t="shared" si="373"/>
        <v>52.550385668076636</v>
      </c>
      <c r="BC473" s="81">
        <f t="shared" si="374"/>
        <v>44.623106236639096</v>
      </c>
      <c r="BD473" s="82">
        <f t="shared" si="393"/>
        <v>1973</v>
      </c>
      <c r="BE473" s="83">
        <v>135</v>
      </c>
      <c r="BF473" s="83">
        <v>512</v>
      </c>
      <c r="BG473" s="83">
        <v>883</v>
      </c>
      <c r="BH473" s="83">
        <v>2351</v>
      </c>
      <c r="BI473" s="83">
        <v>3681</v>
      </c>
      <c r="BJ473" s="83">
        <v>212</v>
      </c>
      <c r="BK473" s="77">
        <f t="shared" si="394"/>
        <v>7127</v>
      </c>
      <c r="BL473" s="83">
        <f t="shared" si="375"/>
        <v>47</v>
      </c>
      <c r="BM473" s="84">
        <v>126</v>
      </c>
      <c r="BN473" s="83">
        <f t="shared" si="376"/>
        <v>196</v>
      </c>
      <c r="BO473" s="83">
        <f t="shared" si="377"/>
        <v>120</v>
      </c>
      <c r="BP473" s="83">
        <f t="shared" si="378"/>
        <v>920</v>
      </c>
      <c r="BQ473" s="83">
        <f t="shared" si="379"/>
        <v>2354</v>
      </c>
      <c r="BR473" s="83">
        <f t="shared" si="380"/>
        <v>154</v>
      </c>
      <c r="BS473" s="77">
        <f t="shared" si="395"/>
        <v>3548</v>
      </c>
      <c r="BT473" s="83">
        <f t="shared" si="381"/>
        <v>64</v>
      </c>
      <c r="BU473" s="77">
        <v>212</v>
      </c>
      <c r="BV473" s="83">
        <f t="shared" si="382"/>
        <v>229</v>
      </c>
      <c r="BW473" s="83">
        <f t="shared" si="383"/>
        <v>527</v>
      </c>
      <c r="BX473" s="83">
        <f t="shared" si="384"/>
        <v>1069</v>
      </c>
      <c r="BY473" s="83">
        <f t="shared" si="385"/>
        <v>1094</v>
      </c>
      <c r="BZ473" s="83">
        <f t="shared" si="386"/>
        <v>56</v>
      </c>
      <c r="CA473" s="77">
        <f t="shared" si="396"/>
        <v>2746</v>
      </c>
      <c r="CB473" s="85">
        <v>12</v>
      </c>
      <c r="CC473" s="77">
        <v>31</v>
      </c>
      <c r="CD473" s="85">
        <v>31</v>
      </c>
      <c r="CE473" s="85">
        <v>90</v>
      </c>
      <c r="CF473" s="85">
        <v>91</v>
      </c>
      <c r="CG473" s="85">
        <v>54</v>
      </c>
      <c r="CH473" s="85">
        <v>1</v>
      </c>
      <c r="CI473" s="77">
        <f t="shared" si="397"/>
        <v>236</v>
      </c>
      <c r="CJ473" s="85">
        <v>11</v>
      </c>
      <c r="CK473" s="85">
        <v>50</v>
      </c>
      <c r="CL473" s="85">
        <v>146</v>
      </c>
      <c r="CM473" s="85">
        <v>222</v>
      </c>
      <c r="CN473" s="85">
        <v>156</v>
      </c>
      <c r="CO473" s="85">
        <v>1</v>
      </c>
      <c r="CP473" s="77">
        <f t="shared" si="398"/>
        <v>525</v>
      </c>
      <c r="CQ473" s="85">
        <f t="shared" si="387"/>
        <v>1</v>
      </c>
      <c r="CR473" s="77">
        <v>10</v>
      </c>
      <c r="CS473" s="85">
        <f t="shared" si="356"/>
        <v>6</v>
      </c>
      <c r="CT473" s="85">
        <f t="shared" si="357"/>
        <v>0</v>
      </c>
      <c r="CU473" s="85">
        <f t="shared" si="358"/>
        <v>49</v>
      </c>
      <c r="CV473" s="85">
        <f t="shared" si="359"/>
        <v>23</v>
      </c>
      <c r="CW473" s="85">
        <f t="shared" si="355"/>
        <v>0</v>
      </c>
      <c r="CX473" s="77">
        <f t="shared" si="399"/>
        <v>72</v>
      </c>
      <c r="CY473" s="85">
        <v>1</v>
      </c>
      <c r="CZ473" s="85">
        <v>6</v>
      </c>
      <c r="DA473" s="85">
        <v>0</v>
      </c>
      <c r="DB473" s="85">
        <v>49</v>
      </c>
      <c r="DC473" s="85">
        <v>23</v>
      </c>
      <c r="DD473" s="85">
        <v>0</v>
      </c>
      <c r="DP473" s="85">
        <v>3</v>
      </c>
      <c r="DQ473" s="85">
        <v>10</v>
      </c>
      <c r="DR473" s="85">
        <v>45</v>
      </c>
      <c r="DS473" s="85">
        <v>54</v>
      </c>
      <c r="DT473" s="85">
        <v>39</v>
      </c>
      <c r="DU473" s="85">
        <v>0</v>
      </c>
      <c r="DV473" s="85">
        <v>4</v>
      </c>
      <c r="DW473" s="85">
        <v>17</v>
      </c>
      <c r="DX473" s="85">
        <v>17</v>
      </c>
      <c r="DY473" s="85">
        <v>85</v>
      </c>
      <c r="DZ473" s="85">
        <v>161</v>
      </c>
      <c r="EA473" s="85">
        <v>18</v>
      </c>
      <c r="EB473" s="85">
        <v>60</v>
      </c>
      <c r="EC473" s="85">
        <v>212</v>
      </c>
      <c r="ED473" s="85">
        <v>510</v>
      </c>
      <c r="EE473" s="85">
        <v>984</v>
      </c>
      <c r="EF473" s="85">
        <v>933</v>
      </c>
      <c r="EG473" s="85">
        <v>38</v>
      </c>
      <c r="ET473" s="85">
        <v>42</v>
      </c>
      <c r="EU473" s="85">
        <v>165</v>
      </c>
      <c r="EV473" s="85">
        <v>14</v>
      </c>
      <c r="EW473" s="85">
        <v>741</v>
      </c>
      <c r="EX473" s="85">
        <v>2138</v>
      </c>
      <c r="EY473" s="85">
        <v>152</v>
      </c>
      <c r="EZ473" s="85">
        <v>2</v>
      </c>
      <c r="FA473" s="85">
        <v>21</v>
      </c>
      <c r="FB473" s="85">
        <v>61</v>
      </c>
      <c r="FC473" s="85">
        <v>125</v>
      </c>
      <c r="FD473" s="85">
        <v>177</v>
      </c>
      <c r="FE473" s="85">
        <v>2</v>
      </c>
      <c r="FL473" s="86">
        <f t="shared" si="400"/>
        <v>1448.1999999999998</v>
      </c>
      <c r="FM473" s="99">
        <f t="shared" si="388"/>
        <v>72</v>
      </c>
      <c r="FN473" s="99">
        <f t="shared" si="389"/>
        <v>14</v>
      </c>
      <c r="FO473" s="100">
        <f t="shared" si="390"/>
        <v>12.24</v>
      </c>
      <c r="FP473" s="100">
        <f t="shared" si="391"/>
        <v>2394</v>
      </c>
      <c r="FQ473" s="101">
        <v>0.2925027716375892</v>
      </c>
      <c r="FR473" s="101">
        <v>0.21797642599458047</v>
      </c>
      <c r="FS473" s="101">
        <v>0.17480060461051591</v>
      </c>
      <c r="FT473" s="100" t="s">
        <v>1963</v>
      </c>
      <c r="FU473" s="100" t="s">
        <v>1476</v>
      </c>
      <c r="FV473" s="100" t="s">
        <v>1752</v>
      </c>
      <c r="FW473" s="100" t="s">
        <v>2021</v>
      </c>
      <c r="FX473" s="100" t="s">
        <v>1453</v>
      </c>
      <c r="FY473" s="100" t="s">
        <v>1414</v>
      </c>
      <c r="FZ473" s="100" t="s">
        <v>1861</v>
      </c>
      <c r="GA473" s="100" t="s">
        <v>1866</v>
      </c>
      <c r="GB473" s="100"/>
    </row>
    <row r="474" spans="1:184" hidden="1" x14ac:dyDescent="0.25">
      <c r="A474" s="32" t="s">
        <v>436</v>
      </c>
      <c r="B474" s="90" t="s">
        <v>462</v>
      </c>
      <c r="C474" s="41" t="str">
        <f>'[1]Özet tablo'!P473</f>
        <v>İSTANBUL</v>
      </c>
      <c r="D474" s="41"/>
      <c r="E474" s="41"/>
      <c r="F474" s="41"/>
      <c r="G474" s="91">
        <v>1078</v>
      </c>
      <c r="H474" s="91">
        <v>3540</v>
      </c>
      <c r="I474" s="91">
        <v>4318</v>
      </c>
      <c r="J474" s="91">
        <v>8936</v>
      </c>
      <c r="K474" s="92">
        <v>1291</v>
      </c>
      <c r="L474" s="92">
        <v>3665</v>
      </c>
      <c r="M474" s="92">
        <v>5491</v>
      </c>
      <c r="N474" s="92">
        <v>10447</v>
      </c>
      <c r="O474" s="93">
        <v>503</v>
      </c>
      <c r="P474" s="40">
        <v>1066</v>
      </c>
      <c r="Q474" s="94">
        <f t="shared" si="401"/>
        <v>1511</v>
      </c>
      <c r="R474" s="95">
        <f t="shared" si="402"/>
        <v>0.16909131602506713</v>
      </c>
      <c r="S474" s="96">
        <v>8770</v>
      </c>
      <c r="T474" s="96">
        <v>11953</v>
      </c>
      <c r="U474" s="96">
        <v>8897</v>
      </c>
      <c r="V474" s="96">
        <v>11861</v>
      </c>
      <c r="W474" s="96">
        <v>20850</v>
      </c>
      <c r="X474" s="96">
        <v>29620</v>
      </c>
      <c r="Y474" s="73">
        <f t="shared" si="360"/>
        <v>14.720638540478905</v>
      </c>
      <c r="Z474" s="73">
        <f t="shared" si="361"/>
        <v>30.661758554337826</v>
      </c>
      <c r="AA474" s="73">
        <f t="shared" si="362"/>
        <v>55.389457120377664</v>
      </c>
      <c r="AB474" s="73">
        <f t="shared" si="363"/>
        <v>41.213429256594722</v>
      </c>
      <c r="AC474" s="73">
        <f t="shared" si="364"/>
        <v>33.369345037137073</v>
      </c>
      <c r="AD474" s="97">
        <f t="shared" si="365"/>
        <v>12257</v>
      </c>
      <c r="AE474" s="40">
        <f t="shared" si="366"/>
        <v>3969</v>
      </c>
      <c r="AF474" s="98">
        <v>11848</v>
      </c>
      <c r="AG474" s="98">
        <v>9190</v>
      </c>
      <c r="AH474" s="98">
        <v>11545</v>
      </c>
      <c r="AI474" s="98">
        <v>8856</v>
      </c>
      <c r="AJ474" s="98">
        <v>2951</v>
      </c>
      <c r="AK474" s="98">
        <v>2713</v>
      </c>
      <c r="AL474" s="76">
        <v>139</v>
      </c>
      <c r="AM474" s="76">
        <v>454</v>
      </c>
      <c r="AN474" s="77">
        <v>1373</v>
      </c>
      <c r="AO474" s="77">
        <v>4039</v>
      </c>
      <c r="AP474" s="77">
        <v>6180</v>
      </c>
      <c r="AQ474" s="77">
        <v>173</v>
      </c>
      <c r="AR474" s="77">
        <f t="shared" si="392"/>
        <v>11765</v>
      </c>
      <c r="AS474" s="77">
        <v>1451</v>
      </c>
      <c r="AT474" s="78">
        <v>287</v>
      </c>
      <c r="AU474" s="79">
        <v>1216</v>
      </c>
      <c r="AV474" s="80">
        <f t="shared" si="367"/>
        <v>34.772248697772362</v>
      </c>
      <c r="AW474" s="80">
        <f t="shared" si="368"/>
        <v>43.826283025341894</v>
      </c>
      <c r="AX474" s="80">
        <f t="shared" si="369"/>
        <v>55.352303523035232</v>
      </c>
      <c r="AY474" s="81">
        <f t="shared" si="370"/>
        <v>14.940152339499457</v>
      </c>
      <c r="AZ474" s="81">
        <f t="shared" si="371"/>
        <v>34.984841922910356</v>
      </c>
      <c r="BA474" s="81">
        <f t="shared" si="372"/>
        <v>65.071567714067925</v>
      </c>
      <c r="BB474" s="81">
        <f t="shared" si="373"/>
        <v>50.196985268927719</v>
      </c>
      <c r="BC474" s="81">
        <f t="shared" si="374"/>
        <v>43.129970948230699</v>
      </c>
      <c r="BD474" s="82">
        <f t="shared" si="393"/>
        <v>4124</v>
      </c>
      <c r="BE474" s="83">
        <v>141</v>
      </c>
      <c r="BF474" s="83">
        <v>668</v>
      </c>
      <c r="BG474" s="83">
        <v>1315</v>
      </c>
      <c r="BH474" s="83">
        <v>3742</v>
      </c>
      <c r="BI474" s="83">
        <v>6465</v>
      </c>
      <c r="BJ474" s="83">
        <v>327</v>
      </c>
      <c r="BK474" s="77">
        <f t="shared" si="394"/>
        <v>11849</v>
      </c>
      <c r="BL474" s="83">
        <f t="shared" si="375"/>
        <v>99</v>
      </c>
      <c r="BM474" s="84">
        <v>296</v>
      </c>
      <c r="BN474" s="83">
        <f t="shared" si="376"/>
        <v>503</v>
      </c>
      <c r="BO474" s="83">
        <f t="shared" si="377"/>
        <v>791</v>
      </c>
      <c r="BP474" s="83">
        <f t="shared" si="378"/>
        <v>2866</v>
      </c>
      <c r="BQ474" s="83">
        <f t="shared" si="379"/>
        <v>5511</v>
      </c>
      <c r="BR474" s="83">
        <f t="shared" si="380"/>
        <v>280</v>
      </c>
      <c r="BS474" s="77">
        <f t="shared" si="395"/>
        <v>9448</v>
      </c>
      <c r="BT474" s="83">
        <f t="shared" si="381"/>
        <v>32</v>
      </c>
      <c r="BU474" s="77">
        <v>133</v>
      </c>
      <c r="BV474" s="83">
        <f t="shared" si="382"/>
        <v>143</v>
      </c>
      <c r="BW474" s="83">
        <f t="shared" si="383"/>
        <v>413</v>
      </c>
      <c r="BX474" s="83">
        <f t="shared" si="384"/>
        <v>718</v>
      </c>
      <c r="BY474" s="83">
        <f t="shared" si="385"/>
        <v>815</v>
      </c>
      <c r="BZ474" s="83">
        <f t="shared" si="386"/>
        <v>46</v>
      </c>
      <c r="CA474" s="77">
        <f t="shared" si="396"/>
        <v>1992</v>
      </c>
      <c r="CB474" s="85">
        <v>7</v>
      </c>
      <c r="CC474" s="77">
        <v>16</v>
      </c>
      <c r="CD474" s="85">
        <v>17</v>
      </c>
      <c r="CE474" s="85">
        <v>78</v>
      </c>
      <c r="CF474" s="85">
        <v>75</v>
      </c>
      <c r="CG474" s="85">
        <v>30</v>
      </c>
      <c r="CH474" s="85">
        <v>0</v>
      </c>
      <c r="CI474" s="77">
        <f t="shared" si="397"/>
        <v>183</v>
      </c>
      <c r="CP474" s="77">
        <f t="shared" si="398"/>
        <v>0</v>
      </c>
      <c r="CQ474" s="85">
        <f t="shared" si="387"/>
        <v>3</v>
      </c>
      <c r="CR474" s="77">
        <v>9</v>
      </c>
      <c r="CS474" s="85">
        <f t="shared" si="356"/>
        <v>5</v>
      </c>
      <c r="CT474" s="85">
        <f t="shared" si="357"/>
        <v>33</v>
      </c>
      <c r="CU474" s="85">
        <f t="shared" si="358"/>
        <v>83</v>
      </c>
      <c r="CV474" s="85">
        <f t="shared" si="359"/>
        <v>109</v>
      </c>
      <c r="CW474" s="85">
        <f t="shared" si="355"/>
        <v>1</v>
      </c>
      <c r="CX474" s="77">
        <f t="shared" si="399"/>
        <v>226</v>
      </c>
      <c r="CY474" s="85">
        <v>2</v>
      </c>
      <c r="CZ474" s="85">
        <v>2</v>
      </c>
      <c r="DA474" s="85">
        <v>8</v>
      </c>
      <c r="DB474" s="85">
        <v>65</v>
      </c>
      <c r="DC474" s="85">
        <v>104</v>
      </c>
      <c r="DD474" s="85">
        <v>1</v>
      </c>
      <c r="DE474" s="85">
        <v>1</v>
      </c>
      <c r="DF474" s="85">
        <v>3</v>
      </c>
      <c r="DG474" s="85">
        <v>25</v>
      </c>
      <c r="DH474" s="85">
        <v>18</v>
      </c>
      <c r="DI474" s="85">
        <v>5</v>
      </c>
      <c r="DJ474" s="85">
        <v>0</v>
      </c>
      <c r="DP474" s="85">
        <v>3</v>
      </c>
      <c r="DQ474" s="85">
        <v>14</v>
      </c>
      <c r="DR474" s="85">
        <v>63</v>
      </c>
      <c r="DS474" s="85">
        <v>91</v>
      </c>
      <c r="DT474" s="85">
        <v>62</v>
      </c>
      <c r="DU474" s="85">
        <v>1</v>
      </c>
      <c r="DV474" s="85">
        <v>12</v>
      </c>
      <c r="DW474" s="85">
        <v>41</v>
      </c>
      <c r="DX474" s="85">
        <v>31</v>
      </c>
      <c r="DY474" s="85">
        <v>198</v>
      </c>
      <c r="DZ474" s="85">
        <v>402</v>
      </c>
      <c r="EA474" s="85">
        <v>26</v>
      </c>
      <c r="EB474" s="85">
        <v>20</v>
      </c>
      <c r="EC474" s="85">
        <v>102</v>
      </c>
      <c r="ED474" s="85">
        <v>382</v>
      </c>
      <c r="EE474" s="85">
        <v>520</v>
      </c>
      <c r="EF474" s="85">
        <v>413</v>
      </c>
      <c r="EG474" s="85">
        <v>20</v>
      </c>
      <c r="EH474" s="85">
        <v>1</v>
      </c>
      <c r="EI474" s="85">
        <v>0</v>
      </c>
      <c r="EJ474" s="85">
        <v>4</v>
      </c>
      <c r="EK474" s="85">
        <v>11</v>
      </c>
      <c r="EL474" s="85">
        <v>19</v>
      </c>
      <c r="EM474" s="85">
        <v>6</v>
      </c>
      <c r="ET474" s="85">
        <v>78</v>
      </c>
      <c r="EU474" s="85">
        <v>279</v>
      </c>
      <c r="EV474" s="85">
        <v>71</v>
      </c>
      <c r="EW474" s="85">
        <v>1279</v>
      </c>
      <c r="EX474" s="85">
        <v>4000</v>
      </c>
      <c r="EY474" s="85">
        <v>219</v>
      </c>
      <c r="EZ474" s="85">
        <v>17</v>
      </c>
      <c r="FA474" s="85">
        <v>210</v>
      </c>
      <c r="FB474" s="85">
        <v>653</v>
      </c>
      <c r="FC474" s="85">
        <v>1485</v>
      </c>
      <c r="FD474" s="85">
        <v>1430</v>
      </c>
      <c r="FE474" s="85">
        <v>54</v>
      </c>
      <c r="FL474" s="86">
        <f t="shared" si="400"/>
        <v>3601.6999999999989</v>
      </c>
      <c r="FM474" s="99">
        <f t="shared" si="388"/>
        <v>180</v>
      </c>
      <c r="FN474" s="99">
        <f t="shared" si="389"/>
        <v>36</v>
      </c>
      <c r="FO474" s="100">
        <f t="shared" si="390"/>
        <v>30.6</v>
      </c>
      <c r="FP474" s="100">
        <f t="shared" si="391"/>
        <v>6156</v>
      </c>
      <c r="FQ474" s="101">
        <v>6.050042157344182E-2</v>
      </c>
      <c r="FR474" s="101">
        <v>5.3274523728948253E-2</v>
      </c>
      <c r="FS474" s="101">
        <v>6.2155284823352516E-2</v>
      </c>
      <c r="FT474" s="100" t="s">
        <v>2077</v>
      </c>
      <c r="FU474" s="100" t="s">
        <v>2227</v>
      </c>
      <c r="FV474" s="100" t="s">
        <v>2337</v>
      </c>
      <c r="FW474" s="100" t="s">
        <v>1859</v>
      </c>
      <c r="FX474" s="100" t="s">
        <v>2266</v>
      </c>
      <c r="FY474" s="100" t="s">
        <v>1420</v>
      </c>
      <c r="FZ474" s="100" t="s">
        <v>2014</v>
      </c>
      <c r="GA474" s="100" t="s">
        <v>2166</v>
      </c>
      <c r="GB474" s="100"/>
    </row>
    <row r="475" spans="1:184" hidden="1" x14ac:dyDescent="0.25">
      <c r="A475" s="32" t="s">
        <v>436</v>
      </c>
      <c r="B475" s="90" t="s">
        <v>463</v>
      </c>
      <c r="C475" s="41" t="str">
        <f>'[1]Özet tablo'!P474</f>
        <v>İSTANBUL</v>
      </c>
      <c r="D475" s="41"/>
      <c r="E475" s="41"/>
      <c r="F475" s="41"/>
      <c r="G475" s="91">
        <v>697</v>
      </c>
      <c r="H475" s="91">
        <v>2231</v>
      </c>
      <c r="I475" s="91">
        <v>2698</v>
      </c>
      <c r="J475" s="91">
        <v>5626</v>
      </c>
      <c r="K475" s="92">
        <v>837</v>
      </c>
      <c r="L475" s="92">
        <v>2287</v>
      </c>
      <c r="M475" s="92">
        <v>3168</v>
      </c>
      <c r="N475" s="92">
        <v>6292</v>
      </c>
      <c r="O475" s="93">
        <v>247</v>
      </c>
      <c r="P475" s="40">
        <v>705</v>
      </c>
      <c r="Q475" s="94">
        <f t="shared" si="401"/>
        <v>666</v>
      </c>
      <c r="R475" s="95">
        <f t="shared" si="402"/>
        <v>0.11837895485247067</v>
      </c>
      <c r="S475" s="96">
        <v>4370</v>
      </c>
      <c r="T475" s="96">
        <v>6000</v>
      </c>
      <c r="U475" s="96">
        <v>4462</v>
      </c>
      <c r="V475" s="96">
        <v>5919</v>
      </c>
      <c r="W475" s="96">
        <v>10462</v>
      </c>
      <c r="X475" s="96">
        <v>14832</v>
      </c>
      <c r="Y475" s="73">
        <f t="shared" si="360"/>
        <v>19.153318077803203</v>
      </c>
      <c r="Z475" s="73">
        <f t="shared" si="361"/>
        <v>38.116666666666667</v>
      </c>
      <c r="AA475" s="73">
        <f t="shared" si="362"/>
        <v>60.7350963693411</v>
      </c>
      <c r="AB475" s="73">
        <f t="shared" si="363"/>
        <v>47.763333970560126</v>
      </c>
      <c r="AC475" s="73">
        <f t="shared" si="364"/>
        <v>39.333872707659118</v>
      </c>
      <c r="AD475" s="97">
        <f t="shared" si="365"/>
        <v>5465</v>
      </c>
      <c r="AE475" s="40">
        <f t="shared" si="366"/>
        <v>1752</v>
      </c>
      <c r="AF475" s="98">
        <v>5911</v>
      </c>
      <c r="AG475" s="98">
        <v>4767</v>
      </c>
      <c r="AH475" s="98">
        <v>5803</v>
      </c>
      <c r="AI475" s="98">
        <v>4472</v>
      </c>
      <c r="AJ475" s="98">
        <v>1417</v>
      </c>
      <c r="AK475" s="98">
        <v>1386</v>
      </c>
      <c r="AL475" s="76">
        <v>111</v>
      </c>
      <c r="AM475" s="76">
        <v>340</v>
      </c>
      <c r="AN475" s="77">
        <v>646</v>
      </c>
      <c r="AO475" s="77">
        <v>2083</v>
      </c>
      <c r="AP475" s="77">
        <v>3180</v>
      </c>
      <c r="AQ475" s="77">
        <v>108</v>
      </c>
      <c r="AR475" s="77">
        <f t="shared" si="392"/>
        <v>6017</v>
      </c>
      <c r="AS475" s="77">
        <v>777</v>
      </c>
      <c r="AT475" s="78">
        <v>147</v>
      </c>
      <c r="AU475" s="79">
        <v>472</v>
      </c>
      <c r="AV475" s="80">
        <f t="shared" si="367"/>
        <v>34.170364758090706</v>
      </c>
      <c r="AW475" s="80">
        <f t="shared" si="368"/>
        <v>44.710462287104626</v>
      </c>
      <c r="AX475" s="80">
        <f t="shared" si="369"/>
        <v>56.149373881932021</v>
      </c>
      <c r="AY475" s="81">
        <f t="shared" si="370"/>
        <v>13.551499895112229</v>
      </c>
      <c r="AZ475" s="81">
        <f t="shared" si="371"/>
        <v>35.895226606927451</v>
      </c>
      <c r="BA475" s="81">
        <f t="shared" si="372"/>
        <v>64.51010358295126</v>
      </c>
      <c r="BB475" s="81">
        <f t="shared" si="373"/>
        <v>50.307902839548412</v>
      </c>
      <c r="BC475" s="81">
        <f t="shared" si="374"/>
        <v>41.713588588588593</v>
      </c>
      <c r="BD475" s="82">
        <f t="shared" si="393"/>
        <v>2090</v>
      </c>
      <c r="BE475" s="83">
        <v>118</v>
      </c>
      <c r="BF475" s="83">
        <v>421</v>
      </c>
      <c r="BG475" s="83">
        <v>750</v>
      </c>
      <c r="BH475" s="83">
        <v>2011</v>
      </c>
      <c r="BI475" s="83">
        <v>3303</v>
      </c>
      <c r="BJ475" s="83">
        <v>199</v>
      </c>
      <c r="BK475" s="77">
        <f t="shared" si="394"/>
        <v>6263</v>
      </c>
      <c r="BL475" s="83">
        <f t="shared" si="375"/>
        <v>52</v>
      </c>
      <c r="BM475" s="84">
        <v>148</v>
      </c>
      <c r="BN475" s="83">
        <f t="shared" si="376"/>
        <v>205</v>
      </c>
      <c r="BO475" s="83">
        <f t="shared" si="377"/>
        <v>148</v>
      </c>
      <c r="BP475" s="83">
        <f t="shared" si="378"/>
        <v>1082</v>
      </c>
      <c r="BQ475" s="83">
        <f t="shared" si="379"/>
        <v>2429</v>
      </c>
      <c r="BR475" s="83">
        <f t="shared" si="380"/>
        <v>158</v>
      </c>
      <c r="BS475" s="77">
        <f t="shared" si="395"/>
        <v>3817</v>
      </c>
      <c r="BT475" s="83">
        <f t="shared" si="381"/>
        <v>47</v>
      </c>
      <c r="BU475" s="77">
        <v>156</v>
      </c>
      <c r="BV475" s="83">
        <f t="shared" si="382"/>
        <v>161</v>
      </c>
      <c r="BW475" s="83">
        <f t="shared" si="383"/>
        <v>415</v>
      </c>
      <c r="BX475" s="83">
        <f t="shared" si="384"/>
        <v>732</v>
      </c>
      <c r="BY475" s="83">
        <f t="shared" si="385"/>
        <v>783</v>
      </c>
      <c r="BZ475" s="83">
        <f t="shared" si="386"/>
        <v>37</v>
      </c>
      <c r="CA475" s="77">
        <f t="shared" si="396"/>
        <v>1967</v>
      </c>
      <c r="CB475" s="85">
        <v>15</v>
      </c>
      <c r="CC475" s="77">
        <v>35</v>
      </c>
      <c r="CD475" s="85">
        <v>37</v>
      </c>
      <c r="CE475" s="85">
        <v>93</v>
      </c>
      <c r="CF475" s="85">
        <v>103</v>
      </c>
      <c r="CG475" s="85">
        <v>72</v>
      </c>
      <c r="CH475" s="85">
        <v>4</v>
      </c>
      <c r="CI475" s="77">
        <f t="shared" si="397"/>
        <v>272</v>
      </c>
      <c r="CJ475" s="85">
        <v>1</v>
      </c>
      <c r="CK475" s="85">
        <v>15</v>
      </c>
      <c r="CL475" s="85">
        <v>94</v>
      </c>
      <c r="CM475" s="85">
        <v>79</v>
      </c>
      <c r="CN475" s="85">
        <v>4</v>
      </c>
      <c r="CO475" s="85">
        <v>0</v>
      </c>
      <c r="CP475" s="77">
        <f t="shared" si="398"/>
        <v>177</v>
      </c>
      <c r="CQ475" s="85">
        <f t="shared" si="387"/>
        <v>3</v>
      </c>
      <c r="CR475" s="77">
        <v>1</v>
      </c>
      <c r="CS475" s="85">
        <f t="shared" si="356"/>
        <v>3</v>
      </c>
      <c r="CT475" s="85">
        <f t="shared" si="357"/>
        <v>0</v>
      </c>
      <c r="CU475" s="85">
        <f t="shared" si="358"/>
        <v>15</v>
      </c>
      <c r="CV475" s="85">
        <f t="shared" si="359"/>
        <v>15</v>
      </c>
      <c r="CW475" s="85">
        <f t="shared" si="355"/>
        <v>0</v>
      </c>
      <c r="CX475" s="77">
        <f t="shared" si="399"/>
        <v>30</v>
      </c>
      <c r="CY475" s="85">
        <v>3</v>
      </c>
      <c r="CZ475" s="85">
        <v>3</v>
      </c>
      <c r="DA475" s="85">
        <v>0</v>
      </c>
      <c r="DB475" s="85">
        <v>15</v>
      </c>
      <c r="DC475" s="85">
        <v>15</v>
      </c>
      <c r="DD475" s="85">
        <v>0</v>
      </c>
      <c r="DP475" s="85">
        <v>3</v>
      </c>
      <c r="DQ475" s="85">
        <v>5</v>
      </c>
      <c r="DR475" s="85">
        <v>24</v>
      </c>
      <c r="DS475" s="85">
        <v>25</v>
      </c>
      <c r="DT475" s="85">
        <v>11</v>
      </c>
      <c r="DU475" s="85">
        <v>0</v>
      </c>
      <c r="DV475" s="85">
        <v>8</v>
      </c>
      <c r="DW475" s="85">
        <v>26</v>
      </c>
      <c r="DX475" s="85">
        <v>20</v>
      </c>
      <c r="DY475" s="85">
        <v>108</v>
      </c>
      <c r="DZ475" s="85">
        <v>277</v>
      </c>
      <c r="EA475" s="85">
        <v>15</v>
      </c>
      <c r="EB475" s="85">
        <v>39</v>
      </c>
      <c r="EC475" s="85">
        <v>135</v>
      </c>
      <c r="ED475" s="85">
        <v>395</v>
      </c>
      <c r="EE475" s="85">
        <v>624</v>
      </c>
      <c r="EF475" s="85">
        <v>506</v>
      </c>
      <c r="EG475" s="85">
        <v>22</v>
      </c>
      <c r="ET475" s="85">
        <v>45</v>
      </c>
      <c r="EU475" s="85">
        <v>164</v>
      </c>
      <c r="EV475" s="85">
        <v>32</v>
      </c>
      <c r="EW475" s="85">
        <v>803</v>
      </c>
      <c r="EX475" s="85">
        <v>2086</v>
      </c>
      <c r="EY475" s="85">
        <v>149</v>
      </c>
      <c r="EZ475" s="85">
        <v>4</v>
      </c>
      <c r="FA475" s="85">
        <v>36</v>
      </c>
      <c r="FB475" s="85">
        <v>92</v>
      </c>
      <c r="FC475" s="85">
        <v>254</v>
      </c>
      <c r="FD475" s="85">
        <v>332</v>
      </c>
      <c r="FE475" s="85">
        <v>9</v>
      </c>
      <c r="FL475" s="86">
        <f t="shared" si="400"/>
        <v>1674.4999999999991</v>
      </c>
      <c r="FM475" s="99">
        <f t="shared" si="388"/>
        <v>83</v>
      </c>
      <c r="FN475" s="99">
        <f t="shared" si="389"/>
        <v>16</v>
      </c>
      <c r="FO475" s="100">
        <f t="shared" si="390"/>
        <v>14.11</v>
      </c>
      <c r="FP475" s="100">
        <f t="shared" si="391"/>
        <v>2736</v>
      </c>
      <c r="FQ475" s="101">
        <v>0.31613476347218966</v>
      </c>
      <c r="FR475" s="101">
        <v>0.18181964304212525</v>
      </c>
      <c r="FS475" s="101">
        <v>0.13977070878481096</v>
      </c>
      <c r="FT475" s="100" t="s">
        <v>1927</v>
      </c>
      <c r="FU475" s="100" t="s">
        <v>1529</v>
      </c>
      <c r="FV475" s="100" t="s">
        <v>2022</v>
      </c>
      <c r="FW475" s="100" t="s">
        <v>1857</v>
      </c>
      <c r="FX475" s="100" t="s">
        <v>2364</v>
      </c>
      <c r="FY475" s="100" t="s">
        <v>2318</v>
      </c>
      <c r="FZ475" s="100" t="s">
        <v>1849</v>
      </c>
      <c r="GA475" s="100" t="s">
        <v>2090</v>
      </c>
      <c r="GB475" s="100"/>
    </row>
    <row r="476" spans="1:184" hidden="1" x14ac:dyDescent="0.25">
      <c r="A476" s="32" t="s">
        <v>436</v>
      </c>
      <c r="B476" s="90" t="s">
        <v>464</v>
      </c>
      <c r="C476" s="41" t="str">
        <f>'[1]Özet tablo'!P475</f>
        <v>İSTANBUL</v>
      </c>
      <c r="D476" s="41"/>
      <c r="E476" s="41"/>
      <c r="F476" s="41"/>
      <c r="G476" s="91">
        <v>476</v>
      </c>
      <c r="H476" s="91">
        <v>2417</v>
      </c>
      <c r="I476" s="91">
        <v>3637</v>
      </c>
      <c r="J476" s="91">
        <v>6530</v>
      </c>
      <c r="K476" s="92">
        <v>576</v>
      </c>
      <c r="L476" s="92">
        <v>2698</v>
      </c>
      <c r="M476" s="92">
        <v>4622</v>
      </c>
      <c r="N476" s="92">
        <v>7896</v>
      </c>
      <c r="O476" s="93">
        <v>604</v>
      </c>
      <c r="P476" s="40">
        <v>816</v>
      </c>
      <c r="Q476" s="94">
        <f t="shared" si="401"/>
        <v>1366</v>
      </c>
      <c r="R476" s="95">
        <f t="shared" si="402"/>
        <v>0.20918836140888208</v>
      </c>
      <c r="S476" s="96">
        <v>8237</v>
      </c>
      <c r="T476" s="96">
        <v>11361</v>
      </c>
      <c r="U476" s="96">
        <v>8693</v>
      </c>
      <c r="V476" s="96">
        <v>11465</v>
      </c>
      <c r="W476" s="96">
        <v>20054</v>
      </c>
      <c r="X476" s="96">
        <v>28291</v>
      </c>
      <c r="Y476" s="73">
        <f t="shared" si="360"/>
        <v>6.9928371980089832</v>
      </c>
      <c r="Z476" s="73">
        <f t="shared" si="361"/>
        <v>23.747909515007482</v>
      </c>
      <c r="AA476" s="73">
        <f t="shared" si="362"/>
        <v>50.730472794202228</v>
      </c>
      <c r="AB476" s="73">
        <f t="shared" si="363"/>
        <v>35.444300388949834</v>
      </c>
      <c r="AC476" s="73">
        <f t="shared" si="364"/>
        <v>27.160581103531158</v>
      </c>
      <c r="AD476" s="97">
        <f t="shared" si="365"/>
        <v>12946</v>
      </c>
      <c r="AE476" s="40">
        <f t="shared" si="366"/>
        <v>4283</v>
      </c>
      <c r="AF476" s="98">
        <v>11208</v>
      </c>
      <c r="AG476" s="98">
        <v>8878</v>
      </c>
      <c r="AH476" s="98">
        <v>11075</v>
      </c>
      <c r="AI476" s="98">
        <v>8638</v>
      </c>
      <c r="AJ476" s="98">
        <v>2799</v>
      </c>
      <c r="AK476" s="98">
        <v>2692</v>
      </c>
      <c r="AL476" s="76">
        <v>143</v>
      </c>
      <c r="AM476" s="76">
        <v>402</v>
      </c>
      <c r="AN476" s="77">
        <v>649</v>
      </c>
      <c r="AO476" s="77">
        <v>2817</v>
      </c>
      <c r="AP476" s="77">
        <v>5239</v>
      </c>
      <c r="AQ476" s="77">
        <v>149</v>
      </c>
      <c r="AR476" s="77">
        <f t="shared" si="392"/>
        <v>8854</v>
      </c>
      <c r="AS476" s="77">
        <v>1185</v>
      </c>
      <c r="AT476" s="78">
        <v>321</v>
      </c>
      <c r="AU476" s="79">
        <v>1053</v>
      </c>
      <c r="AV476" s="80">
        <f t="shared" si="367"/>
        <v>27.700388216487781</v>
      </c>
      <c r="AW476" s="80">
        <f t="shared" si="368"/>
        <v>35.611018109876731</v>
      </c>
      <c r="AX476" s="80">
        <f t="shared" si="369"/>
        <v>48.657096550127342</v>
      </c>
      <c r="AY476" s="81">
        <f t="shared" si="370"/>
        <v>7.3102050011263797</v>
      </c>
      <c r="AZ476" s="81">
        <f t="shared" si="371"/>
        <v>25.435665914221218</v>
      </c>
      <c r="BA476" s="81">
        <f t="shared" si="372"/>
        <v>57.821106933636443</v>
      </c>
      <c r="BB476" s="81">
        <f t="shared" si="373"/>
        <v>41.888770433546554</v>
      </c>
      <c r="BC476" s="81">
        <f t="shared" si="374"/>
        <v>35.746984986463204</v>
      </c>
      <c r="BD476" s="82">
        <f t="shared" si="393"/>
        <v>4824</v>
      </c>
      <c r="BE476" s="83">
        <v>147</v>
      </c>
      <c r="BF476" s="83">
        <v>556</v>
      </c>
      <c r="BG476" s="83">
        <v>673</v>
      </c>
      <c r="BH476" s="83">
        <v>2514</v>
      </c>
      <c r="BI476" s="83">
        <v>5414</v>
      </c>
      <c r="BJ476" s="83">
        <v>258</v>
      </c>
      <c r="BK476" s="77">
        <f t="shared" si="394"/>
        <v>8859</v>
      </c>
      <c r="BL476" s="83">
        <f t="shared" si="375"/>
        <v>59</v>
      </c>
      <c r="BM476" s="84">
        <v>170</v>
      </c>
      <c r="BN476" s="83">
        <f t="shared" si="376"/>
        <v>292</v>
      </c>
      <c r="BO476" s="83">
        <f t="shared" si="377"/>
        <v>59</v>
      </c>
      <c r="BP476" s="83">
        <f t="shared" si="378"/>
        <v>1185</v>
      </c>
      <c r="BQ476" s="83">
        <f t="shared" si="379"/>
        <v>4156</v>
      </c>
      <c r="BR476" s="83">
        <f t="shared" si="380"/>
        <v>216</v>
      </c>
      <c r="BS476" s="77">
        <f t="shared" si="395"/>
        <v>5616</v>
      </c>
      <c r="BT476" s="83">
        <f t="shared" si="381"/>
        <v>68</v>
      </c>
      <c r="BU476" s="77">
        <v>192</v>
      </c>
      <c r="BV476" s="83">
        <f t="shared" si="382"/>
        <v>222</v>
      </c>
      <c r="BW476" s="83">
        <f t="shared" si="383"/>
        <v>500</v>
      </c>
      <c r="BX476" s="83">
        <f t="shared" si="384"/>
        <v>1172</v>
      </c>
      <c r="BY476" s="83">
        <f t="shared" si="385"/>
        <v>1143</v>
      </c>
      <c r="BZ476" s="83">
        <f t="shared" si="386"/>
        <v>40</v>
      </c>
      <c r="CA476" s="77">
        <f t="shared" si="396"/>
        <v>2855</v>
      </c>
      <c r="CB476" s="85">
        <v>15</v>
      </c>
      <c r="CC476" s="77">
        <v>35</v>
      </c>
      <c r="CD476" s="85">
        <v>35</v>
      </c>
      <c r="CE476" s="85">
        <v>108</v>
      </c>
      <c r="CF476" s="85">
        <v>105</v>
      </c>
      <c r="CG476" s="85">
        <v>69</v>
      </c>
      <c r="CH476" s="85">
        <v>2</v>
      </c>
      <c r="CI476" s="77">
        <f t="shared" si="397"/>
        <v>284</v>
      </c>
      <c r="CP476" s="77">
        <f t="shared" si="398"/>
        <v>0</v>
      </c>
      <c r="CQ476" s="85">
        <f t="shared" si="387"/>
        <v>5</v>
      </c>
      <c r="CR476" s="77">
        <v>5</v>
      </c>
      <c r="CS476" s="85">
        <f t="shared" si="356"/>
        <v>7</v>
      </c>
      <c r="CT476" s="85">
        <f t="shared" si="357"/>
        <v>6</v>
      </c>
      <c r="CU476" s="85">
        <f t="shared" si="358"/>
        <v>52</v>
      </c>
      <c r="CV476" s="85">
        <f t="shared" si="359"/>
        <v>46</v>
      </c>
      <c r="CW476" s="85">
        <f t="shared" si="355"/>
        <v>0</v>
      </c>
      <c r="CX476" s="77">
        <f t="shared" si="399"/>
        <v>104</v>
      </c>
      <c r="DP476" s="85">
        <v>2</v>
      </c>
      <c r="DQ476" s="85">
        <v>8</v>
      </c>
      <c r="DR476" s="85">
        <v>43</v>
      </c>
      <c r="DS476" s="85">
        <v>28</v>
      </c>
      <c r="DT476" s="85">
        <v>28</v>
      </c>
      <c r="DU476" s="85">
        <v>2</v>
      </c>
      <c r="DV476" s="85">
        <v>6</v>
      </c>
      <c r="DW476" s="85">
        <v>19</v>
      </c>
      <c r="DX476" s="85">
        <v>10</v>
      </c>
      <c r="DY476" s="85">
        <v>91</v>
      </c>
      <c r="DZ476" s="85">
        <v>168</v>
      </c>
      <c r="EA476" s="85">
        <v>5</v>
      </c>
      <c r="EB476" s="85">
        <v>62</v>
      </c>
      <c r="EC476" s="85">
        <v>203</v>
      </c>
      <c r="ED476" s="85">
        <v>490</v>
      </c>
      <c r="EE476" s="85">
        <v>1081</v>
      </c>
      <c r="EF476" s="85">
        <v>975</v>
      </c>
      <c r="EG476" s="85">
        <v>35</v>
      </c>
      <c r="ET476" s="85">
        <v>56</v>
      </c>
      <c r="EU476" s="85">
        <v>273</v>
      </c>
      <c r="EV476" s="85">
        <v>13</v>
      </c>
      <c r="EW476" s="85">
        <v>1094</v>
      </c>
      <c r="EX476" s="85">
        <v>4002</v>
      </c>
      <c r="EY476" s="85">
        <v>210</v>
      </c>
      <c r="EZ476" s="85">
        <v>1</v>
      </c>
      <c r="FA476" s="85">
        <v>11</v>
      </c>
      <c r="FB476" s="85">
        <v>3</v>
      </c>
      <c r="FC476" s="85">
        <v>63</v>
      </c>
      <c r="FD476" s="85">
        <v>126</v>
      </c>
      <c r="FE476" s="85">
        <v>4</v>
      </c>
      <c r="FF476" s="85">
        <v>5</v>
      </c>
      <c r="FG476" s="85">
        <v>7</v>
      </c>
      <c r="FH476" s="85">
        <v>6</v>
      </c>
      <c r="FI476" s="85">
        <v>52</v>
      </c>
      <c r="FJ476" s="85">
        <v>46</v>
      </c>
      <c r="FK476" s="85">
        <v>0</v>
      </c>
      <c r="FL476" s="86">
        <f t="shared" si="400"/>
        <v>5273.0999999999985</v>
      </c>
      <c r="FM476" s="99">
        <f t="shared" si="388"/>
        <v>263</v>
      </c>
      <c r="FN476" s="99">
        <f t="shared" si="389"/>
        <v>52</v>
      </c>
      <c r="FO476" s="100">
        <f t="shared" si="390"/>
        <v>44.71</v>
      </c>
      <c r="FP476" s="100">
        <f t="shared" si="391"/>
        <v>8892</v>
      </c>
      <c r="FQ476" s="101">
        <v>0.63527969301281018</v>
      </c>
      <c r="FR476" s="101">
        <v>0.42605842853874842</v>
      </c>
      <c r="FS476" s="101">
        <v>0.40396607730956419</v>
      </c>
      <c r="FT476" s="100" t="s">
        <v>1426</v>
      </c>
      <c r="FU476" s="100" t="s">
        <v>1496</v>
      </c>
      <c r="FV476" s="100" t="s">
        <v>1536</v>
      </c>
      <c r="FW476" s="100" t="s">
        <v>2293</v>
      </c>
      <c r="FX476" s="100" t="s">
        <v>1534</v>
      </c>
      <c r="FY476" s="100" t="s">
        <v>1711</v>
      </c>
      <c r="FZ476" s="100" t="s">
        <v>2203</v>
      </c>
      <c r="GA476" s="100" t="s">
        <v>1785</v>
      </c>
      <c r="GB476" s="100"/>
    </row>
    <row r="477" spans="1:184" hidden="1" x14ac:dyDescent="0.25">
      <c r="A477" s="32" t="s">
        <v>436</v>
      </c>
      <c r="B477" s="90" t="s">
        <v>465</v>
      </c>
      <c r="C477" s="41" t="str">
        <f>'[1]Özet tablo'!P476</f>
        <v>İSTANBUL</v>
      </c>
      <c r="D477" s="41"/>
      <c r="E477" s="41"/>
      <c r="F477" s="41"/>
      <c r="G477" s="91">
        <v>154</v>
      </c>
      <c r="H477" s="91">
        <v>980</v>
      </c>
      <c r="I477" s="91">
        <v>1426</v>
      </c>
      <c r="J477" s="91">
        <v>2560</v>
      </c>
      <c r="K477" s="92">
        <v>213</v>
      </c>
      <c r="L477" s="92">
        <v>1162</v>
      </c>
      <c r="M477" s="92">
        <v>1947</v>
      </c>
      <c r="N477" s="92">
        <v>3322</v>
      </c>
      <c r="O477" s="93">
        <v>464</v>
      </c>
      <c r="P477" s="40">
        <v>342</v>
      </c>
      <c r="Q477" s="94">
        <f t="shared" si="401"/>
        <v>762</v>
      </c>
      <c r="R477" s="95">
        <f t="shared" si="402"/>
        <v>0.29765625000000001</v>
      </c>
      <c r="S477" s="96">
        <v>4963</v>
      </c>
      <c r="T477" s="96">
        <v>6530</v>
      </c>
      <c r="U477" s="96">
        <v>4964</v>
      </c>
      <c r="V477" s="96">
        <v>6583</v>
      </c>
      <c r="W477" s="96">
        <v>11494</v>
      </c>
      <c r="X477" s="96">
        <v>16457</v>
      </c>
      <c r="Y477" s="73">
        <f t="shared" si="360"/>
        <v>4.2917590167237556</v>
      </c>
      <c r="Z477" s="73">
        <f t="shared" si="361"/>
        <v>17.7947932618683</v>
      </c>
      <c r="AA477" s="73">
        <f t="shared" si="362"/>
        <v>41.680096696212729</v>
      </c>
      <c r="AB477" s="73">
        <f t="shared" si="363"/>
        <v>28.110318427005392</v>
      </c>
      <c r="AC477" s="73">
        <f t="shared" si="364"/>
        <v>20.927264993619737</v>
      </c>
      <c r="AD477" s="97">
        <f t="shared" si="365"/>
        <v>8263</v>
      </c>
      <c r="AE477" s="40">
        <f t="shared" si="366"/>
        <v>2895</v>
      </c>
      <c r="AF477" s="98">
        <v>6965</v>
      </c>
      <c r="AG477" s="98">
        <v>5349</v>
      </c>
      <c r="AH477" s="98">
        <v>6920</v>
      </c>
      <c r="AI477" s="98">
        <v>5195</v>
      </c>
      <c r="AJ477" s="98">
        <v>1685</v>
      </c>
      <c r="AK477" s="98">
        <v>1659</v>
      </c>
      <c r="AL477" s="76">
        <v>85</v>
      </c>
      <c r="AM477" s="76">
        <v>242</v>
      </c>
      <c r="AN477" s="77">
        <v>159</v>
      </c>
      <c r="AO477" s="77">
        <v>1506</v>
      </c>
      <c r="AP477" s="77">
        <v>2800</v>
      </c>
      <c r="AQ477" s="77">
        <v>78</v>
      </c>
      <c r="AR477" s="77">
        <f t="shared" si="392"/>
        <v>4543</v>
      </c>
      <c r="AS477" s="77">
        <v>501</v>
      </c>
      <c r="AT477" s="78">
        <v>287</v>
      </c>
      <c r="AU477" s="79">
        <v>939</v>
      </c>
      <c r="AV477" s="80">
        <f t="shared" si="367"/>
        <v>24.051593323216995</v>
      </c>
      <c r="AW477" s="80">
        <f t="shared" si="368"/>
        <v>32.051176227816761</v>
      </c>
      <c r="AX477" s="80">
        <f t="shared" si="369"/>
        <v>45.755534167468717</v>
      </c>
      <c r="AY477" s="81">
        <f t="shared" si="370"/>
        <v>2.9725182277061135</v>
      </c>
      <c r="AZ477" s="81">
        <f t="shared" si="371"/>
        <v>21.76300578034682</v>
      </c>
      <c r="BA477" s="81">
        <f t="shared" si="372"/>
        <v>58.517441860465112</v>
      </c>
      <c r="BB477" s="81">
        <f t="shared" si="373"/>
        <v>40.086956521739133</v>
      </c>
      <c r="BC477" s="81">
        <f t="shared" si="374"/>
        <v>34.221931474364212</v>
      </c>
      <c r="BD477" s="82">
        <f t="shared" si="393"/>
        <v>2854</v>
      </c>
      <c r="BE477" s="83">
        <v>87</v>
      </c>
      <c r="BF477" s="83">
        <v>299</v>
      </c>
      <c r="BG477" s="83">
        <v>149</v>
      </c>
      <c r="BH477" s="83">
        <v>1350</v>
      </c>
      <c r="BI477" s="83">
        <v>3049</v>
      </c>
      <c r="BJ477" s="83">
        <v>106</v>
      </c>
      <c r="BK477" s="77">
        <f t="shared" si="394"/>
        <v>4654</v>
      </c>
      <c r="BL477" s="83">
        <f t="shared" si="375"/>
        <v>36</v>
      </c>
      <c r="BM477" s="84">
        <v>79</v>
      </c>
      <c r="BN477" s="83">
        <f t="shared" si="376"/>
        <v>128</v>
      </c>
      <c r="BO477" s="83">
        <f t="shared" si="377"/>
        <v>23</v>
      </c>
      <c r="BP477" s="83">
        <f t="shared" si="378"/>
        <v>539</v>
      </c>
      <c r="BQ477" s="83">
        <f t="shared" si="379"/>
        <v>1730</v>
      </c>
      <c r="BR477" s="83">
        <f t="shared" si="380"/>
        <v>86</v>
      </c>
      <c r="BS477" s="77">
        <f t="shared" si="395"/>
        <v>2378</v>
      </c>
      <c r="BT477" s="83">
        <f t="shared" si="381"/>
        <v>27</v>
      </c>
      <c r="BU477" s="77">
        <v>87</v>
      </c>
      <c r="BV477" s="83">
        <f t="shared" si="382"/>
        <v>88</v>
      </c>
      <c r="BW477" s="83">
        <f t="shared" si="383"/>
        <v>103</v>
      </c>
      <c r="BX477" s="83">
        <f t="shared" si="384"/>
        <v>447</v>
      </c>
      <c r="BY477" s="83">
        <f t="shared" si="385"/>
        <v>490</v>
      </c>
      <c r="BZ477" s="83">
        <f t="shared" si="386"/>
        <v>19</v>
      </c>
      <c r="CA477" s="77">
        <f t="shared" si="396"/>
        <v>1059</v>
      </c>
      <c r="CB477" s="85">
        <v>1</v>
      </c>
      <c r="CC477" s="77">
        <v>3</v>
      </c>
      <c r="CD477" s="85">
        <v>2</v>
      </c>
      <c r="CE477" s="85">
        <v>15</v>
      </c>
      <c r="CF477" s="85">
        <v>15</v>
      </c>
      <c r="CG477" s="85">
        <v>0</v>
      </c>
      <c r="CH477" s="85">
        <v>0</v>
      </c>
      <c r="CI477" s="77">
        <f t="shared" si="397"/>
        <v>30</v>
      </c>
      <c r="CJ477" s="85">
        <v>14</v>
      </c>
      <c r="CK477" s="85">
        <v>66</v>
      </c>
      <c r="CL477" s="85">
        <v>0</v>
      </c>
      <c r="CM477" s="85">
        <v>245</v>
      </c>
      <c r="CN477" s="85">
        <v>724</v>
      </c>
      <c r="CO477" s="85">
        <v>1</v>
      </c>
      <c r="CP477" s="77">
        <f t="shared" si="398"/>
        <v>970</v>
      </c>
      <c r="CQ477" s="85">
        <f t="shared" si="387"/>
        <v>9</v>
      </c>
      <c r="CR477" s="77">
        <v>73</v>
      </c>
      <c r="CS477" s="85">
        <f t="shared" si="356"/>
        <v>15</v>
      </c>
      <c r="CT477" s="85">
        <f t="shared" si="357"/>
        <v>8</v>
      </c>
      <c r="CU477" s="85">
        <f t="shared" si="358"/>
        <v>104</v>
      </c>
      <c r="CV477" s="85">
        <f t="shared" si="359"/>
        <v>105</v>
      </c>
      <c r="CW477" s="85">
        <f t="shared" si="355"/>
        <v>0</v>
      </c>
      <c r="CX477" s="77">
        <f t="shared" si="399"/>
        <v>217</v>
      </c>
      <c r="CY477" s="85">
        <v>9</v>
      </c>
      <c r="CZ477" s="85">
        <v>15</v>
      </c>
      <c r="DA477" s="85">
        <v>8</v>
      </c>
      <c r="DB477" s="85">
        <v>104</v>
      </c>
      <c r="DC477" s="85">
        <v>105</v>
      </c>
      <c r="DD477" s="85">
        <v>0</v>
      </c>
      <c r="DP477" s="85">
        <v>2</v>
      </c>
      <c r="DQ477" s="85">
        <v>4</v>
      </c>
      <c r="DR477" s="85">
        <v>7</v>
      </c>
      <c r="DS477" s="85">
        <v>29</v>
      </c>
      <c r="DT477" s="85">
        <v>29</v>
      </c>
      <c r="DU477" s="85">
        <v>0</v>
      </c>
      <c r="DV477" s="85">
        <v>7</v>
      </c>
      <c r="DW477" s="85">
        <v>23</v>
      </c>
      <c r="DX477" s="85">
        <v>5</v>
      </c>
      <c r="DY477" s="85">
        <v>134</v>
      </c>
      <c r="DZ477" s="85">
        <v>205</v>
      </c>
      <c r="EA477" s="85">
        <v>13</v>
      </c>
      <c r="EB477" s="85">
        <v>20</v>
      </c>
      <c r="EC477" s="85">
        <v>65</v>
      </c>
      <c r="ED477" s="85">
        <v>98</v>
      </c>
      <c r="EE477" s="85">
        <v>313</v>
      </c>
      <c r="EF477" s="85">
        <v>285</v>
      </c>
      <c r="EG477" s="85">
        <v>6</v>
      </c>
      <c r="ET477" s="85">
        <v>33</v>
      </c>
      <c r="EU477" s="85">
        <v>118</v>
      </c>
      <c r="EV477" s="85">
        <v>12</v>
      </c>
      <c r="EW477" s="85">
        <v>459</v>
      </c>
      <c r="EX477" s="85">
        <v>1640</v>
      </c>
      <c r="EY477" s="85">
        <v>84</v>
      </c>
      <c r="EZ477" s="85">
        <v>1</v>
      </c>
      <c r="FA477" s="85">
        <v>6</v>
      </c>
      <c r="FB477" s="85">
        <v>4</v>
      </c>
      <c r="FC477" s="85">
        <v>51</v>
      </c>
      <c r="FD477" s="85">
        <v>61</v>
      </c>
      <c r="FE477" s="85">
        <v>2</v>
      </c>
      <c r="FL477" s="86">
        <f t="shared" si="400"/>
        <v>3809.5</v>
      </c>
      <c r="FM477" s="99">
        <f t="shared" si="388"/>
        <v>190</v>
      </c>
      <c r="FN477" s="99">
        <f t="shared" si="389"/>
        <v>38</v>
      </c>
      <c r="FO477" s="100">
        <f t="shared" si="390"/>
        <v>32.299999999999997</v>
      </c>
      <c r="FP477" s="100">
        <f t="shared" si="391"/>
        <v>6498</v>
      </c>
      <c r="FQ477" s="101">
        <v>9.8118571519836412E-2</v>
      </c>
      <c r="FR477" s="101">
        <v>7.9235858853292776E-2</v>
      </c>
      <c r="FS477" s="101">
        <v>3.110875693828153E-2</v>
      </c>
      <c r="FT477" s="100" t="s">
        <v>2277</v>
      </c>
      <c r="FU477" s="100" t="s">
        <v>1896</v>
      </c>
      <c r="FV477" s="100" t="s">
        <v>1893</v>
      </c>
      <c r="FW477" s="100" t="s">
        <v>1752</v>
      </c>
      <c r="FX477" s="100" t="s">
        <v>1963</v>
      </c>
      <c r="FY477" s="100" t="s">
        <v>1794</v>
      </c>
      <c r="FZ477" s="100" t="s">
        <v>2222</v>
      </c>
      <c r="GA477" s="100" t="s">
        <v>1971</v>
      </c>
      <c r="GB477" s="100"/>
    </row>
    <row r="478" spans="1:184" hidden="1" x14ac:dyDescent="0.25">
      <c r="A478" s="32" t="s">
        <v>436</v>
      </c>
      <c r="B478" s="90" t="s">
        <v>466</v>
      </c>
      <c r="C478" s="41" t="str">
        <f>'[1]Özet tablo'!P477</f>
        <v>İSTANBUL</v>
      </c>
      <c r="D478" s="41"/>
      <c r="E478" s="41"/>
      <c r="F478" s="41"/>
      <c r="G478" s="91">
        <v>573</v>
      </c>
      <c r="H478" s="91">
        <v>1545</v>
      </c>
      <c r="I478" s="91">
        <v>1696</v>
      </c>
      <c r="J478" s="91">
        <v>3814</v>
      </c>
      <c r="K478" s="92">
        <v>679</v>
      </c>
      <c r="L478" s="92">
        <v>1718</v>
      </c>
      <c r="M478" s="92">
        <v>2428</v>
      </c>
      <c r="N478" s="92">
        <v>4825</v>
      </c>
      <c r="O478" s="93">
        <v>157</v>
      </c>
      <c r="P478" s="40">
        <v>494</v>
      </c>
      <c r="Q478" s="94">
        <f t="shared" si="401"/>
        <v>1011</v>
      </c>
      <c r="R478" s="95">
        <f t="shared" si="402"/>
        <v>0.26507603565810173</v>
      </c>
      <c r="S478" s="96">
        <v>2966</v>
      </c>
      <c r="T478" s="96">
        <v>4150</v>
      </c>
      <c r="U478" s="96">
        <v>3146</v>
      </c>
      <c r="V478" s="96">
        <v>4212</v>
      </c>
      <c r="W478" s="96">
        <v>7296</v>
      </c>
      <c r="X478" s="96">
        <v>10262</v>
      </c>
      <c r="Y478" s="73">
        <f t="shared" si="360"/>
        <v>22.89278489548213</v>
      </c>
      <c r="Z478" s="73">
        <f t="shared" si="361"/>
        <v>41.397590361445786</v>
      </c>
      <c r="AA478" s="73">
        <f t="shared" si="362"/>
        <v>66.465352828989182</v>
      </c>
      <c r="AB478" s="73">
        <f t="shared" si="363"/>
        <v>52.206688596491226</v>
      </c>
      <c r="AC478" s="73">
        <f t="shared" si="364"/>
        <v>43.734164880140327</v>
      </c>
      <c r="AD478" s="97">
        <f t="shared" si="365"/>
        <v>3487</v>
      </c>
      <c r="AE478" s="40">
        <f t="shared" si="366"/>
        <v>1055</v>
      </c>
      <c r="AF478" s="98">
        <v>3864</v>
      </c>
      <c r="AG478" s="98">
        <v>3025</v>
      </c>
      <c r="AH478" s="98">
        <v>3879</v>
      </c>
      <c r="AI478" s="98">
        <v>3038</v>
      </c>
      <c r="AJ478" s="98">
        <v>1052</v>
      </c>
      <c r="AK478" s="98">
        <v>950</v>
      </c>
      <c r="AL478" s="76">
        <v>93</v>
      </c>
      <c r="AM478" s="76">
        <v>303</v>
      </c>
      <c r="AN478" s="77">
        <v>614</v>
      </c>
      <c r="AO478" s="77">
        <v>1687</v>
      </c>
      <c r="AP478" s="77">
        <v>2371</v>
      </c>
      <c r="AQ478" s="77">
        <v>78</v>
      </c>
      <c r="AR478" s="77">
        <f t="shared" si="392"/>
        <v>4750</v>
      </c>
      <c r="AS478" s="77">
        <v>629</v>
      </c>
      <c r="AT478" s="78">
        <v>79</v>
      </c>
      <c r="AU478" s="79">
        <v>353</v>
      </c>
      <c r="AV478" s="80">
        <f t="shared" si="367"/>
        <v>40.145142668645882</v>
      </c>
      <c r="AW478" s="80">
        <f t="shared" si="368"/>
        <v>50.701171027902269</v>
      </c>
      <c r="AX478" s="80">
        <f t="shared" si="369"/>
        <v>59.907834101382484</v>
      </c>
      <c r="AY478" s="81">
        <f t="shared" si="370"/>
        <v>20.297520661157026</v>
      </c>
      <c r="AZ478" s="81">
        <f t="shared" si="371"/>
        <v>43.490590358339773</v>
      </c>
      <c r="BA478" s="81">
        <f t="shared" si="372"/>
        <v>68.53300733496333</v>
      </c>
      <c r="BB478" s="81">
        <f t="shared" si="373"/>
        <v>56.343330405320614</v>
      </c>
      <c r="BC478" s="81">
        <f t="shared" si="374"/>
        <v>48.025298664792693</v>
      </c>
      <c r="BD478" s="82">
        <f t="shared" si="393"/>
        <v>1287</v>
      </c>
      <c r="BE478" s="83">
        <v>98</v>
      </c>
      <c r="BF478" s="83">
        <v>333</v>
      </c>
      <c r="BG478" s="83">
        <v>648</v>
      </c>
      <c r="BH478" s="83">
        <v>1666</v>
      </c>
      <c r="BI478" s="83">
        <v>2547</v>
      </c>
      <c r="BJ478" s="83">
        <v>141</v>
      </c>
      <c r="BK478" s="77">
        <f t="shared" si="394"/>
        <v>5002</v>
      </c>
      <c r="BL478" s="83">
        <f t="shared" si="375"/>
        <v>38</v>
      </c>
      <c r="BM478" s="84">
        <v>96</v>
      </c>
      <c r="BN478" s="83">
        <f t="shared" si="376"/>
        <v>134</v>
      </c>
      <c r="BO478" s="83">
        <f t="shared" si="377"/>
        <v>75</v>
      </c>
      <c r="BP478" s="83">
        <f t="shared" si="378"/>
        <v>728</v>
      </c>
      <c r="BQ478" s="83">
        <f t="shared" si="379"/>
        <v>1525</v>
      </c>
      <c r="BR478" s="83">
        <f t="shared" si="380"/>
        <v>99</v>
      </c>
      <c r="BS478" s="77">
        <f t="shared" si="395"/>
        <v>2427</v>
      </c>
      <c r="BT478" s="83">
        <f t="shared" si="381"/>
        <v>45</v>
      </c>
      <c r="BU478" s="77">
        <v>175</v>
      </c>
      <c r="BV478" s="83">
        <f t="shared" si="382"/>
        <v>152</v>
      </c>
      <c r="BW478" s="83">
        <f t="shared" si="383"/>
        <v>398</v>
      </c>
      <c r="BX478" s="83">
        <f t="shared" si="384"/>
        <v>717</v>
      </c>
      <c r="BY478" s="83">
        <f t="shared" si="385"/>
        <v>866</v>
      </c>
      <c r="BZ478" s="83">
        <f t="shared" si="386"/>
        <v>37</v>
      </c>
      <c r="CA478" s="77">
        <f t="shared" si="396"/>
        <v>2018</v>
      </c>
      <c r="CB478" s="85">
        <v>8</v>
      </c>
      <c r="CC478" s="77">
        <v>25</v>
      </c>
      <c r="CD478" s="85">
        <v>29</v>
      </c>
      <c r="CE478" s="85">
        <v>139</v>
      </c>
      <c r="CF478" s="85">
        <v>129</v>
      </c>
      <c r="CG478" s="85">
        <v>67</v>
      </c>
      <c r="CH478" s="85">
        <v>2</v>
      </c>
      <c r="CI478" s="77">
        <f t="shared" si="397"/>
        <v>337</v>
      </c>
      <c r="CP478" s="77">
        <f t="shared" si="398"/>
        <v>0</v>
      </c>
      <c r="CQ478" s="85">
        <f t="shared" si="387"/>
        <v>7</v>
      </c>
      <c r="CR478" s="77">
        <v>7</v>
      </c>
      <c r="CS478" s="85">
        <f t="shared" si="356"/>
        <v>18</v>
      </c>
      <c r="CT478" s="85">
        <f t="shared" si="357"/>
        <v>36</v>
      </c>
      <c r="CU478" s="85">
        <f t="shared" si="358"/>
        <v>92</v>
      </c>
      <c r="CV478" s="85">
        <f t="shared" si="359"/>
        <v>89</v>
      </c>
      <c r="CW478" s="85">
        <f t="shared" si="355"/>
        <v>3</v>
      </c>
      <c r="CX478" s="77">
        <f t="shared" si="399"/>
        <v>220</v>
      </c>
      <c r="CY478" s="85">
        <v>4</v>
      </c>
      <c r="CZ478" s="85">
        <v>7</v>
      </c>
      <c r="DA478" s="85">
        <v>0</v>
      </c>
      <c r="DB478" s="85">
        <v>54</v>
      </c>
      <c r="DC478" s="85">
        <v>48</v>
      </c>
      <c r="DD478" s="85">
        <v>1</v>
      </c>
      <c r="DE478" s="85">
        <v>3</v>
      </c>
      <c r="DF478" s="85">
        <v>11</v>
      </c>
      <c r="DG478" s="85">
        <v>36</v>
      </c>
      <c r="DH478" s="85">
        <v>38</v>
      </c>
      <c r="DI478" s="85">
        <v>41</v>
      </c>
      <c r="DJ478" s="85">
        <v>2</v>
      </c>
      <c r="DP478" s="85">
        <v>2</v>
      </c>
      <c r="DQ478" s="85">
        <v>6</v>
      </c>
      <c r="DR478" s="85">
        <v>19</v>
      </c>
      <c r="DS478" s="85">
        <v>40</v>
      </c>
      <c r="DT478" s="85">
        <v>25</v>
      </c>
      <c r="DU478" s="85">
        <v>0</v>
      </c>
      <c r="DV478" s="85">
        <v>7</v>
      </c>
      <c r="DW478" s="85">
        <v>20</v>
      </c>
      <c r="DX478" s="85">
        <v>30</v>
      </c>
      <c r="DY478" s="85">
        <v>76</v>
      </c>
      <c r="DZ478" s="85">
        <v>135</v>
      </c>
      <c r="EA478" s="85">
        <v>13</v>
      </c>
      <c r="EB478" s="85">
        <v>38</v>
      </c>
      <c r="EC478" s="85">
        <v>132</v>
      </c>
      <c r="ED478" s="85">
        <v>368</v>
      </c>
      <c r="EE478" s="85">
        <v>641</v>
      </c>
      <c r="EF478" s="85">
        <v>731</v>
      </c>
      <c r="EG478" s="85">
        <v>24</v>
      </c>
      <c r="ET478" s="85">
        <v>36</v>
      </c>
      <c r="EU478" s="85">
        <v>128</v>
      </c>
      <c r="EV478" s="85">
        <v>56</v>
      </c>
      <c r="EW478" s="85">
        <v>688</v>
      </c>
      <c r="EX478" s="85">
        <v>1500</v>
      </c>
      <c r="EY478" s="85">
        <v>99</v>
      </c>
      <c r="FL478" s="86">
        <f t="shared" si="400"/>
        <v>626.89999999999964</v>
      </c>
      <c r="FM478" s="99">
        <f t="shared" si="388"/>
        <v>31</v>
      </c>
      <c r="FN478" s="99">
        <f t="shared" si="389"/>
        <v>6</v>
      </c>
      <c r="FO478" s="100">
        <f t="shared" si="390"/>
        <v>5.27</v>
      </c>
      <c r="FP478" s="100">
        <f t="shared" si="391"/>
        <v>1026</v>
      </c>
      <c r="FQ478" s="101">
        <v>0.21625401767743704</v>
      </c>
      <c r="FR478" s="101">
        <v>9.0023524697013871E-2</v>
      </c>
      <c r="FS478" s="101">
        <v>8.3955475564534435E-2</v>
      </c>
      <c r="FT478" s="100" t="s">
        <v>2174</v>
      </c>
      <c r="FU478" s="100" t="s">
        <v>2295</v>
      </c>
      <c r="FV478" s="100" t="s">
        <v>2292</v>
      </c>
      <c r="FW478" s="100" t="s">
        <v>2201</v>
      </c>
      <c r="FX478" s="100" t="s">
        <v>2200</v>
      </c>
      <c r="FY478" s="100" t="s">
        <v>2052</v>
      </c>
      <c r="FZ478" s="100" t="s">
        <v>2241</v>
      </c>
      <c r="GA478" s="100" t="s">
        <v>1757</v>
      </c>
      <c r="GB478" s="100"/>
    </row>
    <row r="479" spans="1:184" hidden="1" x14ac:dyDescent="0.25">
      <c r="A479" s="32" t="s">
        <v>436</v>
      </c>
      <c r="B479" s="90" t="s">
        <v>467</v>
      </c>
      <c r="C479" s="41" t="str">
        <f>'[1]Özet tablo'!P478</f>
        <v>İSTANBUL</v>
      </c>
      <c r="D479" s="41"/>
      <c r="E479" s="41"/>
      <c r="F479" s="41"/>
      <c r="G479" s="91">
        <v>191</v>
      </c>
      <c r="H479" s="91">
        <v>623</v>
      </c>
      <c r="I479" s="91">
        <v>896</v>
      </c>
      <c r="J479" s="91">
        <v>1710</v>
      </c>
      <c r="K479" s="92">
        <v>229</v>
      </c>
      <c r="L479" s="92">
        <v>651</v>
      </c>
      <c r="M479" s="92">
        <v>1107</v>
      </c>
      <c r="N479" s="92">
        <v>1987</v>
      </c>
      <c r="O479" s="93">
        <v>107</v>
      </c>
      <c r="P479" s="40">
        <v>243</v>
      </c>
      <c r="Q479" s="94">
        <f t="shared" si="401"/>
        <v>277</v>
      </c>
      <c r="R479" s="95">
        <f t="shared" si="402"/>
        <v>0.16198830409356726</v>
      </c>
      <c r="S479" s="96">
        <v>1650</v>
      </c>
      <c r="T479" s="96">
        <v>2137</v>
      </c>
      <c r="U479" s="96">
        <v>1639</v>
      </c>
      <c r="V479" s="96">
        <v>2124</v>
      </c>
      <c r="W479" s="96">
        <v>3776</v>
      </c>
      <c r="X479" s="96">
        <v>5426</v>
      </c>
      <c r="Y479" s="73">
        <f t="shared" si="360"/>
        <v>13.878787878787879</v>
      </c>
      <c r="Z479" s="73">
        <f t="shared" si="361"/>
        <v>30.463266261113709</v>
      </c>
      <c r="AA479" s="73">
        <f t="shared" si="362"/>
        <v>59.243441122635751</v>
      </c>
      <c r="AB479" s="73">
        <f t="shared" si="363"/>
        <v>42.95550847457627</v>
      </c>
      <c r="AC479" s="73">
        <f t="shared" si="364"/>
        <v>34.11352746037597</v>
      </c>
      <c r="AD479" s="97">
        <f t="shared" si="365"/>
        <v>2154</v>
      </c>
      <c r="AE479" s="40">
        <f t="shared" si="366"/>
        <v>668</v>
      </c>
      <c r="AF479" s="98">
        <v>2229</v>
      </c>
      <c r="AG479" s="98">
        <v>1740</v>
      </c>
      <c r="AH479" s="98">
        <v>2215</v>
      </c>
      <c r="AI479" s="98">
        <v>1691</v>
      </c>
      <c r="AJ479" s="98">
        <v>500</v>
      </c>
      <c r="AK479" s="98">
        <v>500</v>
      </c>
      <c r="AL479" s="76">
        <v>55</v>
      </c>
      <c r="AM479" s="76">
        <v>114</v>
      </c>
      <c r="AN479" s="77">
        <v>224</v>
      </c>
      <c r="AO479" s="77">
        <v>656</v>
      </c>
      <c r="AP479" s="77">
        <v>1172</v>
      </c>
      <c r="AQ479" s="77">
        <v>48</v>
      </c>
      <c r="AR479" s="77">
        <f t="shared" si="392"/>
        <v>2100</v>
      </c>
      <c r="AS479" s="77">
        <v>282</v>
      </c>
      <c r="AT479" s="78">
        <v>67</v>
      </c>
      <c r="AU479" s="79">
        <v>168</v>
      </c>
      <c r="AV479" s="80">
        <f t="shared" si="367"/>
        <v>33.867677062081029</v>
      </c>
      <c r="AW479" s="80">
        <f t="shared" si="368"/>
        <v>40.809011776753714</v>
      </c>
      <c r="AX479" s="80">
        <f t="shared" si="369"/>
        <v>55.470136014192782</v>
      </c>
      <c r="AY479" s="81">
        <f t="shared" si="370"/>
        <v>12.873563218390805</v>
      </c>
      <c r="AZ479" s="81">
        <f t="shared" si="371"/>
        <v>29.616252821670429</v>
      </c>
      <c r="BA479" s="81">
        <f t="shared" si="372"/>
        <v>64.217252396166131</v>
      </c>
      <c r="BB479" s="81">
        <f t="shared" si="373"/>
        <v>46.822514752610076</v>
      </c>
      <c r="BC479" s="81">
        <f t="shared" si="374"/>
        <v>41.490714830831848</v>
      </c>
      <c r="BD479" s="82">
        <f t="shared" si="393"/>
        <v>784</v>
      </c>
      <c r="BE479" s="83">
        <v>58</v>
      </c>
      <c r="BF479" s="83">
        <v>134</v>
      </c>
      <c r="BG479" s="83">
        <v>222</v>
      </c>
      <c r="BH479" s="83">
        <v>598</v>
      </c>
      <c r="BI479" s="83">
        <v>1206</v>
      </c>
      <c r="BJ479" s="83">
        <v>77</v>
      </c>
      <c r="BK479" s="77">
        <f t="shared" si="394"/>
        <v>2103</v>
      </c>
      <c r="BL479" s="83">
        <f t="shared" si="375"/>
        <v>41</v>
      </c>
      <c r="BM479" s="84">
        <v>78</v>
      </c>
      <c r="BN479" s="83">
        <f t="shared" si="376"/>
        <v>94</v>
      </c>
      <c r="BO479" s="83">
        <f t="shared" si="377"/>
        <v>107</v>
      </c>
      <c r="BP479" s="83">
        <f t="shared" si="378"/>
        <v>448</v>
      </c>
      <c r="BQ479" s="83">
        <f t="shared" si="379"/>
        <v>1052</v>
      </c>
      <c r="BR479" s="83">
        <f t="shared" si="380"/>
        <v>71</v>
      </c>
      <c r="BS479" s="77">
        <f t="shared" si="395"/>
        <v>1678</v>
      </c>
      <c r="BT479" s="83">
        <f t="shared" si="381"/>
        <v>12</v>
      </c>
      <c r="BU479" s="77">
        <v>29</v>
      </c>
      <c r="BV479" s="83">
        <f t="shared" si="382"/>
        <v>30</v>
      </c>
      <c r="BW479" s="83">
        <f t="shared" si="383"/>
        <v>66</v>
      </c>
      <c r="BX479" s="83">
        <f t="shared" si="384"/>
        <v>117</v>
      </c>
      <c r="BY479" s="83">
        <f t="shared" si="385"/>
        <v>135</v>
      </c>
      <c r="BZ479" s="83">
        <f t="shared" si="386"/>
        <v>5</v>
      </c>
      <c r="CA479" s="77">
        <f t="shared" si="396"/>
        <v>323</v>
      </c>
      <c r="CB479" s="85">
        <v>5</v>
      </c>
      <c r="CC479" s="77">
        <v>7</v>
      </c>
      <c r="CD479" s="85">
        <v>10</v>
      </c>
      <c r="CE479" s="85">
        <v>49</v>
      </c>
      <c r="CF479" s="85">
        <v>33</v>
      </c>
      <c r="CG479" s="85">
        <v>19</v>
      </c>
      <c r="CH479" s="85">
        <v>1</v>
      </c>
      <c r="CI479" s="77">
        <f t="shared" si="397"/>
        <v>102</v>
      </c>
      <c r="CP479" s="77">
        <f t="shared" si="398"/>
        <v>0</v>
      </c>
      <c r="CQ479" s="85">
        <f t="shared" si="387"/>
        <v>0</v>
      </c>
      <c r="CR479" s="77"/>
      <c r="CS479" s="85">
        <f t="shared" si="356"/>
        <v>0</v>
      </c>
      <c r="CT479" s="85">
        <f t="shared" si="357"/>
        <v>0</v>
      </c>
      <c r="CU479" s="85">
        <f t="shared" si="358"/>
        <v>0</v>
      </c>
      <c r="CV479" s="85">
        <f t="shared" si="359"/>
        <v>0</v>
      </c>
      <c r="CW479" s="85">
        <f t="shared" si="355"/>
        <v>0</v>
      </c>
      <c r="CX479" s="77">
        <f t="shared" si="399"/>
        <v>0</v>
      </c>
      <c r="DV479" s="85">
        <v>2</v>
      </c>
      <c r="DW479" s="85">
        <v>4</v>
      </c>
      <c r="DX479" s="85">
        <v>6</v>
      </c>
      <c r="DY479" s="85">
        <v>5</v>
      </c>
      <c r="DZ479" s="85">
        <v>7</v>
      </c>
      <c r="EA479" s="85">
        <v>0</v>
      </c>
      <c r="EB479" s="85">
        <v>10</v>
      </c>
      <c r="EC479" s="85">
        <v>26</v>
      </c>
      <c r="ED479" s="85">
        <v>60</v>
      </c>
      <c r="EE479" s="85">
        <v>112</v>
      </c>
      <c r="EF479" s="85">
        <v>128</v>
      </c>
      <c r="EG479" s="85">
        <v>5</v>
      </c>
      <c r="EH479" s="85">
        <v>1</v>
      </c>
      <c r="EI479" s="85">
        <v>1</v>
      </c>
      <c r="EJ479" s="85">
        <v>2</v>
      </c>
      <c r="EK479" s="85">
        <v>1</v>
      </c>
      <c r="EL479" s="85">
        <v>3</v>
      </c>
      <c r="EM479" s="85">
        <v>0</v>
      </c>
      <c r="ET479" s="85">
        <v>36</v>
      </c>
      <c r="EU479" s="85">
        <v>68</v>
      </c>
      <c r="EV479" s="85">
        <v>3</v>
      </c>
      <c r="EW479" s="85">
        <v>259</v>
      </c>
      <c r="EX479" s="85">
        <v>864</v>
      </c>
      <c r="EY479" s="85">
        <v>61</v>
      </c>
      <c r="EZ479" s="85">
        <v>4</v>
      </c>
      <c r="FA479" s="85">
        <v>25</v>
      </c>
      <c r="FB479" s="85">
        <v>102</v>
      </c>
      <c r="FC479" s="85">
        <v>188</v>
      </c>
      <c r="FD479" s="85">
        <v>185</v>
      </c>
      <c r="FE479" s="85">
        <v>10</v>
      </c>
      <c r="FL479" s="86">
        <f t="shared" si="400"/>
        <v>791.19999999999982</v>
      </c>
      <c r="FM479" s="99">
        <f t="shared" si="388"/>
        <v>39</v>
      </c>
      <c r="FN479" s="99">
        <f t="shared" si="389"/>
        <v>7</v>
      </c>
      <c r="FO479" s="100">
        <f t="shared" si="390"/>
        <v>6.63</v>
      </c>
      <c r="FP479" s="100">
        <f t="shared" si="391"/>
        <v>1197</v>
      </c>
      <c r="FQ479" s="101">
        <v>0.47720222496116921</v>
      </c>
      <c r="FR479" s="101">
        <v>0.26374918543111853</v>
      </c>
      <c r="FS479" s="101">
        <v>0.20297903176610702</v>
      </c>
      <c r="FT479" s="100" t="s">
        <v>1520</v>
      </c>
      <c r="FU479" s="100" t="s">
        <v>1768</v>
      </c>
      <c r="FV479" s="100" t="s">
        <v>1628</v>
      </c>
      <c r="FW479" s="100" t="s">
        <v>1539</v>
      </c>
      <c r="FX479" s="100" t="s">
        <v>2368</v>
      </c>
      <c r="FY479" s="100" t="s">
        <v>2338</v>
      </c>
      <c r="FZ479" s="100" t="s">
        <v>2247</v>
      </c>
      <c r="GA479" s="100" t="s">
        <v>1489</v>
      </c>
      <c r="GB479" s="100"/>
    </row>
    <row r="480" spans="1:184" hidden="1" x14ac:dyDescent="0.25">
      <c r="A480" s="32" t="s">
        <v>436</v>
      </c>
      <c r="B480" s="90" t="s">
        <v>468</v>
      </c>
      <c r="C480" s="41" t="str">
        <f>'[1]Özet tablo'!P479</f>
        <v>İSTANBUL</v>
      </c>
      <c r="D480" s="41"/>
      <c r="E480" s="41"/>
      <c r="F480" s="41"/>
      <c r="G480" s="91">
        <v>113</v>
      </c>
      <c r="H480" s="91">
        <v>796</v>
      </c>
      <c r="I480" s="91">
        <v>1007</v>
      </c>
      <c r="J480" s="91">
        <v>1916</v>
      </c>
      <c r="K480" s="92">
        <v>157</v>
      </c>
      <c r="L480" s="92">
        <v>880</v>
      </c>
      <c r="M480" s="92">
        <v>1433</v>
      </c>
      <c r="N480" s="92">
        <v>2470</v>
      </c>
      <c r="O480" s="93">
        <v>636</v>
      </c>
      <c r="P480" s="40">
        <v>164</v>
      </c>
      <c r="Q480" s="94">
        <f t="shared" si="401"/>
        <v>554</v>
      </c>
      <c r="R480" s="95">
        <f t="shared" si="402"/>
        <v>0.28914405010438415</v>
      </c>
      <c r="S480" s="96">
        <v>4924</v>
      </c>
      <c r="T480" s="96">
        <v>6814</v>
      </c>
      <c r="U480" s="96">
        <v>5221</v>
      </c>
      <c r="V480" s="96">
        <v>6827</v>
      </c>
      <c r="W480" s="96">
        <v>12035</v>
      </c>
      <c r="X480" s="96">
        <v>16959</v>
      </c>
      <c r="Y480" s="73">
        <f t="shared" si="360"/>
        <v>3.188464662875711</v>
      </c>
      <c r="Z480" s="73">
        <f t="shared" si="361"/>
        <v>12.914587613736424</v>
      </c>
      <c r="AA480" s="73">
        <f t="shared" si="362"/>
        <v>36.487262976441293</v>
      </c>
      <c r="AB480" s="73">
        <f t="shared" si="363"/>
        <v>23.140839218944745</v>
      </c>
      <c r="AC480" s="73">
        <f t="shared" si="364"/>
        <v>17.34772097411404</v>
      </c>
      <c r="AD480" s="97">
        <f t="shared" si="365"/>
        <v>9250</v>
      </c>
      <c r="AE480" s="40">
        <f t="shared" si="366"/>
        <v>3316</v>
      </c>
      <c r="AF480" s="98">
        <v>6659</v>
      </c>
      <c r="AG480" s="98">
        <v>5264</v>
      </c>
      <c r="AH480" s="98">
        <v>6516</v>
      </c>
      <c r="AI480" s="98">
        <v>5161</v>
      </c>
      <c r="AJ480" s="98">
        <v>1594</v>
      </c>
      <c r="AK480" s="98">
        <v>1668</v>
      </c>
      <c r="AL480" s="76">
        <v>43</v>
      </c>
      <c r="AM480" s="76">
        <v>125</v>
      </c>
      <c r="AN480" s="77">
        <v>115</v>
      </c>
      <c r="AO480" s="77">
        <v>916</v>
      </c>
      <c r="AP480" s="77">
        <v>1567</v>
      </c>
      <c r="AQ480" s="77">
        <v>51</v>
      </c>
      <c r="AR480" s="77">
        <f t="shared" si="392"/>
        <v>2649</v>
      </c>
      <c r="AS480" s="77">
        <v>284</v>
      </c>
      <c r="AT480" s="78">
        <v>355</v>
      </c>
      <c r="AU480" s="79">
        <v>1043</v>
      </c>
      <c r="AV480" s="80">
        <f t="shared" si="367"/>
        <v>13.899280575539569</v>
      </c>
      <c r="AW480" s="80">
        <f t="shared" si="368"/>
        <v>19.268647769118779</v>
      </c>
      <c r="AX480" s="80">
        <f t="shared" si="369"/>
        <v>25.847703933346249</v>
      </c>
      <c r="AY480" s="81">
        <f t="shared" si="370"/>
        <v>2.1846504559270516</v>
      </c>
      <c r="AZ480" s="81">
        <f t="shared" si="371"/>
        <v>14.057704112952733</v>
      </c>
      <c r="BA480" s="81">
        <f t="shared" si="372"/>
        <v>43.893412287194671</v>
      </c>
      <c r="BB480" s="81">
        <f t="shared" si="373"/>
        <v>29.244216713133902</v>
      </c>
      <c r="BC480" s="81">
        <f t="shared" si="374"/>
        <v>25.626092020966801</v>
      </c>
      <c r="BD480" s="82">
        <f t="shared" si="393"/>
        <v>3790</v>
      </c>
      <c r="BE480" s="83">
        <v>51</v>
      </c>
      <c r="BF480" s="83">
        <v>163</v>
      </c>
      <c r="BG480" s="83">
        <v>116</v>
      </c>
      <c r="BH480" s="83">
        <v>824</v>
      </c>
      <c r="BI480" s="83">
        <v>1751</v>
      </c>
      <c r="BJ480" s="83">
        <v>64</v>
      </c>
      <c r="BK480" s="77">
        <f t="shared" si="394"/>
        <v>2755</v>
      </c>
      <c r="BL480" s="83">
        <f t="shared" si="375"/>
        <v>33</v>
      </c>
      <c r="BM480" s="84">
        <v>83</v>
      </c>
      <c r="BN480" s="83">
        <f t="shared" si="376"/>
        <v>115</v>
      </c>
      <c r="BO480" s="83">
        <f t="shared" si="377"/>
        <v>55</v>
      </c>
      <c r="BP480" s="83">
        <f t="shared" si="378"/>
        <v>565</v>
      </c>
      <c r="BQ480" s="83">
        <f t="shared" si="379"/>
        <v>1465</v>
      </c>
      <c r="BR480" s="83">
        <f t="shared" si="380"/>
        <v>59</v>
      </c>
      <c r="BS480" s="77">
        <f t="shared" si="395"/>
        <v>2144</v>
      </c>
      <c r="BT480" s="83">
        <f t="shared" si="381"/>
        <v>12</v>
      </c>
      <c r="BU480" s="77">
        <v>42</v>
      </c>
      <c r="BV480" s="83">
        <f t="shared" si="382"/>
        <v>41</v>
      </c>
      <c r="BW480" s="83">
        <f t="shared" si="383"/>
        <v>61</v>
      </c>
      <c r="BX480" s="83">
        <f t="shared" si="384"/>
        <v>221</v>
      </c>
      <c r="BY480" s="83">
        <f t="shared" si="385"/>
        <v>207</v>
      </c>
      <c r="BZ480" s="83">
        <f t="shared" si="386"/>
        <v>5</v>
      </c>
      <c r="CA480" s="77">
        <f t="shared" si="396"/>
        <v>494</v>
      </c>
      <c r="CC480" s="77"/>
      <c r="CI480" s="77">
        <f t="shared" si="397"/>
        <v>0</v>
      </c>
      <c r="CP480" s="77">
        <f t="shared" si="398"/>
        <v>0</v>
      </c>
      <c r="CQ480" s="85">
        <f t="shared" si="387"/>
        <v>6</v>
      </c>
      <c r="CR480" s="77"/>
      <c r="CS480" s="85">
        <f t="shared" si="356"/>
        <v>7</v>
      </c>
      <c r="CT480" s="85">
        <f t="shared" si="357"/>
        <v>0</v>
      </c>
      <c r="CU480" s="85">
        <f t="shared" si="358"/>
        <v>38</v>
      </c>
      <c r="CV480" s="85">
        <f t="shared" si="359"/>
        <v>79</v>
      </c>
      <c r="CW480" s="85">
        <f t="shared" si="355"/>
        <v>0</v>
      </c>
      <c r="CX480" s="77">
        <f t="shared" si="399"/>
        <v>117</v>
      </c>
      <c r="CY480" s="85">
        <v>6</v>
      </c>
      <c r="CZ480" s="85">
        <v>7</v>
      </c>
      <c r="DA480" s="85">
        <v>0</v>
      </c>
      <c r="DB480" s="85">
        <v>38</v>
      </c>
      <c r="DC480" s="85">
        <v>79</v>
      </c>
      <c r="DD480" s="85">
        <v>0</v>
      </c>
      <c r="DV480" s="85">
        <v>1</v>
      </c>
      <c r="DW480" s="85">
        <v>1</v>
      </c>
      <c r="DX480" s="85">
        <v>0</v>
      </c>
      <c r="DY480" s="85">
        <v>7</v>
      </c>
      <c r="DZ480" s="85">
        <v>5</v>
      </c>
      <c r="EA480" s="85">
        <v>0</v>
      </c>
      <c r="EB480" s="85">
        <v>11</v>
      </c>
      <c r="EC480" s="85">
        <v>40</v>
      </c>
      <c r="ED480" s="85">
        <v>61</v>
      </c>
      <c r="EE480" s="85">
        <v>214</v>
      </c>
      <c r="EF480" s="85">
        <v>202</v>
      </c>
      <c r="EG480" s="85">
        <v>5</v>
      </c>
      <c r="EH480" s="85">
        <v>1</v>
      </c>
      <c r="EI480" s="85">
        <v>3</v>
      </c>
      <c r="EJ480" s="85">
        <v>3</v>
      </c>
      <c r="EK480" s="85">
        <v>20</v>
      </c>
      <c r="EL480" s="85">
        <v>35</v>
      </c>
      <c r="EM480" s="85">
        <v>8</v>
      </c>
      <c r="ET480" s="85">
        <v>29</v>
      </c>
      <c r="EU480" s="85">
        <v>97</v>
      </c>
      <c r="EV480" s="85">
        <v>15</v>
      </c>
      <c r="EW480" s="85">
        <v>428</v>
      </c>
      <c r="EX480" s="85">
        <v>1310</v>
      </c>
      <c r="EY480" s="85">
        <v>47</v>
      </c>
      <c r="EZ480" s="85">
        <v>3</v>
      </c>
      <c r="FA480" s="85">
        <v>15</v>
      </c>
      <c r="FB480" s="85">
        <v>37</v>
      </c>
      <c r="FC480" s="85">
        <v>117</v>
      </c>
      <c r="FD480" s="85">
        <v>120</v>
      </c>
      <c r="FE480" s="85">
        <v>4</v>
      </c>
      <c r="FL480" s="86">
        <f t="shared" si="400"/>
        <v>5284.9</v>
      </c>
      <c r="FM480" s="99">
        <f t="shared" si="388"/>
        <v>264</v>
      </c>
      <c r="FN480" s="99">
        <f t="shared" si="389"/>
        <v>52</v>
      </c>
      <c r="FO480" s="100">
        <f t="shared" si="390"/>
        <v>44.88</v>
      </c>
      <c r="FP480" s="100">
        <f t="shared" si="391"/>
        <v>8892</v>
      </c>
      <c r="FQ480" s="101">
        <v>0.61000775670968166</v>
      </c>
      <c r="FR480" s="101">
        <v>0.35867315944285816</v>
      </c>
      <c r="FS480" s="101">
        <v>0.3068562723124883</v>
      </c>
      <c r="FT480" s="100" t="s">
        <v>1482</v>
      </c>
      <c r="FU480" s="100" t="s">
        <v>1434</v>
      </c>
      <c r="FV480" s="100" t="s">
        <v>1676</v>
      </c>
      <c r="FW480" s="100" t="s">
        <v>1538</v>
      </c>
      <c r="FX480" s="100" t="s">
        <v>2361</v>
      </c>
      <c r="FY480" s="100" t="s">
        <v>2365</v>
      </c>
      <c r="FZ480" s="100" t="s">
        <v>2340</v>
      </c>
      <c r="GA480" s="100" t="s">
        <v>2313</v>
      </c>
      <c r="GB480" s="100"/>
    </row>
    <row r="481" spans="1:184" hidden="1" x14ac:dyDescent="0.25">
      <c r="A481" s="32" t="s">
        <v>436</v>
      </c>
      <c r="B481" s="90" t="s">
        <v>469</v>
      </c>
      <c r="C481" s="41" t="str">
        <f>'[1]Özet tablo'!P480</f>
        <v>İSTANBUL</v>
      </c>
      <c r="D481" s="41"/>
      <c r="E481" s="41"/>
      <c r="F481" s="41"/>
      <c r="G481" s="91">
        <v>146</v>
      </c>
      <c r="H481" s="91">
        <v>1168</v>
      </c>
      <c r="I481" s="91">
        <v>1790</v>
      </c>
      <c r="J481" s="91">
        <v>3104</v>
      </c>
      <c r="K481" s="92">
        <v>226</v>
      </c>
      <c r="L481" s="92">
        <v>1242</v>
      </c>
      <c r="M481" s="92">
        <v>2380</v>
      </c>
      <c r="N481" s="92">
        <v>3848</v>
      </c>
      <c r="O481" s="93">
        <v>498</v>
      </c>
      <c r="P481" s="40">
        <v>386</v>
      </c>
      <c r="Q481" s="94">
        <f t="shared" si="401"/>
        <v>744</v>
      </c>
      <c r="R481" s="95">
        <f t="shared" si="402"/>
        <v>0.23969072164948454</v>
      </c>
      <c r="S481" s="96">
        <v>7327</v>
      </c>
      <c r="T481" s="96">
        <v>10121</v>
      </c>
      <c r="U481" s="96">
        <v>7507</v>
      </c>
      <c r="V481" s="96">
        <v>9893</v>
      </c>
      <c r="W481" s="96">
        <v>17628</v>
      </c>
      <c r="X481" s="96">
        <v>24955</v>
      </c>
      <c r="Y481" s="73">
        <f t="shared" si="360"/>
        <v>3.0844820526818615</v>
      </c>
      <c r="Z481" s="73">
        <f t="shared" si="361"/>
        <v>12.271514672463194</v>
      </c>
      <c r="AA481" s="73">
        <f t="shared" si="362"/>
        <v>33.195684028240308</v>
      </c>
      <c r="AB481" s="73">
        <f t="shared" si="363"/>
        <v>21.182210120263218</v>
      </c>
      <c r="AC481" s="73">
        <f t="shared" si="364"/>
        <v>15.868563414145461</v>
      </c>
      <c r="AD481" s="97">
        <f t="shared" si="365"/>
        <v>13894</v>
      </c>
      <c r="AE481" s="40">
        <f t="shared" si="366"/>
        <v>5015</v>
      </c>
      <c r="AF481" s="98">
        <v>9919</v>
      </c>
      <c r="AG481" s="98">
        <v>7750</v>
      </c>
      <c r="AH481" s="98">
        <v>9752</v>
      </c>
      <c r="AI481" s="98">
        <v>7696</v>
      </c>
      <c r="AJ481" s="98">
        <v>2375</v>
      </c>
      <c r="AK481" s="98">
        <v>2186</v>
      </c>
      <c r="AL481" s="76">
        <v>55</v>
      </c>
      <c r="AM481" s="76">
        <v>159</v>
      </c>
      <c r="AN481" s="77">
        <v>184</v>
      </c>
      <c r="AO481" s="77">
        <v>1336</v>
      </c>
      <c r="AP481" s="77">
        <v>2741</v>
      </c>
      <c r="AQ481" s="77">
        <v>79</v>
      </c>
      <c r="AR481" s="77">
        <f t="shared" si="392"/>
        <v>4340</v>
      </c>
      <c r="AS481" s="77">
        <v>564</v>
      </c>
      <c r="AT481" s="78">
        <v>352</v>
      </c>
      <c r="AU481" s="79">
        <v>1276</v>
      </c>
      <c r="AV481" s="80">
        <f t="shared" si="367"/>
        <v>15.796970089343521</v>
      </c>
      <c r="AW481" s="80">
        <f t="shared" si="368"/>
        <v>20.586886749197618</v>
      </c>
      <c r="AX481" s="80">
        <f t="shared" si="369"/>
        <v>29.313929313929314</v>
      </c>
      <c r="AY481" s="81">
        <f t="shared" si="370"/>
        <v>2.3741935483870966</v>
      </c>
      <c r="AZ481" s="81">
        <f t="shared" si="371"/>
        <v>13.699753896636588</v>
      </c>
      <c r="BA481" s="81">
        <f t="shared" si="372"/>
        <v>43.381987886009334</v>
      </c>
      <c r="BB481" s="81">
        <f t="shared" si="373"/>
        <v>28.77970034808051</v>
      </c>
      <c r="BC481" s="81">
        <f t="shared" si="374"/>
        <v>25.548510184613662</v>
      </c>
      <c r="BD481" s="82">
        <f t="shared" si="393"/>
        <v>5702</v>
      </c>
      <c r="BE481" s="83">
        <v>54</v>
      </c>
      <c r="BF481" s="83">
        <v>237</v>
      </c>
      <c r="BG481" s="83">
        <v>153</v>
      </c>
      <c r="BH481" s="83">
        <v>1142</v>
      </c>
      <c r="BI481" s="83">
        <v>2851</v>
      </c>
      <c r="BJ481" s="83">
        <v>104</v>
      </c>
      <c r="BK481" s="77">
        <f t="shared" si="394"/>
        <v>4250</v>
      </c>
      <c r="BL481" s="83">
        <f t="shared" si="375"/>
        <v>38</v>
      </c>
      <c r="BM481" s="84">
        <v>117</v>
      </c>
      <c r="BN481" s="83">
        <f t="shared" si="376"/>
        <v>184</v>
      </c>
      <c r="BO481" s="83">
        <f t="shared" si="377"/>
        <v>101</v>
      </c>
      <c r="BP481" s="83">
        <f t="shared" si="378"/>
        <v>846</v>
      </c>
      <c r="BQ481" s="83">
        <f t="shared" si="379"/>
        <v>2477</v>
      </c>
      <c r="BR481" s="83">
        <f t="shared" si="380"/>
        <v>100</v>
      </c>
      <c r="BS481" s="77">
        <f t="shared" si="395"/>
        <v>3524</v>
      </c>
      <c r="BT481" s="83">
        <f t="shared" si="381"/>
        <v>14</v>
      </c>
      <c r="BU481" s="77">
        <v>27</v>
      </c>
      <c r="BV481" s="83">
        <f t="shared" si="382"/>
        <v>38</v>
      </c>
      <c r="BW481" s="83">
        <f t="shared" si="383"/>
        <v>46</v>
      </c>
      <c r="BX481" s="83">
        <f t="shared" si="384"/>
        <v>206</v>
      </c>
      <c r="BY481" s="83">
        <f t="shared" si="385"/>
        <v>284</v>
      </c>
      <c r="BZ481" s="83">
        <f t="shared" si="386"/>
        <v>3</v>
      </c>
      <c r="CA481" s="77">
        <f t="shared" si="396"/>
        <v>539</v>
      </c>
      <c r="CB481" s="85">
        <v>1</v>
      </c>
      <c r="CC481" s="77">
        <v>2</v>
      </c>
      <c r="CD481" s="85">
        <v>2</v>
      </c>
      <c r="CE481" s="85">
        <v>6</v>
      </c>
      <c r="CF481" s="85">
        <v>7</v>
      </c>
      <c r="CG481" s="85">
        <v>3</v>
      </c>
      <c r="CH481" s="85">
        <v>0</v>
      </c>
      <c r="CI481" s="77">
        <f t="shared" si="397"/>
        <v>16</v>
      </c>
      <c r="CP481" s="77">
        <f t="shared" si="398"/>
        <v>0</v>
      </c>
      <c r="CQ481" s="85">
        <f t="shared" si="387"/>
        <v>1</v>
      </c>
      <c r="CR481" s="77">
        <v>13</v>
      </c>
      <c r="CS481" s="85">
        <f t="shared" si="356"/>
        <v>13</v>
      </c>
      <c r="CT481" s="85">
        <f t="shared" si="357"/>
        <v>0</v>
      </c>
      <c r="CU481" s="85">
        <f t="shared" si="358"/>
        <v>83</v>
      </c>
      <c r="CV481" s="85">
        <f t="shared" si="359"/>
        <v>87</v>
      </c>
      <c r="CW481" s="85">
        <f t="shared" si="355"/>
        <v>1</v>
      </c>
      <c r="CX481" s="77">
        <f t="shared" si="399"/>
        <v>171</v>
      </c>
      <c r="CY481" s="85">
        <v>1</v>
      </c>
      <c r="CZ481" s="85">
        <v>13</v>
      </c>
      <c r="DA481" s="85">
        <v>0</v>
      </c>
      <c r="DB481" s="85">
        <v>83</v>
      </c>
      <c r="DC481" s="85">
        <v>87</v>
      </c>
      <c r="DD481" s="85">
        <v>1</v>
      </c>
      <c r="DP481" s="85">
        <v>1</v>
      </c>
      <c r="DQ481" s="85">
        <v>2</v>
      </c>
      <c r="DR481" s="85">
        <v>0</v>
      </c>
      <c r="DS481" s="85">
        <v>12</v>
      </c>
      <c r="DT481" s="85">
        <v>31</v>
      </c>
      <c r="DU481" s="85">
        <v>0</v>
      </c>
      <c r="DV481" s="85">
        <v>1</v>
      </c>
      <c r="DW481" s="85">
        <v>1</v>
      </c>
      <c r="DX481" s="85">
        <v>0</v>
      </c>
      <c r="DY481" s="85">
        <v>7</v>
      </c>
      <c r="DZ481" s="85">
        <v>4</v>
      </c>
      <c r="EA481" s="85">
        <v>0</v>
      </c>
      <c r="EB481" s="85">
        <v>13</v>
      </c>
      <c r="EC481" s="85">
        <v>37</v>
      </c>
      <c r="ED481" s="85">
        <v>46</v>
      </c>
      <c r="EE481" s="85">
        <v>199</v>
      </c>
      <c r="EF481" s="85">
        <v>280</v>
      </c>
      <c r="EG481" s="85">
        <v>3</v>
      </c>
      <c r="ET481" s="85">
        <v>34</v>
      </c>
      <c r="EU481" s="85">
        <v>148</v>
      </c>
      <c r="EV481" s="85">
        <v>10</v>
      </c>
      <c r="EW481" s="85">
        <v>559</v>
      </c>
      <c r="EX481" s="85">
        <v>2148</v>
      </c>
      <c r="EY481" s="85">
        <v>87</v>
      </c>
      <c r="EZ481" s="85">
        <v>3</v>
      </c>
      <c r="FA481" s="85">
        <v>34</v>
      </c>
      <c r="FB481" s="85">
        <v>91</v>
      </c>
      <c r="FC481" s="85">
        <v>275</v>
      </c>
      <c r="FD481" s="85">
        <v>298</v>
      </c>
      <c r="FE481" s="85">
        <v>13</v>
      </c>
      <c r="FL481" s="86">
        <f t="shared" si="400"/>
        <v>7705.5999999999985</v>
      </c>
      <c r="FM481" s="99">
        <f t="shared" si="388"/>
        <v>385</v>
      </c>
      <c r="FN481" s="99">
        <f t="shared" si="389"/>
        <v>77</v>
      </c>
      <c r="FO481" s="100">
        <f t="shared" si="390"/>
        <v>65.45</v>
      </c>
      <c r="FP481" s="100">
        <f t="shared" si="391"/>
        <v>13167</v>
      </c>
      <c r="FQ481" s="101">
        <v>0.41253644314868837</v>
      </c>
      <c r="FR481" s="101">
        <v>0.29200694640007513</v>
      </c>
      <c r="FS481" s="101">
        <v>0.38121235755448696</v>
      </c>
      <c r="FT481" s="100" t="s">
        <v>1728</v>
      </c>
      <c r="FU481" s="100" t="s">
        <v>1776</v>
      </c>
      <c r="FV481" s="100" t="s">
        <v>1416</v>
      </c>
      <c r="FW481" s="100" t="s">
        <v>1657</v>
      </c>
      <c r="FX481" s="100" t="s">
        <v>2099</v>
      </c>
      <c r="FY481" s="100" t="s">
        <v>1797</v>
      </c>
      <c r="FZ481" s="100" t="s">
        <v>1815</v>
      </c>
      <c r="GA481" s="100" t="s">
        <v>1615</v>
      </c>
      <c r="GB481" s="100"/>
    </row>
    <row r="482" spans="1:184" hidden="1" x14ac:dyDescent="0.25">
      <c r="A482" s="32" t="s">
        <v>436</v>
      </c>
      <c r="B482" s="90" t="s">
        <v>470</v>
      </c>
      <c r="C482" s="41" t="str">
        <f>'[1]Özet tablo'!P481</f>
        <v>İSTANBUL</v>
      </c>
      <c r="D482" s="41"/>
      <c r="E482" s="41"/>
      <c r="F482" s="41"/>
      <c r="G482" s="91">
        <v>42</v>
      </c>
      <c r="H482" s="91">
        <v>120</v>
      </c>
      <c r="I482" s="91">
        <v>134</v>
      </c>
      <c r="J482" s="91">
        <v>296</v>
      </c>
      <c r="K482" s="92">
        <v>33</v>
      </c>
      <c r="L482" s="92">
        <v>121</v>
      </c>
      <c r="M482" s="92">
        <v>164</v>
      </c>
      <c r="N482" s="92">
        <v>318</v>
      </c>
      <c r="O482" s="93">
        <v>15</v>
      </c>
      <c r="P482" s="40">
        <v>32</v>
      </c>
      <c r="Q482" s="94">
        <f t="shared" si="401"/>
        <v>22</v>
      </c>
      <c r="R482" s="95">
        <f t="shared" si="402"/>
        <v>7.4324324324324328E-2</v>
      </c>
      <c r="S482" s="96">
        <v>245</v>
      </c>
      <c r="T482" s="96">
        <v>318</v>
      </c>
      <c r="U482" s="96">
        <v>254</v>
      </c>
      <c r="V482" s="96">
        <v>333</v>
      </c>
      <c r="W482" s="96">
        <v>572</v>
      </c>
      <c r="X482" s="96">
        <v>817</v>
      </c>
      <c r="Y482" s="73">
        <f t="shared" si="360"/>
        <v>13.469387755102041</v>
      </c>
      <c r="Z482" s="73">
        <f t="shared" si="361"/>
        <v>38.05031446540881</v>
      </c>
      <c r="AA482" s="73">
        <f t="shared" si="362"/>
        <v>57.874015748031496</v>
      </c>
      <c r="AB482" s="73">
        <f t="shared" si="363"/>
        <v>46.853146853146853</v>
      </c>
      <c r="AC482" s="73">
        <f t="shared" si="364"/>
        <v>36.84210526315789</v>
      </c>
      <c r="AD482" s="97">
        <f t="shared" si="365"/>
        <v>304</v>
      </c>
      <c r="AE482" s="40">
        <f t="shared" si="366"/>
        <v>107</v>
      </c>
      <c r="AF482" s="98">
        <v>324</v>
      </c>
      <c r="AG482" s="98">
        <v>274</v>
      </c>
      <c r="AH482" s="98">
        <v>322</v>
      </c>
      <c r="AI482" s="98">
        <v>234</v>
      </c>
      <c r="AJ482" s="98">
        <v>80</v>
      </c>
      <c r="AK482" s="98">
        <v>83</v>
      </c>
      <c r="AL482" s="76">
        <v>11</v>
      </c>
      <c r="AM482" s="76">
        <v>22</v>
      </c>
      <c r="AN482" s="77">
        <v>55</v>
      </c>
      <c r="AO482" s="77">
        <v>134</v>
      </c>
      <c r="AP482" s="77">
        <v>211</v>
      </c>
      <c r="AQ482" s="77">
        <v>6</v>
      </c>
      <c r="AR482" s="77">
        <f t="shared" si="392"/>
        <v>406</v>
      </c>
      <c r="AS482" s="77">
        <v>37</v>
      </c>
      <c r="AT482" s="78">
        <v>10</v>
      </c>
      <c r="AU482" s="79">
        <v>30</v>
      </c>
      <c r="AV482" s="80">
        <f t="shared" si="367"/>
        <v>46.259842519685037</v>
      </c>
      <c r="AW482" s="80">
        <f t="shared" si="368"/>
        <v>56.474820143884898</v>
      </c>
      <c r="AX482" s="80">
        <f t="shared" si="369"/>
        <v>76.923076923076934</v>
      </c>
      <c r="AY482" s="81">
        <f t="shared" si="370"/>
        <v>20.072992700729927</v>
      </c>
      <c r="AZ482" s="81">
        <f t="shared" si="371"/>
        <v>41.614906832298139</v>
      </c>
      <c r="BA482" s="81">
        <f t="shared" si="372"/>
        <v>79.936305732484087</v>
      </c>
      <c r="BB482" s="81">
        <f t="shared" si="373"/>
        <v>60.534591194968556</v>
      </c>
      <c r="BC482" s="81">
        <f t="shared" si="374"/>
        <v>52.040816326530617</v>
      </c>
      <c r="BD482" s="82">
        <f t="shared" si="393"/>
        <v>63</v>
      </c>
      <c r="BE482" s="83">
        <v>12</v>
      </c>
      <c r="BF482" s="83">
        <v>22</v>
      </c>
      <c r="BG482" s="83">
        <v>27</v>
      </c>
      <c r="BH482" s="83">
        <v>102</v>
      </c>
      <c r="BI482" s="83">
        <v>184</v>
      </c>
      <c r="BJ482" s="83">
        <v>12</v>
      </c>
      <c r="BK482" s="77">
        <f t="shared" si="394"/>
        <v>325</v>
      </c>
      <c r="BL482" s="83">
        <f t="shared" si="375"/>
        <v>10</v>
      </c>
      <c r="BM482" s="84">
        <v>16</v>
      </c>
      <c r="BN482" s="83">
        <f t="shared" si="376"/>
        <v>16</v>
      </c>
      <c r="BO482" s="83">
        <f t="shared" si="377"/>
        <v>9</v>
      </c>
      <c r="BP482" s="83">
        <f t="shared" si="378"/>
        <v>62</v>
      </c>
      <c r="BQ482" s="83">
        <f t="shared" si="379"/>
        <v>143</v>
      </c>
      <c r="BR482" s="83">
        <f t="shared" si="380"/>
        <v>9</v>
      </c>
      <c r="BS482" s="77">
        <f t="shared" si="395"/>
        <v>223</v>
      </c>
      <c r="BT482" s="83">
        <f t="shared" si="381"/>
        <v>1</v>
      </c>
      <c r="BU482" s="77">
        <v>4</v>
      </c>
      <c r="BV482" s="83">
        <f t="shared" si="382"/>
        <v>4</v>
      </c>
      <c r="BW482" s="83">
        <f t="shared" si="383"/>
        <v>10</v>
      </c>
      <c r="BX482" s="83">
        <f t="shared" si="384"/>
        <v>21</v>
      </c>
      <c r="BY482" s="83">
        <f t="shared" si="385"/>
        <v>26</v>
      </c>
      <c r="BZ482" s="83">
        <f t="shared" si="386"/>
        <v>1</v>
      </c>
      <c r="CA482" s="77">
        <f t="shared" si="396"/>
        <v>58</v>
      </c>
      <c r="CC482" s="77"/>
      <c r="CI482" s="77">
        <f t="shared" si="397"/>
        <v>0</v>
      </c>
      <c r="CP482" s="77">
        <f t="shared" si="398"/>
        <v>0</v>
      </c>
      <c r="CQ482" s="85">
        <f t="shared" si="387"/>
        <v>1</v>
      </c>
      <c r="CR482" s="77">
        <v>2</v>
      </c>
      <c r="CS482" s="85">
        <f t="shared" si="356"/>
        <v>2</v>
      </c>
      <c r="CT482" s="85">
        <f t="shared" si="357"/>
        <v>8</v>
      </c>
      <c r="CU482" s="85">
        <f t="shared" si="358"/>
        <v>19</v>
      </c>
      <c r="CV482" s="85">
        <f t="shared" si="359"/>
        <v>15</v>
      </c>
      <c r="CW482" s="85">
        <f t="shared" si="355"/>
        <v>2</v>
      </c>
      <c r="CX482" s="77">
        <f t="shared" si="399"/>
        <v>44</v>
      </c>
      <c r="DE482" s="85">
        <v>1</v>
      </c>
      <c r="DF482" s="85">
        <v>2</v>
      </c>
      <c r="DG482" s="85">
        <v>8</v>
      </c>
      <c r="DH482" s="85">
        <v>19</v>
      </c>
      <c r="DI482" s="85">
        <v>15</v>
      </c>
      <c r="DJ482" s="85">
        <v>2</v>
      </c>
      <c r="EB482" s="85">
        <v>1</v>
      </c>
      <c r="EC482" s="85">
        <v>4</v>
      </c>
      <c r="ED482" s="85">
        <v>10</v>
      </c>
      <c r="EE482" s="85">
        <v>21</v>
      </c>
      <c r="EF482" s="85">
        <v>26</v>
      </c>
      <c r="EG482" s="85">
        <v>1</v>
      </c>
      <c r="ET482" s="85">
        <v>8</v>
      </c>
      <c r="EU482" s="85">
        <v>11</v>
      </c>
      <c r="EV482" s="85">
        <v>0</v>
      </c>
      <c r="EW482" s="85">
        <v>44</v>
      </c>
      <c r="EX482" s="85">
        <v>114</v>
      </c>
      <c r="EY482" s="85">
        <v>7</v>
      </c>
      <c r="EZ482" s="85">
        <v>2</v>
      </c>
      <c r="FA482" s="85">
        <v>5</v>
      </c>
      <c r="FB482" s="85">
        <v>9</v>
      </c>
      <c r="FC482" s="85">
        <v>18</v>
      </c>
      <c r="FD482" s="85">
        <v>29</v>
      </c>
      <c r="FE482" s="85">
        <v>2</v>
      </c>
      <c r="FL482" s="86">
        <f t="shared" si="400"/>
        <v>28.199999999999989</v>
      </c>
      <c r="FM482" s="99">
        <f t="shared" si="388"/>
        <v>1</v>
      </c>
      <c r="FN482" s="99">
        <f t="shared" si="389"/>
        <v>0</v>
      </c>
      <c r="FO482" s="100">
        <f t="shared" si="390"/>
        <v>0.17</v>
      </c>
      <c r="FP482" s="100">
        <f t="shared" si="391"/>
        <v>0</v>
      </c>
      <c r="FQ482" s="101">
        <v>-6.0824381566928702E-2</v>
      </c>
      <c r="FR482" s="101">
        <v>-6.2912389602522573E-2</v>
      </c>
      <c r="FS482" s="101">
        <v>-0.11187202220895556</v>
      </c>
      <c r="FT482" s="100" t="s">
        <v>2288</v>
      </c>
      <c r="FU482" s="100" t="s">
        <v>2345</v>
      </c>
      <c r="FV482" s="100" t="s">
        <v>2249</v>
      </c>
      <c r="FW482" s="100" t="s">
        <v>2101</v>
      </c>
      <c r="FX482" s="100" t="s">
        <v>1953</v>
      </c>
      <c r="FY482" s="100" t="s">
        <v>2087</v>
      </c>
      <c r="FZ482" s="100" t="s">
        <v>1956</v>
      </c>
      <c r="GA482" s="100" t="s">
        <v>1990</v>
      </c>
      <c r="GB482" s="100"/>
    </row>
    <row r="483" spans="1:184" hidden="1" x14ac:dyDescent="0.25">
      <c r="A483" s="32" t="s">
        <v>436</v>
      </c>
      <c r="B483" s="90" t="s">
        <v>471</v>
      </c>
      <c r="C483" s="41" t="str">
        <f>'[1]Özet tablo'!P482</f>
        <v>İSTANBUL</v>
      </c>
      <c r="D483" s="41"/>
      <c r="E483" s="41"/>
      <c r="F483" s="41"/>
      <c r="G483" s="91">
        <v>366</v>
      </c>
      <c r="H483" s="91">
        <v>1189</v>
      </c>
      <c r="I483" s="91">
        <v>1629</v>
      </c>
      <c r="J483" s="91">
        <v>3184</v>
      </c>
      <c r="K483" s="92">
        <v>484</v>
      </c>
      <c r="L483" s="92">
        <v>1076</v>
      </c>
      <c r="M483" s="92">
        <v>1587</v>
      </c>
      <c r="N483" s="92">
        <v>3147</v>
      </c>
      <c r="O483" s="93">
        <v>144</v>
      </c>
      <c r="P483" s="40">
        <v>285</v>
      </c>
      <c r="Q483" s="94">
        <f t="shared" si="401"/>
        <v>-37</v>
      </c>
      <c r="R483" s="95">
        <f t="shared" si="402"/>
        <v>-1.1620603015075377E-2</v>
      </c>
      <c r="S483" s="96">
        <v>1898</v>
      </c>
      <c r="T483" s="96">
        <v>2549</v>
      </c>
      <c r="U483" s="96">
        <v>2015</v>
      </c>
      <c r="V483" s="96">
        <v>2640</v>
      </c>
      <c r="W483" s="96">
        <v>4564</v>
      </c>
      <c r="X483" s="96">
        <v>6462</v>
      </c>
      <c r="Y483" s="73">
        <f t="shared" si="360"/>
        <v>25.500526870389884</v>
      </c>
      <c r="Z483" s="73">
        <f t="shared" si="361"/>
        <v>42.21263240486465</v>
      </c>
      <c r="AA483" s="73">
        <f t="shared" si="362"/>
        <v>71.761786600496279</v>
      </c>
      <c r="AB483" s="73">
        <f t="shared" si="363"/>
        <v>55.25854513584575</v>
      </c>
      <c r="AC483" s="73">
        <f t="shared" si="364"/>
        <v>46.518105849582177</v>
      </c>
      <c r="AD483" s="97">
        <f t="shared" si="365"/>
        <v>2042</v>
      </c>
      <c r="AE483" s="40">
        <f t="shared" si="366"/>
        <v>569</v>
      </c>
      <c r="AF483" s="98">
        <v>2419</v>
      </c>
      <c r="AG483" s="98">
        <v>1961</v>
      </c>
      <c r="AH483" s="98">
        <v>2415</v>
      </c>
      <c r="AI483" s="98">
        <v>1912</v>
      </c>
      <c r="AJ483" s="98">
        <v>611</v>
      </c>
      <c r="AK483" s="98">
        <v>608</v>
      </c>
      <c r="AL483" s="76">
        <v>65</v>
      </c>
      <c r="AM483" s="76">
        <v>148</v>
      </c>
      <c r="AN483" s="77">
        <v>351</v>
      </c>
      <c r="AO483" s="77">
        <v>949</v>
      </c>
      <c r="AP483" s="77">
        <v>1264</v>
      </c>
      <c r="AQ483" s="77">
        <v>32</v>
      </c>
      <c r="AR483" s="77">
        <f t="shared" si="392"/>
        <v>2596</v>
      </c>
      <c r="AS483" s="77">
        <v>283</v>
      </c>
      <c r="AT483" s="78">
        <v>63</v>
      </c>
      <c r="AU483" s="79">
        <v>281</v>
      </c>
      <c r="AV483" s="80">
        <f t="shared" si="367"/>
        <v>35.218177123676739</v>
      </c>
      <c r="AW483" s="80">
        <f t="shared" si="368"/>
        <v>45.343193898775134</v>
      </c>
      <c r="AX483" s="80">
        <f t="shared" si="369"/>
        <v>52.981171548117153</v>
      </c>
      <c r="AY483" s="81">
        <f t="shared" si="370"/>
        <v>17.899031106578274</v>
      </c>
      <c r="AZ483" s="81">
        <f t="shared" si="371"/>
        <v>39.296066252587991</v>
      </c>
      <c r="BA483" s="81">
        <f t="shared" si="372"/>
        <v>63.73365041617123</v>
      </c>
      <c r="BB483" s="81">
        <f t="shared" si="373"/>
        <v>51.782098015390844</v>
      </c>
      <c r="BC483" s="81">
        <f t="shared" si="374"/>
        <v>43.688670829616413</v>
      </c>
      <c r="BD483" s="82">
        <f t="shared" si="393"/>
        <v>915</v>
      </c>
      <c r="BE483" s="83">
        <v>73</v>
      </c>
      <c r="BF483" s="83">
        <v>215</v>
      </c>
      <c r="BG483" s="83">
        <v>406</v>
      </c>
      <c r="BH483" s="83">
        <v>961</v>
      </c>
      <c r="BI483" s="83">
        <v>1402</v>
      </c>
      <c r="BJ483" s="83">
        <v>62</v>
      </c>
      <c r="BK483" s="77">
        <f t="shared" si="394"/>
        <v>2831</v>
      </c>
      <c r="BL483" s="83">
        <f t="shared" si="375"/>
        <v>26</v>
      </c>
      <c r="BM483" s="84">
        <v>59</v>
      </c>
      <c r="BN483" s="83">
        <f t="shared" si="376"/>
        <v>81</v>
      </c>
      <c r="BO483" s="83">
        <f t="shared" si="377"/>
        <v>43</v>
      </c>
      <c r="BP483" s="83">
        <f t="shared" si="378"/>
        <v>406</v>
      </c>
      <c r="BQ483" s="83">
        <f t="shared" si="379"/>
        <v>914</v>
      </c>
      <c r="BR483" s="83">
        <f t="shared" si="380"/>
        <v>44</v>
      </c>
      <c r="BS483" s="77">
        <f t="shared" si="395"/>
        <v>1407</v>
      </c>
      <c r="BT483" s="83">
        <f t="shared" si="381"/>
        <v>31</v>
      </c>
      <c r="BU483" s="77">
        <v>68</v>
      </c>
      <c r="BV483" s="83">
        <f t="shared" si="382"/>
        <v>92</v>
      </c>
      <c r="BW483" s="83">
        <f t="shared" si="383"/>
        <v>204</v>
      </c>
      <c r="BX483" s="83">
        <f t="shared" si="384"/>
        <v>399</v>
      </c>
      <c r="BY483" s="83">
        <f t="shared" si="385"/>
        <v>392</v>
      </c>
      <c r="BZ483" s="83">
        <f t="shared" si="386"/>
        <v>16</v>
      </c>
      <c r="CA483" s="77">
        <f t="shared" si="396"/>
        <v>1011</v>
      </c>
      <c r="CB483" s="85">
        <v>10</v>
      </c>
      <c r="CC483" s="77">
        <v>17</v>
      </c>
      <c r="CD483" s="85">
        <v>22</v>
      </c>
      <c r="CE483" s="85">
        <v>78</v>
      </c>
      <c r="CF483" s="85">
        <v>57</v>
      </c>
      <c r="CG483" s="85">
        <v>55</v>
      </c>
      <c r="CH483" s="85">
        <v>2</v>
      </c>
      <c r="CI483" s="77">
        <f t="shared" si="397"/>
        <v>192</v>
      </c>
      <c r="CJ483" s="85">
        <v>6</v>
      </c>
      <c r="CK483" s="85">
        <v>20</v>
      </c>
      <c r="CL483" s="85">
        <v>81</v>
      </c>
      <c r="CM483" s="85">
        <v>99</v>
      </c>
      <c r="CN483" s="85">
        <v>41</v>
      </c>
      <c r="CO483" s="85">
        <v>0</v>
      </c>
      <c r="CP483" s="77">
        <f t="shared" si="398"/>
        <v>221</v>
      </c>
      <c r="CQ483" s="85">
        <f t="shared" si="387"/>
        <v>0</v>
      </c>
      <c r="CR483" s="77">
        <v>4</v>
      </c>
      <c r="CS483" s="85">
        <f t="shared" si="356"/>
        <v>0</v>
      </c>
      <c r="CT483" s="85">
        <f t="shared" si="357"/>
        <v>0</v>
      </c>
      <c r="CU483" s="85">
        <f t="shared" si="358"/>
        <v>0</v>
      </c>
      <c r="CV483" s="85">
        <f t="shared" si="359"/>
        <v>0</v>
      </c>
      <c r="CW483" s="85">
        <f t="shared" si="355"/>
        <v>0</v>
      </c>
      <c r="CX483" s="77">
        <f t="shared" si="399"/>
        <v>0</v>
      </c>
      <c r="DP483" s="85">
        <v>1</v>
      </c>
      <c r="DQ483" s="85">
        <v>1</v>
      </c>
      <c r="DR483" s="85">
        <v>9</v>
      </c>
      <c r="DS483" s="85">
        <v>8</v>
      </c>
      <c r="DT483" s="85">
        <v>0</v>
      </c>
      <c r="DU483" s="85">
        <v>0</v>
      </c>
      <c r="DV483" s="85">
        <v>8</v>
      </c>
      <c r="DW483" s="85">
        <v>17</v>
      </c>
      <c r="DX483" s="85">
        <v>13</v>
      </c>
      <c r="DY483" s="85">
        <v>81</v>
      </c>
      <c r="DZ483" s="85">
        <v>129</v>
      </c>
      <c r="EA483" s="85">
        <v>8</v>
      </c>
      <c r="EB483" s="85">
        <v>23</v>
      </c>
      <c r="EC483" s="85">
        <v>75</v>
      </c>
      <c r="ED483" s="85">
        <v>191</v>
      </c>
      <c r="EE483" s="85">
        <v>318</v>
      </c>
      <c r="EF483" s="85">
        <v>263</v>
      </c>
      <c r="EG483" s="85">
        <v>8</v>
      </c>
      <c r="ET483" s="85">
        <v>24</v>
      </c>
      <c r="EU483" s="85">
        <v>74</v>
      </c>
      <c r="EV483" s="85">
        <v>6</v>
      </c>
      <c r="EW483" s="85">
        <v>357</v>
      </c>
      <c r="EX483" s="85">
        <v>872</v>
      </c>
      <c r="EY483" s="85">
        <v>42</v>
      </c>
      <c r="EZ483" s="85">
        <v>1</v>
      </c>
      <c r="FA483" s="85">
        <v>6</v>
      </c>
      <c r="FB483" s="85">
        <v>28</v>
      </c>
      <c r="FC483" s="85">
        <v>41</v>
      </c>
      <c r="FD483" s="85">
        <v>42</v>
      </c>
      <c r="FE483" s="85">
        <v>2</v>
      </c>
      <c r="FL483" s="86">
        <f t="shared" si="400"/>
        <v>720.89999999999964</v>
      </c>
      <c r="FM483" s="99">
        <f t="shared" si="388"/>
        <v>36</v>
      </c>
      <c r="FN483" s="99">
        <f t="shared" si="389"/>
        <v>7</v>
      </c>
      <c r="FO483" s="100">
        <f t="shared" si="390"/>
        <v>6.12</v>
      </c>
      <c r="FP483" s="100">
        <f t="shared" si="391"/>
        <v>1197</v>
      </c>
      <c r="FQ483" s="101">
        <v>0.14675081494813391</v>
      </c>
      <c r="FR483" s="101">
        <v>7.0764923529266263E-2</v>
      </c>
      <c r="FS483" s="101">
        <v>4.9424886672180965E-2</v>
      </c>
      <c r="FT483" s="100" t="s">
        <v>1518</v>
      </c>
      <c r="FU483" s="100" t="s">
        <v>2166</v>
      </c>
      <c r="FV483" s="100" t="s">
        <v>2143</v>
      </c>
      <c r="FW483" s="100" t="s">
        <v>1792</v>
      </c>
      <c r="FX483" s="100" t="s">
        <v>2112</v>
      </c>
      <c r="FY483" s="100" t="s">
        <v>2167</v>
      </c>
      <c r="FZ483" s="100" t="s">
        <v>2168</v>
      </c>
      <c r="GA483" s="100" t="s">
        <v>1999</v>
      </c>
      <c r="GB483" s="100"/>
    </row>
    <row r="484" spans="1:184" hidden="1" x14ac:dyDescent="0.25">
      <c r="A484" s="32" t="s">
        <v>436</v>
      </c>
      <c r="B484" s="90" t="s">
        <v>472</v>
      </c>
      <c r="C484" s="41" t="str">
        <f>'[1]Özet tablo'!P483</f>
        <v>İSTANBUL</v>
      </c>
      <c r="D484" s="41"/>
      <c r="E484" s="41"/>
      <c r="F484" s="41"/>
      <c r="G484" s="91">
        <v>338</v>
      </c>
      <c r="H484" s="91">
        <v>1195</v>
      </c>
      <c r="I484" s="91">
        <v>1421</v>
      </c>
      <c r="J484" s="91">
        <v>2954</v>
      </c>
      <c r="K484" s="92">
        <v>602</v>
      </c>
      <c r="L484" s="92">
        <v>1509</v>
      </c>
      <c r="M484" s="92">
        <v>2107</v>
      </c>
      <c r="N484" s="92">
        <v>4218</v>
      </c>
      <c r="O484" s="93">
        <v>235</v>
      </c>
      <c r="P484" s="40">
        <v>395</v>
      </c>
      <c r="Q484" s="94">
        <f t="shared" si="401"/>
        <v>1264</v>
      </c>
      <c r="R484" s="95">
        <f t="shared" si="402"/>
        <v>0.42789438050101558</v>
      </c>
      <c r="S484" s="96">
        <v>2747</v>
      </c>
      <c r="T484" s="96">
        <v>3589</v>
      </c>
      <c r="U484" s="96">
        <v>2815</v>
      </c>
      <c r="V484" s="96">
        <v>3717</v>
      </c>
      <c r="W484" s="96">
        <v>6404</v>
      </c>
      <c r="X484" s="96">
        <v>9151</v>
      </c>
      <c r="Y484" s="73">
        <f t="shared" si="360"/>
        <v>21.914816163087004</v>
      </c>
      <c r="Z484" s="73">
        <f t="shared" si="361"/>
        <v>42.04513792142658</v>
      </c>
      <c r="AA484" s="73">
        <f t="shared" si="362"/>
        <v>69.165186500888097</v>
      </c>
      <c r="AB484" s="73">
        <f t="shared" si="363"/>
        <v>53.966271080574643</v>
      </c>
      <c r="AC484" s="73">
        <f t="shared" si="364"/>
        <v>44.344880340946347</v>
      </c>
      <c r="AD484" s="97">
        <f t="shared" si="365"/>
        <v>2948</v>
      </c>
      <c r="AE484" s="40">
        <f t="shared" si="366"/>
        <v>868</v>
      </c>
      <c r="AF484" s="98">
        <v>3795</v>
      </c>
      <c r="AG484" s="98">
        <v>2951</v>
      </c>
      <c r="AH484" s="98">
        <v>3760</v>
      </c>
      <c r="AI484" s="98">
        <v>2793</v>
      </c>
      <c r="AJ484" s="98">
        <v>942</v>
      </c>
      <c r="AK484" s="98">
        <v>867</v>
      </c>
      <c r="AL484" s="76">
        <v>71</v>
      </c>
      <c r="AM484" s="76">
        <v>222</v>
      </c>
      <c r="AN484" s="77">
        <v>689</v>
      </c>
      <c r="AO484" s="77">
        <v>1620</v>
      </c>
      <c r="AP484" s="77">
        <v>2230</v>
      </c>
      <c r="AQ484" s="77">
        <v>66</v>
      </c>
      <c r="AR484" s="77">
        <f t="shared" si="392"/>
        <v>4605</v>
      </c>
      <c r="AS484" s="77">
        <v>547</v>
      </c>
      <c r="AT484" s="78">
        <v>143</v>
      </c>
      <c r="AU484" s="79">
        <v>338</v>
      </c>
      <c r="AV484" s="80">
        <f t="shared" si="367"/>
        <v>42.444289693593312</v>
      </c>
      <c r="AW484" s="80">
        <f t="shared" si="368"/>
        <v>51.411567221120102</v>
      </c>
      <c r="AX484" s="80">
        <f t="shared" si="369"/>
        <v>62.620837808807735</v>
      </c>
      <c r="AY484" s="81">
        <f t="shared" si="370"/>
        <v>23.348017621145374</v>
      </c>
      <c r="AZ484" s="81">
        <f t="shared" si="371"/>
        <v>43.085106382978722</v>
      </c>
      <c r="BA484" s="81">
        <f t="shared" si="372"/>
        <v>72.583668005354752</v>
      </c>
      <c r="BB484" s="81">
        <f t="shared" si="373"/>
        <v>57.785190126751161</v>
      </c>
      <c r="BC484" s="81">
        <f t="shared" si="374"/>
        <v>50.852527669757706</v>
      </c>
      <c r="BD484" s="82">
        <f t="shared" si="393"/>
        <v>1024</v>
      </c>
      <c r="BE484" s="83">
        <v>75</v>
      </c>
      <c r="BF484" s="83">
        <v>290</v>
      </c>
      <c r="BG484" s="83">
        <v>650</v>
      </c>
      <c r="BH484" s="83">
        <v>1601</v>
      </c>
      <c r="BI484" s="83">
        <v>2331</v>
      </c>
      <c r="BJ484" s="83">
        <v>123</v>
      </c>
      <c r="BK484" s="77">
        <f t="shared" si="394"/>
        <v>4705</v>
      </c>
      <c r="BL484" s="83">
        <f t="shared" si="375"/>
        <v>32</v>
      </c>
      <c r="BM484" s="84">
        <v>89</v>
      </c>
      <c r="BN484" s="83">
        <f t="shared" si="376"/>
        <v>156</v>
      </c>
      <c r="BO484" s="83">
        <f t="shared" si="377"/>
        <v>345</v>
      </c>
      <c r="BP484" s="83">
        <f t="shared" si="378"/>
        <v>1001</v>
      </c>
      <c r="BQ484" s="83">
        <f t="shared" si="379"/>
        <v>1678</v>
      </c>
      <c r="BR484" s="83">
        <f t="shared" si="380"/>
        <v>94</v>
      </c>
      <c r="BS484" s="77">
        <f t="shared" si="395"/>
        <v>3118</v>
      </c>
      <c r="BT484" s="83">
        <f t="shared" si="381"/>
        <v>41</v>
      </c>
      <c r="BU484" s="77">
        <v>129</v>
      </c>
      <c r="BV484" s="83">
        <f t="shared" si="382"/>
        <v>130</v>
      </c>
      <c r="BW484" s="83">
        <f t="shared" si="383"/>
        <v>296</v>
      </c>
      <c r="BX484" s="83">
        <f t="shared" si="384"/>
        <v>567</v>
      </c>
      <c r="BY484" s="83">
        <f t="shared" si="385"/>
        <v>648</v>
      </c>
      <c r="BZ484" s="83">
        <f t="shared" si="386"/>
        <v>29</v>
      </c>
      <c r="CA484" s="77">
        <f t="shared" si="396"/>
        <v>1540</v>
      </c>
      <c r="CB484" s="85">
        <v>1</v>
      </c>
      <c r="CC484" s="77">
        <v>3</v>
      </c>
      <c r="CD484" s="85">
        <v>3</v>
      </c>
      <c r="CE484" s="85">
        <v>9</v>
      </c>
      <c r="CF484" s="85">
        <v>11</v>
      </c>
      <c r="CG484" s="85">
        <v>4</v>
      </c>
      <c r="CH484" s="85">
        <v>0</v>
      </c>
      <c r="CI484" s="77">
        <f t="shared" si="397"/>
        <v>24</v>
      </c>
      <c r="CP484" s="77">
        <f t="shared" si="398"/>
        <v>0</v>
      </c>
      <c r="CQ484" s="85">
        <f t="shared" si="387"/>
        <v>1</v>
      </c>
      <c r="CR484" s="77">
        <v>1</v>
      </c>
      <c r="CS484" s="85">
        <f t="shared" si="356"/>
        <v>1</v>
      </c>
      <c r="CT484" s="85">
        <f t="shared" si="357"/>
        <v>0</v>
      </c>
      <c r="CU484" s="85">
        <f t="shared" si="358"/>
        <v>22</v>
      </c>
      <c r="CV484" s="85">
        <f t="shared" si="359"/>
        <v>1</v>
      </c>
      <c r="CW484" s="85">
        <f t="shared" si="355"/>
        <v>0</v>
      </c>
      <c r="CX484" s="77">
        <f t="shared" si="399"/>
        <v>23</v>
      </c>
      <c r="CY484" s="85">
        <v>1</v>
      </c>
      <c r="CZ484" s="85">
        <v>1</v>
      </c>
      <c r="DA484" s="85">
        <v>0</v>
      </c>
      <c r="DB484" s="85">
        <v>22</v>
      </c>
      <c r="DC484" s="85">
        <v>1</v>
      </c>
      <c r="DD484" s="85">
        <v>0</v>
      </c>
      <c r="DP484" s="85">
        <v>1</v>
      </c>
      <c r="DQ484" s="85">
        <v>5</v>
      </c>
      <c r="DR484" s="85">
        <v>7</v>
      </c>
      <c r="DS484" s="85">
        <v>20</v>
      </c>
      <c r="DT484" s="85">
        <v>21</v>
      </c>
      <c r="DU484" s="85">
        <v>1</v>
      </c>
      <c r="DV484" s="85">
        <v>10</v>
      </c>
      <c r="DW484" s="85">
        <v>23</v>
      </c>
      <c r="DX484" s="85">
        <v>11</v>
      </c>
      <c r="DY484" s="85">
        <v>73</v>
      </c>
      <c r="DZ484" s="85">
        <v>260</v>
      </c>
      <c r="EA484" s="85">
        <v>11</v>
      </c>
      <c r="EB484" s="85">
        <v>31</v>
      </c>
      <c r="EC484" s="85">
        <v>107</v>
      </c>
      <c r="ED484" s="85">
        <v>285</v>
      </c>
      <c r="EE484" s="85">
        <v>494</v>
      </c>
      <c r="EF484" s="85">
        <v>388</v>
      </c>
      <c r="EG484" s="85">
        <v>18</v>
      </c>
      <c r="EH484" s="85">
        <v>1</v>
      </c>
      <c r="EI484" s="85">
        <v>2</v>
      </c>
      <c r="EJ484" s="85">
        <v>2</v>
      </c>
      <c r="EK484" s="85">
        <v>4</v>
      </c>
      <c r="EL484" s="85">
        <v>6</v>
      </c>
      <c r="EM484" s="85">
        <v>7</v>
      </c>
      <c r="ET484" s="85">
        <v>27</v>
      </c>
      <c r="EU484" s="85">
        <v>110</v>
      </c>
      <c r="EV484" s="85">
        <v>21</v>
      </c>
      <c r="EW484" s="85">
        <v>500</v>
      </c>
      <c r="EX484" s="85">
        <v>1287</v>
      </c>
      <c r="EY484" s="85">
        <v>67</v>
      </c>
      <c r="EZ484" s="85">
        <v>3</v>
      </c>
      <c r="FA484" s="85">
        <v>39</v>
      </c>
      <c r="FB484" s="85">
        <v>315</v>
      </c>
      <c r="FC484" s="85">
        <v>477</v>
      </c>
      <c r="FD484" s="85">
        <v>364</v>
      </c>
      <c r="FE484" s="85">
        <v>19</v>
      </c>
      <c r="FL484" s="86">
        <f t="shared" si="400"/>
        <v>528.09999999999945</v>
      </c>
      <c r="FM484" s="99">
        <f t="shared" si="388"/>
        <v>26</v>
      </c>
      <c r="FN484" s="99">
        <f t="shared" si="389"/>
        <v>5</v>
      </c>
      <c r="FO484" s="100">
        <f t="shared" si="390"/>
        <v>4.42</v>
      </c>
      <c r="FP484" s="100">
        <f t="shared" si="391"/>
        <v>855</v>
      </c>
      <c r="FQ484" s="101">
        <v>0.31952049130529592</v>
      </c>
      <c r="FR484" s="101">
        <v>0.23251752641217535</v>
      </c>
      <c r="FS484" s="101">
        <v>0.19306695290276377</v>
      </c>
      <c r="FT484" s="100" t="s">
        <v>1492</v>
      </c>
      <c r="FU484" s="100" t="s">
        <v>1651</v>
      </c>
      <c r="FV484" s="100" t="s">
        <v>1639</v>
      </c>
      <c r="FW484" s="100" t="s">
        <v>2031</v>
      </c>
      <c r="FX484" s="100" t="s">
        <v>1892</v>
      </c>
      <c r="FY484" s="100" t="s">
        <v>1644</v>
      </c>
      <c r="FZ484" s="100" t="s">
        <v>1788</v>
      </c>
      <c r="GA484" s="100" t="s">
        <v>1907</v>
      </c>
      <c r="GB484" s="100"/>
    </row>
    <row r="485" spans="1:184" hidden="1" x14ac:dyDescent="0.25">
      <c r="A485" s="32" t="s">
        <v>436</v>
      </c>
      <c r="B485" s="90" t="s">
        <v>473</v>
      </c>
      <c r="C485" s="41" t="str">
        <f>'[1]Özet tablo'!P484</f>
        <v>İSTANBUL</v>
      </c>
      <c r="D485" s="41"/>
      <c r="E485" s="41"/>
      <c r="F485" s="41"/>
      <c r="G485" s="91">
        <v>933</v>
      </c>
      <c r="H485" s="91">
        <v>2570</v>
      </c>
      <c r="I485" s="91">
        <v>3484</v>
      </c>
      <c r="J485" s="91">
        <v>6987</v>
      </c>
      <c r="K485" s="92">
        <v>1017</v>
      </c>
      <c r="L485" s="92">
        <v>2736</v>
      </c>
      <c r="M485" s="92">
        <v>4469</v>
      </c>
      <c r="N485" s="92">
        <v>8222</v>
      </c>
      <c r="O485" s="93">
        <v>381</v>
      </c>
      <c r="P485" s="40">
        <v>819</v>
      </c>
      <c r="Q485" s="94">
        <f t="shared" si="401"/>
        <v>1235</v>
      </c>
      <c r="R485" s="95">
        <f t="shared" si="402"/>
        <v>0.17675683412050952</v>
      </c>
      <c r="S485" s="96">
        <v>8311</v>
      </c>
      <c r="T485" s="96">
        <v>11112</v>
      </c>
      <c r="U485" s="96">
        <v>8511</v>
      </c>
      <c r="V485" s="96">
        <v>11128</v>
      </c>
      <c r="W485" s="96">
        <v>19623</v>
      </c>
      <c r="X485" s="96">
        <v>27934</v>
      </c>
      <c r="Y485" s="73">
        <f t="shared" si="360"/>
        <v>12.236794609553604</v>
      </c>
      <c r="Z485" s="73">
        <f t="shared" si="361"/>
        <v>24.622030237580994</v>
      </c>
      <c r="AA485" s="73">
        <f t="shared" si="362"/>
        <v>47.36223710492304</v>
      </c>
      <c r="AB485" s="73">
        <f t="shared" si="363"/>
        <v>34.485043061713291</v>
      </c>
      <c r="AC485" s="73">
        <f t="shared" si="364"/>
        <v>27.865683396577644</v>
      </c>
      <c r="AD485" s="97">
        <f t="shared" si="365"/>
        <v>12856</v>
      </c>
      <c r="AE485" s="40">
        <f t="shared" si="366"/>
        <v>4480</v>
      </c>
      <c r="AF485" s="98">
        <v>11052</v>
      </c>
      <c r="AG485" s="98">
        <v>8677</v>
      </c>
      <c r="AH485" s="98">
        <v>10933</v>
      </c>
      <c r="AI485" s="98">
        <v>8386</v>
      </c>
      <c r="AJ485" s="98">
        <v>2611</v>
      </c>
      <c r="AK485" s="98">
        <v>2597</v>
      </c>
      <c r="AL485" s="76">
        <v>166</v>
      </c>
      <c r="AM485" s="76">
        <v>562</v>
      </c>
      <c r="AN485" s="77">
        <v>1020</v>
      </c>
      <c r="AO485" s="77">
        <v>3107</v>
      </c>
      <c r="AP485" s="77">
        <v>5142</v>
      </c>
      <c r="AQ485" s="77">
        <v>164</v>
      </c>
      <c r="AR485" s="77">
        <f t="shared" si="392"/>
        <v>9433</v>
      </c>
      <c r="AS485" s="77">
        <v>1141</v>
      </c>
      <c r="AT485" s="78">
        <v>217</v>
      </c>
      <c r="AU485" s="79">
        <v>855</v>
      </c>
      <c r="AV485" s="80">
        <f t="shared" si="367"/>
        <v>30.387387915372443</v>
      </c>
      <c r="AW485" s="80">
        <f t="shared" si="368"/>
        <v>37.64169988094622</v>
      </c>
      <c r="AX485" s="80">
        <f t="shared" si="369"/>
        <v>49.666110183639404</v>
      </c>
      <c r="AY485" s="81">
        <f t="shared" si="370"/>
        <v>11.755214936037801</v>
      </c>
      <c r="AZ485" s="81">
        <f t="shared" si="371"/>
        <v>28.418549346016647</v>
      </c>
      <c r="BA485" s="81">
        <f t="shared" si="372"/>
        <v>56.506319905428747</v>
      </c>
      <c r="BB485" s="81">
        <f t="shared" si="373"/>
        <v>42.503419972640216</v>
      </c>
      <c r="BC485" s="81">
        <f t="shared" si="374"/>
        <v>36.769340246009961</v>
      </c>
      <c r="BD485" s="82">
        <f t="shared" si="393"/>
        <v>4783</v>
      </c>
      <c r="BE485" s="83">
        <v>171</v>
      </c>
      <c r="BF485" s="83">
        <v>635</v>
      </c>
      <c r="BG485" s="83">
        <v>998</v>
      </c>
      <c r="BH485" s="83">
        <v>2857</v>
      </c>
      <c r="BI485" s="83">
        <v>5356</v>
      </c>
      <c r="BJ485" s="83">
        <v>288</v>
      </c>
      <c r="BK485" s="77">
        <f t="shared" si="394"/>
        <v>9499</v>
      </c>
      <c r="BL485" s="83">
        <f t="shared" si="375"/>
        <v>57</v>
      </c>
      <c r="BM485" s="84">
        <v>158</v>
      </c>
      <c r="BN485" s="83">
        <f t="shared" si="376"/>
        <v>230</v>
      </c>
      <c r="BO485" s="83">
        <f t="shared" si="377"/>
        <v>75</v>
      </c>
      <c r="BP485" s="83">
        <f t="shared" si="378"/>
        <v>1058</v>
      </c>
      <c r="BQ485" s="83">
        <f t="shared" si="379"/>
        <v>3374</v>
      </c>
      <c r="BR485" s="83">
        <f t="shared" si="380"/>
        <v>201</v>
      </c>
      <c r="BS485" s="77">
        <f t="shared" si="395"/>
        <v>4708</v>
      </c>
      <c r="BT485" s="83">
        <f t="shared" si="381"/>
        <v>94</v>
      </c>
      <c r="BU485" s="77">
        <v>350</v>
      </c>
      <c r="BV485" s="83">
        <f t="shared" si="382"/>
        <v>352</v>
      </c>
      <c r="BW485" s="83">
        <f t="shared" si="383"/>
        <v>735</v>
      </c>
      <c r="BX485" s="83">
        <f t="shared" si="384"/>
        <v>1476</v>
      </c>
      <c r="BY485" s="83">
        <f t="shared" si="385"/>
        <v>1745</v>
      </c>
      <c r="BZ485" s="83">
        <f t="shared" si="386"/>
        <v>79</v>
      </c>
      <c r="CA485" s="77">
        <f t="shared" si="396"/>
        <v>4035</v>
      </c>
      <c r="CB485" s="85">
        <v>5</v>
      </c>
      <c r="CC485" s="77">
        <v>35</v>
      </c>
      <c r="CD485" s="85">
        <v>34</v>
      </c>
      <c r="CE485" s="85">
        <v>184</v>
      </c>
      <c r="CF485" s="85">
        <v>179</v>
      </c>
      <c r="CG485" s="85">
        <v>124</v>
      </c>
      <c r="CH485" s="85">
        <v>7</v>
      </c>
      <c r="CI485" s="77">
        <f t="shared" si="397"/>
        <v>494</v>
      </c>
      <c r="CP485" s="77">
        <f t="shared" si="398"/>
        <v>0</v>
      </c>
      <c r="CQ485" s="85">
        <f t="shared" si="387"/>
        <v>15</v>
      </c>
      <c r="CR485" s="77">
        <v>19</v>
      </c>
      <c r="CS485" s="85">
        <f t="shared" si="356"/>
        <v>19</v>
      </c>
      <c r="CT485" s="85">
        <f t="shared" si="357"/>
        <v>4</v>
      </c>
      <c r="CU485" s="85">
        <f t="shared" si="358"/>
        <v>144</v>
      </c>
      <c r="CV485" s="85">
        <f t="shared" si="359"/>
        <v>113</v>
      </c>
      <c r="CW485" s="85">
        <f t="shared" si="355"/>
        <v>1</v>
      </c>
      <c r="CX485" s="77">
        <f t="shared" si="399"/>
        <v>262</v>
      </c>
      <c r="CY485" s="85">
        <v>15</v>
      </c>
      <c r="CZ485" s="85">
        <v>19</v>
      </c>
      <c r="DA485" s="85">
        <v>4</v>
      </c>
      <c r="DB485" s="85">
        <v>144</v>
      </c>
      <c r="DC485" s="85">
        <v>113</v>
      </c>
      <c r="DD485" s="85">
        <v>1</v>
      </c>
      <c r="DP485" s="85">
        <v>1</v>
      </c>
      <c r="DQ485" s="85">
        <v>2</v>
      </c>
      <c r="DR485" s="85">
        <v>11</v>
      </c>
      <c r="DS485" s="85">
        <v>11</v>
      </c>
      <c r="DT485" s="85">
        <v>0</v>
      </c>
      <c r="DU485" s="85">
        <v>0</v>
      </c>
      <c r="DV485" s="85">
        <v>12</v>
      </c>
      <c r="DW485" s="85">
        <v>46</v>
      </c>
      <c r="DX485" s="85">
        <v>31</v>
      </c>
      <c r="DY485" s="85">
        <v>169</v>
      </c>
      <c r="DZ485" s="85">
        <v>429</v>
      </c>
      <c r="EA485" s="85">
        <v>21</v>
      </c>
      <c r="EB485" s="85">
        <v>82</v>
      </c>
      <c r="EC485" s="85">
        <v>306</v>
      </c>
      <c r="ED485" s="85">
        <v>704</v>
      </c>
      <c r="EE485" s="85">
        <v>1307</v>
      </c>
      <c r="EF485" s="85">
        <v>1316</v>
      </c>
      <c r="EG485" s="85">
        <v>58</v>
      </c>
      <c r="EH485" s="85">
        <v>2</v>
      </c>
      <c r="EI485" s="85">
        <v>2</v>
      </c>
      <c r="EJ485" s="85">
        <v>15</v>
      </c>
      <c r="EK485" s="85">
        <v>32</v>
      </c>
      <c r="EL485" s="85">
        <v>28</v>
      </c>
      <c r="EM485" s="85">
        <v>10</v>
      </c>
      <c r="ET485" s="85">
        <v>51</v>
      </c>
      <c r="EU485" s="85">
        <v>201</v>
      </c>
      <c r="EV485" s="85">
        <v>21</v>
      </c>
      <c r="EW485" s="85">
        <v>822</v>
      </c>
      <c r="EX485" s="85">
        <v>3089</v>
      </c>
      <c r="EY485" s="85">
        <v>177</v>
      </c>
      <c r="EZ485" s="85">
        <v>3</v>
      </c>
      <c r="FA485" s="85">
        <v>25</v>
      </c>
      <c r="FB485" s="85">
        <v>28</v>
      </c>
      <c r="FC485" s="85">
        <v>193</v>
      </c>
      <c r="FD485" s="85">
        <v>257</v>
      </c>
      <c r="FE485" s="85">
        <v>14</v>
      </c>
      <c r="FL485" s="86">
        <f t="shared" si="400"/>
        <v>4893.2999999999993</v>
      </c>
      <c r="FM485" s="99">
        <f t="shared" si="388"/>
        <v>244</v>
      </c>
      <c r="FN485" s="99">
        <f t="shared" si="389"/>
        <v>48</v>
      </c>
      <c r="FO485" s="100">
        <f t="shared" si="390"/>
        <v>41.48</v>
      </c>
      <c r="FP485" s="100">
        <f t="shared" si="391"/>
        <v>8208</v>
      </c>
      <c r="FQ485" s="101">
        <v>0.16203163440744328</v>
      </c>
      <c r="FR485" s="101">
        <v>0.10138720201609353</v>
      </c>
      <c r="FS485" s="101">
        <v>3.5398553336697794E-2</v>
      </c>
      <c r="FT485" s="100" t="s">
        <v>1741</v>
      </c>
      <c r="FU485" s="100" t="s">
        <v>1929</v>
      </c>
      <c r="FV485" s="100" t="s">
        <v>2050</v>
      </c>
      <c r="FW485" s="100" t="s">
        <v>2222</v>
      </c>
      <c r="FX485" s="100" t="s">
        <v>1913</v>
      </c>
      <c r="FY485" s="100" t="s">
        <v>1804</v>
      </c>
      <c r="FZ485" s="100" t="s">
        <v>1966</v>
      </c>
      <c r="GA485" s="100" t="s">
        <v>2109</v>
      </c>
      <c r="GB485" s="100"/>
    </row>
    <row r="486" spans="1:184" hidden="1" x14ac:dyDescent="0.25">
      <c r="A486" s="32" t="s">
        <v>436</v>
      </c>
      <c r="B486" s="90" t="s">
        <v>474</v>
      </c>
      <c r="C486" s="41" t="str">
        <f>'[1]Özet tablo'!P485</f>
        <v>İSTANBUL</v>
      </c>
      <c r="D486" s="41"/>
      <c r="E486" s="41"/>
      <c r="F486" s="41"/>
      <c r="G486" s="91">
        <v>661</v>
      </c>
      <c r="H486" s="91">
        <v>2217</v>
      </c>
      <c r="I486" s="91">
        <v>2979</v>
      </c>
      <c r="J486" s="91">
        <v>5857</v>
      </c>
      <c r="K486" s="92">
        <v>736</v>
      </c>
      <c r="L486" s="92">
        <v>2145</v>
      </c>
      <c r="M486" s="92">
        <v>3547</v>
      </c>
      <c r="N486" s="92">
        <v>6428</v>
      </c>
      <c r="O486" s="93">
        <v>197</v>
      </c>
      <c r="P486" s="40">
        <v>774</v>
      </c>
      <c r="Q486" s="94">
        <f t="shared" si="401"/>
        <v>571</v>
      </c>
      <c r="R486" s="95">
        <f t="shared" si="402"/>
        <v>9.7490182687382618E-2</v>
      </c>
      <c r="S486" s="96">
        <v>4697</v>
      </c>
      <c r="T486" s="96">
        <v>6404</v>
      </c>
      <c r="U486" s="96">
        <v>4798</v>
      </c>
      <c r="V486" s="96">
        <v>6353</v>
      </c>
      <c r="W486" s="96">
        <v>11202</v>
      </c>
      <c r="X486" s="96">
        <v>15899</v>
      </c>
      <c r="Y486" s="73">
        <f t="shared" si="360"/>
        <v>15.669576325314031</v>
      </c>
      <c r="Z486" s="73">
        <f t="shared" si="361"/>
        <v>33.494690818238595</v>
      </c>
      <c r="AA486" s="73">
        <f t="shared" si="362"/>
        <v>61.900791996665269</v>
      </c>
      <c r="AB486" s="73">
        <f t="shared" si="363"/>
        <v>45.661489019817893</v>
      </c>
      <c r="AC486" s="73">
        <f t="shared" si="364"/>
        <v>36.801056670230828</v>
      </c>
      <c r="AD486" s="97">
        <f t="shared" si="365"/>
        <v>6087</v>
      </c>
      <c r="AE486" s="40">
        <f t="shared" si="366"/>
        <v>1828</v>
      </c>
      <c r="AF486" s="98">
        <v>6152</v>
      </c>
      <c r="AG486" s="98">
        <v>4737</v>
      </c>
      <c r="AH486" s="98">
        <v>6067</v>
      </c>
      <c r="AI486" s="98">
        <v>4776</v>
      </c>
      <c r="AJ486" s="98">
        <v>1529</v>
      </c>
      <c r="AK486" s="98">
        <v>1504</v>
      </c>
      <c r="AL486" s="76">
        <v>142</v>
      </c>
      <c r="AM486" s="76">
        <v>389</v>
      </c>
      <c r="AN486" s="77">
        <v>681</v>
      </c>
      <c r="AO486" s="77">
        <v>2181</v>
      </c>
      <c r="AP486" s="77">
        <v>3511</v>
      </c>
      <c r="AQ486" s="77">
        <v>169</v>
      </c>
      <c r="AR486" s="77">
        <f t="shared" si="392"/>
        <v>6542</v>
      </c>
      <c r="AS486" s="77">
        <v>913</v>
      </c>
      <c r="AT486" s="78">
        <v>103</v>
      </c>
      <c r="AU486" s="79">
        <v>427</v>
      </c>
      <c r="AV486" s="80">
        <f t="shared" si="367"/>
        <v>36.2451382318932</v>
      </c>
      <c r="AW486" s="80">
        <f t="shared" si="368"/>
        <v>45.633127363275847</v>
      </c>
      <c r="AX486" s="80">
        <f t="shared" si="369"/>
        <v>57.935510887772189</v>
      </c>
      <c r="AY486" s="81">
        <f t="shared" si="370"/>
        <v>14.376187460417986</v>
      </c>
      <c r="AZ486" s="81">
        <f t="shared" si="371"/>
        <v>35.948574254161855</v>
      </c>
      <c r="BA486" s="81">
        <f t="shared" si="372"/>
        <v>64.091990483743061</v>
      </c>
      <c r="BB486" s="81">
        <f t="shared" si="373"/>
        <v>50.290979631425806</v>
      </c>
      <c r="BC486" s="81">
        <f t="shared" si="374"/>
        <v>42.763992030429272</v>
      </c>
      <c r="BD486" s="82">
        <f t="shared" si="393"/>
        <v>2264</v>
      </c>
      <c r="BE486" s="83">
        <v>144</v>
      </c>
      <c r="BF486" s="83">
        <v>470</v>
      </c>
      <c r="BG486" s="83">
        <v>644</v>
      </c>
      <c r="BH486" s="83">
        <v>2099</v>
      </c>
      <c r="BI486" s="83">
        <v>3646</v>
      </c>
      <c r="BJ486" s="83">
        <v>299</v>
      </c>
      <c r="BK486" s="77">
        <f t="shared" si="394"/>
        <v>6688</v>
      </c>
      <c r="BL486" s="83">
        <f t="shared" si="375"/>
        <v>68</v>
      </c>
      <c r="BM486" s="84">
        <v>143</v>
      </c>
      <c r="BN486" s="83">
        <f t="shared" si="376"/>
        <v>198</v>
      </c>
      <c r="BO486" s="83">
        <f t="shared" si="377"/>
        <v>119</v>
      </c>
      <c r="BP486" s="83">
        <f t="shared" si="378"/>
        <v>894</v>
      </c>
      <c r="BQ486" s="83">
        <f t="shared" si="379"/>
        <v>2200</v>
      </c>
      <c r="BR486" s="83">
        <f t="shared" si="380"/>
        <v>200</v>
      </c>
      <c r="BS486" s="77">
        <f t="shared" si="395"/>
        <v>3413</v>
      </c>
      <c r="BT486" s="83">
        <f t="shared" si="381"/>
        <v>65</v>
      </c>
      <c r="BU486" s="77">
        <v>215</v>
      </c>
      <c r="BV486" s="83">
        <f t="shared" si="382"/>
        <v>236</v>
      </c>
      <c r="BW486" s="83">
        <f t="shared" si="383"/>
        <v>465</v>
      </c>
      <c r="BX486" s="83">
        <f t="shared" si="384"/>
        <v>1071</v>
      </c>
      <c r="BY486" s="83">
        <f t="shared" si="385"/>
        <v>1286</v>
      </c>
      <c r="BZ486" s="83">
        <f t="shared" si="386"/>
        <v>90</v>
      </c>
      <c r="CA486" s="77">
        <f t="shared" si="396"/>
        <v>2912</v>
      </c>
      <c r="CB486" s="85">
        <v>10</v>
      </c>
      <c r="CC486" s="77">
        <v>30</v>
      </c>
      <c r="CD486" s="85">
        <v>35</v>
      </c>
      <c r="CE486" s="85">
        <v>60</v>
      </c>
      <c r="CF486" s="85">
        <v>124</v>
      </c>
      <c r="CG486" s="85">
        <v>152</v>
      </c>
      <c r="CH486" s="85">
        <v>9</v>
      </c>
      <c r="CI486" s="77">
        <f t="shared" si="397"/>
        <v>345</v>
      </c>
      <c r="CP486" s="77">
        <f t="shared" si="398"/>
        <v>0</v>
      </c>
      <c r="CQ486" s="85">
        <f t="shared" si="387"/>
        <v>1</v>
      </c>
      <c r="CR486" s="77">
        <v>1</v>
      </c>
      <c r="CS486" s="85">
        <f t="shared" si="356"/>
        <v>1</v>
      </c>
      <c r="CT486" s="85">
        <f t="shared" si="357"/>
        <v>0</v>
      </c>
      <c r="CU486" s="85">
        <f t="shared" si="358"/>
        <v>10</v>
      </c>
      <c r="CV486" s="85">
        <f t="shared" si="359"/>
        <v>8</v>
      </c>
      <c r="CW486" s="85">
        <f t="shared" si="355"/>
        <v>0</v>
      </c>
      <c r="CX486" s="77">
        <f t="shared" si="399"/>
        <v>18</v>
      </c>
      <c r="CY486" s="85">
        <v>1</v>
      </c>
      <c r="CZ486" s="85">
        <v>1</v>
      </c>
      <c r="DA486" s="85">
        <v>0</v>
      </c>
      <c r="DB486" s="85">
        <v>10</v>
      </c>
      <c r="DC486" s="85">
        <v>8</v>
      </c>
      <c r="DD486" s="85">
        <v>0</v>
      </c>
      <c r="DP486" s="85">
        <v>2</v>
      </c>
      <c r="DQ486" s="85">
        <v>10</v>
      </c>
      <c r="DR486" s="85">
        <v>29</v>
      </c>
      <c r="DS486" s="85">
        <v>52</v>
      </c>
      <c r="DT486" s="85">
        <v>65</v>
      </c>
      <c r="DU486" s="85">
        <v>5</v>
      </c>
      <c r="DV486" s="85">
        <v>18</v>
      </c>
      <c r="DW486" s="85">
        <v>52</v>
      </c>
      <c r="DX486" s="85">
        <v>28</v>
      </c>
      <c r="DY486" s="85">
        <v>240</v>
      </c>
      <c r="DZ486" s="85">
        <v>471</v>
      </c>
      <c r="EA486" s="85">
        <v>37</v>
      </c>
      <c r="EB486" s="85">
        <v>47</v>
      </c>
      <c r="EC486" s="85">
        <v>184</v>
      </c>
      <c r="ED486" s="85">
        <v>437</v>
      </c>
      <c r="EE486" s="85">
        <v>831</v>
      </c>
      <c r="EF486" s="85">
        <v>815</v>
      </c>
      <c r="EG486" s="85">
        <v>53</v>
      </c>
      <c r="EH486" s="85">
        <v>2</v>
      </c>
      <c r="EI486" s="85">
        <v>5</v>
      </c>
      <c r="EJ486" s="85">
        <v>0</v>
      </c>
      <c r="EK486" s="85">
        <v>11</v>
      </c>
      <c r="EL486" s="85">
        <v>16</v>
      </c>
      <c r="EM486" s="85">
        <v>3</v>
      </c>
      <c r="ET486" s="85">
        <v>62</v>
      </c>
      <c r="EU486" s="85">
        <v>174</v>
      </c>
      <c r="EV486" s="85">
        <v>53</v>
      </c>
      <c r="EW486" s="85">
        <v>769</v>
      </c>
      <c r="EX486" s="85">
        <v>2061</v>
      </c>
      <c r="EY486" s="85">
        <v>189</v>
      </c>
      <c r="EZ486" s="85">
        <v>2</v>
      </c>
      <c r="FA486" s="85">
        <v>9</v>
      </c>
      <c r="FB486" s="85">
        <v>37</v>
      </c>
      <c r="FC486" s="85">
        <v>62</v>
      </c>
      <c r="FD486" s="85">
        <v>58</v>
      </c>
      <c r="FE486" s="85">
        <v>3</v>
      </c>
      <c r="FL486" s="86">
        <f t="shared" si="400"/>
        <v>1626.0999999999995</v>
      </c>
      <c r="FM486" s="99">
        <f t="shared" si="388"/>
        <v>81</v>
      </c>
      <c r="FN486" s="99">
        <f t="shared" si="389"/>
        <v>16</v>
      </c>
      <c r="FO486" s="100">
        <f t="shared" si="390"/>
        <v>13.77</v>
      </c>
      <c r="FP486" s="100">
        <f t="shared" si="391"/>
        <v>2736</v>
      </c>
      <c r="FQ486" s="101">
        <v>0.49757286431204067</v>
      </c>
      <c r="FR486" s="101">
        <v>0.31073691321014424</v>
      </c>
      <c r="FS486" s="101">
        <v>0.25673513482728116</v>
      </c>
      <c r="FT486" s="100" t="s">
        <v>1694</v>
      </c>
      <c r="FU486" s="100" t="s">
        <v>1671</v>
      </c>
      <c r="FV486" s="100" t="s">
        <v>1648</v>
      </c>
      <c r="FW486" s="100" t="s">
        <v>1753</v>
      </c>
      <c r="FX486" s="100" t="s">
        <v>1664</v>
      </c>
      <c r="FY486" s="100" t="s">
        <v>2315</v>
      </c>
      <c r="FZ486" s="100" t="s">
        <v>1974</v>
      </c>
      <c r="GA486" s="100" t="s">
        <v>1499</v>
      </c>
      <c r="GB486" s="100"/>
    </row>
    <row r="487" spans="1:184" hidden="1" x14ac:dyDescent="0.25">
      <c r="A487" s="32" t="s">
        <v>436</v>
      </c>
      <c r="B487" s="90" t="s">
        <v>475</v>
      </c>
      <c r="C487" s="41" t="str">
        <f>'[1]Özet tablo'!P486</f>
        <v>İSTANBUL</v>
      </c>
      <c r="D487" s="41"/>
      <c r="E487" s="41"/>
      <c r="F487" s="41"/>
      <c r="G487" s="91">
        <v>157</v>
      </c>
      <c r="H487" s="91">
        <v>903</v>
      </c>
      <c r="I487" s="91">
        <v>1211</v>
      </c>
      <c r="J487" s="91">
        <v>2271</v>
      </c>
      <c r="K487" s="92">
        <v>197</v>
      </c>
      <c r="L487" s="92">
        <v>900</v>
      </c>
      <c r="M487" s="92">
        <v>1497</v>
      </c>
      <c r="N487" s="92">
        <v>2594</v>
      </c>
      <c r="O487" s="93">
        <v>213</v>
      </c>
      <c r="P487" s="40">
        <v>273</v>
      </c>
      <c r="Q487" s="94">
        <f t="shared" si="401"/>
        <v>323</v>
      </c>
      <c r="R487" s="95">
        <f t="shared" si="402"/>
        <v>0.14222809335094672</v>
      </c>
      <c r="S487" s="96">
        <v>3202</v>
      </c>
      <c r="T487" s="96">
        <v>4452</v>
      </c>
      <c r="U487" s="96">
        <v>3254</v>
      </c>
      <c r="V487" s="96">
        <v>4343</v>
      </c>
      <c r="W487" s="96">
        <v>7706</v>
      </c>
      <c r="X487" s="96">
        <v>10908</v>
      </c>
      <c r="Y487" s="73">
        <f t="shared" si="360"/>
        <v>6.1524047470331045</v>
      </c>
      <c r="Z487" s="73">
        <f t="shared" si="361"/>
        <v>20.215633423180591</v>
      </c>
      <c r="AA487" s="73">
        <f t="shared" si="362"/>
        <v>44.161032575291948</v>
      </c>
      <c r="AB487" s="73">
        <f t="shared" si="363"/>
        <v>30.327017908123537</v>
      </c>
      <c r="AC487" s="73">
        <f t="shared" si="364"/>
        <v>23.230656398973231</v>
      </c>
      <c r="AD487" s="97">
        <f t="shared" si="365"/>
        <v>5369</v>
      </c>
      <c r="AE487" s="40">
        <f t="shared" si="366"/>
        <v>1817</v>
      </c>
      <c r="AF487" s="98">
        <v>4153</v>
      </c>
      <c r="AG487" s="98">
        <v>3161</v>
      </c>
      <c r="AH487" s="98">
        <v>4124</v>
      </c>
      <c r="AI487" s="98">
        <v>3226</v>
      </c>
      <c r="AJ487" s="98">
        <v>1075</v>
      </c>
      <c r="AK487" s="98">
        <v>951</v>
      </c>
      <c r="AL487" s="76">
        <v>41</v>
      </c>
      <c r="AM487" s="76">
        <v>123</v>
      </c>
      <c r="AN487" s="77">
        <v>209</v>
      </c>
      <c r="AO487" s="77">
        <v>962</v>
      </c>
      <c r="AP487" s="77">
        <v>1729</v>
      </c>
      <c r="AQ487" s="77">
        <v>38</v>
      </c>
      <c r="AR487" s="77">
        <f t="shared" si="392"/>
        <v>2938</v>
      </c>
      <c r="AS487" s="77">
        <v>378</v>
      </c>
      <c r="AT487" s="78">
        <v>177</v>
      </c>
      <c r="AU487" s="79">
        <v>481</v>
      </c>
      <c r="AV487" s="80">
        <f t="shared" si="367"/>
        <v>25.019571003601065</v>
      </c>
      <c r="AW487" s="80">
        <f t="shared" si="368"/>
        <v>31.986394557823129</v>
      </c>
      <c r="AX487" s="80">
        <f t="shared" si="369"/>
        <v>43.056416615003101</v>
      </c>
      <c r="AY487" s="81">
        <f t="shared" si="370"/>
        <v>6.6118316988294845</v>
      </c>
      <c r="AZ487" s="81">
        <f t="shared" si="371"/>
        <v>23.326867119301649</v>
      </c>
      <c r="BA487" s="81">
        <f t="shared" si="372"/>
        <v>55.498721227621481</v>
      </c>
      <c r="BB487" s="81">
        <f t="shared" si="373"/>
        <v>39.750741839762611</v>
      </c>
      <c r="BC487" s="81">
        <f t="shared" si="374"/>
        <v>34.789600643259178</v>
      </c>
      <c r="BD487" s="82">
        <f t="shared" si="393"/>
        <v>1914</v>
      </c>
      <c r="BE487" s="83">
        <v>44</v>
      </c>
      <c r="BF487" s="83">
        <v>184</v>
      </c>
      <c r="BG487" s="83">
        <v>182</v>
      </c>
      <c r="BH487" s="83">
        <v>917</v>
      </c>
      <c r="BI487" s="83">
        <v>1842</v>
      </c>
      <c r="BJ487" s="83">
        <v>77</v>
      </c>
      <c r="BK487" s="77">
        <f t="shared" si="394"/>
        <v>3018</v>
      </c>
      <c r="BL487" s="83">
        <f t="shared" si="375"/>
        <v>23</v>
      </c>
      <c r="BM487" s="84">
        <v>55</v>
      </c>
      <c r="BN487" s="83">
        <f t="shared" si="376"/>
        <v>103</v>
      </c>
      <c r="BO487" s="83">
        <f t="shared" si="377"/>
        <v>51</v>
      </c>
      <c r="BP487" s="83">
        <f t="shared" si="378"/>
        <v>537</v>
      </c>
      <c r="BQ487" s="83">
        <f t="shared" si="379"/>
        <v>1399</v>
      </c>
      <c r="BR487" s="83">
        <f t="shared" si="380"/>
        <v>64</v>
      </c>
      <c r="BS487" s="77">
        <f t="shared" si="395"/>
        <v>2051</v>
      </c>
      <c r="BT487" s="83">
        <f t="shared" si="381"/>
        <v>13</v>
      </c>
      <c r="BU487" s="77">
        <v>46</v>
      </c>
      <c r="BV487" s="83">
        <f t="shared" si="382"/>
        <v>51</v>
      </c>
      <c r="BW487" s="83">
        <f t="shared" si="383"/>
        <v>112</v>
      </c>
      <c r="BX487" s="83">
        <f t="shared" si="384"/>
        <v>246</v>
      </c>
      <c r="BY487" s="83">
        <f t="shared" si="385"/>
        <v>338</v>
      </c>
      <c r="BZ487" s="83">
        <f t="shared" si="386"/>
        <v>12</v>
      </c>
      <c r="CA487" s="77">
        <f t="shared" si="396"/>
        <v>708</v>
      </c>
      <c r="CB487" s="85">
        <v>1</v>
      </c>
      <c r="CC487" s="77">
        <v>1</v>
      </c>
      <c r="CD487" s="85">
        <v>3</v>
      </c>
      <c r="CE487" s="85">
        <v>1</v>
      </c>
      <c r="CF487" s="85">
        <v>5</v>
      </c>
      <c r="CG487" s="85">
        <v>1</v>
      </c>
      <c r="CH487" s="85">
        <v>0</v>
      </c>
      <c r="CI487" s="77">
        <f t="shared" si="397"/>
        <v>7</v>
      </c>
      <c r="CP487" s="77">
        <f t="shared" si="398"/>
        <v>0</v>
      </c>
      <c r="CQ487" s="85">
        <f t="shared" si="387"/>
        <v>7</v>
      </c>
      <c r="CR487" s="77">
        <v>21</v>
      </c>
      <c r="CS487" s="85">
        <f t="shared" si="356"/>
        <v>27</v>
      </c>
      <c r="CT487" s="85">
        <f t="shared" si="357"/>
        <v>18</v>
      </c>
      <c r="CU487" s="85">
        <f t="shared" si="358"/>
        <v>129</v>
      </c>
      <c r="CV487" s="85">
        <f t="shared" si="359"/>
        <v>104</v>
      </c>
      <c r="CW487" s="85">
        <f t="shared" si="355"/>
        <v>1</v>
      </c>
      <c r="CX487" s="77">
        <f t="shared" si="399"/>
        <v>252</v>
      </c>
      <c r="CY487" s="85">
        <v>5</v>
      </c>
      <c r="CZ487" s="85">
        <v>22</v>
      </c>
      <c r="DA487" s="85">
        <v>0</v>
      </c>
      <c r="DB487" s="85">
        <v>107</v>
      </c>
      <c r="DC487" s="85">
        <v>91</v>
      </c>
      <c r="DD487" s="85">
        <v>1</v>
      </c>
      <c r="DE487" s="85">
        <v>2</v>
      </c>
      <c r="DF487" s="85">
        <v>5</v>
      </c>
      <c r="DG487" s="85">
        <v>18</v>
      </c>
      <c r="DH487" s="85">
        <v>22</v>
      </c>
      <c r="DI487" s="85">
        <v>13</v>
      </c>
      <c r="DJ487" s="85">
        <v>0</v>
      </c>
      <c r="DP487" s="85">
        <v>1</v>
      </c>
      <c r="DQ487" s="85">
        <v>3</v>
      </c>
      <c r="DR487" s="85">
        <v>8</v>
      </c>
      <c r="DS487" s="85">
        <v>16</v>
      </c>
      <c r="DT487" s="85">
        <v>15</v>
      </c>
      <c r="DU487" s="85">
        <v>0</v>
      </c>
      <c r="DV487" s="85">
        <v>3</v>
      </c>
      <c r="DW487" s="85">
        <v>11</v>
      </c>
      <c r="DX487" s="85">
        <v>10</v>
      </c>
      <c r="DY487" s="85">
        <v>64</v>
      </c>
      <c r="DZ487" s="85">
        <v>118</v>
      </c>
      <c r="EA487" s="85">
        <v>6</v>
      </c>
      <c r="EB487" s="85">
        <v>10</v>
      </c>
      <c r="EC487" s="85">
        <v>40</v>
      </c>
      <c r="ED487" s="85">
        <v>102</v>
      </c>
      <c r="EE487" s="85">
        <v>182</v>
      </c>
      <c r="EF487" s="85">
        <v>220</v>
      </c>
      <c r="EG487" s="85">
        <v>6</v>
      </c>
      <c r="EH487" s="85">
        <v>1</v>
      </c>
      <c r="EI487" s="85">
        <v>4</v>
      </c>
      <c r="EJ487" s="85">
        <v>0</v>
      </c>
      <c r="EK487" s="85">
        <v>0</v>
      </c>
      <c r="EL487" s="85">
        <v>13</v>
      </c>
      <c r="EM487" s="85">
        <v>0</v>
      </c>
      <c r="ET487" s="85">
        <v>20</v>
      </c>
      <c r="EU487" s="85">
        <v>81</v>
      </c>
      <c r="EV487" s="85">
        <v>12</v>
      </c>
      <c r="EW487" s="85">
        <v>400</v>
      </c>
      <c r="EX487" s="85">
        <v>1184</v>
      </c>
      <c r="EY487" s="85">
        <v>55</v>
      </c>
      <c r="EZ487" s="85">
        <v>1</v>
      </c>
      <c r="FA487" s="85">
        <v>15</v>
      </c>
      <c r="FB487" s="85">
        <v>31</v>
      </c>
      <c r="FC487" s="85">
        <v>121</v>
      </c>
      <c r="FD487" s="85">
        <v>187</v>
      </c>
      <c r="FE487" s="85">
        <v>9</v>
      </c>
      <c r="FL487" s="86">
        <f t="shared" si="400"/>
        <v>2239</v>
      </c>
      <c r="FM487" s="99">
        <f t="shared" si="388"/>
        <v>111</v>
      </c>
      <c r="FN487" s="99">
        <f t="shared" si="389"/>
        <v>22</v>
      </c>
      <c r="FO487" s="100">
        <f t="shared" si="390"/>
        <v>18.87</v>
      </c>
      <c r="FP487" s="100">
        <f t="shared" si="391"/>
        <v>3762</v>
      </c>
      <c r="FQ487" s="101">
        <v>0.11194784751191345</v>
      </c>
      <c r="FR487" s="101">
        <v>2.006272370194763E-2</v>
      </c>
      <c r="FS487" s="101">
        <v>4.5279624498224716E-2</v>
      </c>
      <c r="FT487" s="100" t="s">
        <v>2227</v>
      </c>
      <c r="FU487" s="100" t="s">
        <v>2199</v>
      </c>
      <c r="FV487" s="100" t="s">
        <v>1934</v>
      </c>
      <c r="FW487" s="100" t="s">
        <v>1492</v>
      </c>
      <c r="FX487" s="100" t="s">
        <v>2228</v>
      </c>
      <c r="FY487" s="100" t="s">
        <v>1948</v>
      </c>
      <c r="FZ487" s="100" t="s">
        <v>2039</v>
      </c>
      <c r="GA487" s="100" t="s">
        <v>1687</v>
      </c>
      <c r="GB487" s="100"/>
    </row>
    <row r="488" spans="1:184" hidden="1" x14ac:dyDescent="0.25">
      <c r="A488" s="32" t="s">
        <v>476</v>
      </c>
      <c r="B488" s="90" t="s">
        <v>477</v>
      </c>
      <c r="C488" s="41" t="str">
        <f>'[1]Özet tablo'!P487</f>
        <v>İZMİR</v>
      </c>
      <c r="D488" s="41"/>
      <c r="E488" s="41"/>
      <c r="F488" s="41"/>
      <c r="G488" s="91">
        <v>183</v>
      </c>
      <c r="H488" s="91">
        <v>454</v>
      </c>
      <c r="I488" s="91">
        <v>700</v>
      </c>
      <c r="J488" s="91">
        <v>1337</v>
      </c>
      <c r="K488" s="92">
        <v>171</v>
      </c>
      <c r="L488" s="92">
        <v>499</v>
      </c>
      <c r="M488" s="92">
        <v>808</v>
      </c>
      <c r="N488" s="92">
        <v>1478</v>
      </c>
      <c r="O488" s="93">
        <v>35</v>
      </c>
      <c r="P488" s="40">
        <v>206</v>
      </c>
      <c r="Q488" s="94">
        <f t="shared" si="401"/>
        <v>141</v>
      </c>
      <c r="R488" s="95">
        <f t="shared" si="402"/>
        <v>0.10545998504113688</v>
      </c>
      <c r="S488" s="96">
        <v>938</v>
      </c>
      <c r="T488" s="96">
        <v>1138</v>
      </c>
      <c r="U488" s="96">
        <v>877</v>
      </c>
      <c r="V488" s="96">
        <v>1176</v>
      </c>
      <c r="W488" s="96">
        <v>2015</v>
      </c>
      <c r="X488" s="96">
        <v>2953</v>
      </c>
      <c r="Y488" s="73">
        <f t="shared" si="360"/>
        <v>18.230277185501066</v>
      </c>
      <c r="Z488" s="73">
        <f t="shared" si="361"/>
        <v>43.848857644991213</v>
      </c>
      <c r="AA488" s="73">
        <f t="shared" si="362"/>
        <v>72.633979475484608</v>
      </c>
      <c r="AB488" s="73">
        <f t="shared" si="363"/>
        <v>56.377171215880892</v>
      </c>
      <c r="AC488" s="73">
        <f t="shared" si="364"/>
        <v>44.260074500507955</v>
      </c>
      <c r="AD488" s="97">
        <f t="shared" si="365"/>
        <v>879</v>
      </c>
      <c r="AE488" s="40">
        <f t="shared" si="366"/>
        <v>240</v>
      </c>
      <c r="AF488" s="98">
        <v>1261</v>
      </c>
      <c r="AG488" s="98">
        <v>1037</v>
      </c>
      <c r="AH488" s="98">
        <v>1232</v>
      </c>
      <c r="AI488" s="98">
        <v>877</v>
      </c>
      <c r="AJ488" s="98">
        <v>315</v>
      </c>
      <c r="AK488" s="98">
        <v>272</v>
      </c>
      <c r="AL488" s="76">
        <v>36</v>
      </c>
      <c r="AM488" s="76">
        <v>72</v>
      </c>
      <c r="AN488" s="77">
        <v>192</v>
      </c>
      <c r="AO488" s="77">
        <v>489</v>
      </c>
      <c r="AP488" s="77">
        <v>816</v>
      </c>
      <c r="AQ488" s="77">
        <v>34</v>
      </c>
      <c r="AR488" s="77">
        <f t="shared" si="392"/>
        <v>1531</v>
      </c>
      <c r="AS488" s="77">
        <v>229</v>
      </c>
      <c r="AT488" s="78">
        <v>22</v>
      </c>
      <c r="AU488" s="79">
        <v>67</v>
      </c>
      <c r="AV488" s="80">
        <f t="shared" si="367"/>
        <v>42.476489028213166</v>
      </c>
      <c r="AW488" s="80">
        <f t="shared" si="368"/>
        <v>52.631578947368418</v>
      </c>
      <c r="AX488" s="80">
        <f t="shared" si="369"/>
        <v>70.809578107183583</v>
      </c>
      <c r="AY488" s="81">
        <f t="shared" si="370"/>
        <v>18.514946962391516</v>
      </c>
      <c r="AZ488" s="81">
        <f t="shared" si="371"/>
        <v>39.691558441558442</v>
      </c>
      <c r="BA488" s="81">
        <f t="shared" si="372"/>
        <v>75.922818791946312</v>
      </c>
      <c r="BB488" s="81">
        <f t="shared" si="373"/>
        <v>57.508250825082506</v>
      </c>
      <c r="BC488" s="81">
        <f t="shared" si="374"/>
        <v>49.214894571556748</v>
      </c>
      <c r="BD488" s="82">
        <f t="shared" si="393"/>
        <v>287</v>
      </c>
      <c r="BE488" s="83">
        <v>36</v>
      </c>
      <c r="BF488" s="83">
        <v>94</v>
      </c>
      <c r="BG488" s="83">
        <v>157</v>
      </c>
      <c r="BH488" s="83">
        <v>465</v>
      </c>
      <c r="BI488" s="83">
        <v>841</v>
      </c>
      <c r="BJ488" s="83">
        <v>59</v>
      </c>
      <c r="BK488" s="77">
        <f t="shared" si="394"/>
        <v>1522</v>
      </c>
      <c r="BL488" s="83">
        <f t="shared" si="375"/>
        <v>24</v>
      </c>
      <c r="BM488" s="84">
        <v>37</v>
      </c>
      <c r="BN488" s="83">
        <f t="shared" si="376"/>
        <v>57</v>
      </c>
      <c r="BO488" s="83">
        <f t="shared" si="377"/>
        <v>71</v>
      </c>
      <c r="BP488" s="83">
        <f t="shared" si="378"/>
        <v>297</v>
      </c>
      <c r="BQ488" s="83">
        <f t="shared" si="379"/>
        <v>681</v>
      </c>
      <c r="BR488" s="83">
        <f t="shared" si="380"/>
        <v>50</v>
      </c>
      <c r="BS488" s="77">
        <f t="shared" si="395"/>
        <v>1099</v>
      </c>
      <c r="BT488" s="83">
        <f t="shared" si="381"/>
        <v>9</v>
      </c>
      <c r="BU488" s="77">
        <v>28</v>
      </c>
      <c r="BV488" s="83">
        <f t="shared" si="382"/>
        <v>30</v>
      </c>
      <c r="BW488" s="83">
        <f t="shared" si="383"/>
        <v>47</v>
      </c>
      <c r="BX488" s="83">
        <f t="shared" si="384"/>
        <v>140</v>
      </c>
      <c r="BY488" s="83">
        <f t="shared" si="385"/>
        <v>151</v>
      </c>
      <c r="BZ488" s="83">
        <f t="shared" si="386"/>
        <v>8</v>
      </c>
      <c r="CA488" s="77">
        <f t="shared" si="396"/>
        <v>346</v>
      </c>
      <c r="CB488" s="85">
        <v>3</v>
      </c>
      <c r="CC488" s="77">
        <v>7</v>
      </c>
      <c r="CD488" s="85">
        <v>7</v>
      </c>
      <c r="CE488" s="85">
        <v>39</v>
      </c>
      <c r="CF488" s="85">
        <v>28</v>
      </c>
      <c r="CG488" s="85">
        <v>9</v>
      </c>
      <c r="CH488" s="85">
        <v>1</v>
      </c>
      <c r="CI488" s="77">
        <f t="shared" si="397"/>
        <v>77</v>
      </c>
      <c r="CP488" s="77">
        <f t="shared" si="398"/>
        <v>0</v>
      </c>
      <c r="CQ488" s="85">
        <f t="shared" si="387"/>
        <v>0</v>
      </c>
      <c r="CR488" s="77"/>
      <c r="CS488" s="85">
        <f t="shared" si="356"/>
        <v>0</v>
      </c>
      <c r="CT488" s="85">
        <f t="shared" si="357"/>
        <v>0</v>
      </c>
      <c r="CU488" s="85">
        <f t="shared" si="358"/>
        <v>0</v>
      </c>
      <c r="CV488" s="85">
        <f t="shared" si="359"/>
        <v>0</v>
      </c>
      <c r="CW488" s="85">
        <f t="shared" si="355"/>
        <v>0</v>
      </c>
      <c r="CX488" s="77">
        <f t="shared" si="399"/>
        <v>0</v>
      </c>
      <c r="DV488" s="85">
        <v>2</v>
      </c>
      <c r="DW488" s="85">
        <v>4</v>
      </c>
      <c r="DX488" s="85">
        <v>0</v>
      </c>
      <c r="DY488" s="85">
        <v>18</v>
      </c>
      <c r="DZ488" s="85">
        <v>30</v>
      </c>
      <c r="EA488" s="85">
        <v>6</v>
      </c>
      <c r="EB488" s="85">
        <v>7</v>
      </c>
      <c r="EC488" s="85">
        <v>26</v>
      </c>
      <c r="ED488" s="85">
        <v>47</v>
      </c>
      <c r="EE488" s="85">
        <v>122</v>
      </c>
      <c r="EF488" s="85">
        <v>121</v>
      </c>
      <c r="EG488" s="85">
        <v>2</v>
      </c>
      <c r="ET488" s="85">
        <v>22</v>
      </c>
      <c r="EU488" s="85">
        <v>39</v>
      </c>
      <c r="EV488" s="85">
        <v>18</v>
      </c>
      <c r="EW488" s="85">
        <v>145</v>
      </c>
      <c r="EX488" s="85">
        <v>513</v>
      </c>
      <c r="EY488" s="85">
        <v>45</v>
      </c>
      <c r="EZ488" s="85">
        <v>2</v>
      </c>
      <c r="FA488" s="85">
        <v>18</v>
      </c>
      <c r="FB488" s="85">
        <v>53</v>
      </c>
      <c r="FC488" s="85">
        <v>152</v>
      </c>
      <c r="FD488" s="85">
        <v>168</v>
      </c>
      <c r="FE488" s="85">
        <v>5</v>
      </c>
      <c r="FL488" s="86">
        <f t="shared" si="400"/>
        <v>115.29999999999995</v>
      </c>
      <c r="FM488" s="99">
        <f t="shared" si="388"/>
        <v>5</v>
      </c>
      <c r="FN488" s="99">
        <f t="shared" si="389"/>
        <v>1</v>
      </c>
      <c r="FO488" s="100">
        <f t="shared" si="390"/>
        <v>0.85</v>
      </c>
      <c r="FP488" s="100">
        <f t="shared" si="391"/>
        <v>171</v>
      </c>
      <c r="FQ488" s="101">
        <v>-7.5491776902574956E-2</v>
      </c>
      <c r="FR488" s="101">
        <v>2.1405759608795191E-2</v>
      </c>
      <c r="FS488" s="101">
        <v>-0.13210869565217409</v>
      </c>
      <c r="FT488" s="100" t="s">
        <v>2249</v>
      </c>
      <c r="FU488" s="100" t="s">
        <v>2250</v>
      </c>
      <c r="FV488" s="100" t="s">
        <v>1521</v>
      </c>
      <c r="FW488" s="100" t="s">
        <v>1580</v>
      </c>
      <c r="FX488" s="100" t="s">
        <v>1465</v>
      </c>
      <c r="FY488" s="100" t="s">
        <v>2123</v>
      </c>
      <c r="FZ488" s="100" t="s">
        <v>1455</v>
      </c>
      <c r="GA488" s="100" t="s">
        <v>1880</v>
      </c>
      <c r="GB488" s="100"/>
    </row>
    <row r="489" spans="1:184" hidden="1" x14ac:dyDescent="0.25">
      <c r="A489" s="32" t="s">
        <v>476</v>
      </c>
      <c r="B489" s="90" t="s">
        <v>478</v>
      </c>
      <c r="C489" s="41" t="str">
        <f>'[1]Özet tablo'!P488</f>
        <v>İZMİR</v>
      </c>
      <c r="D489" s="41"/>
      <c r="E489" s="41"/>
      <c r="F489" s="41"/>
      <c r="G489" s="91">
        <v>185</v>
      </c>
      <c r="H489" s="91">
        <v>417</v>
      </c>
      <c r="I489" s="91">
        <v>550</v>
      </c>
      <c r="J489" s="91">
        <v>1152</v>
      </c>
      <c r="K489" s="92">
        <v>168</v>
      </c>
      <c r="L489" s="92">
        <v>334</v>
      </c>
      <c r="M489" s="92">
        <v>497</v>
      </c>
      <c r="N489" s="92">
        <v>999</v>
      </c>
      <c r="O489" s="93">
        <v>12</v>
      </c>
      <c r="P489" s="40">
        <v>134</v>
      </c>
      <c r="Q489" s="94">
        <f t="shared" si="401"/>
        <v>-153</v>
      </c>
      <c r="R489" s="95">
        <f t="shared" si="402"/>
        <v>-0.1328125</v>
      </c>
      <c r="S489" s="96">
        <v>473</v>
      </c>
      <c r="T489" s="96">
        <v>711</v>
      </c>
      <c r="U489" s="96">
        <v>481</v>
      </c>
      <c r="V489" s="96">
        <v>656</v>
      </c>
      <c r="W489" s="96">
        <v>1192</v>
      </c>
      <c r="X489" s="96">
        <v>1665</v>
      </c>
      <c r="Y489" s="73">
        <f t="shared" si="360"/>
        <v>35.517970401691336</v>
      </c>
      <c r="Z489" s="73">
        <f t="shared" si="361"/>
        <v>46.976090014064695</v>
      </c>
      <c r="AA489" s="73">
        <f t="shared" si="362"/>
        <v>77.962577962577967</v>
      </c>
      <c r="AB489" s="73">
        <f t="shared" si="363"/>
        <v>59.479865771812079</v>
      </c>
      <c r="AC489" s="73">
        <f t="shared" si="364"/>
        <v>52.672672672672668</v>
      </c>
      <c r="AD489" s="97">
        <f t="shared" si="365"/>
        <v>483</v>
      </c>
      <c r="AE489" s="40">
        <f t="shared" si="366"/>
        <v>106</v>
      </c>
      <c r="AF489" s="98">
        <v>675</v>
      </c>
      <c r="AG489" s="98">
        <v>568</v>
      </c>
      <c r="AH489" s="98">
        <v>645</v>
      </c>
      <c r="AI489" s="98">
        <v>556</v>
      </c>
      <c r="AJ489" s="98">
        <v>180</v>
      </c>
      <c r="AK489" s="98">
        <v>133</v>
      </c>
      <c r="AL489" s="76">
        <v>17</v>
      </c>
      <c r="AM489" s="76">
        <v>50</v>
      </c>
      <c r="AN489" s="77">
        <v>137</v>
      </c>
      <c r="AO489" s="77">
        <v>341</v>
      </c>
      <c r="AP489" s="77">
        <v>470</v>
      </c>
      <c r="AQ489" s="77">
        <v>24</v>
      </c>
      <c r="AR489" s="77">
        <f t="shared" si="392"/>
        <v>972</v>
      </c>
      <c r="AS489" s="77">
        <v>149</v>
      </c>
      <c r="AT489" s="78">
        <v>5</v>
      </c>
      <c r="AU489" s="79">
        <v>23</v>
      </c>
      <c r="AV489" s="80">
        <f t="shared" si="367"/>
        <v>42.882562277580071</v>
      </c>
      <c r="AW489" s="80">
        <f t="shared" si="368"/>
        <v>57.119067443796837</v>
      </c>
      <c r="AX489" s="80">
        <f t="shared" si="369"/>
        <v>62.050359712230218</v>
      </c>
      <c r="AY489" s="81">
        <f t="shared" si="370"/>
        <v>24.119718309859156</v>
      </c>
      <c r="AZ489" s="81">
        <f t="shared" si="371"/>
        <v>52.868217054263567</v>
      </c>
      <c r="BA489" s="81">
        <f t="shared" si="372"/>
        <v>67.66304347826086</v>
      </c>
      <c r="BB489" s="81">
        <f t="shared" si="373"/>
        <v>60.753077480086894</v>
      </c>
      <c r="BC489" s="81">
        <f t="shared" si="374"/>
        <v>48.696319018404907</v>
      </c>
      <c r="BD489" s="82">
        <f t="shared" si="393"/>
        <v>238</v>
      </c>
      <c r="BE489" s="83">
        <v>21</v>
      </c>
      <c r="BF489" s="83">
        <v>76</v>
      </c>
      <c r="BG489" s="83">
        <v>162</v>
      </c>
      <c r="BH489" s="83">
        <v>359</v>
      </c>
      <c r="BI489" s="83">
        <v>553</v>
      </c>
      <c r="BJ489" s="83">
        <v>44</v>
      </c>
      <c r="BK489" s="77">
        <f t="shared" si="394"/>
        <v>1118</v>
      </c>
      <c r="BL489" s="83">
        <f t="shared" si="375"/>
        <v>8</v>
      </c>
      <c r="BM489" s="84">
        <v>22</v>
      </c>
      <c r="BN489" s="83">
        <f t="shared" si="376"/>
        <v>34</v>
      </c>
      <c r="BO489" s="83">
        <f t="shared" si="377"/>
        <v>42</v>
      </c>
      <c r="BP489" s="83">
        <f t="shared" si="378"/>
        <v>169</v>
      </c>
      <c r="BQ489" s="83">
        <f t="shared" si="379"/>
        <v>383</v>
      </c>
      <c r="BR489" s="83">
        <f t="shared" si="380"/>
        <v>31</v>
      </c>
      <c r="BS489" s="77">
        <f t="shared" si="395"/>
        <v>625</v>
      </c>
      <c r="BT489" s="83">
        <f t="shared" si="381"/>
        <v>9</v>
      </c>
      <c r="BU489" s="77">
        <v>28</v>
      </c>
      <c r="BV489" s="83">
        <f t="shared" si="382"/>
        <v>29</v>
      </c>
      <c r="BW489" s="83">
        <f t="shared" si="383"/>
        <v>60</v>
      </c>
      <c r="BX489" s="83">
        <f t="shared" si="384"/>
        <v>138</v>
      </c>
      <c r="BY489" s="83">
        <f t="shared" si="385"/>
        <v>109</v>
      </c>
      <c r="BZ489" s="83">
        <f t="shared" si="386"/>
        <v>10</v>
      </c>
      <c r="CA489" s="77">
        <f t="shared" si="396"/>
        <v>317</v>
      </c>
      <c r="CB489" s="85">
        <v>2</v>
      </c>
      <c r="CC489" s="77"/>
      <c r="CD489" s="85">
        <v>10</v>
      </c>
      <c r="CE489" s="85">
        <v>41</v>
      </c>
      <c r="CF489" s="85">
        <v>44</v>
      </c>
      <c r="CG489" s="85">
        <v>49</v>
      </c>
      <c r="CH489" s="85">
        <v>3</v>
      </c>
      <c r="CI489" s="77">
        <f t="shared" si="397"/>
        <v>137</v>
      </c>
      <c r="CP489" s="77">
        <f t="shared" si="398"/>
        <v>0</v>
      </c>
      <c r="CQ489" s="85">
        <f t="shared" si="387"/>
        <v>2</v>
      </c>
      <c r="CR489" s="77"/>
      <c r="CS489" s="85">
        <f t="shared" si="356"/>
        <v>3</v>
      </c>
      <c r="CT489" s="85">
        <f t="shared" si="357"/>
        <v>19</v>
      </c>
      <c r="CU489" s="85">
        <f t="shared" si="358"/>
        <v>8</v>
      </c>
      <c r="CV489" s="85">
        <f t="shared" si="359"/>
        <v>12</v>
      </c>
      <c r="CW489" s="85">
        <f t="shared" si="355"/>
        <v>0</v>
      </c>
      <c r="CX489" s="77">
        <f t="shared" si="399"/>
        <v>39</v>
      </c>
      <c r="CY489" s="85">
        <v>1</v>
      </c>
      <c r="CZ489" s="85">
        <v>1</v>
      </c>
      <c r="DA489" s="85">
        <v>0</v>
      </c>
      <c r="DB489" s="85">
        <v>6</v>
      </c>
      <c r="DC489" s="85">
        <v>10</v>
      </c>
      <c r="DD489" s="85">
        <v>0</v>
      </c>
      <c r="DE489" s="85">
        <v>1</v>
      </c>
      <c r="DF489" s="85">
        <v>2</v>
      </c>
      <c r="DG489" s="85">
        <v>19</v>
      </c>
      <c r="DH489" s="85">
        <v>2</v>
      </c>
      <c r="DI489" s="85">
        <v>2</v>
      </c>
      <c r="DJ489" s="85">
        <v>0</v>
      </c>
      <c r="EB489" s="85">
        <v>9</v>
      </c>
      <c r="EC489" s="85">
        <v>29</v>
      </c>
      <c r="ED489" s="85">
        <v>60</v>
      </c>
      <c r="EE489" s="85">
        <v>138</v>
      </c>
      <c r="EF489" s="85">
        <v>109</v>
      </c>
      <c r="EG489" s="85">
        <v>10</v>
      </c>
      <c r="ET489" s="85">
        <v>7</v>
      </c>
      <c r="EU489" s="85">
        <v>24</v>
      </c>
      <c r="EV489" s="85">
        <v>10</v>
      </c>
      <c r="EW489" s="85">
        <v>104</v>
      </c>
      <c r="EX489" s="85">
        <v>309</v>
      </c>
      <c r="EY489" s="85">
        <v>24</v>
      </c>
      <c r="EZ489" s="85">
        <v>1</v>
      </c>
      <c r="FA489" s="85">
        <v>10</v>
      </c>
      <c r="FB489" s="85">
        <v>32</v>
      </c>
      <c r="FC489" s="85">
        <v>65</v>
      </c>
      <c r="FD489" s="85">
        <v>74</v>
      </c>
      <c r="FE489" s="85">
        <v>7</v>
      </c>
      <c r="FL489" s="86">
        <f t="shared" si="400"/>
        <v>0.69999999999993179</v>
      </c>
      <c r="FM489" s="99">
        <f t="shared" si="388"/>
        <v>0</v>
      </c>
      <c r="FN489" s="99">
        <f t="shared" si="389"/>
        <v>0</v>
      </c>
      <c r="FO489" s="100">
        <f t="shared" si="390"/>
        <v>0</v>
      </c>
      <c r="FP489" s="100">
        <f t="shared" si="391"/>
        <v>0</v>
      </c>
      <c r="FQ489" s="101">
        <v>0.27318121788754252</v>
      </c>
      <c r="FR489" s="101">
        <v>0.21447231948592774</v>
      </c>
      <c r="FS489" s="101">
        <v>4.1923894342677799E-2</v>
      </c>
      <c r="FT489" s="100" t="s">
        <v>1839</v>
      </c>
      <c r="FU489" s="100" t="s">
        <v>1707</v>
      </c>
      <c r="FV489" s="100" t="s">
        <v>1811</v>
      </c>
      <c r="FW489" s="100" t="s">
        <v>1677</v>
      </c>
      <c r="FX489" s="100" t="s">
        <v>1747</v>
      </c>
      <c r="FY489" s="100" t="s">
        <v>1957</v>
      </c>
      <c r="FZ489" s="100" t="s">
        <v>1699</v>
      </c>
      <c r="GA489" s="100" t="s">
        <v>1807</v>
      </c>
      <c r="GB489" s="100"/>
    </row>
    <row r="490" spans="1:184" hidden="1" x14ac:dyDescent="0.25">
      <c r="A490" s="32" t="s">
        <v>476</v>
      </c>
      <c r="B490" s="90" t="s">
        <v>479</v>
      </c>
      <c r="C490" s="41" t="str">
        <f>'[1]Özet tablo'!P489</f>
        <v>İZMİR</v>
      </c>
      <c r="D490" s="41"/>
      <c r="E490" s="41"/>
      <c r="F490" s="41"/>
      <c r="G490" s="91">
        <v>54</v>
      </c>
      <c r="H490" s="91">
        <v>211</v>
      </c>
      <c r="I490" s="91">
        <v>280</v>
      </c>
      <c r="J490" s="91">
        <v>545</v>
      </c>
      <c r="K490" s="92">
        <v>61</v>
      </c>
      <c r="L490" s="92">
        <v>151</v>
      </c>
      <c r="M490" s="92">
        <v>297</v>
      </c>
      <c r="N490" s="92">
        <v>509</v>
      </c>
      <c r="O490" s="93">
        <v>27</v>
      </c>
      <c r="P490" s="40">
        <v>78</v>
      </c>
      <c r="Q490" s="94">
        <f t="shared" si="401"/>
        <v>-36</v>
      </c>
      <c r="R490" s="95">
        <f t="shared" si="402"/>
        <v>-6.6055045871559637E-2</v>
      </c>
      <c r="S490" s="96">
        <v>395</v>
      </c>
      <c r="T490" s="96">
        <v>480</v>
      </c>
      <c r="U490" s="96">
        <v>371</v>
      </c>
      <c r="V490" s="96">
        <v>482</v>
      </c>
      <c r="W490" s="96">
        <v>851</v>
      </c>
      <c r="X490" s="96">
        <v>1246</v>
      </c>
      <c r="Y490" s="73">
        <f t="shared" si="360"/>
        <v>15.443037974683543</v>
      </c>
      <c r="Z490" s="73">
        <f t="shared" si="361"/>
        <v>31.458333333333332</v>
      </c>
      <c r="AA490" s="73">
        <f t="shared" si="362"/>
        <v>66.307277628032352</v>
      </c>
      <c r="AB490" s="73">
        <f t="shared" si="363"/>
        <v>46.650998824911866</v>
      </c>
      <c r="AC490" s="73">
        <f t="shared" si="364"/>
        <v>36.757624398073837</v>
      </c>
      <c r="AD490" s="97">
        <f t="shared" si="365"/>
        <v>454</v>
      </c>
      <c r="AE490" s="40">
        <f t="shared" si="366"/>
        <v>125</v>
      </c>
      <c r="AF490" s="98">
        <v>521</v>
      </c>
      <c r="AG490" s="98">
        <v>424</v>
      </c>
      <c r="AH490" s="98">
        <v>487</v>
      </c>
      <c r="AI490" s="98">
        <v>376</v>
      </c>
      <c r="AJ490" s="98">
        <v>106</v>
      </c>
      <c r="AK490" s="98">
        <v>92</v>
      </c>
      <c r="AL490" s="76">
        <v>24</v>
      </c>
      <c r="AM490" s="76">
        <v>32</v>
      </c>
      <c r="AN490" s="77">
        <v>91</v>
      </c>
      <c r="AO490" s="77">
        <v>216</v>
      </c>
      <c r="AP490" s="77">
        <v>281</v>
      </c>
      <c r="AQ490" s="77">
        <v>31</v>
      </c>
      <c r="AR490" s="77">
        <f t="shared" si="392"/>
        <v>619</v>
      </c>
      <c r="AS490" s="77">
        <v>83</v>
      </c>
      <c r="AT490" s="78">
        <v>10</v>
      </c>
      <c r="AU490" s="79">
        <v>42</v>
      </c>
      <c r="AV490" s="80">
        <f t="shared" si="367"/>
        <v>40</v>
      </c>
      <c r="AW490" s="80">
        <f t="shared" si="368"/>
        <v>51.564310544611821</v>
      </c>
      <c r="AX490" s="80">
        <f t="shared" si="369"/>
        <v>60.904255319148938</v>
      </c>
      <c r="AY490" s="81">
        <f t="shared" si="370"/>
        <v>21.462264150943398</v>
      </c>
      <c r="AZ490" s="81">
        <f t="shared" si="371"/>
        <v>44.353182751540047</v>
      </c>
      <c r="BA490" s="81">
        <f t="shared" si="372"/>
        <v>69.087136929460584</v>
      </c>
      <c r="BB490" s="81">
        <f t="shared" si="373"/>
        <v>56.656346749226003</v>
      </c>
      <c r="BC490" s="81">
        <f t="shared" si="374"/>
        <v>46.799116997792495</v>
      </c>
      <c r="BD490" s="82">
        <f t="shared" si="393"/>
        <v>149</v>
      </c>
      <c r="BE490" s="83">
        <v>24</v>
      </c>
      <c r="BF490" s="83">
        <v>38</v>
      </c>
      <c r="BG490" s="83">
        <v>89</v>
      </c>
      <c r="BH490" s="83">
        <v>205</v>
      </c>
      <c r="BI490" s="83">
        <v>300</v>
      </c>
      <c r="BJ490" s="83">
        <v>38</v>
      </c>
      <c r="BK490" s="77">
        <f t="shared" si="394"/>
        <v>632</v>
      </c>
      <c r="BL490" s="83">
        <f t="shared" si="375"/>
        <v>24</v>
      </c>
      <c r="BM490" s="84">
        <v>32</v>
      </c>
      <c r="BN490" s="83">
        <f t="shared" si="376"/>
        <v>38</v>
      </c>
      <c r="BO490" s="83">
        <f t="shared" si="377"/>
        <v>89</v>
      </c>
      <c r="BP490" s="83">
        <f t="shared" si="378"/>
        <v>205</v>
      </c>
      <c r="BQ490" s="83">
        <f t="shared" si="379"/>
        <v>300</v>
      </c>
      <c r="BR490" s="83">
        <f t="shared" si="380"/>
        <v>38</v>
      </c>
      <c r="BS490" s="77">
        <f t="shared" si="395"/>
        <v>632</v>
      </c>
      <c r="BT490" s="83">
        <f t="shared" si="381"/>
        <v>0</v>
      </c>
      <c r="BU490" s="77"/>
      <c r="BV490" s="83">
        <f t="shared" si="382"/>
        <v>0</v>
      </c>
      <c r="BW490" s="83">
        <f t="shared" si="383"/>
        <v>0</v>
      </c>
      <c r="BX490" s="83">
        <f t="shared" si="384"/>
        <v>0</v>
      </c>
      <c r="BY490" s="83">
        <f t="shared" si="385"/>
        <v>0</v>
      </c>
      <c r="BZ490" s="83">
        <f t="shared" si="386"/>
        <v>0</v>
      </c>
      <c r="CA490" s="77">
        <f t="shared" si="396"/>
        <v>0</v>
      </c>
      <c r="CC490" s="77"/>
      <c r="CI490" s="77">
        <f t="shared" si="397"/>
        <v>0</v>
      </c>
      <c r="CP490" s="77">
        <f t="shared" si="398"/>
        <v>0</v>
      </c>
      <c r="CQ490" s="85">
        <f t="shared" si="387"/>
        <v>0</v>
      </c>
      <c r="CR490" s="77"/>
      <c r="CS490" s="85">
        <f t="shared" si="356"/>
        <v>0</v>
      </c>
      <c r="CT490" s="85">
        <f t="shared" si="357"/>
        <v>0</v>
      </c>
      <c r="CU490" s="85">
        <f t="shared" si="358"/>
        <v>0</v>
      </c>
      <c r="CV490" s="85">
        <f t="shared" si="359"/>
        <v>0</v>
      </c>
      <c r="CW490" s="85">
        <f t="shared" si="355"/>
        <v>0</v>
      </c>
      <c r="CX490" s="77">
        <f t="shared" si="399"/>
        <v>0</v>
      </c>
      <c r="DP490" s="85">
        <v>1</v>
      </c>
      <c r="DQ490" s="85">
        <v>1</v>
      </c>
      <c r="DR490" s="85">
        <v>3</v>
      </c>
      <c r="DS490" s="85">
        <v>6</v>
      </c>
      <c r="DT490" s="85">
        <v>9</v>
      </c>
      <c r="DU490" s="85">
        <v>1</v>
      </c>
      <c r="ET490" s="85">
        <v>22</v>
      </c>
      <c r="EU490" s="85">
        <v>27</v>
      </c>
      <c r="EV490" s="85">
        <v>41</v>
      </c>
      <c r="EW490" s="85">
        <v>118</v>
      </c>
      <c r="EX490" s="85">
        <v>229</v>
      </c>
      <c r="EY490" s="85">
        <v>29</v>
      </c>
      <c r="EZ490" s="85">
        <v>1</v>
      </c>
      <c r="FA490" s="85">
        <v>10</v>
      </c>
      <c r="FB490" s="85">
        <v>45</v>
      </c>
      <c r="FC490" s="85">
        <v>81</v>
      </c>
      <c r="FD490" s="85">
        <v>62</v>
      </c>
      <c r="FE490" s="85">
        <v>8</v>
      </c>
      <c r="FL490" s="86">
        <f t="shared" si="400"/>
        <v>66.099999999999909</v>
      </c>
      <c r="FM490" s="99">
        <f t="shared" si="388"/>
        <v>3</v>
      </c>
      <c r="FN490" s="99">
        <f t="shared" si="389"/>
        <v>0</v>
      </c>
      <c r="FO490" s="100">
        <f t="shared" si="390"/>
        <v>0.51</v>
      </c>
      <c r="FP490" s="100">
        <f t="shared" si="391"/>
        <v>0</v>
      </c>
      <c r="FQ490" s="101">
        <v>0.16214021054534597</v>
      </c>
      <c r="FR490" s="101">
        <v>8.7536780159730931E-2</v>
      </c>
      <c r="FS490" s="101">
        <v>3.881553180775453E-2</v>
      </c>
      <c r="FT490" s="100" t="s">
        <v>2192</v>
      </c>
      <c r="FU490" s="100" t="s">
        <v>2169</v>
      </c>
      <c r="FV490" s="100" t="s">
        <v>2216</v>
      </c>
      <c r="FW490" s="100" t="s">
        <v>1741</v>
      </c>
      <c r="FX490" s="100" t="s">
        <v>1827</v>
      </c>
      <c r="FY490" s="100" t="s">
        <v>1788</v>
      </c>
      <c r="FZ490" s="100" t="s">
        <v>1672</v>
      </c>
      <c r="GA490" s="100" t="s">
        <v>1644</v>
      </c>
      <c r="GB490" s="100"/>
    </row>
    <row r="491" spans="1:184" hidden="1" x14ac:dyDescent="0.25">
      <c r="A491" s="32" t="s">
        <v>476</v>
      </c>
      <c r="B491" s="90" t="s">
        <v>480</v>
      </c>
      <c r="C491" s="41" t="str">
        <f>'[1]Özet tablo'!P490</f>
        <v>İZMİR</v>
      </c>
      <c r="D491" s="41"/>
      <c r="E491" s="41"/>
      <c r="F491" s="41"/>
      <c r="G491" s="91">
        <v>349</v>
      </c>
      <c r="H491" s="91">
        <v>1320</v>
      </c>
      <c r="I491" s="91">
        <v>1893</v>
      </c>
      <c r="J491" s="91">
        <v>3562</v>
      </c>
      <c r="K491" s="92">
        <v>399</v>
      </c>
      <c r="L491" s="92">
        <v>1109</v>
      </c>
      <c r="M491" s="92">
        <v>2180</v>
      </c>
      <c r="N491" s="92">
        <v>3688</v>
      </c>
      <c r="O491" s="93">
        <v>108</v>
      </c>
      <c r="P491" s="40">
        <v>530</v>
      </c>
      <c r="Q491" s="94">
        <f t="shared" si="401"/>
        <v>126</v>
      </c>
      <c r="R491" s="95">
        <f t="shared" si="402"/>
        <v>3.5373385738349243E-2</v>
      </c>
      <c r="S491" s="96">
        <v>3279</v>
      </c>
      <c r="T491" s="96">
        <v>4197</v>
      </c>
      <c r="U491" s="96">
        <v>3229</v>
      </c>
      <c r="V491" s="96">
        <v>4212</v>
      </c>
      <c r="W491" s="96">
        <v>7426</v>
      </c>
      <c r="X491" s="96">
        <v>10705</v>
      </c>
      <c r="Y491" s="73">
        <f t="shared" si="360"/>
        <v>12.168344007319305</v>
      </c>
      <c r="Z491" s="73">
        <f t="shared" si="361"/>
        <v>26.423635930426499</v>
      </c>
      <c r="AA491" s="73">
        <f t="shared" si="362"/>
        <v>54.44410034066275</v>
      </c>
      <c r="AB491" s="73">
        <f t="shared" si="363"/>
        <v>38.607594936708864</v>
      </c>
      <c r="AC491" s="73">
        <f t="shared" si="364"/>
        <v>30.509107893507707</v>
      </c>
      <c r="AD491" s="97">
        <f t="shared" si="365"/>
        <v>4559</v>
      </c>
      <c r="AE491" s="40">
        <f t="shared" si="366"/>
        <v>1471</v>
      </c>
      <c r="AF491" s="98">
        <v>4344</v>
      </c>
      <c r="AG491" s="98">
        <v>3453</v>
      </c>
      <c r="AH491" s="98">
        <v>4276</v>
      </c>
      <c r="AI491" s="98">
        <v>3181</v>
      </c>
      <c r="AJ491" s="98">
        <v>967</v>
      </c>
      <c r="AK491" s="98">
        <v>946</v>
      </c>
      <c r="AL491" s="76">
        <v>64</v>
      </c>
      <c r="AM491" s="76">
        <v>158</v>
      </c>
      <c r="AN491" s="77">
        <v>349</v>
      </c>
      <c r="AO491" s="77">
        <v>1191</v>
      </c>
      <c r="AP491" s="77">
        <v>2041</v>
      </c>
      <c r="AQ491" s="77">
        <v>109</v>
      </c>
      <c r="AR491" s="77">
        <f t="shared" si="392"/>
        <v>3690</v>
      </c>
      <c r="AS491" s="77">
        <v>578</v>
      </c>
      <c r="AT491" s="78">
        <v>78</v>
      </c>
      <c r="AU491" s="79">
        <v>227</v>
      </c>
      <c r="AV491" s="80">
        <f t="shared" si="367"/>
        <v>28.956888754899008</v>
      </c>
      <c r="AW491" s="80">
        <f t="shared" si="368"/>
        <v>37.052433954673461</v>
      </c>
      <c r="AX491" s="80">
        <f t="shared" si="369"/>
        <v>49.418421879911975</v>
      </c>
      <c r="AY491" s="81">
        <f t="shared" si="370"/>
        <v>10.107153200115841</v>
      </c>
      <c r="AZ491" s="81">
        <f t="shared" si="371"/>
        <v>27.85313376987839</v>
      </c>
      <c r="BA491" s="81">
        <f t="shared" si="372"/>
        <v>56.557377049180324</v>
      </c>
      <c r="BB491" s="81">
        <f t="shared" si="373"/>
        <v>41.987179487179489</v>
      </c>
      <c r="BC491" s="81">
        <f t="shared" si="374"/>
        <v>35.455861070911723</v>
      </c>
      <c r="BD491" s="82">
        <f t="shared" si="393"/>
        <v>1802</v>
      </c>
      <c r="BE491" s="83">
        <v>66</v>
      </c>
      <c r="BF491" s="83">
        <v>252</v>
      </c>
      <c r="BG491" s="83">
        <v>323</v>
      </c>
      <c r="BH491" s="83">
        <v>1263</v>
      </c>
      <c r="BI491" s="83">
        <v>2252</v>
      </c>
      <c r="BJ491" s="83">
        <v>175</v>
      </c>
      <c r="BK491" s="77">
        <f t="shared" si="394"/>
        <v>4013</v>
      </c>
      <c r="BL491" s="83">
        <f t="shared" si="375"/>
        <v>42</v>
      </c>
      <c r="BM491" s="84">
        <v>85</v>
      </c>
      <c r="BN491" s="83">
        <f t="shared" si="376"/>
        <v>159</v>
      </c>
      <c r="BO491" s="83">
        <f t="shared" si="377"/>
        <v>107</v>
      </c>
      <c r="BP491" s="83">
        <f t="shared" si="378"/>
        <v>811</v>
      </c>
      <c r="BQ491" s="83">
        <f t="shared" si="379"/>
        <v>1900</v>
      </c>
      <c r="BR491" s="83">
        <f t="shared" si="380"/>
        <v>158</v>
      </c>
      <c r="BS491" s="77">
        <f t="shared" si="395"/>
        <v>2976</v>
      </c>
      <c r="BT491" s="83">
        <f t="shared" si="381"/>
        <v>21</v>
      </c>
      <c r="BU491" s="77">
        <v>70</v>
      </c>
      <c r="BV491" s="83">
        <f t="shared" si="382"/>
        <v>70</v>
      </c>
      <c r="BW491" s="83">
        <f t="shared" si="383"/>
        <v>187</v>
      </c>
      <c r="BX491" s="83">
        <f t="shared" si="384"/>
        <v>278</v>
      </c>
      <c r="BY491" s="83">
        <f t="shared" si="385"/>
        <v>237</v>
      </c>
      <c r="BZ491" s="83">
        <f t="shared" si="386"/>
        <v>14</v>
      </c>
      <c r="CA491" s="77">
        <f t="shared" si="396"/>
        <v>716</v>
      </c>
      <c r="CB491" s="85">
        <v>2</v>
      </c>
      <c r="CC491" s="77">
        <v>3</v>
      </c>
      <c r="CD491" s="85">
        <v>5</v>
      </c>
      <c r="CE491" s="85">
        <v>29</v>
      </c>
      <c r="CF491" s="85">
        <v>33</v>
      </c>
      <c r="CG491" s="85">
        <v>20</v>
      </c>
      <c r="CH491" s="85">
        <v>2</v>
      </c>
      <c r="CI491" s="77">
        <f t="shared" si="397"/>
        <v>84</v>
      </c>
      <c r="CP491" s="77">
        <f t="shared" si="398"/>
        <v>0</v>
      </c>
      <c r="CQ491" s="85">
        <f t="shared" si="387"/>
        <v>1</v>
      </c>
      <c r="CR491" s="77"/>
      <c r="CS491" s="85">
        <f t="shared" si="356"/>
        <v>18</v>
      </c>
      <c r="CT491" s="85">
        <f t="shared" si="357"/>
        <v>0</v>
      </c>
      <c r="CU491" s="85">
        <f t="shared" si="358"/>
        <v>141</v>
      </c>
      <c r="CV491" s="85">
        <f t="shared" si="359"/>
        <v>95</v>
      </c>
      <c r="CW491" s="85">
        <f t="shared" si="355"/>
        <v>1</v>
      </c>
      <c r="CX491" s="77">
        <f t="shared" si="399"/>
        <v>237</v>
      </c>
      <c r="CY491" s="85">
        <v>1</v>
      </c>
      <c r="CZ491" s="85">
        <v>18</v>
      </c>
      <c r="DA491" s="85">
        <v>0</v>
      </c>
      <c r="DB491" s="85">
        <v>141</v>
      </c>
      <c r="DC491" s="85">
        <v>95</v>
      </c>
      <c r="DD491" s="85">
        <v>1</v>
      </c>
      <c r="DP491" s="85">
        <v>1</v>
      </c>
      <c r="DQ491" s="85">
        <v>2</v>
      </c>
      <c r="DR491" s="85">
        <v>8</v>
      </c>
      <c r="DS491" s="85">
        <v>13</v>
      </c>
      <c r="DT491" s="85">
        <v>6</v>
      </c>
      <c r="DU491" s="85">
        <v>1</v>
      </c>
      <c r="DV491" s="85">
        <v>1</v>
      </c>
      <c r="DW491" s="85">
        <v>1</v>
      </c>
      <c r="DX491" s="85">
        <v>0</v>
      </c>
      <c r="DY491" s="85">
        <v>2</v>
      </c>
      <c r="DZ491" s="85">
        <v>3</v>
      </c>
      <c r="EA491" s="85">
        <v>0</v>
      </c>
      <c r="EB491" s="85">
        <v>20</v>
      </c>
      <c r="EC491" s="85">
        <v>69</v>
      </c>
      <c r="ED491" s="85">
        <v>187</v>
      </c>
      <c r="EE491" s="85">
        <v>276</v>
      </c>
      <c r="EF491" s="85">
        <v>234</v>
      </c>
      <c r="EG491" s="85">
        <v>14</v>
      </c>
      <c r="ET491" s="85">
        <v>38</v>
      </c>
      <c r="EU491" s="85">
        <v>130</v>
      </c>
      <c r="EV491" s="85">
        <v>22</v>
      </c>
      <c r="EW491" s="85">
        <v>582</v>
      </c>
      <c r="EX491" s="85">
        <v>1674</v>
      </c>
      <c r="EY491" s="85">
        <v>147</v>
      </c>
      <c r="EZ491" s="85">
        <v>3</v>
      </c>
      <c r="FA491" s="85">
        <v>27</v>
      </c>
      <c r="FB491" s="85">
        <v>77</v>
      </c>
      <c r="FC491" s="85">
        <v>216</v>
      </c>
      <c r="FD491" s="85">
        <v>220</v>
      </c>
      <c r="FE491" s="85">
        <v>10</v>
      </c>
      <c r="FL491" s="86">
        <f t="shared" si="400"/>
        <v>1800.8999999999996</v>
      </c>
      <c r="FM491" s="99">
        <f t="shared" si="388"/>
        <v>90</v>
      </c>
      <c r="FN491" s="99">
        <f t="shared" si="389"/>
        <v>18</v>
      </c>
      <c r="FO491" s="100">
        <f t="shared" si="390"/>
        <v>15.3</v>
      </c>
      <c r="FP491" s="100">
        <f t="shared" si="391"/>
        <v>3078</v>
      </c>
      <c r="FQ491" s="101">
        <v>0.20425158886697337</v>
      </c>
      <c r="FR491" s="101">
        <v>8.2082666415591782E-2</v>
      </c>
      <c r="FS491" s="101">
        <v>4.2939000105392235E-2</v>
      </c>
      <c r="FT491" s="100" t="s">
        <v>1623</v>
      </c>
      <c r="FU491" s="100" t="s">
        <v>2113</v>
      </c>
      <c r="FV491" s="100" t="s">
        <v>1966</v>
      </c>
      <c r="FW491" s="100" t="s">
        <v>1732</v>
      </c>
      <c r="FX491" s="100" t="s">
        <v>2089</v>
      </c>
      <c r="FY491" s="100" t="s">
        <v>1696</v>
      </c>
      <c r="FZ491" s="100" t="s">
        <v>1761</v>
      </c>
      <c r="GA491" s="100" t="s">
        <v>1874</v>
      </c>
      <c r="GB491" s="100"/>
    </row>
    <row r="492" spans="1:184" hidden="1" x14ac:dyDescent="0.25">
      <c r="A492" s="32" t="s">
        <v>476</v>
      </c>
      <c r="B492" s="90" t="s">
        <v>481</v>
      </c>
      <c r="C492" s="41" t="str">
        <f>'[1]Özet tablo'!P491</f>
        <v>İZMİR</v>
      </c>
      <c r="D492" s="41"/>
      <c r="E492" s="41"/>
      <c r="F492" s="41"/>
      <c r="G492" s="91">
        <v>113</v>
      </c>
      <c r="H492" s="91">
        <v>477</v>
      </c>
      <c r="I492" s="91">
        <v>681</v>
      </c>
      <c r="J492" s="91">
        <v>1271</v>
      </c>
      <c r="K492" s="92">
        <v>91</v>
      </c>
      <c r="L492" s="92">
        <v>511</v>
      </c>
      <c r="M492" s="92">
        <v>758</v>
      </c>
      <c r="N492" s="92">
        <v>1360</v>
      </c>
      <c r="O492" s="93">
        <v>50</v>
      </c>
      <c r="P492" s="40">
        <v>201</v>
      </c>
      <c r="Q492" s="94">
        <f t="shared" si="401"/>
        <v>89</v>
      </c>
      <c r="R492" s="95">
        <f t="shared" si="402"/>
        <v>7.0023603461841069E-2</v>
      </c>
      <c r="S492" s="96">
        <v>867</v>
      </c>
      <c r="T492" s="96">
        <v>1169</v>
      </c>
      <c r="U492" s="96">
        <v>790</v>
      </c>
      <c r="V492" s="96">
        <v>1146</v>
      </c>
      <c r="W492" s="96">
        <v>1959</v>
      </c>
      <c r="X492" s="96">
        <v>2826</v>
      </c>
      <c r="Y492" s="73">
        <f t="shared" si="360"/>
        <v>10.495963091118799</v>
      </c>
      <c r="Z492" s="73">
        <f t="shared" si="361"/>
        <v>43.712574850299404</v>
      </c>
      <c r="AA492" s="73">
        <f t="shared" si="362"/>
        <v>76.835443037974684</v>
      </c>
      <c r="AB492" s="73">
        <f t="shared" si="363"/>
        <v>57.069933639612046</v>
      </c>
      <c r="AC492" s="73">
        <f t="shared" si="364"/>
        <v>42.781316348195332</v>
      </c>
      <c r="AD492" s="97">
        <f t="shared" si="365"/>
        <v>841</v>
      </c>
      <c r="AE492" s="40">
        <f t="shared" si="366"/>
        <v>183</v>
      </c>
      <c r="AF492" s="98">
        <v>1084</v>
      </c>
      <c r="AG492" s="98">
        <v>918</v>
      </c>
      <c r="AH492" s="98">
        <v>1092</v>
      </c>
      <c r="AI492" s="98">
        <v>825</v>
      </c>
      <c r="AJ492" s="98">
        <v>363</v>
      </c>
      <c r="AK492" s="98">
        <v>241</v>
      </c>
      <c r="AL492" s="76">
        <v>49</v>
      </c>
      <c r="AM492" s="76">
        <v>80</v>
      </c>
      <c r="AN492" s="77">
        <v>133</v>
      </c>
      <c r="AO492" s="77">
        <v>456</v>
      </c>
      <c r="AP492" s="77">
        <v>798</v>
      </c>
      <c r="AQ492" s="77">
        <v>43</v>
      </c>
      <c r="AR492" s="77">
        <f t="shared" si="392"/>
        <v>1430</v>
      </c>
      <c r="AS492" s="77">
        <v>243</v>
      </c>
      <c r="AT492" s="78">
        <v>30</v>
      </c>
      <c r="AU492" s="79">
        <v>124</v>
      </c>
      <c r="AV492" s="80">
        <f t="shared" si="367"/>
        <v>41.939185312679292</v>
      </c>
      <c r="AW492" s="80">
        <f t="shared" si="368"/>
        <v>54.981742305685962</v>
      </c>
      <c r="AX492" s="80">
        <f t="shared" si="369"/>
        <v>72.484848484848484</v>
      </c>
      <c r="AY492" s="81">
        <f t="shared" si="370"/>
        <v>14.488017429193899</v>
      </c>
      <c r="AZ492" s="81">
        <f t="shared" si="371"/>
        <v>41.758241758241759</v>
      </c>
      <c r="BA492" s="81">
        <f t="shared" si="372"/>
        <v>80.134680134680139</v>
      </c>
      <c r="BB492" s="81">
        <f t="shared" si="373"/>
        <v>61.754385964912281</v>
      </c>
      <c r="BC492" s="81">
        <f t="shared" si="374"/>
        <v>51.519468186134851</v>
      </c>
      <c r="BD492" s="82">
        <f t="shared" si="393"/>
        <v>236</v>
      </c>
      <c r="BE492" s="83">
        <v>48</v>
      </c>
      <c r="BF492" s="83">
        <v>95</v>
      </c>
      <c r="BG492" s="83">
        <v>123</v>
      </c>
      <c r="BH492" s="83">
        <v>444</v>
      </c>
      <c r="BI492" s="83">
        <v>822</v>
      </c>
      <c r="BJ492" s="83">
        <v>53</v>
      </c>
      <c r="BK492" s="77">
        <f t="shared" si="394"/>
        <v>1442</v>
      </c>
      <c r="BL492" s="83">
        <f t="shared" si="375"/>
        <v>39</v>
      </c>
      <c r="BM492" s="84">
        <v>55</v>
      </c>
      <c r="BN492" s="83">
        <f t="shared" si="376"/>
        <v>68</v>
      </c>
      <c r="BO492" s="83">
        <f t="shared" si="377"/>
        <v>63</v>
      </c>
      <c r="BP492" s="83">
        <f t="shared" si="378"/>
        <v>323</v>
      </c>
      <c r="BQ492" s="83">
        <f t="shared" si="379"/>
        <v>717</v>
      </c>
      <c r="BR492" s="83">
        <f t="shared" si="380"/>
        <v>47</v>
      </c>
      <c r="BS492" s="77">
        <f t="shared" si="395"/>
        <v>1150</v>
      </c>
      <c r="BT492" s="83">
        <f t="shared" si="381"/>
        <v>8</v>
      </c>
      <c r="BU492" s="77">
        <v>23</v>
      </c>
      <c r="BV492" s="83">
        <f t="shared" si="382"/>
        <v>25</v>
      </c>
      <c r="BW492" s="83">
        <f t="shared" si="383"/>
        <v>48</v>
      </c>
      <c r="BX492" s="83">
        <f t="shared" si="384"/>
        <v>111</v>
      </c>
      <c r="BY492" s="83">
        <f t="shared" si="385"/>
        <v>104</v>
      </c>
      <c r="BZ492" s="83">
        <f t="shared" si="386"/>
        <v>6</v>
      </c>
      <c r="CA492" s="77">
        <f t="shared" si="396"/>
        <v>269</v>
      </c>
      <c r="CB492" s="85">
        <v>1</v>
      </c>
      <c r="CC492" s="77">
        <v>2</v>
      </c>
      <c r="CD492" s="85">
        <v>2</v>
      </c>
      <c r="CE492" s="85">
        <v>12</v>
      </c>
      <c r="CF492" s="85">
        <v>10</v>
      </c>
      <c r="CG492" s="85">
        <v>1</v>
      </c>
      <c r="CH492" s="85">
        <v>0</v>
      </c>
      <c r="CI492" s="77">
        <f t="shared" si="397"/>
        <v>23</v>
      </c>
      <c r="CP492" s="77">
        <f t="shared" si="398"/>
        <v>0</v>
      </c>
      <c r="CQ492" s="85">
        <f t="shared" si="387"/>
        <v>0</v>
      </c>
      <c r="CR492" s="77"/>
      <c r="CS492" s="85">
        <f t="shared" si="356"/>
        <v>0</v>
      </c>
      <c r="CT492" s="85">
        <f t="shared" si="357"/>
        <v>0</v>
      </c>
      <c r="CU492" s="85">
        <f t="shared" si="358"/>
        <v>0</v>
      </c>
      <c r="CV492" s="85">
        <f t="shared" si="359"/>
        <v>0</v>
      </c>
      <c r="CW492" s="85">
        <f t="shared" si="355"/>
        <v>0</v>
      </c>
      <c r="CX492" s="77">
        <f t="shared" si="399"/>
        <v>0</v>
      </c>
      <c r="DP492" s="85">
        <v>1</v>
      </c>
      <c r="DQ492" s="85">
        <v>2</v>
      </c>
      <c r="DR492" s="85">
        <v>2</v>
      </c>
      <c r="DS492" s="85">
        <v>13</v>
      </c>
      <c r="DT492" s="85">
        <v>7</v>
      </c>
      <c r="DU492" s="85">
        <v>0</v>
      </c>
      <c r="DV492" s="85">
        <v>1</v>
      </c>
      <c r="DW492" s="85">
        <v>2</v>
      </c>
      <c r="DX492" s="85">
        <v>0</v>
      </c>
      <c r="DY492" s="85">
        <v>5</v>
      </c>
      <c r="DZ492" s="85">
        <v>16</v>
      </c>
      <c r="EA492" s="85">
        <v>1</v>
      </c>
      <c r="EB492" s="85">
        <v>7</v>
      </c>
      <c r="EC492" s="85">
        <v>23</v>
      </c>
      <c r="ED492" s="85">
        <v>48</v>
      </c>
      <c r="EE492" s="85">
        <v>106</v>
      </c>
      <c r="EF492" s="85">
        <v>88</v>
      </c>
      <c r="EG492" s="85">
        <v>5</v>
      </c>
      <c r="ET492" s="85">
        <v>36</v>
      </c>
      <c r="EU492" s="85">
        <v>51</v>
      </c>
      <c r="EV492" s="85">
        <v>40</v>
      </c>
      <c r="EW492" s="85">
        <v>188</v>
      </c>
      <c r="EX492" s="85">
        <v>548</v>
      </c>
      <c r="EY492" s="85">
        <v>33</v>
      </c>
      <c r="EZ492" s="85">
        <v>2</v>
      </c>
      <c r="FA492" s="85">
        <v>15</v>
      </c>
      <c r="FB492" s="85">
        <v>21</v>
      </c>
      <c r="FC492" s="85">
        <v>122</v>
      </c>
      <c r="FD492" s="85">
        <v>162</v>
      </c>
      <c r="FE492" s="85">
        <v>14</v>
      </c>
      <c r="FL492" s="86">
        <f t="shared" si="400"/>
        <v>14.899999999999864</v>
      </c>
      <c r="FM492" s="99">
        <f t="shared" si="388"/>
        <v>0</v>
      </c>
      <c r="FN492" s="99">
        <f t="shared" si="389"/>
        <v>0</v>
      </c>
      <c r="FO492" s="100">
        <f t="shared" si="390"/>
        <v>0</v>
      </c>
      <c r="FP492" s="100">
        <f t="shared" si="391"/>
        <v>0</v>
      </c>
      <c r="FQ492" s="101">
        <v>4.194803288314735E-2</v>
      </c>
      <c r="FR492" s="101">
        <v>7.4015458225984584E-2</v>
      </c>
      <c r="FS492" s="101">
        <v>6.724330357142852E-2</v>
      </c>
      <c r="FT492" s="100" t="s">
        <v>2170</v>
      </c>
      <c r="FU492" s="100" t="s">
        <v>2273</v>
      </c>
      <c r="FV492" s="100" t="s">
        <v>2253</v>
      </c>
      <c r="FW492" s="100" t="s">
        <v>1836</v>
      </c>
      <c r="FX492" s="100" t="s">
        <v>2097</v>
      </c>
      <c r="FY492" s="100" t="s">
        <v>1934</v>
      </c>
      <c r="FZ492" s="100" t="s">
        <v>2225</v>
      </c>
      <c r="GA492" s="100" t="s">
        <v>1888</v>
      </c>
      <c r="GB492" s="100"/>
    </row>
    <row r="493" spans="1:184" hidden="1" x14ac:dyDescent="0.25">
      <c r="A493" s="32" t="s">
        <v>476</v>
      </c>
      <c r="B493" s="90" t="s">
        <v>482</v>
      </c>
      <c r="C493" s="41" t="str">
        <f>'[1]Özet tablo'!P492</f>
        <v>İZMİR</v>
      </c>
      <c r="D493" s="41"/>
      <c r="E493" s="41"/>
      <c r="F493" s="41"/>
      <c r="G493" s="91">
        <v>20</v>
      </c>
      <c r="H493" s="91">
        <v>49</v>
      </c>
      <c r="I493" s="91">
        <v>70</v>
      </c>
      <c r="J493" s="91">
        <v>139</v>
      </c>
      <c r="K493" s="92">
        <v>21</v>
      </c>
      <c r="L493" s="92">
        <v>46</v>
      </c>
      <c r="M493" s="92">
        <v>81</v>
      </c>
      <c r="N493" s="92">
        <v>148</v>
      </c>
      <c r="O493" s="93">
        <v>1</v>
      </c>
      <c r="P493" s="40">
        <v>18</v>
      </c>
      <c r="Q493" s="94">
        <f t="shared" ref="Q493:Q520" si="403">N493-J493</f>
        <v>9</v>
      </c>
      <c r="R493" s="95">
        <f t="shared" ref="R493:R520" si="404">(N493-J493)/J493</f>
        <v>6.4748201438848921E-2</v>
      </c>
      <c r="S493" s="96">
        <v>106</v>
      </c>
      <c r="T493" s="96">
        <v>111</v>
      </c>
      <c r="U493" s="96">
        <v>102</v>
      </c>
      <c r="V493" s="96">
        <v>138</v>
      </c>
      <c r="W493" s="96">
        <v>213</v>
      </c>
      <c r="X493" s="96">
        <v>319</v>
      </c>
      <c r="Y493" s="73">
        <f t="shared" si="360"/>
        <v>19.811320754716981</v>
      </c>
      <c r="Z493" s="73">
        <f t="shared" si="361"/>
        <v>41.441441441441441</v>
      </c>
      <c r="AA493" s="73">
        <f t="shared" si="362"/>
        <v>62.745098039215684</v>
      </c>
      <c r="AB493" s="73">
        <f t="shared" si="363"/>
        <v>51.643192488262912</v>
      </c>
      <c r="AC493" s="73">
        <f t="shared" si="364"/>
        <v>41.065830721003131</v>
      </c>
      <c r="AD493" s="97">
        <f t="shared" si="365"/>
        <v>103</v>
      </c>
      <c r="AE493" s="40">
        <f t="shared" si="366"/>
        <v>38</v>
      </c>
      <c r="AF493" s="98">
        <v>130</v>
      </c>
      <c r="AG493" s="98">
        <v>96</v>
      </c>
      <c r="AH493" s="98">
        <v>135</v>
      </c>
      <c r="AI493" s="98">
        <v>78</v>
      </c>
      <c r="AJ493" s="98">
        <v>34</v>
      </c>
      <c r="AK493" s="98">
        <v>40</v>
      </c>
      <c r="AL493" s="76">
        <v>4</v>
      </c>
      <c r="AM493" s="76">
        <v>8</v>
      </c>
      <c r="AN493" s="77">
        <v>14</v>
      </c>
      <c r="AO493" s="77">
        <v>62</v>
      </c>
      <c r="AP493" s="77">
        <v>66</v>
      </c>
      <c r="AQ493" s="77">
        <v>5</v>
      </c>
      <c r="AR493" s="77">
        <f t="shared" si="392"/>
        <v>147</v>
      </c>
      <c r="AS493" s="77">
        <v>27</v>
      </c>
      <c r="AT493" s="78">
        <v>1</v>
      </c>
      <c r="AU493" s="79">
        <v>8</v>
      </c>
      <c r="AV493" s="80">
        <f t="shared" si="367"/>
        <v>33.333333333333329</v>
      </c>
      <c r="AW493" s="80">
        <f t="shared" si="368"/>
        <v>49.76525821596244</v>
      </c>
      <c r="AX493" s="80">
        <f t="shared" si="369"/>
        <v>56.410256410256409</v>
      </c>
      <c r="AY493" s="81">
        <f t="shared" si="370"/>
        <v>14.583333333333334</v>
      </c>
      <c r="AZ493" s="81">
        <f t="shared" si="371"/>
        <v>45.925925925925924</v>
      </c>
      <c r="BA493" s="81">
        <f t="shared" si="372"/>
        <v>66.964285714285708</v>
      </c>
      <c r="BB493" s="81">
        <f t="shared" si="373"/>
        <v>55.465587044534416</v>
      </c>
      <c r="BC493" s="81">
        <f t="shared" si="374"/>
        <v>42.788461538461533</v>
      </c>
      <c r="BD493" s="82">
        <f t="shared" si="393"/>
        <v>37</v>
      </c>
      <c r="BE493" s="83">
        <v>4</v>
      </c>
      <c r="BF493" s="83">
        <v>9</v>
      </c>
      <c r="BG493" s="83">
        <v>12</v>
      </c>
      <c r="BH493" s="83">
        <v>61</v>
      </c>
      <c r="BI493" s="83">
        <v>66</v>
      </c>
      <c r="BJ493" s="83">
        <v>8</v>
      </c>
      <c r="BK493" s="77">
        <f t="shared" si="394"/>
        <v>147</v>
      </c>
      <c r="BL493" s="83">
        <f t="shared" si="375"/>
        <v>4</v>
      </c>
      <c r="BM493" s="84">
        <v>8</v>
      </c>
      <c r="BN493" s="83">
        <f t="shared" si="376"/>
        <v>9</v>
      </c>
      <c r="BO493" s="83">
        <f t="shared" si="377"/>
        <v>12</v>
      </c>
      <c r="BP493" s="83">
        <f t="shared" si="378"/>
        <v>61</v>
      </c>
      <c r="BQ493" s="83">
        <f t="shared" si="379"/>
        <v>66</v>
      </c>
      <c r="BR493" s="83">
        <f t="shared" si="380"/>
        <v>8</v>
      </c>
      <c r="BS493" s="77">
        <f t="shared" si="395"/>
        <v>147</v>
      </c>
      <c r="BT493" s="83">
        <f t="shared" si="381"/>
        <v>0</v>
      </c>
      <c r="BU493" s="77"/>
      <c r="BV493" s="83">
        <f t="shared" si="382"/>
        <v>0</v>
      </c>
      <c r="BW493" s="83">
        <f t="shared" si="383"/>
        <v>0</v>
      </c>
      <c r="BX493" s="83">
        <f t="shared" si="384"/>
        <v>0</v>
      </c>
      <c r="BY493" s="83">
        <f t="shared" si="385"/>
        <v>0</v>
      </c>
      <c r="BZ493" s="83">
        <f t="shared" si="386"/>
        <v>0</v>
      </c>
      <c r="CA493" s="77">
        <f t="shared" si="396"/>
        <v>0</v>
      </c>
      <c r="CC493" s="77"/>
      <c r="CI493" s="77">
        <f t="shared" si="397"/>
        <v>0</v>
      </c>
      <c r="CP493" s="77">
        <f t="shared" si="398"/>
        <v>0</v>
      </c>
      <c r="CQ493" s="85">
        <f t="shared" si="387"/>
        <v>0</v>
      </c>
      <c r="CR493" s="77"/>
      <c r="CS493" s="85">
        <f t="shared" si="356"/>
        <v>0</v>
      </c>
      <c r="CT493" s="85">
        <f t="shared" si="357"/>
        <v>0</v>
      </c>
      <c r="CU493" s="85">
        <f t="shared" si="358"/>
        <v>0</v>
      </c>
      <c r="CV493" s="85">
        <f t="shared" si="359"/>
        <v>0</v>
      </c>
      <c r="CW493" s="85">
        <f t="shared" si="355"/>
        <v>0</v>
      </c>
      <c r="CX493" s="77">
        <f t="shared" si="399"/>
        <v>0</v>
      </c>
      <c r="ET493" s="85">
        <v>3</v>
      </c>
      <c r="EU493" s="85">
        <v>3</v>
      </c>
      <c r="EV493" s="85">
        <v>2</v>
      </c>
      <c r="EW493" s="85">
        <v>13</v>
      </c>
      <c r="EX493" s="85">
        <v>11</v>
      </c>
      <c r="EY493" s="85">
        <v>0</v>
      </c>
      <c r="EZ493" s="85">
        <v>1</v>
      </c>
      <c r="FA493" s="85">
        <v>6</v>
      </c>
      <c r="FB493" s="85">
        <v>10</v>
      </c>
      <c r="FC493" s="85">
        <v>48</v>
      </c>
      <c r="FD493" s="85">
        <v>55</v>
      </c>
      <c r="FE493" s="85">
        <v>8</v>
      </c>
      <c r="FL493" s="86">
        <f t="shared" si="400"/>
        <v>15.099999999999994</v>
      </c>
      <c r="FM493" s="99">
        <f t="shared" si="388"/>
        <v>0</v>
      </c>
      <c r="FN493" s="99">
        <f t="shared" si="389"/>
        <v>0</v>
      </c>
      <c r="FO493" s="100">
        <f t="shared" si="390"/>
        <v>0</v>
      </c>
      <c r="FP493" s="100">
        <f t="shared" si="391"/>
        <v>0</v>
      </c>
      <c r="FQ493" s="101">
        <v>0.29729678439110058</v>
      </c>
      <c r="FR493" s="101">
        <v>0.20090570246144718</v>
      </c>
      <c r="FS493" s="101">
        <v>0.11396805602659511</v>
      </c>
      <c r="FT493" s="100" t="s">
        <v>1834</v>
      </c>
      <c r="FU493" s="100" t="s">
        <v>2097</v>
      </c>
      <c r="FV493" s="100" t="s">
        <v>1765</v>
      </c>
      <c r="FW493" s="100" t="s">
        <v>1766</v>
      </c>
      <c r="FX493" s="100" t="s">
        <v>2098</v>
      </c>
      <c r="FY493" s="100" t="s">
        <v>1875</v>
      </c>
      <c r="FZ493" s="100" t="s">
        <v>2035</v>
      </c>
      <c r="GA493" s="100" t="s">
        <v>1577</v>
      </c>
      <c r="GB493" s="100"/>
    </row>
    <row r="494" spans="1:184" hidden="1" x14ac:dyDescent="0.25">
      <c r="A494" s="32" t="s">
        <v>476</v>
      </c>
      <c r="B494" s="90" t="s">
        <v>483</v>
      </c>
      <c r="C494" s="41" t="str">
        <f>'[1]Özet tablo'!P493</f>
        <v>İZMİR</v>
      </c>
      <c r="D494" s="41"/>
      <c r="E494" s="41"/>
      <c r="F494" s="41"/>
      <c r="G494" s="91">
        <v>586</v>
      </c>
      <c r="H494" s="91">
        <v>1994</v>
      </c>
      <c r="I494" s="91">
        <v>3377</v>
      </c>
      <c r="J494" s="91">
        <v>5957</v>
      </c>
      <c r="K494" s="92">
        <v>684</v>
      </c>
      <c r="L494" s="92">
        <v>1851</v>
      </c>
      <c r="M494" s="92">
        <v>3857</v>
      </c>
      <c r="N494" s="92">
        <v>6392</v>
      </c>
      <c r="O494" s="93">
        <v>127</v>
      </c>
      <c r="P494" s="40">
        <v>1022</v>
      </c>
      <c r="Q494" s="94">
        <f t="shared" si="403"/>
        <v>435</v>
      </c>
      <c r="R494" s="95">
        <f t="shared" si="404"/>
        <v>7.3023333892899112E-2</v>
      </c>
      <c r="S494" s="96">
        <v>4074</v>
      </c>
      <c r="T494" s="96">
        <v>5490</v>
      </c>
      <c r="U494" s="96">
        <v>4132</v>
      </c>
      <c r="V494" s="96">
        <v>5507</v>
      </c>
      <c r="W494" s="96">
        <v>9622</v>
      </c>
      <c r="X494" s="96">
        <v>13696</v>
      </c>
      <c r="Y494" s="73">
        <f t="shared" si="360"/>
        <v>16.789396170839467</v>
      </c>
      <c r="Z494" s="73">
        <f t="shared" si="361"/>
        <v>33.715846994535518</v>
      </c>
      <c r="AA494" s="73">
        <f t="shared" si="362"/>
        <v>71.684414327202333</v>
      </c>
      <c r="AB494" s="73">
        <f t="shared" si="363"/>
        <v>50.020785699438783</v>
      </c>
      <c r="AC494" s="73">
        <f t="shared" si="364"/>
        <v>40.135806074766357</v>
      </c>
      <c r="AD494" s="97">
        <f t="shared" si="365"/>
        <v>4809</v>
      </c>
      <c r="AE494" s="40">
        <f t="shared" si="366"/>
        <v>1170</v>
      </c>
      <c r="AF494" s="98">
        <v>5329</v>
      </c>
      <c r="AG494" s="98">
        <v>4331</v>
      </c>
      <c r="AH494" s="98">
        <v>5334</v>
      </c>
      <c r="AI494" s="98">
        <v>4118</v>
      </c>
      <c r="AJ494" s="98">
        <v>1367</v>
      </c>
      <c r="AK494" s="98">
        <v>1133</v>
      </c>
      <c r="AL494" s="76">
        <v>130</v>
      </c>
      <c r="AM494" s="76">
        <v>381</v>
      </c>
      <c r="AN494" s="77">
        <v>731</v>
      </c>
      <c r="AO494" s="77">
        <v>2119</v>
      </c>
      <c r="AP494" s="77">
        <v>3922</v>
      </c>
      <c r="AQ494" s="77">
        <v>200</v>
      </c>
      <c r="AR494" s="77">
        <f t="shared" si="392"/>
        <v>6972</v>
      </c>
      <c r="AS494" s="77">
        <v>1134</v>
      </c>
      <c r="AT494" s="78">
        <v>85</v>
      </c>
      <c r="AU494" s="79">
        <v>373</v>
      </c>
      <c r="AV494" s="80">
        <f t="shared" si="367"/>
        <v>44.017043437093143</v>
      </c>
      <c r="AW494" s="80">
        <f t="shared" si="368"/>
        <v>54.030892932712646</v>
      </c>
      <c r="AX494" s="80">
        <f t="shared" si="369"/>
        <v>72.559494900437102</v>
      </c>
      <c r="AY494" s="81">
        <f t="shared" si="370"/>
        <v>16.87831909489725</v>
      </c>
      <c r="AZ494" s="81">
        <f t="shared" si="371"/>
        <v>39.726284214473189</v>
      </c>
      <c r="BA494" s="81">
        <f t="shared" si="372"/>
        <v>79.854147675478586</v>
      </c>
      <c r="BB494" s="81">
        <f t="shared" si="373"/>
        <v>60.070246788058043</v>
      </c>
      <c r="BC494" s="81">
        <f t="shared" si="374"/>
        <v>52.068052159739196</v>
      </c>
      <c r="BD494" s="82">
        <f t="shared" si="393"/>
        <v>1105</v>
      </c>
      <c r="BE494" s="83">
        <v>138</v>
      </c>
      <c r="BF494" s="83">
        <v>478</v>
      </c>
      <c r="BG494" s="83">
        <v>739</v>
      </c>
      <c r="BH494" s="83">
        <v>2028</v>
      </c>
      <c r="BI494" s="83">
        <v>4078</v>
      </c>
      <c r="BJ494" s="83">
        <v>355</v>
      </c>
      <c r="BK494" s="77">
        <f t="shared" si="394"/>
        <v>7200</v>
      </c>
      <c r="BL494" s="83">
        <f t="shared" si="375"/>
        <v>61</v>
      </c>
      <c r="BM494" s="84">
        <v>114</v>
      </c>
      <c r="BN494" s="83">
        <f t="shared" si="376"/>
        <v>205</v>
      </c>
      <c r="BO494" s="83">
        <f t="shared" si="377"/>
        <v>99</v>
      </c>
      <c r="BP494" s="83">
        <f t="shared" si="378"/>
        <v>916</v>
      </c>
      <c r="BQ494" s="83">
        <f t="shared" si="379"/>
        <v>2827</v>
      </c>
      <c r="BR494" s="83">
        <f t="shared" si="380"/>
        <v>217</v>
      </c>
      <c r="BS494" s="77">
        <f t="shared" si="395"/>
        <v>4059</v>
      </c>
      <c r="BT494" s="83">
        <f t="shared" si="381"/>
        <v>67</v>
      </c>
      <c r="BU494" s="77">
        <v>243</v>
      </c>
      <c r="BV494" s="83">
        <f t="shared" si="382"/>
        <v>244</v>
      </c>
      <c r="BW494" s="83">
        <f t="shared" si="383"/>
        <v>536</v>
      </c>
      <c r="BX494" s="83">
        <f t="shared" si="384"/>
        <v>1007</v>
      </c>
      <c r="BY494" s="83">
        <f t="shared" si="385"/>
        <v>1155</v>
      </c>
      <c r="BZ494" s="83">
        <f t="shared" si="386"/>
        <v>134</v>
      </c>
      <c r="CA494" s="77">
        <f t="shared" si="396"/>
        <v>2832</v>
      </c>
      <c r="CB494" s="85">
        <v>7</v>
      </c>
      <c r="CC494" s="77">
        <v>10</v>
      </c>
      <c r="CD494" s="85">
        <v>14</v>
      </c>
      <c r="CE494" s="85">
        <v>49</v>
      </c>
      <c r="CF494" s="85">
        <v>43</v>
      </c>
      <c r="CG494" s="85">
        <v>46</v>
      </c>
      <c r="CH494" s="85">
        <v>1</v>
      </c>
      <c r="CI494" s="77">
        <f t="shared" si="397"/>
        <v>139</v>
      </c>
      <c r="CP494" s="77">
        <f t="shared" si="398"/>
        <v>0</v>
      </c>
      <c r="CQ494" s="85">
        <f t="shared" si="387"/>
        <v>3</v>
      </c>
      <c r="CR494" s="77">
        <v>14</v>
      </c>
      <c r="CS494" s="85">
        <f t="shared" si="356"/>
        <v>15</v>
      </c>
      <c r="CT494" s="85">
        <f t="shared" si="357"/>
        <v>55</v>
      </c>
      <c r="CU494" s="85">
        <f t="shared" si="358"/>
        <v>62</v>
      </c>
      <c r="CV494" s="85">
        <f t="shared" si="359"/>
        <v>50</v>
      </c>
      <c r="CW494" s="85">
        <f t="shared" si="355"/>
        <v>3</v>
      </c>
      <c r="CX494" s="77">
        <f t="shared" si="399"/>
        <v>170</v>
      </c>
      <c r="CY494" s="85">
        <v>1</v>
      </c>
      <c r="CZ494" s="85">
        <v>1</v>
      </c>
      <c r="DA494" s="85">
        <v>0</v>
      </c>
      <c r="DB494" s="85">
        <v>11</v>
      </c>
      <c r="DC494" s="85">
        <v>6</v>
      </c>
      <c r="DD494" s="85">
        <v>0</v>
      </c>
      <c r="DE494" s="85">
        <v>2</v>
      </c>
      <c r="DF494" s="85">
        <v>14</v>
      </c>
      <c r="DG494" s="85">
        <v>55</v>
      </c>
      <c r="DH494" s="85">
        <v>51</v>
      </c>
      <c r="DI494" s="85">
        <v>44</v>
      </c>
      <c r="DJ494" s="85">
        <v>3</v>
      </c>
      <c r="DP494" s="85">
        <v>2</v>
      </c>
      <c r="DQ494" s="85">
        <v>4</v>
      </c>
      <c r="DR494" s="85">
        <v>16</v>
      </c>
      <c r="DS494" s="85">
        <v>22</v>
      </c>
      <c r="DT494" s="85">
        <v>14</v>
      </c>
      <c r="DU494" s="85">
        <v>2</v>
      </c>
      <c r="DV494" s="85">
        <v>12</v>
      </c>
      <c r="DW494" s="85">
        <v>39</v>
      </c>
      <c r="DX494" s="85">
        <v>25</v>
      </c>
      <c r="DY494" s="85">
        <v>125</v>
      </c>
      <c r="DZ494" s="85">
        <v>393</v>
      </c>
      <c r="EA494" s="85">
        <v>60</v>
      </c>
      <c r="EB494" s="85">
        <v>55</v>
      </c>
      <c r="EC494" s="85">
        <v>205</v>
      </c>
      <c r="ED494" s="85">
        <v>511</v>
      </c>
      <c r="EE494" s="85">
        <v>882</v>
      </c>
      <c r="EF494" s="85">
        <v>762</v>
      </c>
      <c r="EG494" s="85">
        <v>74</v>
      </c>
      <c r="EH494" s="85">
        <v>2</v>
      </c>
      <c r="EI494" s="85">
        <v>2</v>
      </c>
      <c r="EJ494" s="85">
        <v>0</v>
      </c>
      <c r="EK494" s="85">
        <v>13</v>
      </c>
      <c r="EL494" s="85">
        <v>18</v>
      </c>
      <c r="EM494" s="85">
        <v>3</v>
      </c>
      <c r="ET494" s="85">
        <v>55</v>
      </c>
      <c r="EU494" s="85">
        <v>177</v>
      </c>
      <c r="EV494" s="85">
        <v>28</v>
      </c>
      <c r="EW494" s="85">
        <v>700</v>
      </c>
      <c r="EX494" s="85">
        <v>2543</v>
      </c>
      <c r="EY494" s="85">
        <v>203</v>
      </c>
      <c r="EZ494" s="85">
        <v>2</v>
      </c>
      <c r="FA494" s="85">
        <v>22</v>
      </c>
      <c r="FB494" s="85">
        <v>55</v>
      </c>
      <c r="FC494" s="85">
        <v>181</v>
      </c>
      <c r="FD494" s="85">
        <v>252</v>
      </c>
      <c r="FE494" s="85">
        <v>9</v>
      </c>
      <c r="FL494" s="86">
        <f t="shared" si="400"/>
        <v>290.39999999999964</v>
      </c>
      <c r="FM494" s="99">
        <f t="shared" si="388"/>
        <v>14</v>
      </c>
      <c r="FN494" s="99">
        <f t="shared" si="389"/>
        <v>2</v>
      </c>
      <c r="FO494" s="100">
        <f t="shared" si="390"/>
        <v>2.38</v>
      </c>
      <c r="FP494" s="100">
        <f t="shared" si="391"/>
        <v>342</v>
      </c>
      <c r="FQ494" s="101">
        <v>0.59847256815220173</v>
      </c>
      <c r="FR494" s="101">
        <v>0.40483455693343978</v>
      </c>
      <c r="FS494" s="101">
        <v>0.22002768946209272</v>
      </c>
      <c r="FT494" s="100" t="s">
        <v>1552</v>
      </c>
      <c r="FU494" s="100" t="s">
        <v>1578</v>
      </c>
      <c r="FV494" s="100" t="s">
        <v>1791</v>
      </c>
      <c r="FW494" s="100" t="s">
        <v>1541</v>
      </c>
      <c r="FX494" s="100" t="s">
        <v>1984</v>
      </c>
      <c r="FY494" s="100" t="s">
        <v>2256</v>
      </c>
      <c r="FZ494" s="100" t="s">
        <v>2280</v>
      </c>
      <c r="GA494" s="100" t="s">
        <v>2263</v>
      </c>
      <c r="GB494" s="100"/>
    </row>
    <row r="495" spans="1:184" hidden="1" x14ac:dyDescent="0.25">
      <c r="A495" s="32" t="s">
        <v>476</v>
      </c>
      <c r="B495" s="90" t="s">
        <v>484</v>
      </c>
      <c r="C495" s="41" t="str">
        <f>'[1]Özet tablo'!P494</f>
        <v>İZMİR</v>
      </c>
      <c r="D495" s="41"/>
      <c r="E495" s="41"/>
      <c r="F495" s="41"/>
      <c r="G495" s="91">
        <v>370</v>
      </c>
      <c r="H495" s="91">
        <v>1612</v>
      </c>
      <c r="I495" s="91">
        <v>2908</v>
      </c>
      <c r="J495" s="91">
        <v>4890</v>
      </c>
      <c r="K495" s="92">
        <v>456</v>
      </c>
      <c r="L495" s="92">
        <v>1562</v>
      </c>
      <c r="M495" s="92">
        <v>3227</v>
      </c>
      <c r="N495" s="92">
        <v>5245</v>
      </c>
      <c r="O495" s="93">
        <v>116</v>
      </c>
      <c r="P495" s="40">
        <v>777</v>
      </c>
      <c r="Q495" s="94">
        <f t="shared" si="403"/>
        <v>355</v>
      </c>
      <c r="R495" s="95">
        <f t="shared" si="404"/>
        <v>7.259713701431493E-2</v>
      </c>
      <c r="S495" s="96">
        <v>4633</v>
      </c>
      <c r="T495" s="96">
        <v>5990</v>
      </c>
      <c r="U495" s="96">
        <v>4661</v>
      </c>
      <c r="V495" s="96">
        <v>6166</v>
      </c>
      <c r="W495" s="96">
        <v>10651</v>
      </c>
      <c r="X495" s="96">
        <v>15284</v>
      </c>
      <c r="Y495" s="73">
        <f t="shared" si="360"/>
        <v>9.8424347075329148</v>
      </c>
      <c r="Z495" s="73">
        <f t="shared" si="361"/>
        <v>26.076794657762935</v>
      </c>
      <c r="AA495" s="73">
        <f t="shared" si="362"/>
        <v>55.052563827504827</v>
      </c>
      <c r="AB495" s="73">
        <f t="shared" si="363"/>
        <v>38.756924232466432</v>
      </c>
      <c r="AC495" s="73">
        <f t="shared" si="364"/>
        <v>29.992148652185293</v>
      </c>
      <c r="AD495" s="97">
        <f t="shared" si="365"/>
        <v>6523</v>
      </c>
      <c r="AE495" s="40">
        <f t="shared" si="366"/>
        <v>2095</v>
      </c>
      <c r="AF495" s="98">
        <v>6348</v>
      </c>
      <c r="AG495" s="98">
        <v>5022</v>
      </c>
      <c r="AH495" s="98">
        <v>6210</v>
      </c>
      <c r="AI495" s="98">
        <v>4545</v>
      </c>
      <c r="AJ495" s="98">
        <v>1534</v>
      </c>
      <c r="AK495" s="98">
        <v>1382</v>
      </c>
      <c r="AL495" s="76">
        <v>91</v>
      </c>
      <c r="AM495" s="76">
        <v>231</v>
      </c>
      <c r="AN495" s="77">
        <v>1239</v>
      </c>
      <c r="AO495" s="77">
        <v>2608</v>
      </c>
      <c r="AP495" s="77">
        <v>3607</v>
      </c>
      <c r="AQ495" s="77">
        <v>170</v>
      </c>
      <c r="AR495" s="77">
        <f t="shared" si="392"/>
        <v>7624</v>
      </c>
      <c r="AS495" s="77">
        <v>965</v>
      </c>
      <c r="AT495" s="78">
        <v>80</v>
      </c>
      <c r="AU495" s="79">
        <v>396</v>
      </c>
      <c r="AV495" s="80">
        <f t="shared" si="367"/>
        <v>42.343472352879694</v>
      </c>
      <c r="AW495" s="80">
        <f t="shared" si="368"/>
        <v>50.395165039516499</v>
      </c>
      <c r="AX495" s="80">
        <f t="shared" si="369"/>
        <v>61.87018701870187</v>
      </c>
      <c r="AY495" s="81">
        <f t="shared" si="370"/>
        <v>24.671445639187574</v>
      </c>
      <c r="AZ495" s="81">
        <f t="shared" si="371"/>
        <v>41.996779388083738</v>
      </c>
      <c r="BA495" s="81">
        <f t="shared" si="372"/>
        <v>67.165652245435098</v>
      </c>
      <c r="BB495" s="81">
        <f t="shared" si="373"/>
        <v>54.447066482219874</v>
      </c>
      <c r="BC495" s="81">
        <f t="shared" si="374"/>
        <v>47.941626880461222</v>
      </c>
      <c r="BD495" s="82">
        <f t="shared" si="393"/>
        <v>1996</v>
      </c>
      <c r="BE495" s="83">
        <v>97</v>
      </c>
      <c r="BF495" s="83">
        <v>328</v>
      </c>
      <c r="BG495" s="83">
        <v>1479</v>
      </c>
      <c r="BH495" s="83">
        <v>2664</v>
      </c>
      <c r="BI495" s="83">
        <v>3822</v>
      </c>
      <c r="BJ495" s="83">
        <v>267</v>
      </c>
      <c r="BK495" s="77">
        <f t="shared" si="394"/>
        <v>8232</v>
      </c>
      <c r="BL495" s="83">
        <f t="shared" si="375"/>
        <v>52</v>
      </c>
      <c r="BM495" s="84">
        <v>109</v>
      </c>
      <c r="BN495" s="83">
        <f t="shared" si="376"/>
        <v>192</v>
      </c>
      <c r="BO495" s="83">
        <f t="shared" si="377"/>
        <v>51</v>
      </c>
      <c r="BP495" s="83">
        <f t="shared" si="378"/>
        <v>775</v>
      </c>
      <c r="BQ495" s="83">
        <f t="shared" si="379"/>
        <v>2758</v>
      </c>
      <c r="BR495" s="83">
        <f t="shared" si="380"/>
        <v>227</v>
      </c>
      <c r="BS495" s="77">
        <f t="shared" si="395"/>
        <v>3811</v>
      </c>
      <c r="BT495" s="83">
        <f t="shared" si="381"/>
        <v>40</v>
      </c>
      <c r="BU495" s="77">
        <v>115</v>
      </c>
      <c r="BV495" s="83">
        <f t="shared" si="382"/>
        <v>124</v>
      </c>
      <c r="BW495" s="83">
        <f t="shared" si="383"/>
        <v>268</v>
      </c>
      <c r="BX495" s="83">
        <f t="shared" si="384"/>
        <v>690</v>
      </c>
      <c r="BY495" s="83">
        <f t="shared" si="385"/>
        <v>607</v>
      </c>
      <c r="BZ495" s="83">
        <f t="shared" si="386"/>
        <v>40</v>
      </c>
      <c r="CA495" s="77">
        <f t="shared" si="396"/>
        <v>1605</v>
      </c>
      <c r="CB495" s="85">
        <v>2</v>
      </c>
      <c r="CC495" s="77">
        <v>1</v>
      </c>
      <c r="CD495" s="85">
        <v>2</v>
      </c>
      <c r="CE495" s="85">
        <v>1</v>
      </c>
      <c r="CF495" s="85">
        <v>2</v>
      </c>
      <c r="CG495" s="85">
        <v>0</v>
      </c>
      <c r="CH495" s="85">
        <v>0</v>
      </c>
      <c r="CI495" s="77">
        <f t="shared" si="397"/>
        <v>3</v>
      </c>
      <c r="CJ495" s="85">
        <v>1</v>
      </c>
      <c r="CK495" s="85">
        <v>6</v>
      </c>
      <c r="CL495" s="85">
        <v>1146</v>
      </c>
      <c r="CM495" s="85">
        <v>1177</v>
      </c>
      <c r="CN495" s="85">
        <v>448</v>
      </c>
      <c r="CO495" s="85">
        <v>0</v>
      </c>
      <c r="CP495" s="77">
        <f t="shared" si="398"/>
        <v>2771</v>
      </c>
      <c r="CQ495" s="85">
        <f t="shared" si="387"/>
        <v>2</v>
      </c>
      <c r="CR495" s="77">
        <v>6</v>
      </c>
      <c r="CS495" s="85">
        <f t="shared" si="356"/>
        <v>4</v>
      </c>
      <c r="CT495" s="85">
        <f t="shared" si="357"/>
        <v>13</v>
      </c>
      <c r="CU495" s="85">
        <f t="shared" si="358"/>
        <v>20</v>
      </c>
      <c r="CV495" s="85">
        <f t="shared" si="359"/>
        <v>9</v>
      </c>
      <c r="CW495" s="85">
        <f t="shared" si="355"/>
        <v>0</v>
      </c>
      <c r="CX495" s="77">
        <f t="shared" si="399"/>
        <v>42</v>
      </c>
      <c r="DE495" s="85">
        <v>2</v>
      </c>
      <c r="DF495" s="85">
        <v>4</v>
      </c>
      <c r="DG495" s="85">
        <v>13</v>
      </c>
      <c r="DH495" s="85">
        <v>20</v>
      </c>
      <c r="DI495" s="85">
        <v>9</v>
      </c>
      <c r="DJ495" s="85">
        <v>0</v>
      </c>
      <c r="DP495" s="85">
        <v>2</v>
      </c>
      <c r="DQ495" s="85">
        <v>4</v>
      </c>
      <c r="DR495" s="85">
        <v>14</v>
      </c>
      <c r="DS495" s="85">
        <v>23</v>
      </c>
      <c r="DT495" s="85">
        <v>35</v>
      </c>
      <c r="DU495" s="85">
        <v>3</v>
      </c>
      <c r="DV495" s="85">
        <v>4</v>
      </c>
      <c r="DW495" s="85">
        <v>7</v>
      </c>
      <c r="DX495" s="85">
        <v>0</v>
      </c>
      <c r="DY495" s="85">
        <v>12</v>
      </c>
      <c r="DZ495" s="85">
        <v>67</v>
      </c>
      <c r="EA495" s="85">
        <v>12</v>
      </c>
      <c r="EB495" s="85">
        <v>36</v>
      </c>
      <c r="EC495" s="85">
        <v>117</v>
      </c>
      <c r="ED495" s="85">
        <v>268</v>
      </c>
      <c r="EE495" s="85">
        <v>678</v>
      </c>
      <c r="EF495" s="85">
        <v>540</v>
      </c>
      <c r="EG495" s="85">
        <v>28</v>
      </c>
      <c r="ET495" s="85">
        <v>48</v>
      </c>
      <c r="EU495" s="85">
        <v>168</v>
      </c>
      <c r="EV495" s="85">
        <v>18</v>
      </c>
      <c r="EW495" s="85">
        <v>564</v>
      </c>
      <c r="EX495" s="85">
        <v>2496</v>
      </c>
      <c r="EY495" s="85">
        <v>206</v>
      </c>
      <c r="EZ495" s="85">
        <v>2</v>
      </c>
      <c r="FA495" s="85">
        <v>20</v>
      </c>
      <c r="FB495" s="85">
        <v>19</v>
      </c>
      <c r="FC495" s="85">
        <v>188</v>
      </c>
      <c r="FD495" s="85">
        <v>227</v>
      </c>
      <c r="FE495" s="85">
        <v>18</v>
      </c>
      <c r="FL495" s="86">
        <f t="shared" si="400"/>
        <v>1063.4999999999991</v>
      </c>
      <c r="FM495" s="99">
        <f t="shared" si="388"/>
        <v>53</v>
      </c>
      <c r="FN495" s="99">
        <f t="shared" si="389"/>
        <v>10</v>
      </c>
      <c r="FO495" s="100">
        <f t="shared" si="390"/>
        <v>9.01</v>
      </c>
      <c r="FP495" s="100">
        <f t="shared" si="391"/>
        <v>1710</v>
      </c>
      <c r="FQ495" s="101">
        <v>4.5304597362596642E-2</v>
      </c>
      <c r="FR495" s="101">
        <v>-3.2884804725959865E-2</v>
      </c>
      <c r="FS495" s="101">
        <v>4.43708016121808E-2</v>
      </c>
      <c r="FT495" s="100" t="s">
        <v>1498</v>
      </c>
      <c r="FU495" s="100" t="s">
        <v>1499</v>
      </c>
      <c r="FV495" s="100" t="s">
        <v>1485</v>
      </c>
      <c r="FW495" s="100" t="s">
        <v>1416</v>
      </c>
      <c r="FX495" s="100" t="s">
        <v>1500</v>
      </c>
      <c r="FY495" s="100" t="s">
        <v>1447</v>
      </c>
      <c r="FZ495" s="100" t="s">
        <v>1501</v>
      </c>
      <c r="GA495" s="100" t="s">
        <v>1426</v>
      </c>
      <c r="GB495" s="100"/>
    </row>
    <row r="496" spans="1:184" hidden="1" x14ac:dyDescent="0.25">
      <c r="A496" s="32" t="s">
        <v>476</v>
      </c>
      <c r="B496" s="90" t="s">
        <v>485</v>
      </c>
      <c r="C496" s="41" t="str">
        <f>'[1]Özet tablo'!P495</f>
        <v>İZMİR</v>
      </c>
      <c r="D496" s="41"/>
      <c r="E496" s="41"/>
      <c r="F496" s="41"/>
      <c r="G496" s="91">
        <v>84</v>
      </c>
      <c r="H496" s="91">
        <v>262</v>
      </c>
      <c r="I496" s="91">
        <v>297</v>
      </c>
      <c r="J496" s="91">
        <v>643</v>
      </c>
      <c r="K496" s="92">
        <v>108</v>
      </c>
      <c r="L496" s="92">
        <v>264</v>
      </c>
      <c r="M496" s="92">
        <v>370</v>
      </c>
      <c r="N496" s="92">
        <v>742</v>
      </c>
      <c r="O496" s="93">
        <v>10</v>
      </c>
      <c r="P496" s="40">
        <v>90</v>
      </c>
      <c r="Q496" s="94">
        <f t="shared" si="403"/>
        <v>99</v>
      </c>
      <c r="R496" s="95">
        <f t="shared" si="404"/>
        <v>0.15396578538102643</v>
      </c>
      <c r="S496" s="96">
        <v>351</v>
      </c>
      <c r="T496" s="96">
        <v>379</v>
      </c>
      <c r="U496" s="96">
        <v>316</v>
      </c>
      <c r="V496" s="96">
        <v>413</v>
      </c>
      <c r="W496" s="96">
        <v>695</v>
      </c>
      <c r="X496" s="96">
        <v>1046</v>
      </c>
      <c r="Y496" s="73">
        <f t="shared" si="360"/>
        <v>30.76923076923077</v>
      </c>
      <c r="Z496" s="73">
        <f t="shared" si="361"/>
        <v>69.656992084432716</v>
      </c>
      <c r="AA496" s="73">
        <f t="shared" si="362"/>
        <v>91.77215189873418</v>
      </c>
      <c r="AB496" s="73">
        <f t="shared" si="363"/>
        <v>79.712230215827333</v>
      </c>
      <c r="AC496" s="73">
        <f t="shared" si="364"/>
        <v>63.288718929254308</v>
      </c>
      <c r="AD496" s="97">
        <f t="shared" si="365"/>
        <v>141</v>
      </c>
      <c r="AE496" s="40">
        <f t="shared" si="366"/>
        <v>26</v>
      </c>
      <c r="AF496" s="98">
        <v>435</v>
      </c>
      <c r="AG496" s="98">
        <v>333</v>
      </c>
      <c r="AH496" s="98">
        <v>440</v>
      </c>
      <c r="AI496" s="98">
        <v>289</v>
      </c>
      <c r="AJ496" s="98">
        <v>96</v>
      </c>
      <c r="AK496" s="98">
        <v>93</v>
      </c>
      <c r="AL496" s="76">
        <v>16</v>
      </c>
      <c r="AM496" s="76">
        <v>27</v>
      </c>
      <c r="AN496" s="77">
        <v>106</v>
      </c>
      <c r="AO496" s="77">
        <v>267</v>
      </c>
      <c r="AP496" s="77">
        <v>332</v>
      </c>
      <c r="AQ496" s="77">
        <v>7</v>
      </c>
      <c r="AR496" s="77">
        <f t="shared" si="392"/>
        <v>712</v>
      </c>
      <c r="AS496" s="77">
        <v>72</v>
      </c>
      <c r="AT496" s="78">
        <v>9</v>
      </c>
      <c r="AU496" s="79">
        <v>28</v>
      </c>
      <c r="AV496" s="80">
        <f t="shared" si="367"/>
        <v>59.967845659163984</v>
      </c>
      <c r="AW496" s="80">
        <f t="shared" si="368"/>
        <v>73.251028806584358</v>
      </c>
      <c r="AX496" s="80">
        <f t="shared" si="369"/>
        <v>92.387543252595165</v>
      </c>
      <c r="AY496" s="81">
        <f t="shared" si="370"/>
        <v>31.831831831831831</v>
      </c>
      <c r="AZ496" s="81">
        <f t="shared" si="371"/>
        <v>60.68181818181818</v>
      </c>
      <c r="BA496" s="81">
        <f t="shared" si="372"/>
        <v>95.844155844155836</v>
      </c>
      <c r="BB496" s="81">
        <f t="shared" si="373"/>
        <v>77.090909090909093</v>
      </c>
      <c r="BC496" s="81">
        <f t="shared" si="374"/>
        <v>66.155988857938723</v>
      </c>
      <c r="BD496" s="82">
        <f t="shared" si="393"/>
        <v>16</v>
      </c>
      <c r="BE496" s="83">
        <v>17</v>
      </c>
      <c r="BF496" s="83">
        <v>40</v>
      </c>
      <c r="BG496" s="83">
        <v>107</v>
      </c>
      <c r="BH496" s="83">
        <v>273</v>
      </c>
      <c r="BI496" s="83">
        <v>301</v>
      </c>
      <c r="BJ496" s="83">
        <v>19</v>
      </c>
      <c r="BK496" s="77">
        <f t="shared" si="394"/>
        <v>700</v>
      </c>
      <c r="BL496" s="83">
        <f t="shared" si="375"/>
        <v>14</v>
      </c>
      <c r="BM496" s="84">
        <v>22</v>
      </c>
      <c r="BN496" s="83">
        <f t="shared" si="376"/>
        <v>32</v>
      </c>
      <c r="BO496" s="83">
        <f t="shared" si="377"/>
        <v>77</v>
      </c>
      <c r="BP496" s="83">
        <f t="shared" si="378"/>
        <v>234</v>
      </c>
      <c r="BQ496" s="83">
        <f t="shared" si="379"/>
        <v>281</v>
      </c>
      <c r="BR496" s="83">
        <f t="shared" si="380"/>
        <v>18</v>
      </c>
      <c r="BS496" s="77">
        <f t="shared" si="395"/>
        <v>610</v>
      </c>
      <c r="BT496" s="83">
        <f t="shared" si="381"/>
        <v>1</v>
      </c>
      <c r="BU496" s="77">
        <v>3</v>
      </c>
      <c r="BV496" s="83">
        <f t="shared" si="382"/>
        <v>3</v>
      </c>
      <c r="BW496" s="83">
        <f t="shared" si="383"/>
        <v>12</v>
      </c>
      <c r="BX496" s="83">
        <f t="shared" si="384"/>
        <v>10</v>
      </c>
      <c r="BY496" s="83">
        <f t="shared" si="385"/>
        <v>8</v>
      </c>
      <c r="BZ496" s="83">
        <f t="shared" si="386"/>
        <v>1</v>
      </c>
      <c r="CA496" s="77">
        <f t="shared" si="396"/>
        <v>31</v>
      </c>
      <c r="CB496" s="85">
        <v>2</v>
      </c>
      <c r="CC496" s="77">
        <v>2</v>
      </c>
      <c r="CD496" s="85">
        <v>5</v>
      </c>
      <c r="CE496" s="85">
        <v>18</v>
      </c>
      <c r="CF496" s="85">
        <v>29</v>
      </c>
      <c r="CG496" s="85">
        <v>12</v>
      </c>
      <c r="CH496" s="85">
        <v>0</v>
      </c>
      <c r="CI496" s="77">
        <f t="shared" si="397"/>
        <v>59</v>
      </c>
      <c r="CP496" s="77">
        <f t="shared" si="398"/>
        <v>0</v>
      </c>
      <c r="CQ496" s="85">
        <f t="shared" si="387"/>
        <v>0</v>
      </c>
      <c r="CR496" s="77"/>
      <c r="CS496" s="85">
        <f t="shared" si="356"/>
        <v>0</v>
      </c>
      <c r="CT496" s="85">
        <f t="shared" si="357"/>
        <v>0</v>
      </c>
      <c r="CU496" s="85">
        <f t="shared" si="358"/>
        <v>0</v>
      </c>
      <c r="CV496" s="85">
        <f t="shared" si="359"/>
        <v>0</v>
      </c>
      <c r="CW496" s="85">
        <f t="shared" si="355"/>
        <v>0</v>
      </c>
      <c r="CX496" s="77">
        <f t="shared" si="399"/>
        <v>0</v>
      </c>
      <c r="DP496" s="85">
        <v>1</v>
      </c>
      <c r="DQ496" s="85">
        <v>2</v>
      </c>
      <c r="DR496" s="85">
        <v>17</v>
      </c>
      <c r="DS496" s="85">
        <v>9</v>
      </c>
      <c r="DT496" s="85">
        <v>6</v>
      </c>
      <c r="DU496" s="85">
        <v>0</v>
      </c>
      <c r="EB496" s="85">
        <v>1</v>
      </c>
      <c r="EC496" s="85">
        <v>3</v>
      </c>
      <c r="ED496" s="85">
        <v>12</v>
      </c>
      <c r="EE496" s="85">
        <v>10</v>
      </c>
      <c r="EF496" s="85">
        <v>8</v>
      </c>
      <c r="EG496" s="85">
        <v>1</v>
      </c>
      <c r="ET496" s="85">
        <v>12</v>
      </c>
      <c r="EU496" s="85">
        <v>22</v>
      </c>
      <c r="EV496" s="85">
        <v>21</v>
      </c>
      <c r="EW496" s="85">
        <v>151</v>
      </c>
      <c r="EX496" s="85">
        <v>226</v>
      </c>
      <c r="EY496" s="85">
        <v>18</v>
      </c>
      <c r="EZ496" s="85">
        <v>1</v>
      </c>
      <c r="FA496" s="85">
        <v>8</v>
      </c>
      <c r="FB496" s="85">
        <v>39</v>
      </c>
      <c r="FC496" s="85">
        <v>74</v>
      </c>
      <c r="FD496" s="85">
        <v>49</v>
      </c>
      <c r="FE496" s="85">
        <v>0</v>
      </c>
      <c r="FL496" s="86">
        <f t="shared" si="400"/>
        <v>0</v>
      </c>
      <c r="FM496" s="99">
        <f t="shared" si="388"/>
        <v>0</v>
      </c>
      <c r="FN496" s="99">
        <f t="shared" si="389"/>
        <v>0</v>
      </c>
      <c r="FO496" s="100">
        <f t="shared" si="390"/>
        <v>0</v>
      </c>
      <c r="FP496" s="100">
        <f t="shared" si="391"/>
        <v>0</v>
      </c>
      <c r="FQ496" s="101">
        <v>0.22555705861399841</v>
      </c>
      <c r="FR496" s="101">
        <v>0.15542275166115915</v>
      </c>
      <c r="FS496" s="101">
        <v>9.5604430279890171E-2</v>
      </c>
      <c r="FT496" s="100" t="s">
        <v>1952</v>
      </c>
      <c r="FU496" s="100" t="s">
        <v>1629</v>
      </c>
      <c r="FV496" s="100" t="s">
        <v>1953</v>
      </c>
      <c r="FW496" s="100" t="s">
        <v>1954</v>
      </c>
      <c r="FX496" s="100" t="s">
        <v>1955</v>
      </c>
      <c r="FY496" s="100" t="s">
        <v>1850</v>
      </c>
      <c r="FZ496" s="100" t="s">
        <v>1884</v>
      </c>
      <c r="GA496" s="100" t="s">
        <v>1796</v>
      </c>
      <c r="GB496" s="100"/>
    </row>
    <row r="497" spans="1:184" hidden="1" x14ac:dyDescent="0.25">
      <c r="A497" s="32" t="s">
        <v>476</v>
      </c>
      <c r="B497" s="90" t="s">
        <v>486</v>
      </c>
      <c r="C497" s="41" t="str">
        <f>'[1]Özet tablo'!P496</f>
        <v>İZMİR</v>
      </c>
      <c r="D497" s="41"/>
      <c r="E497" s="41"/>
      <c r="F497" s="41"/>
      <c r="G497" s="91">
        <v>226</v>
      </c>
      <c r="H497" s="91">
        <v>803</v>
      </c>
      <c r="I497" s="91">
        <v>1354</v>
      </c>
      <c r="J497" s="91">
        <v>2383</v>
      </c>
      <c r="K497" s="92">
        <v>325</v>
      </c>
      <c r="L497" s="92">
        <v>834</v>
      </c>
      <c r="M497" s="92">
        <v>1668</v>
      </c>
      <c r="N497" s="92">
        <v>2827</v>
      </c>
      <c r="O497" s="93">
        <v>45</v>
      </c>
      <c r="P497" s="40">
        <v>423</v>
      </c>
      <c r="Q497" s="94">
        <f t="shared" si="403"/>
        <v>444</v>
      </c>
      <c r="R497" s="95">
        <f t="shared" si="404"/>
        <v>0.18631976500209821</v>
      </c>
      <c r="S497" s="96">
        <v>1704</v>
      </c>
      <c r="T497" s="96">
        <v>2171</v>
      </c>
      <c r="U497" s="96">
        <v>1702</v>
      </c>
      <c r="V497" s="96">
        <v>2189</v>
      </c>
      <c r="W497" s="96">
        <v>3873</v>
      </c>
      <c r="X497" s="96">
        <v>5577</v>
      </c>
      <c r="Y497" s="73">
        <f t="shared" si="360"/>
        <v>19.072769953051644</v>
      </c>
      <c r="Z497" s="73">
        <f t="shared" si="361"/>
        <v>38.415476738830037</v>
      </c>
      <c r="AA497" s="73">
        <f t="shared" si="362"/>
        <v>75.793184488836658</v>
      </c>
      <c r="AB497" s="73">
        <f t="shared" si="363"/>
        <v>54.841208365608054</v>
      </c>
      <c r="AC497" s="73">
        <f t="shared" si="364"/>
        <v>43.912497758651604</v>
      </c>
      <c r="AD497" s="97">
        <f t="shared" si="365"/>
        <v>1749</v>
      </c>
      <c r="AE497" s="40">
        <f t="shared" si="366"/>
        <v>412</v>
      </c>
      <c r="AF497" s="98">
        <v>2288</v>
      </c>
      <c r="AG497" s="98">
        <v>1784</v>
      </c>
      <c r="AH497" s="98">
        <v>2241</v>
      </c>
      <c r="AI497" s="98">
        <v>1703</v>
      </c>
      <c r="AJ497" s="98">
        <v>508</v>
      </c>
      <c r="AK497" s="98">
        <v>524</v>
      </c>
      <c r="AL497" s="76">
        <v>61</v>
      </c>
      <c r="AM497" s="76">
        <v>153</v>
      </c>
      <c r="AN497" s="77">
        <v>314</v>
      </c>
      <c r="AO497" s="77">
        <v>985</v>
      </c>
      <c r="AP497" s="77">
        <v>1700</v>
      </c>
      <c r="AQ497" s="77">
        <v>92</v>
      </c>
      <c r="AR497" s="77">
        <f t="shared" si="392"/>
        <v>3091</v>
      </c>
      <c r="AS497" s="77">
        <v>480</v>
      </c>
      <c r="AT497" s="78">
        <v>27</v>
      </c>
      <c r="AU497" s="79">
        <v>109</v>
      </c>
      <c r="AV497" s="80">
        <f t="shared" si="367"/>
        <v>46.630341267565242</v>
      </c>
      <c r="AW497" s="80">
        <f t="shared" si="368"/>
        <v>58.240365111561864</v>
      </c>
      <c r="AX497" s="80">
        <f t="shared" si="369"/>
        <v>77.040516735173227</v>
      </c>
      <c r="AY497" s="81">
        <f t="shared" si="370"/>
        <v>17.600896860986548</v>
      </c>
      <c r="AZ497" s="81">
        <f t="shared" si="371"/>
        <v>43.953592146363228</v>
      </c>
      <c r="BA497" s="81">
        <f t="shared" si="372"/>
        <v>83.039348710990495</v>
      </c>
      <c r="BB497" s="81">
        <f t="shared" si="373"/>
        <v>63.364779874213838</v>
      </c>
      <c r="BC497" s="81">
        <f t="shared" si="374"/>
        <v>53.817271589486857</v>
      </c>
      <c r="BD497" s="82">
        <f t="shared" si="393"/>
        <v>375</v>
      </c>
      <c r="BE497" s="83">
        <v>68</v>
      </c>
      <c r="BF497" s="83">
        <v>221</v>
      </c>
      <c r="BG497" s="83">
        <v>364</v>
      </c>
      <c r="BH497" s="83">
        <v>927</v>
      </c>
      <c r="BI497" s="83">
        <v>1766</v>
      </c>
      <c r="BJ497" s="83">
        <v>149</v>
      </c>
      <c r="BK497" s="77">
        <f t="shared" si="394"/>
        <v>3206</v>
      </c>
      <c r="BL497" s="83">
        <f t="shared" si="375"/>
        <v>36</v>
      </c>
      <c r="BM497" s="84">
        <v>67</v>
      </c>
      <c r="BN497" s="83">
        <f t="shared" si="376"/>
        <v>114</v>
      </c>
      <c r="BO497" s="83">
        <f t="shared" si="377"/>
        <v>84</v>
      </c>
      <c r="BP497" s="83">
        <f t="shared" si="378"/>
        <v>541</v>
      </c>
      <c r="BQ497" s="83">
        <f t="shared" si="379"/>
        <v>1349</v>
      </c>
      <c r="BR497" s="83">
        <f t="shared" si="380"/>
        <v>98</v>
      </c>
      <c r="BS497" s="77">
        <f t="shared" si="395"/>
        <v>2072</v>
      </c>
      <c r="BT497" s="83">
        <f t="shared" si="381"/>
        <v>24</v>
      </c>
      <c r="BU497" s="77">
        <v>81</v>
      </c>
      <c r="BV497" s="83">
        <f t="shared" si="382"/>
        <v>84</v>
      </c>
      <c r="BW497" s="83">
        <f t="shared" si="383"/>
        <v>172</v>
      </c>
      <c r="BX497" s="83">
        <f t="shared" si="384"/>
        <v>305</v>
      </c>
      <c r="BY497" s="83">
        <f t="shared" si="385"/>
        <v>387</v>
      </c>
      <c r="BZ497" s="83">
        <f t="shared" si="386"/>
        <v>47</v>
      </c>
      <c r="CA497" s="77">
        <f t="shared" si="396"/>
        <v>911</v>
      </c>
      <c r="CB497" s="85">
        <v>7</v>
      </c>
      <c r="CC497" s="77">
        <v>5</v>
      </c>
      <c r="CD497" s="85">
        <v>20</v>
      </c>
      <c r="CE497" s="85">
        <v>102</v>
      </c>
      <c r="CF497" s="85">
        <v>75</v>
      </c>
      <c r="CG497" s="85">
        <v>22</v>
      </c>
      <c r="CH497" s="85">
        <v>4</v>
      </c>
      <c r="CI497" s="77">
        <f t="shared" si="397"/>
        <v>203</v>
      </c>
      <c r="CJ497" s="85">
        <v>1</v>
      </c>
      <c r="CK497" s="85">
        <v>3</v>
      </c>
      <c r="CL497" s="85">
        <v>6</v>
      </c>
      <c r="CM497" s="85">
        <v>6</v>
      </c>
      <c r="CN497" s="85">
        <v>8</v>
      </c>
      <c r="CO497" s="85">
        <v>0</v>
      </c>
      <c r="CP497" s="77">
        <f t="shared" si="398"/>
        <v>20</v>
      </c>
      <c r="CQ497" s="85">
        <f t="shared" si="387"/>
        <v>0</v>
      </c>
      <c r="CR497" s="77"/>
      <c r="CS497" s="85">
        <f t="shared" si="356"/>
        <v>0</v>
      </c>
      <c r="CT497" s="85">
        <f t="shared" si="357"/>
        <v>0</v>
      </c>
      <c r="CU497" s="85">
        <f t="shared" si="358"/>
        <v>0</v>
      </c>
      <c r="CV497" s="85">
        <f t="shared" si="359"/>
        <v>0</v>
      </c>
      <c r="CW497" s="85">
        <f t="shared" si="355"/>
        <v>0</v>
      </c>
      <c r="CX497" s="77">
        <f t="shared" si="399"/>
        <v>0</v>
      </c>
      <c r="DP497" s="85">
        <v>1</v>
      </c>
      <c r="DQ497" s="85">
        <v>5</v>
      </c>
      <c r="DR497" s="85">
        <v>17</v>
      </c>
      <c r="DS497" s="85">
        <v>23</v>
      </c>
      <c r="DT497" s="85">
        <v>25</v>
      </c>
      <c r="DU497" s="85">
        <v>2</v>
      </c>
      <c r="DV497" s="85">
        <v>6</v>
      </c>
      <c r="DW497" s="85">
        <v>19</v>
      </c>
      <c r="DX497" s="85">
        <v>1</v>
      </c>
      <c r="DY497" s="85">
        <v>56</v>
      </c>
      <c r="DZ497" s="85">
        <v>185</v>
      </c>
      <c r="EA497" s="85">
        <v>26</v>
      </c>
      <c r="EB497" s="85">
        <v>18</v>
      </c>
      <c r="EC497" s="85">
        <v>65</v>
      </c>
      <c r="ED497" s="85">
        <v>171</v>
      </c>
      <c r="EE497" s="85">
        <v>249</v>
      </c>
      <c r="EF497" s="85">
        <v>202</v>
      </c>
      <c r="EG497" s="85">
        <v>21</v>
      </c>
      <c r="EH497" s="85">
        <v>1</v>
      </c>
      <c r="EI497" s="85">
        <v>1</v>
      </c>
      <c r="EJ497" s="85">
        <v>0</v>
      </c>
      <c r="EK497" s="85">
        <v>1</v>
      </c>
      <c r="EL497" s="85">
        <v>2</v>
      </c>
      <c r="EM497" s="85">
        <v>1</v>
      </c>
      <c r="ET497" s="85">
        <v>30</v>
      </c>
      <c r="EU497" s="85">
        <v>76</v>
      </c>
      <c r="EV497" s="85">
        <v>6</v>
      </c>
      <c r="EW497" s="85">
        <v>289</v>
      </c>
      <c r="EX497" s="85">
        <v>1059</v>
      </c>
      <c r="EY497" s="85">
        <v>81</v>
      </c>
      <c r="EZ497" s="85">
        <v>4</v>
      </c>
      <c r="FA497" s="85">
        <v>32</v>
      </c>
      <c r="FB497" s="85">
        <v>61</v>
      </c>
      <c r="FC497" s="85">
        <v>228</v>
      </c>
      <c r="FD497" s="85">
        <v>263</v>
      </c>
      <c r="FE497" s="85">
        <v>14</v>
      </c>
      <c r="FL497" s="86">
        <f t="shared" si="400"/>
        <v>0</v>
      </c>
      <c r="FM497" s="99">
        <f t="shared" si="388"/>
        <v>0</v>
      </c>
      <c r="FN497" s="99">
        <f t="shared" si="389"/>
        <v>0</v>
      </c>
      <c r="FO497" s="100">
        <f t="shared" si="390"/>
        <v>0</v>
      </c>
      <c r="FP497" s="100">
        <f t="shared" si="391"/>
        <v>0</v>
      </c>
      <c r="FQ497" s="101">
        <v>6.9645286839856935E-2</v>
      </c>
      <c r="FR497" s="101">
        <v>2.808191721132898E-2</v>
      </c>
      <c r="FS497" s="101">
        <v>6.1805555555555482E-2</v>
      </c>
      <c r="FT497" s="100" t="s">
        <v>2132</v>
      </c>
      <c r="FU497" s="100" t="s">
        <v>2241</v>
      </c>
      <c r="FV497" s="100" t="s">
        <v>1620</v>
      </c>
      <c r="FW497" s="100" t="s">
        <v>1914</v>
      </c>
      <c r="FX497" s="100" t="s">
        <v>2134</v>
      </c>
      <c r="FY497" s="100" t="s">
        <v>1630</v>
      </c>
      <c r="FZ497" s="100" t="s">
        <v>1927</v>
      </c>
      <c r="GA497" s="100" t="s">
        <v>1833</v>
      </c>
      <c r="GB497" s="100"/>
    </row>
    <row r="498" spans="1:184" hidden="1" x14ac:dyDescent="0.25">
      <c r="A498" s="32" t="s">
        <v>476</v>
      </c>
      <c r="B498" s="90" t="s">
        <v>487</v>
      </c>
      <c r="C498" s="41" t="str">
        <f>'[1]Özet tablo'!P497</f>
        <v>İZMİR</v>
      </c>
      <c r="D498" s="41"/>
      <c r="E498" s="41"/>
      <c r="F498" s="41"/>
      <c r="G498" s="91">
        <v>40</v>
      </c>
      <c r="H498" s="91">
        <v>165</v>
      </c>
      <c r="I498" s="91">
        <v>205</v>
      </c>
      <c r="J498" s="91">
        <v>410</v>
      </c>
      <c r="K498" s="92">
        <v>54</v>
      </c>
      <c r="L498" s="92">
        <v>167</v>
      </c>
      <c r="M498" s="92">
        <v>270</v>
      </c>
      <c r="N498" s="92">
        <v>491</v>
      </c>
      <c r="O498" s="93">
        <v>8</v>
      </c>
      <c r="P498" s="40">
        <v>70</v>
      </c>
      <c r="Q498" s="94">
        <f t="shared" si="403"/>
        <v>81</v>
      </c>
      <c r="R498" s="95">
        <f t="shared" si="404"/>
        <v>0.19756097560975611</v>
      </c>
      <c r="S498" s="96">
        <v>302</v>
      </c>
      <c r="T498" s="96">
        <v>359</v>
      </c>
      <c r="U498" s="96">
        <v>278</v>
      </c>
      <c r="V498" s="96">
        <v>371</v>
      </c>
      <c r="W498" s="96">
        <v>637</v>
      </c>
      <c r="X498" s="96">
        <v>939</v>
      </c>
      <c r="Y498" s="73">
        <f t="shared" si="360"/>
        <v>17.880794701986755</v>
      </c>
      <c r="Z498" s="73">
        <f t="shared" si="361"/>
        <v>46.518105849582177</v>
      </c>
      <c r="AA498" s="73">
        <f t="shared" si="362"/>
        <v>74.82014388489209</v>
      </c>
      <c r="AB498" s="73">
        <f t="shared" si="363"/>
        <v>58.869701726844582</v>
      </c>
      <c r="AC498" s="73">
        <f t="shared" si="364"/>
        <v>45.686900958466452</v>
      </c>
      <c r="AD498" s="97">
        <f t="shared" si="365"/>
        <v>262</v>
      </c>
      <c r="AE498" s="40">
        <f t="shared" si="366"/>
        <v>70</v>
      </c>
      <c r="AF498" s="98">
        <v>394</v>
      </c>
      <c r="AG498" s="98">
        <v>303</v>
      </c>
      <c r="AH498" s="98">
        <v>405</v>
      </c>
      <c r="AI498" s="98">
        <v>265</v>
      </c>
      <c r="AJ498" s="98">
        <v>95</v>
      </c>
      <c r="AK498" s="98">
        <v>74</v>
      </c>
      <c r="AL498" s="76">
        <v>15</v>
      </c>
      <c r="AM498" s="76">
        <v>26</v>
      </c>
      <c r="AN498" s="77">
        <v>38</v>
      </c>
      <c r="AO498" s="77">
        <v>177</v>
      </c>
      <c r="AP498" s="77">
        <v>247</v>
      </c>
      <c r="AQ498" s="77">
        <v>9</v>
      </c>
      <c r="AR498" s="77">
        <f t="shared" si="392"/>
        <v>471</v>
      </c>
      <c r="AS498" s="77">
        <v>62</v>
      </c>
      <c r="AT498" s="78">
        <v>12</v>
      </c>
      <c r="AU498" s="79">
        <v>27</v>
      </c>
      <c r="AV498" s="80">
        <f t="shared" si="367"/>
        <v>40.845070422535215</v>
      </c>
      <c r="AW498" s="80">
        <f t="shared" si="368"/>
        <v>55.373134328358212</v>
      </c>
      <c r="AX498" s="80">
        <f t="shared" si="369"/>
        <v>73.20754716981132</v>
      </c>
      <c r="AY498" s="81">
        <f t="shared" si="370"/>
        <v>12.541254125412541</v>
      </c>
      <c r="AZ498" s="81">
        <f t="shared" si="371"/>
        <v>43.703703703703702</v>
      </c>
      <c r="BA498" s="81">
        <f t="shared" si="372"/>
        <v>79.444444444444443</v>
      </c>
      <c r="BB498" s="81">
        <f t="shared" si="373"/>
        <v>60.522875816993462</v>
      </c>
      <c r="BC498" s="81">
        <f t="shared" si="374"/>
        <v>48.868778280542983</v>
      </c>
      <c r="BD498" s="82">
        <f t="shared" si="393"/>
        <v>74</v>
      </c>
      <c r="BE498" s="83">
        <v>15</v>
      </c>
      <c r="BF498" s="83">
        <v>28</v>
      </c>
      <c r="BG498" s="83">
        <v>35</v>
      </c>
      <c r="BH498" s="83">
        <v>167</v>
      </c>
      <c r="BI498" s="83">
        <v>255</v>
      </c>
      <c r="BJ498" s="83">
        <v>12</v>
      </c>
      <c r="BK498" s="77">
        <f t="shared" si="394"/>
        <v>469</v>
      </c>
      <c r="BL498" s="83">
        <f t="shared" si="375"/>
        <v>13</v>
      </c>
      <c r="BM498" s="84">
        <v>19</v>
      </c>
      <c r="BN498" s="83">
        <f t="shared" si="376"/>
        <v>22</v>
      </c>
      <c r="BO498" s="83">
        <f t="shared" si="377"/>
        <v>16</v>
      </c>
      <c r="BP498" s="83">
        <f t="shared" si="378"/>
        <v>142</v>
      </c>
      <c r="BQ498" s="83">
        <f t="shared" si="379"/>
        <v>215</v>
      </c>
      <c r="BR498" s="83">
        <f t="shared" si="380"/>
        <v>11</v>
      </c>
      <c r="BS498" s="77">
        <f t="shared" si="395"/>
        <v>384</v>
      </c>
      <c r="BT498" s="83">
        <f t="shared" si="381"/>
        <v>2</v>
      </c>
      <c r="BU498" s="77">
        <v>7</v>
      </c>
      <c r="BV498" s="83">
        <f t="shared" si="382"/>
        <v>6</v>
      </c>
      <c r="BW498" s="83">
        <f t="shared" si="383"/>
        <v>19</v>
      </c>
      <c r="BX498" s="83">
        <f t="shared" si="384"/>
        <v>25</v>
      </c>
      <c r="BY498" s="83">
        <f t="shared" si="385"/>
        <v>40</v>
      </c>
      <c r="BZ498" s="83">
        <f t="shared" si="386"/>
        <v>1</v>
      </c>
      <c r="CA498" s="77">
        <f t="shared" si="396"/>
        <v>85</v>
      </c>
      <c r="CC498" s="77"/>
      <c r="CI498" s="77">
        <f t="shared" si="397"/>
        <v>0</v>
      </c>
      <c r="CP498" s="77">
        <f t="shared" si="398"/>
        <v>0</v>
      </c>
      <c r="CQ498" s="85">
        <f t="shared" si="387"/>
        <v>0</v>
      </c>
      <c r="CR498" s="77"/>
      <c r="CS498" s="85">
        <f t="shared" si="356"/>
        <v>0</v>
      </c>
      <c r="CT498" s="85">
        <f t="shared" si="357"/>
        <v>0</v>
      </c>
      <c r="CU498" s="85">
        <f t="shared" si="358"/>
        <v>0</v>
      </c>
      <c r="CV498" s="85">
        <f t="shared" si="359"/>
        <v>0</v>
      </c>
      <c r="CW498" s="85">
        <f t="shared" si="355"/>
        <v>0</v>
      </c>
      <c r="CX498" s="77">
        <f t="shared" si="399"/>
        <v>0</v>
      </c>
      <c r="EB498" s="85">
        <v>2</v>
      </c>
      <c r="EC498" s="85">
        <v>6</v>
      </c>
      <c r="ED498" s="85">
        <v>19</v>
      </c>
      <c r="EE498" s="85">
        <v>25</v>
      </c>
      <c r="EF498" s="85">
        <v>40</v>
      </c>
      <c r="EG498" s="85">
        <v>1</v>
      </c>
      <c r="ET498" s="85">
        <v>12</v>
      </c>
      <c r="EU498" s="85">
        <v>18</v>
      </c>
      <c r="EV498" s="85">
        <v>4</v>
      </c>
      <c r="EW498" s="85">
        <v>117</v>
      </c>
      <c r="EX498" s="85">
        <v>183</v>
      </c>
      <c r="EY498" s="85">
        <v>9</v>
      </c>
      <c r="EZ498" s="85">
        <v>1</v>
      </c>
      <c r="FA498" s="85">
        <v>4</v>
      </c>
      <c r="FB498" s="85">
        <v>12</v>
      </c>
      <c r="FC498" s="85">
        <v>25</v>
      </c>
      <c r="FD498" s="85">
        <v>32</v>
      </c>
      <c r="FE498" s="85">
        <v>2</v>
      </c>
      <c r="FL498" s="86">
        <f t="shared" si="400"/>
        <v>23.999999999999943</v>
      </c>
      <c r="FM498" s="99">
        <f t="shared" si="388"/>
        <v>1</v>
      </c>
      <c r="FN498" s="99">
        <f t="shared" si="389"/>
        <v>0</v>
      </c>
      <c r="FO498" s="100">
        <f t="shared" si="390"/>
        <v>0.17</v>
      </c>
      <c r="FP498" s="100">
        <f t="shared" si="391"/>
        <v>0</v>
      </c>
      <c r="FQ498" s="101">
        <v>9.5143998318267725E-2</v>
      </c>
      <c r="FR498" s="101">
        <v>0.11664741791783528</v>
      </c>
      <c r="FS498" s="101">
        <v>3.0749993620333323E-2</v>
      </c>
      <c r="FT498" s="100" t="s">
        <v>2087</v>
      </c>
      <c r="FU498" s="100" t="s">
        <v>2088</v>
      </c>
      <c r="FV498" s="100" t="s">
        <v>1820</v>
      </c>
      <c r="FW498" s="100" t="s">
        <v>1731</v>
      </c>
      <c r="FX498" s="100" t="s">
        <v>1648</v>
      </c>
      <c r="FY498" s="100" t="s">
        <v>2089</v>
      </c>
      <c r="FZ498" s="100" t="s">
        <v>1835</v>
      </c>
      <c r="GA498" s="100" t="s">
        <v>1908</v>
      </c>
      <c r="GB498" s="100"/>
    </row>
    <row r="499" spans="1:184" hidden="1" x14ac:dyDescent="0.25">
      <c r="A499" s="32" t="s">
        <v>476</v>
      </c>
      <c r="B499" s="90" t="s">
        <v>488</v>
      </c>
      <c r="C499" s="41" t="str">
        <f>'[1]Özet tablo'!P498</f>
        <v>İZMİR</v>
      </c>
      <c r="D499" s="41"/>
      <c r="E499" s="41"/>
      <c r="F499" s="41"/>
      <c r="G499" s="91">
        <v>21</v>
      </c>
      <c r="H499" s="91">
        <v>95</v>
      </c>
      <c r="I499" s="91">
        <v>153</v>
      </c>
      <c r="J499" s="91">
        <v>269</v>
      </c>
      <c r="K499" s="92">
        <v>60</v>
      </c>
      <c r="L499" s="92">
        <v>126</v>
      </c>
      <c r="M499" s="92">
        <v>186</v>
      </c>
      <c r="N499" s="92">
        <v>372</v>
      </c>
      <c r="O499" s="93">
        <v>3</v>
      </c>
      <c r="P499" s="40">
        <v>40</v>
      </c>
      <c r="Q499" s="94">
        <f t="shared" si="403"/>
        <v>103</v>
      </c>
      <c r="R499" s="95">
        <f t="shared" si="404"/>
        <v>0.38289962825278812</v>
      </c>
      <c r="S499" s="96">
        <v>234</v>
      </c>
      <c r="T499" s="96">
        <v>266</v>
      </c>
      <c r="U499" s="96">
        <v>204</v>
      </c>
      <c r="V499" s="96">
        <v>258</v>
      </c>
      <c r="W499" s="96">
        <v>470</v>
      </c>
      <c r="X499" s="96">
        <v>704</v>
      </c>
      <c r="Y499" s="73">
        <f t="shared" si="360"/>
        <v>25.641025641025639</v>
      </c>
      <c r="Z499" s="73">
        <f t="shared" si="361"/>
        <v>47.368421052631575</v>
      </c>
      <c r="AA499" s="73">
        <f t="shared" si="362"/>
        <v>73.039215686274503</v>
      </c>
      <c r="AB499" s="73">
        <f t="shared" si="363"/>
        <v>58.51063829787234</v>
      </c>
      <c r="AC499" s="73">
        <f t="shared" si="364"/>
        <v>47.585227272727273</v>
      </c>
      <c r="AD499" s="97">
        <f t="shared" si="365"/>
        <v>195</v>
      </c>
      <c r="AE499" s="40">
        <f t="shared" si="366"/>
        <v>55</v>
      </c>
      <c r="AF499" s="98">
        <v>285</v>
      </c>
      <c r="AG499" s="98">
        <v>234</v>
      </c>
      <c r="AH499" s="98">
        <v>288</v>
      </c>
      <c r="AI499" s="98">
        <v>206</v>
      </c>
      <c r="AJ499" s="98">
        <v>57</v>
      </c>
      <c r="AK499" s="98">
        <v>75</v>
      </c>
      <c r="AL499" s="76">
        <v>15</v>
      </c>
      <c r="AM499" s="76">
        <v>26</v>
      </c>
      <c r="AN499" s="77">
        <v>61</v>
      </c>
      <c r="AO499" s="77">
        <v>162</v>
      </c>
      <c r="AP499" s="77">
        <v>180</v>
      </c>
      <c r="AQ499" s="77">
        <v>18</v>
      </c>
      <c r="AR499" s="77">
        <f t="shared" si="392"/>
        <v>421</v>
      </c>
      <c r="AS499" s="77">
        <v>55</v>
      </c>
      <c r="AT499" s="78">
        <v>5</v>
      </c>
      <c r="AU499" s="79">
        <v>13</v>
      </c>
      <c r="AV499" s="80">
        <f t="shared" si="367"/>
        <v>46.36363636363636</v>
      </c>
      <c r="AW499" s="80">
        <f t="shared" si="368"/>
        <v>61.740890688259107</v>
      </c>
      <c r="AX499" s="80">
        <f t="shared" si="369"/>
        <v>69.417475728155338</v>
      </c>
      <c r="AY499" s="81">
        <f t="shared" si="370"/>
        <v>26.068376068376072</v>
      </c>
      <c r="AZ499" s="81">
        <f t="shared" si="371"/>
        <v>56.25</v>
      </c>
      <c r="BA499" s="81">
        <f t="shared" si="372"/>
        <v>75.285171102661593</v>
      </c>
      <c r="BB499" s="81">
        <f t="shared" si="373"/>
        <v>65.335753176043553</v>
      </c>
      <c r="BC499" s="81">
        <f t="shared" si="374"/>
        <v>52.112676056338024</v>
      </c>
      <c r="BD499" s="82">
        <f t="shared" si="393"/>
        <v>65</v>
      </c>
      <c r="BE499" s="83">
        <v>14</v>
      </c>
      <c r="BF499" s="83">
        <v>28</v>
      </c>
      <c r="BG499" s="83">
        <v>59</v>
      </c>
      <c r="BH499" s="83">
        <v>146</v>
      </c>
      <c r="BI499" s="83">
        <v>194</v>
      </c>
      <c r="BJ499" s="83">
        <v>25</v>
      </c>
      <c r="BK499" s="77">
        <f t="shared" si="394"/>
        <v>424</v>
      </c>
      <c r="BL499" s="83">
        <f t="shared" si="375"/>
        <v>9</v>
      </c>
      <c r="BM499" s="84">
        <v>12</v>
      </c>
      <c r="BN499" s="83">
        <f t="shared" si="376"/>
        <v>17</v>
      </c>
      <c r="BO499" s="83">
        <f t="shared" si="377"/>
        <v>16</v>
      </c>
      <c r="BP499" s="83">
        <f t="shared" si="378"/>
        <v>86</v>
      </c>
      <c r="BQ499" s="83">
        <f t="shared" si="379"/>
        <v>160</v>
      </c>
      <c r="BR499" s="83">
        <f t="shared" si="380"/>
        <v>20</v>
      </c>
      <c r="BS499" s="77">
        <f t="shared" si="395"/>
        <v>282</v>
      </c>
      <c r="BT499" s="83">
        <f t="shared" si="381"/>
        <v>3</v>
      </c>
      <c r="BU499" s="77">
        <v>8</v>
      </c>
      <c r="BV499" s="83">
        <f t="shared" si="382"/>
        <v>5</v>
      </c>
      <c r="BW499" s="83">
        <f t="shared" si="383"/>
        <v>19</v>
      </c>
      <c r="BX499" s="83">
        <f t="shared" si="384"/>
        <v>28</v>
      </c>
      <c r="BY499" s="83">
        <f t="shared" si="385"/>
        <v>20</v>
      </c>
      <c r="BZ499" s="83">
        <f t="shared" si="386"/>
        <v>1</v>
      </c>
      <c r="CA499" s="77">
        <f t="shared" si="396"/>
        <v>68</v>
      </c>
      <c r="CB499" s="85">
        <v>1</v>
      </c>
      <c r="CC499" s="77">
        <v>3</v>
      </c>
      <c r="CD499" s="85">
        <v>3</v>
      </c>
      <c r="CE499" s="85">
        <v>12</v>
      </c>
      <c r="CF499" s="85">
        <v>9</v>
      </c>
      <c r="CG499" s="85">
        <v>5</v>
      </c>
      <c r="CH499" s="85">
        <v>0</v>
      </c>
      <c r="CI499" s="77">
        <f t="shared" si="397"/>
        <v>26</v>
      </c>
      <c r="CJ499" s="85">
        <v>1</v>
      </c>
      <c r="CK499" s="85">
        <v>3</v>
      </c>
      <c r="CL499" s="85">
        <v>12</v>
      </c>
      <c r="CM499" s="85">
        <v>23</v>
      </c>
      <c r="CN499" s="85">
        <v>9</v>
      </c>
      <c r="CO499" s="85">
        <v>4</v>
      </c>
      <c r="CP499" s="77">
        <f t="shared" si="398"/>
        <v>48</v>
      </c>
      <c r="CQ499" s="85">
        <f t="shared" si="387"/>
        <v>0</v>
      </c>
      <c r="CR499" s="77">
        <v>3</v>
      </c>
      <c r="CS499" s="85">
        <f t="shared" si="356"/>
        <v>0</v>
      </c>
      <c r="CT499" s="85">
        <f t="shared" si="357"/>
        <v>0</v>
      </c>
      <c r="CU499" s="85">
        <f t="shared" si="358"/>
        <v>0</v>
      </c>
      <c r="CV499" s="85">
        <f t="shared" si="359"/>
        <v>0</v>
      </c>
      <c r="CW499" s="85">
        <f t="shared" si="355"/>
        <v>0</v>
      </c>
      <c r="CX499" s="77">
        <f t="shared" si="399"/>
        <v>0</v>
      </c>
      <c r="EB499" s="85">
        <v>3</v>
      </c>
      <c r="EC499" s="85">
        <v>5</v>
      </c>
      <c r="ED499" s="85">
        <v>19</v>
      </c>
      <c r="EE499" s="85">
        <v>28</v>
      </c>
      <c r="EF499" s="85">
        <v>20</v>
      </c>
      <c r="EG499" s="85">
        <v>1</v>
      </c>
      <c r="EH499" s="85">
        <v>1</v>
      </c>
      <c r="EI499" s="85">
        <v>0</v>
      </c>
      <c r="EJ499" s="85">
        <v>0</v>
      </c>
      <c r="EK499" s="85">
        <v>0</v>
      </c>
      <c r="EL499" s="85">
        <v>2</v>
      </c>
      <c r="EM499" s="85">
        <v>0</v>
      </c>
      <c r="ET499" s="85">
        <v>7</v>
      </c>
      <c r="EU499" s="85">
        <v>11</v>
      </c>
      <c r="EV499" s="85">
        <v>3</v>
      </c>
      <c r="EW499" s="85">
        <v>58</v>
      </c>
      <c r="EX499" s="85">
        <v>128</v>
      </c>
      <c r="EY499" s="85">
        <v>17</v>
      </c>
      <c r="EZ499" s="85">
        <v>1</v>
      </c>
      <c r="FA499" s="85">
        <v>6</v>
      </c>
      <c r="FB499" s="85">
        <v>13</v>
      </c>
      <c r="FC499" s="85">
        <v>28</v>
      </c>
      <c r="FD499" s="85">
        <v>30</v>
      </c>
      <c r="FE499" s="85">
        <v>3</v>
      </c>
      <c r="FL499" s="86">
        <f t="shared" si="400"/>
        <v>0</v>
      </c>
      <c r="FM499" s="99">
        <f t="shared" si="388"/>
        <v>0</v>
      </c>
      <c r="FN499" s="99">
        <f t="shared" si="389"/>
        <v>0</v>
      </c>
      <c r="FO499" s="100">
        <f t="shared" si="390"/>
        <v>0</v>
      </c>
      <c r="FP499" s="100">
        <f t="shared" si="391"/>
        <v>0</v>
      </c>
      <c r="FQ499" s="101">
        <v>0.14821498711707107</v>
      </c>
      <c r="FR499" s="101">
        <v>0.10419205664477667</v>
      </c>
      <c r="FS499" s="101">
        <v>-2.5539600076140506E-2</v>
      </c>
      <c r="FT499" s="100" t="s">
        <v>1668</v>
      </c>
      <c r="FU499" s="100" t="s">
        <v>1669</v>
      </c>
      <c r="FV499" s="100" t="s">
        <v>1670</v>
      </c>
      <c r="FW499" s="100" t="s">
        <v>1637</v>
      </c>
      <c r="FX499" s="100" t="s">
        <v>1580</v>
      </c>
      <c r="FY499" s="100" t="s">
        <v>1641</v>
      </c>
      <c r="FZ499" s="100" t="s">
        <v>1671</v>
      </c>
      <c r="GA499" s="100" t="s">
        <v>1603</v>
      </c>
      <c r="GB499" s="100"/>
    </row>
    <row r="500" spans="1:184" hidden="1" x14ac:dyDescent="0.25">
      <c r="A500" s="32" t="s">
        <v>476</v>
      </c>
      <c r="B500" s="90" t="s">
        <v>489</v>
      </c>
      <c r="C500" s="41" t="str">
        <f>'[1]Özet tablo'!P499</f>
        <v>İZMİR</v>
      </c>
      <c r="D500" s="41"/>
      <c r="E500" s="41"/>
      <c r="F500" s="41"/>
      <c r="G500" s="91">
        <v>317</v>
      </c>
      <c r="H500" s="91">
        <v>890</v>
      </c>
      <c r="I500" s="91">
        <v>1314</v>
      </c>
      <c r="J500" s="91">
        <v>2521</v>
      </c>
      <c r="K500" s="92">
        <v>381</v>
      </c>
      <c r="L500" s="92">
        <v>811</v>
      </c>
      <c r="M500" s="92">
        <v>1526</v>
      </c>
      <c r="N500" s="92">
        <v>2718</v>
      </c>
      <c r="O500" s="93">
        <v>39</v>
      </c>
      <c r="P500" s="40">
        <v>388</v>
      </c>
      <c r="Q500" s="94">
        <f t="shared" si="403"/>
        <v>197</v>
      </c>
      <c r="R500" s="95">
        <f t="shared" si="404"/>
        <v>7.814359381197937E-2</v>
      </c>
      <c r="S500" s="96">
        <v>1379</v>
      </c>
      <c r="T500" s="96">
        <v>1829</v>
      </c>
      <c r="U500" s="96">
        <v>1390</v>
      </c>
      <c r="V500" s="96">
        <v>1868</v>
      </c>
      <c r="W500" s="96">
        <v>3219</v>
      </c>
      <c r="X500" s="96">
        <v>4598</v>
      </c>
      <c r="Y500" s="73">
        <f t="shared" si="360"/>
        <v>27.628716461203773</v>
      </c>
      <c r="Z500" s="73">
        <f t="shared" si="361"/>
        <v>44.341170038272281</v>
      </c>
      <c r="AA500" s="73">
        <f t="shared" si="362"/>
        <v>84.676258992805757</v>
      </c>
      <c r="AB500" s="73">
        <f t="shared" si="363"/>
        <v>61.758310034172105</v>
      </c>
      <c r="AC500" s="73">
        <f t="shared" si="364"/>
        <v>51.522401043932142</v>
      </c>
      <c r="AD500" s="97">
        <f t="shared" si="365"/>
        <v>1231</v>
      </c>
      <c r="AE500" s="40">
        <f t="shared" si="366"/>
        <v>213</v>
      </c>
      <c r="AF500" s="98">
        <v>1874</v>
      </c>
      <c r="AG500" s="98">
        <v>1451</v>
      </c>
      <c r="AH500" s="98">
        <v>1817</v>
      </c>
      <c r="AI500" s="98">
        <v>1333</v>
      </c>
      <c r="AJ500" s="98">
        <v>497</v>
      </c>
      <c r="AK500" s="98">
        <v>421</v>
      </c>
      <c r="AL500" s="76">
        <v>46</v>
      </c>
      <c r="AM500" s="76">
        <v>163</v>
      </c>
      <c r="AN500" s="77">
        <v>431</v>
      </c>
      <c r="AO500" s="77">
        <v>977</v>
      </c>
      <c r="AP500" s="77">
        <v>1392</v>
      </c>
      <c r="AQ500" s="77">
        <v>115</v>
      </c>
      <c r="AR500" s="77">
        <f t="shared" si="392"/>
        <v>2915</v>
      </c>
      <c r="AS500" s="77">
        <v>472</v>
      </c>
      <c r="AT500" s="78">
        <v>24</v>
      </c>
      <c r="AU500" s="79">
        <v>94</v>
      </c>
      <c r="AV500" s="80">
        <f t="shared" si="367"/>
        <v>52.65804597701149</v>
      </c>
      <c r="AW500" s="80">
        <f t="shared" si="368"/>
        <v>63.873015873015873</v>
      </c>
      <c r="AX500" s="80">
        <f t="shared" si="369"/>
        <v>77.644411102775692</v>
      </c>
      <c r="AY500" s="81">
        <f t="shared" si="370"/>
        <v>29.703652653342523</v>
      </c>
      <c r="AZ500" s="81">
        <f t="shared" si="371"/>
        <v>53.769950467804073</v>
      </c>
      <c r="BA500" s="81">
        <f t="shared" si="372"/>
        <v>82.513661202185801</v>
      </c>
      <c r="BB500" s="81">
        <f t="shared" si="373"/>
        <v>68.193035371538244</v>
      </c>
      <c r="BC500" s="81">
        <f t="shared" si="374"/>
        <v>59.158793050899114</v>
      </c>
      <c r="BD500" s="82">
        <f t="shared" si="393"/>
        <v>320</v>
      </c>
      <c r="BE500" s="83">
        <v>46</v>
      </c>
      <c r="BF500" s="83">
        <v>189</v>
      </c>
      <c r="BG500" s="83">
        <v>391</v>
      </c>
      <c r="BH500" s="83">
        <v>897</v>
      </c>
      <c r="BI500" s="83">
        <v>1412</v>
      </c>
      <c r="BJ500" s="83">
        <v>173</v>
      </c>
      <c r="BK500" s="77">
        <f t="shared" si="394"/>
        <v>2873</v>
      </c>
      <c r="BL500" s="83">
        <f t="shared" si="375"/>
        <v>20</v>
      </c>
      <c r="BM500" s="84">
        <v>56</v>
      </c>
      <c r="BN500" s="83">
        <f t="shared" si="376"/>
        <v>94</v>
      </c>
      <c r="BO500" s="83">
        <f t="shared" si="377"/>
        <v>153</v>
      </c>
      <c r="BP500" s="83">
        <f t="shared" si="378"/>
        <v>495</v>
      </c>
      <c r="BQ500" s="83">
        <f t="shared" si="379"/>
        <v>1032</v>
      </c>
      <c r="BR500" s="83">
        <f t="shared" si="380"/>
        <v>129</v>
      </c>
      <c r="BS500" s="77">
        <f t="shared" si="395"/>
        <v>1809</v>
      </c>
      <c r="BT500" s="83">
        <f t="shared" si="381"/>
        <v>24</v>
      </c>
      <c r="BU500" s="77">
        <v>96</v>
      </c>
      <c r="BV500" s="83">
        <f t="shared" si="382"/>
        <v>87</v>
      </c>
      <c r="BW500" s="83">
        <f t="shared" si="383"/>
        <v>186</v>
      </c>
      <c r="BX500" s="83">
        <f t="shared" si="384"/>
        <v>377</v>
      </c>
      <c r="BY500" s="83">
        <f t="shared" si="385"/>
        <v>372</v>
      </c>
      <c r="BZ500" s="83">
        <f t="shared" si="386"/>
        <v>44</v>
      </c>
      <c r="CA500" s="77">
        <f t="shared" si="396"/>
        <v>979</v>
      </c>
      <c r="CB500" s="85">
        <v>2</v>
      </c>
      <c r="CC500" s="77">
        <v>11</v>
      </c>
      <c r="CD500" s="85">
        <v>8</v>
      </c>
      <c r="CE500" s="85">
        <v>52</v>
      </c>
      <c r="CF500" s="85">
        <v>25</v>
      </c>
      <c r="CG500" s="85">
        <v>8</v>
      </c>
      <c r="CH500" s="85">
        <v>0</v>
      </c>
      <c r="CI500" s="77">
        <f t="shared" si="397"/>
        <v>85</v>
      </c>
      <c r="CP500" s="77">
        <f t="shared" si="398"/>
        <v>0</v>
      </c>
      <c r="CQ500" s="85">
        <f t="shared" si="387"/>
        <v>0</v>
      </c>
      <c r="CR500" s="77"/>
      <c r="CS500" s="85">
        <f t="shared" si="356"/>
        <v>0</v>
      </c>
      <c r="CT500" s="85">
        <f t="shared" si="357"/>
        <v>0</v>
      </c>
      <c r="CU500" s="85">
        <f t="shared" si="358"/>
        <v>0</v>
      </c>
      <c r="CV500" s="85">
        <f t="shared" si="359"/>
        <v>0</v>
      </c>
      <c r="CW500" s="85">
        <f t="shared" si="355"/>
        <v>0</v>
      </c>
      <c r="CX500" s="77">
        <f t="shared" si="399"/>
        <v>0</v>
      </c>
      <c r="DP500" s="85">
        <v>1</v>
      </c>
      <c r="DQ500" s="85">
        <v>7</v>
      </c>
      <c r="DR500" s="85">
        <v>32</v>
      </c>
      <c r="DS500" s="85">
        <v>47</v>
      </c>
      <c r="DT500" s="85">
        <v>31</v>
      </c>
      <c r="DU500" s="85">
        <v>7</v>
      </c>
      <c r="DV500" s="85">
        <v>6</v>
      </c>
      <c r="DW500" s="85">
        <v>19</v>
      </c>
      <c r="DX500" s="85">
        <v>9</v>
      </c>
      <c r="DY500" s="85">
        <v>81</v>
      </c>
      <c r="DZ500" s="85">
        <v>172</v>
      </c>
      <c r="EA500" s="85">
        <v>27</v>
      </c>
      <c r="EB500" s="85">
        <v>18</v>
      </c>
      <c r="EC500" s="85">
        <v>68</v>
      </c>
      <c r="ED500" s="85">
        <v>177</v>
      </c>
      <c r="EE500" s="85">
        <v>296</v>
      </c>
      <c r="EF500" s="85">
        <v>200</v>
      </c>
      <c r="EG500" s="85">
        <v>17</v>
      </c>
      <c r="ET500" s="85">
        <v>15</v>
      </c>
      <c r="EU500" s="85">
        <v>55</v>
      </c>
      <c r="EV500" s="85">
        <v>5</v>
      </c>
      <c r="EW500" s="85">
        <v>160</v>
      </c>
      <c r="EX500" s="85">
        <v>706</v>
      </c>
      <c r="EY500" s="85">
        <v>107</v>
      </c>
      <c r="EZ500" s="85">
        <v>4</v>
      </c>
      <c r="FA500" s="85">
        <v>32</v>
      </c>
      <c r="FB500" s="85">
        <v>116</v>
      </c>
      <c r="FC500" s="85">
        <v>288</v>
      </c>
      <c r="FD500" s="85">
        <v>295</v>
      </c>
      <c r="FE500" s="85">
        <v>15</v>
      </c>
      <c r="FL500" s="86">
        <f t="shared" si="400"/>
        <v>0</v>
      </c>
      <c r="FM500" s="99">
        <f t="shared" si="388"/>
        <v>0</v>
      </c>
      <c r="FN500" s="99">
        <f t="shared" si="389"/>
        <v>0</v>
      </c>
      <c r="FO500" s="100">
        <f t="shared" si="390"/>
        <v>0</v>
      </c>
      <c r="FP500" s="100">
        <f t="shared" si="391"/>
        <v>0</v>
      </c>
      <c r="FQ500" s="101">
        <v>0.3276061994456701</v>
      </c>
      <c r="FR500" s="101">
        <v>0.29830053210503182</v>
      </c>
      <c r="FS500" s="101">
        <v>0.31266917293233076</v>
      </c>
      <c r="FT500" s="100" t="s">
        <v>1437</v>
      </c>
      <c r="FU500" s="100" t="s">
        <v>1438</v>
      </c>
      <c r="FV500" s="100" t="s">
        <v>1439</v>
      </c>
      <c r="FW500" s="100" t="s">
        <v>1440</v>
      </c>
      <c r="FX500" s="100" t="s">
        <v>1423</v>
      </c>
      <c r="FY500" s="100" t="s">
        <v>1431</v>
      </c>
      <c r="FZ500" s="100" t="s">
        <v>1422</v>
      </c>
      <c r="GA500" s="100" t="s">
        <v>1417</v>
      </c>
      <c r="GB500" s="100"/>
    </row>
    <row r="501" spans="1:184" hidden="1" x14ac:dyDescent="0.25">
      <c r="A501" s="32" t="s">
        <v>476</v>
      </c>
      <c r="B501" s="90" t="s">
        <v>490</v>
      </c>
      <c r="C501" s="41" t="str">
        <f>'[1]Özet tablo'!P500</f>
        <v>İZMİR</v>
      </c>
      <c r="D501" s="41"/>
      <c r="E501" s="41"/>
      <c r="F501" s="41"/>
      <c r="G501" s="91">
        <v>95</v>
      </c>
      <c r="H501" s="91">
        <v>169</v>
      </c>
      <c r="I501" s="91">
        <v>283</v>
      </c>
      <c r="J501" s="91">
        <v>547</v>
      </c>
      <c r="K501" s="92">
        <v>68</v>
      </c>
      <c r="L501" s="92">
        <v>168</v>
      </c>
      <c r="M501" s="92">
        <v>287</v>
      </c>
      <c r="N501" s="92">
        <v>523</v>
      </c>
      <c r="O501" s="93">
        <v>1</v>
      </c>
      <c r="P501" s="40">
        <v>98</v>
      </c>
      <c r="Q501" s="94">
        <f t="shared" si="403"/>
        <v>-24</v>
      </c>
      <c r="R501" s="95">
        <f t="shared" si="404"/>
        <v>-4.3875685557586835E-2</v>
      </c>
      <c r="S501" s="96">
        <v>192</v>
      </c>
      <c r="T501" s="96">
        <v>271</v>
      </c>
      <c r="U501" s="96">
        <v>206</v>
      </c>
      <c r="V501" s="96">
        <v>269</v>
      </c>
      <c r="W501" s="96">
        <v>477</v>
      </c>
      <c r="X501" s="96">
        <v>669</v>
      </c>
      <c r="Y501" s="73">
        <f t="shared" si="360"/>
        <v>35.416666666666671</v>
      </c>
      <c r="Z501" s="73">
        <f t="shared" si="361"/>
        <v>61.992619926199268</v>
      </c>
      <c r="AA501" s="73">
        <f t="shared" si="362"/>
        <v>92.233009708737868</v>
      </c>
      <c r="AB501" s="73">
        <f t="shared" si="363"/>
        <v>75.05241090146751</v>
      </c>
      <c r="AC501" s="73">
        <f t="shared" si="364"/>
        <v>63.677130044843047</v>
      </c>
      <c r="AD501" s="97">
        <f t="shared" si="365"/>
        <v>119</v>
      </c>
      <c r="AE501" s="40">
        <f t="shared" si="366"/>
        <v>16</v>
      </c>
      <c r="AF501" s="98">
        <v>270</v>
      </c>
      <c r="AG501" s="98">
        <v>218</v>
      </c>
      <c r="AH501" s="98">
        <v>267</v>
      </c>
      <c r="AI501" s="98">
        <v>215</v>
      </c>
      <c r="AJ501" s="98">
        <v>65</v>
      </c>
      <c r="AK501" s="98">
        <v>74</v>
      </c>
      <c r="AL501" s="76">
        <v>21</v>
      </c>
      <c r="AM501" s="76">
        <v>53</v>
      </c>
      <c r="AN501" s="77">
        <v>82</v>
      </c>
      <c r="AO501" s="77">
        <v>194</v>
      </c>
      <c r="AP501" s="77">
        <v>317</v>
      </c>
      <c r="AQ501" s="77">
        <v>32</v>
      </c>
      <c r="AR501" s="77">
        <f t="shared" si="392"/>
        <v>625</v>
      </c>
      <c r="AS501" s="77">
        <v>109</v>
      </c>
      <c r="AT501" s="78">
        <v>7</v>
      </c>
      <c r="AU501" s="79">
        <v>15</v>
      </c>
      <c r="AV501" s="80">
        <f t="shared" si="367"/>
        <v>74.364896073902997</v>
      </c>
      <c r="AW501" s="80">
        <f t="shared" si="368"/>
        <v>90.041493775933617</v>
      </c>
      <c r="AX501" s="80">
        <f t="shared" si="369"/>
        <v>111.62790697674419</v>
      </c>
      <c r="AY501" s="81">
        <f t="shared" si="370"/>
        <v>37.61467889908257</v>
      </c>
      <c r="AZ501" s="81">
        <f t="shared" si="371"/>
        <v>72.659176029962552</v>
      </c>
      <c r="BA501" s="81">
        <f t="shared" si="372"/>
        <v>121.07142857142857</v>
      </c>
      <c r="BB501" s="81">
        <f t="shared" si="373"/>
        <v>97.440585009140761</v>
      </c>
      <c r="BC501" s="81">
        <f t="shared" si="374"/>
        <v>84.53815261044177</v>
      </c>
      <c r="BD501" s="82">
        <f t="shared" si="393"/>
        <v>-59</v>
      </c>
      <c r="BE501" s="83">
        <v>22</v>
      </c>
      <c r="BF501" s="83">
        <v>49</v>
      </c>
      <c r="BG501" s="83">
        <v>80</v>
      </c>
      <c r="BH501" s="83">
        <v>196</v>
      </c>
      <c r="BI501" s="83">
        <v>331</v>
      </c>
      <c r="BJ501" s="83">
        <v>41</v>
      </c>
      <c r="BK501" s="77">
        <f t="shared" si="394"/>
        <v>648</v>
      </c>
      <c r="BL501" s="83">
        <f t="shared" si="375"/>
        <v>7</v>
      </c>
      <c r="BM501" s="84">
        <v>12</v>
      </c>
      <c r="BN501" s="83">
        <f t="shared" si="376"/>
        <v>16</v>
      </c>
      <c r="BO501" s="83">
        <f t="shared" si="377"/>
        <v>21</v>
      </c>
      <c r="BP501" s="83">
        <f t="shared" si="378"/>
        <v>95</v>
      </c>
      <c r="BQ501" s="83">
        <f t="shared" si="379"/>
        <v>131</v>
      </c>
      <c r="BR501" s="83">
        <f t="shared" si="380"/>
        <v>14</v>
      </c>
      <c r="BS501" s="77">
        <f t="shared" si="395"/>
        <v>261</v>
      </c>
      <c r="BT501" s="83">
        <f t="shared" si="381"/>
        <v>14</v>
      </c>
      <c r="BU501" s="77">
        <v>40</v>
      </c>
      <c r="BV501" s="83">
        <f t="shared" si="382"/>
        <v>32</v>
      </c>
      <c r="BW501" s="83">
        <f t="shared" si="383"/>
        <v>56</v>
      </c>
      <c r="BX501" s="83">
        <f t="shared" si="384"/>
        <v>93</v>
      </c>
      <c r="BY501" s="83">
        <f t="shared" si="385"/>
        <v>198</v>
      </c>
      <c r="BZ501" s="83">
        <f t="shared" si="386"/>
        <v>27</v>
      </c>
      <c r="CA501" s="77">
        <f t="shared" si="396"/>
        <v>374</v>
      </c>
      <c r="CC501" s="77"/>
      <c r="CI501" s="77">
        <f t="shared" si="397"/>
        <v>0</v>
      </c>
      <c r="CP501" s="77">
        <f t="shared" si="398"/>
        <v>0</v>
      </c>
      <c r="CQ501" s="85">
        <f t="shared" si="387"/>
        <v>1</v>
      </c>
      <c r="CR501" s="77">
        <v>1</v>
      </c>
      <c r="CS501" s="85">
        <f t="shared" si="356"/>
        <v>1</v>
      </c>
      <c r="CT501" s="85">
        <f t="shared" si="357"/>
        <v>3</v>
      </c>
      <c r="CU501" s="85">
        <f t="shared" si="358"/>
        <v>8</v>
      </c>
      <c r="CV501" s="85">
        <f t="shared" si="359"/>
        <v>2</v>
      </c>
      <c r="CW501" s="85">
        <f t="shared" si="355"/>
        <v>0</v>
      </c>
      <c r="CX501" s="77">
        <f t="shared" si="399"/>
        <v>13</v>
      </c>
      <c r="CY501" s="85">
        <v>1</v>
      </c>
      <c r="CZ501" s="85">
        <v>1</v>
      </c>
      <c r="DA501" s="85">
        <v>3</v>
      </c>
      <c r="DB501" s="85">
        <v>8</v>
      </c>
      <c r="DC501" s="85">
        <v>2</v>
      </c>
      <c r="DD501" s="85">
        <v>0</v>
      </c>
      <c r="DV501" s="85">
        <v>9</v>
      </c>
      <c r="DW501" s="85">
        <v>19</v>
      </c>
      <c r="DX501" s="85">
        <v>6</v>
      </c>
      <c r="DY501" s="85">
        <v>42</v>
      </c>
      <c r="DZ501" s="85">
        <v>158</v>
      </c>
      <c r="EA501" s="85">
        <v>12</v>
      </c>
      <c r="EB501" s="85">
        <v>5</v>
      </c>
      <c r="EC501" s="85">
        <v>13</v>
      </c>
      <c r="ED501" s="85">
        <v>50</v>
      </c>
      <c r="EE501" s="85">
        <v>51</v>
      </c>
      <c r="EF501" s="85">
        <v>40</v>
      </c>
      <c r="EG501" s="85">
        <v>15</v>
      </c>
      <c r="EH501" s="85">
        <v>1</v>
      </c>
      <c r="EI501" s="85">
        <v>1</v>
      </c>
      <c r="EJ501" s="85">
        <v>0</v>
      </c>
      <c r="EK501" s="85">
        <v>0</v>
      </c>
      <c r="EL501" s="85">
        <v>2</v>
      </c>
      <c r="EM501" s="85">
        <v>0</v>
      </c>
      <c r="ET501" s="85">
        <v>5</v>
      </c>
      <c r="EU501" s="85">
        <v>8</v>
      </c>
      <c r="EV501" s="85">
        <v>1</v>
      </c>
      <c r="EW501" s="85">
        <v>39</v>
      </c>
      <c r="EX501" s="85">
        <v>82</v>
      </c>
      <c r="EY501" s="85">
        <v>12</v>
      </c>
      <c r="EZ501" s="85">
        <v>1</v>
      </c>
      <c r="FA501" s="85">
        <v>7</v>
      </c>
      <c r="FB501" s="85">
        <v>20</v>
      </c>
      <c r="FC501" s="85">
        <v>56</v>
      </c>
      <c r="FD501" s="85">
        <v>47</v>
      </c>
      <c r="FE501" s="85">
        <v>2</v>
      </c>
      <c r="FL501" s="86">
        <f t="shared" si="400"/>
        <v>0</v>
      </c>
      <c r="FM501" s="99">
        <f t="shared" si="388"/>
        <v>0</v>
      </c>
      <c r="FN501" s="99">
        <f t="shared" si="389"/>
        <v>0</v>
      </c>
      <c r="FO501" s="100">
        <f t="shared" si="390"/>
        <v>0</v>
      </c>
      <c r="FP501" s="100">
        <f t="shared" si="391"/>
        <v>0</v>
      </c>
      <c r="FQ501" s="101">
        <v>0.33139827138360289</v>
      </c>
      <c r="FR501" s="101">
        <v>0.16822855630266351</v>
      </c>
      <c r="FS501" s="101">
        <v>0.14468252819137678</v>
      </c>
      <c r="FT501" s="100" t="s">
        <v>1862</v>
      </c>
      <c r="FU501" s="100" t="s">
        <v>2219</v>
      </c>
      <c r="FV501" s="100" t="s">
        <v>2054</v>
      </c>
      <c r="FW501" s="100" t="s">
        <v>1973</v>
      </c>
      <c r="FX501" s="100" t="s">
        <v>1653</v>
      </c>
      <c r="FY501" s="100" t="s">
        <v>1645</v>
      </c>
      <c r="FZ501" s="100" t="s">
        <v>2239</v>
      </c>
      <c r="GA501" s="100" t="s">
        <v>2314</v>
      </c>
      <c r="GB501" s="100"/>
    </row>
    <row r="502" spans="1:184" hidden="1" x14ac:dyDescent="0.25">
      <c r="A502" s="32" t="s">
        <v>476</v>
      </c>
      <c r="B502" s="90" t="s">
        <v>491</v>
      </c>
      <c r="C502" s="41" t="str">
        <f>'[1]Özet tablo'!P501</f>
        <v>İZMİR</v>
      </c>
      <c r="D502" s="41"/>
      <c r="E502" s="41"/>
      <c r="F502" s="41"/>
      <c r="G502" s="91">
        <v>292</v>
      </c>
      <c r="H502" s="91">
        <v>1573</v>
      </c>
      <c r="I502" s="91">
        <v>2573</v>
      </c>
      <c r="J502" s="91">
        <v>4438</v>
      </c>
      <c r="K502" s="92">
        <v>352</v>
      </c>
      <c r="L502" s="92">
        <v>1396</v>
      </c>
      <c r="M502" s="92">
        <v>2916</v>
      </c>
      <c r="N502" s="92">
        <v>4664</v>
      </c>
      <c r="O502" s="93">
        <v>142</v>
      </c>
      <c r="P502" s="40">
        <v>669</v>
      </c>
      <c r="Q502" s="94">
        <f t="shared" si="403"/>
        <v>226</v>
      </c>
      <c r="R502" s="95">
        <f t="shared" si="404"/>
        <v>5.0923839567372689E-2</v>
      </c>
      <c r="S502" s="96">
        <v>4766</v>
      </c>
      <c r="T502" s="96">
        <v>6400</v>
      </c>
      <c r="U502" s="96">
        <v>4856</v>
      </c>
      <c r="V502" s="96">
        <v>6481</v>
      </c>
      <c r="W502" s="96">
        <v>11256</v>
      </c>
      <c r="X502" s="96">
        <v>16022</v>
      </c>
      <c r="Y502" s="73">
        <f t="shared" si="360"/>
        <v>7.3856483424255144</v>
      </c>
      <c r="Z502" s="73">
        <f t="shared" si="361"/>
        <v>21.8125</v>
      </c>
      <c r="AA502" s="73">
        <f t="shared" si="362"/>
        <v>49.196869851729815</v>
      </c>
      <c r="AB502" s="73">
        <f t="shared" si="363"/>
        <v>33.626510305614779</v>
      </c>
      <c r="AC502" s="73">
        <f t="shared" si="364"/>
        <v>25.820746473598799</v>
      </c>
      <c r="AD502" s="97">
        <f t="shared" si="365"/>
        <v>7471</v>
      </c>
      <c r="AE502" s="40">
        <f t="shared" si="366"/>
        <v>2467</v>
      </c>
      <c r="AF502" s="98">
        <v>6352</v>
      </c>
      <c r="AG502" s="98">
        <v>5220</v>
      </c>
      <c r="AH502" s="98">
        <v>6250</v>
      </c>
      <c r="AI502" s="98">
        <v>4774</v>
      </c>
      <c r="AJ502" s="98">
        <v>1592</v>
      </c>
      <c r="AK502" s="98">
        <v>1456</v>
      </c>
      <c r="AL502" s="76">
        <v>82</v>
      </c>
      <c r="AM502" s="76">
        <v>218</v>
      </c>
      <c r="AN502" s="77">
        <v>398</v>
      </c>
      <c r="AO502" s="77">
        <v>1371</v>
      </c>
      <c r="AP502" s="77">
        <v>2967</v>
      </c>
      <c r="AQ502" s="77">
        <v>167</v>
      </c>
      <c r="AR502" s="77">
        <f t="shared" si="392"/>
        <v>4903</v>
      </c>
      <c r="AS502" s="77">
        <v>872</v>
      </c>
      <c r="AT502" s="78">
        <v>104</v>
      </c>
      <c r="AU502" s="79">
        <v>514</v>
      </c>
      <c r="AV502" s="80">
        <f t="shared" si="367"/>
        <v>26.615969581749049</v>
      </c>
      <c r="AW502" s="80">
        <f t="shared" si="368"/>
        <v>32.955370101596515</v>
      </c>
      <c r="AX502" s="80">
        <f t="shared" si="369"/>
        <v>47.381650607457061</v>
      </c>
      <c r="AY502" s="81">
        <f t="shared" si="370"/>
        <v>7.6245210727969344</v>
      </c>
      <c r="AZ502" s="81">
        <f t="shared" si="371"/>
        <v>21.936</v>
      </c>
      <c r="BA502" s="81">
        <f t="shared" si="372"/>
        <v>56.314797360980208</v>
      </c>
      <c r="BB502" s="81">
        <f t="shared" si="373"/>
        <v>39.28344958782499</v>
      </c>
      <c r="BC502" s="81">
        <f t="shared" si="374"/>
        <v>34.377697220783702</v>
      </c>
      <c r="BD502" s="82">
        <f t="shared" si="393"/>
        <v>2781</v>
      </c>
      <c r="BE502" s="83">
        <v>85</v>
      </c>
      <c r="BF502" s="83">
        <v>300</v>
      </c>
      <c r="BG502" s="83">
        <v>356</v>
      </c>
      <c r="BH502" s="83">
        <v>1315</v>
      </c>
      <c r="BI502" s="83">
        <v>3137</v>
      </c>
      <c r="BJ502" s="83">
        <v>254</v>
      </c>
      <c r="BK502" s="77">
        <f t="shared" si="394"/>
        <v>5062</v>
      </c>
      <c r="BL502" s="83">
        <f t="shared" si="375"/>
        <v>53</v>
      </c>
      <c r="BM502" s="84">
        <v>122</v>
      </c>
      <c r="BN502" s="83">
        <f t="shared" si="376"/>
        <v>213</v>
      </c>
      <c r="BO502" s="83">
        <f t="shared" si="377"/>
        <v>207</v>
      </c>
      <c r="BP502" s="83">
        <f t="shared" si="378"/>
        <v>907</v>
      </c>
      <c r="BQ502" s="83">
        <f t="shared" si="379"/>
        <v>2750</v>
      </c>
      <c r="BR502" s="83">
        <f t="shared" si="380"/>
        <v>231</v>
      </c>
      <c r="BS502" s="77">
        <f t="shared" si="395"/>
        <v>4095</v>
      </c>
      <c r="BT502" s="83">
        <f t="shared" si="381"/>
        <v>21</v>
      </c>
      <c r="BU502" s="77">
        <v>73</v>
      </c>
      <c r="BV502" s="83">
        <f t="shared" si="382"/>
        <v>58</v>
      </c>
      <c r="BW502" s="83">
        <f t="shared" si="383"/>
        <v>77</v>
      </c>
      <c r="BX502" s="83">
        <f t="shared" si="384"/>
        <v>221</v>
      </c>
      <c r="BY502" s="83">
        <f t="shared" si="385"/>
        <v>210</v>
      </c>
      <c r="BZ502" s="83">
        <f t="shared" si="386"/>
        <v>16</v>
      </c>
      <c r="CA502" s="77">
        <f t="shared" si="396"/>
        <v>524</v>
      </c>
      <c r="CB502" s="85">
        <v>3</v>
      </c>
      <c r="CC502" s="77">
        <v>14</v>
      </c>
      <c r="CD502" s="85">
        <v>12</v>
      </c>
      <c r="CE502" s="85">
        <v>72</v>
      </c>
      <c r="CF502" s="85">
        <v>68</v>
      </c>
      <c r="CG502" s="85">
        <v>71</v>
      </c>
      <c r="CH502" s="85">
        <v>6</v>
      </c>
      <c r="CI502" s="77">
        <f t="shared" si="397"/>
        <v>217</v>
      </c>
      <c r="CP502" s="77">
        <f t="shared" si="398"/>
        <v>0</v>
      </c>
      <c r="CQ502" s="85">
        <f t="shared" si="387"/>
        <v>8</v>
      </c>
      <c r="CR502" s="77">
        <v>9</v>
      </c>
      <c r="CS502" s="85">
        <f t="shared" si="356"/>
        <v>17</v>
      </c>
      <c r="CT502" s="85">
        <f t="shared" si="357"/>
        <v>0</v>
      </c>
      <c r="CU502" s="85">
        <f t="shared" si="358"/>
        <v>119</v>
      </c>
      <c r="CV502" s="85">
        <f t="shared" si="359"/>
        <v>106</v>
      </c>
      <c r="CW502" s="85">
        <f t="shared" si="355"/>
        <v>1</v>
      </c>
      <c r="CX502" s="77">
        <f t="shared" si="399"/>
        <v>226</v>
      </c>
      <c r="CY502" s="85">
        <v>8</v>
      </c>
      <c r="CZ502" s="85">
        <v>17</v>
      </c>
      <c r="DA502" s="85">
        <v>0</v>
      </c>
      <c r="DB502" s="85">
        <v>119</v>
      </c>
      <c r="DC502" s="85">
        <v>106</v>
      </c>
      <c r="DD502" s="85">
        <v>1</v>
      </c>
      <c r="DV502" s="85">
        <v>4</v>
      </c>
      <c r="DW502" s="85">
        <v>11</v>
      </c>
      <c r="DX502" s="85">
        <v>7</v>
      </c>
      <c r="DY502" s="85">
        <v>39</v>
      </c>
      <c r="DZ502" s="85">
        <v>76</v>
      </c>
      <c r="EA502" s="85">
        <v>9</v>
      </c>
      <c r="EB502" s="85">
        <v>17</v>
      </c>
      <c r="EC502" s="85">
        <v>47</v>
      </c>
      <c r="ED502" s="85">
        <v>70</v>
      </c>
      <c r="EE502" s="85">
        <v>182</v>
      </c>
      <c r="EF502" s="85">
        <v>134</v>
      </c>
      <c r="EG502" s="85">
        <v>7</v>
      </c>
      <c r="ET502" s="85">
        <v>46</v>
      </c>
      <c r="EU502" s="85">
        <v>152</v>
      </c>
      <c r="EV502" s="85">
        <v>15</v>
      </c>
      <c r="EW502" s="85">
        <v>490</v>
      </c>
      <c r="EX502" s="85">
        <v>2142</v>
      </c>
      <c r="EY502" s="85">
        <v>192</v>
      </c>
      <c r="EZ502" s="85">
        <v>7</v>
      </c>
      <c r="FA502" s="85">
        <v>61</v>
      </c>
      <c r="FB502" s="85">
        <v>192</v>
      </c>
      <c r="FC502" s="85">
        <v>417</v>
      </c>
      <c r="FD502" s="85">
        <v>608</v>
      </c>
      <c r="FE502" s="85">
        <v>39</v>
      </c>
      <c r="FL502" s="86">
        <f t="shared" si="400"/>
        <v>3107.7999999999993</v>
      </c>
      <c r="FM502" s="99">
        <f t="shared" si="388"/>
        <v>155</v>
      </c>
      <c r="FN502" s="99">
        <f t="shared" si="389"/>
        <v>31</v>
      </c>
      <c r="FO502" s="100">
        <f t="shared" si="390"/>
        <v>26.35</v>
      </c>
      <c r="FP502" s="100">
        <f t="shared" si="391"/>
        <v>5301</v>
      </c>
      <c r="FQ502" s="101">
        <v>5.4542824074073924E-2</v>
      </c>
      <c r="FR502" s="101">
        <v>8.0089485458612941E-2</v>
      </c>
      <c r="FS502" s="101">
        <v>0.26901669758812607</v>
      </c>
      <c r="FT502" s="100" t="s">
        <v>2142</v>
      </c>
      <c r="FU502" s="100" t="s">
        <v>2143</v>
      </c>
      <c r="FV502" s="100" t="s">
        <v>1647</v>
      </c>
      <c r="FW502" s="100" t="s">
        <v>1795</v>
      </c>
      <c r="FX502" s="100" t="s">
        <v>2059</v>
      </c>
      <c r="FY502" s="100" t="s">
        <v>1688</v>
      </c>
      <c r="FZ502" s="100" t="s">
        <v>2144</v>
      </c>
      <c r="GA502" s="100" t="s">
        <v>1660</v>
      </c>
      <c r="GB502" s="100"/>
    </row>
    <row r="503" spans="1:184" hidden="1" x14ac:dyDescent="0.25">
      <c r="A503" s="32" t="s">
        <v>476</v>
      </c>
      <c r="B503" s="90" t="s">
        <v>492</v>
      </c>
      <c r="C503" s="41" t="str">
        <f>'[1]Özet tablo'!P502</f>
        <v>İZMİR</v>
      </c>
      <c r="D503" s="41"/>
      <c r="E503" s="41"/>
      <c r="F503" s="41"/>
      <c r="G503" s="91">
        <v>21</v>
      </c>
      <c r="H503" s="91">
        <v>46</v>
      </c>
      <c r="I503" s="91">
        <v>34</v>
      </c>
      <c r="J503" s="91">
        <v>101</v>
      </c>
      <c r="K503" s="92">
        <v>21</v>
      </c>
      <c r="L503" s="92">
        <v>40</v>
      </c>
      <c r="M503" s="92">
        <v>37</v>
      </c>
      <c r="N503" s="92">
        <v>98</v>
      </c>
      <c r="O503" s="93">
        <v>3</v>
      </c>
      <c r="P503" s="40">
        <v>5</v>
      </c>
      <c r="Q503" s="94">
        <f t="shared" si="403"/>
        <v>-3</v>
      </c>
      <c r="R503" s="95">
        <f t="shared" si="404"/>
        <v>-2.9702970297029702E-2</v>
      </c>
      <c r="S503" s="96">
        <v>55</v>
      </c>
      <c r="T503" s="96">
        <v>82</v>
      </c>
      <c r="U503" s="96">
        <v>60</v>
      </c>
      <c r="V503" s="96">
        <v>77</v>
      </c>
      <c r="W503" s="96">
        <v>142</v>
      </c>
      <c r="X503" s="96">
        <v>197</v>
      </c>
      <c r="Y503" s="73">
        <f t="shared" si="360"/>
        <v>38.181818181818187</v>
      </c>
      <c r="Z503" s="73">
        <f t="shared" si="361"/>
        <v>48.780487804878049</v>
      </c>
      <c r="AA503" s="73">
        <f t="shared" si="362"/>
        <v>58.333333333333336</v>
      </c>
      <c r="AB503" s="73">
        <f t="shared" si="363"/>
        <v>52.816901408450704</v>
      </c>
      <c r="AC503" s="73">
        <f t="shared" si="364"/>
        <v>48.73096446700508</v>
      </c>
      <c r="AD503" s="97">
        <f t="shared" si="365"/>
        <v>67</v>
      </c>
      <c r="AE503" s="40">
        <f t="shared" si="366"/>
        <v>25</v>
      </c>
      <c r="AF503" s="98">
        <v>81</v>
      </c>
      <c r="AG503" s="98">
        <v>67</v>
      </c>
      <c r="AH503" s="98">
        <v>72</v>
      </c>
      <c r="AI503" s="98">
        <v>62</v>
      </c>
      <c r="AJ503" s="98">
        <v>15</v>
      </c>
      <c r="AK503" s="98">
        <v>20</v>
      </c>
      <c r="AL503" s="76">
        <v>2</v>
      </c>
      <c r="AM503" s="76">
        <v>6</v>
      </c>
      <c r="AN503" s="77">
        <v>17</v>
      </c>
      <c r="AO503" s="77">
        <v>28</v>
      </c>
      <c r="AP503" s="77">
        <v>49</v>
      </c>
      <c r="AQ503" s="77">
        <v>2</v>
      </c>
      <c r="AR503" s="77">
        <f t="shared" si="392"/>
        <v>96</v>
      </c>
      <c r="AS503" s="77">
        <v>8</v>
      </c>
      <c r="AT503" s="78">
        <v>3</v>
      </c>
      <c r="AU503" s="79">
        <v>5</v>
      </c>
      <c r="AV503" s="80">
        <f t="shared" si="367"/>
        <v>46.511627906976742</v>
      </c>
      <c r="AW503" s="80">
        <f t="shared" si="368"/>
        <v>52.985074626865668</v>
      </c>
      <c r="AX503" s="80">
        <f t="shared" si="369"/>
        <v>69.354838709677423</v>
      </c>
      <c r="AY503" s="81">
        <f t="shared" si="370"/>
        <v>25.373134328358208</v>
      </c>
      <c r="AZ503" s="81">
        <f t="shared" si="371"/>
        <v>38.888888888888893</v>
      </c>
      <c r="BA503" s="81">
        <f t="shared" si="372"/>
        <v>74.025974025974023</v>
      </c>
      <c r="BB503" s="81">
        <f t="shared" si="373"/>
        <v>57.04697986577181</v>
      </c>
      <c r="BC503" s="81">
        <f t="shared" si="374"/>
        <v>51.388888888888886</v>
      </c>
      <c r="BD503" s="82">
        <f t="shared" si="393"/>
        <v>20</v>
      </c>
      <c r="BE503" s="83">
        <v>2</v>
      </c>
      <c r="BF503" s="83">
        <v>6</v>
      </c>
      <c r="BG503" s="83">
        <v>18</v>
      </c>
      <c r="BH503" s="83">
        <v>25</v>
      </c>
      <c r="BI503" s="83">
        <v>50</v>
      </c>
      <c r="BJ503" s="83">
        <v>3</v>
      </c>
      <c r="BK503" s="77">
        <f t="shared" si="394"/>
        <v>96</v>
      </c>
      <c r="BL503" s="83">
        <f t="shared" si="375"/>
        <v>2</v>
      </c>
      <c r="BM503" s="84">
        <v>6</v>
      </c>
      <c r="BN503" s="83">
        <f t="shared" si="376"/>
        <v>6</v>
      </c>
      <c r="BO503" s="83">
        <f t="shared" si="377"/>
        <v>18</v>
      </c>
      <c r="BP503" s="83">
        <f t="shared" si="378"/>
        <v>25</v>
      </c>
      <c r="BQ503" s="83">
        <f t="shared" si="379"/>
        <v>50</v>
      </c>
      <c r="BR503" s="83">
        <f t="shared" si="380"/>
        <v>3</v>
      </c>
      <c r="BS503" s="77">
        <f t="shared" si="395"/>
        <v>96</v>
      </c>
      <c r="BT503" s="83">
        <f t="shared" si="381"/>
        <v>0</v>
      </c>
      <c r="BU503" s="77"/>
      <c r="BV503" s="83">
        <f t="shared" si="382"/>
        <v>0</v>
      </c>
      <c r="BW503" s="83">
        <f t="shared" si="383"/>
        <v>0</v>
      </c>
      <c r="BX503" s="83">
        <f t="shared" si="384"/>
        <v>0</v>
      </c>
      <c r="BY503" s="83">
        <f t="shared" si="385"/>
        <v>0</v>
      </c>
      <c r="BZ503" s="83">
        <f t="shared" si="386"/>
        <v>0</v>
      </c>
      <c r="CA503" s="77">
        <f t="shared" si="396"/>
        <v>0</v>
      </c>
      <c r="CC503" s="77"/>
      <c r="CI503" s="77">
        <f t="shared" si="397"/>
        <v>0</v>
      </c>
      <c r="CP503" s="77">
        <f t="shared" si="398"/>
        <v>0</v>
      </c>
      <c r="CQ503" s="85">
        <f t="shared" si="387"/>
        <v>0</v>
      </c>
      <c r="CR503" s="77"/>
      <c r="CS503" s="85">
        <f t="shared" si="356"/>
        <v>0</v>
      </c>
      <c r="CT503" s="85">
        <f t="shared" si="357"/>
        <v>0</v>
      </c>
      <c r="CU503" s="85">
        <f t="shared" si="358"/>
        <v>0</v>
      </c>
      <c r="CV503" s="85">
        <f t="shared" si="359"/>
        <v>0</v>
      </c>
      <c r="CW503" s="85">
        <f t="shared" si="355"/>
        <v>0</v>
      </c>
      <c r="CX503" s="77">
        <f t="shared" si="399"/>
        <v>0</v>
      </c>
      <c r="EZ503" s="85">
        <v>2</v>
      </c>
      <c r="FA503" s="85">
        <v>6</v>
      </c>
      <c r="FB503" s="85">
        <v>18</v>
      </c>
      <c r="FC503" s="85">
        <v>25</v>
      </c>
      <c r="FD503" s="85">
        <v>50</v>
      </c>
      <c r="FE503" s="85">
        <v>3</v>
      </c>
      <c r="FL503" s="86">
        <f t="shared" si="400"/>
        <v>11.799999999999997</v>
      </c>
      <c r="FM503" s="99">
        <f t="shared" si="388"/>
        <v>0</v>
      </c>
      <c r="FN503" s="99">
        <f t="shared" si="389"/>
        <v>0</v>
      </c>
      <c r="FO503" s="100">
        <f t="shared" si="390"/>
        <v>0</v>
      </c>
      <c r="FP503" s="100">
        <f t="shared" si="391"/>
        <v>0</v>
      </c>
      <c r="FQ503" s="101">
        <v>0.1863893485492589</v>
      </c>
      <c r="FR503" s="101">
        <v>0.15479748706312185</v>
      </c>
      <c r="FS503" s="101">
        <v>8.6455623115470448E-2</v>
      </c>
      <c r="FT503" s="100" t="s">
        <v>1800</v>
      </c>
      <c r="FU503" s="100" t="s">
        <v>1823</v>
      </c>
      <c r="FV503" s="100" t="s">
        <v>1824</v>
      </c>
      <c r="FW503" s="100" t="s">
        <v>1584</v>
      </c>
      <c r="FX503" s="100" t="s">
        <v>1647</v>
      </c>
      <c r="FY503" s="100" t="s">
        <v>1700</v>
      </c>
      <c r="FZ503" s="100" t="s">
        <v>1540</v>
      </c>
      <c r="GA503" s="100" t="s">
        <v>1528</v>
      </c>
      <c r="GB503" s="100"/>
    </row>
    <row r="504" spans="1:184" hidden="1" x14ac:dyDescent="0.25">
      <c r="A504" s="32" t="s">
        <v>476</v>
      </c>
      <c r="B504" s="90" t="s">
        <v>493</v>
      </c>
      <c r="C504" s="41" t="str">
        <f>'[1]Özet tablo'!P503</f>
        <v>İZMİR</v>
      </c>
      <c r="D504" s="41"/>
      <c r="E504" s="41"/>
      <c r="F504" s="41"/>
      <c r="G504" s="91">
        <v>649</v>
      </c>
      <c r="H504" s="91">
        <v>1654</v>
      </c>
      <c r="I504" s="91">
        <v>2126</v>
      </c>
      <c r="J504" s="91">
        <v>4429</v>
      </c>
      <c r="K504" s="92">
        <v>550</v>
      </c>
      <c r="L504" s="92">
        <v>1510</v>
      </c>
      <c r="M504" s="92">
        <v>2303</v>
      </c>
      <c r="N504" s="92">
        <v>4363</v>
      </c>
      <c r="O504" s="93">
        <v>75</v>
      </c>
      <c r="P504" s="40">
        <v>663</v>
      </c>
      <c r="Q504" s="94">
        <f t="shared" si="403"/>
        <v>-66</v>
      </c>
      <c r="R504" s="95">
        <f t="shared" si="404"/>
        <v>-1.4901783698351772E-2</v>
      </c>
      <c r="S504" s="96">
        <v>2349</v>
      </c>
      <c r="T504" s="96">
        <v>3152</v>
      </c>
      <c r="U504" s="96">
        <v>2427</v>
      </c>
      <c r="V504" s="96">
        <v>3208</v>
      </c>
      <c r="W504" s="96">
        <v>5579</v>
      </c>
      <c r="X504" s="96">
        <v>7928</v>
      </c>
      <c r="Y504" s="73">
        <f t="shared" si="360"/>
        <v>23.414218816517668</v>
      </c>
      <c r="Z504" s="73">
        <f t="shared" si="361"/>
        <v>47.906091370558372</v>
      </c>
      <c r="AA504" s="73">
        <f t="shared" si="362"/>
        <v>70.663370416151622</v>
      </c>
      <c r="AB504" s="73">
        <f t="shared" si="363"/>
        <v>57.806058433411003</v>
      </c>
      <c r="AC504" s="73">
        <f t="shared" si="364"/>
        <v>47.616044399596369</v>
      </c>
      <c r="AD504" s="97">
        <f t="shared" si="365"/>
        <v>2354</v>
      </c>
      <c r="AE504" s="40">
        <f t="shared" si="366"/>
        <v>712</v>
      </c>
      <c r="AF504" s="98">
        <v>3230</v>
      </c>
      <c r="AG504" s="98">
        <v>2559</v>
      </c>
      <c r="AH504" s="98">
        <v>3195</v>
      </c>
      <c r="AI504" s="98">
        <v>2457</v>
      </c>
      <c r="AJ504" s="98">
        <v>815</v>
      </c>
      <c r="AK504" s="98">
        <v>809</v>
      </c>
      <c r="AL504" s="76">
        <v>91</v>
      </c>
      <c r="AM504" s="76">
        <v>253</v>
      </c>
      <c r="AN504" s="77">
        <v>782</v>
      </c>
      <c r="AO504" s="77">
        <v>1805</v>
      </c>
      <c r="AP504" s="77">
        <v>2324</v>
      </c>
      <c r="AQ504" s="77">
        <v>121</v>
      </c>
      <c r="AR504" s="77">
        <f t="shared" si="392"/>
        <v>5032</v>
      </c>
      <c r="AS504" s="77">
        <v>688</v>
      </c>
      <c r="AT504" s="78">
        <v>27</v>
      </c>
      <c r="AU504" s="79">
        <v>161</v>
      </c>
      <c r="AV504" s="80">
        <f t="shared" si="367"/>
        <v>50.618022328548641</v>
      </c>
      <c r="AW504" s="80">
        <f t="shared" si="368"/>
        <v>63.02193913658882</v>
      </c>
      <c r="AX504" s="80">
        <f t="shared" si="369"/>
        <v>71.509971509971521</v>
      </c>
      <c r="AY504" s="81">
        <f t="shared" si="370"/>
        <v>30.558812035951544</v>
      </c>
      <c r="AZ504" s="81">
        <f t="shared" si="371"/>
        <v>56.494522691705797</v>
      </c>
      <c r="BA504" s="81">
        <f t="shared" si="372"/>
        <v>76.772616136919311</v>
      </c>
      <c r="BB504" s="81">
        <f t="shared" si="373"/>
        <v>66.754291015927009</v>
      </c>
      <c r="BC504" s="81">
        <f t="shared" si="374"/>
        <v>56.491167895729724</v>
      </c>
      <c r="BD504" s="82">
        <f t="shared" si="393"/>
        <v>760</v>
      </c>
      <c r="BE504" s="83">
        <v>97</v>
      </c>
      <c r="BF504" s="83">
        <v>356</v>
      </c>
      <c r="BG504" s="83">
        <v>819</v>
      </c>
      <c r="BH504" s="83">
        <v>1794</v>
      </c>
      <c r="BI504" s="83">
        <v>2390</v>
      </c>
      <c r="BJ504" s="83">
        <v>208</v>
      </c>
      <c r="BK504" s="77">
        <f t="shared" si="394"/>
        <v>5211</v>
      </c>
      <c r="BL504" s="83">
        <f t="shared" si="375"/>
        <v>42</v>
      </c>
      <c r="BM504" s="84">
        <v>89</v>
      </c>
      <c r="BN504" s="83">
        <f t="shared" si="376"/>
        <v>166</v>
      </c>
      <c r="BO504" s="83">
        <f t="shared" si="377"/>
        <v>249</v>
      </c>
      <c r="BP504" s="83">
        <f t="shared" si="378"/>
        <v>985</v>
      </c>
      <c r="BQ504" s="83">
        <f t="shared" si="379"/>
        <v>1756</v>
      </c>
      <c r="BR504" s="83">
        <f t="shared" si="380"/>
        <v>160</v>
      </c>
      <c r="BS504" s="77">
        <f t="shared" si="395"/>
        <v>3150</v>
      </c>
      <c r="BT504" s="83">
        <f t="shared" si="381"/>
        <v>29</v>
      </c>
      <c r="BU504" s="77">
        <v>92</v>
      </c>
      <c r="BV504" s="83">
        <f t="shared" si="382"/>
        <v>104</v>
      </c>
      <c r="BW504" s="83">
        <f t="shared" si="383"/>
        <v>214</v>
      </c>
      <c r="BX504" s="83">
        <f t="shared" si="384"/>
        <v>423</v>
      </c>
      <c r="BY504" s="83">
        <f t="shared" si="385"/>
        <v>431</v>
      </c>
      <c r="BZ504" s="83">
        <f t="shared" si="386"/>
        <v>41</v>
      </c>
      <c r="CA504" s="77">
        <f t="shared" si="396"/>
        <v>1109</v>
      </c>
      <c r="CB504" s="85">
        <v>19</v>
      </c>
      <c r="CC504" s="77">
        <v>49</v>
      </c>
      <c r="CD504" s="85">
        <v>64</v>
      </c>
      <c r="CE504" s="85">
        <v>284</v>
      </c>
      <c r="CF504" s="85">
        <v>261</v>
      </c>
      <c r="CG504" s="85">
        <v>135</v>
      </c>
      <c r="CH504" s="85">
        <v>6</v>
      </c>
      <c r="CI504" s="77">
        <f t="shared" si="397"/>
        <v>686</v>
      </c>
      <c r="CJ504" s="85">
        <v>6</v>
      </c>
      <c r="CK504" s="85">
        <v>20</v>
      </c>
      <c r="CL504" s="85">
        <v>67</v>
      </c>
      <c r="CM504" s="85">
        <v>111</v>
      </c>
      <c r="CN504" s="85">
        <v>63</v>
      </c>
      <c r="CO504" s="85">
        <v>1</v>
      </c>
      <c r="CP504" s="77">
        <f t="shared" si="398"/>
        <v>242</v>
      </c>
      <c r="CQ504" s="85">
        <f t="shared" si="387"/>
        <v>1</v>
      </c>
      <c r="CR504" s="77">
        <v>23</v>
      </c>
      <c r="CS504" s="85">
        <f t="shared" si="356"/>
        <v>2</v>
      </c>
      <c r="CT504" s="85">
        <f t="shared" si="357"/>
        <v>5</v>
      </c>
      <c r="CU504" s="85">
        <f t="shared" si="358"/>
        <v>14</v>
      </c>
      <c r="CV504" s="85">
        <f t="shared" si="359"/>
        <v>5</v>
      </c>
      <c r="CW504" s="85">
        <f t="shared" si="355"/>
        <v>0</v>
      </c>
      <c r="CX504" s="77">
        <f t="shared" si="399"/>
        <v>24</v>
      </c>
      <c r="CY504" s="85">
        <v>1</v>
      </c>
      <c r="CZ504" s="85">
        <v>2</v>
      </c>
      <c r="DA504" s="85">
        <v>5</v>
      </c>
      <c r="DB504" s="85">
        <v>14</v>
      </c>
      <c r="DC504" s="85">
        <v>5</v>
      </c>
      <c r="DD504" s="85">
        <v>0</v>
      </c>
      <c r="DP504" s="85">
        <v>1</v>
      </c>
      <c r="DQ504" s="85">
        <v>6</v>
      </c>
      <c r="DR504" s="85">
        <v>0</v>
      </c>
      <c r="DS504" s="85">
        <v>49</v>
      </c>
      <c r="DT504" s="85">
        <v>47</v>
      </c>
      <c r="DU504" s="85">
        <v>9</v>
      </c>
      <c r="DV504" s="85">
        <v>3</v>
      </c>
      <c r="DW504" s="85">
        <v>10</v>
      </c>
      <c r="DX504" s="85">
        <v>7</v>
      </c>
      <c r="DY504" s="85">
        <v>42</v>
      </c>
      <c r="DZ504" s="85">
        <v>95</v>
      </c>
      <c r="EA504" s="85">
        <v>16</v>
      </c>
      <c r="EB504" s="85">
        <v>26</v>
      </c>
      <c r="EC504" s="85">
        <v>94</v>
      </c>
      <c r="ED504" s="85">
        <v>207</v>
      </c>
      <c r="EE504" s="85">
        <v>381</v>
      </c>
      <c r="EF504" s="85">
        <v>336</v>
      </c>
      <c r="EG504" s="85">
        <v>25</v>
      </c>
      <c r="EH504" s="85">
        <v>1</v>
      </c>
      <c r="EI504" s="85">
        <v>0</v>
      </c>
      <c r="EJ504" s="85">
        <v>6</v>
      </c>
      <c r="EK504" s="85">
        <v>14</v>
      </c>
      <c r="EL504" s="85">
        <v>10</v>
      </c>
      <c r="EM504" s="85">
        <v>6</v>
      </c>
      <c r="ET504" s="85">
        <v>35</v>
      </c>
      <c r="EU504" s="85">
        <v>105</v>
      </c>
      <c r="EV504" s="85">
        <v>35</v>
      </c>
      <c r="EW504" s="85">
        <v>477</v>
      </c>
      <c r="EX504" s="85">
        <v>1286</v>
      </c>
      <c r="EY504" s="85">
        <v>126</v>
      </c>
      <c r="EZ504" s="85">
        <v>5</v>
      </c>
      <c r="FA504" s="85">
        <v>55</v>
      </c>
      <c r="FB504" s="85">
        <v>208</v>
      </c>
      <c r="FC504" s="85">
        <v>445</v>
      </c>
      <c r="FD504" s="85">
        <v>413</v>
      </c>
      <c r="FE504" s="85">
        <v>19</v>
      </c>
      <c r="FL504" s="86">
        <f t="shared" si="400"/>
        <v>0</v>
      </c>
      <c r="FM504" s="99">
        <f t="shared" si="388"/>
        <v>0</v>
      </c>
      <c r="FN504" s="99">
        <f t="shared" si="389"/>
        <v>0</v>
      </c>
      <c r="FO504" s="100">
        <f t="shared" si="390"/>
        <v>0</v>
      </c>
      <c r="FP504" s="100">
        <f t="shared" si="391"/>
        <v>0</v>
      </c>
      <c r="FQ504" s="101">
        <v>0.27003571354710626</v>
      </c>
      <c r="FR504" s="101">
        <v>0.10429006148826699</v>
      </c>
      <c r="FS504" s="101">
        <v>4.2495230302775341E-2</v>
      </c>
      <c r="FT504" s="100" t="s">
        <v>1947</v>
      </c>
      <c r="FU504" s="100" t="s">
        <v>1755</v>
      </c>
      <c r="FV504" s="100" t="s">
        <v>1861</v>
      </c>
      <c r="FW504" s="100" t="s">
        <v>1600</v>
      </c>
      <c r="FX504" s="100" t="s">
        <v>2051</v>
      </c>
      <c r="FY504" s="100" t="s">
        <v>1932</v>
      </c>
      <c r="FZ504" s="100" t="s">
        <v>1591</v>
      </c>
      <c r="GA504" s="100" t="s">
        <v>1412</v>
      </c>
      <c r="GB504" s="100"/>
    </row>
    <row r="505" spans="1:184" hidden="1" x14ac:dyDescent="0.25">
      <c r="A505" s="32" t="s">
        <v>476</v>
      </c>
      <c r="B505" s="90" t="s">
        <v>494</v>
      </c>
      <c r="C505" s="41" t="str">
        <f>'[1]Özet tablo'!P504</f>
        <v>İZMİR</v>
      </c>
      <c r="D505" s="41"/>
      <c r="E505" s="41"/>
      <c r="F505" s="41"/>
      <c r="G505" s="91">
        <v>44</v>
      </c>
      <c r="H505" s="91">
        <v>390</v>
      </c>
      <c r="I505" s="91">
        <v>662</v>
      </c>
      <c r="J505" s="91">
        <v>1096</v>
      </c>
      <c r="K505" s="92">
        <v>78</v>
      </c>
      <c r="L505" s="92">
        <v>358</v>
      </c>
      <c r="M505" s="92">
        <v>817</v>
      </c>
      <c r="N505" s="92">
        <v>1253</v>
      </c>
      <c r="O505" s="93">
        <v>38</v>
      </c>
      <c r="P505" s="40">
        <v>173</v>
      </c>
      <c r="Q505" s="94">
        <f t="shared" si="403"/>
        <v>157</v>
      </c>
      <c r="R505" s="95">
        <f t="shared" si="404"/>
        <v>0.14324817518248176</v>
      </c>
      <c r="S505" s="96">
        <v>1172</v>
      </c>
      <c r="T505" s="96">
        <v>1511</v>
      </c>
      <c r="U505" s="96">
        <v>1174</v>
      </c>
      <c r="V505" s="96">
        <v>1526</v>
      </c>
      <c r="W505" s="96">
        <v>2685</v>
      </c>
      <c r="X505" s="96">
        <v>3857</v>
      </c>
      <c r="Y505" s="73">
        <f t="shared" si="360"/>
        <v>6.6552901023890794</v>
      </c>
      <c r="Z505" s="73">
        <f t="shared" si="361"/>
        <v>23.692918596955657</v>
      </c>
      <c r="AA505" s="73">
        <f t="shared" si="362"/>
        <v>58.091993185689951</v>
      </c>
      <c r="AB505" s="73">
        <f t="shared" si="363"/>
        <v>38.733705772811916</v>
      </c>
      <c r="AC505" s="73">
        <f t="shared" si="364"/>
        <v>28.986258750324083</v>
      </c>
      <c r="AD505" s="97">
        <f t="shared" si="365"/>
        <v>1645</v>
      </c>
      <c r="AE505" s="40">
        <f t="shared" si="366"/>
        <v>492</v>
      </c>
      <c r="AF505" s="98">
        <v>1563</v>
      </c>
      <c r="AG505" s="98">
        <v>1234</v>
      </c>
      <c r="AH505" s="98">
        <v>1531</v>
      </c>
      <c r="AI505" s="98">
        <v>1176</v>
      </c>
      <c r="AJ505" s="98">
        <v>358</v>
      </c>
      <c r="AK505" s="98">
        <v>360</v>
      </c>
      <c r="AL505" s="76">
        <v>34</v>
      </c>
      <c r="AM505" s="76">
        <v>65</v>
      </c>
      <c r="AN505" s="77">
        <v>90</v>
      </c>
      <c r="AO505" s="77">
        <v>382</v>
      </c>
      <c r="AP505" s="77">
        <v>811</v>
      </c>
      <c r="AQ505" s="77">
        <v>32</v>
      </c>
      <c r="AR505" s="77">
        <f t="shared" si="392"/>
        <v>1315</v>
      </c>
      <c r="AS505" s="77">
        <v>203</v>
      </c>
      <c r="AT505" s="78">
        <v>26</v>
      </c>
      <c r="AU505" s="79">
        <v>92</v>
      </c>
      <c r="AV505" s="80">
        <f t="shared" si="367"/>
        <v>30.290456431535269</v>
      </c>
      <c r="AW505" s="80">
        <f t="shared" si="368"/>
        <v>37.753971185814557</v>
      </c>
      <c r="AX505" s="80">
        <f t="shared" si="369"/>
        <v>54.421768707482997</v>
      </c>
      <c r="AY505" s="81">
        <f t="shared" si="370"/>
        <v>7.2933549432739051</v>
      </c>
      <c r="AZ505" s="81">
        <f t="shared" si="371"/>
        <v>24.951012410189417</v>
      </c>
      <c r="BA505" s="81">
        <f t="shared" si="372"/>
        <v>60.560625814863101</v>
      </c>
      <c r="BB505" s="81">
        <f t="shared" si="373"/>
        <v>42.773246329526913</v>
      </c>
      <c r="BC505" s="81">
        <f t="shared" si="374"/>
        <v>36.813583815028899</v>
      </c>
      <c r="BD505" s="82">
        <f t="shared" si="393"/>
        <v>605</v>
      </c>
      <c r="BE505" s="83">
        <v>34</v>
      </c>
      <c r="BF505" s="83">
        <v>78</v>
      </c>
      <c r="BG505" s="83">
        <v>86</v>
      </c>
      <c r="BH505" s="83">
        <v>317</v>
      </c>
      <c r="BI505" s="83">
        <v>826</v>
      </c>
      <c r="BJ505" s="83">
        <v>54</v>
      </c>
      <c r="BK505" s="77">
        <f t="shared" si="394"/>
        <v>1283</v>
      </c>
      <c r="BL505" s="83">
        <f t="shared" si="375"/>
        <v>30</v>
      </c>
      <c r="BM505" s="84">
        <v>47</v>
      </c>
      <c r="BN505" s="83">
        <f t="shared" si="376"/>
        <v>65</v>
      </c>
      <c r="BO505" s="83">
        <f t="shared" si="377"/>
        <v>64</v>
      </c>
      <c r="BP505" s="83">
        <f t="shared" si="378"/>
        <v>251</v>
      </c>
      <c r="BQ505" s="83">
        <f t="shared" si="379"/>
        <v>759</v>
      </c>
      <c r="BR505" s="83">
        <f t="shared" si="380"/>
        <v>49</v>
      </c>
      <c r="BS505" s="77">
        <f t="shared" si="395"/>
        <v>1123</v>
      </c>
      <c r="BT505" s="83">
        <f t="shared" si="381"/>
        <v>3</v>
      </c>
      <c r="BU505" s="77">
        <v>17</v>
      </c>
      <c r="BV505" s="83">
        <f t="shared" si="382"/>
        <v>12</v>
      </c>
      <c r="BW505" s="83">
        <f t="shared" si="383"/>
        <v>22</v>
      </c>
      <c r="BX505" s="83">
        <f t="shared" si="384"/>
        <v>59</v>
      </c>
      <c r="BY505" s="83">
        <f t="shared" si="385"/>
        <v>63</v>
      </c>
      <c r="BZ505" s="83">
        <f t="shared" si="386"/>
        <v>5</v>
      </c>
      <c r="CA505" s="77">
        <f t="shared" si="396"/>
        <v>149</v>
      </c>
      <c r="CC505" s="77"/>
      <c r="CI505" s="77">
        <f t="shared" si="397"/>
        <v>0</v>
      </c>
      <c r="CP505" s="77">
        <f t="shared" si="398"/>
        <v>0</v>
      </c>
      <c r="CQ505" s="85">
        <f t="shared" si="387"/>
        <v>1</v>
      </c>
      <c r="CR505" s="77">
        <v>1</v>
      </c>
      <c r="CS505" s="85">
        <f t="shared" si="356"/>
        <v>1</v>
      </c>
      <c r="CT505" s="85">
        <f t="shared" si="357"/>
        <v>0</v>
      </c>
      <c r="CU505" s="85">
        <f t="shared" si="358"/>
        <v>7</v>
      </c>
      <c r="CV505" s="85">
        <f t="shared" si="359"/>
        <v>4</v>
      </c>
      <c r="CW505" s="85">
        <f t="shared" ref="CW505:CW568" si="405">DD505+DJ505+DO505+FK505</f>
        <v>0</v>
      </c>
      <c r="CX505" s="77">
        <f t="shared" si="399"/>
        <v>11</v>
      </c>
      <c r="CY505" s="85">
        <v>1</v>
      </c>
      <c r="CZ505" s="85">
        <v>1</v>
      </c>
      <c r="DA505" s="85">
        <v>0</v>
      </c>
      <c r="DB505" s="85">
        <v>7</v>
      </c>
      <c r="DC505" s="85">
        <v>4</v>
      </c>
      <c r="DD505" s="85">
        <v>0</v>
      </c>
      <c r="DP505" s="85">
        <v>1</v>
      </c>
      <c r="DQ505" s="85">
        <v>2</v>
      </c>
      <c r="DR505" s="85">
        <v>10</v>
      </c>
      <c r="DS505" s="85">
        <v>17</v>
      </c>
      <c r="DT505" s="85">
        <v>19</v>
      </c>
      <c r="DU505" s="85">
        <v>0</v>
      </c>
      <c r="DV505" s="85">
        <v>1</v>
      </c>
      <c r="DW505" s="85">
        <v>2</v>
      </c>
      <c r="DX505" s="85">
        <v>0</v>
      </c>
      <c r="DY505" s="85">
        <v>8</v>
      </c>
      <c r="DZ505" s="85">
        <v>8</v>
      </c>
      <c r="EA505" s="85">
        <v>3</v>
      </c>
      <c r="EB505" s="85">
        <v>2</v>
      </c>
      <c r="EC505" s="85">
        <v>10</v>
      </c>
      <c r="ED505" s="85">
        <v>22</v>
      </c>
      <c r="EE505" s="85">
        <v>51</v>
      </c>
      <c r="EF505" s="85">
        <v>55</v>
      </c>
      <c r="EG505" s="85">
        <v>2</v>
      </c>
      <c r="ET505" s="85">
        <v>27</v>
      </c>
      <c r="EU505" s="85">
        <v>47</v>
      </c>
      <c r="EV505" s="85">
        <v>13</v>
      </c>
      <c r="EW505" s="85">
        <v>141</v>
      </c>
      <c r="EX505" s="85">
        <v>573</v>
      </c>
      <c r="EY505" s="85">
        <v>36</v>
      </c>
      <c r="EZ505" s="85">
        <v>2</v>
      </c>
      <c r="FA505" s="85">
        <v>16</v>
      </c>
      <c r="FB505" s="85">
        <v>41</v>
      </c>
      <c r="FC505" s="85">
        <v>93</v>
      </c>
      <c r="FD505" s="85">
        <v>167</v>
      </c>
      <c r="FE505" s="85">
        <v>13</v>
      </c>
      <c r="FL505" s="86">
        <f t="shared" si="400"/>
        <v>643.89999999999986</v>
      </c>
      <c r="FM505" s="99">
        <f t="shared" si="388"/>
        <v>32</v>
      </c>
      <c r="FN505" s="99">
        <f t="shared" si="389"/>
        <v>6</v>
      </c>
      <c r="FO505" s="100">
        <f t="shared" si="390"/>
        <v>5.44</v>
      </c>
      <c r="FP505" s="100">
        <f t="shared" si="391"/>
        <v>1026</v>
      </c>
      <c r="FQ505" s="101">
        <v>0.118001213282004</v>
      </c>
      <c r="FR505" s="101">
        <v>-2.0329871078866239E-2</v>
      </c>
      <c r="FS505" s="101">
        <v>-1.4051125782969211E-2</v>
      </c>
      <c r="FT505" s="100" t="s">
        <v>1967</v>
      </c>
      <c r="FU505" s="100" t="s">
        <v>2090</v>
      </c>
      <c r="FV505" s="100" t="s">
        <v>2320</v>
      </c>
      <c r="FW505" s="100" t="s">
        <v>1951</v>
      </c>
      <c r="FX505" s="100" t="s">
        <v>2160</v>
      </c>
      <c r="FY505" s="100" t="s">
        <v>2056</v>
      </c>
      <c r="FZ505" s="100" t="s">
        <v>1600</v>
      </c>
      <c r="GA505" s="100" t="s">
        <v>2329</v>
      </c>
      <c r="GB505" s="100"/>
    </row>
    <row r="506" spans="1:184" hidden="1" x14ac:dyDescent="0.25">
      <c r="A506" s="32" t="s">
        <v>476</v>
      </c>
      <c r="B506" s="90" t="s">
        <v>495</v>
      </c>
      <c r="C506" s="41" t="str">
        <f>'[1]Özet tablo'!P505</f>
        <v>İZMİR</v>
      </c>
      <c r="D506" s="41"/>
      <c r="E506" s="41"/>
      <c r="F506" s="41"/>
      <c r="G506" s="91">
        <v>16</v>
      </c>
      <c r="H506" s="91">
        <v>124</v>
      </c>
      <c r="I506" s="91">
        <v>186</v>
      </c>
      <c r="J506" s="91">
        <v>326</v>
      </c>
      <c r="K506" s="92">
        <v>27</v>
      </c>
      <c r="L506" s="92">
        <v>143</v>
      </c>
      <c r="M506" s="92">
        <v>183</v>
      </c>
      <c r="N506" s="92">
        <v>353</v>
      </c>
      <c r="O506" s="93">
        <v>37</v>
      </c>
      <c r="P506" s="40">
        <v>41</v>
      </c>
      <c r="Q506" s="94">
        <f t="shared" si="403"/>
        <v>27</v>
      </c>
      <c r="R506" s="95">
        <f t="shared" si="404"/>
        <v>8.2822085889570546E-2</v>
      </c>
      <c r="S506" s="96">
        <v>342</v>
      </c>
      <c r="T506" s="96">
        <v>406</v>
      </c>
      <c r="U506" s="96">
        <v>273</v>
      </c>
      <c r="V506" s="96">
        <v>380</v>
      </c>
      <c r="W506" s="96">
        <v>679</v>
      </c>
      <c r="X506" s="96">
        <v>1021</v>
      </c>
      <c r="Y506" s="73">
        <f t="shared" si="360"/>
        <v>7.8947368421052628</v>
      </c>
      <c r="Z506" s="73">
        <f t="shared" si="361"/>
        <v>35.221674876847295</v>
      </c>
      <c r="AA506" s="73">
        <f t="shared" si="362"/>
        <v>65.567765567765562</v>
      </c>
      <c r="AB506" s="73">
        <f t="shared" si="363"/>
        <v>47.422680412371129</v>
      </c>
      <c r="AC506" s="73">
        <f t="shared" si="364"/>
        <v>34.182174338883449</v>
      </c>
      <c r="AD506" s="97">
        <f t="shared" si="365"/>
        <v>357</v>
      </c>
      <c r="AE506" s="40">
        <f t="shared" si="366"/>
        <v>94</v>
      </c>
      <c r="AF506" s="98">
        <v>434</v>
      </c>
      <c r="AG506" s="98">
        <v>355</v>
      </c>
      <c r="AH506" s="98">
        <v>437</v>
      </c>
      <c r="AI506" s="98">
        <v>293</v>
      </c>
      <c r="AJ506" s="98">
        <v>103</v>
      </c>
      <c r="AK506" s="98">
        <v>82</v>
      </c>
      <c r="AL506" s="76">
        <v>16</v>
      </c>
      <c r="AM506" s="76">
        <v>24</v>
      </c>
      <c r="AN506" s="77">
        <v>31</v>
      </c>
      <c r="AO506" s="77">
        <v>131</v>
      </c>
      <c r="AP506" s="77">
        <v>176</v>
      </c>
      <c r="AQ506" s="77">
        <v>10</v>
      </c>
      <c r="AR506" s="77">
        <f t="shared" si="392"/>
        <v>348</v>
      </c>
      <c r="AS506" s="77">
        <v>42</v>
      </c>
      <c r="AT506" s="78">
        <v>25</v>
      </c>
      <c r="AU506" s="79">
        <v>55</v>
      </c>
      <c r="AV506" s="80">
        <f t="shared" si="367"/>
        <v>27.006172839506171</v>
      </c>
      <c r="AW506" s="80">
        <f t="shared" si="368"/>
        <v>37.671232876712331</v>
      </c>
      <c r="AX506" s="80">
        <f t="shared" si="369"/>
        <v>49.146757679180887</v>
      </c>
      <c r="AY506" s="81">
        <f t="shared" si="370"/>
        <v>8.7323943661971821</v>
      </c>
      <c r="AZ506" s="81">
        <f t="shared" si="371"/>
        <v>29.977116704805489</v>
      </c>
      <c r="BA506" s="81">
        <f t="shared" si="372"/>
        <v>64.646464646464651</v>
      </c>
      <c r="BB506" s="81">
        <f t="shared" si="373"/>
        <v>46.458583433373349</v>
      </c>
      <c r="BC506" s="81">
        <f t="shared" si="374"/>
        <v>38.215712383488679</v>
      </c>
      <c r="BD506" s="82">
        <f t="shared" si="393"/>
        <v>140</v>
      </c>
      <c r="BE506" s="83">
        <v>18</v>
      </c>
      <c r="BF506" s="83">
        <v>27</v>
      </c>
      <c r="BG506" s="83">
        <v>28</v>
      </c>
      <c r="BH506" s="83">
        <v>141</v>
      </c>
      <c r="BI506" s="83">
        <v>191</v>
      </c>
      <c r="BJ506" s="83">
        <v>14</v>
      </c>
      <c r="BK506" s="77">
        <f t="shared" si="394"/>
        <v>374</v>
      </c>
      <c r="BL506" s="83">
        <f t="shared" si="375"/>
        <v>17</v>
      </c>
      <c r="BM506" s="84">
        <v>24</v>
      </c>
      <c r="BN506" s="83">
        <f t="shared" si="376"/>
        <v>26</v>
      </c>
      <c r="BO506" s="83">
        <f t="shared" si="377"/>
        <v>28</v>
      </c>
      <c r="BP506" s="83">
        <f t="shared" si="378"/>
        <v>129</v>
      </c>
      <c r="BQ506" s="83">
        <f t="shared" si="379"/>
        <v>189</v>
      </c>
      <c r="BR506" s="83">
        <f t="shared" si="380"/>
        <v>14</v>
      </c>
      <c r="BS506" s="77">
        <f t="shared" si="395"/>
        <v>360</v>
      </c>
      <c r="BT506" s="83">
        <f t="shared" si="381"/>
        <v>0</v>
      </c>
      <c r="BU506" s="77"/>
      <c r="BV506" s="83">
        <f t="shared" si="382"/>
        <v>0</v>
      </c>
      <c r="BW506" s="83">
        <f t="shared" si="383"/>
        <v>0</v>
      </c>
      <c r="BX506" s="83">
        <f t="shared" si="384"/>
        <v>0</v>
      </c>
      <c r="BY506" s="83">
        <f t="shared" si="385"/>
        <v>0</v>
      </c>
      <c r="BZ506" s="83">
        <f t="shared" si="386"/>
        <v>0</v>
      </c>
      <c r="CA506" s="77">
        <f t="shared" si="396"/>
        <v>0</v>
      </c>
      <c r="CC506" s="77"/>
      <c r="CI506" s="77">
        <f t="shared" si="397"/>
        <v>0</v>
      </c>
      <c r="CP506" s="77">
        <f t="shared" si="398"/>
        <v>0</v>
      </c>
      <c r="CQ506" s="85">
        <f t="shared" si="387"/>
        <v>1</v>
      </c>
      <c r="CR506" s="77"/>
      <c r="CS506" s="85">
        <f t="shared" ref="CS506:CS569" si="406">CZ506+DF506+DK506+FG506</f>
        <v>1</v>
      </c>
      <c r="CT506" s="85">
        <f t="shared" ref="CT506:CT569" si="407">DA506+DG506+DL506+FH506</f>
        <v>0</v>
      </c>
      <c r="CU506" s="85">
        <f t="shared" ref="CU506:CU569" si="408">DB506+DH506+DM506+FI506</f>
        <v>12</v>
      </c>
      <c r="CV506" s="85">
        <f t="shared" ref="CV506:CV569" si="409">DC506+DI506+DN506+FJ506</f>
        <v>2</v>
      </c>
      <c r="CW506" s="85">
        <f t="shared" si="405"/>
        <v>0</v>
      </c>
      <c r="CX506" s="77">
        <f t="shared" si="399"/>
        <v>14</v>
      </c>
      <c r="CY506" s="85">
        <v>1</v>
      </c>
      <c r="CZ506" s="85">
        <v>1</v>
      </c>
      <c r="DA506" s="85">
        <v>0</v>
      </c>
      <c r="DB506" s="85">
        <v>12</v>
      </c>
      <c r="DC506" s="85">
        <v>2</v>
      </c>
      <c r="DD506" s="85">
        <v>0</v>
      </c>
      <c r="ET506" s="85">
        <v>16</v>
      </c>
      <c r="EU506" s="85">
        <v>22</v>
      </c>
      <c r="EV506" s="85">
        <v>14</v>
      </c>
      <c r="EW506" s="85">
        <v>104</v>
      </c>
      <c r="EX506" s="85">
        <v>156</v>
      </c>
      <c r="EY506" s="85">
        <v>14</v>
      </c>
      <c r="EZ506" s="85">
        <v>1</v>
      </c>
      <c r="FA506" s="85">
        <v>4</v>
      </c>
      <c r="FB506" s="85">
        <v>14</v>
      </c>
      <c r="FC506" s="85">
        <v>25</v>
      </c>
      <c r="FD506" s="85">
        <v>33</v>
      </c>
      <c r="FE506" s="85">
        <v>0</v>
      </c>
      <c r="FL506" s="86">
        <f t="shared" si="400"/>
        <v>168.99999999999994</v>
      </c>
      <c r="FM506" s="99">
        <f t="shared" si="388"/>
        <v>8</v>
      </c>
      <c r="FN506" s="99">
        <f t="shared" si="389"/>
        <v>1</v>
      </c>
      <c r="FO506" s="100">
        <f t="shared" si="390"/>
        <v>1.36</v>
      </c>
      <c r="FP506" s="100">
        <f t="shared" si="391"/>
        <v>171</v>
      </c>
      <c r="FQ506" s="101">
        <v>0.38922901911017355</v>
      </c>
      <c r="FR506" s="101">
        <v>0.16004477684582799</v>
      </c>
      <c r="FS506" s="101">
        <v>7.359267734553783E-2</v>
      </c>
      <c r="FT506" s="100" t="s">
        <v>1636</v>
      </c>
      <c r="FU506" s="100" t="s">
        <v>2102</v>
      </c>
      <c r="FV506" s="100" t="s">
        <v>1856</v>
      </c>
      <c r="FW506" s="100" t="s">
        <v>2203</v>
      </c>
      <c r="FX506" s="100" t="s">
        <v>2235</v>
      </c>
      <c r="FY506" s="100" t="s">
        <v>2341</v>
      </c>
      <c r="FZ506" s="100" t="s">
        <v>1653</v>
      </c>
      <c r="GA506" s="100" t="s">
        <v>2317</v>
      </c>
      <c r="GB506" s="100"/>
    </row>
    <row r="507" spans="1:184" hidden="1" x14ac:dyDescent="0.25">
      <c r="A507" s="32" t="s">
        <v>476</v>
      </c>
      <c r="B507" s="90" t="s">
        <v>496</v>
      </c>
      <c r="C507" s="41" t="str">
        <f>'[1]Özet tablo'!P506</f>
        <v>İZMİR</v>
      </c>
      <c r="D507" s="41"/>
      <c r="E507" s="41"/>
      <c r="F507" s="41"/>
      <c r="G507" s="91">
        <v>16</v>
      </c>
      <c r="H507" s="91">
        <v>139</v>
      </c>
      <c r="I507" s="91">
        <v>205</v>
      </c>
      <c r="J507" s="91">
        <v>360</v>
      </c>
      <c r="K507" s="92">
        <v>24</v>
      </c>
      <c r="L507" s="92">
        <v>109</v>
      </c>
      <c r="M507" s="92">
        <v>231</v>
      </c>
      <c r="N507" s="92">
        <v>364</v>
      </c>
      <c r="O507" s="93">
        <v>32</v>
      </c>
      <c r="P507" s="40">
        <v>54</v>
      </c>
      <c r="Q507" s="94">
        <f t="shared" si="403"/>
        <v>4</v>
      </c>
      <c r="R507" s="95">
        <f t="shared" si="404"/>
        <v>1.1111111111111112E-2</v>
      </c>
      <c r="S507" s="96">
        <v>454</v>
      </c>
      <c r="T507" s="96">
        <v>577</v>
      </c>
      <c r="U507" s="96">
        <v>407</v>
      </c>
      <c r="V507" s="96">
        <v>559</v>
      </c>
      <c r="W507" s="96">
        <v>984</v>
      </c>
      <c r="X507" s="96">
        <v>1438</v>
      </c>
      <c r="Y507" s="73">
        <f t="shared" si="360"/>
        <v>5.286343612334802</v>
      </c>
      <c r="Z507" s="73">
        <f t="shared" si="361"/>
        <v>18.890814558058924</v>
      </c>
      <c r="AA507" s="73">
        <f t="shared" si="362"/>
        <v>51.351351351351347</v>
      </c>
      <c r="AB507" s="73">
        <f t="shared" si="363"/>
        <v>32.31707317073171</v>
      </c>
      <c r="AC507" s="73">
        <f t="shared" si="364"/>
        <v>23.783031988873436</v>
      </c>
      <c r="AD507" s="97">
        <f t="shared" si="365"/>
        <v>666</v>
      </c>
      <c r="AE507" s="40">
        <f t="shared" si="366"/>
        <v>198</v>
      </c>
      <c r="AF507" s="98">
        <v>603</v>
      </c>
      <c r="AG507" s="98">
        <v>448</v>
      </c>
      <c r="AH507" s="98">
        <v>588</v>
      </c>
      <c r="AI507" s="98">
        <v>425</v>
      </c>
      <c r="AJ507" s="98">
        <v>150</v>
      </c>
      <c r="AK507" s="98">
        <v>114</v>
      </c>
      <c r="AL507" s="76">
        <v>16</v>
      </c>
      <c r="AM507" s="76">
        <v>21</v>
      </c>
      <c r="AN507" s="77">
        <v>21</v>
      </c>
      <c r="AO507" s="77">
        <v>119</v>
      </c>
      <c r="AP507" s="77">
        <v>225</v>
      </c>
      <c r="AQ507" s="77">
        <v>5</v>
      </c>
      <c r="AR507" s="77">
        <f t="shared" si="392"/>
        <v>370</v>
      </c>
      <c r="AS507" s="77">
        <v>49</v>
      </c>
      <c r="AT507" s="78">
        <v>20</v>
      </c>
      <c r="AU507" s="79">
        <v>72</v>
      </c>
      <c r="AV507" s="80">
        <f t="shared" si="367"/>
        <v>23.138602520045819</v>
      </c>
      <c r="AW507" s="80">
        <f t="shared" si="368"/>
        <v>29.615004935834154</v>
      </c>
      <c r="AX507" s="80">
        <f t="shared" si="369"/>
        <v>42.588235294117652</v>
      </c>
      <c r="AY507" s="81">
        <f t="shared" si="370"/>
        <v>4.6875</v>
      </c>
      <c r="AZ507" s="81">
        <f t="shared" si="371"/>
        <v>20.238095238095237</v>
      </c>
      <c r="BA507" s="81">
        <f t="shared" si="372"/>
        <v>55.130434782608695</v>
      </c>
      <c r="BB507" s="81">
        <f t="shared" si="373"/>
        <v>37.489251934651762</v>
      </c>
      <c r="BC507" s="81">
        <f t="shared" si="374"/>
        <v>33.040078201368523</v>
      </c>
      <c r="BD507" s="82">
        <f t="shared" si="393"/>
        <v>258</v>
      </c>
      <c r="BE507" s="83">
        <v>16</v>
      </c>
      <c r="BF507" s="83">
        <v>24</v>
      </c>
      <c r="BG507" s="83">
        <v>23</v>
      </c>
      <c r="BH507" s="83">
        <v>116</v>
      </c>
      <c r="BI507" s="83">
        <v>246</v>
      </c>
      <c r="BJ507" s="83">
        <v>11</v>
      </c>
      <c r="BK507" s="77">
        <f t="shared" si="394"/>
        <v>396</v>
      </c>
      <c r="BL507" s="83">
        <f t="shared" si="375"/>
        <v>16</v>
      </c>
      <c r="BM507" s="84">
        <v>21</v>
      </c>
      <c r="BN507" s="83">
        <f t="shared" si="376"/>
        <v>24</v>
      </c>
      <c r="BO507" s="83">
        <f t="shared" si="377"/>
        <v>23</v>
      </c>
      <c r="BP507" s="83">
        <f t="shared" si="378"/>
        <v>116</v>
      </c>
      <c r="BQ507" s="83">
        <f t="shared" si="379"/>
        <v>246</v>
      </c>
      <c r="BR507" s="83">
        <f t="shared" si="380"/>
        <v>11</v>
      </c>
      <c r="BS507" s="77">
        <f t="shared" si="395"/>
        <v>396</v>
      </c>
      <c r="BT507" s="83">
        <f t="shared" si="381"/>
        <v>0</v>
      </c>
      <c r="BU507" s="77"/>
      <c r="BV507" s="83">
        <f t="shared" si="382"/>
        <v>0</v>
      </c>
      <c r="BW507" s="83">
        <f t="shared" si="383"/>
        <v>0</v>
      </c>
      <c r="BX507" s="83">
        <f t="shared" si="384"/>
        <v>0</v>
      </c>
      <c r="BY507" s="83">
        <f t="shared" si="385"/>
        <v>0</v>
      </c>
      <c r="BZ507" s="83">
        <f t="shared" si="386"/>
        <v>0</v>
      </c>
      <c r="CA507" s="77">
        <f t="shared" si="396"/>
        <v>0</v>
      </c>
      <c r="CC507" s="77"/>
      <c r="CI507" s="77">
        <f t="shared" si="397"/>
        <v>0</v>
      </c>
      <c r="CP507" s="77">
        <f t="shared" si="398"/>
        <v>0</v>
      </c>
      <c r="CQ507" s="85">
        <f t="shared" si="387"/>
        <v>0</v>
      </c>
      <c r="CR507" s="77"/>
      <c r="CS507" s="85">
        <f t="shared" si="406"/>
        <v>0</v>
      </c>
      <c r="CT507" s="85">
        <f t="shared" si="407"/>
        <v>0</v>
      </c>
      <c r="CU507" s="85">
        <f t="shared" si="408"/>
        <v>0</v>
      </c>
      <c r="CV507" s="85">
        <f t="shared" si="409"/>
        <v>0</v>
      </c>
      <c r="CW507" s="85">
        <f t="shared" si="405"/>
        <v>0</v>
      </c>
      <c r="CX507" s="77">
        <f t="shared" si="399"/>
        <v>0</v>
      </c>
      <c r="ET507" s="85">
        <v>15</v>
      </c>
      <c r="EU507" s="85">
        <v>15</v>
      </c>
      <c r="EV507" s="85">
        <v>2</v>
      </c>
      <c r="EW507" s="85">
        <v>72</v>
      </c>
      <c r="EX507" s="85">
        <v>151</v>
      </c>
      <c r="EY507" s="85">
        <v>3</v>
      </c>
      <c r="EZ507" s="85">
        <v>1</v>
      </c>
      <c r="FA507" s="85">
        <v>9</v>
      </c>
      <c r="FB507" s="85">
        <v>21</v>
      </c>
      <c r="FC507" s="85">
        <v>44</v>
      </c>
      <c r="FD507" s="85">
        <v>95</v>
      </c>
      <c r="FE507" s="85">
        <v>8</v>
      </c>
      <c r="FL507" s="86">
        <f t="shared" si="400"/>
        <v>340.09999999999991</v>
      </c>
      <c r="FM507" s="99">
        <f t="shared" si="388"/>
        <v>17</v>
      </c>
      <c r="FN507" s="99">
        <f t="shared" si="389"/>
        <v>3</v>
      </c>
      <c r="FO507" s="100">
        <f t="shared" si="390"/>
        <v>2.89</v>
      </c>
      <c r="FP507" s="100">
        <f t="shared" si="391"/>
        <v>513</v>
      </c>
      <c r="FQ507" s="101">
        <v>0.26275150573757716</v>
      </c>
      <c r="FR507" s="101">
        <v>0.16249082878371099</v>
      </c>
      <c r="FS507" s="101">
        <v>0.14438617548766278</v>
      </c>
      <c r="FT507" s="100" t="s">
        <v>1823</v>
      </c>
      <c r="FU507" s="100" t="s">
        <v>1705</v>
      </c>
      <c r="FV507" s="100" t="s">
        <v>1780</v>
      </c>
      <c r="FW507" s="100" t="s">
        <v>1920</v>
      </c>
      <c r="FX507" s="100" t="s">
        <v>1550</v>
      </c>
      <c r="FY507" s="100" t="s">
        <v>1740</v>
      </c>
      <c r="FZ507" s="100" t="s">
        <v>2266</v>
      </c>
      <c r="GA507" s="100" t="s">
        <v>1764</v>
      </c>
      <c r="GB507" s="100"/>
    </row>
    <row r="508" spans="1:184" hidden="1" x14ac:dyDescent="0.25">
      <c r="A508" s="32" t="s">
        <v>476</v>
      </c>
      <c r="B508" s="90" t="s">
        <v>497</v>
      </c>
      <c r="C508" s="41" t="str">
        <f>'[1]Özet tablo'!P507</f>
        <v>İZMİR</v>
      </c>
      <c r="D508" s="41"/>
      <c r="E508" s="41"/>
      <c r="F508" s="41"/>
      <c r="G508" s="91">
        <v>573</v>
      </c>
      <c r="H508" s="91">
        <v>1716</v>
      </c>
      <c r="I508" s="91">
        <v>2326</v>
      </c>
      <c r="J508" s="91">
        <v>4615</v>
      </c>
      <c r="K508" s="92">
        <v>477</v>
      </c>
      <c r="L508" s="92">
        <v>1457</v>
      </c>
      <c r="M508" s="92">
        <v>2386</v>
      </c>
      <c r="N508" s="92">
        <v>4320</v>
      </c>
      <c r="O508" s="93">
        <v>269</v>
      </c>
      <c r="P508" s="40">
        <v>613</v>
      </c>
      <c r="Q508" s="94">
        <f t="shared" si="403"/>
        <v>-295</v>
      </c>
      <c r="R508" s="95">
        <f t="shared" si="404"/>
        <v>-6.3921993499458291E-2</v>
      </c>
      <c r="S508" s="96">
        <v>3267</v>
      </c>
      <c r="T508" s="96">
        <v>4353</v>
      </c>
      <c r="U508" s="96">
        <v>3292</v>
      </c>
      <c r="V508" s="96">
        <v>4389</v>
      </c>
      <c r="W508" s="96">
        <v>7645</v>
      </c>
      <c r="X508" s="96">
        <v>10912</v>
      </c>
      <c r="Y508" s="73">
        <f t="shared" si="360"/>
        <v>14.600550964187327</v>
      </c>
      <c r="Z508" s="73">
        <f t="shared" si="361"/>
        <v>33.47116930852286</v>
      </c>
      <c r="AA508" s="73">
        <f t="shared" si="362"/>
        <v>62.02916160388822</v>
      </c>
      <c r="AB508" s="73">
        <f t="shared" si="363"/>
        <v>45.768476128188354</v>
      </c>
      <c r="AC508" s="73">
        <f t="shared" si="364"/>
        <v>36.436950146627566</v>
      </c>
      <c r="AD508" s="97">
        <f t="shared" si="365"/>
        <v>4146</v>
      </c>
      <c r="AE508" s="40">
        <f t="shared" si="366"/>
        <v>1250</v>
      </c>
      <c r="AF508" s="98">
        <v>4173</v>
      </c>
      <c r="AG508" s="98">
        <v>3361</v>
      </c>
      <c r="AH508" s="98">
        <v>4170</v>
      </c>
      <c r="AI508" s="98">
        <v>3168</v>
      </c>
      <c r="AJ508" s="98">
        <v>1054</v>
      </c>
      <c r="AK508" s="98">
        <v>966</v>
      </c>
      <c r="AL508" s="76">
        <v>95</v>
      </c>
      <c r="AM508" s="76">
        <v>226</v>
      </c>
      <c r="AN508" s="77">
        <v>492</v>
      </c>
      <c r="AO508" s="77">
        <v>1468</v>
      </c>
      <c r="AP508" s="77">
        <v>2248</v>
      </c>
      <c r="AQ508" s="77">
        <v>123</v>
      </c>
      <c r="AR508" s="77">
        <f t="shared" si="392"/>
        <v>4331</v>
      </c>
      <c r="AS508" s="77">
        <v>626</v>
      </c>
      <c r="AT508" s="78">
        <v>264</v>
      </c>
      <c r="AU508" s="79">
        <v>485</v>
      </c>
      <c r="AV508" s="80">
        <f t="shared" si="367"/>
        <v>34.262521059886659</v>
      </c>
      <c r="AW508" s="80">
        <f t="shared" si="368"/>
        <v>43.785772690106292</v>
      </c>
      <c r="AX508" s="80">
        <f t="shared" si="369"/>
        <v>55.082070707070706</v>
      </c>
      <c r="AY508" s="81">
        <f t="shared" si="370"/>
        <v>14.638500446295746</v>
      </c>
      <c r="AZ508" s="81">
        <f t="shared" si="371"/>
        <v>35.203836930455637</v>
      </c>
      <c r="BA508" s="81">
        <f t="shared" si="372"/>
        <v>70.985315016579818</v>
      </c>
      <c r="BB508" s="81">
        <f t="shared" si="373"/>
        <v>53.205433746425172</v>
      </c>
      <c r="BC508" s="81">
        <f t="shared" si="374"/>
        <v>46.010813662138993</v>
      </c>
      <c r="BD508" s="82">
        <f t="shared" si="393"/>
        <v>1225</v>
      </c>
      <c r="BE508" s="83">
        <v>104</v>
      </c>
      <c r="BF508" s="83">
        <v>302</v>
      </c>
      <c r="BG508" s="83">
        <v>481</v>
      </c>
      <c r="BH508" s="83">
        <v>1454</v>
      </c>
      <c r="BI508" s="83">
        <v>2383</v>
      </c>
      <c r="BJ508" s="83">
        <v>228</v>
      </c>
      <c r="BK508" s="77">
        <f t="shared" si="394"/>
        <v>4546</v>
      </c>
      <c r="BL508" s="83">
        <f t="shared" si="375"/>
        <v>67</v>
      </c>
      <c r="BM508" s="84">
        <v>123</v>
      </c>
      <c r="BN508" s="83">
        <f t="shared" si="376"/>
        <v>180</v>
      </c>
      <c r="BO508" s="83">
        <f t="shared" si="377"/>
        <v>222</v>
      </c>
      <c r="BP508" s="83">
        <f t="shared" si="378"/>
        <v>961</v>
      </c>
      <c r="BQ508" s="83">
        <f t="shared" si="379"/>
        <v>1813</v>
      </c>
      <c r="BR508" s="83">
        <f t="shared" si="380"/>
        <v>164</v>
      </c>
      <c r="BS508" s="77">
        <f t="shared" si="395"/>
        <v>3160</v>
      </c>
      <c r="BT508" s="83">
        <f t="shared" si="381"/>
        <v>30</v>
      </c>
      <c r="BU508" s="77">
        <v>101</v>
      </c>
      <c r="BV508" s="83">
        <f t="shared" si="382"/>
        <v>110</v>
      </c>
      <c r="BW508" s="83">
        <f t="shared" si="383"/>
        <v>230</v>
      </c>
      <c r="BX508" s="83">
        <f t="shared" si="384"/>
        <v>426</v>
      </c>
      <c r="BY508" s="83">
        <f t="shared" si="385"/>
        <v>534</v>
      </c>
      <c r="BZ508" s="83">
        <f t="shared" si="386"/>
        <v>61</v>
      </c>
      <c r="CA508" s="77">
        <f t="shared" si="396"/>
        <v>1251</v>
      </c>
      <c r="CB508" s="85">
        <v>4</v>
      </c>
      <c r="CC508" s="77">
        <v>2</v>
      </c>
      <c r="CD508" s="85">
        <v>9</v>
      </c>
      <c r="CE508" s="85">
        <v>22</v>
      </c>
      <c r="CF508" s="85">
        <v>37</v>
      </c>
      <c r="CG508" s="85">
        <v>25</v>
      </c>
      <c r="CH508" s="85">
        <v>3</v>
      </c>
      <c r="CI508" s="77">
        <f t="shared" si="397"/>
        <v>87</v>
      </c>
      <c r="CJ508" s="85">
        <v>1</v>
      </c>
      <c r="CK508" s="85">
        <v>1</v>
      </c>
      <c r="CL508" s="85">
        <v>7</v>
      </c>
      <c r="CM508" s="85">
        <v>11</v>
      </c>
      <c r="CN508" s="85">
        <v>3</v>
      </c>
      <c r="CO508" s="85">
        <v>0</v>
      </c>
      <c r="CP508" s="77">
        <f t="shared" si="398"/>
        <v>21</v>
      </c>
      <c r="CQ508" s="85">
        <f t="shared" si="387"/>
        <v>2</v>
      </c>
      <c r="CR508" s="77"/>
      <c r="CS508" s="85">
        <f t="shared" si="406"/>
        <v>2</v>
      </c>
      <c r="CT508" s="85">
        <f t="shared" si="407"/>
        <v>0</v>
      </c>
      <c r="CU508" s="85">
        <f t="shared" si="408"/>
        <v>19</v>
      </c>
      <c r="CV508" s="85">
        <f t="shared" si="409"/>
        <v>8</v>
      </c>
      <c r="CW508" s="85">
        <f t="shared" si="405"/>
        <v>0</v>
      </c>
      <c r="CX508" s="77">
        <f t="shared" si="399"/>
        <v>27</v>
      </c>
      <c r="CY508" s="85">
        <v>2</v>
      </c>
      <c r="CZ508" s="85">
        <v>2</v>
      </c>
      <c r="DA508" s="85">
        <v>0</v>
      </c>
      <c r="DB508" s="85">
        <v>19</v>
      </c>
      <c r="DC508" s="85">
        <v>8</v>
      </c>
      <c r="DD508" s="85">
        <v>0</v>
      </c>
      <c r="DP508" s="85">
        <v>4</v>
      </c>
      <c r="DQ508" s="85">
        <v>7</v>
      </c>
      <c r="DR508" s="85">
        <v>30</v>
      </c>
      <c r="DS508" s="85">
        <v>47</v>
      </c>
      <c r="DT508" s="85">
        <v>22</v>
      </c>
      <c r="DU508" s="85">
        <v>1</v>
      </c>
      <c r="DV508" s="85">
        <v>4</v>
      </c>
      <c r="DW508" s="85">
        <v>12</v>
      </c>
      <c r="DX508" s="85">
        <v>21</v>
      </c>
      <c r="DY508" s="85">
        <v>38</v>
      </c>
      <c r="DZ508" s="85">
        <v>85</v>
      </c>
      <c r="EA508" s="85">
        <v>10</v>
      </c>
      <c r="EB508" s="85">
        <v>26</v>
      </c>
      <c r="EC508" s="85">
        <v>98</v>
      </c>
      <c r="ED508" s="85">
        <v>209</v>
      </c>
      <c r="EE508" s="85">
        <v>388</v>
      </c>
      <c r="EF508" s="85">
        <v>449</v>
      </c>
      <c r="EG508" s="85">
        <v>51</v>
      </c>
      <c r="EH508" s="85">
        <v>1</v>
      </c>
      <c r="EI508" s="85">
        <v>0</v>
      </c>
      <c r="EJ508" s="85">
        <v>1</v>
      </c>
      <c r="EK508" s="85">
        <v>1</v>
      </c>
      <c r="EL508" s="85">
        <v>1</v>
      </c>
      <c r="EM508" s="85">
        <v>0</v>
      </c>
      <c r="ET508" s="85">
        <v>59</v>
      </c>
      <c r="EU508" s="85">
        <v>139</v>
      </c>
      <c r="EV508" s="85">
        <v>58</v>
      </c>
      <c r="EW508" s="85">
        <v>639</v>
      </c>
      <c r="EX508" s="85">
        <v>1543</v>
      </c>
      <c r="EY508" s="85">
        <v>139</v>
      </c>
      <c r="EZ508" s="85">
        <v>3</v>
      </c>
      <c r="FA508" s="85">
        <v>34</v>
      </c>
      <c r="FB508" s="85">
        <v>133</v>
      </c>
      <c r="FC508" s="85">
        <v>274</v>
      </c>
      <c r="FD508" s="85">
        <v>247</v>
      </c>
      <c r="FE508" s="85">
        <v>24</v>
      </c>
      <c r="FL508" s="86">
        <f t="shared" si="400"/>
        <v>1033.5999999999995</v>
      </c>
      <c r="FM508" s="99">
        <f t="shared" si="388"/>
        <v>51</v>
      </c>
      <c r="FN508" s="99">
        <f t="shared" si="389"/>
        <v>10</v>
      </c>
      <c r="FO508" s="100">
        <f t="shared" si="390"/>
        <v>8.67</v>
      </c>
      <c r="FP508" s="100">
        <f t="shared" si="391"/>
        <v>1710</v>
      </c>
      <c r="FQ508" s="101">
        <v>0.24254998113919291</v>
      </c>
      <c r="FR508" s="101">
        <v>0.10504347596732923</v>
      </c>
      <c r="FS508" s="101">
        <v>9.9944299867597938E-2</v>
      </c>
      <c r="FT508" s="100" t="s">
        <v>2222</v>
      </c>
      <c r="FU508" s="100" t="s">
        <v>2266</v>
      </c>
      <c r="FV508" s="100" t="s">
        <v>1808</v>
      </c>
      <c r="FW508" s="100" t="s">
        <v>2193</v>
      </c>
      <c r="FX508" s="100" t="s">
        <v>2217</v>
      </c>
      <c r="FY508" s="100" t="s">
        <v>1991</v>
      </c>
      <c r="FZ508" s="100" t="s">
        <v>2124</v>
      </c>
      <c r="GA508" s="100" t="s">
        <v>2063</v>
      </c>
      <c r="GB508" s="100"/>
    </row>
    <row r="509" spans="1:184" hidden="1" x14ac:dyDescent="0.25">
      <c r="A509" s="32" t="s">
        <v>476</v>
      </c>
      <c r="B509" s="90" t="s">
        <v>498</v>
      </c>
      <c r="C509" s="41" t="str">
        <f>'[1]Özet tablo'!P508</f>
        <v>İZMİR</v>
      </c>
      <c r="D509" s="41"/>
      <c r="E509" s="41"/>
      <c r="F509" s="41"/>
      <c r="G509" s="91">
        <v>93</v>
      </c>
      <c r="H509" s="91">
        <v>422</v>
      </c>
      <c r="I509" s="91">
        <v>556</v>
      </c>
      <c r="J509" s="91">
        <v>1071</v>
      </c>
      <c r="K509" s="92">
        <v>90</v>
      </c>
      <c r="L509" s="92">
        <v>331</v>
      </c>
      <c r="M509" s="92">
        <v>642</v>
      </c>
      <c r="N509" s="92">
        <v>1063</v>
      </c>
      <c r="O509" s="93">
        <v>32</v>
      </c>
      <c r="P509" s="40">
        <v>149</v>
      </c>
      <c r="Q509" s="94">
        <f t="shared" si="403"/>
        <v>-8</v>
      </c>
      <c r="R509" s="95">
        <f t="shared" si="404"/>
        <v>-7.4696545284780582E-3</v>
      </c>
      <c r="S509" s="96">
        <v>808</v>
      </c>
      <c r="T509" s="96">
        <v>1013</v>
      </c>
      <c r="U509" s="96">
        <v>802</v>
      </c>
      <c r="V509" s="96">
        <v>1061</v>
      </c>
      <c r="W509" s="96">
        <v>1815</v>
      </c>
      <c r="X509" s="96">
        <v>2623</v>
      </c>
      <c r="Y509" s="73">
        <f t="shared" si="360"/>
        <v>11.138613861386139</v>
      </c>
      <c r="Z509" s="73">
        <f t="shared" si="361"/>
        <v>32.675222112537014</v>
      </c>
      <c r="AA509" s="73">
        <f t="shared" si="362"/>
        <v>65.461346633416468</v>
      </c>
      <c r="AB509" s="73">
        <f t="shared" si="363"/>
        <v>47.162534435261712</v>
      </c>
      <c r="AC509" s="73">
        <f t="shared" si="364"/>
        <v>36.065573770491802</v>
      </c>
      <c r="AD509" s="97">
        <f t="shared" si="365"/>
        <v>959</v>
      </c>
      <c r="AE509" s="40">
        <f t="shared" si="366"/>
        <v>277</v>
      </c>
      <c r="AF509" s="98">
        <v>1136</v>
      </c>
      <c r="AG509" s="98">
        <v>885</v>
      </c>
      <c r="AH509" s="98">
        <v>1083</v>
      </c>
      <c r="AI509" s="98">
        <v>768</v>
      </c>
      <c r="AJ509" s="98">
        <v>275</v>
      </c>
      <c r="AK509" s="98">
        <v>255</v>
      </c>
      <c r="AL509" s="76">
        <v>32</v>
      </c>
      <c r="AM509" s="76">
        <v>57</v>
      </c>
      <c r="AN509" s="77">
        <v>113</v>
      </c>
      <c r="AO509" s="77">
        <v>357</v>
      </c>
      <c r="AP509" s="77">
        <v>660</v>
      </c>
      <c r="AQ509" s="77">
        <v>17</v>
      </c>
      <c r="AR509" s="77">
        <f t="shared" si="392"/>
        <v>1147</v>
      </c>
      <c r="AS509" s="77">
        <v>173</v>
      </c>
      <c r="AT509" s="78">
        <v>23</v>
      </c>
      <c r="AU509" s="79">
        <v>68</v>
      </c>
      <c r="AV509" s="80">
        <f t="shared" si="367"/>
        <v>37.326073805202661</v>
      </c>
      <c r="AW509" s="80">
        <f t="shared" si="368"/>
        <v>46.515397082658019</v>
      </c>
      <c r="AX509" s="80">
        <f t="shared" si="369"/>
        <v>65.625</v>
      </c>
      <c r="AY509" s="81">
        <f t="shared" si="370"/>
        <v>12.768361581920903</v>
      </c>
      <c r="AZ509" s="81">
        <f t="shared" si="371"/>
        <v>32.963988919667592</v>
      </c>
      <c r="BA509" s="81">
        <f t="shared" si="372"/>
        <v>72.003835091083417</v>
      </c>
      <c r="BB509" s="81">
        <f t="shared" si="373"/>
        <v>52.116650987770463</v>
      </c>
      <c r="BC509" s="81">
        <f t="shared" si="374"/>
        <v>44.813278008298759</v>
      </c>
      <c r="BD509" s="82">
        <f t="shared" si="393"/>
        <v>292</v>
      </c>
      <c r="BE509" s="83">
        <v>32</v>
      </c>
      <c r="BF509" s="83">
        <v>75</v>
      </c>
      <c r="BG509" s="83">
        <v>100</v>
      </c>
      <c r="BH509" s="83">
        <v>323</v>
      </c>
      <c r="BI509" s="83">
        <v>670</v>
      </c>
      <c r="BJ509" s="83">
        <v>39</v>
      </c>
      <c r="BK509" s="77">
        <f t="shared" si="394"/>
        <v>1132</v>
      </c>
      <c r="BL509" s="83">
        <f t="shared" si="375"/>
        <v>26</v>
      </c>
      <c r="BM509" s="84">
        <v>41</v>
      </c>
      <c r="BN509" s="83">
        <f t="shared" si="376"/>
        <v>54</v>
      </c>
      <c r="BO509" s="83">
        <f t="shared" si="377"/>
        <v>62</v>
      </c>
      <c r="BP509" s="83">
        <f t="shared" si="378"/>
        <v>252</v>
      </c>
      <c r="BQ509" s="83">
        <f t="shared" si="379"/>
        <v>623</v>
      </c>
      <c r="BR509" s="83">
        <f t="shared" si="380"/>
        <v>36</v>
      </c>
      <c r="BS509" s="77">
        <f t="shared" si="395"/>
        <v>973</v>
      </c>
      <c r="BT509" s="83">
        <f t="shared" si="381"/>
        <v>4</v>
      </c>
      <c r="BU509" s="77">
        <v>13</v>
      </c>
      <c r="BV509" s="83">
        <f t="shared" si="382"/>
        <v>18</v>
      </c>
      <c r="BW509" s="83">
        <f t="shared" si="383"/>
        <v>25</v>
      </c>
      <c r="BX509" s="83">
        <f t="shared" si="384"/>
        <v>54</v>
      </c>
      <c r="BY509" s="83">
        <f t="shared" si="385"/>
        <v>37</v>
      </c>
      <c r="BZ509" s="83">
        <f t="shared" si="386"/>
        <v>3</v>
      </c>
      <c r="CA509" s="77">
        <f t="shared" si="396"/>
        <v>119</v>
      </c>
      <c r="CB509" s="85">
        <v>2</v>
      </c>
      <c r="CC509" s="77">
        <v>3</v>
      </c>
      <c r="CD509" s="85">
        <v>3</v>
      </c>
      <c r="CE509" s="85">
        <v>13</v>
      </c>
      <c r="CF509" s="85">
        <v>17</v>
      </c>
      <c r="CG509" s="85">
        <v>10</v>
      </c>
      <c r="CH509" s="85">
        <v>0</v>
      </c>
      <c r="CI509" s="77">
        <f t="shared" si="397"/>
        <v>40</v>
      </c>
      <c r="CP509" s="77">
        <f t="shared" si="398"/>
        <v>0</v>
      </c>
      <c r="CQ509" s="85">
        <f t="shared" si="387"/>
        <v>0</v>
      </c>
      <c r="CR509" s="77"/>
      <c r="CS509" s="85">
        <f t="shared" si="406"/>
        <v>0</v>
      </c>
      <c r="CT509" s="85">
        <f t="shared" si="407"/>
        <v>0</v>
      </c>
      <c r="CU509" s="85">
        <f t="shared" si="408"/>
        <v>0</v>
      </c>
      <c r="CV509" s="85">
        <f t="shared" si="409"/>
        <v>0</v>
      </c>
      <c r="CW509" s="85">
        <f t="shared" si="405"/>
        <v>0</v>
      </c>
      <c r="CX509" s="77">
        <f t="shared" si="399"/>
        <v>0</v>
      </c>
      <c r="DV509" s="85">
        <v>1</v>
      </c>
      <c r="DW509" s="85">
        <v>2</v>
      </c>
      <c r="DX509" s="85">
        <v>1</v>
      </c>
      <c r="DY509" s="85">
        <v>7</v>
      </c>
      <c r="DZ509" s="85">
        <v>7</v>
      </c>
      <c r="EA509" s="85">
        <v>2</v>
      </c>
      <c r="EB509" s="85">
        <v>3</v>
      </c>
      <c r="EC509" s="85">
        <v>16</v>
      </c>
      <c r="ED509" s="85">
        <v>24</v>
      </c>
      <c r="EE509" s="85">
        <v>47</v>
      </c>
      <c r="EF509" s="85">
        <v>30</v>
      </c>
      <c r="EG509" s="85">
        <v>1</v>
      </c>
      <c r="ET509" s="85">
        <v>24</v>
      </c>
      <c r="EU509" s="85">
        <v>36</v>
      </c>
      <c r="EV509" s="85">
        <v>13</v>
      </c>
      <c r="EW509" s="85">
        <v>155</v>
      </c>
      <c r="EX509" s="85">
        <v>409</v>
      </c>
      <c r="EY509" s="85">
        <v>20</v>
      </c>
      <c r="EZ509" s="85">
        <v>2</v>
      </c>
      <c r="FA509" s="85">
        <v>18</v>
      </c>
      <c r="FB509" s="85">
        <v>49</v>
      </c>
      <c r="FC509" s="85">
        <v>97</v>
      </c>
      <c r="FD509" s="85">
        <v>214</v>
      </c>
      <c r="FE509" s="85">
        <v>16</v>
      </c>
      <c r="FL509" s="86">
        <f t="shared" si="400"/>
        <v>238.69999999999982</v>
      </c>
      <c r="FM509" s="99">
        <f t="shared" si="388"/>
        <v>11</v>
      </c>
      <c r="FN509" s="99">
        <f t="shared" si="389"/>
        <v>2</v>
      </c>
      <c r="FO509" s="100">
        <f t="shared" si="390"/>
        <v>1.87</v>
      </c>
      <c r="FP509" s="100">
        <f t="shared" si="391"/>
        <v>342</v>
      </c>
      <c r="FQ509" s="101">
        <v>0.34272034117094941</v>
      </c>
      <c r="FR509" s="101">
        <v>0.21262499360703152</v>
      </c>
      <c r="FS509" s="101">
        <v>0.15280050999229078</v>
      </c>
      <c r="FT509" s="100" t="s">
        <v>2044</v>
      </c>
      <c r="FU509" s="100" t="s">
        <v>1657</v>
      </c>
      <c r="FV509" s="100" t="s">
        <v>2042</v>
      </c>
      <c r="FW509" s="100" t="s">
        <v>2318</v>
      </c>
      <c r="FX509" s="100" t="s">
        <v>2311</v>
      </c>
      <c r="FY509" s="100" t="s">
        <v>2328</v>
      </c>
      <c r="FZ509" s="100" t="s">
        <v>2254</v>
      </c>
      <c r="GA509" s="100" t="s">
        <v>2269</v>
      </c>
      <c r="GB509" s="100"/>
    </row>
    <row r="510" spans="1:184" hidden="1" x14ac:dyDescent="0.25">
      <c r="A510" s="32" t="s">
        <v>476</v>
      </c>
      <c r="B510" s="90" t="s">
        <v>499</v>
      </c>
      <c r="C510" s="41" t="str">
        <f>'[1]Özet tablo'!P509</f>
        <v>İZMİR</v>
      </c>
      <c r="D510" s="41"/>
      <c r="E510" s="41"/>
      <c r="F510" s="41"/>
      <c r="G510" s="91">
        <v>91</v>
      </c>
      <c r="H510" s="91">
        <v>613</v>
      </c>
      <c r="I510" s="91">
        <v>1001</v>
      </c>
      <c r="J510" s="91">
        <v>1705</v>
      </c>
      <c r="K510" s="92">
        <v>135</v>
      </c>
      <c r="L510" s="92">
        <v>607</v>
      </c>
      <c r="M510" s="92">
        <v>1259</v>
      </c>
      <c r="N510" s="92">
        <v>2001</v>
      </c>
      <c r="O510" s="93">
        <v>99</v>
      </c>
      <c r="P510" s="40">
        <v>302</v>
      </c>
      <c r="Q510" s="94">
        <f t="shared" si="403"/>
        <v>296</v>
      </c>
      <c r="R510" s="95">
        <f t="shared" si="404"/>
        <v>0.17360703812316716</v>
      </c>
      <c r="S510" s="96">
        <v>1886</v>
      </c>
      <c r="T510" s="96">
        <v>2454</v>
      </c>
      <c r="U510" s="96">
        <v>1847</v>
      </c>
      <c r="V510" s="96">
        <v>2411</v>
      </c>
      <c r="W510" s="96">
        <v>4301</v>
      </c>
      <c r="X510" s="96">
        <v>6187</v>
      </c>
      <c r="Y510" s="73">
        <f t="shared" si="360"/>
        <v>7.1580063626723227</v>
      </c>
      <c r="Z510" s="73">
        <f t="shared" si="361"/>
        <v>24.735126324368377</v>
      </c>
      <c r="AA510" s="73">
        <f t="shared" si="362"/>
        <v>57.173795343800762</v>
      </c>
      <c r="AB510" s="73">
        <f t="shared" si="363"/>
        <v>38.665426644966288</v>
      </c>
      <c r="AC510" s="73">
        <f t="shared" si="364"/>
        <v>29.060934216906414</v>
      </c>
      <c r="AD510" s="97">
        <f t="shared" si="365"/>
        <v>2638</v>
      </c>
      <c r="AE510" s="40">
        <f t="shared" si="366"/>
        <v>791</v>
      </c>
      <c r="AF510" s="98">
        <v>2548</v>
      </c>
      <c r="AG510" s="98">
        <v>2081</v>
      </c>
      <c r="AH510" s="98">
        <v>2536</v>
      </c>
      <c r="AI510" s="98">
        <v>1956</v>
      </c>
      <c r="AJ510" s="98">
        <v>599</v>
      </c>
      <c r="AK510" s="98">
        <v>586</v>
      </c>
      <c r="AL510" s="76">
        <v>52</v>
      </c>
      <c r="AM510" s="76">
        <v>102</v>
      </c>
      <c r="AN510" s="77">
        <v>125</v>
      </c>
      <c r="AO510" s="77">
        <v>703</v>
      </c>
      <c r="AP510" s="77">
        <v>1396</v>
      </c>
      <c r="AQ510" s="77">
        <v>61</v>
      </c>
      <c r="AR510" s="77">
        <f t="shared" si="392"/>
        <v>2285</v>
      </c>
      <c r="AS510" s="77">
        <v>380</v>
      </c>
      <c r="AT510" s="78">
        <v>83</v>
      </c>
      <c r="AU510" s="79">
        <v>205</v>
      </c>
      <c r="AV510" s="80">
        <f t="shared" si="367"/>
        <v>29.77458508793659</v>
      </c>
      <c r="AW510" s="80">
        <f t="shared" si="368"/>
        <v>39.626001780943895</v>
      </c>
      <c r="AX510" s="80">
        <f t="shared" si="369"/>
        <v>55.061349693251536</v>
      </c>
      <c r="AY510" s="81">
        <f t="shared" si="370"/>
        <v>6.0067275348390199</v>
      </c>
      <c r="AZ510" s="81">
        <f t="shared" si="371"/>
        <v>27.720820189274448</v>
      </c>
      <c r="BA510" s="81">
        <f t="shared" si="372"/>
        <v>65.909980430528378</v>
      </c>
      <c r="BB510" s="81">
        <f t="shared" si="373"/>
        <v>46.886662738165391</v>
      </c>
      <c r="BC510" s="81">
        <f t="shared" si="374"/>
        <v>39.020707506471098</v>
      </c>
      <c r="BD510" s="82">
        <f t="shared" si="393"/>
        <v>871</v>
      </c>
      <c r="BE510" s="83">
        <v>55</v>
      </c>
      <c r="BF510" s="83">
        <v>141</v>
      </c>
      <c r="BG510" s="83">
        <v>145</v>
      </c>
      <c r="BH510" s="83">
        <v>672</v>
      </c>
      <c r="BI510" s="83">
        <v>1466</v>
      </c>
      <c r="BJ510" s="83">
        <v>104</v>
      </c>
      <c r="BK510" s="77">
        <f t="shared" si="394"/>
        <v>2387</v>
      </c>
      <c r="BL510" s="83">
        <f t="shared" si="375"/>
        <v>39</v>
      </c>
      <c r="BM510" s="84">
        <v>62</v>
      </c>
      <c r="BN510" s="83">
        <f t="shared" si="376"/>
        <v>96</v>
      </c>
      <c r="BO510" s="83">
        <f t="shared" si="377"/>
        <v>34</v>
      </c>
      <c r="BP510" s="83">
        <f t="shared" si="378"/>
        <v>472</v>
      </c>
      <c r="BQ510" s="83">
        <f t="shared" si="379"/>
        <v>1230</v>
      </c>
      <c r="BR510" s="83">
        <f t="shared" si="380"/>
        <v>79</v>
      </c>
      <c r="BS510" s="77">
        <f t="shared" si="395"/>
        <v>1815</v>
      </c>
      <c r="BT510" s="83">
        <f t="shared" si="381"/>
        <v>15</v>
      </c>
      <c r="BU510" s="77">
        <v>36</v>
      </c>
      <c r="BV510" s="83">
        <f t="shared" si="382"/>
        <v>42</v>
      </c>
      <c r="BW510" s="83">
        <f t="shared" si="383"/>
        <v>96</v>
      </c>
      <c r="BX510" s="83">
        <f t="shared" si="384"/>
        <v>183</v>
      </c>
      <c r="BY510" s="83">
        <f t="shared" si="385"/>
        <v>236</v>
      </c>
      <c r="BZ510" s="83">
        <f t="shared" si="386"/>
        <v>25</v>
      </c>
      <c r="CA510" s="77">
        <f t="shared" si="396"/>
        <v>540</v>
      </c>
      <c r="CB510" s="85">
        <v>1</v>
      </c>
      <c r="CC510" s="77">
        <v>4</v>
      </c>
      <c r="CD510" s="85">
        <v>3</v>
      </c>
      <c r="CE510" s="85">
        <v>15</v>
      </c>
      <c r="CF510" s="85">
        <v>17</v>
      </c>
      <c r="CG510" s="85">
        <v>0</v>
      </c>
      <c r="CH510" s="85">
        <v>0</v>
      </c>
      <c r="CI510" s="77">
        <f t="shared" si="397"/>
        <v>32</v>
      </c>
      <c r="CP510" s="77">
        <f t="shared" si="398"/>
        <v>0</v>
      </c>
      <c r="CQ510" s="85">
        <f t="shared" si="387"/>
        <v>0</v>
      </c>
      <c r="CR510" s="77"/>
      <c r="CS510" s="85">
        <f t="shared" si="406"/>
        <v>0</v>
      </c>
      <c r="CT510" s="85">
        <f t="shared" si="407"/>
        <v>0</v>
      </c>
      <c r="CU510" s="85">
        <f t="shared" si="408"/>
        <v>0</v>
      </c>
      <c r="CV510" s="85">
        <f t="shared" si="409"/>
        <v>0</v>
      </c>
      <c r="CW510" s="85">
        <f t="shared" si="405"/>
        <v>0</v>
      </c>
      <c r="CX510" s="77">
        <f t="shared" si="399"/>
        <v>0</v>
      </c>
      <c r="DP510" s="85">
        <v>1</v>
      </c>
      <c r="DQ510" s="85">
        <v>5</v>
      </c>
      <c r="DR510" s="85">
        <v>10</v>
      </c>
      <c r="DS510" s="85">
        <v>34</v>
      </c>
      <c r="DT510" s="85">
        <v>35</v>
      </c>
      <c r="DU510" s="85">
        <v>2</v>
      </c>
      <c r="DV510" s="85">
        <v>4</v>
      </c>
      <c r="DW510" s="85">
        <v>12</v>
      </c>
      <c r="DX510" s="85">
        <v>1</v>
      </c>
      <c r="DY510" s="85">
        <v>40</v>
      </c>
      <c r="DZ510" s="85">
        <v>106</v>
      </c>
      <c r="EA510" s="85">
        <v>20</v>
      </c>
      <c r="EB510" s="85">
        <v>11</v>
      </c>
      <c r="EC510" s="85">
        <v>30</v>
      </c>
      <c r="ED510" s="85">
        <v>95</v>
      </c>
      <c r="EE510" s="85">
        <v>143</v>
      </c>
      <c r="EF510" s="85">
        <v>130</v>
      </c>
      <c r="EG510" s="85">
        <v>5</v>
      </c>
      <c r="EH510" s="85">
        <v>2</v>
      </c>
      <c r="EI510" s="85">
        <v>2</v>
      </c>
      <c r="EJ510" s="85">
        <v>0</v>
      </c>
      <c r="EK510" s="85">
        <v>1</v>
      </c>
      <c r="EL510" s="85">
        <v>3</v>
      </c>
      <c r="EM510" s="85">
        <v>0</v>
      </c>
      <c r="ET510" s="85">
        <v>35</v>
      </c>
      <c r="EU510" s="85">
        <v>85</v>
      </c>
      <c r="EV510" s="85">
        <v>20</v>
      </c>
      <c r="EW510" s="85">
        <v>396</v>
      </c>
      <c r="EX510" s="85">
        <v>1139</v>
      </c>
      <c r="EY510" s="85">
        <v>74</v>
      </c>
      <c r="EZ510" s="85">
        <v>1</v>
      </c>
      <c r="FA510" s="85">
        <v>4</v>
      </c>
      <c r="FB510" s="85">
        <v>4</v>
      </c>
      <c r="FC510" s="85">
        <v>41</v>
      </c>
      <c r="FD510" s="85">
        <v>53</v>
      </c>
      <c r="FE510" s="85">
        <v>3</v>
      </c>
      <c r="FL510" s="86">
        <f t="shared" si="400"/>
        <v>901.39999999999964</v>
      </c>
      <c r="FM510" s="99">
        <f t="shared" si="388"/>
        <v>45</v>
      </c>
      <c r="FN510" s="99">
        <f t="shared" si="389"/>
        <v>9</v>
      </c>
      <c r="FO510" s="100">
        <f t="shared" si="390"/>
        <v>7.65</v>
      </c>
      <c r="FP510" s="100">
        <f t="shared" si="391"/>
        <v>1539</v>
      </c>
      <c r="FQ510" s="101">
        <v>0.34929541529282443</v>
      </c>
      <c r="FR510" s="101">
        <v>0.26331530105115031</v>
      </c>
      <c r="FS510" s="101">
        <v>0.22825984990619136</v>
      </c>
      <c r="FT510" s="100" t="s">
        <v>1464</v>
      </c>
      <c r="FU510" s="100" t="s">
        <v>1465</v>
      </c>
      <c r="FV510" s="100" t="s">
        <v>1466</v>
      </c>
      <c r="FW510" s="100" t="s">
        <v>1463</v>
      </c>
      <c r="FX510" s="100" t="s">
        <v>1416</v>
      </c>
      <c r="FY510" s="100" t="s">
        <v>1444</v>
      </c>
      <c r="FZ510" s="100" t="s">
        <v>1467</v>
      </c>
      <c r="GA510" s="100" t="s">
        <v>1444</v>
      </c>
      <c r="GB510" s="100"/>
    </row>
    <row r="511" spans="1:184" hidden="1" x14ac:dyDescent="0.25">
      <c r="A511" s="32" t="s">
        <v>476</v>
      </c>
      <c r="B511" s="90" t="s">
        <v>500</v>
      </c>
      <c r="C511" s="41" t="str">
        <f>'[1]Özet tablo'!P510</f>
        <v>İZMİR</v>
      </c>
      <c r="D511" s="41"/>
      <c r="E511" s="41"/>
      <c r="F511" s="41"/>
      <c r="G511" s="91">
        <v>213</v>
      </c>
      <c r="H511" s="91">
        <v>366</v>
      </c>
      <c r="I511" s="91">
        <v>543</v>
      </c>
      <c r="J511" s="91">
        <v>1122</v>
      </c>
      <c r="K511" s="92">
        <v>138</v>
      </c>
      <c r="L511" s="92">
        <v>352</v>
      </c>
      <c r="M511" s="92">
        <v>514</v>
      </c>
      <c r="N511" s="92">
        <v>1004</v>
      </c>
      <c r="O511" s="93">
        <v>11</v>
      </c>
      <c r="P511" s="40">
        <v>135</v>
      </c>
      <c r="Q511" s="94">
        <f t="shared" si="403"/>
        <v>-118</v>
      </c>
      <c r="R511" s="95">
        <f t="shared" si="404"/>
        <v>-0.10516934046345811</v>
      </c>
      <c r="S511" s="96">
        <v>464</v>
      </c>
      <c r="T511" s="96">
        <v>671</v>
      </c>
      <c r="U511" s="96">
        <v>498</v>
      </c>
      <c r="V511" s="96">
        <v>664</v>
      </c>
      <c r="W511" s="96">
        <v>1169</v>
      </c>
      <c r="X511" s="96">
        <v>1633</v>
      </c>
      <c r="Y511" s="73">
        <f t="shared" si="360"/>
        <v>29.741379310344829</v>
      </c>
      <c r="Z511" s="73">
        <f t="shared" si="361"/>
        <v>52.459016393442624</v>
      </c>
      <c r="AA511" s="73">
        <f t="shared" si="362"/>
        <v>78.313253012048193</v>
      </c>
      <c r="AB511" s="73">
        <f t="shared" si="363"/>
        <v>63.473053892215567</v>
      </c>
      <c r="AC511" s="73">
        <f t="shared" si="364"/>
        <v>53.888548683404778</v>
      </c>
      <c r="AD511" s="97">
        <f t="shared" si="365"/>
        <v>427</v>
      </c>
      <c r="AE511" s="40">
        <f t="shared" si="366"/>
        <v>108</v>
      </c>
      <c r="AF511" s="98">
        <v>627</v>
      </c>
      <c r="AG511" s="98">
        <v>502</v>
      </c>
      <c r="AH511" s="98">
        <v>631</v>
      </c>
      <c r="AI511" s="98">
        <v>489</v>
      </c>
      <c r="AJ511" s="98">
        <v>167</v>
      </c>
      <c r="AK511" s="98">
        <v>162</v>
      </c>
      <c r="AL511" s="76">
        <v>27</v>
      </c>
      <c r="AM511" s="76">
        <v>76</v>
      </c>
      <c r="AN511" s="77">
        <v>211</v>
      </c>
      <c r="AO511" s="77">
        <v>401</v>
      </c>
      <c r="AP511" s="77">
        <v>595</v>
      </c>
      <c r="AQ511" s="77">
        <v>36</v>
      </c>
      <c r="AR511" s="77">
        <f t="shared" si="392"/>
        <v>1243</v>
      </c>
      <c r="AS511" s="77">
        <v>166</v>
      </c>
      <c r="AT511" s="78">
        <v>7</v>
      </c>
      <c r="AU511" s="79">
        <v>29</v>
      </c>
      <c r="AV511" s="80">
        <f t="shared" si="367"/>
        <v>68.213925327951557</v>
      </c>
      <c r="AW511" s="80">
        <f t="shared" si="368"/>
        <v>77.321428571428569</v>
      </c>
      <c r="AX511" s="80">
        <f t="shared" si="369"/>
        <v>95.092024539877301</v>
      </c>
      <c r="AY511" s="81">
        <f t="shared" si="370"/>
        <v>42.031872509960159</v>
      </c>
      <c r="AZ511" s="81">
        <f t="shared" si="371"/>
        <v>63.549920760697312</v>
      </c>
      <c r="BA511" s="81">
        <f t="shared" si="372"/>
        <v>96.189024390243901</v>
      </c>
      <c r="BB511" s="81">
        <f t="shared" si="373"/>
        <v>80.186480186480196</v>
      </c>
      <c r="BC511" s="81">
        <f t="shared" si="374"/>
        <v>72.711571675302238</v>
      </c>
      <c r="BD511" s="82">
        <f t="shared" si="393"/>
        <v>25</v>
      </c>
      <c r="BE511" s="83">
        <v>27</v>
      </c>
      <c r="BF511" s="83">
        <v>86</v>
      </c>
      <c r="BG511" s="83">
        <v>209</v>
      </c>
      <c r="BH511" s="83">
        <v>402</v>
      </c>
      <c r="BI511" s="83">
        <v>616</v>
      </c>
      <c r="BJ511" s="83">
        <v>58</v>
      </c>
      <c r="BK511" s="77">
        <f t="shared" si="394"/>
        <v>1285</v>
      </c>
      <c r="BL511" s="83">
        <f t="shared" si="375"/>
        <v>9</v>
      </c>
      <c r="BM511" s="84">
        <v>18</v>
      </c>
      <c r="BN511" s="83">
        <f t="shared" si="376"/>
        <v>29</v>
      </c>
      <c r="BO511" s="83">
        <f t="shared" si="377"/>
        <v>37</v>
      </c>
      <c r="BP511" s="83">
        <f t="shared" si="378"/>
        <v>162</v>
      </c>
      <c r="BQ511" s="83">
        <f t="shared" si="379"/>
        <v>343</v>
      </c>
      <c r="BR511" s="83">
        <f t="shared" si="380"/>
        <v>26</v>
      </c>
      <c r="BS511" s="77">
        <f t="shared" si="395"/>
        <v>568</v>
      </c>
      <c r="BT511" s="83">
        <f t="shared" si="381"/>
        <v>13</v>
      </c>
      <c r="BU511" s="77">
        <v>45</v>
      </c>
      <c r="BV511" s="83">
        <f t="shared" si="382"/>
        <v>44</v>
      </c>
      <c r="BW511" s="83">
        <f t="shared" si="383"/>
        <v>145</v>
      </c>
      <c r="BX511" s="83">
        <f t="shared" si="384"/>
        <v>208</v>
      </c>
      <c r="BY511" s="83">
        <f t="shared" si="385"/>
        <v>228</v>
      </c>
      <c r="BZ511" s="83">
        <f t="shared" si="386"/>
        <v>31</v>
      </c>
      <c r="CA511" s="77">
        <f t="shared" si="396"/>
        <v>612</v>
      </c>
      <c r="CB511" s="85">
        <v>5</v>
      </c>
      <c r="CC511" s="77">
        <v>13</v>
      </c>
      <c r="CD511" s="85">
        <v>13</v>
      </c>
      <c r="CE511" s="85">
        <v>27</v>
      </c>
      <c r="CF511" s="85">
        <v>32</v>
      </c>
      <c r="CG511" s="85">
        <v>45</v>
      </c>
      <c r="CH511" s="85">
        <v>1</v>
      </c>
      <c r="CI511" s="77">
        <f t="shared" si="397"/>
        <v>105</v>
      </c>
      <c r="CP511" s="77">
        <f t="shared" si="398"/>
        <v>0</v>
      </c>
      <c r="CQ511" s="85">
        <f t="shared" si="387"/>
        <v>0</v>
      </c>
      <c r="CR511" s="77"/>
      <c r="CS511" s="85">
        <f t="shared" si="406"/>
        <v>0</v>
      </c>
      <c r="CT511" s="85">
        <f t="shared" si="407"/>
        <v>0</v>
      </c>
      <c r="CU511" s="85">
        <f t="shared" si="408"/>
        <v>0</v>
      </c>
      <c r="CV511" s="85">
        <f t="shared" si="409"/>
        <v>0</v>
      </c>
      <c r="CW511" s="85">
        <f t="shared" si="405"/>
        <v>0</v>
      </c>
      <c r="CX511" s="77">
        <f t="shared" si="399"/>
        <v>0</v>
      </c>
      <c r="DV511" s="85">
        <v>1</v>
      </c>
      <c r="DW511" s="85">
        <v>3</v>
      </c>
      <c r="DX511" s="85">
        <v>8</v>
      </c>
      <c r="DY511" s="85">
        <v>11</v>
      </c>
      <c r="DZ511" s="85">
        <v>12</v>
      </c>
      <c r="EA511" s="85">
        <v>4</v>
      </c>
      <c r="EB511" s="85">
        <v>12</v>
      </c>
      <c r="EC511" s="85">
        <v>41</v>
      </c>
      <c r="ED511" s="85">
        <v>137</v>
      </c>
      <c r="EE511" s="85">
        <v>197</v>
      </c>
      <c r="EF511" s="85">
        <v>216</v>
      </c>
      <c r="EG511" s="85">
        <v>27</v>
      </c>
      <c r="ET511" s="85">
        <v>8</v>
      </c>
      <c r="EU511" s="85">
        <v>19</v>
      </c>
      <c r="EV511" s="85">
        <v>6</v>
      </c>
      <c r="EW511" s="85">
        <v>90</v>
      </c>
      <c r="EX511" s="85">
        <v>250</v>
      </c>
      <c r="EY511" s="85">
        <v>22</v>
      </c>
      <c r="EZ511" s="85">
        <v>1</v>
      </c>
      <c r="FA511" s="85">
        <v>10</v>
      </c>
      <c r="FB511" s="85">
        <v>31</v>
      </c>
      <c r="FC511" s="85">
        <v>72</v>
      </c>
      <c r="FD511" s="85">
        <v>93</v>
      </c>
      <c r="FE511" s="85">
        <v>4</v>
      </c>
      <c r="FL511" s="86">
        <f t="shared" si="400"/>
        <v>0</v>
      </c>
      <c r="FM511" s="99">
        <f t="shared" si="388"/>
        <v>0</v>
      </c>
      <c r="FN511" s="99">
        <f t="shared" si="389"/>
        <v>0</v>
      </c>
      <c r="FO511" s="100">
        <f t="shared" si="390"/>
        <v>0</v>
      </c>
      <c r="FP511" s="100">
        <f t="shared" si="391"/>
        <v>0</v>
      </c>
      <c r="FQ511" s="101">
        <v>0.20231884931245478</v>
      </c>
      <c r="FR511" s="101">
        <v>8.1206729980495357E-2</v>
      </c>
      <c r="FS511" s="101">
        <v>1.9149100455563312E-2</v>
      </c>
      <c r="FT511" s="100" t="s">
        <v>1856</v>
      </c>
      <c r="FU511" s="100" t="s">
        <v>1741</v>
      </c>
      <c r="FV511" s="100" t="s">
        <v>2171</v>
      </c>
      <c r="FW511" s="100" t="s">
        <v>2136</v>
      </c>
      <c r="FX511" s="100" t="s">
        <v>2152</v>
      </c>
      <c r="FY511" s="100" t="s">
        <v>1792</v>
      </c>
      <c r="FZ511" s="100" t="s">
        <v>1432</v>
      </c>
      <c r="GA511" s="100" t="s">
        <v>2138</v>
      </c>
      <c r="GB511" s="100"/>
    </row>
    <row r="512" spans="1:184" hidden="1" x14ac:dyDescent="0.25">
      <c r="A512" s="32" t="s">
        <v>476</v>
      </c>
      <c r="B512" s="90" t="s">
        <v>501</v>
      </c>
      <c r="C512" s="41" t="str">
        <f>'[1]Özet tablo'!P511</f>
        <v>İZMİR</v>
      </c>
      <c r="D512" s="41"/>
      <c r="E512" s="41"/>
      <c r="F512" s="41"/>
      <c r="G512" s="91">
        <v>116</v>
      </c>
      <c r="H512" s="91">
        <v>544</v>
      </c>
      <c r="I512" s="91">
        <v>987</v>
      </c>
      <c r="J512" s="91">
        <v>1647</v>
      </c>
      <c r="K512" s="92">
        <v>162</v>
      </c>
      <c r="L512" s="92">
        <v>519</v>
      </c>
      <c r="M512" s="92">
        <v>1149</v>
      </c>
      <c r="N512" s="92">
        <v>1830</v>
      </c>
      <c r="O512" s="93">
        <v>32</v>
      </c>
      <c r="P512" s="40">
        <v>317</v>
      </c>
      <c r="Q512" s="94">
        <f t="shared" si="403"/>
        <v>183</v>
      </c>
      <c r="R512" s="95">
        <f t="shared" si="404"/>
        <v>0.1111111111111111</v>
      </c>
      <c r="S512" s="96">
        <v>1176</v>
      </c>
      <c r="T512" s="96">
        <v>1416</v>
      </c>
      <c r="U512" s="96">
        <v>1072</v>
      </c>
      <c r="V512" s="96">
        <v>1421</v>
      </c>
      <c r="W512" s="96">
        <v>2488</v>
      </c>
      <c r="X512" s="96">
        <v>3664</v>
      </c>
      <c r="Y512" s="73">
        <f t="shared" si="360"/>
        <v>13.77551020408163</v>
      </c>
      <c r="Z512" s="73">
        <f t="shared" si="361"/>
        <v>36.652542372881356</v>
      </c>
      <c r="AA512" s="73">
        <f t="shared" si="362"/>
        <v>80.597014925373131</v>
      </c>
      <c r="AB512" s="73">
        <f t="shared" si="363"/>
        <v>55.586816720257239</v>
      </c>
      <c r="AC512" s="73">
        <f t="shared" si="364"/>
        <v>42.167030567685586</v>
      </c>
      <c r="AD512" s="97">
        <f t="shared" si="365"/>
        <v>1105</v>
      </c>
      <c r="AE512" s="40">
        <f t="shared" si="366"/>
        <v>208</v>
      </c>
      <c r="AF512" s="98">
        <v>1516</v>
      </c>
      <c r="AG512" s="98">
        <v>1139</v>
      </c>
      <c r="AH512" s="98">
        <v>1536</v>
      </c>
      <c r="AI512" s="98">
        <v>1085</v>
      </c>
      <c r="AJ512" s="98">
        <v>354</v>
      </c>
      <c r="AK512" s="98">
        <v>310</v>
      </c>
      <c r="AL512" s="76">
        <v>52</v>
      </c>
      <c r="AM512" s="76">
        <v>87</v>
      </c>
      <c r="AN512" s="77">
        <v>125</v>
      </c>
      <c r="AO512" s="77">
        <v>606</v>
      </c>
      <c r="AP512" s="77">
        <v>1075</v>
      </c>
      <c r="AQ512" s="77">
        <v>82</v>
      </c>
      <c r="AR512" s="77">
        <f t="shared" si="392"/>
        <v>1888</v>
      </c>
      <c r="AS512" s="77">
        <v>333</v>
      </c>
      <c r="AT512" s="78">
        <v>25</v>
      </c>
      <c r="AU512" s="79">
        <v>82</v>
      </c>
      <c r="AV512" s="80">
        <f t="shared" si="367"/>
        <v>42.670863309352519</v>
      </c>
      <c r="AW512" s="80">
        <f t="shared" si="368"/>
        <v>54.559328500572299</v>
      </c>
      <c r="AX512" s="80">
        <f t="shared" si="369"/>
        <v>75.944700460829495</v>
      </c>
      <c r="AY512" s="81">
        <f t="shared" si="370"/>
        <v>10.974539069359086</v>
      </c>
      <c r="AZ512" s="81">
        <f t="shared" si="371"/>
        <v>39.453125</v>
      </c>
      <c r="BA512" s="81">
        <f t="shared" si="372"/>
        <v>82.140375260597636</v>
      </c>
      <c r="BB512" s="81">
        <f t="shared" si="373"/>
        <v>60.100840336134453</v>
      </c>
      <c r="BC512" s="81">
        <f t="shared" si="374"/>
        <v>50.69821567106284</v>
      </c>
      <c r="BD512" s="82">
        <f t="shared" si="393"/>
        <v>257</v>
      </c>
      <c r="BE512" s="83">
        <v>52</v>
      </c>
      <c r="BF512" s="83">
        <v>115</v>
      </c>
      <c r="BG512" s="83">
        <v>121</v>
      </c>
      <c r="BH512" s="83">
        <v>574</v>
      </c>
      <c r="BI512" s="83">
        <v>1114</v>
      </c>
      <c r="BJ512" s="83">
        <v>127</v>
      </c>
      <c r="BK512" s="77">
        <f t="shared" si="394"/>
        <v>1936</v>
      </c>
      <c r="BL512" s="83">
        <f t="shared" si="375"/>
        <v>47</v>
      </c>
      <c r="BM512" s="84">
        <v>73</v>
      </c>
      <c r="BN512" s="83">
        <f t="shared" si="376"/>
        <v>98</v>
      </c>
      <c r="BO512" s="83">
        <f t="shared" si="377"/>
        <v>80</v>
      </c>
      <c r="BP512" s="83">
        <f t="shared" si="378"/>
        <v>488</v>
      </c>
      <c r="BQ512" s="83">
        <f t="shared" si="379"/>
        <v>1027</v>
      </c>
      <c r="BR512" s="83">
        <f t="shared" si="380"/>
        <v>106</v>
      </c>
      <c r="BS512" s="77">
        <f t="shared" si="395"/>
        <v>1701</v>
      </c>
      <c r="BT512" s="83">
        <f t="shared" si="381"/>
        <v>5</v>
      </c>
      <c r="BU512" s="77">
        <v>14</v>
      </c>
      <c r="BV512" s="83">
        <f t="shared" si="382"/>
        <v>17</v>
      </c>
      <c r="BW512" s="83">
        <f t="shared" si="383"/>
        <v>41</v>
      </c>
      <c r="BX512" s="83">
        <f t="shared" si="384"/>
        <v>86</v>
      </c>
      <c r="BY512" s="83">
        <f t="shared" si="385"/>
        <v>87</v>
      </c>
      <c r="BZ512" s="83">
        <f t="shared" si="386"/>
        <v>21</v>
      </c>
      <c r="CA512" s="77">
        <f t="shared" si="396"/>
        <v>235</v>
      </c>
      <c r="CC512" s="77"/>
      <c r="CI512" s="77">
        <f t="shared" si="397"/>
        <v>0</v>
      </c>
      <c r="CP512" s="77">
        <f t="shared" si="398"/>
        <v>0</v>
      </c>
      <c r="CQ512" s="85">
        <f t="shared" si="387"/>
        <v>0</v>
      </c>
      <c r="CR512" s="77"/>
      <c r="CS512" s="85">
        <f t="shared" si="406"/>
        <v>0</v>
      </c>
      <c r="CT512" s="85">
        <f t="shared" si="407"/>
        <v>0</v>
      </c>
      <c r="CU512" s="85">
        <f t="shared" si="408"/>
        <v>0</v>
      </c>
      <c r="CV512" s="85">
        <f t="shared" si="409"/>
        <v>0</v>
      </c>
      <c r="CW512" s="85">
        <f t="shared" si="405"/>
        <v>0</v>
      </c>
      <c r="CX512" s="77">
        <f t="shared" si="399"/>
        <v>0</v>
      </c>
      <c r="DP512" s="85">
        <v>1</v>
      </c>
      <c r="DQ512" s="85">
        <v>3</v>
      </c>
      <c r="DR512" s="85">
        <v>11</v>
      </c>
      <c r="DS512" s="85">
        <v>21</v>
      </c>
      <c r="DT512" s="85">
        <v>7</v>
      </c>
      <c r="DU512" s="85">
        <v>2</v>
      </c>
      <c r="DV512" s="85">
        <v>2</v>
      </c>
      <c r="DW512" s="85">
        <v>7</v>
      </c>
      <c r="DX512" s="85">
        <v>8</v>
      </c>
      <c r="DY512" s="85">
        <v>35</v>
      </c>
      <c r="DZ512" s="85">
        <v>51</v>
      </c>
      <c r="EA512" s="85">
        <v>10</v>
      </c>
      <c r="EB512" s="85">
        <v>3</v>
      </c>
      <c r="EC512" s="85">
        <v>10</v>
      </c>
      <c r="ED512" s="85">
        <v>33</v>
      </c>
      <c r="EE512" s="85">
        <v>51</v>
      </c>
      <c r="EF512" s="85">
        <v>36</v>
      </c>
      <c r="EG512" s="85">
        <v>11</v>
      </c>
      <c r="ET512" s="85">
        <v>43</v>
      </c>
      <c r="EU512" s="85">
        <v>70</v>
      </c>
      <c r="EV512" s="85">
        <v>29</v>
      </c>
      <c r="EW512" s="85">
        <v>271</v>
      </c>
      <c r="EX512" s="85">
        <v>786</v>
      </c>
      <c r="EY512" s="85">
        <v>73</v>
      </c>
      <c r="EZ512" s="85">
        <v>3</v>
      </c>
      <c r="FA512" s="85">
        <v>25</v>
      </c>
      <c r="FB512" s="85">
        <v>40</v>
      </c>
      <c r="FC512" s="85">
        <v>196</v>
      </c>
      <c r="FD512" s="85">
        <v>234</v>
      </c>
      <c r="FE512" s="85">
        <v>31</v>
      </c>
      <c r="FL512" s="86">
        <f t="shared" si="400"/>
        <v>46.699999999999818</v>
      </c>
      <c r="FM512" s="99">
        <f t="shared" si="388"/>
        <v>2</v>
      </c>
      <c r="FN512" s="99">
        <f t="shared" si="389"/>
        <v>0</v>
      </c>
      <c r="FO512" s="100">
        <f t="shared" si="390"/>
        <v>0.34</v>
      </c>
      <c r="FP512" s="100">
        <f t="shared" si="391"/>
        <v>0</v>
      </c>
      <c r="FQ512" s="101">
        <v>1.3659312538901723E-3</v>
      </c>
      <c r="FR512" s="101">
        <v>5.6733588991653525E-2</v>
      </c>
      <c r="FS512" s="101">
        <v>4.8886594087468524E-2</v>
      </c>
      <c r="FT512" s="100" t="s">
        <v>1644</v>
      </c>
      <c r="FU512" s="100" t="s">
        <v>1967</v>
      </c>
      <c r="FV512" s="100" t="s">
        <v>2109</v>
      </c>
      <c r="FW512" s="100" t="s">
        <v>1616</v>
      </c>
      <c r="FX512" s="100" t="s">
        <v>1964</v>
      </c>
      <c r="FY512" s="100" t="s">
        <v>1860</v>
      </c>
      <c r="FZ512" s="100" t="s">
        <v>1747</v>
      </c>
      <c r="GA512" s="100" t="s">
        <v>2057</v>
      </c>
      <c r="GB512" s="100"/>
    </row>
    <row r="513" spans="1:184" hidden="1" x14ac:dyDescent="0.25">
      <c r="A513" s="32" t="s">
        <v>476</v>
      </c>
      <c r="B513" s="90" t="s">
        <v>502</v>
      </c>
      <c r="C513" s="41" t="str">
        <f>'[1]Özet tablo'!P512</f>
        <v>İZMİR</v>
      </c>
      <c r="D513" s="41"/>
      <c r="E513" s="41"/>
      <c r="F513" s="41"/>
      <c r="G513" s="91">
        <v>51</v>
      </c>
      <c r="H513" s="91">
        <v>150</v>
      </c>
      <c r="I513" s="91">
        <v>219</v>
      </c>
      <c r="J513" s="91">
        <v>420</v>
      </c>
      <c r="K513" s="92">
        <v>60</v>
      </c>
      <c r="L513" s="92">
        <v>169</v>
      </c>
      <c r="M513" s="92">
        <v>246</v>
      </c>
      <c r="N513" s="92">
        <v>475</v>
      </c>
      <c r="O513" s="93">
        <v>22</v>
      </c>
      <c r="P513" s="40">
        <v>41</v>
      </c>
      <c r="Q513" s="94">
        <f t="shared" si="403"/>
        <v>55</v>
      </c>
      <c r="R513" s="95">
        <f t="shared" si="404"/>
        <v>0.13095238095238096</v>
      </c>
      <c r="S513" s="96">
        <v>296</v>
      </c>
      <c r="T513" s="96">
        <v>387</v>
      </c>
      <c r="U513" s="96">
        <v>307</v>
      </c>
      <c r="V513" s="96">
        <v>423</v>
      </c>
      <c r="W513" s="96">
        <v>694</v>
      </c>
      <c r="X513" s="96">
        <v>990</v>
      </c>
      <c r="Y513" s="73">
        <f t="shared" si="360"/>
        <v>20.27027027027027</v>
      </c>
      <c r="Z513" s="73">
        <f t="shared" si="361"/>
        <v>43.669250645994836</v>
      </c>
      <c r="AA513" s="73">
        <f t="shared" si="362"/>
        <v>73.941368078175898</v>
      </c>
      <c r="AB513" s="73">
        <f t="shared" si="363"/>
        <v>57.060518731988473</v>
      </c>
      <c r="AC513" s="73">
        <f t="shared" si="364"/>
        <v>46.060606060606062</v>
      </c>
      <c r="AD513" s="97">
        <f t="shared" si="365"/>
        <v>298</v>
      </c>
      <c r="AE513" s="40">
        <f t="shared" si="366"/>
        <v>80</v>
      </c>
      <c r="AF513" s="98">
        <v>414</v>
      </c>
      <c r="AG513" s="98">
        <v>360</v>
      </c>
      <c r="AH513" s="98">
        <v>405</v>
      </c>
      <c r="AI513" s="98">
        <v>284</v>
      </c>
      <c r="AJ513" s="98">
        <v>117</v>
      </c>
      <c r="AK513" s="98">
        <v>91</v>
      </c>
      <c r="AL513" s="76">
        <v>16</v>
      </c>
      <c r="AM513" s="76">
        <v>24</v>
      </c>
      <c r="AN513" s="77">
        <v>40</v>
      </c>
      <c r="AO513" s="77">
        <v>175</v>
      </c>
      <c r="AP513" s="77">
        <v>271</v>
      </c>
      <c r="AQ513" s="77">
        <v>8</v>
      </c>
      <c r="AR513" s="77">
        <f t="shared" si="392"/>
        <v>494</v>
      </c>
      <c r="AS513" s="77">
        <v>82</v>
      </c>
      <c r="AT513" s="78">
        <v>14</v>
      </c>
      <c r="AU513" s="79">
        <v>26</v>
      </c>
      <c r="AV513" s="80">
        <f t="shared" si="367"/>
        <v>36.801242236024848</v>
      </c>
      <c r="AW513" s="80">
        <f t="shared" si="368"/>
        <v>53.991291727140791</v>
      </c>
      <c r="AX513" s="80">
        <f t="shared" si="369"/>
        <v>69.366197183098592</v>
      </c>
      <c r="AY513" s="81">
        <f t="shared" si="370"/>
        <v>11.111111111111111</v>
      </c>
      <c r="AZ513" s="81">
        <f t="shared" si="371"/>
        <v>43.209876543209873</v>
      </c>
      <c r="BA513" s="81">
        <f t="shared" si="372"/>
        <v>77.556109725685786</v>
      </c>
      <c r="BB513" s="81">
        <f t="shared" si="373"/>
        <v>60.297766749379655</v>
      </c>
      <c r="BC513" s="81">
        <f t="shared" si="374"/>
        <v>46.123521681997367</v>
      </c>
      <c r="BD513" s="82">
        <f t="shared" si="393"/>
        <v>90</v>
      </c>
      <c r="BE513" s="83">
        <v>16</v>
      </c>
      <c r="BF513" s="83">
        <v>32</v>
      </c>
      <c r="BG513" s="83">
        <v>48</v>
      </c>
      <c r="BH513" s="83">
        <v>168</v>
      </c>
      <c r="BI513" s="83">
        <v>272</v>
      </c>
      <c r="BJ513" s="83">
        <v>13</v>
      </c>
      <c r="BK513" s="77">
        <f t="shared" si="394"/>
        <v>501</v>
      </c>
      <c r="BL513" s="83">
        <f t="shared" si="375"/>
        <v>12</v>
      </c>
      <c r="BM513" s="84">
        <v>19</v>
      </c>
      <c r="BN513" s="83">
        <f t="shared" si="376"/>
        <v>24</v>
      </c>
      <c r="BO513" s="83">
        <f t="shared" si="377"/>
        <v>34</v>
      </c>
      <c r="BP513" s="83">
        <f t="shared" si="378"/>
        <v>136</v>
      </c>
      <c r="BQ513" s="83">
        <f t="shared" si="379"/>
        <v>249</v>
      </c>
      <c r="BR513" s="83">
        <f t="shared" si="380"/>
        <v>12</v>
      </c>
      <c r="BS513" s="77">
        <f t="shared" si="395"/>
        <v>431</v>
      </c>
      <c r="BT513" s="83">
        <f t="shared" si="381"/>
        <v>3</v>
      </c>
      <c r="BU513" s="77">
        <v>3</v>
      </c>
      <c r="BV513" s="83">
        <f t="shared" si="382"/>
        <v>6</v>
      </c>
      <c r="BW513" s="83">
        <f t="shared" si="383"/>
        <v>14</v>
      </c>
      <c r="BX513" s="83">
        <f t="shared" si="384"/>
        <v>14</v>
      </c>
      <c r="BY513" s="83">
        <f t="shared" si="385"/>
        <v>11</v>
      </c>
      <c r="BZ513" s="83">
        <f t="shared" si="386"/>
        <v>0</v>
      </c>
      <c r="CA513" s="77">
        <f t="shared" si="396"/>
        <v>39</v>
      </c>
      <c r="CC513" s="77"/>
      <c r="CI513" s="77">
        <f t="shared" si="397"/>
        <v>0</v>
      </c>
      <c r="CP513" s="77">
        <f t="shared" si="398"/>
        <v>0</v>
      </c>
      <c r="CQ513" s="85">
        <f t="shared" si="387"/>
        <v>1</v>
      </c>
      <c r="CR513" s="77">
        <v>2</v>
      </c>
      <c r="CS513" s="85">
        <f t="shared" si="406"/>
        <v>2</v>
      </c>
      <c r="CT513" s="85">
        <f t="shared" si="407"/>
        <v>0</v>
      </c>
      <c r="CU513" s="85">
        <f t="shared" si="408"/>
        <v>18</v>
      </c>
      <c r="CV513" s="85">
        <f t="shared" si="409"/>
        <v>12</v>
      </c>
      <c r="CW513" s="85">
        <f t="shared" si="405"/>
        <v>1</v>
      </c>
      <c r="CX513" s="77">
        <f t="shared" si="399"/>
        <v>31</v>
      </c>
      <c r="CY513" s="85">
        <v>1</v>
      </c>
      <c r="CZ513" s="85">
        <v>2</v>
      </c>
      <c r="DA513" s="85">
        <v>0</v>
      </c>
      <c r="DB513" s="85">
        <v>18</v>
      </c>
      <c r="DC513" s="85">
        <v>12</v>
      </c>
      <c r="DD513" s="85">
        <v>1</v>
      </c>
      <c r="DP513" s="85">
        <v>1</v>
      </c>
      <c r="DQ513" s="85">
        <v>2</v>
      </c>
      <c r="DR513" s="85">
        <v>8</v>
      </c>
      <c r="DS513" s="85">
        <v>8</v>
      </c>
      <c r="DT513" s="85">
        <v>5</v>
      </c>
      <c r="DU513" s="85">
        <v>0</v>
      </c>
      <c r="EB513" s="85">
        <v>3</v>
      </c>
      <c r="EC513" s="85">
        <v>6</v>
      </c>
      <c r="ED513" s="85">
        <v>14</v>
      </c>
      <c r="EE513" s="85">
        <v>14</v>
      </c>
      <c r="EF513" s="85">
        <v>11</v>
      </c>
      <c r="EG513" s="85">
        <v>0</v>
      </c>
      <c r="ET513" s="85">
        <v>10</v>
      </c>
      <c r="EU513" s="85">
        <v>15</v>
      </c>
      <c r="EV513" s="85">
        <v>7</v>
      </c>
      <c r="EW513" s="85">
        <v>64</v>
      </c>
      <c r="EX513" s="85">
        <v>179</v>
      </c>
      <c r="EY513" s="85">
        <v>12</v>
      </c>
      <c r="EZ513" s="85">
        <v>1</v>
      </c>
      <c r="FA513" s="85">
        <v>7</v>
      </c>
      <c r="FB513" s="85">
        <v>19</v>
      </c>
      <c r="FC513" s="85">
        <v>64</v>
      </c>
      <c r="FD513" s="85">
        <v>65</v>
      </c>
      <c r="FE513" s="85">
        <v>0</v>
      </c>
      <c r="FL513" s="86">
        <f t="shared" si="400"/>
        <v>14.299999999999955</v>
      </c>
      <c r="FM513" s="99">
        <f t="shared" si="388"/>
        <v>0</v>
      </c>
      <c r="FN513" s="99">
        <f t="shared" si="389"/>
        <v>0</v>
      </c>
      <c r="FO513" s="100">
        <f t="shared" si="390"/>
        <v>0</v>
      </c>
      <c r="FP513" s="100">
        <f t="shared" si="391"/>
        <v>0</v>
      </c>
      <c r="FQ513" s="101">
        <v>0.20614312267657992</v>
      </c>
      <c r="FR513" s="101">
        <v>7.6250229915595449E-2</v>
      </c>
      <c r="FS513" s="101">
        <v>-5.8636909820931372E-2</v>
      </c>
      <c r="FT513" s="100" t="s">
        <v>1726</v>
      </c>
      <c r="FU513" s="100" t="s">
        <v>1727</v>
      </c>
      <c r="FV513" s="100" t="s">
        <v>1710</v>
      </c>
      <c r="FW513" s="100" t="s">
        <v>1618</v>
      </c>
      <c r="FX513" s="100" t="s">
        <v>1728</v>
      </c>
      <c r="FY513" s="100" t="s">
        <v>1729</v>
      </c>
      <c r="FZ513" s="100" t="s">
        <v>1730</v>
      </c>
      <c r="GA513" s="100" t="s">
        <v>1506</v>
      </c>
      <c r="GB513" s="100"/>
    </row>
    <row r="514" spans="1:184" hidden="1" x14ac:dyDescent="0.25">
      <c r="A514" s="32" t="s">
        <v>476</v>
      </c>
      <c r="B514" s="90" t="s">
        <v>503</v>
      </c>
      <c r="C514" s="41" t="str">
        <f>'[1]Özet tablo'!P513</f>
        <v>İZMİR</v>
      </c>
      <c r="D514" s="41"/>
      <c r="E514" s="41"/>
      <c r="F514" s="41"/>
      <c r="G514" s="91">
        <v>30</v>
      </c>
      <c r="H514" s="91">
        <v>190</v>
      </c>
      <c r="I514" s="91">
        <v>237</v>
      </c>
      <c r="J514" s="91">
        <v>457</v>
      </c>
      <c r="K514" s="92">
        <v>37</v>
      </c>
      <c r="L514" s="92">
        <v>203</v>
      </c>
      <c r="M514" s="92">
        <v>326</v>
      </c>
      <c r="N514" s="92">
        <v>566</v>
      </c>
      <c r="O514" s="93">
        <v>25</v>
      </c>
      <c r="P514" s="40">
        <v>53</v>
      </c>
      <c r="Q514" s="94">
        <f t="shared" si="403"/>
        <v>109</v>
      </c>
      <c r="R514" s="95">
        <f t="shared" si="404"/>
        <v>0.23851203501094093</v>
      </c>
      <c r="S514" s="96">
        <v>328</v>
      </c>
      <c r="T514" s="96">
        <v>447</v>
      </c>
      <c r="U514" s="96">
        <v>339</v>
      </c>
      <c r="V514" s="96">
        <v>462</v>
      </c>
      <c r="W514" s="96">
        <v>786</v>
      </c>
      <c r="X514" s="96">
        <v>1114</v>
      </c>
      <c r="Y514" s="73">
        <f t="shared" si="360"/>
        <v>11.280487804878049</v>
      </c>
      <c r="Z514" s="73">
        <f t="shared" si="361"/>
        <v>45.413870246085011</v>
      </c>
      <c r="AA514" s="73">
        <f t="shared" si="362"/>
        <v>87.905604719764014</v>
      </c>
      <c r="AB514" s="73">
        <f t="shared" si="363"/>
        <v>63.74045801526718</v>
      </c>
      <c r="AC514" s="73">
        <f t="shared" si="364"/>
        <v>48.29443447037702</v>
      </c>
      <c r="AD514" s="97">
        <f t="shared" si="365"/>
        <v>285</v>
      </c>
      <c r="AE514" s="40">
        <f t="shared" si="366"/>
        <v>41</v>
      </c>
      <c r="AF514" s="98">
        <v>428</v>
      </c>
      <c r="AG514" s="98">
        <v>342</v>
      </c>
      <c r="AH514" s="98">
        <v>421</v>
      </c>
      <c r="AI514" s="98">
        <v>334</v>
      </c>
      <c r="AJ514" s="98">
        <v>124</v>
      </c>
      <c r="AK514" s="98">
        <v>102</v>
      </c>
      <c r="AL514" s="76">
        <v>15</v>
      </c>
      <c r="AM514" s="76">
        <v>33</v>
      </c>
      <c r="AN514" s="77">
        <v>87</v>
      </c>
      <c r="AO514" s="77">
        <v>224</v>
      </c>
      <c r="AP514" s="77">
        <v>331</v>
      </c>
      <c r="AQ514" s="77">
        <v>21</v>
      </c>
      <c r="AR514" s="77">
        <f t="shared" si="392"/>
        <v>663</v>
      </c>
      <c r="AS514" s="77">
        <v>102</v>
      </c>
      <c r="AT514" s="78">
        <v>14</v>
      </c>
      <c r="AU514" s="79">
        <v>34</v>
      </c>
      <c r="AV514" s="80">
        <f t="shared" si="367"/>
        <v>49.852071005917161</v>
      </c>
      <c r="AW514" s="80">
        <f t="shared" si="368"/>
        <v>62.78145695364239</v>
      </c>
      <c r="AX514" s="80">
        <f t="shared" si="369"/>
        <v>74.850299401197603</v>
      </c>
      <c r="AY514" s="81">
        <f t="shared" si="370"/>
        <v>25.438596491228072</v>
      </c>
      <c r="AZ514" s="81">
        <f t="shared" si="371"/>
        <v>53.206650831353919</v>
      </c>
      <c r="BA514" s="81">
        <f t="shared" si="372"/>
        <v>82.751091703056773</v>
      </c>
      <c r="BB514" s="81">
        <f t="shared" si="373"/>
        <v>68.600682593856661</v>
      </c>
      <c r="BC514" s="81">
        <f t="shared" si="374"/>
        <v>58.25</v>
      </c>
      <c r="BD514" s="82">
        <f t="shared" si="393"/>
        <v>79</v>
      </c>
      <c r="BE514" s="83">
        <v>15</v>
      </c>
      <c r="BF514" s="83">
        <v>39</v>
      </c>
      <c r="BG514" s="83">
        <v>82</v>
      </c>
      <c r="BH514" s="83">
        <v>220</v>
      </c>
      <c r="BI514" s="83">
        <v>339</v>
      </c>
      <c r="BJ514" s="83">
        <v>30</v>
      </c>
      <c r="BK514" s="77">
        <f t="shared" si="394"/>
        <v>671</v>
      </c>
      <c r="BL514" s="83">
        <f t="shared" si="375"/>
        <v>12</v>
      </c>
      <c r="BM514" s="84">
        <v>20</v>
      </c>
      <c r="BN514" s="83">
        <f t="shared" si="376"/>
        <v>27</v>
      </c>
      <c r="BO514" s="83">
        <f t="shared" si="377"/>
        <v>39</v>
      </c>
      <c r="BP514" s="83">
        <f t="shared" si="378"/>
        <v>159</v>
      </c>
      <c r="BQ514" s="83">
        <f t="shared" si="379"/>
        <v>288</v>
      </c>
      <c r="BR514" s="83">
        <f t="shared" si="380"/>
        <v>26</v>
      </c>
      <c r="BS514" s="77">
        <f t="shared" si="395"/>
        <v>512</v>
      </c>
      <c r="BT514" s="83">
        <f t="shared" si="381"/>
        <v>2</v>
      </c>
      <c r="BU514" s="77">
        <v>7</v>
      </c>
      <c r="BV514" s="83">
        <f t="shared" si="382"/>
        <v>6</v>
      </c>
      <c r="BW514" s="83">
        <f t="shared" si="383"/>
        <v>19</v>
      </c>
      <c r="BX514" s="83">
        <f t="shared" si="384"/>
        <v>38</v>
      </c>
      <c r="BY514" s="83">
        <f t="shared" si="385"/>
        <v>32</v>
      </c>
      <c r="BZ514" s="83">
        <f t="shared" si="386"/>
        <v>4</v>
      </c>
      <c r="CA514" s="77">
        <f t="shared" si="396"/>
        <v>93</v>
      </c>
      <c r="CC514" s="77"/>
      <c r="CI514" s="77">
        <f t="shared" si="397"/>
        <v>0</v>
      </c>
      <c r="CJ514" s="85">
        <v>1</v>
      </c>
      <c r="CK514" s="85">
        <v>6</v>
      </c>
      <c r="CL514" s="85">
        <v>24</v>
      </c>
      <c r="CM514" s="85">
        <v>23</v>
      </c>
      <c r="CN514" s="85">
        <v>19</v>
      </c>
      <c r="CO514" s="85">
        <v>0</v>
      </c>
      <c r="CP514" s="77">
        <f t="shared" si="398"/>
        <v>66</v>
      </c>
      <c r="CQ514" s="85">
        <f t="shared" si="387"/>
        <v>0</v>
      </c>
      <c r="CR514" s="77">
        <v>6</v>
      </c>
      <c r="CS514" s="85">
        <f t="shared" si="406"/>
        <v>0</v>
      </c>
      <c r="CT514" s="85">
        <f t="shared" si="407"/>
        <v>0</v>
      </c>
      <c r="CU514" s="85">
        <f t="shared" si="408"/>
        <v>0</v>
      </c>
      <c r="CV514" s="85">
        <f t="shared" si="409"/>
        <v>0</v>
      </c>
      <c r="CW514" s="85">
        <f t="shared" si="405"/>
        <v>0</v>
      </c>
      <c r="CX514" s="77">
        <f t="shared" si="399"/>
        <v>0</v>
      </c>
      <c r="EB514" s="85">
        <v>2</v>
      </c>
      <c r="EC514" s="85">
        <v>6</v>
      </c>
      <c r="ED514" s="85">
        <v>19</v>
      </c>
      <c r="EE514" s="85">
        <v>38</v>
      </c>
      <c r="EF514" s="85">
        <v>32</v>
      </c>
      <c r="EG514" s="85">
        <v>4</v>
      </c>
      <c r="ET514" s="85">
        <v>11</v>
      </c>
      <c r="EU514" s="85">
        <v>21</v>
      </c>
      <c r="EV514" s="85">
        <v>13</v>
      </c>
      <c r="EW514" s="85">
        <v>116</v>
      </c>
      <c r="EX514" s="85">
        <v>237</v>
      </c>
      <c r="EY514" s="85">
        <v>21</v>
      </c>
      <c r="EZ514" s="85">
        <v>1</v>
      </c>
      <c r="FA514" s="85">
        <v>6</v>
      </c>
      <c r="FB514" s="85">
        <v>26</v>
      </c>
      <c r="FC514" s="85">
        <v>43</v>
      </c>
      <c r="FD514" s="85">
        <v>51</v>
      </c>
      <c r="FE514" s="85">
        <v>5</v>
      </c>
      <c r="FL514" s="86">
        <f t="shared" si="400"/>
        <v>0</v>
      </c>
      <c r="FM514" s="99">
        <f t="shared" si="388"/>
        <v>0</v>
      </c>
      <c r="FN514" s="99">
        <f t="shared" si="389"/>
        <v>0</v>
      </c>
      <c r="FO514" s="100">
        <f t="shared" si="390"/>
        <v>0</v>
      </c>
      <c r="FP514" s="100">
        <f t="shared" si="391"/>
        <v>0</v>
      </c>
      <c r="FQ514" s="101">
        <v>0.18748076545827247</v>
      </c>
      <c r="FR514" s="101">
        <v>8.979502338877321E-2</v>
      </c>
      <c r="FS514" s="101">
        <v>5.27767478268035E-2</v>
      </c>
      <c r="FT514" s="100" t="s">
        <v>2002</v>
      </c>
      <c r="FU514" s="100" t="s">
        <v>2213</v>
      </c>
      <c r="FV514" s="100" t="s">
        <v>1866</v>
      </c>
      <c r="FW514" s="100" t="s">
        <v>2195</v>
      </c>
      <c r="FX514" s="100" t="s">
        <v>2210</v>
      </c>
      <c r="FY514" s="100" t="s">
        <v>2074</v>
      </c>
      <c r="FZ514" s="100" t="s">
        <v>1945</v>
      </c>
      <c r="GA514" s="100" t="s">
        <v>1917</v>
      </c>
      <c r="GB514" s="100"/>
    </row>
    <row r="515" spans="1:184" hidden="1" x14ac:dyDescent="0.25">
      <c r="A515" s="32" t="s">
        <v>476</v>
      </c>
      <c r="B515" s="90" t="s">
        <v>504</v>
      </c>
      <c r="C515" s="41" t="str">
        <f>'[1]Özet tablo'!P514</f>
        <v>İZMİR</v>
      </c>
      <c r="D515" s="41"/>
      <c r="E515" s="41"/>
      <c r="F515" s="41"/>
      <c r="G515" s="91">
        <v>82</v>
      </c>
      <c r="H515" s="91">
        <v>329</v>
      </c>
      <c r="I515" s="91">
        <v>618</v>
      </c>
      <c r="J515" s="91">
        <v>1029</v>
      </c>
      <c r="K515" s="92">
        <v>105</v>
      </c>
      <c r="L515" s="92">
        <v>310</v>
      </c>
      <c r="M515" s="92">
        <v>660</v>
      </c>
      <c r="N515" s="92">
        <v>1075</v>
      </c>
      <c r="O515" s="93">
        <v>39</v>
      </c>
      <c r="P515" s="40">
        <v>177</v>
      </c>
      <c r="Q515" s="94">
        <f t="shared" si="403"/>
        <v>46</v>
      </c>
      <c r="R515" s="95">
        <f t="shared" si="404"/>
        <v>4.470359572400389E-2</v>
      </c>
      <c r="S515" s="96">
        <v>738</v>
      </c>
      <c r="T515" s="96">
        <v>896</v>
      </c>
      <c r="U515" s="96">
        <v>703</v>
      </c>
      <c r="V515" s="96">
        <v>919</v>
      </c>
      <c r="W515" s="96">
        <v>1599</v>
      </c>
      <c r="X515" s="96">
        <v>2337</v>
      </c>
      <c r="Y515" s="73">
        <f t="shared" si="360"/>
        <v>14.227642276422763</v>
      </c>
      <c r="Z515" s="73">
        <f t="shared" si="361"/>
        <v>34.598214285714285</v>
      </c>
      <c r="AA515" s="73">
        <f t="shared" si="362"/>
        <v>74.253200568990039</v>
      </c>
      <c r="AB515" s="73">
        <f t="shared" si="363"/>
        <v>52.032520325203258</v>
      </c>
      <c r="AC515" s="73">
        <f t="shared" si="364"/>
        <v>40.094137783483099</v>
      </c>
      <c r="AD515" s="97">
        <f t="shared" si="365"/>
        <v>767</v>
      </c>
      <c r="AE515" s="40">
        <f t="shared" si="366"/>
        <v>181</v>
      </c>
      <c r="AF515" s="98">
        <v>999</v>
      </c>
      <c r="AG515" s="98">
        <v>849</v>
      </c>
      <c r="AH515" s="98">
        <v>994</v>
      </c>
      <c r="AI515" s="98">
        <v>701</v>
      </c>
      <c r="AJ515" s="98">
        <v>229</v>
      </c>
      <c r="AK515" s="98">
        <v>206</v>
      </c>
      <c r="AL515" s="76">
        <v>35</v>
      </c>
      <c r="AM515" s="76">
        <v>57</v>
      </c>
      <c r="AN515" s="77">
        <v>120</v>
      </c>
      <c r="AO515" s="77">
        <v>364</v>
      </c>
      <c r="AP515" s="77">
        <v>647</v>
      </c>
      <c r="AQ515" s="77">
        <v>46</v>
      </c>
      <c r="AR515" s="77">
        <f t="shared" si="392"/>
        <v>1177</v>
      </c>
      <c r="AS515" s="77">
        <v>197</v>
      </c>
      <c r="AT515" s="78">
        <v>16</v>
      </c>
      <c r="AU515" s="79">
        <v>64</v>
      </c>
      <c r="AV515" s="80">
        <f t="shared" si="367"/>
        <v>39.741935483870968</v>
      </c>
      <c r="AW515" s="80">
        <f t="shared" si="368"/>
        <v>50.737463126843664</v>
      </c>
      <c r="AX515" s="80">
        <f t="shared" si="369"/>
        <v>70.756062767475044</v>
      </c>
      <c r="AY515" s="81">
        <f t="shared" si="370"/>
        <v>14.134275618374559</v>
      </c>
      <c r="AZ515" s="81">
        <f t="shared" si="371"/>
        <v>36.619718309859159</v>
      </c>
      <c r="BA515" s="81">
        <f t="shared" si="372"/>
        <v>78.172043010752688</v>
      </c>
      <c r="BB515" s="81">
        <f t="shared" si="373"/>
        <v>56.704781704781702</v>
      </c>
      <c r="BC515" s="81">
        <f t="shared" si="374"/>
        <v>47.611017425519954</v>
      </c>
      <c r="BD515" s="82">
        <f t="shared" si="393"/>
        <v>203</v>
      </c>
      <c r="BE515" s="83">
        <v>35</v>
      </c>
      <c r="BF515" s="83">
        <v>69</v>
      </c>
      <c r="BG515" s="83">
        <v>110</v>
      </c>
      <c r="BH515" s="83">
        <v>342</v>
      </c>
      <c r="BI515" s="83">
        <v>677</v>
      </c>
      <c r="BJ515" s="83">
        <v>69</v>
      </c>
      <c r="BK515" s="77">
        <f t="shared" si="394"/>
        <v>1198</v>
      </c>
      <c r="BL515" s="83">
        <f t="shared" si="375"/>
        <v>30</v>
      </c>
      <c r="BM515" s="84">
        <v>41</v>
      </c>
      <c r="BN515" s="83">
        <f t="shared" si="376"/>
        <v>56</v>
      </c>
      <c r="BO515" s="83">
        <f t="shared" si="377"/>
        <v>73</v>
      </c>
      <c r="BP515" s="83">
        <f t="shared" si="378"/>
        <v>279</v>
      </c>
      <c r="BQ515" s="83">
        <f t="shared" si="379"/>
        <v>612</v>
      </c>
      <c r="BR515" s="83">
        <f t="shared" si="380"/>
        <v>63</v>
      </c>
      <c r="BS515" s="77">
        <f t="shared" si="395"/>
        <v>1027</v>
      </c>
      <c r="BT515" s="83">
        <f t="shared" si="381"/>
        <v>3</v>
      </c>
      <c r="BU515" s="77">
        <v>11</v>
      </c>
      <c r="BV515" s="83">
        <f t="shared" si="382"/>
        <v>8</v>
      </c>
      <c r="BW515" s="83">
        <f t="shared" si="383"/>
        <v>13</v>
      </c>
      <c r="BX515" s="83">
        <f t="shared" si="384"/>
        <v>32</v>
      </c>
      <c r="BY515" s="83">
        <f t="shared" si="385"/>
        <v>55</v>
      </c>
      <c r="BZ515" s="83">
        <f t="shared" si="386"/>
        <v>6</v>
      </c>
      <c r="CA515" s="77">
        <f t="shared" si="396"/>
        <v>106</v>
      </c>
      <c r="CB515" s="85">
        <v>2</v>
      </c>
      <c r="CC515" s="77">
        <v>5</v>
      </c>
      <c r="CD515" s="85">
        <v>5</v>
      </c>
      <c r="CE515" s="85">
        <v>24</v>
      </c>
      <c r="CF515" s="85">
        <v>31</v>
      </c>
      <c r="CG515" s="85">
        <v>10</v>
      </c>
      <c r="CH515" s="85">
        <v>0</v>
      </c>
      <c r="CI515" s="77">
        <f t="shared" si="397"/>
        <v>65</v>
      </c>
      <c r="CP515" s="77">
        <f t="shared" si="398"/>
        <v>0</v>
      </c>
      <c r="CQ515" s="85">
        <f t="shared" si="387"/>
        <v>0</v>
      </c>
      <c r="CR515" s="77"/>
      <c r="CS515" s="85">
        <f t="shared" si="406"/>
        <v>0</v>
      </c>
      <c r="CT515" s="85">
        <f t="shared" si="407"/>
        <v>0</v>
      </c>
      <c r="CU515" s="85">
        <f t="shared" si="408"/>
        <v>0</v>
      </c>
      <c r="CV515" s="85">
        <f t="shared" si="409"/>
        <v>0</v>
      </c>
      <c r="CW515" s="85">
        <f t="shared" si="405"/>
        <v>0</v>
      </c>
      <c r="CX515" s="77">
        <f t="shared" si="399"/>
        <v>0</v>
      </c>
      <c r="DP515" s="85">
        <v>1</v>
      </c>
      <c r="DQ515" s="85">
        <v>2</v>
      </c>
      <c r="DR515" s="85">
        <v>14</v>
      </c>
      <c r="DS515" s="85">
        <v>18</v>
      </c>
      <c r="DT515" s="85">
        <v>11</v>
      </c>
      <c r="DU515" s="85">
        <v>1</v>
      </c>
      <c r="EB515" s="85">
        <v>3</v>
      </c>
      <c r="EC515" s="85">
        <v>8</v>
      </c>
      <c r="ED515" s="85">
        <v>13</v>
      </c>
      <c r="EE515" s="85">
        <v>32</v>
      </c>
      <c r="EF515" s="85">
        <v>55</v>
      </c>
      <c r="EG515" s="85">
        <v>6</v>
      </c>
      <c r="EH515" s="85">
        <v>1</v>
      </c>
      <c r="EI515" s="85">
        <v>0</v>
      </c>
      <c r="EJ515" s="85">
        <v>1</v>
      </c>
      <c r="EK515" s="85">
        <v>3</v>
      </c>
      <c r="EL515" s="85">
        <v>1</v>
      </c>
      <c r="EM515" s="85">
        <v>0</v>
      </c>
      <c r="ET515" s="85">
        <v>26</v>
      </c>
      <c r="EU515" s="85">
        <v>39</v>
      </c>
      <c r="EV515" s="85">
        <v>23</v>
      </c>
      <c r="EW515" s="85">
        <v>126</v>
      </c>
      <c r="EX515" s="85">
        <v>433</v>
      </c>
      <c r="EY515" s="85">
        <v>48</v>
      </c>
      <c r="EZ515" s="85">
        <v>2</v>
      </c>
      <c r="FA515" s="85">
        <v>15</v>
      </c>
      <c r="FB515" s="85">
        <v>35</v>
      </c>
      <c r="FC515" s="85">
        <v>132</v>
      </c>
      <c r="FD515" s="85">
        <v>167</v>
      </c>
      <c r="FE515" s="85">
        <v>14</v>
      </c>
      <c r="FL515" s="86">
        <f t="shared" si="400"/>
        <v>113.5</v>
      </c>
      <c r="FM515" s="99">
        <f t="shared" si="388"/>
        <v>5</v>
      </c>
      <c r="FN515" s="99">
        <f t="shared" si="389"/>
        <v>1</v>
      </c>
      <c r="FO515" s="100">
        <f t="shared" si="390"/>
        <v>0.85</v>
      </c>
      <c r="FP515" s="100">
        <f t="shared" si="391"/>
        <v>171</v>
      </c>
      <c r="FQ515" s="101">
        <v>0.40130536852152843</v>
      </c>
      <c r="FR515" s="101">
        <v>0.20247791835580561</v>
      </c>
      <c r="FS515" s="101">
        <v>0.19600831600831609</v>
      </c>
      <c r="FT515" s="100" t="s">
        <v>1865</v>
      </c>
      <c r="FU515" s="100" t="s">
        <v>1491</v>
      </c>
      <c r="FV515" s="100" t="s">
        <v>1658</v>
      </c>
      <c r="FW515" s="100" t="s">
        <v>2276</v>
      </c>
      <c r="FX515" s="100" t="s">
        <v>2250</v>
      </c>
      <c r="FY515" s="100" t="s">
        <v>2128</v>
      </c>
      <c r="FZ515" s="100" t="s">
        <v>1978</v>
      </c>
      <c r="GA515" s="100" t="s">
        <v>2010</v>
      </c>
      <c r="GB515" s="100"/>
    </row>
    <row r="516" spans="1:184" hidden="1" x14ac:dyDescent="0.25">
      <c r="A516" s="32" t="s">
        <v>476</v>
      </c>
      <c r="B516" s="90" t="s">
        <v>505</v>
      </c>
      <c r="C516" s="41" t="str">
        <f>'[1]Özet tablo'!P515</f>
        <v>İZMİR</v>
      </c>
      <c r="D516" s="41"/>
      <c r="E516" s="41"/>
      <c r="F516" s="41"/>
      <c r="G516" s="91">
        <v>119</v>
      </c>
      <c r="H516" s="91">
        <v>616</v>
      </c>
      <c r="I516" s="91">
        <v>927</v>
      </c>
      <c r="J516" s="91">
        <v>1662</v>
      </c>
      <c r="K516" s="92">
        <v>171</v>
      </c>
      <c r="L516" s="92">
        <v>604</v>
      </c>
      <c r="M516" s="92">
        <v>1164</v>
      </c>
      <c r="N516" s="92">
        <v>1939</v>
      </c>
      <c r="O516" s="93">
        <v>85</v>
      </c>
      <c r="P516" s="40">
        <v>254</v>
      </c>
      <c r="Q516" s="94">
        <f t="shared" si="403"/>
        <v>277</v>
      </c>
      <c r="R516" s="95">
        <f t="shared" si="404"/>
        <v>0.16666666666666666</v>
      </c>
      <c r="S516" s="96">
        <v>1832</v>
      </c>
      <c r="T516" s="96">
        <v>2307</v>
      </c>
      <c r="U516" s="96">
        <v>1791</v>
      </c>
      <c r="V516" s="96">
        <v>2362</v>
      </c>
      <c r="W516" s="96">
        <v>4098</v>
      </c>
      <c r="X516" s="96">
        <v>5930</v>
      </c>
      <c r="Y516" s="73">
        <f t="shared" ref="Y516:Y579" si="410">K516/S516*100</f>
        <v>9.3340611353711793</v>
      </c>
      <c r="Z516" s="73">
        <f t="shared" ref="Z516:Z579" si="411">L516/T516*100</f>
        <v>26.181187689640222</v>
      </c>
      <c r="AA516" s="73">
        <f t="shared" ref="AA516:AA579" si="412">((M516+O516)-P516)/U516*100</f>
        <v>55.555555555555557</v>
      </c>
      <c r="AB516" s="73">
        <f t="shared" ref="AB516:AB579" si="413">((L516+M516+O516)-P516)/W516*100</f>
        <v>39.019033674963396</v>
      </c>
      <c r="AC516" s="73">
        <f t="shared" ref="AC516:AC579" si="414">((N516+O516)-P516)/X516*100</f>
        <v>29.848229342327148</v>
      </c>
      <c r="AD516" s="97">
        <f t="shared" si="365"/>
        <v>2499</v>
      </c>
      <c r="AE516" s="40">
        <f t="shared" si="366"/>
        <v>796</v>
      </c>
      <c r="AF516" s="98">
        <v>2585</v>
      </c>
      <c r="AG516" s="98">
        <v>1975</v>
      </c>
      <c r="AH516" s="98">
        <v>2578</v>
      </c>
      <c r="AI516" s="98">
        <v>1802</v>
      </c>
      <c r="AJ516" s="98">
        <v>603</v>
      </c>
      <c r="AK516" s="98">
        <v>586</v>
      </c>
      <c r="AL516" s="76">
        <v>53</v>
      </c>
      <c r="AM516" s="76">
        <v>102</v>
      </c>
      <c r="AN516" s="77">
        <v>234</v>
      </c>
      <c r="AO516" s="77">
        <v>740</v>
      </c>
      <c r="AP516" s="77">
        <v>1270</v>
      </c>
      <c r="AQ516" s="77">
        <v>42</v>
      </c>
      <c r="AR516" s="77">
        <f t="shared" si="392"/>
        <v>2286</v>
      </c>
      <c r="AS516" s="77">
        <v>308</v>
      </c>
      <c r="AT516" s="78">
        <v>74</v>
      </c>
      <c r="AU516" s="79">
        <v>254</v>
      </c>
      <c r="AV516" s="80">
        <f t="shared" si="367"/>
        <v>32.777336510458035</v>
      </c>
      <c r="AW516" s="80">
        <f t="shared" si="368"/>
        <v>39.817351598173516</v>
      </c>
      <c r="AX516" s="80">
        <f t="shared" si="369"/>
        <v>55.715871254162039</v>
      </c>
      <c r="AY516" s="81">
        <f t="shared" si="370"/>
        <v>11.848101265822784</v>
      </c>
      <c r="AZ516" s="81">
        <f t="shared" si="371"/>
        <v>28.704422032583398</v>
      </c>
      <c r="BA516" s="81">
        <f t="shared" si="372"/>
        <v>66.444906444906451</v>
      </c>
      <c r="BB516" s="81">
        <f t="shared" si="373"/>
        <v>46.919526389725064</v>
      </c>
      <c r="BC516" s="81">
        <f t="shared" si="374"/>
        <v>41.826484018264843</v>
      </c>
      <c r="BD516" s="82">
        <f t="shared" si="393"/>
        <v>807</v>
      </c>
      <c r="BE516" s="83">
        <v>57</v>
      </c>
      <c r="BF516" s="83">
        <v>147</v>
      </c>
      <c r="BG516" s="83">
        <v>242</v>
      </c>
      <c r="BH516" s="83">
        <v>738</v>
      </c>
      <c r="BI516" s="83">
        <v>1343</v>
      </c>
      <c r="BJ516" s="83">
        <v>81</v>
      </c>
      <c r="BK516" s="77">
        <f t="shared" si="394"/>
        <v>2404</v>
      </c>
      <c r="BL516" s="83">
        <f t="shared" si="375"/>
        <v>39</v>
      </c>
      <c r="BM516" s="84">
        <v>62</v>
      </c>
      <c r="BN516" s="83">
        <f t="shared" si="376"/>
        <v>96</v>
      </c>
      <c r="BO516" s="83">
        <f t="shared" si="377"/>
        <v>121</v>
      </c>
      <c r="BP516" s="83">
        <f t="shared" si="378"/>
        <v>518</v>
      </c>
      <c r="BQ516" s="83">
        <f t="shared" si="379"/>
        <v>1138</v>
      </c>
      <c r="BR516" s="83">
        <f t="shared" si="380"/>
        <v>69</v>
      </c>
      <c r="BS516" s="77">
        <f t="shared" si="395"/>
        <v>1846</v>
      </c>
      <c r="BT516" s="83">
        <f t="shared" si="381"/>
        <v>10</v>
      </c>
      <c r="BU516" s="77">
        <v>30</v>
      </c>
      <c r="BV516" s="83">
        <f t="shared" si="382"/>
        <v>32</v>
      </c>
      <c r="BW516" s="83">
        <f t="shared" si="383"/>
        <v>58</v>
      </c>
      <c r="BX516" s="83">
        <f t="shared" si="384"/>
        <v>153</v>
      </c>
      <c r="BY516" s="83">
        <f t="shared" si="385"/>
        <v>160</v>
      </c>
      <c r="BZ516" s="83">
        <f t="shared" si="386"/>
        <v>12</v>
      </c>
      <c r="CA516" s="77">
        <f t="shared" si="396"/>
        <v>383</v>
      </c>
      <c r="CB516" s="85">
        <v>7</v>
      </c>
      <c r="CC516" s="77">
        <v>10</v>
      </c>
      <c r="CD516" s="85">
        <v>17</v>
      </c>
      <c r="CE516" s="85">
        <v>63</v>
      </c>
      <c r="CF516" s="85">
        <v>53</v>
      </c>
      <c r="CG516" s="85">
        <v>36</v>
      </c>
      <c r="CH516" s="85">
        <v>0</v>
      </c>
      <c r="CI516" s="77">
        <f t="shared" si="397"/>
        <v>152</v>
      </c>
      <c r="CP516" s="77">
        <f t="shared" si="398"/>
        <v>0</v>
      </c>
      <c r="CQ516" s="85">
        <f t="shared" si="387"/>
        <v>1</v>
      </c>
      <c r="CR516" s="77"/>
      <c r="CS516" s="85">
        <f t="shared" si="406"/>
        <v>2</v>
      </c>
      <c r="CT516" s="85">
        <f t="shared" si="407"/>
        <v>0</v>
      </c>
      <c r="CU516" s="85">
        <f t="shared" si="408"/>
        <v>14</v>
      </c>
      <c r="CV516" s="85">
        <f t="shared" si="409"/>
        <v>9</v>
      </c>
      <c r="CW516" s="85">
        <f t="shared" si="405"/>
        <v>0</v>
      </c>
      <c r="CX516" s="77">
        <f t="shared" si="399"/>
        <v>23</v>
      </c>
      <c r="CY516" s="85">
        <v>1</v>
      </c>
      <c r="CZ516" s="85">
        <v>2</v>
      </c>
      <c r="DA516" s="85">
        <v>0</v>
      </c>
      <c r="DB516" s="85">
        <v>14</v>
      </c>
      <c r="DC516" s="85">
        <v>9</v>
      </c>
      <c r="DD516" s="85">
        <v>0</v>
      </c>
      <c r="DP516" s="85">
        <v>1</v>
      </c>
      <c r="DQ516" s="85">
        <v>2</v>
      </c>
      <c r="DR516" s="85">
        <v>3</v>
      </c>
      <c r="DS516" s="85">
        <v>19</v>
      </c>
      <c r="DT516" s="85">
        <v>19</v>
      </c>
      <c r="DU516" s="85">
        <v>0</v>
      </c>
      <c r="DV516" s="85">
        <v>4</v>
      </c>
      <c r="DW516" s="85">
        <v>10</v>
      </c>
      <c r="DX516" s="85">
        <v>6</v>
      </c>
      <c r="DY516" s="85">
        <v>33</v>
      </c>
      <c r="DZ516" s="85">
        <v>70</v>
      </c>
      <c r="EA516" s="85">
        <v>8</v>
      </c>
      <c r="EB516" s="85">
        <v>6</v>
      </c>
      <c r="EC516" s="85">
        <v>22</v>
      </c>
      <c r="ED516" s="85">
        <v>52</v>
      </c>
      <c r="EE516" s="85">
        <v>120</v>
      </c>
      <c r="EF516" s="85">
        <v>90</v>
      </c>
      <c r="EG516" s="85">
        <v>4</v>
      </c>
      <c r="ET516" s="85">
        <v>35</v>
      </c>
      <c r="EU516" s="85">
        <v>68</v>
      </c>
      <c r="EV516" s="85">
        <v>29</v>
      </c>
      <c r="EW516" s="85">
        <v>315</v>
      </c>
      <c r="EX516" s="85">
        <v>864</v>
      </c>
      <c r="EY516" s="85">
        <v>57</v>
      </c>
      <c r="EZ516" s="85">
        <v>3</v>
      </c>
      <c r="FA516" s="85">
        <v>26</v>
      </c>
      <c r="FB516" s="85">
        <v>89</v>
      </c>
      <c r="FC516" s="85">
        <v>184</v>
      </c>
      <c r="FD516" s="85">
        <v>255</v>
      </c>
      <c r="FE516" s="85">
        <v>12</v>
      </c>
      <c r="FL516" s="86">
        <f t="shared" si="400"/>
        <v>940</v>
      </c>
      <c r="FM516" s="99">
        <f t="shared" si="388"/>
        <v>47</v>
      </c>
      <c r="FN516" s="99">
        <f t="shared" si="389"/>
        <v>9</v>
      </c>
      <c r="FO516" s="100">
        <f t="shared" si="390"/>
        <v>7.99</v>
      </c>
      <c r="FP516" s="100">
        <f t="shared" si="391"/>
        <v>1539</v>
      </c>
      <c r="FQ516" s="101">
        <v>6.0552103298295024E-2</v>
      </c>
      <c r="FR516" s="101">
        <v>5.3872981942959967E-2</v>
      </c>
      <c r="FS516" s="101">
        <v>-7.9174983366601896E-3</v>
      </c>
      <c r="FT516" s="100" t="s">
        <v>1892</v>
      </c>
      <c r="FU516" s="100" t="s">
        <v>1893</v>
      </c>
      <c r="FV516" s="100" t="s">
        <v>1894</v>
      </c>
      <c r="FW516" s="100" t="s">
        <v>1749</v>
      </c>
      <c r="FX516" s="100" t="s">
        <v>1725</v>
      </c>
      <c r="FY516" s="100" t="s">
        <v>1465</v>
      </c>
      <c r="FZ516" s="100" t="s">
        <v>1795</v>
      </c>
      <c r="GA516" s="100" t="s">
        <v>1613</v>
      </c>
      <c r="GB516" s="100"/>
    </row>
    <row r="517" spans="1:184" hidden="1" x14ac:dyDescent="0.25">
      <c r="A517" s="32" t="s">
        <v>476</v>
      </c>
      <c r="B517" s="90" t="s">
        <v>506</v>
      </c>
      <c r="C517" s="41" t="str">
        <f>'[1]Özet tablo'!P516</f>
        <v>İZMİR</v>
      </c>
      <c r="D517" s="41"/>
      <c r="E517" s="41"/>
      <c r="F517" s="41"/>
      <c r="G517" s="91">
        <v>55</v>
      </c>
      <c r="H517" s="91">
        <v>244</v>
      </c>
      <c r="I517" s="91">
        <v>328</v>
      </c>
      <c r="J517" s="91">
        <v>627</v>
      </c>
      <c r="K517" s="92">
        <v>110</v>
      </c>
      <c r="L517" s="92">
        <v>279</v>
      </c>
      <c r="M517" s="92">
        <v>400</v>
      </c>
      <c r="N517" s="92">
        <v>789</v>
      </c>
      <c r="O517" s="93">
        <v>21</v>
      </c>
      <c r="P517" s="40">
        <v>87</v>
      </c>
      <c r="Q517" s="94">
        <f t="shared" si="403"/>
        <v>162</v>
      </c>
      <c r="R517" s="95">
        <f t="shared" si="404"/>
        <v>0.25837320574162681</v>
      </c>
      <c r="S517" s="96">
        <v>444</v>
      </c>
      <c r="T517" s="96">
        <v>548</v>
      </c>
      <c r="U517" s="96">
        <v>403</v>
      </c>
      <c r="V517" s="96">
        <v>533</v>
      </c>
      <c r="W517" s="96">
        <v>951</v>
      </c>
      <c r="X517" s="96">
        <v>1395</v>
      </c>
      <c r="Y517" s="73">
        <f t="shared" si="410"/>
        <v>24.774774774774773</v>
      </c>
      <c r="Z517" s="73">
        <f t="shared" si="411"/>
        <v>50.912408759124084</v>
      </c>
      <c r="AA517" s="73">
        <f t="shared" si="412"/>
        <v>82.878411910669982</v>
      </c>
      <c r="AB517" s="73">
        <f t="shared" si="413"/>
        <v>64.458464773922188</v>
      </c>
      <c r="AC517" s="73">
        <f t="shared" si="414"/>
        <v>51.827956989247312</v>
      </c>
      <c r="AD517" s="97">
        <f t="shared" ref="AD517:AD580" si="415">W517-((L517+M517+O517)-P517)</f>
        <v>338</v>
      </c>
      <c r="AE517" s="40">
        <f t="shared" ref="AE517:AE580" si="416">U517-((M517+O517)-P517)</f>
        <v>69</v>
      </c>
      <c r="AF517" s="98">
        <v>574</v>
      </c>
      <c r="AG517" s="98">
        <v>452</v>
      </c>
      <c r="AH517" s="98">
        <v>575</v>
      </c>
      <c r="AI517" s="98">
        <v>447</v>
      </c>
      <c r="AJ517" s="98">
        <v>138</v>
      </c>
      <c r="AK517" s="98">
        <v>121</v>
      </c>
      <c r="AL517" s="76">
        <v>28</v>
      </c>
      <c r="AM517" s="76">
        <v>50</v>
      </c>
      <c r="AN517" s="77">
        <v>89</v>
      </c>
      <c r="AO517" s="77">
        <v>307</v>
      </c>
      <c r="AP517" s="77">
        <v>433</v>
      </c>
      <c r="AQ517" s="77">
        <v>17</v>
      </c>
      <c r="AR517" s="77">
        <f t="shared" si="392"/>
        <v>846</v>
      </c>
      <c r="AS517" s="77">
        <v>108</v>
      </c>
      <c r="AT517" s="78">
        <v>12</v>
      </c>
      <c r="AU517" s="79">
        <v>36</v>
      </c>
      <c r="AV517" s="80">
        <f t="shared" ref="AV517:AV580" si="417">((AN517+AP517+AQ517)-AS517)/(AG517+AI517)*100</f>
        <v>47.942157953281423</v>
      </c>
      <c r="AW517" s="80">
        <f t="shared" ref="AW517:AW580" si="418">((AO517+AP517+AQ517)-AS517)/(AI517+AH517)*100</f>
        <v>63.502935420743647</v>
      </c>
      <c r="AX517" s="80">
        <f t="shared" ref="AX517:AX580" si="419">((AP517+AQ517)-AS517)/AI517*100</f>
        <v>76.510067114093957</v>
      </c>
      <c r="AY517" s="81">
        <f t="shared" ref="AY517:AY580" si="420">AN517/AG517*100</f>
        <v>19.690265486725664</v>
      </c>
      <c r="AZ517" s="81">
        <f t="shared" ref="AZ517:AZ580" si="421">AO517/AH517*100</f>
        <v>53.391304347826086</v>
      </c>
      <c r="BA517" s="81">
        <f t="shared" ref="BA517:BA580" si="422">(AP517+AT517+AU517)/(AI517+AJ517)*100</f>
        <v>82.222222222222214</v>
      </c>
      <c r="BB517" s="81">
        <f t="shared" ref="BB517:BB580" si="423">(AP517+AT517+AU517+AO517)/(AI517+AJ517+AH517)*100</f>
        <v>67.931034482758619</v>
      </c>
      <c r="BC517" s="81">
        <f t="shared" ref="BC517:BC580" si="424">(AP517+AT517+AU517+AN517)/(AI517+AJ517+AG517)*100</f>
        <v>54.966248794599807</v>
      </c>
      <c r="BD517" s="82">
        <f t="shared" si="393"/>
        <v>104</v>
      </c>
      <c r="BE517" s="83">
        <v>28</v>
      </c>
      <c r="BF517" s="83">
        <v>54</v>
      </c>
      <c r="BG517" s="83">
        <v>87</v>
      </c>
      <c r="BH517" s="83">
        <v>294</v>
      </c>
      <c r="BI517" s="83">
        <v>450</v>
      </c>
      <c r="BJ517" s="83">
        <v>24</v>
      </c>
      <c r="BK517" s="77">
        <f t="shared" si="394"/>
        <v>855</v>
      </c>
      <c r="BL517" s="83">
        <f t="shared" ref="BL517:BL580" si="425">DP517+EH517+ET517+EZ517</f>
        <v>22</v>
      </c>
      <c r="BM517" s="84">
        <v>27</v>
      </c>
      <c r="BN517" s="83">
        <f t="shared" ref="BN517:BN580" si="426">DQ517+EI517+EU517+FA517</f>
        <v>37</v>
      </c>
      <c r="BO517" s="83">
        <f t="shared" ref="BO517:BO580" si="427">DR517+EJ517+EV517+FB517</f>
        <v>55</v>
      </c>
      <c r="BP517" s="83">
        <f t="shared" ref="BP517:BP580" si="428">DS517+EK517+EW517+FC517</f>
        <v>217</v>
      </c>
      <c r="BQ517" s="83">
        <f t="shared" ref="BQ517:BQ580" si="429">DT517+EL517+EX517+FD517</f>
        <v>353</v>
      </c>
      <c r="BR517" s="83">
        <f t="shared" ref="BR517:BR580" si="430">DU517+EM517+EY517+FE517</f>
        <v>19</v>
      </c>
      <c r="BS517" s="77">
        <f t="shared" si="395"/>
        <v>644</v>
      </c>
      <c r="BT517" s="83">
        <f t="shared" ref="BT517:BT580" si="431">DV517+EB517+EN517</f>
        <v>6</v>
      </c>
      <c r="BU517" s="77">
        <v>23</v>
      </c>
      <c r="BV517" s="83">
        <f t="shared" ref="BV517:BV580" si="432">DW517+EC517+EO517</f>
        <v>17</v>
      </c>
      <c r="BW517" s="83">
        <f t="shared" ref="BW517:BW580" si="433">DX517+ED517+EP517</f>
        <v>32</v>
      </c>
      <c r="BX517" s="83">
        <f t="shared" ref="BX517:BX580" si="434">DY517+EE517+EQ517</f>
        <v>77</v>
      </c>
      <c r="BY517" s="83">
        <f t="shared" ref="BY517:BY580" si="435">DZ517+EF517+ER517</f>
        <v>97</v>
      </c>
      <c r="BZ517" s="83">
        <f t="shared" ref="BZ517:BZ580" si="436">EA517+EG517+ES517</f>
        <v>5</v>
      </c>
      <c r="CA517" s="77">
        <f t="shared" si="396"/>
        <v>211</v>
      </c>
      <c r="CC517" s="77"/>
      <c r="CI517" s="77">
        <f t="shared" si="397"/>
        <v>0</v>
      </c>
      <c r="CP517" s="77">
        <f t="shared" si="398"/>
        <v>0</v>
      </c>
      <c r="CQ517" s="85">
        <f t="shared" ref="CQ517:CQ580" si="437">CY517+DE517+DK517+FF517</f>
        <v>0</v>
      </c>
      <c r="CR517" s="77"/>
      <c r="CS517" s="85">
        <f t="shared" si="406"/>
        <v>0</v>
      </c>
      <c r="CT517" s="85">
        <f t="shared" si="407"/>
        <v>0</v>
      </c>
      <c r="CU517" s="85">
        <f t="shared" si="408"/>
        <v>0</v>
      </c>
      <c r="CV517" s="85">
        <f t="shared" si="409"/>
        <v>0</v>
      </c>
      <c r="CW517" s="85">
        <f t="shared" si="405"/>
        <v>0</v>
      </c>
      <c r="CX517" s="77">
        <f t="shared" si="399"/>
        <v>0</v>
      </c>
      <c r="DP517" s="85">
        <v>1</v>
      </c>
      <c r="DQ517" s="85">
        <v>2</v>
      </c>
      <c r="DR517" s="85">
        <v>6</v>
      </c>
      <c r="DS517" s="85">
        <v>6</v>
      </c>
      <c r="DT517" s="85">
        <v>9</v>
      </c>
      <c r="DU517" s="85">
        <v>1</v>
      </c>
      <c r="DV517" s="85">
        <v>2</v>
      </c>
      <c r="DW517" s="85">
        <v>5</v>
      </c>
      <c r="DX517" s="85">
        <v>0</v>
      </c>
      <c r="DY517" s="85">
        <v>11</v>
      </c>
      <c r="DZ517" s="85">
        <v>59</v>
      </c>
      <c r="EA517" s="85">
        <v>5</v>
      </c>
      <c r="EB517" s="85">
        <v>4</v>
      </c>
      <c r="EC517" s="85">
        <v>12</v>
      </c>
      <c r="ED517" s="85">
        <v>32</v>
      </c>
      <c r="EE517" s="85">
        <v>66</v>
      </c>
      <c r="EF517" s="85">
        <v>38</v>
      </c>
      <c r="EG517" s="85">
        <v>0</v>
      </c>
      <c r="ET517" s="85">
        <v>20</v>
      </c>
      <c r="EU517" s="85">
        <v>28</v>
      </c>
      <c r="EV517" s="85">
        <v>18</v>
      </c>
      <c r="EW517" s="85">
        <v>168</v>
      </c>
      <c r="EX517" s="85">
        <v>304</v>
      </c>
      <c r="EY517" s="85">
        <v>14</v>
      </c>
      <c r="EZ517" s="85">
        <v>1</v>
      </c>
      <c r="FA517" s="85">
        <v>7</v>
      </c>
      <c r="FB517" s="85">
        <v>31</v>
      </c>
      <c r="FC517" s="85">
        <v>43</v>
      </c>
      <c r="FD517" s="85">
        <v>40</v>
      </c>
      <c r="FE517" s="85">
        <v>4</v>
      </c>
      <c r="FL517" s="86">
        <f t="shared" si="400"/>
        <v>0</v>
      </c>
      <c r="FM517" s="99">
        <f t="shared" ref="FM517:FM580" si="438">IF(FL517/20&gt;0,INT(FL517/20),0)</f>
        <v>0</v>
      </c>
      <c r="FN517" s="99">
        <f t="shared" ref="FN517:FN580" si="439">IF(FM517/5&gt;0.49,INT(FM517/5),0)</f>
        <v>0</v>
      </c>
      <c r="FO517" s="100">
        <f t="shared" ref="FO517:FO580" si="440">IF(FM517&gt;0.49,(FM517*$FO$1)/1000,0)</f>
        <v>0</v>
      </c>
      <c r="FP517" s="100">
        <f t="shared" ref="FP517:FP580" si="441">IF(FN517&gt;0.49,(FN517*$FP$1),0)</f>
        <v>0</v>
      </c>
      <c r="FQ517" s="101">
        <v>0.39184331225982383</v>
      </c>
      <c r="FR517" s="101">
        <v>0.12082450904890239</v>
      </c>
      <c r="FS517" s="101">
        <v>0.11539761300721171</v>
      </c>
      <c r="FT517" s="100" t="s">
        <v>1693</v>
      </c>
      <c r="FU517" s="100" t="s">
        <v>2280</v>
      </c>
      <c r="FV517" s="100" t="s">
        <v>1946</v>
      </c>
      <c r="FW517" s="100" t="s">
        <v>2249</v>
      </c>
      <c r="FX517" s="100" t="s">
        <v>2344</v>
      </c>
      <c r="FY517" s="100" t="s">
        <v>2205</v>
      </c>
      <c r="FZ517" s="100" t="s">
        <v>2272</v>
      </c>
      <c r="GA517" s="100" t="s">
        <v>1574</v>
      </c>
      <c r="GB517" s="100"/>
    </row>
    <row r="518" spans="1:184" ht="30" hidden="1" x14ac:dyDescent="0.25">
      <c r="A518" s="32" t="s">
        <v>507</v>
      </c>
      <c r="B518" s="90" t="s">
        <v>508</v>
      </c>
      <c r="C518" s="41" t="str">
        <f>'[1]Özet tablo'!P517</f>
        <v>KAHRAMANMARAŞ</v>
      </c>
      <c r="D518" s="41"/>
      <c r="E518" s="41"/>
      <c r="F518" s="41"/>
      <c r="G518" s="91">
        <v>28</v>
      </c>
      <c r="H518" s="91">
        <v>299</v>
      </c>
      <c r="I518" s="91">
        <v>700</v>
      </c>
      <c r="J518" s="91">
        <v>1027</v>
      </c>
      <c r="K518" s="92">
        <v>23</v>
      </c>
      <c r="L518" s="92">
        <v>267</v>
      </c>
      <c r="M518" s="92">
        <v>758</v>
      </c>
      <c r="N518" s="92">
        <v>1048</v>
      </c>
      <c r="O518" s="93">
        <v>63</v>
      </c>
      <c r="P518" s="40">
        <v>136</v>
      </c>
      <c r="Q518" s="94">
        <f t="shared" si="403"/>
        <v>21</v>
      </c>
      <c r="R518" s="95">
        <f t="shared" si="404"/>
        <v>2.0447906523855891E-2</v>
      </c>
      <c r="S518" s="96">
        <v>1144</v>
      </c>
      <c r="T518" s="96">
        <v>1545</v>
      </c>
      <c r="U518" s="96">
        <v>1321</v>
      </c>
      <c r="V518" s="96">
        <v>1688</v>
      </c>
      <c r="W518" s="96">
        <v>2866</v>
      </c>
      <c r="X518" s="96">
        <v>4010</v>
      </c>
      <c r="Y518" s="73">
        <f t="shared" si="410"/>
        <v>2.0104895104895104</v>
      </c>
      <c r="Z518" s="73">
        <f t="shared" si="411"/>
        <v>17.281553398058254</v>
      </c>
      <c r="AA518" s="73">
        <f t="shared" si="412"/>
        <v>51.854655563966688</v>
      </c>
      <c r="AB518" s="73">
        <f t="shared" si="413"/>
        <v>33.217027215631546</v>
      </c>
      <c r="AC518" s="73">
        <f t="shared" si="414"/>
        <v>24.314214463840401</v>
      </c>
      <c r="AD518" s="97">
        <f t="shared" si="415"/>
        <v>1914</v>
      </c>
      <c r="AE518" s="40">
        <f t="shared" si="416"/>
        <v>636</v>
      </c>
      <c r="AF518" s="98">
        <v>1513</v>
      </c>
      <c r="AG518" s="98">
        <v>1190</v>
      </c>
      <c r="AH518" s="98">
        <v>1469</v>
      </c>
      <c r="AI518" s="98">
        <v>1143</v>
      </c>
      <c r="AJ518" s="98">
        <v>356</v>
      </c>
      <c r="AK518" s="98">
        <v>383</v>
      </c>
      <c r="AL518" s="76">
        <v>35</v>
      </c>
      <c r="AM518" s="76">
        <v>49</v>
      </c>
      <c r="AN518" s="77">
        <v>43</v>
      </c>
      <c r="AO518" s="77">
        <v>238</v>
      </c>
      <c r="AP518" s="77">
        <v>721</v>
      </c>
      <c r="AQ518" s="77">
        <v>48</v>
      </c>
      <c r="AR518" s="77">
        <f t="shared" ref="AR518:AR581" si="442">AN518+AO518+AP518+AQ518</f>
        <v>1050</v>
      </c>
      <c r="AS518" s="77">
        <v>221</v>
      </c>
      <c r="AT518" s="78">
        <v>35</v>
      </c>
      <c r="AU518" s="79">
        <v>111</v>
      </c>
      <c r="AV518" s="80">
        <f t="shared" si="417"/>
        <v>25.332190312901844</v>
      </c>
      <c r="AW518" s="80">
        <f t="shared" si="418"/>
        <v>30.091883614088822</v>
      </c>
      <c r="AX518" s="80">
        <f t="shared" si="419"/>
        <v>47.944006999125108</v>
      </c>
      <c r="AY518" s="81">
        <f t="shared" si="420"/>
        <v>3.613445378151261</v>
      </c>
      <c r="AZ518" s="81">
        <f t="shared" si="421"/>
        <v>16.201497617426821</v>
      </c>
      <c r="BA518" s="81">
        <f t="shared" si="422"/>
        <v>57.838559039359573</v>
      </c>
      <c r="BB518" s="81">
        <f t="shared" si="423"/>
        <v>37.230458221024257</v>
      </c>
      <c r="BC518" s="81">
        <f t="shared" si="424"/>
        <v>33.84157679434734</v>
      </c>
      <c r="BD518" s="82">
        <f t="shared" ref="BD518:BD581" si="443">(AI518+AJ518)-(AP518+AT518+AU518)</f>
        <v>632</v>
      </c>
      <c r="BE518" s="83">
        <v>35</v>
      </c>
      <c r="BF518" s="83">
        <v>63</v>
      </c>
      <c r="BG518" s="83">
        <v>41</v>
      </c>
      <c r="BH518" s="83">
        <v>222</v>
      </c>
      <c r="BI518" s="83">
        <v>748</v>
      </c>
      <c r="BJ518" s="83">
        <v>77</v>
      </c>
      <c r="BK518" s="77">
        <f t="shared" ref="BK518:BK581" si="444">BG518+BH518+BI518+BJ518</f>
        <v>1088</v>
      </c>
      <c r="BL518" s="83">
        <f t="shared" si="425"/>
        <v>34</v>
      </c>
      <c r="BM518" s="84">
        <v>46</v>
      </c>
      <c r="BN518" s="83">
        <f t="shared" si="426"/>
        <v>60</v>
      </c>
      <c r="BO518" s="83">
        <f t="shared" si="427"/>
        <v>25</v>
      </c>
      <c r="BP518" s="83">
        <f t="shared" si="428"/>
        <v>207</v>
      </c>
      <c r="BQ518" s="83">
        <f t="shared" si="429"/>
        <v>741</v>
      </c>
      <c r="BR518" s="83">
        <f t="shared" si="430"/>
        <v>77</v>
      </c>
      <c r="BS518" s="77">
        <f t="shared" ref="BS518:BS581" si="445">BO518+BP518+BQ518+BR518</f>
        <v>1050</v>
      </c>
      <c r="BT518" s="83">
        <f t="shared" si="431"/>
        <v>0</v>
      </c>
      <c r="BU518" s="77"/>
      <c r="BV518" s="83">
        <f t="shared" si="432"/>
        <v>0</v>
      </c>
      <c r="BW518" s="83">
        <f t="shared" si="433"/>
        <v>0</v>
      </c>
      <c r="BX518" s="83">
        <f t="shared" si="434"/>
        <v>0</v>
      </c>
      <c r="BY518" s="83">
        <f t="shared" si="435"/>
        <v>0</v>
      </c>
      <c r="BZ518" s="83">
        <f t="shared" si="436"/>
        <v>0</v>
      </c>
      <c r="CA518" s="77">
        <f t="shared" ref="CA518:CA581" si="446">BW518+BX518+BY518+BZ518</f>
        <v>0</v>
      </c>
      <c r="CB518" s="85">
        <v>1</v>
      </c>
      <c r="CC518" s="77">
        <v>3</v>
      </c>
      <c r="CD518" s="85">
        <v>3</v>
      </c>
      <c r="CE518" s="85">
        <v>16</v>
      </c>
      <c r="CF518" s="85">
        <v>15</v>
      </c>
      <c r="CG518" s="85">
        <v>7</v>
      </c>
      <c r="CH518" s="85">
        <v>0</v>
      </c>
      <c r="CI518" s="77">
        <f t="shared" ref="CI518:CI581" si="447">CE518+CF518+CG518+CH518</f>
        <v>38</v>
      </c>
      <c r="CP518" s="77">
        <f t="shared" ref="CP518:CP581" si="448">CL518+CM518+CN518+CO518</f>
        <v>0</v>
      </c>
      <c r="CQ518" s="85">
        <f t="shared" si="437"/>
        <v>0</v>
      </c>
      <c r="CR518" s="77"/>
      <c r="CS518" s="85">
        <f t="shared" si="406"/>
        <v>0</v>
      </c>
      <c r="CT518" s="85">
        <f t="shared" si="407"/>
        <v>0</v>
      </c>
      <c r="CU518" s="85">
        <f t="shared" si="408"/>
        <v>0</v>
      </c>
      <c r="CV518" s="85">
        <f t="shared" si="409"/>
        <v>0</v>
      </c>
      <c r="CW518" s="85">
        <f t="shared" si="405"/>
        <v>0</v>
      </c>
      <c r="CX518" s="77">
        <f t="shared" ref="CX518:CX581" si="449">CT518+CU518+CV518+CW518</f>
        <v>0</v>
      </c>
      <c r="DP518" s="85">
        <v>1</v>
      </c>
      <c r="DQ518" s="85">
        <v>2</v>
      </c>
      <c r="DR518" s="85">
        <v>3</v>
      </c>
      <c r="DS518" s="85">
        <v>16</v>
      </c>
      <c r="DT518" s="85">
        <v>20</v>
      </c>
      <c r="DU518" s="85">
        <v>4</v>
      </c>
      <c r="ET518" s="85">
        <v>32</v>
      </c>
      <c r="EU518" s="85">
        <v>50</v>
      </c>
      <c r="EV518" s="85">
        <v>17</v>
      </c>
      <c r="EW518" s="85">
        <v>144</v>
      </c>
      <c r="EX518" s="85">
        <v>623</v>
      </c>
      <c r="EY518" s="85">
        <v>62</v>
      </c>
      <c r="EZ518" s="85">
        <v>1</v>
      </c>
      <c r="FA518" s="85">
        <v>8</v>
      </c>
      <c r="FB518" s="85">
        <v>5</v>
      </c>
      <c r="FC518" s="85">
        <v>47</v>
      </c>
      <c r="FD518" s="85">
        <v>98</v>
      </c>
      <c r="FE518" s="85">
        <v>11</v>
      </c>
      <c r="FL518" s="86">
        <f t="shared" ref="FL518:FL581" si="450">IF(((AH518+AI518)*0.7)-(AO518+AP518+AQ518+AT518)&gt;0,((AH518+AI518)*0.7)-(AO518+AP518+AQ518+AT518),0)</f>
        <v>786.39999999999986</v>
      </c>
      <c r="FM518" s="99">
        <f t="shared" si="438"/>
        <v>39</v>
      </c>
      <c r="FN518" s="99">
        <f t="shared" si="439"/>
        <v>7</v>
      </c>
      <c r="FO518" s="100">
        <f t="shared" si="440"/>
        <v>6.63</v>
      </c>
      <c r="FP518" s="100">
        <f t="shared" si="441"/>
        <v>1197</v>
      </c>
      <c r="FQ518" s="101">
        <v>0.26162197271968057</v>
      </c>
      <c r="FR518" s="101">
        <v>0.10560794044665001</v>
      </c>
      <c r="FS518" s="101">
        <v>2.7829857042418409E-2</v>
      </c>
      <c r="FT518" s="100" t="s">
        <v>2039</v>
      </c>
      <c r="FU518" s="100" t="s">
        <v>2145</v>
      </c>
      <c r="FV518" s="100" t="s">
        <v>2323</v>
      </c>
      <c r="FW518" s="100" t="s">
        <v>2043</v>
      </c>
      <c r="FX518" s="100" t="s">
        <v>2123</v>
      </c>
      <c r="FY518" s="100" t="s">
        <v>1550</v>
      </c>
      <c r="FZ518" s="100" t="s">
        <v>2262</v>
      </c>
      <c r="GA518" s="100" t="s">
        <v>1846</v>
      </c>
      <c r="GB518" s="100"/>
    </row>
    <row r="519" spans="1:184" ht="30" hidden="1" x14ac:dyDescent="0.25">
      <c r="A519" s="32" t="s">
        <v>507</v>
      </c>
      <c r="B519" s="90" t="s">
        <v>509</v>
      </c>
      <c r="C519" s="41" t="str">
        <f>'[1]Özet tablo'!P518</f>
        <v>KAHRAMANMARAŞ</v>
      </c>
      <c r="D519" s="41"/>
      <c r="E519" s="41"/>
      <c r="F519" s="41"/>
      <c r="G519" s="91">
        <v>42</v>
      </c>
      <c r="H519" s="91">
        <v>151</v>
      </c>
      <c r="I519" s="91">
        <v>318</v>
      </c>
      <c r="J519" s="91">
        <v>511</v>
      </c>
      <c r="K519" s="92">
        <v>39</v>
      </c>
      <c r="L519" s="92">
        <v>152</v>
      </c>
      <c r="M519" s="92">
        <v>360</v>
      </c>
      <c r="N519" s="92">
        <v>551</v>
      </c>
      <c r="O519" s="93">
        <v>8</v>
      </c>
      <c r="P519" s="40">
        <v>117</v>
      </c>
      <c r="Q519" s="94">
        <f t="shared" si="403"/>
        <v>40</v>
      </c>
      <c r="R519" s="95">
        <f t="shared" si="404"/>
        <v>7.8277886497064575E-2</v>
      </c>
      <c r="S519" s="96">
        <v>361</v>
      </c>
      <c r="T519" s="96">
        <v>475</v>
      </c>
      <c r="U519" s="96">
        <v>371</v>
      </c>
      <c r="V519" s="96">
        <v>519</v>
      </c>
      <c r="W519" s="96">
        <v>846</v>
      </c>
      <c r="X519" s="96">
        <v>1207</v>
      </c>
      <c r="Y519" s="73">
        <f t="shared" si="410"/>
        <v>10.803324099722991</v>
      </c>
      <c r="Z519" s="73">
        <f t="shared" si="411"/>
        <v>32</v>
      </c>
      <c r="AA519" s="73">
        <f t="shared" si="412"/>
        <v>67.654986522911059</v>
      </c>
      <c r="AB519" s="73">
        <f t="shared" si="413"/>
        <v>47.635933806146575</v>
      </c>
      <c r="AC519" s="73">
        <f t="shared" si="414"/>
        <v>36.619718309859159</v>
      </c>
      <c r="AD519" s="97">
        <f t="shared" si="415"/>
        <v>443</v>
      </c>
      <c r="AE519" s="40">
        <f t="shared" si="416"/>
        <v>120</v>
      </c>
      <c r="AF519" s="98">
        <v>415</v>
      </c>
      <c r="AG519" s="98">
        <v>353</v>
      </c>
      <c r="AH519" s="98">
        <v>424</v>
      </c>
      <c r="AI519" s="98">
        <v>325</v>
      </c>
      <c r="AJ519" s="98">
        <v>151</v>
      </c>
      <c r="AK519" s="98">
        <v>99</v>
      </c>
      <c r="AL519" s="76">
        <v>27</v>
      </c>
      <c r="AM519" s="76">
        <v>30</v>
      </c>
      <c r="AN519" s="77">
        <v>52</v>
      </c>
      <c r="AO519" s="77">
        <v>143</v>
      </c>
      <c r="AP519" s="77">
        <v>286</v>
      </c>
      <c r="AQ519" s="77">
        <v>81</v>
      </c>
      <c r="AR519" s="77">
        <f t="shared" si="442"/>
        <v>562</v>
      </c>
      <c r="AS519" s="77">
        <v>175</v>
      </c>
      <c r="AT519" s="78">
        <v>8</v>
      </c>
      <c r="AU519" s="79">
        <v>37</v>
      </c>
      <c r="AV519" s="80">
        <f t="shared" si="417"/>
        <v>35.988200589970504</v>
      </c>
      <c r="AW519" s="80">
        <f t="shared" si="418"/>
        <v>44.726301735647525</v>
      </c>
      <c r="AX519" s="80">
        <f t="shared" si="419"/>
        <v>59.07692307692308</v>
      </c>
      <c r="AY519" s="81">
        <f t="shared" si="420"/>
        <v>14.730878186968837</v>
      </c>
      <c r="AZ519" s="81">
        <f t="shared" si="421"/>
        <v>33.726415094339622</v>
      </c>
      <c r="BA519" s="81">
        <f t="shared" si="422"/>
        <v>69.537815126050418</v>
      </c>
      <c r="BB519" s="81">
        <f t="shared" si="423"/>
        <v>52.666666666666664</v>
      </c>
      <c r="BC519" s="81">
        <f t="shared" si="424"/>
        <v>46.200241254523519</v>
      </c>
      <c r="BD519" s="82">
        <f t="shared" si="443"/>
        <v>145</v>
      </c>
      <c r="BE519" s="83">
        <v>27</v>
      </c>
      <c r="BF519" s="83">
        <v>35</v>
      </c>
      <c r="BG519" s="83">
        <v>51</v>
      </c>
      <c r="BH519" s="83">
        <v>141</v>
      </c>
      <c r="BI519" s="83">
        <v>289</v>
      </c>
      <c r="BJ519" s="83">
        <v>88</v>
      </c>
      <c r="BK519" s="77">
        <f t="shared" si="444"/>
        <v>569</v>
      </c>
      <c r="BL519" s="83">
        <f t="shared" si="425"/>
        <v>27</v>
      </c>
      <c r="BM519" s="84">
        <v>30</v>
      </c>
      <c r="BN519" s="83">
        <f t="shared" si="426"/>
        <v>35</v>
      </c>
      <c r="BO519" s="83">
        <f t="shared" si="427"/>
        <v>51</v>
      </c>
      <c r="BP519" s="83">
        <f t="shared" si="428"/>
        <v>141</v>
      </c>
      <c r="BQ519" s="83">
        <f t="shared" si="429"/>
        <v>289</v>
      </c>
      <c r="BR519" s="83">
        <f t="shared" si="430"/>
        <v>88</v>
      </c>
      <c r="BS519" s="77">
        <f t="shared" si="445"/>
        <v>569</v>
      </c>
      <c r="BT519" s="83">
        <f t="shared" si="431"/>
        <v>0</v>
      </c>
      <c r="BU519" s="77"/>
      <c r="BV519" s="83">
        <f t="shared" si="432"/>
        <v>0</v>
      </c>
      <c r="BW519" s="83">
        <f t="shared" si="433"/>
        <v>0</v>
      </c>
      <c r="BX519" s="83">
        <f t="shared" si="434"/>
        <v>0</v>
      </c>
      <c r="BY519" s="83">
        <f t="shared" si="435"/>
        <v>0</v>
      </c>
      <c r="BZ519" s="83">
        <f t="shared" si="436"/>
        <v>0</v>
      </c>
      <c r="CA519" s="77">
        <f t="shared" si="446"/>
        <v>0</v>
      </c>
      <c r="CC519" s="77"/>
      <c r="CI519" s="77">
        <f t="shared" si="447"/>
        <v>0</v>
      </c>
      <c r="CP519" s="77">
        <f t="shared" si="448"/>
        <v>0</v>
      </c>
      <c r="CQ519" s="85">
        <f t="shared" si="437"/>
        <v>0</v>
      </c>
      <c r="CR519" s="77"/>
      <c r="CS519" s="85">
        <f t="shared" si="406"/>
        <v>0</v>
      </c>
      <c r="CT519" s="85">
        <f t="shared" si="407"/>
        <v>0</v>
      </c>
      <c r="CU519" s="85">
        <f t="shared" si="408"/>
        <v>0</v>
      </c>
      <c r="CV519" s="85">
        <f t="shared" si="409"/>
        <v>0</v>
      </c>
      <c r="CW519" s="85">
        <f t="shared" si="405"/>
        <v>0</v>
      </c>
      <c r="CX519" s="77">
        <f t="shared" si="449"/>
        <v>0</v>
      </c>
      <c r="ET519" s="85">
        <v>26</v>
      </c>
      <c r="EU519" s="85">
        <v>31</v>
      </c>
      <c r="EV519" s="85">
        <v>37</v>
      </c>
      <c r="EW519" s="85">
        <v>117</v>
      </c>
      <c r="EX519" s="85">
        <v>251</v>
      </c>
      <c r="EY519" s="85">
        <v>78</v>
      </c>
      <c r="EZ519" s="85">
        <v>1</v>
      </c>
      <c r="FA519" s="85">
        <v>4</v>
      </c>
      <c r="FB519" s="85">
        <v>14</v>
      </c>
      <c r="FC519" s="85">
        <v>24</v>
      </c>
      <c r="FD519" s="85">
        <v>38</v>
      </c>
      <c r="FE519" s="85">
        <v>10</v>
      </c>
      <c r="FL519" s="86">
        <f t="shared" si="450"/>
        <v>6.2999999999999545</v>
      </c>
      <c r="FM519" s="99">
        <f t="shared" si="438"/>
        <v>0</v>
      </c>
      <c r="FN519" s="99">
        <f t="shared" si="439"/>
        <v>0</v>
      </c>
      <c r="FO519" s="100">
        <f t="shared" si="440"/>
        <v>0</v>
      </c>
      <c r="FP519" s="100">
        <f t="shared" si="441"/>
        <v>0</v>
      </c>
      <c r="FQ519" s="101">
        <v>0.27659089354522454</v>
      </c>
      <c r="FR519" s="101">
        <v>0.17377228296338665</v>
      </c>
      <c r="FS519" s="101">
        <v>0.16591222955347554</v>
      </c>
      <c r="FT519" s="100" t="s">
        <v>1705</v>
      </c>
      <c r="FU519" s="100" t="s">
        <v>1589</v>
      </c>
      <c r="FV519" s="100" t="s">
        <v>1899</v>
      </c>
      <c r="FW519" s="100" t="s">
        <v>2264</v>
      </c>
      <c r="FX519" s="100" t="s">
        <v>2183</v>
      </c>
      <c r="FY519" s="100" t="s">
        <v>1941</v>
      </c>
      <c r="FZ519" s="100" t="s">
        <v>2021</v>
      </c>
      <c r="GA519" s="100" t="s">
        <v>2233</v>
      </c>
      <c r="GB519" s="100"/>
    </row>
    <row r="520" spans="1:184" ht="30" hidden="1" x14ac:dyDescent="0.25">
      <c r="A520" s="32" t="s">
        <v>507</v>
      </c>
      <c r="B520" s="90" t="s">
        <v>510</v>
      </c>
      <c r="C520" s="41" t="str">
        <f>'[1]Özet tablo'!P519</f>
        <v>KAHRAMANMARAŞ</v>
      </c>
      <c r="D520" s="41"/>
      <c r="E520" s="41"/>
      <c r="F520" s="41"/>
      <c r="G520" s="91">
        <v>27</v>
      </c>
      <c r="H520" s="91">
        <v>204</v>
      </c>
      <c r="I520" s="91">
        <v>169</v>
      </c>
      <c r="J520" s="91">
        <v>400</v>
      </c>
      <c r="K520" s="92">
        <v>19</v>
      </c>
      <c r="L520" s="92">
        <v>151</v>
      </c>
      <c r="M520" s="92">
        <v>191</v>
      </c>
      <c r="N520" s="92">
        <v>361</v>
      </c>
      <c r="O520" s="93">
        <v>33</v>
      </c>
      <c r="P520" s="40">
        <v>28</v>
      </c>
      <c r="Q520" s="94">
        <f t="shared" si="403"/>
        <v>-39</v>
      </c>
      <c r="R520" s="95">
        <f t="shared" si="404"/>
        <v>-9.7500000000000003E-2</v>
      </c>
      <c r="S520" s="96">
        <v>305</v>
      </c>
      <c r="T520" s="96">
        <v>416</v>
      </c>
      <c r="U520" s="96">
        <v>297</v>
      </c>
      <c r="V520" s="96">
        <v>406</v>
      </c>
      <c r="W520" s="96">
        <v>713</v>
      </c>
      <c r="X520" s="96">
        <v>1018</v>
      </c>
      <c r="Y520" s="73">
        <f t="shared" si="410"/>
        <v>6.2295081967213122</v>
      </c>
      <c r="Z520" s="73">
        <f t="shared" si="411"/>
        <v>36.29807692307692</v>
      </c>
      <c r="AA520" s="73">
        <f t="shared" si="412"/>
        <v>65.993265993265993</v>
      </c>
      <c r="AB520" s="73">
        <f t="shared" si="413"/>
        <v>48.667601683029453</v>
      </c>
      <c r="AC520" s="73">
        <f t="shared" si="414"/>
        <v>35.952848722986246</v>
      </c>
      <c r="AD520" s="97">
        <f t="shared" si="415"/>
        <v>366</v>
      </c>
      <c r="AE520" s="40">
        <f t="shared" si="416"/>
        <v>101</v>
      </c>
      <c r="AF520" s="98">
        <v>381</v>
      </c>
      <c r="AG520" s="98">
        <v>320</v>
      </c>
      <c r="AH520" s="98">
        <v>387</v>
      </c>
      <c r="AI520" s="98">
        <v>298</v>
      </c>
      <c r="AJ520" s="98">
        <v>101</v>
      </c>
      <c r="AK520" s="98">
        <v>83</v>
      </c>
      <c r="AL520" s="76">
        <v>17</v>
      </c>
      <c r="AM520" s="76">
        <v>20</v>
      </c>
      <c r="AN520" s="77">
        <v>23</v>
      </c>
      <c r="AO520" s="77">
        <v>142</v>
      </c>
      <c r="AP520" s="77">
        <v>202</v>
      </c>
      <c r="AQ520" s="77">
        <v>4</v>
      </c>
      <c r="AR520" s="77">
        <f t="shared" si="442"/>
        <v>371</v>
      </c>
      <c r="AS520" s="77">
        <v>31</v>
      </c>
      <c r="AT520" s="78">
        <v>36</v>
      </c>
      <c r="AU520" s="79">
        <v>69</v>
      </c>
      <c r="AV520" s="80">
        <f t="shared" si="417"/>
        <v>32.038834951456316</v>
      </c>
      <c r="AW520" s="80">
        <f t="shared" si="418"/>
        <v>46.277372262773724</v>
      </c>
      <c r="AX520" s="80">
        <f t="shared" si="419"/>
        <v>58.724832214765101</v>
      </c>
      <c r="AY520" s="81">
        <f t="shared" si="420"/>
        <v>7.1874999999999991</v>
      </c>
      <c r="AZ520" s="81">
        <f t="shared" si="421"/>
        <v>36.692506459948319</v>
      </c>
      <c r="BA520" s="81">
        <f t="shared" si="422"/>
        <v>76.942355889724311</v>
      </c>
      <c r="BB520" s="81">
        <f t="shared" si="423"/>
        <v>57.12468193384224</v>
      </c>
      <c r="BC520" s="81">
        <f t="shared" si="424"/>
        <v>45.897079276773297</v>
      </c>
      <c r="BD520" s="82">
        <f t="shared" si="443"/>
        <v>92</v>
      </c>
      <c r="BE520" s="83">
        <v>16</v>
      </c>
      <c r="BF520" s="83">
        <v>23</v>
      </c>
      <c r="BG520" s="83">
        <v>23</v>
      </c>
      <c r="BH520" s="83">
        <v>134</v>
      </c>
      <c r="BI520" s="83">
        <v>221</v>
      </c>
      <c r="BJ520" s="83">
        <v>5</v>
      </c>
      <c r="BK520" s="77">
        <f t="shared" si="444"/>
        <v>383</v>
      </c>
      <c r="BL520" s="83">
        <f t="shared" si="425"/>
        <v>16</v>
      </c>
      <c r="BM520" s="84">
        <v>20</v>
      </c>
      <c r="BN520" s="83">
        <f t="shared" si="426"/>
        <v>23</v>
      </c>
      <c r="BO520" s="83">
        <f t="shared" si="427"/>
        <v>23</v>
      </c>
      <c r="BP520" s="83">
        <f t="shared" si="428"/>
        <v>134</v>
      </c>
      <c r="BQ520" s="83">
        <f t="shared" si="429"/>
        <v>221</v>
      </c>
      <c r="BR520" s="83">
        <f t="shared" si="430"/>
        <v>5</v>
      </c>
      <c r="BS520" s="77">
        <f t="shared" si="445"/>
        <v>383</v>
      </c>
      <c r="BT520" s="83">
        <f t="shared" si="431"/>
        <v>0</v>
      </c>
      <c r="BU520" s="77"/>
      <c r="BV520" s="83">
        <f t="shared" si="432"/>
        <v>0</v>
      </c>
      <c r="BW520" s="83">
        <f t="shared" si="433"/>
        <v>0</v>
      </c>
      <c r="BX520" s="83">
        <f t="shared" si="434"/>
        <v>0</v>
      </c>
      <c r="BY520" s="83">
        <f t="shared" si="435"/>
        <v>0</v>
      </c>
      <c r="BZ520" s="83">
        <f t="shared" si="436"/>
        <v>0</v>
      </c>
      <c r="CA520" s="77">
        <f t="shared" si="446"/>
        <v>0</v>
      </c>
      <c r="CC520" s="77"/>
      <c r="CI520" s="77">
        <f t="shared" si="447"/>
        <v>0</v>
      </c>
      <c r="CP520" s="77">
        <f t="shared" si="448"/>
        <v>0</v>
      </c>
      <c r="CQ520" s="85">
        <f t="shared" si="437"/>
        <v>0</v>
      </c>
      <c r="CR520" s="77"/>
      <c r="CS520" s="85">
        <f t="shared" si="406"/>
        <v>0</v>
      </c>
      <c r="CT520" s="85">
        <f t="shared" si="407"/>
        <v>0</v>
      </c>
      <c r="CU520" s="85">
        <f t="shared" si="408"/>
        <v>0</v>
      </c>
      <c r="CV520" s="85">
        <f t="shared" si="409"/>
        <v>0</v>
      </c>
      <c r="CW520" s="85">
        <f t="shared" si="405"/>
        <v>0</v>
      </c>
      <c r="CX520" s="77">
        <f t="shared" si="449"/>
        <v>0</v>
      </c>
      <c r="ET520" s="85">
        <v>15</v>
      </c>
      <c r="EU520" s="85">
        <v>20</v>
      </c>
      <c r="EV520" s="85">
        <v>14</v>
      </c>
      <c r="EW520" s="85">
        <v>112</v>
      </c>
      <c r="EX520" s="85">
        <v>194</v>
      </c>
      <c r="EY520" s="85">
        <v>5</v>
      </c>
      <c r="EZ520" s="85">
        <v>1</v>
      </c>
      <c r="FA520" s="85">
        <v>3</v>
      </c>
      <c r="FB520" s="85">
        <v>9</v>
      </c>
      <c r="FC520" s="85">
        <v>22</v>
      </c>
      <c r="FD520" s="85">
        <v>27</v>
      </c>
      <c r="FE520" s="85">
        <v>0</v>
      </c>
      <c r="FL520" s="86">
        <f t="shared" si="450"/>
        <v>95.499999999999943</v>
      </c>
      <c r="FM520" s="99">
        <f t="shared" si="438"/>
        <v>4</v>
      </c>
      <c r="FN520" s="99">
        <f t="shared" si="439"/>
        <v>0</v>
      </c>
      <c r="FO520" s="100">
        <f t="shared" si="440"/>
        <v>0.68</v>
      </c>
      <c r="FP520" s="100">
        <f t="shared" si="441"/>
        <v>0</v>
      </c>
      <c r="FQ520" s="101">
        <v>0.27703521748248494</v>
      </c>
      <c r="FR520" s="101">
        <v>0.11663386755025176</v>
      </c>
      <c r="FS520" s="101">
        <v>0.11517087608199583</v>
      </c>
      <c r="FT520" s="100" t="s">
        <v>2103</v>
      </c>
      <c r="FU520" s="100" t="s">
        <v>2193</v>
      </c>
      <c r="FV520" s="100" t="s">
        <v>2157</v>
      </c>
      <c r="FW520" s="100" t="s">
        <v>1907</v>
      </c>
      <c r="FX520" s="100" t="s">
        <v>2352</v>
      </c>
      <c r="FY520" s="100" t="s">
        <v>2250</v>
      </c>
      <c r="FZ520" s="100" t="s">
        <v>1926</v>
      </c>
      <c r="GA520" s="100" t="s">
        <v>2304</v>
      </c>
      <c r="GB520" s="100"/>
    </row>
    <row r="521" spans="1:184" ht="30" hidden="1" x14ac:dyDescent="0.25">
      <c r="A521" s="105" t="s">
        <v>507</v>
      </c>
      <c r="B521" s="106" t="s">
        <v>511</v>
      </c>
      <c r="C521" s="41" t="str">
        <f>'[1]Özet tablo'!P520</f>
        <v>KAHRAMANMARAŞ</v>
      </c>
      <c r="D521" s="41"/>
      <c r="E521" s="41"/>
      <c r="F521" s="41"/>
      <c r="G521" s="107">
        <v>0</v>
      </c>
      <c r="H521" s="107">
        <v>0</v>
      </c>
      <c r="I521" s="107">
        <v>0</v>
      </c>
      <c r="J521" s="107">
        <v>0</v>
      </c>
      <c r="K521" s="92">
        <v>273</v>
      </c>
      <c r="L521" s="92">
        <v>1187</v>
      </c>
      <c r="M521" s="92">
        <v>2163</v>
      </c>
      <c r="N521" s="92">
        <v>3623</v>
      </c>
      <c r="O521" s="93">
        <v>175</v>
      </c>
      <c r="P521" s="40">
        <v>481</v>
      </c>
      <c r="Q521" s="94">
        <v>0</v>
      </c>
      <c r="R521" s="95">
        <v>0</v>
      </c>
      <c r="S521" s="96">
        <v>3480</v>
      </c>
      <c r="T521" s="96">
        <v>4606</v>
      </c>
      <c r="U521" s="96">
        <v>3376</v>
      </c>
      <c r="V521" s="96">
        <v>4491</v>
      </c>
      <c r="W521" s="96">
        <v>7982</v>
      </c>
      <c r="X521" s="96">
        <v>11462</v>
      </c>
      <c r="Y521" s="73">
        <f t="shared" si="410"/>
        <v>7.8448275862068968</v>
      </c>
      <c r="Z521" s="73">
        <f t="shared" si="411"/>
        <v>25.77073382544507</v>
      </c>
      <c r="AA521" s="73">
        <f t="shared" si="412"/>
        <v>55.005924170616119</v>
      </c>
      <c r="AB521" s="73">
        <f t="shared" si="413"/>
        <v>38.135805562515664</v>
      </c>
      <c r="AC521" s="73">
        <f t="shared" si="414"/>
        <v>28.939103123364156</v>
      </c>
      <c r="AD521" s="97">
        <f t="shared" si="415"/>
        <v>4938</v>
      </c>
      <c r="AE521" s="40">
        <f t="shared" si="416"/>
        <v>1519</v>
      </c>
      <c r="AF521" s="98">
        <v>4560</v>
      </c>
      <c r="AG521" s="98">
        <v>3596</v>
      </c>
      <c r="AH521" s="98">
        <v>4468</v>
      </c>
      <c r="AI521" s="98">
        <v>3427</v>
      </c>
      <c r="AJ521" s="98">
        <v>1092</v>
      </c>
      <c r="AK521" s="98">
        <v>979</v>
      </c>
      <c r="AL521" s="76">
        <v>71</v>
      </c>
      <c r="AM521" s="76">
        <v>143</v>
      </c>
      <c r="AN521" s="77">
        <v>227</v>
      </c>
      <c r="AO521" s="77">
        <v>1055</v>
      </c>
      <c r="AP521" s="77">
        <v>2206</v>
      </c>
      <c r="AQ521" s="77">
        <v>107</v>
      </c>
      <c r="AR521" s="77">
        <f t="shared" si="442"/>
        <v>3595</v>
      </c>
      <c r="AS521" s="77">
        <v>564</v>
      </c>
      <c r="AT521" s="78">
        <v>120</v>
      </c>
      <c r="AU521" s="79">
        <v>446</v>
      </c>
      <c r="AV521" s="80">
        <f t="shared" si="417"/>
        <v>28.136124163462906</v>
      </c>
      <c r="AW521" s="80">
        <f t="shared" si="418"/>
        <v>35.516149461684613</v>
      </c>
      <c r="AX521" s="80">
        <f t="shared" si="419"/>
        <v>51.03589145024803</v>
      </c>
      <c r="AY521" s="81">
        <f t="shared" si="420"/>
        <v>6.3125695216907678</v>
      </c>
      <c r="AZ521" s="81">
        <f t="shared" si="421"/>
        <v>23.612354521038494</v>
      </c>
      <c r="BA521" s="81">
        <f t="shared" si="422"/>
        <v>61.341004647045807</v>
      </c>
      <c r="BB521" s="81">
        <f t="shared" si="423"/>
        <v>42.58373205741627</v>
      </c>
      <c r="BC521" s="81">
        <f t="shared" si="424"/>
        <v>36.956253850893404</v>
      </c>
      <c r="BD521" s="82">
        <f t="shared" si="443"/>
        <v>1747</v>
      </c>
      <c r="BE521" s="83">
        <v>71</v>
      </c>
      <c r="BF521" s="83">
        <v>190</v>
      </c>
      <c r="BG521" s="83">
        <v>217</v>
      </c>
      <c r="BH521" s="83">
        <v>976</v>
      </c>
      <c r="BI521" s="83">
        <v>2290</v>
      </c>
      <c r="BJ521" s="83">
        <v>172</v>
      </c>
      <c r="BK521" s="77">
        <f t="shared" si="444"/>
        <v>3655</v>
      </c>
      <c r="BL521" s="83">
        <f t="shared" si="425"/>
        <v>64</v>
      </c>
      <c r="BM521" s="84">
        <v>129</v>
      </c>
      <c r="BN521" s="83">
        <f t="shared" si="426"/>
        <v>176</v>
      </c>
      <c r="BO521" s="83">
        <f t="shared" si="427"/>
        <v>180</v>
      </c>
      <c r="BP521" s="83">
        <f t="shared" si="428"/>
        <v>929</v>
      </c>
      <c r="BQ521" s="83">
        <f t="shared" si="429"/>
        <v>2188</v>
      </c>
      <c r="BR521" s="83">
        <f t="shared" si="430"/>
        <v>159</v>
      </c>
      <c r="BS521" s="77">
        <f t="shared" si="445"/>
        <v>3456</v>
      </c>
      <c r="BT521" s="83">
        <f t="shared" si="431"/>
        <v>3</v>
      </c>
      <c r="BU521" s="77">
        <v>4</v>
      </c>
      <c r="BV521" s="83">
        <f t="shared" si="432"/>
        <v>4</v>
      </c>
      <c r="BW521" s="83">
        <f t="shared" si="433"/>
        <v>0</v>
      </c>
      <c r="BX521" s="83">
        <f t="shared" si="434"/>
        <v>12</v>
      </c>
      <c r="BY521" s="83">
        <f t="shared" si="435"/>
        <v>43</v>
      </c>
      <c r="BZ521" s="83">
        <f t="shared" si="436"/>
        <v>7</v>
      </c>
      <c r="CA521" s="77">
        <f t="shared" si="446"/>
        <v>62</v>
      </c>
      <c r="CB521" s="85">
        <v>4</v>
      </c>
      <c r="CC521" s="77">
        <v>10</v>
      </c>
      <c r="CD521" s="85">
        <v>10</v>
      </c>
      <c r="CE521" s="85">
        <v>37</v>
      </c>
      <c r="CF521" s="85">
        <v>35</v>
      </c>
      <c r="CG521" s="85">
        <v>59</v>
      </c>
      <c r="CH521" s="85">
        <v>6</v>
      </c>
      <c r="CI521" s="77">
        <f t="shared" si="447"/>
        <v>137</v>
      </c>
      <c r="CP521" s="77">
        <f t="shared" si="448"/>
        <v>0</v>
      </c>
      <c r="CQ521" s="85">
        <f t="shared" si="437"/>
        <v>0</v>
      </c>
      <c r="CR521" s="77"/>
      <c r="CS521" s="85">
        <f t="shared" si="406"/>
        <v>0</v>
      </c>
      <c r="CT521" s="85">
        <f t="shared" si="407"/>
        <v>0</v>
      </c>
      <c r="CU521" s="85">
        <f t="shared" si="408"/>
        <v>0</v>
      </c>
      <c r="CV521" s="85">
        <f t="shared" si="409"/>
        <v>0</v>
      </c>
      <c r="CW521" s="85">
        <f t="shared" si="405"/>
        <v>0</v>
      </c>
      <c r="CX521" s="77">
        <f t="shared" si="449"/>
        <v>0</v>
      </c>
      <c r="DP521" s="85">
        <v>1</v>
      </c>
      <c r="DQ521" s="85">
        <v>2</v>
      </c>
      <c r="DR521" s="85">
        <v>7</v>
      </c>
      <c r="DS521" s="85">
        <v>14</v>
      </c>
      <c r="DT521" s="85">
        <v>7</v>
      </c>
      <c r="DU521" s="85">
        <v>0</v>
      </c>
      <c r="DV521" s="85">
        <v>3</v>
      </c>
      <c r="DW521" s="85">
        <v>4</v>
      </c>
      <c r="DX521" s="85">
        <v>0</v>
      </c>
      <c r="DY521" s="85">
        <v>12</v>
      </c>
      <c r="DZ521" s="85">
        <v>43</v>
      </c>
      <c r="EA521" s="85">
        <v>7</v>
      </c>
      <c r="ET521" s="85">
        <v>53</v>
      </c>
      <c r="EU521" s="85">
        <v>103</v>
      </c>
      <c r="EV521" s="85">
        <v>29</v>
      </c>
      <c r="EW521" s="85">
        <v>423</v>
      </c>
      <c r="EX521" s="85">
        <v>1389</v>
      </c>
      <c r="EY521" s="85">
        <v>101</v>
      </c>
      <c r="EZ521" s="85">
        <v>10</v>
      </c>
      <c r="FA521" s="85">
        <v>71</v>
      </c>
      <c r="FB521" s="85">
        <v>144</v>
      </c>
      <c r="FC521" s="85">
        <v>492</v>
      </c>
      <c r="FD521" s="85">
        <v>792</v>
      </c>
      <c r="FE521" s="85">
        <v>58</v>
      </c>
      <c r="FL521" s="86">
        <f t="shared" si="450"/>
        <v>2038.5</v>
      </c>
      <c r="FM521" s="99">
        <f t="shared" si="438"/>
        <v>101</v>
      </c>
      <c r="FN521" s="99">
        <f t="shared" si="439"/>
        <v>20</v>
      </c>
      <c r="FO521" s="100">
        <f t="shared" si="440"/>
        <v>17.170000000000002</v>
      </c>
      <c r="FP521" s="100">
        <f t="shared" si="441"/>
        <v>3420</v>
      </c>
      <c r="FQ521" s="101">
        <v>0.39304812834224634</v>
      </c>
      <c r="FR521" s="101">
        <v>0.28486813392356147</v>
      </c>
      <c r="FS521" s="101">
        <v>0.39240506329113933</v>
      </c>
      <c r="FT521" s="100" t="s">
        <v>1697</v>
      </c>
      <c r="FU521" s="100" t="s">
        <v>1779</v>
      </c>
      <c r="FV521" s="100" t="s">
        <v>1595</v>
      </c>
      <c r="FW521" s="100" t="s">
        <v>1784</v>
      </c>
      <c r="FX521" s="100" t="s">
        <v>1932</v>
      </c>
      <c r="FY521" s="100" t="s">
        <v>2241</v>
      </c>
      <c r="FZ521" s="100" t="s">
        <v>2302</v>
      </c>
      <c r="GA521" s="100" t="s">
        <v>1844</v>
      </c>
      <c r="GB521" s="100"/>
    </row>
    <row r="522" spans="1:184" ht="30" hidden="1" x14ac:dyDescent="0.25">
      <c r="A522" s="32" t="s">
        <v>507</v>
      </c>
      <c r="B522" s="90" t="s">
        <v>512</v>
      </c>
      <c r="C522" s="41" t="str">
        <f>'[1]Özet tablo'!P521</f>
        <v>KAHRAMANMARAŞ</v>
      </c>
      <c r="D522" s="41"/>
      <c r="E522" s="41"/>
      <c r="F522" s="41"/>
      <c r="G522" s="91">
        <v>9</v>
      </c>
      <c r="H522" s="91">
        <v>61</v>
      </c>
      <c r="I522" s="91">
        <v>70</v>
      </c>
      <c r="J522" s="91">
        <v>140</v>
      </c>
      <c r="K522" s="92">
        <v>7</v>
      </c>
      <c r="L522" s="92">
        <v>50</v>
      </c>
      <c r="M522" s="92">
        <v>76</v>
      </c>
      <c r="N522" s="92">
        <v>133</v>
      </c>
      <c r="O522" s="93">
        <v>18</v>
      </c>
      <c r="P522" s="40">
        <v>15</v>
      </c>
      <c r="Q522" s="94">
        <f>N522-J522</f>
        <v>-7</v>
      </c>
      <c r="R522" s="95">
        <f>(N522-J522)/J522</f>
        <v>-0.05</v>
      </c>
      <c r="S522" s="96">
        <v>153</v>
      </c>
      <c r="T522" s="96">
        <v>192</v>
      </c>
      <c r="U522" s="96">
        <v>176</v>
      </c>
      <c r="V522" s="96">
        <v>226</v>
      </c>
      <c r="W522" s="96">
        <v>368</v>
      </c>
      <c r="X522" s="96">
        <v>521</v>
      </c>
      <c r="Y522" s="73">
        <f t="shared" si="410"/>
        <v>4.5751633986928102</v>
      </c>
      <c r="Z522" s="73">
        <f t="shared" si="411"/>
        <v>26.041666666666668</v>
      </c>
      <c r="AA522" s="73">
        <f t="shared" si="412"/>
        <v>44.886363636363633</v>
      </c>
      <c r="AB522" s="73">
        <f t="shared" si="413"/>
        <v>35.054347826086953</v>
      </c>
      <c r="AC522" s="73">
        <f t="shared" si="414"/>
        <v>26.103646833013432</v>
      </c>
      <c r="AD522" s="97">
        <f t="shared" si="415"/>
        <v>239</v>
      </c>
      <c r="AE522" s="40">
        <f t="shared" si="416"/>
        <v>97</v>
      </c>
      <c r="AF522" s="98">
        <v>200</v>
      </c>
      <c r="AG522" s="98">
        <v>146</v>
      </c>
      <c r="AH522" s="98">
        <v>189</v>
      </c>
      <c r="AI522" s="98">
        <v>137</v>
      </c>
      <c r="AJ522" s="98">
        <v>47</v>
      </c>
      <c r="AK522" s="98">
        <v>39</v>
      </c>
      <c r="AL522" s="76">
        <v>6</v>
      </c>
      <c r="AM522" s="76">
        <v>10</v>
      </c>
      <c r="AN522" s="77">
        <v>5</v>
      </c>
      <c r="AO522" s="77">
        <v>53</v>
      </c>
      <c r="AP522" s="77">
        <v>73</v>
      </c>
      <c r="AQ522" s="77">
        <v>2</v>
      </c>
      <c r="AR522" s="77">
        <f t="shared" si="442"/>
        <v>133</v>
      </c>
      <c r="AS522" s="77">
        <v>12</v>
      </c>
      <c r="AT522" s="78">
        <v>10</v>
      </c>
      <c r="AU522" s="79">
        <v>32</v>
      </c>
      <c r="AV522" s="80">
        <f t="shared" si="417"/>
        <v>24.028268551236749</v>
      </c>
      <c r="AW522" s="80">
        <f t="shared" si="418"/>
        <v>35.582822085889568</v>
      </c>
      <c r="AX522" s="80">
        <f t="shared" si="419"/>
        <v>45.985401459854018</v>
      </c>
      <c r="AY522" s="81">
        <f t="shared" si="420"/>
        <v>3.4246575342465753</v>
      </c>
      <c r="AZ522" s="81">
        <f t="shared" si="421"/>
        <v>28.042328042328041</v>
      </c>
      <c r="BA522" s="81">
        <f t="shared" si="422"/>
        <v>62.5</v>
      </c>
      <c r="BB522" s="81">
        <f t="shared" si="423"/>
        <v>45.040214477211798</v>
      </c>
      <c r="BC522" s="81">
        <f t="shared" si="424"/>
        <v>36.363636363636367</v>
      </c>
      <c r="BD522" s="82">
        <f t="shared" si="443"/>
        <v>69</v>
      </c>
      <c r="BE522" s="83">
        <v>6</v>
      </c>
      <c r="BF522" s="83">
        <v>8</v>
      </c>
      <c r="BG522" s="83">
        <v>5</v>
      </c>
      <c r="BH522" s="83">
        <v>52</v>
      </c>
      <c r="BI522" s="83">
        <v>82</v>
      </c>
      <c r="BJ522" s="83">
        <v>2</v>
      </c>
      <c r="BK522" s="77">
        <f t="shared" si="444"/>
        <v>141</v>
      </c>
      <c r="BL522" s="83">
        <f t="shared" si="425"/>
        <v>6</v>
      </c>
      <c r="BM522" s="84">
        <v>10</v>
      </c>
      <c r="BN522" s="83">
        <f t="shared" si="426"/>
        <v>8</v>
      </c>
      <c r="BO522" s="83">
        <f t="shared" si="427"/>
        <v>5</v>
      </c>
      <c r="BP522" s="83">
        <f t="shared" si="428"/>
        <v>52</v>
      </c>
      <c r="BQ522" s="83">
        <f t="shared" si="429"/>
        <v>82</v>
      </c>
      <c r="BR522" s="83">
        <f t="shared" si="430"/>
        <v>2</v>
      </c>
      <c r="BS522" s="77">
        <f t="shared" si="445"/>
        <v>141</v>
      </c>
      <c r="BT522" s="83">
        <f t="shared" si="431"/>
        <v>0</v>
      </c>
      <c r="BU522" s="77"/>
      <c r="BV522" s="83">
        <f t="shared" si="432"/>
        <v>0</v>
      </c>
      <c r="BW522" s="83">
        <f t="shared" si="433"/>
        <v>0</v>
      </c>
      <c r="BX522" s="83">
        <f t="shared" si="434"/>
        <v>0</v>
      </c>
      <c r="BY522" s="83">
        <f t="shared" si="435"/>
        <v>0</v>
      </c>
      <c r="BZ522" s="83">
        <f t="shared" si="436"/>
        <v>0</v>
      </c>
      <c r="CA522" s="77">
        <f t="shared" si="446"/>
        <v>0</v>
      </c>
      <c r="CC522" s="77"/>
      <c r="CI522" s="77">
        <f t="shared" si="447"/>
        <v>0</v>
      </c>
      <c r="CP522" s="77">
        <f t="shared" si="448"/>
        <v>0</v>
      </c>
      <c r="CQ522" s="85">
        <f t="shared" si="437"/>
        <v>0</v>
      </c>
      <c r="CR522" s="77"/>
      <c r="CS522" s="85">
        <f t="shared" si="406"/>
        <v>0</v>
      </c>
      <c r="CT522" s="85">
        <f t="shared" si="407"/>
        <v>0</v>
      </c>
      <c r="CU522" s="85">
        <f t="shared" si="408"/>
        <v>0</v>
      </c>
      <c r="CV522" s="85">
        <f t="shared" si="409"/>
        <v>0</v>
      </c>
      <c r="CW522" s="85">
        <f t="shared" si="405"/>
        <v>0</v>
      </c>
      <c r="CX522" s="77">
        <f t="shared" si="449"/>
        <v>0</v>
      </c>
      <c r="ET522" s="85">
        <v>5</v>
      </c>
      <c r="EU522" s="85">
        <v>5</v>
      </c>
      <c r="EV522" s="85">
        <v>2</v>
      </c>
      <c r="EW522" s="85">
        <v>33</v>
      </c>
      <c r="EX522" s="85">
        <v>56</v>
      </c>
      <c r="EY522" s="85">
        <v>1</v>
      </c>
      <c r="EZ522" s="85">
        <v>1</v>
      </c>
      <c r="FA522" s="85">
        <v>3</v>
      </c>
      <c r="FB522" s="85">
        <v>3</v>
      </c>
      <c r="FC522" s="85">
        <v>19</v>
      </c>
      <c r="FD522" s="85">
        <v>26</v>
      </c>
      <c r="FE522" s="85">
        <v>1</v>
      </c>
      <c r="FL522" s="86">
        <f t="shared" si="450"/>
        <v>90.199999999999989</v>
      </c>
      <c r="FM522" s="99">
        <f t="shared" si="438"/>
        <v>4</v>
      </c>
      <c r="FN522" s="99">
        <f t="shared" si="439"/>
        <v>0</v>
      </c>
      <c r="FO522" s="100">
        <f t="shared" si="440"/>
        <v>0.68</v>
      </c>
      <c r="FP522" s="100">
        <f t="shared" si="441"/>
        <v>0</v>
      </c>
      <c r="FQ522" s="101">
        <v>0.31987811558477131</v>
      </c>
      <c r="FR522" s="101">
        <v>0.14804646421520784</v>
      </c>
      <c r="FS522" s="101">
        <v>6.7962939215183343E-2</v>
      </c>
      <c r="FT522" s="100" t="s">
        <v>1999</v>
      </c>
      <c r="FU522" s="100" t="s">
        <v>2144</v>
      </c>
      <c r="FV522" s="100" t="s">
        <v>1755</v>
      </c>
      <c r="FW522" s="100" t="s">
        <v>1566</v>
      </c>
      <c r="FX522" s="100" t="s">
        <v>1567</v>
      </c>
      <c r="FY522" s="100" t="s">
        <v>2273</v>
      </c>
      <c r="FZ522" s="100" t="s">
        <v>1762</v>
      </c>
      <c r="GA522" s="100" t="s">
        <v>2158</v>
      </c>
      <c r="GB522" s="100"/>
    </row>
    <row r="523" spans="1:184" ht="30" hidden="1" x14ac:dyDescent="0.25">
      <c r="A523" s="32" t="s">
        <v>507</v>
      </c>
      <c r="B523" s="90" t="s">
        <v>513</v>
      </c>
      <c r="C523" s="41" t="str">
        <f>'[1]Özet tablo'!P522</f>
        <v>KAHRAMANMARAŞ</v>
      </c>
      <c r="D523" s="41"/>
      <c r="E523" s="41"/>
      <c r="F523" s="41"/>
      <c r="G523" s="91">
        <v>76</v>
      </c>
      <c r="H523" s="91">
        <v>636</v>
      </c>
      <c r="I523" s="91">
        <v>1175</v>
      </c>
      <c r="J523" s="91">
        <v>1887</v>
      </c>
      <c r="K523" s="92">
        <v>171</v>
      </c>
      <c r="L523" s="92">
        <v>769</v>
      </c>
      <c r="M523" s="92">
        <v>1391</v>
      </c>
      <c r="N523" s="92">
        <v>2331</v>
      </c>
      <c r="O523" s="93">
        <v>128</v>
      </c>
      <c r="P523" s="40">
        <v>287</v>
      </c>
      <c r="Q523" s="94">
        <f>N523-J523</f>
        <v>444</v>
      </c>
      <c r="R523" s="95">
        <f>(N523-J523)/J523</f>
        <v>0.23529411764705882</v>
      </c>
      <c r="S523" s="96">
        <v>2106</v>
      </c>
      <c r="T523" s="96">
        <v>2803</v>
      </c>
      <c r="U523" s="96">
        <v>1969</v>
      </c>
      <c r="V523" s="96">
        <v>2666</v>
      </c>
      <c r="W523" s="96">
        <v>4772</v>
      </c>
      <c r="X523" s="96">
        <v>6878</v>
      </c>
      <c r="Y523" s="73">
        <f t="shared" si="410"/>
        <v>8.1196581196581192</v>
      </c>
      <c r="Z523" s="73">
        <f t="shared" si="411"/>
        <v>27.434891188012845</v>
      </c>
      <c r="AA523" s="73">
        <f t="shared" si="412"/>
        <v>62.569832402234638</v>
      </c>
      <c r="AB523" s="73">
        <f t="shared" si="413"/>
        <v>41.932103939647945</v>
      </c>
      <c r="AC523" s="73">
        <f t="shared" si="414"/>
        <v>31.578947368421051</v>
      </c>
      <c r="AD523" s="97">
        <f t="shared" si="415"/>
        <v>2771</v>
      </c>
      <c r="AE523" s="40">
        <f t="shared" si="416"/>
        <v>737</v>
      </c>
      <c r="AF523" s="98">
        <v>2603</v>
      </c>
      <c r="AG523" s="98">
        <v>2083</v>
      </c>
      <c r="AH523" s="98">
        <v>2672</v>
      </c>
      <c r="AI523" s="98">
        <v>2095</v>
      </c>
      <c r="AJ523" s="98">
        <v>690</v>
      </c>
      <c r="AK523" s="98">
        <v>544</v>
      </c>
      <c r="AL523" s="76">
        <v>59</v>
      </c>
      <c r="AM523" s="76">
        <v>89</v>
      </c>
      <c r="AN523" s="77">
        <v>168</v>
      </c>
      <c r="AO523" s="77">
        <v>766</v>
      </c>
      <c r="AP523" s="77">
        <v>1521</v>
      </c>
      <c r="AQ523" s="77">
        <v>68</v>
      </c>
      <c r="AR523" s="77">
        <f t="shared" si="442"/>
        <v>2523</v>
      </c>
      <c r="AS523" s="77">
        <v>387</v>
      </c>
      <c r="AT523" s="78">
        <v>93</v>
      </c>
      <c r="AU523" s="79">
        <v>247</v>
      </c>
      <c r="AV523" s="80">
        <f t="shared" si="417"/>
        <v>32.790808999521303</v>
      </c>
      <c r="AW523" s="80">
        <f t="shared" si="418"/>
        <v>41.283826305852742</v>
      </c>
      <c r="AX523" s="80">
        <f t="shared" si="419"/>
        <v>57.374701670644392</v>
      </c>
      <c r="AY523" s="81">
        <f t="shared" si="420"/>
        <v>8.065290446471435</v>
      </c>
      <c r="AZ523" s="81">
        <f t="shared" si="421"/>
        <v>28.667664670658681</v>
      </c>
      <c r="BA523" s="81">
        <f t="shared" si="422"/>
        <v>66.822262118491921</v>
      </c>
      <c r="BB523" s="81">
        <f t="shared" si="423"/>
        <v>48.14000366501741</v>
      </c>
      <c r="BC523" s="81">
        <f t="shared" si="424"/>
        <v>41.680361544782251</v>
      </c>
      <c r="BD523" s="82">
        <f t="shared" si="443"/>
        <v>924</v>
      </c>
      <c r="BE523" s="83">
        <v>59</v>
      </c>
      <c r="BF523" s="83">
        <v>121</v>
      </c>
      <c r="BG523" s="83">
        <v>162</v>
      </c>
      <c r="BH523" s="83">
        <v>708</v>
      </c>
      <c r="BI523" s="83">
        <v>1629</v>
      </c>
      <c r="BJ523" s="83">
        <v>111</v>
      </c>
      <c r="BK523" s="77">
        <f t="shared" si="444"/>
        <v>2610</v>
      </c>
      <c r="BL523" s="83">
        <f t="shared" si="425"/>
        <v>54</v>
      </c>
      <c r="BM523" s="84">
        <v>82</v>
      </c>
      <c r="BN523" s="83">
        <f t="shared" si="426"/>
        <v>112</v>
      </c>
      <c r="BO523" s="83">
        <f t="shared" si="427"/>
        <v>138</v>
      </c>
      <c r="BP523" s="83">
        <f t="shared" si="428"/>
        <v>670</v>
      </c>
      <c r="BQ523" s="83">
        <f t="shared" si="429"/>
        <v>1592</v>
      </c>
      <c r="BR523" s="83">
        <f t="shared" si="430"/>
        <v>110</v>
      </c>
      <c r="BS523" s="77">
        <f t="shared" si="445"/>
        <v>2510</v>
      </c>
      <c r="BT523" s="83">
        <f t="shared" si="431"/>
        <v>3</v>
      </c>
      <c r="BU523" s="77">
        <v>3</v>
      </c>
      <c r="BV523" s="83">
        <f t="shared" si="432"/>
        <v>5</v>
      </c>
      <c r="BW523" s="83">
        <f t="shared" si="433"/>
        <v>1</v>
      </c>
      <c r="BX523" s="83">
        <f t="shared" si="434"/>
        <v>32</v>
      </c>
      <c r="BY523" s="83">
        <f t="shared" si="435"/>
        <v>34</v>
      </c>
      <c r="BZ523" s="83">
        <f t="shared" si="436"/>
        <v>1</v>
      </c>
      <c r="CA523" s="77">
        <f t="shared" si="446"/>
        <v>68</v>
      </c>
      <c r="CB523" s="85">
        <v>2</v>
      </c>
      <c r="CC523" s="77">
        <v>4</v>
      </c>
      <c r="CD523" s="85">
        <v>4</v>
      </c>
      <c r="CE523" s="85">
        <v>23</v>
      </c>
      <c r="CF523" s="85">
        <v>6</v>
      </c>
      <c r="CG523" s="85">
        <v>3</v>
      </c>
      <c r="CH523" s="85">
        <v>0</v>
      </c>
      <c r="CI523" s="77">
        <f t="shared" si="447"/>
        <v>32</v>
      </c>
      <c r="CP523" s="77">
        <f t="shared" si="448"/>
        <v>0</v>
      </c>
      <c r="CQ523" s="85">
        <f t="shared" si="437"/>
        <v>0</v>
      </c>
      <c r="CR523" s="77"/>
      <c r="CS523" s="85">
        <f t="shared" si="406"/>
        <v>0</v>
      </c>
      <c r="CT523" s="85">
        <f t="shared" si="407"/>
        <v>0</v>
      </c>
      <c r="CU523" s="85">
        <f t="shared" si="408"/>
        <v>0</v>
      </c>
      <c r="CV523" s="85">
        <f t="shared" si="409"/>
        <v>0</v>
      </c>
      <c r="CW523" s="85">
        <f t="shared" si="405"/>
        <v>0</v>
      </c>
      <c r="CX523" s="77">
        <f t="shared" si="449"/>
        <v>0</v>
      </c>
      <c r="DV523" s="85">
        <v>3</v>
      </c>
      <c r="DW523" s="85">
        <v>5</v>
      </c>
      <c r="DX523" s="85">
        <v>1</v>
      </c>
      <c r="DY523" s="85">
        <v>32</v>
      </c>
      <c r="DZ523" s="85">
        <v>34</v>
      </c>
      <c r="EA523" s="85">
        <v>1</v>
      </c>
      <c r="ET523" s="85">
        <v>50</v>
      </c>
      <c r="EU523" s="85">
        <v>80</v>
      </c>
      <c r="EV523" s="85">
        <v>68</v>
      </c>
      <c r="EW523" s="85">
        <v>427</v>
      </c>
      <c r="EX523" s="85">
        <v>1176</v>
      </c>
      <c r="EY523" s="85">
        <v>93</v>
      </c>
      <c r="EZ523" s="85">
        <v>4</v>
      </c>
      <c r="FA523" s="85">
        <v>32</v>
      </c>
      <c r="FB523" s="85">
        <v>70</v>
      </c>
      <c r="FC523" s="85">
        <v>243</v>
      </c>
      <c r="FD523" s="85">
        <v>416</v>
      </c>
      <c r="FE523" s="85">
        <v>17</v>
      </c>
      <c r="FL523" s="86">
        <f t="shared" si="450"/>
        <v>888.89999999999964</v>
      </c>
      <c r="FM523" s="99">
        <f t="shared" si="438"/>
        <v>44</v>
      </c>
      <c r="FN523" s="99">
        <f t="shared" si="439"/>
        <v>8</v>
      </c>
      <c r="FO523" s="100">
        <f t="shared" si="440"/>
        <v>7.48</v>
      </c>
      <c r="FP523" s="100">
        <f t="shared" si="441"/>
        <v>1368</v>
      </c>
      <c r="FQ523" s="101">
        <v>0.30202414572949149</v>
      </c>
      <c r="FR523" s="101">
        <v>0.10600247831474595</v>
      </c>
      <c r="FS523" s="101">
        <v>0.17069247368076909</v>
      </c>
      <c r="FT523" s="100" t="s">
        <v>1941</v>
      </c>
      <c r="FU523" s="100" t="s">
        <v>2281</v>
      </c>
      <c r="FV523" s="100" t="s">
        <v>1464</v>
      </c>
      <c r="FW523" s="100" t="s">
        <v>2190</v>
      </c>
      <c r="FX523" s="100" t="s">
        <v>2045</v>
      </c>
      <c r="FY523" s="100" t="s">
        <v>2299</v>
      </c>
      <c r="FZ523" s="100" t="s">
        <v>1654</v>
      </c>
      <c r="GA523" s="100" t="s">
        <v>2265</v>
      </c>
      <c r="GB523" s="100"/>
    </row>
    <row r="524" spans="1:184" ht="30" hidden="1" x14ac:dyDescent="0.25">
      <c r="A524" s="32" t="s">
        <v>507</v>
      </c>
      <c r="B524" s="90" t="s">
        <v>514</v>
      </c>
      <c r="C524" s="41" t="str">
        <f>'[1]Özet tablo'!P523</f>
        <v>KAHRAMANMARAŞ</v>
      </c>
      <c r="D524" s="41"/>
      <c r="E524" s="41"/>
      <c r="F524" s="41"/>
      <c r="G524" s="91">
        <v>34</v>
      </c>
      <c r="H524" s="91">
        <v>254</v>
      </c>
      <c r="I524" s="91">
        <v>412</v>
      </c>
      <c r="J524" s="91">
        <v>700</v>
      </c>
      <c r="K524" s="92">
        <v>46</v>
      </c>
      <c r="L524" s="92">
        <v>252</v>
      </c>
      <c r="M524" s="92">
        <v>383</v>
      </c>
      <c r="N524" s="92">
        <v>681</v>
      </c>
      <c r="O524" s="93">
        <v>50</v>
      </c>
      <c r="P524" s="40">
        <v>60</v>
      </c>
      <c r="Q524" s="94">
        <f>N524-J524</f>
        <v>-19</v>
      </c>
      <c r="R524" s="95">
        <f>(N524-J524)/J524</f>
        <v>-2.7142857142857142E-2</v>
      </c>
      <c r="S524" s="96">
        <v>636</v>
      </c>
      <c r="T524" s="96">
        <v>832</v>
      </c>
      <c r="U524" s="96">
        <v>636</v>
      </c>
      <c r="V524" s="96">
        <v>829</v>
      </c>
      <c r="W524" s="96">
        <v>1468</v>
      </c>
      <c r="X524" s="96">
        <v>2104</v>
      </c>
      <c r="Y524" s="73">
        <f t="shared" si="410"/>
        <v>7.232704402515723</v>
      </c>
      <c r="Z524" s="73">
        <f t="shared" si="411"/>
        <v>30.288461538461537</v>
      </c>
      <c r="AA524" s="73">
        <f t="shared" si="412"/>
        <v>58.64779874213837</v>
      </c>
      <c r="AB524" s="73">
        <f t="shared" si="413"/>
        <v>42.574931880108991</v>
      </c>
      <c r="AC524" s="73">
        <f t="shared" si="414"/>
        <v>31.891634980988592</v>
      </c>
      <c r="AD524" s="97">
        <f t="shared" si="415"/>
        <v>843</v>
      </c>
      <c r="AE524" s="40">
        <f t="shared" si="416"/>
        <v>263</v>
      </c>
      <c r="AF524" s="98">
        <v>783</v>
      </c>
      <c r="AG524" s="98">
        <v>637</v>
      </c>
      <c r="AH524" s="98">
        <v>794</v>
      </c>
      <c r="AI524" s="98">
        <v>632</v>
      </c>
      <c r="AJ524" s="98">
        <v>188</v>
      </c>
      <c r="AK524" s="98">
        <v>194</v>
      </c>
      <c r="AL524" s="76">
        <v>27</v>
      </c>
      <c r="AM524" s="76">
        <v>37</v>
      </c>
      <c r="AN524" s="77">
        <v>42</v>
      </c>
      <c r="AO524" s="77">
        <v>197</v>
      </c>
      <c r="AP524" s="77">
        <v>439</v>
      </c>
      <c r="AQ524" s="77">
        <v>15</v>
      </c>
      <c r="AR524" s="77">
        <f t="shared" si="442"/>
        <v>693</v>
      </c>
      <c r="AS524" s="77">
        <v>92</v>
      </c>
      <c r="AT524" s="78">
        <v>38</v>
      </c>
      <c r="AU524" s="79">
        <v>86</v>
      </c>
      <c r="AV524" s="80">
        <f t="shared" si="417"/>
        <v>31.836091410559497</v>
      </c>
      <c r="AW524" s="80">
        <f t="shared" si="418"/>
        <v>39.200561009817669</v>
      </c>
      <c r="AX524" s="80">
        <f t="shared" si="419"/>
        <v>57.278481012658233</v>
      </c>
      <c r="AY524" s="81">
        <f t="shared" si="420"/>
        <v>6.593406593406594</v>
      </c>
      <c r="AZ524" s="81">
        <f t="shared" si="421"/>
        <v>24.811083123425693</v>
      </c>
      <c r="BA524" s="81">
        <f t="shared" si="422"/>
        <v>68.658536585365866</v>
      </c>
      <c r="BB524" s="81">
        <f t="shared" si="423"/>
        <v>47.08798017348203</v>
      </c>
      <c r="BC524" s="81">
        <f t="shared" si="424"/>
        <v>41.523678792038439</v>
      </c>
      <c r="BD524" s="82">
        <f t="shared" si="443"/>
        <v>257</v>
      </c>
      <c r="BE524" s="83">
        <v>28</v>
      </c>
      <c r="BF524" s="83">
        <v>41</v>
      </c>
      <c r="BG524" s="83">
        <v>47</v>
      </c>
      <c r="BH524" s="83">
        <v>202</v>
      </c>
      <c r="BI524" s="83">
        <v>463</v>
      </c>
      <c r="BJ524" s="83">
        <v>20</v>
      </c>
      <c r="BK524" s="77">
        <f t="shared" si="444"/>
        <v>732</v>
      </c>
      <c r="BL524" s="83">
        <f t="shared" si="425"/>
        <v>27</v>
      </c>
      <c r="BM524" s="84">
        <v>37</v>
      </c>
      <c r="BN524" s="83">
        <f t="shared" si="426"/>
        <v>40</v>
      </c>
      <c r="BO524" s="83">
        <f t="shared" si="427"/>
        <v>47</v>
      </c>
      <c r="BP524" s="83">
        <f t="shared" si="428"/>
        <v>190</v>
      </c>
      <c r="BQ524" s="83">
        <f t="shared" si="429"/>
        <v>458</v>
      </c>
      <c r="BR524" s="83">
        <f t="shared" si="430"/>
        <v>20</v>
      </c>
      <c r="BS524" s="77">
        <f t="shared" si="445"/>
        <v>715</v>
      </c>
      <c r="BT524" s="83">
        <f t="shared" si="431"/>
        <v>0</v>
      </c>
      <c r="BU524" s="77"/>
      <c r="BV524" s="83">
        <f t="shared" si="432"/>
        <v>0</v>
      </c>
      <c r="BW524" s="83">
        <f t="shared" si="433"/>
        <v>0</v>
      </c>
      <c r="BX524" s="83">
        <f t="shared" si="434"/>
        <v>0</v>
      </c>
      <c r="BY524" s="83">
        <f t="shared" si="435"/>
        <v>0</v>
      </c>
      <c r="BZ524" s="83">
        <f t="shared" si="436"/>
        <v>0</v>
      </c>
      <c r="CA524" s="77">
        <f t="shared" si="446"/>
        <v>0</v>
      </c>
      <c r="CC524" s="77"/>
      <c r="CI524" s="77">
        <f t="shared" si="447"/>
        <v>0</v>
      </c>
      <c r="CP524" s="77">
        <f t="shared" si="448"/>
        <v>0</v>
      </c>
      <c r="CQ524" s="85">
        <f t="shared" si="437"/>
        <v>1</v>
      </c>
      <c r="CR524" s="77"/>
      <c r="CS524" s="85">
        <f t="shared" si="406"/>
        <v>1</v>
      </c>
      <c r="CT524" s="85">
        <f t="shared" si="407"/>
        <v>0</v>
      </c>
      <c r="CU524" s="85">
        <f t="shared" si="408"/>
        <v>12</v>
      </c>
      <c r="CV524" s="85">
        <f t="shared" si="409"/>
        <v>5</v>
      </c>
      <c r="CW524" s="85">
        <f t="shared" si="405"/>
        <v>0</v>
      </c>
      <c r="CX524" s="77">
        <f t="shared" si="449"/>
        <v>17</v>
      </c>
      <c r="CY524" s="85">
        <v>1</v>
      </c>
      <c r="CZ524" s="85">
        <v>1</v>
      </c>
      <c r="DA524" s="85">
        <v>0</v>
      </c>
      <c r="DB524" s="85">
        <v>12</v>
      </c>
      <c r="DC524" s="85">
        <v>5</v>
      </c>
      <c r="DD524" s="85">
        <v>0</v>
      </c>
      <c r="ET524" s="85">
        <v>23</v>
      </c>
      <c r="EU524" s="85">
        <v>26</v>
      </c>
      <c r="EV524" s="85">
        <v>28</v>
      </c>
      <c r="EW524" s="85">
        <v>99</v>
      </c>
      <c r="EX524" s="85">
        <v>297</v>
      </c>
      <c r="EY524" s="85">
        <v>16</v>
      </c>
      <c r="EZ524" s="85">
        <v>4</v>
      </c>
      <c r="FA524" s="85">
        <v>14</v>
      </c>
      <c r="FB524" s="85">
        <v>19</v>
      </c>
      <c r="FC524" s="85">
        <v>91</v>
      </c>
      <c r="FD524" s="85">
        <v>161</v>
      </c>
      <c r="FE524" s="85">
        <v>4</v>
      </c>
      <c r="FL524" s="86">
        <f t="shared" si="450"/>
        <v>309.19999999999993</v>
      </c>
      <c r="FM524" s="99">
        <f t="shared" si="438"/>
        <v>15</v>
      </c>
      <c r="FN524" s="99">
        <f t="shared" si="439"/>
        <v>3</v>
      </c>
      <c r="FO524" s="100">
        <f t="shared" si="440"/>
        <v>2.5499999999999998</v>
      </c>
      <c r="FP524" s="100">
        <f t="shared" si="441"/>
        <v>513</v>
      </c>
      <c r="FQ524" s="101">
        <v>-0.39592550597686332</v>
      </c>
      <c r="FR524" s="101">
        <v>-0.37943191810595112</v>
      </c>
      <c r="FS524" s="101">
        <v>-0.34527845036319621</v>
      </c>
      <c r="FT524" s="100" t="s">
        <v>1758</v>
      </c>
      <c r="FU524" s="100" t="s">
        <v>1759</v>
      </c>
      <c r="FV524" s="100" t="s">
        <v>1760</v>
      </c>
      <c r="FW524" s="100" t="s">
        <v>1761</v>
      </c>
      <c r="FX524" s="100" t="s">
        <v>1512</v>
      </c>
      <c r="FY524" s="100" t="s">
        <v>1514</v>
      </c>
      <c r="FZ524" s="100" t="s">
        <v>1583</v>
      </c>
      <c r="GA524" s="100" t="s">
        <v>1520</v>
      </c>
      <c r="GB524" s="100"/>
    </row>
    <row r="525" spans="1:184" ht="30" hidden="1" x14ac:dyDescent="0.25">
      <c r="A525" s="32" t="s">
        <v>507</v>
      </c>
      <c r="B525" s="90" t="s">
        <v>515</v>
      </c>
      <c r="C525" s="41" t="str">
        <f>'[1]Özet tablo'!P524</f>
        <v>KAHRAMANMARAŞ</v>
      </c>
      <c r="D525" s="41"/>
      <c r="E525" s="41"/>
      <c r="F525" s="41"/>
      <c r="G525" s="91">
        <v>116</v>
      </c>
      <c r="H525" s="91">
        <v>153</v>
      </c>
      <c r="I525" s="91">
        <v>108</v>
      </c>
      <c r="J525" s="91">
        <v>377</v>
      </c>
      <c r="K525" s="92">
        <v>61</v>
      </c>
      <c r="L525" s="92">
        <v>185</v>
      </c>
      <c r="M525" s="92">
        <v>189</v>
      </c>
      <c r="N525" s="92">
        <v>435</v>
      </c>
      <c r="O525" s="93">
        <v>6</v>
      </c>
      <c r="P525" s="40">
        <v>18</v>
      </c>
      <c r="Q525" s="94">
        <f>N525-J525</f>
        <v>58</v>
      </c>
      <c r="R525" s="95">
        <f>(N525-J525)/J525</f>
        <v>0.15384615384615385</v>
      </c>
      <c r="S525" s="96">
        <v>130</v>
      </c>
      <c r="T525" s="96">
        <v>183</v>
      </c>
      <c r="U525" s="96">
        <v>130</v>
      </c>
      <c r="V525" s="96">
        <v>170</v>
      </c>
      <c r="W525" s="96">
        <v>313</v>
      </c>
      <c r="X525" s="96">
        <v>443</v>
      </c>
      <c r="Y525" s="73">
        <f t="shared" si="410"/>
        <v>46.92307692307692</v>
      </c>
      <c r="Z525" s="73">
        <f t="shared" si="411"/>
        <v>101.09289617486338</v>
      </c>
      <c r="AA525" s="73">
        <f t="shared" si="412"/>
        <v>136.15384615384616</v>
      </c>
      <c r="AB525" s="73">
        <f t="shared" si="413"/>
        <v>115.6549520766773</v>
      </c>
      <c r="AC525" s="73">
        <f t="shared" si="414"/>
        <v>95.485327313769758</v>
      </c>
      <c r="AD525" s="97">
        <f t="shared" si="415"/>
        <v>-49</v>
      </c>
      <c r="AE525" s="40">
        <f t="shared" si="416"/>
        <v>-47</v>
      </c>
      <c r="AF525" s="98">
        <v>168</v>
      </c>
      <c r="AG525" s="98">
        <v>144</v>
      </c>
      <c r="AH525" s="98">
        <v>158</v>
      </c>
      <c r="AI525" s="98">
        <v>139</v>
      </c>
      <c r="AJ525" s="98">
        <v>36</v>
      </c>
      <c r="AK525" s="98">
        <v>49</v>
      </c>
      <c r="AL525" s="76">
        <v>8</v>
      </c>
      <c r="AM525" s="76">
        <v>13</v>
      </c>
      <c r="AN525" s="77">
        <v>28</v>
      </c>
      <c r="AO525" s="77">
        <v>83</v>
      </c>
      <c r="AP525" s="77">
        <v>130</v>
      </c>
      <c r="AQ525" s="77">
        <v>6</v>
      </c>
      <c r="AR525" s="77">
        <f t="shared" si="442"/>
        <v>247</v>
      </c>
      <c r="AS525" s="77">
        <v>23</v>
      </c>
      <c r="AT525" s="78">
        <v>8</v>
      </c>
      <c r="AU525" s="79">
        <v>18</v>
      </c>
      <c r="AV525" s="80">
        <f t="shared" si="417"/>
        <v>49.823321554770317</v>
      </c>
      <c r="AW525" s="80">
        <f t="shared" si="418"/>
        <v>65.993265993265993</v>
      </c>
      <c r="AX525" s="80">
        <f t="shared" si="419"/>
        <v>81.294964028776988</v>
      </c>
      <c r="AY525" s="81">
        <f t="shared" si="420"/>
        <v>19.444444444444446</v>
      </c>
      <c r="AZ525" s="81">
        <f t="shared" si="421"/>
        <v>52.531645569620252</v>
      </c>
      <c r="BA525" s="81">
        <f t="shared" si="422"/>
        <v>89.142857142857139</v>
      </c>
      <c r="BB525" s="81">
        <f t="shared" si="423"/>
        <v>71.771771771771782</v>
      </c>
      <c r="BC525" s="81">
        <f t="shared" si="424"/>
        <v>57.680250783699059</v>
      </c>
      <c r="BD525" s="82">
        <f t="shared" si="443"/>
        <v>19</v>
      </c>
      <c r="BE525" s="83">
        <v>8</v>
      </c>
      <c r="BF525" s="83">
        <v>13</v>
      </c>
      <c r="BG525" s="83">
        <v>28</v>
      </c>
      <c r="BH525" s="83">
        <v>77</v>
      </c>
      <c r="BI525" s="83">
        <v>134</v>
      </c>
      <c r="BJ525" s="83">
        <v>11</v>
      </c>
      <c r="BK525" s="77">
        <f t="shared" si="444"/>
        <v>250</v>
      </c>
      <c r="BL525" s="83">
        <f t="shared" si="425"/>
        <v>8</v>
      </c>
      <c r="BM525" s="84">
        <v>13</v>
      </c>
      <c r="BN525" s="83">
        <f t="shared" si="426"/>
        <v>13</v>
      </c>
      <c r="BO525" s="83">
        <f t="shared" si="427"/>
        <v>28</v>
      </c>
      <c r="BP525" s="83">
        <f t="shared" si="428"/>
        <v>77</v>
      </c>
      <c r="BQ525" s="83">
        <f t="shared" si="429"/>
        <v>134</v>
      </c>
      <c r="BR525" s="83">
        <f t="shared" si="430"/>
        <v>11</v>
      </c>
      <c r="BS525" s="77">
        <f t="shared" si="445"/>
        <v>250</v>
      </c>
      <c r="BT525" s="83">
        <f t="shared" si="431"/>
        <v>0</v>
      </c>
      <c r="BU525" s="77"/>
      <c r="BV525" s="83">
        <f t="shared" si="432"/>
        <v>0</v>
      </c>
      <c r="BW525" s="83">
        <f t="shared" si="433"/>
        <v>0</v>
      </c>
      <c r="BX525" s="83">
        <f t="shared" si="434"/>
        <v>0</v>
      </c>
      <c r="BY525" s="83">
        <f t="shared" si="435"/>
        <v>0</v>
      </c>
      <c r="BZ525" s="83">
        <f t="shared" si="436"/>
        <v>0</v>
      </c>
      <c r="CA525" s="77">
        <f t="shared" si="446"/>
        <v>0</v>
      </c>
      <c r="CC525" s="77"/>
      <c r="CI525" s="77">
        <f t="shared" si="447"/>
        <v>0</v>
      </c>
      <c r="CP525" s="77">
        <f t="shared" si="448"/>
        <v>0</v>
      </c>
      <c r="CQ525" s="85">
        <f t="shared" si="437"/>
        <v>0</v>
      </c>
      <c r="CR525" s="77"/>
      <c r="CS525" s="85">
        <f t="shared" si="406"/>
        <v>0</v>
      </c>
      <c r="CT525" s="85">
        <f t="shared" si="407"/>
        <v>0</v>
      </c>
      <c r="CU525" s="85">
        <f t="shared" si="408"/>
        <v>0</v>
      </c>
      <c r="CV525" s="85">
        <f t="shared" si="409"/>
        <v>0</v>
      </c>
      <c r="CW525" s="85">
        <f t="shared" si="405"/>
        <v>0</v>
      </c>
      <c r="CX525" s="77">
        <f t="shared" si="449"/>
        <v>0</v>
      </c>
      <c r="ET525" s="85">
        <v>6</v>
      </c>
      <c r="EU525" s="85">
        <v>7</v>
      </c>
      <c r="EV525" s="85">
        <v>6</v>
      </c>
      <c r="EW525" s="85">
        <v>33</v>
      </c>
      <c r="EX525" s="85">
        <v>89</v>
      </c>
      <c r="EY525" s="85">
        <v>10</v>
      </c>
      <c r="EZ525" s="85">
        <v>2</v>
      </c>
      <c r="FA525" s="85">
        <v>6</v>
      </c>
      <c r="FB525" s="85">
        <v>22</v>
      </c>
      <c r="FC525" s="85">
        <v>44</v>
      </c>
      <c r="FD525" s="85">
        <v>45</v>
      </c>
      <c r="FE525" s="85">
        <v>1</v>
      </c>
      <c r="FL525" s="86">
        <f t="shared" si="450"/>
        <v>0</v>
      </c>
      <c r="FM525" s="99">
        <f t="shared" si="438"/>
        <v>0</v>
      </c>
      <c r="FN525" s="99">
        <f t="shared" si="439"/>
        <v>0</v>
      </c>
      <c r="FO525" s="100">
        <f t="shared" si="440"/>
        <v>0</v>
      </c>
      <c r="FP525" s="100">
        <f t="shared" si="441"/>
        <v>0</v>
      </c>
      <c r="FQ525" s="101">
        <v>0.35585202871019794</v>
      </c>
      <c r="FR525" s="101">
        <v>0.14165105720018054</v>
      </c>
      <c r="FS525" s="101">
        <v>0.12443317558105814</v>
      </c>
      <c r="FT525" s="100" t="s">
        <v>1752</v>
      </c>
      <c r="FU525" s="100" t="s">
        <v>2229</v>
      </c>
      <c r="FV525" s="100" t="s">
        <v>2197</v>
      </c>
      <c r="FW525" s="100" t="s">
        <v>1670</v>
      </c>
      <c r="FX525" s="100" t="s">
        <v>1775</v>
      </c>
      <c r="FY525" s="100" t="s">
        <v>2268</v>
      </c>
      <c r="FZ525" s="100" t="s">
        <v>1801</v>
      </c>
      <c r="GA525" s="100" t="s">
        <v>1715</v>
      </c>
      <c r="GB525" s="100"/>
    </row>
    <row r="526" spans="1:184" ht="30" hidden="1" x14ac:dyDescent="0.25">
      <c r="A526" s="105" t="s">
        <v>507</v>
      </c>
      <c r="B526" s="106" t="s">
        <v>516</v>
      </c>
      <c r="C526" s="41" t="str">
        <f>'[1]Özet tablo'!P525</f>
        <v>KAHRAMANMARAŞ</v>
      </c>
      <c r="D526" s="41"/>
      <c r="E526" s="41"/>
      <c r="F526" s="41"/>
      <c r="G526" s="107">
        <v>0</v>
      </c>
      <c r="H526" s="107">
        <v>0</v>
      </c>
      <c r="I526" s="107">
        <v>0</v>
      </c>
      <c r="J526" s="107">
        <v>0</v>
      </c>
      <c r="K526" s="92">
        <v>369</v>
      </c>
      <c r="L526" s="92">
        <v>1871</v>
      </c>
      <c r="M526" s="92">
        <v>3892</v>
      </c>
      <c r="N526" s="92">
        <v>6132</v>
      </c>
      <c r="O526" s="93">
        <v>228</v>
      </c>
      <c r="P526" s="40">
        <v>967</v>
      </c>
      <c r="Q526" s="94">
        <v>0</v>
      </c>
      <c r="R526" s="95">
        <v>0</v>
      </c>
      <c r="S526" s="96">
        <v>6211</v>
      </c>
      <c r="T526" s="96">
        <v>7881</v>
      </c>
      <c r="U526" s="96">
        <v>5952</v>
      </c>
      <c r="V526" s="96">
        <v>7949</v>
      </c>
      <c r="W526" s="96">
        <v>13833</v>
      </c>
      <c r="X526" s="96">
        <v>20044</v>
      </c>
      <c r="Y526" s="73">
        <f t="shared" si="410"/>
        <v>5.9410722910964422</v>
      </c>
      <c r="Z526" s="73">
        <f t="shared" si="411"/>
        <v>23.740642050501208</v>
      </c>
      <c r="AA526" s="73">
        <f t="shared" si="412"/>
        <v>52.973790322580648</v>
      </c>
      <c r="AB526" s="73">
        <f t="shared" si="413"/>
        <v>36.318947444516738</v>
      </c>
      <c r="AC526" s="73">
        <f t="shared" si="414"/>
        <v>26.905807224106965</v>
      </c>
      <c r="AD526" s="97">
        <f t="shared" si="415"/>
        <v>8809</v>
      </c>
      <c r="AE526" s="40">
        <f t="shared" si="416"/>
        <v>2799</v>
      </c>
      <c r="AF526" s="98">
        <v>8179</v>
      </c>
      <c r="AG526" s="98">
        <v>6128</v>
      </c>
      <c r="AH526" s="98">
        <v>8193</v>
      </c>
      <c r="AI526" s="98">
        <v>6021</v>
      </c>
      <c r="AJ526" s="98">
        <v>2034</v>
      </c>
      <c r="AK526" s="98">
        <v>1778</v>
      </c>
      <c r="AL526" s="76">
        <v>124</v>
      </c>
      <c r="AM526" s="76">
        <v>254</v>
      </c>
      <c r="AN526" s="77">
        <v>376</v>
      </c>
      <c r="AO526" s="77">
        <v>1939</v>
      </c>
      <c r="AP526" s="77">
        <v>4085</v>
      </c>
      <c r="AQ526" s="77">
        <v>296</v>
      </c>
      <c r="AR526" s="77">
        <f t="shared" si="442"/>
        <v>6696</v>
      </c>
      <c r="AS526" s="77">
        <v>1216</v>
      </c>
      <c r="AT526" s="78">
        <v>153</v>
      </c>
      <c r="AU526" s="79">
        <v>560</v>
      </c>
      <c r="AV526" s="80">
        <f t="shared" si="417"/>
        <v>29.146431805086838</v>
      </c>
      <c r="AW526" s="80">
        <f t="shared" si="418"/>
        <v>35.908259462501761</v>
      </c>
      <c r="AX526" s="80">
        <f t="shared" si="419"/>
        <v>52.566018933731939</v>
      </c>
      <c r="AY526" s="81">
        <f t="shared" si="420"/>
        <v>6.1357702349869454</v>
      </c>
      <c r="AZ526" s="81">
        <f t="shared" si="421"/>
        <v>23.66654461125351</v>
      </c>
      <c r="BA526" s="81">
        <f t="shared" si="422"/>
        <v>59.565487274984484</v>
      </c>
      <c r="BB526" s="81">
        <f t="shared" si="423"/>
        <v>41.463564746430329</v>
      </c>
      <c r="BC526" s="81">
        <f t="shared" si="424"/>
        <v>36.480293308890928</v>
      </c>
      <c r="BD526" s="82">
        <f t="shared" si="443"/>
        <v>3257</v>
      </c>
      <c r="BE526" s="83">
        <v>122</v>
      </c>
      <c r="BF526" s="83">
        <v>338</v>
      </c>
      <c r="BG526" s="83">
        <v>307</v>
      </c>
      <c r="BH526" s="83">
        <v>1761</v>
      </c>
      <c r="BI526" s="83">
        <v>4114</v>
      </c>
      <c r="BJ526" s="83">
        <v>413</v>
      </c>
      <c r="BK526" s="77">
        <f t="shared" si="444"/>
        <v>6595</v>
      </c>
      <c r="BL526" s="83">
        <f t="shared" si="425"/>
        <v>112</v>
      </c>
      <c r="BM526" s="84">
        <v>206</v>
      </c>
      <c r="BN526" s="83">
        <f t="shared" si="426"/>
        <v>297</v>
      </c>
      <c r="BO526" s="83">
        <f t="shared" si="427"/>
        <v>228</v>
      </c>
      <c r="BP526" s="83">
        <f t="shared" si="428"/>
        <v>1507</v>
      </c>
      <c r="BQ526" s="83">
        <f t="shared" si="429"/>
        <v>3810</v>
      </c>
      <c r="BR526" s="83">
        <f t="shared" si="430"/>
        <v>387</v>
      </c>
      <c r="BS526" s="77">
        <f t="shared" si="445"/>
        <v>5932</v>
      </c>
      <c r="BT526" s="83">
        <f t="shared" si="431"/>
        <v>4</v>
      </c>
      <c r="BU526" s="77">
        <v>28</v>
      </c>
      <c r="BV526" s="83">
        <f t="shared" si="432"/>
        <v>22</v>
      </c>
      <c r="BW526" s="83">
        <f t="shared" si="433"/>
        <v>23</v>
      </c>
      <c r="BX526" s="83">
        <f t="shared" si="434"/>
        <v>122</v>
      </c>
      <c r="BY526" s="83">
        <f t="shared" si="435"/>
        <v>189</v>
      </c>
      <c r="BZ526" s="83">
        <f t="shared" si="436"/>
        <v>19</v>
      </c>
      <c r="CA526" s="77">
        <f t="shared" si="446"/>
        <v>353</v>
      </c>
      <c r="CB526" s="85">
        <v>6</v>
      </c>
      <c r="CC526" s="77">
        <v>20</v>
      </c>
      <c r="CD526" s="85">
        <v>19</v>
      </c>
      <c r="CE526" s="85">
        <v>56</v>
      </c>
      <c r="CF526" s="85">
        <v>132</v>
      </c>
      <c r="CG526" s="85">
        <v>115</v>
      </c>
      <c r="CH526" s="85">
        <v>7</v>
      </c>
      <c r="CI526" s="77">
        <f t="shared" si="447"/>
        <v>310</v>
      </c>
      <c r="CP526" s="77">
        <f t="shared" si="448"/>
        <v>0</v>
      </c>
      <c r="CQ526" s="85">
        <f t="shared" si="437"/>
        <v>0</v>
      </c>
      <c r="CR526" s="77"/>
      <c r="CS526" s="85">
        <f t="shared" si="406"/>
        <v>0</v>
      </c>
      <c r="CT526" s="85">
        <f t="shared" si="407"/>
        <v>0</v>
      </c>
      <c r="CU526" s="85">
        <f t="shared" si="408"/>
        <v>0</v>
      </c>
      <c r="CV526" s="85">
        <f t="shared" si="409"/>
        <v>0</v>
      </c>
      <c r="CW526" s="85">
        <f t="shared" si="405"/>
        <v>0</v>
      </c>
      <c r="CX526" s="77">
        <f t="shared" si="449"/>
        <v>0</v>
      </c>
      <c r="DP526" s="85">
        <v>1</v>
      </c>
      <c r="DQ526" s="85">
        <v>5</v>
      </c>
      <c r="DR526" s="85">
        <v>18</v>
      </c>
      <c r="DS526" s="85">
        <v>47</v>
      </c>
      <c r="DT526" s="85">
        <v>31</v>
      </c>
      <c r="DU526" s="85">
        <v>2</v>
      </c>
      <c r="DV526" s="85">
        <v>1</v>
      </c>
      <c r="DW526" s="85">
        <v>6</v>
      </c>
      <c r="DX526" s="85">
        <v>1</v>
      </c>
      <c r="DY526" s="85">
        <v>32</v>
      </c>
      <c r="DZ526" s="85">
        <v>74</v>
      </c>
      <c r="EA526" s="85">
        <v>7</v>
      </c>
      <c r="EB526" s="85">
        <v>3</v>
      </c>
      <c r="EC526" s="85">
        <v>16</v>
      </c>
      <c r="ED526" s="85">
        <v>22</v>
      </c>
      <c r="EE526" s="85">
        <v>90</v>
      </c>
      <c r="EF526" s="85">
        <v>115</v>
      </c>
      <c r="EG526" s="85">
        <v>12</v>
      </c>
      <c r="EH526" s="85">
        <v>2</v>
      </c>
      <c r="EI526" s="85">
        <v>1</v>
      </c>
      <c r="EJ526" s="85">
        <v>0</v>
      </c>
      <c r="EK526" s="85">
        <v>3</v>
      </c>
      <c r="EL526" s="85">
        <v>5</v>
      </c>
      <c r="EM526" s="85">
        <v>2</v>
      </c>
      <c r="ET526" s="85">
        <v>101</v>
      </c>
      <c r="EU526" s="85">
        <v>197</v>
      </c>
      <c r="EV526" s="85">
        <v>54</v>
      </c>
      <c r="EW526" s="85">
        <v>762</v>
      </c>
      <c r="EX526" s="85">
        <v>2704</v>
      </c>
      <c r="EY526" s="85">
        <v>256</v>
      </c>
      <c r="EZ526" s="85">
        <v>8</v>
      </c>
      <c r="FA526" s="85">
        <v>94</v>
      </c>
      <c r="FB526" s="85">
        <v>156</v>
      </c>
      <c r="FC526" s="85">
        <v>695</v>
      </c>
      <c r="FD526" s="85">
        <v>1070</v>
      </c>
      <c r="FE526" s="85">
        <v>127</v>
      </c>
      <c r="FL526" s="86">
        <f t="shared" si="450"/>
        <v>3476.7999999999993</v>
      </c>
      <c r="FM526" s="99">
        <f t="shared" si="438"/>
        <v>173</v>
      </c>
      <c r="FN526" s="99">
        <f t="shared" si="439"/>
        <v>34</v>
      </c>
      <c r="FO526" s="100">
        <f t="shared" si="440"/>
        <v>29.41</v>
      </c>
      <c r="FP526" s="100">
        <f t="shared" si="441"/>
        <v>5814</v>
      </c>
      <c r="FQ526" s="101">
        <v>0.41108685850948012</v>
      </c>
      <c r="FR526" s="101">
        <v>0.20387206006846054</v>
      </c>
      <c r="FS526" s="101">
        <v>0.18273632888729208</v>
      </c>
      <c r="FT526" s="100" t="s">
        <v>1465</v>
      </c>
      <c r="FU526" s="100" t="s">
        <v>1862</v>
      </c>
      <c r="FV526" s="100" t="s">
        <v>1754</v>
      </c>
      <c r="FW526" s="100" t="s">
        <v>2310</v>
      </c>
      <c r="FX526" s="100" t="s">
        <v>1812</v>
      </c>
      <c r="FY526" s="100" t="s">
        <v>2106</v>
      </c>
      <c r="FZ526" s="100" t="s">
        <v>1691</v>
      </c>
      <c r="GA526" s="100" t="s">
        <v>1430</v>
      </c>
      <c r="GB526" s="100"/>
    </row>
    <row r="527" spans="1:184" ht="30" hidden="1" x14ac:dyDescent="0.25">
      <c r="A527" s="32" t="s">
        <v>507</v>
      </c>
      <c r="B527" s="90" t="s">
        <v>517</v>
      </c>
      <c r="C527" s="41" t="str">
        <f>'[1]Özet tablo'!P526</f>
        <v>KAHRAMANMARAŞ</v>
      </c>
      <c r="D527" s="41"/>
      <c r="E527" s="41"/>
      <c r="F527" s="41"/>
      <c r="G527" s="91">
        <v>29</v>
      </c>
      <c r="H527" s="91">
        <v>353</v>
      </c>
      <c r="I527" s="91">
        <v>538</v>
      </c>
      <c r="J527" s="91">
        <v>920</v>
      </c>
      <c r="K527" s="92">
        <v>30</v>
      </c>
      <c r="L527" s="92">
        <v>299</v>
      </c>
      <c r="M527" s="92">
        <v>540</v>
      </c>
      <c r="N527" s="92">
        <v>869</v>
      </c>
      <c r="O527" s="93">
        <v>68</v>
      </c>
      <c r="P527" s="40">
        <v>100</v>
      </c>
      <c r="Q527" s="94">
        <f t="shared" ref="Q527:Q590" si="451">N527-J527</f>
        <v>-51</v>
      </c>
      <c r="R527" s="95">
        <f t="shared" ref="R527:R590" si="452">(N527-J527)/J527</f>
        <v>-5.5434782608695651E-2</v>
      </c>
      <c r="S527" s="96">
        <v>968</v>
      </c>
      <c r="T527" s="96">
        <v>1273</v>
      </c>
      <c r="U527" s="96">
        <v>937</v>
      </c>
      <c r="V527" s="96">
        <v>1222</v>
      </c>
      <c r="W527" s="96">
        <v>2210</v>
      </c>
      <c r="X527" s="96">
        <v>3178</v>
      </c>
      <c r="Y527" s="73">
        <f t="shared" si="410"/>
        <v>3.0991735537190084</v>
      </c>
      <c r="Z527" s="73">
        <f t="shared" si="411"/>
        <v>23.487824037706208</v>
      </c>
      <c r="AA527" s="73">
        <f t="shared" si="412"/>
        <v>54.215581643543217</v>
      </c>
      <c r="AB527" s="73">
        <f t="shared" si="413"/>
        <v>36.515837104072396</v>
      </c>
      <c r="AC527" s="73">
        <f t="shared" si="414"/>
        <v>26.337319068596603</v>
      </c>
      <c r="AD527" s="97">
        <f t="shared" si="415"/>
        <v>1403</v>
      </c>
      <c r="AE527" s="40">
        <f t="shared" si="416"/>
        <v>429</v>
      </c>
      <c r="AF527" s="98">
        <v>1253</v>
      </c>
      <c r="AG527" s="98">
        <v>1000</v>
      </c>
      <c r="AH527" s="98">
        <v>1254</v>
      </c>
      <c r="AI527" s="98">
        <v>982</v>
      </c>
      <c r="AJ527" s="98">
        <v>289</v>
      </c>
      <c r="AK527" s="98">
        <v>278</v>
      </c>
      <c r="AL527" s="76">
        <v>28</v>
      </c>
      <c r="AM527" s="76">
        <v>43</v>
      </c>
      <c r="AN527" s="77">
        <v>29</v>
      </c>
      <c r="AO527" s="77">
        <v>295</v>
      </c>
      <c r="AP527" s="77">
        <v>597</v>
      </c>
      <c r="AQ527" s="77">
        <v>21</v>
      </c>
      <c r="AR527" s="77">
        <f t="shared" si="442"/>
        <v>942</v>
      </c>
      <c r="AS527" s="77">
        <v>111</v>
      </c>
      <c r="AT527" s="78">
        <v>53</v>
      </c>
      <c r="AU527" s="79">
        <v>165</v>
      </c>
      <c r="AV527" s="80">
        <f t="shared" si="417"/>
        <v>27.043390514631689</v>
      </c>
      <c r="AW527" s="80">
        <f t="shared" si="418"/>
        <v>35.867620751341683</v>
      </c>
      <c r="AX527" s="80">
        <f t="shared" si="419"/>
        <v>51.629327902240327</v>
      </c>
      <c r="AY527" s="81">
        <f t="shared" si="420"/>
        <v>2.9000000000000004</v>
      </c>
      <c r="AZ527" s="81">
        <f t="shared" si="421"/>
        <v>23.524720893141946</v>
      </c>
      <c r="BA527" s="81">
        <f t="shared" si="422"/>
        <v>64.122738001573566</v>
      </c>
      <c r="BB527" s="81">
        <f t="shared" si="423"/>
        <v>43.960396039603964</v>
      </c>
      <c r="BC527" s="81">
        <f t="shared" si="424"/>
        <v>37.164244826067808</v>
      </c>
      <c r="BD527" s="82">
        <f t="shared" si="443"/>
        <v>456</v>
      </c>
      <c r="BE527" s="83">
        <v>29</v>
      </c>
      <c r="BF527" s="83">
        <v>51</v>
      </c>
      <c r="BG527" s="83">
        <v>23</v>
      </c>
      <c r="BH527" s="83">
        <v>263</v>
      </c>
      <c r="BI527" s="83">
        <v>631</v>
      </c>
      <c r="BJ527" s="83">
        <v>28</v>
      </c>
      <c r="BK527" s="77">
        <f t="shared" si="444"/>
        <v>945</v>
      </c>
      <c r="BL527" s="83">
        <f t="shared" si="425"/>
        <v>29</v>
      </c>
      <c r="BM527" s="84">
        <v>43</v>
      </c>
      <c r="BN527" s="83">
        <f t="shared" si="426"/>
        <v>51</v>
      </c>
      <c r="BO527" s="83">
        <f t="shared" si="427"/>
        <v>23</v>
      </c>
      <c r="BP527" s="83">
        <f t="shared" si="428"/>
        <v>263</v>
      </c>
      <c r="BQ527" s="83">
        <f t="shared" si="429"/>
        <v>631</v>
      </c>
      <c r="BR527" s="83">
        <f t="shared" si="430"/>
        <v>28</v>
      </c>
      <c r="BS527" s="77">
        <f t="shared" si="445"/>
        <v>945</v>
      </c>
      <c r="BT527" s="83">
        <f t="shared" si="431"/>
        <v>0</v>
      </c>
      <c r="BU527" s="77"/>
      <c r="BV527" s="83">
        <f t="shared" si="432"/>
        <v>0</v>
      </c>
      <c r="BW527" s="83">
        <f t="shared" si="433"/>
        <v>0</v>
      </c>
      <c r="BX527" s="83">
        <f t="shared" si="434"/>
        <v>0</v>
      </c>
      <c r="BY527" s="83">
        <f t="shared" si="435"/>
        <v>0</v>
      </c>
      <c r="BZ527" s="83">
        <f t="shared" si="436"/>
        <v>0</v>
      </c>
      <c r="CA527" s="77">
        <f t="shared" si="446"/>
        <v>0</v>
      </c>
      <c r="CC527" s="77"/>
      <c r="CI527" s="77">
        <f t="shared" si="447"/>
        <v>0</v>
      </c>
      <c r="CP527" s="77">
        <f t="shared" si="448"/>
        <v>0</v>
      </c>
      <c r="CQ527" s="85">
        <f t="shared" si="437"/>
        <v>0</v>
      </c>
      <c r="CR527" s="77"/>
      <c r="CS527" s="85">
        <f t="shared" si="406"/>
        <v>0</v>
      </c>
      <c r="CT527" s="85">
        <f t="shared" si="407"/>
        <v>0</v>
      </c>
      <c r="CU527" s="85">
        <f t="shared" si="408"/>
        <v>0</v>
      </c>
      <c r="CV527" s="85">
        <f t="shared" si="409"/>
        <v>0</v>
      </c>
      <c r="CW527" s="85">
        <f t="shared" si="405"/>
        <v>0</v>
      </c>
      <c r="CX527" s="77">
        <f t="shared" si="449"/>
        <v>0</v>
      </c>
      <c r="ET527" s="85">
        <v>28</v>
      </c>
      <c r="EU527" s="85">
        <v>43</v>
      </c>
      <c r="EV527" s="85">
        <v>7</v>
      </c>
      <c r="EW527" s="85">
        <v>197</v>
      </c>
      <c r="EX527" s="85">
        <v>555</v>
      </c>
      <c r="EY527" s="85">
        <v>23</v>
      </c>
      <c r="EZ527" s="85">
        <v>1</v>
      </c>
      <c r="FA527" s="85">
        <v>8</v>
      </c>
      <c r="FB527" s="85">
        <v>16</v>
      </c>
      <c r="FC527" s="85">
        <v>66</v>
      </c>
      <c r="FD527" s="85">
        <v>76</v>
      </c>
      <c r="FE527" s="85">
        <v>5</v>
      </c>
      <c r="FL527" s="86">
        <f t="shared" si="450"/>
        <v>599.19999999999982</v>
      </c>
      <c r="FM527" s="99">
        <f t="shared" si="438"/>
        <v>29</v>
      </c>
      <c r="FN527" s="99">
        <f t="shared" si="439"/>
        <v>5</v>
      </c>
      <c r="FO527" s="100">
        <f t="shared" si="440"/>
        <v>4.93</v>
      </c>
      <c r="FP527" s="100">
        <f t="shared" si="441"/>
        <v>855</v>
      </c>
      <c r="FQ527" s="101">
        <v>0.36004892493884366</v>
      </c>
      <c r="FR527" s="101">
        <v>9.561047245359236E-2</v>
      </c>
      <c r="FS527" s="101">
        <v>6.0488869056472772E-2</v>
      </c>
      <c r="FT527" s="100" t="s">
        <v>1744</v>
      </c>
      <c r="FU527" s="100" t="s">
        <v>1616</v>
      </c>
      <c r="FV527" s="100" t="s">
        <v>2070</v>
      </c>
      <c r="FW527" s="100" t="s">
        <v>2239</v>
      </c>
      <c r="FX527" s="100" t="s">
        <v>1574</v>
      </c>
      <c r="FY527" s="100" t="s">
        <v>1930</v>
      </c>
      <c r="FZ527" s="100" t="s">
        <v>1767</v>
      </c>
      <c r="GA527" s="100" t="s">
        <v>1616</v>
      </c>
      <c r="GB527" s="100"/>
    </row>
    <row r="528" spans="1:184" ht="30" hidden="1" x14ac:dyDescent="0.25">
      <c r="A528" s="32" t="s">
        <v>507</v>
      </c>
      <c r="B528" s="90" t="s">
        <v>518</v>
      </c>
      <c r="C528" s="41" t="str">
        <f>'[1]Özet tablo'!P527</f>
        <v>KAHRAMANMARAŞ</v>
      </c>
      <c r="D528" s="41"/>
      <c r="E528" s="41"/>
      <c r="F528" s="41"/>
      <c r="G528" s="91">
        <v>28</v>
      </c>
      <c r="H528" s="91">
        <v>444</v>
      </c>
      <c r="I528" s="91">
        <v>805</v>
      </c>
      <c r="J528" s="91">
        <v>1277</v>
      </c>
      <c r="K528" s="92">
        <v>18</v>
      </c>
      <c r="L528" s="92">
        <v>364</v>
      </c>
      <c r="M528" s="92">
        <v>902</v>
      </c>
      <c r="N528" s="92">
        <v>1284</v>
      </c>
      <c r="O528" s="93">
        <v>94</v>
      </c>
      <c r="P528" s="40">
        <v>166</v>
      </c>
      <c r="Q528" s="94">
        <f t="shared" si="451"/>
        <v>7</v>
      </c>
      <c r="R528" s="95">
        <f t="shared" si="452"/>
        <v>5.4815974941268596E-3</v>
      </c>
      <c r="S528" s="96">
        <v>1099</v>
      </c>
      <c r="T528" s="96">
        <v>1466</v>
      </c>
      <c r="U528" s="96">
        <v>1172</v>
      </c>
      <c r="V528" s="96">
        <v>1550</v>
      </c>
      <c r="W528" s="96">
        <v>2638</v>
      </c>
      <c r="X528" s="96">
        <v>3737</v>
      </c>
      <c r="Y528" s="73">
        <f t="shared" si="410"/>
        <v>1.6378525932666061</v>
      </c>
      <c r="Z528" s="73">
        <f t="shared" si="411"/>
        <v>24.829467939972716</v>
      </c>
      <c r="AA528" s="73">
        <f t="shared" si="412"/>
        <v>70.819112627986343</v>
      </c>
      <c r="AB528" s="73">
        <f t="shared" si="413"/>
        <v>45.261561789234264</v>
      </c>
      <c r="AC528" s="73">
        <f t="shared" si="414"/>
        <v>32.432432432432435</v>
      </c>
      <c r="AD528" s="97">
        <f t="shared" si="415"/>
        <v>1444</v>
      </c>
      <c r="AE528" s="40">
        <f t="shared" si="416"/>
        <v>342</v>
      </c>
      <c r="AF528" s="98">
        <v>1470</v>
      </c>
      <c r="AG528" s="98">
        <v>1131</v>
      </c>
      <c r="AH528" s="98">
        <v>1462</v>
      </c>
      <c r="AI528" s="98">
        <v>1082</v>
      </c>
      <c r="AJ528" s="98">
        <v>376</v>
      </c>
      <c r="AK528" s="98">
        <v>359</v>
      </c>
      <c r="AL528" s="76">
        <v>49</v>
      </c>
      <c r="AM528" s="76">
        <v>58</v>
      </c>
      <c r="AN528" s="77">
        <v>47</v>
      </c>
      <c r="AO528" s="77">
        <v>353</v>
      </c>
      <c r="AP528" s="77">
        <v>884</v>
      </c>
      <c r="AQ528" s="77">
        <v>44</v>
      </c>
      <c r="AR528" s="77">
        <f t="shared" si="442"/>
        <v>1328</v>
      </c>
      <c r="AS528" s="77">
        <v>231</v>
      </c>
      <c r="AT528" s="78">
        <v>46</v>
      </c>
      <c r="AU528" s="79">
        <v>165</v>
      </c>
      <c r="AV528" s="80">
        <f t="shared" si="417"/>
        <v>33.619521012200629</v>
      </c>
      <c r="AW528" s="80">
        <f t="shared" si="418"/>
        <v>41.273584905660378</v>
      </c>
      <c r="AX528" s="80">
        <f t="shared" si="419"/>
        <v>64.417744916820709</v>
      </c>
      <c r="AY528" s="81">
        <f t="shared" si="420"/>
        <v>4.1556145004420868</v>
      </c>
      <c r="AZ528" s="81">
        <f t="shared" si="421"/>
        <v>24.145006839945278</v>
      </c>
      <c r="BA528" s="81">
        <f t="shared" si="422"/>
        <v>75.102880658436206</v>
      </c>
      <c r="BB528" s="81">
        <f t="shared" si="423"/>
        <v>49.589041095890416</v>
      </c>
      <c r="BC528" s="81">
        <f t="shared" si="424"/>
        <v>44.109694862881419</v>
      </c>
      <c r="BD528" s="82">
        <f t="shared" si="443"/>
        <v>363</v>
      </c>
      <c r="BE528" s="83">
        <v>49</v>
      </c>
      <c r="BF528" s="83">
        <v>74</v>
      </c>
      <c r="BG528" s="83">
        <v>40</v>
      </c>
      <c r="BH528" s="83">
        <v>284</v>
      </c>
      <c r="BI528" s="83">
        <v>924</v>
      </c>
      <c r="BJ528" s="83">
        <v>57</v>
      </c>
      <c r="BK528" s="77">
        <f t="shared" si="444"/>
        <v>1305</v>
      </c>
      <c r="BL528" s="83">
        <f t="shared" si="425"/>
        <v>49</v>
      </c>
      <c r="BM528" s="84">
        <v>58</v>
      </c>
      <c r="BN528" s="83">
        <f t="shared" si="426"/>
        <v>74</v>
      </c>
      <c r="BO528" s="83">
        <f t="shared" si="427"/>
        <v>40</v>
      </c>
      <c r="BP528" s="83">
        <f t="shared" si="428"/>
        <v>284</v>
      </c>
      <c r="BQ528" s="83">
        <f t="shared" si="429"/>
        <v>924</v>
      </c>
      <c r="BR528" s="83">
        <f t="shared" si="430"/>
        <v>57</v>
      </c>
      <c r="BS528" s="77">
        <f t="shared" si="445"/>
        <v>1305</v>
      </c>
      <c r="BT528" s="83">
        <f t="shared" si="431"/>
        <v>0</v>
      </c>
      <c r="BU528" s="77"/>
      <c r="BV528" s="83">
        <f t="shared" si="432"/>
        <v>0</v>
      </c>
      <c r="BW528" s="83">
        <f t="shared" si="433"/>
        <v>0</v>
      </c>
      <c r="BX528" s="83">
        <f t="shared" si="434"/>
        <v>0</v>
      </c>
      <c r="BY528" s="83">
        <f t="shared" si="435"/>
        <v>0</v>
      </c>
      <c r="BZ528" s="83">
        <f t="shared" si="436"/>
        <v>0</v>
      </c>
      <c r="CA528" s="77">
        <f t="shared" si="446"/>
        <v>0</v>
      </c>
      <c r="CC528" s="77"/>
      <c r="CI528" s="77">
        <f t="shared" si="447"/>
        <v>0</v>
      </c>
      <c r="CP528" s="77">
        <f t="shared" si="448"/>
        <v>0</v>
      </c>
      <c r="CQ528" s="85">
        <f t="shared" si="437"/>
        <v>0</v>
      </c>
      <c r="CR528" s="77"/>
      <c r="CS528" s="85">
        <f t="shared" si="406"/>
        <v>0</v>
      </c>
      <c r="CT528" s="85">
        <f t="shared" si="407"/>
        <v>0</v>
      </c>
      <c r="CU528" s="85">
        <f t="shared" si="408"/>
        <v>0</v>
      </c>
      <c r="CV528" s="85">
        <f t="shared" si="409"/>
        <v>0</v>
      </c>
      <c r="CW528" s="85">
        <f t="shared" si="405"/>
        <v>0</v>
      </c>
      <c r="CX528" s="77">
        <f t="shared" si="449"/>
        <v>0</v>
      </c>
      <c r="ET528" s="85">
        <v>48</v>
      </c>
      <c r="EU528" s="85">
        <v>68</v>
      </c>
      <c r="EV528" s="85">
        <v>36</v>
      </c>
      <c r="EW528" s="85">
        <v>259</v>
      </c>
      <c r="EX528" s="85">
        <v>849</v>
      </c>
      <c r="EY528" s="85">
        <v>50</v>
      </c>
      <c r="EZ528" s="85">
        <v>1</v>
      </c>
      <c r="FA528" s="85">
        <v>6</v>
      </c>
      <c r="FB528" s="85">
        <v>4</v>
      </c>
      <c r="FC528" s="85">
        <v>25</v>
      </c>
      <c r="FD528" s="85">
        <v>75</v>
      </c>
      <c r="FE528" s="85">
        <v>7</v>
      </c>
      <c r="FL528" s="86">
        <f t="shared" si="450"/>
        <v>453.79999999999995</v>
      </c>
      <c r="FM528" s="99">
        <f t="shared" si="438"/>
        <v>22</v>
      </c>
      <c r="FN528" s="99">
        <f t="shared" si="439"/>
        <v>4</v>
      </c>
      <c r="FO528" s="100">
        <f t="shared" si="440"/>
        <v>3.74</v>
      </c>
      <c r="FP528" s="100">
        <f t="shared" si="441"/>
        <v>684</v>
      </c>
      <c r="FQ528" s="101">
        <v>0.55257696298858516</v>
      </c>
      <c r="FR528" s="101">
        <v>0.17425431711145989</v>
      </c>
      <c r="FS528" s="101">
        <v>0.14768611670020121</v>
      </c>
      <c r="FT528" s="100" t="s">
        <v>1497</v>
      </c>
      <c r="FU528" s="100" t="s">
        <v>1834</v>
      </c>
      <c r="FV528" s="100" t="s">
        <v>1585</v>
      </c>
      <c r="FW528" s="100" t="s">
        <v>2348</v>
      </c>
      <c r="FX528" s="100" t="s">
        <v>2313</v>
      </c>
      <c r="FY528" s="100" t="s">
        <v>1803</v>
      </c>
      <c r="FZ528" s="100" t="s">
        <v>1644</v>
      </c>
      <c r="GA528" s="100" t="s">
        <v>2336</v>
      </c>
      <c r="GB528" s="100"/>
    </row>
    <row r="529" spans="1:184" hidden="1" x14ac:dyDescent="0.25">
      <c r="A529" s="32" t="s">
        <v>519</v>
      </c>
      <c r="B529" s="90" t="s">
        <v>520</v>
      </c>
      <c r="C529" s="41" t="str">
        <f>'[1]Özet tablo'!P528</f>
        <v>KARABÜK</v>
      </c>
      <c r="D529" s="41"/>
      <c r="E529" s="41"/>
      <c r="F529" s="41"/>
      <c r="G529" s="91">
        <v>1</v>
      </c>
      <c r="H529" s="91">
        <v>23</v>
      </c>
      <c r="I529" s="91">
        <v>27</v>
      </c>
      <c r="J529" s="91">
        <v>51</v>
      </c>
      <c r="K529" s="92">
        <v>0</v>
      </c>
      <c r="L529" s="92">
        <v>14</v>
      </c>
      <c r="M529" s="92">
        <v>36</v>
      </c>
      <c r="N529" s="92">
        <v>50</v>
      </c>
      <c r="O529" s="93">
        <v>8</v>
      </c>
      <c r="P529" s="40">
        <v>9</v>
      </c>
      <c r="Q529" s="94">
        <f t="shared" si="451"/>
        <v>-1</v>
      </c>
      <c r="R529" s="95">
        <f t="shared" si="452"/>
        <v>-1.9607843137254902E-2</v>
      </c>
      <c r="S529" s="96">
        <v>55</v>
      </c>
      <c r="T529" s="96">
        <v>74</v>
      </c>
      <c r="U529" s="96">
        <v>62</v>
      </c>
      <c r="V529" s="96">
        <v>78</v>
      </c>
      <c r="W529" s="96">
        <v>136</v>
      </c>
      <c r="X529" s="96">
        <v>191</v>
      </c>
      <c r="Y529" s="73">
        <f t="shared" si="410"/>
        <v>0</v>
      </c>
      <c r="Z529" s="73">
        <f t="shared" si="411"/>
        <v>18.918918918918919</v>
      </c>
      <c r="AA529" s="73">
        <f t="shared" si="412"/>
        <v>56.451612903225815</v>
      </c>
      <c r="AB529" s="73">
        <f t="shared" si="413"/>
        <v>36.029411764705884</v>
      </c>
      <c r="AC529" s="73">
        <f t="shared" si="414"/>
        <v>25.654450261780106</v>
      </c>
      <c r="AD529" s="97">
        <f t="shared" si="415"/>
        <v>87</v>
      </c>
      <c r="AE529" s="40">
        <f t="shared" si="416"/>
        <v>27</v>
      </c>
      <c r="AF529" s="98">
        <v>65</v>
      </c>
      <c r="AG529" s="98">
        <v>47</v>
      </c>
      <c r="AH529" s="98">
        <v>59</v>
      </c>
      <c r="AI529" s="98">
        <v>56</v>
      </c>
      <c r="AJ529" s="98">
        <v>15</v>
      </c>
      <c r="AK529" s="98">
        <v>19</v>
      </c>
      <c r="AL529" s="76">
        <v>2</v>
      </c>
      <c r="AM529" s="76">
        <v>3</v>
      </c>
      <c r="AN529" s="77">
        <v>1</v>
      </c>
      <c r="AO529" s="77">
        <v>9</v>
      </c>
      <c r="AP529" s="77">
        <v>30</v>
      </c>
      <c r="AQ529" s="77">
        <v>0</v>
      </c>
      <c r="AR529" s="77">
        <f t="shared" si="442"/>
        <v>40</v>
      </c>
      <c r="AS529" s="77">
        <v>3</v>
      </c>
      <c r="AT529" s="78">
        <v>6</v>
      </c>
      <c r="AU529" s="79">
        <v>10</v>
      </c>
      <c r="AV529" s="80">
        <f t="shared" si="417"/>
        <v>27.184466019417474</v>
      </c>
      <c r="AW529" s="80">
        <f t="shared" si="418"/>
        <v>31.304347826086961</v>
      </c>
      <c r="AX529" s="80">
        <f t="shared" si="419"/>
        <v>48.214285714285715</v>
      </c>
      <c r="AY529" s="81">
        <f t="shared" si="420"/>
        <v>2.1276595744680851</v>
      </c>
      <c r="AZ529" s="81">
        <f t="shared" si="421"/>
        <v>15.254237288135593</v>
      </c>
      <c r="BA529" s="81">
        <f t="shared" si="422"/>
        <v>64.788732394366207</v>
      </c>
      <c r="BB529" s="81">
        <f t="shared" si="423"/>
        <v>42.307692307692307</v>
      </c>
      <c r="BC529" s="81">
        <f t="shared" si="424"/>
        <v>39.83050847457627</v>
      </c>
      <c r="BD529" s="82">
        <f t="shared" si="443"/>
        <v>25</v>
      </c>
      <c r="BE529" s="83">
        <v>2</v>
      </c>
      <c r="BF529" s="83">
        <v>3</v>
      </c>
      <c r="BG529" s="83">
        <v>1</v>
      </c>
      <c r="BH529" s="83">
        <v>8</v>
      </c>
      <c r="BI529" s="83">
        <v>29</v>
      </c>
      <c r="BJ529" s="83">
        <v>2</v>
      </c>
      <c r="BK529" s="77">
        <f t="shared" si="444"/>
        <v>40</v>
      </c>
      <c r="BL529" s="83">
        <f t="shared" si="425"/>
        <v>2</v>
      </c>
      <c r="BM529" s="84">
        <v>3</v>
      </c>
      <c r="BN529" s="83">
        <f t="shared" si="426"/>
        <v>3</v>
      </c>
      <c r="BO529" s="83">
        <f t="shared" si="427"/>
        <v>1</v>
      </c>
      <c r="BP529" s="83">
        <f t="shared" si="428"/>
        <v>8</v>
      </c>
      <c r="BQ529" s="83">
        <f t="shared" si="429"/>
        <v>29</v>
      </c>
      <c r="BR529" s="83">
        <f t="shared" si="430"/>
        <v>2</v>
      </c>
      <c r="BS529" s="77">
        <f t="shared" si="445"/>
        <v>40</v>
      </c>
      <c r="BT529" s="83">
        <f t="shared" si="431"/>
        <v>0</v>
      </c>
      <c r="BU529" s="77"/>
      <c r="BV529" s="83">
        <f t="shared" si="432"/>
        <v>0</v>
      </c>
      <c r="BW529" s="83">
        <f t="shared" si="433"/>
        <v>0</v>
      </c>
      <c r="BX529" s="83">
        <f t="shared" si="434"/>
        <v>0</v>
      </c>
      <c r="BY529" s="83">
        <f t="shared" si="435"/>
        <v>0</v>
      </c>
      <c r="BZ529" s="83">
        <f t="shared" si="436"/>
        <v>0</v>
      </c>
      <c r="CA529" s="77">
        <f t="shared" si="446"/>
        <v>0</v>
      </c>
      <c r="CC529" s="77"/>
      <c r="CI529" s="77">
        <f t="shared" si="447"/>
        <v>0</v>
      </c>
      <c r="CP529" s="77">
        <f t="shared" si="448"/>
        <v>0</v>
      </c>
      <c r="CQ529" s="85">
        <f t="shared" si="437"/>
        <v>0</v>
      </c>
      <c r="CR529" s="77"/>
      <c r="CS529" s="85">
        <f t="shared" si="406"/>
        <v>0</v>
      </c>
      <c r="CT529" s="85">
        <f t="shared" si="407"/>
        <v>0</v>
      </c>
      <c r="CU529" s="85">
        <f t="shared" si="408"/>
        <v>0</v>
      </c>
      <c r="CV529" s="85">
        <f t="shared" si="409"/>
        <v>0</v>
      </c>
      <c r="CW529" s="85">
        <f t="shared" si="405"/>
        <v>0</v>
      </c>
      <c r="CX529" s="77">
        <f t="shared" si="449"/>
        <v>0</v>
      </c>
      <c r="ET529" s="85">
        <v>2</v>
      </c>
      <c r="EU529" s="85">
        <v>3</v>
      </c>
      <c r="EV529" s="85">
        <v>1</v>
      </c>
      <c r="EW529" s="85">
        <v>8</v>
      </c>
      <c r="EX529" s="85">
        <v>29</v>
      </c>
      <c r="EY529" s="85">
        <v>2</v>
      </c>
      <c r="FL529" s="86">
        <f t="shared" si="450"/>
        <v>35.5</v>
      </c>
      <c r="FM529" s="99">
        <f t="shared" si="438"/>
        <v>1</v>
      </c>
      <c r="FN529" s="99">
        <f t="shared" si="439"/>
        <v>0</v>
      </c>
      <c r="FO529" s="100">
        <f t="shared" si="440"/>
        <v>0.17</v>
      </c>
      <c r="FP529" s="100">
        <f t="shared" si="441"/>
        <v>0</v>
      </c>
      <c r="FQ529" s="101">
        <v>8.9075630252100704E-2</v>
      </c>
      <c r="FR529" s="101">
        <v>2.3893805309734402E-2</v>
      </c>
      <c r="FS529" s="101">
        <v>-2.5901942645698322E-2</v>
      </c>
      <c r="FT529" s="100" t="s">
        <v>2171</v>
      </c>
      <c r="FU529" s="100" t="s">
        <v>1939</v>
      </c>
      <c r="FV529" s="100" t="s">
        <v>2309</v>
      </c>
      <c r="FW529" s="100" t="s">
        <v>2235</v>
      </c>
      <c r="FX529" s="100" t="s">
        <v>2173</v>
      </c>
      <c r="FY529" s="100" t="s">
        <v>2314</v>
      </c>
      <c r="FZ529" s="100" t="s">
        <v>2345</v>
      </c>
      <c r="GA529" s="100" t="s">
        <v>1909</v>
      </c>
      <c r="GB529" s="100"/>
    </row>
    <row r="530" spans="1:184" ht="14.45" hidden="1" customHeight="1" x14ac:dyDescent="0.25">
      <c r="A530" s="32" t="s">
        <v>519</v>
      </c>
      <c r="B530" s="90" t="s">
        <v>521</v>
      </c>
      <c r="C530" s="41" t="str">
        <f>'[1]Özet tablo'!P529</f>
        <v>KARABÜK</v>
      </c>
      <c r="D530" s="41"/>
      <c r="E530" s="41"/>
      <c r="F530" s="41"/>
      <c r="G530" s="91">
        <v>6</v>
      </c>
      <c r="H530" s="91">
        <v>24</v>
      </c>
      <c r="I530" s="91">
        <v>52</v>
      </c>
      <c r="J530" s="91">
        <v>82</v>
      </c>
      <c r="K530" s="92">
        <v>14</v>
      </c>
      <c r="L530" s="92">
        <v>24</v>
      </c>
      <c r="M530" s="92">
        <v>45</v>
      </c>
      <c r="N530" s="92">
        <v>83</v>
      </c>
      <c r="O530" s="93">
        <v>7</v>
      </c>
      <c r="P530" s="40">
        <v>6</v>
      </c>
      <c r="Q530" s="94">
        <f t="shared" si="451"/>
        <v>1</v>
      </c>
      <c r="R530" s="95">
        <f t="shared" si="452"/>
        <v>1.2195121951219513E-2</v>
      </c>
      <c r="S530" s="96">
        <v>106</v>
      </c>
      <c r="T530" s="96">
        <v>101</v>
      </c>
      <c r="U530" s="96">
        <v>81</v>
      </c>
      <c r="V530" s="96">
        <v>105</v>
      </c>
      <c r="W530" s="96">
        <v>182</v>
      </c>
      <c r="X530" s="96">
        <v>288</v>
      </c>
      <c r="Y530" s="73">
        <f t="shared" si="410"/>
        <v>13.20754716981132</v>
      </c>
      <c r="Z530" s="73">
        <f t="shared" si="411"/>
        <v>23.762376237623762</v>
      </c>
      <c r="AA530" s="73">
        <f t="shared" si="412"/>
        <v>56.79012345679012</v>
      </c>
      <c r="AB530" s="73">
        <f t="shared" si="413"/>
        <v>38.461538461538467</v>
      </c>
      <c r="AC530" s="73">
        <f t="shared" si="414"/>
        <v>29.166666666666668</v>
      </c>
      <c r="AD530" s="97">
        <f t="shared" si="415"/>
        <v>112</v>
      </c>
      <c r="AE530" s="40">
        <f t="shared" si="416"/>
        <v>35</v>
      </c>
      <c r="AF530" s="98">
        <v>127</v>
      </c>
      <c r="AG530" s="98">
        <v>76</v>
      </c>
      <c r="AH530" s="98">
        <v>132</v>
      </c>
      <c r="AI530" s="98">
        <v>69</v>
      </c>
      <c r="AJ530" s="98">
        <v>25</v>
      </c>
      <c r="AK530" s="98">
        <v>21</v>
      </c>
      <c r="AL530" s="76">
        <v>4</v>
      </c>
      <c r="AM530" s="76">
        <v>6</v>
      </c>
      <c r="AN530" s="77">
        <v>2</v>
      </c>
      <c r="AO530" s="77">
        <v>37</v>
      </c>
      <c r="AP530" s="77">
        <v>43</v>
      </c>
      <c r="AQ530" s="77">
        <v>2</v>
      </c>
      <c r="AR530" s="77">
        <f t="shared" si="442"/>
        <v>84</v>
      </c>
      <c r="AS530" s="77">
        <v>14</v>
      </c>
      <c r="AT530" s="77"/>
      <c r="AU530" s="79">
        <v>9</v>
      </c>
      <c r="AV530" s="80">
        <f t="shared" si="417"/>
        <v>22.758620689655174</v>
      </c>
      <c r="AW530" s="80">
        <f t="shared" si="418"/>
        <v>33.830845771144283</v>
      </c>
      <c r="AX530" s="80">
        <f t="shared" si="419"/>
        <v>44.927536231884055</v>
      </c>
      <c r="AY530" s="81">
        <f t="shared" si="420"/>
        <v>2.6315789473684208</v>
      </c>
      <c r="AZ530" s="81">
        <f t="shared" si="421"/>
        <v>28.030303030303028</v>
      </c>
      <c r="BA530" s="81">
        <f t="shared" si="422"/>
        <v>55.319148936170215</v>
      </c>
      <c r="BB530" s="81">
        <f t="shared" si="423"/>
        <v>39.380530973451329</v>
      </c>
      <c r="BC530" s="81">
        <f t="shared" si="424"/>
        <v>31.764705882352938</v>
      </c>
      <c r="BD530" s="82">
        <f t="shared" si="443"/>
        <v>42</v>
      </c>
      <c r="BE530" s="83">
        <v>5</v>
      </c>
      <c r="BF530" s="83">
        <v>8</v>
      </c>
      <c r="BG530" s="83">
        <v>4</v>
      </c>
      <c r="BH530" s="83">
        <v>36</v>
      </c>
      <c r="BI530" s="83">
        <v>60</v>
      </c>
      <c r="BJ530" s="83">
        <v>3</v>
      </c>
      <c r="BK530" s="77">
        <f t="shared" si="444"/>
        <v>103</v>
      </c>
      <c r="BL530" s="83">
        <f t="shared" si="425"/>
        <v>4</v>
      </c>
      <c r="BM530" s="84">
        <v>6</v>
      </c>
      <c r="BN530" s="83">
        <f t="shared" si="426"/>
        <v>6</v>
      </c>
      <c r="BO530" s="83">
        <f t="shared" si="427"/>
        <v>2</v>
      </c>
      <c r="BP530" s="83">
        <f t="shared" si="428"/>
        <v>22</v>
      </c>
      <c r="BQ530" s="83">
        <f t="shared" si="429"/>
        <v>54</v>
      </c>
      <c r="BR530" s="83">
        <f t="shared" si="430"/>
        <v>3</v>
      </c>
      <c r="BS530" s="77">
        <f t="shared" si="445"/>
        <v>81</v>
      </c>
      <c r="BT530" s="83">
        <f t="shared" si="431"/>
        <v>0</v>
      </c>
      <c r="BU530" s="77"/>
      <c r="BV530" s="83">
        <f t="shared" si="432"/>
        <v>0</v>
      </c>
      <c r="BW530" s="83">
        <f t="shared" si="433"/>
        <v>0</v>
      </c>
      <c r="BX530" s="83">
        <f t="shared" si="434"/>
        <v>0</v>
      </c>
      <c r="BY530" s="83">
        <f t="shared" si="435"/>
        <v>0</v>
      </c>
      <c r="BZ530" s="83">
        <f t="shared" si="436"/>
        <v>0</v>
      </c>
      <c r="CA530" s="77">
        <f t="shared" si="446"/>
        <v>0</v>
      </c>
      <c r="CC530" s="77"/>
      <c r="CI530" s="77">
        <f t="shared" si="447"/>
        <v>0</v>
      </c>
      <c r="CP530" s="77">
        <f t="shared" si="448"/>
        <v>0</v>
      </c>
      <c r="CQ530" s="85">
        <f t="shared" si="437"/>
        <v>1</v>
      </c>
      <c r="CR530" s="77"/>
      <c r="CS530" s="85">
        <f t="shared" si="406"/>
        <v>2</v>
      </c>
      <c r="CT530" s="85">
        <f t="shared" si="407"/>
        <v>2</v>
      </c>
      <c r="CU530" s="85">
        <f t="shared" si="408"/>
        <v>14</v>
      </c>
      <c r="CV530" s="85">
        <f t="shared" si="409"/>
        <v>6</v>
      </c>
      <c r="CW530" s="85">
        <f t="shared" si="405"/>
        <v>0</v>
      </c>
      <c r="CX530" s="77">
        <f t="shared" si="449"/>
        <v>22</v>
      </c>
      <c r="CY530" s="85">
        <v>1</v>
      </c>
      <c r="CZ530" s="85">
        <v>2</v>
      </c>
      <c r="DA530" s="85">
        <v>2</v>
      </c>
      <c r="DB530" s="85">
        <v>14</v>
      </c>
      <c r="DC530" s="85">
        <v>6</v>
      </c>
      <c r="DD530" s="85">
        <v>0</v>
      </c>
      <c r="ET530" s="85">
        <v>3</v>
      </c>
      <c r="EU530" s="85">
        <v>3</v>
      </c>
      <c r="EV530" s="85">
        <v>1</v>
      </c>
      <c r="EW530" s="85">
        <v>10</v>
      </c>
      <c r="EX530" s="85">
        <v>27</v>
      </c>
      <c r="EY530" s="85">
        <v>2</v>
      </c>
      <c r="EZ530" s="85">
        <v>1</v>
      </c>
      <c r="FA530" s="85">
        <v>3</v>
      </c>
      <c r="FB530" s="85">
        <v>1</v>
      </c>
      <c r="FC530" s="85">
        <v>12</v>
      </c>
      <c r="FD530" s="85">
        <v>27</v>
      </c>
      <c r="FE530" s="85">
        <v>1</v>
      </c>
      <c r="FL530" s="86">
        <f t="shared" si="450"/>
        <v>58.699999999999989</v>
      </c>
      <c r="FM530" s="99">
        <f t="shared" si="438"/>
        <v>2</v>
      </c>
      <c r="FN530" s="99">
        <f t="shared" si="439"/>
        <v>0</v>
      </c>
      <c r="FO530" s="100">
        <f t="shared" si="440"/>
        <v>0.34</v>
      </c>
      <c r="FP530" s="100">
        <f t="shared" si="441"/>
        <v>0</v>
      </c>
      <c r="FQ530" s="101">
        <v>0.32930360451037893</v>
      </c>
      <c r="FR530" s="101">
        <v>0.15493741187303944</v>
      </c>
      <c r="FS530" s="101">
        <v>-1.8520049607274889E-3</v>
      </c>
      <c r="FT530" s="100" t="s">
        <v>2097</v>
      </c>
      <c r="FU530" s="100" t="s">
        <v>2244</v>
      </c>
      <c r="FV530" s="100" t="s">
        <v>2199</v>
      </c>
      <c r="FW530" s="100" t="s">
        <v>2167</v>
      </c>
      <c r="FX530" s="100" t="s">
        <v>2291</v>
      </c>
      <c r="FY530" s="100" t="s">
        <v>1846</v>
      </c>
      <c r="FZ530" s="100" t="s">
        <v>2181</v>
      </c>
      <c r="GA530" s="100" t="s">
        <v>1845</v>
      </c>
      <c r="GB530" s="100"/>
    </row>
    <row r="531" spans="1:184" ht="14.45" hidden="1" customHeight="1" x14ac:dyDescent="0.25">
      <c r="A531" s="32" t="s">
        <v>519</v>
      </c>
      <c r="B531" s="90" t="s">
        <v>1047</v>
      </c>
      <c r="C531" s="41" t="str">
        <f>'[1]Özet tablo'!P530</f>
        <v>KARABÜK</v>
      </c>
      <c r="D531" s="41"/>
      <c r="E531" s="41"/>
      <c r="F531" s="41"/>
      <c r="G531" s="91">
        <v>98</v>
      </c>
      <c r="H531" s="91">
        <v>466</v>
      </c>
      <c r="I531" s="91">
        <v>869</v>
      </c>
      <c r="J531" s="91">
        <v>1433</v>
      </c>
      <c r="K531" s="92">
        <v>118</v>
      </c>
      <c r="L531" s="92">
        <v>399</v>
      </c>
      <c r="M531" s="92">
        <v>959</v>
      </c>
      <c r="N531" s="92">
        <v>1476</v>
      </c>
      <c r="O531" s="93">
        <v>46</v>
      </c>
      <c r="P531" s="40">
        <v>226</v>
      </c>
      <c r="Q531" s="94">
        <f t="shared" si="451"/>
        <v>43</v>
      </c>
      <c r="R531" s="95">
        <f t="shared" si="452"/>
        <v>3.0006978367062107E-2</v>
      </c>
      <c r="S531" s="96">
        <v>1104</v>
      </c>
      <c r="T531" s="96">
        <v>1446</v>
      </c>
      <c r="U531" s="96">
        <v>1083</v>
      </c>
      <c r="V531" s="96">
        <v>1432</v>
      </c>
      <c r="W531" s="96">
        <v>2529</v>
      </c>
      <c r="X531" s="96">
        <v>3633</v>
      </c>
      <c r="Y531" s="73">
        <f t="shared" si="410"/>
        <v>10.688405797101449</v>
      </c>
      <c r="Z531" s="73">
        <f t="shared" si="411"/>
        <v>27.593360995850624</v>
      </c>
      <c r="AA531" s="73">
        <f t="shared" si="412"/>
        <v>71.929824561403507</v>
      </c>
      <c r="AB531" s="73">
        <f t="shared" si="413"/>
        <v>46.579675761170428</v>
      </c>
      <c r="AC531" s="73">
        <f t="shared" si="414"/>
        <v>35.672997522708506</v>
      </c>
      <c r="AD531" s="97">
        <f t="shared" si="415"/>
        <v>1351</v>
      </c>
      <c r="AE531" s="40">
        <f t="shared" si="416"/>
        <v>304</v>
      </c>
      <c r="AF531" s="98">
        <v>1438</v>
      </c>
      <c r="AG531" s="98">
        <v>1064</v>
      </c>
      <c r="AH531" s="98">
        <v>1475</v>
      </c>
      <c r="AI531" s="98">
        <v>1112</v>
      </c>
      <c r="AJ531" s="98">
        <v>363</v>
      </c>
      <c r="AK531" s="98">
        <v>301</v>
      </c>
      <c r="AL531" s="76">
        <v>45</v>
      </c>
      <c r="AM531" s="76">
        <v>91</v>
      </c>
      <c r="AN531" s="77">
        <v>145</v>
      </c>
      <c r="AO531" s="77">
        <v>528</v>
      </c>
      <c r="AP531" s="77">
        <v>950</v>
      </c>
      <c r="AQ531" s="77">
        <v>57</v>
      </c>
      <c r="AR531" s="77">
        <f t="shared" si="442"/>
        <v>1680</v>
      </c>
      <c r="AS531" s="77">
        <v>305</v>
      </c>
      <c r="AT531" s="78">
        <v>29</v>
      </c>
      <c r="AU531" s="79">
        <v>80</v>
      </c>
      <c r="AV531" s="80">
        <f t="shared" si="417"/>
        <v>38.924632352941174</v>
      </c>
      <c r="AW531" s="80">
        <f t="shared" si="418"/>
        <v>47.545419404715886</v>
      </c>
      <c r="AX531" s="80">
        <f t="shared" si="419"/>
        <v>63.129496402877692</v>
      </c>
      <c r="AY531" s="81">
        <f t="shared" si="420"/>
        <v>13.62781954887218</v>
      </c>
      <c r="AZ531" s="81">
        <f t="shared" si="421"/>
        <v>35.79661016949153</v>
      </c>
      <c r="BA531" s="81">
        <f t="shared" si="422"/>
        <v>71.79661016949153</v>
      </c>
      <c r="BB531" s="81">
        <f t="shared" si="423"/>
        <v>53.796610169491522</v>
      </c>
      <c r="BC531" s="81">
        <f t="shared" si="424"/>
        <v>47.420244190626235</v>
      </c>
      <c r="BD531" s="82">
        <f t="shared" si="443"/>
        <v>416</v>
      </c>
      <c r="BE531" s="83">
        <v>48</v>
      </c>
      <c r="BF531" s="83">
        <v>114</v>
      </c>
      <c r="BG531" s="83">
        <v>140</v>
      </c>
      <c r="BH531" s="83">
        <v>543</v>
      </c>
      <c r="BI531" s="83">
        <v>1007</v>
      </c>
      <c r="BJ531" s="83">
        <v>89</v>
      </c>
      <c r="BK531" s="77">
        <f t="shared" si="444"/>
        <v>1779</v>
      </c>
      <c r="BL531" s="83">
        <f t="shared" si="425"/>
        <v>33</v>
      </c>
      <c r="BM531" s="84">
        <v>70</v>
      </c>
      <c r="BN531" s="83">
        <f t="shared" si="426"/>
        <v>88</v>
      </c>
      <c r="BO531" s="83">
        <f t="shared" si="427"/>
        <v>91</v>
      </c>
      <c r="BP531" s="83">
        <f t="shared" si="428"/>
        <v>371</v>
      </c>
      <c r="BQ531" s="83">
        <f t="shared" si="429"/>
        <v>876</v>
      </c>
      <c r="BR531" s="83">
        <f t="shared" si="430"/>
        <v>83</v>
      </c>
      <c r="BS531" s="77">
        <f t="shared" si="445"/>
        <v>1421</v>
      </c>
      <c r="BT531" s="83">
        <f t="shared" si="431"/>
        <v>1</v>
      </c>
      <c r="BU531" s="77">
        <v>2</v>
      </c>
      <c r="BV531" s="83">
        <f t="shared" si="432"/>
        <v>2</v>
      </c>
      <c r="BW531" s="83">
        <f t="shared" si="433"/>
        <v>0</v>
      </c>
      <c r="BX531" s="83">
        <f t="shared" si="434"/>
        <v>4</v>
      </c>
      <c r="BY531" s="83">
        <f t="shared" si="435"/>
        <v>27</v>
      </c>
      <c r="BZ531" s="83">
        <f t="shared" si="436"/>
        <v>1</v>
      </c>
      <c r="CA531" s="77">
        <f t="shared" si="446"/>
        <v>32</v>
      </c>
      <c r="CB531" s="85">
        <v>2</v>
      </c>
      <c r="CC531" s="77">
        <v>7</v>
      </c>
      <c r="CD531" s="85">
        <v>8</v>
      </c>
      <c r="CE531" s="85">
        <v>41</v>
      </c>
      <c r="CF531" s="85">
        <v>48</v>
      </c>
      <c r="CG531" s="85">
        <v>24</v>
      </c>
      <c r="CH531" s="85">
        <v>3</v>
      </c>
      <c r="CI531" s="77">
        <f t="shared" si="447"/>
        <v>116</v>
      </c>
      <c r="CP531" s="77">
        <f t="shared" si="448"/>
        <v>0</v>
      </c>
      <c r="CQ531" s="85">
        <f t="shared" si="437"/>
        <v>12</v>
      </c>
      <c r="CR531" s="77">
        <v>12</v>
      </c>
      <c r="CS531" s="85">
        <f t="shared" si="406"/>
        <v>16</v>
      </c>
      <c r="CT531" s="85">
        <f t="shared" si="407"/>
        <v>8</v>
      </c>
      <c r="CU531" s="85">
        <f t="shared" si="408"/>
        <v>120</v>
      </c>
      <c r="CV531" s="85">
        <f t="shared" si="409"/>
        <v>80</v>
      </c>
      <c r="CW531" s="85">
        <f t="shared" si="405"/>
        <v>2</v>
      </c>
      <c r="CX531" s="77">
        <f t="shared" si="449"/>
        <v>210</v>
      </c>
      <c r="CY531" s="85">
        <v>11</v>
      </c>
      <c r="CZ531" s="85">
        <v>14</v>
      </c>
      <c r="DA531" s="85">
        <v>1</v>
      </c>
      <c r="DB531" s="85">
        <v>109</v>
      </c>
      <c r="DC531" s="85">
        <v>70</v>
      </c>
      <c r="DD531" s="85">
        <v>2</v>
      </c>
      <c r="DE531" s="85">
        <v>1</v>
      </c>
      <c r="DF531" s="85">
        <v>2</v>
      </c>
      <c r="DG531" s="85">
        <v>7</v>
      </c>
      <c r="DH531" s="85">
        <v>11</v>
      </c>
      <c r="DI531" s="85">
        <v>10</v>
      </c>
      <c r="DJ531" s="85">
        <v>0</v>
      </c>
      <c r="DP531" s="85">
        <v>1</v>
      </c>
      <c r="DQ531" s="85">
        <v>2</v>
      </c>
      <c r="DR531" s="85">
        <v>6</v>
      </c>
      <c r="DS531" s="85">
        <v>21</v>
      </c>
      <c r="DT531" s="85">
        <v>3</v>
      </c>
      <c r="DU531" s="85">
        <v>1</v>
      </c>
      <c r="DV531" s="85">
        <v>1</v>
      </c>
      <c r="DW531" s="85">
        <v>2</v>
      </c>
      <c r="DX531" s="85">
        <v>0</v>
      </c>
      <c r="DY531" s="85">
        <v>4</v>
      </c>
      <c r="DZ531" s="85">
        <v>27</v>
      </c>
      <c r="EA531" s="85">
        <v>1</v>
      </c>
      <c r="EH531" s="85">
        <v>1</v>
      </c>
      <c r="EI531" s="85">
        <v>0</v>
      </c>
      <c r="EJ531" s="85">
        <v>0</v>
      </c>
      <c r="EK531" s="85">
        <v>3</v>
      </c>
      <c r="EL531" s="85">
        <v>1</v>
      </c>
      <c r="EM531" s="85">
        <v>0</v>
      </c>
      <c r="ET531" s="85">
        <v>24</v>
      </c>
      <c r="EU531" s="85">
        <v>52</v>
      </c>
      <c r="EV531" s="85">
        <v>9</v>
      </c>
      <c r="EW531" s="85">
        <v>153</v>
      </c>
      <c r="EX531" s="85">
        <v>582</v>
      </c>
      <c r="EY531" s="85">
        <v>62</v>
      </c>
      <c r="EZ531" s="85">
        <v>7</v>
      </c>
      <c r="FA531" s="85">
        <v>34</v>
      </c>
      <c r="FB531" s="85">
        <v>76</v>
      </c>
      <c r="FC531" s="85">
        <v>194</v>
      </c>
      <c r="FD531" s="85">
        <v>290</v>
      </c>
      <c r="FE531" s="85">
        <v>20</v>
      </c>
      <c r="FL531" s="86">
        <f t="shared" si="450"/>
        <v>246.89999999999986</v>
      </c>
      <c r="FM531" s="99">
        <f t="shared" si="438"/>
        <v>12</v>
      </c>
      <c r="FN531" s="99">
        <f t="shared" si="439"/>
        <v>2</v>
      </c>
      <c r="FO531" s="100">
        <f t="shared" si="440"/>
        <v>2.04</v>
      </c>
      <c r="FP531" s="100">
        <f t="shared" si="441"/>
        <v>342</v>
      </c>
      <c r="FQ531" s="101">
        <v>-0.28888888888888886</v>
      </c>
      <c r="FR531" s="101">
        <v>-0.34090909090909088</v>
      </c>
      <c r="FS531" s="101">
        <v>-0.17460317460317465</v>
      </c>
      <c r="FT531" s="100" t="s">
        <v>2340</v>
      </c>
      <c r="FU531" s="100" t="s">
        <v>2375</v>
      </c>
      <c r="FV531" s="100" t="s">
        <v>2351</v>
      </c>
      <c r="FW531" s="100" t="s">
        <v>1503</v>
      </c>
      <c r="FX531" s="100" t="s">
        <v>1759</v>
      </c>
      <c r="FY531" s="100" t="s">
        <v>2185</v>
      </c>
      <c r="FZ531" s="100" t="s">
        <v>1758</v>
      </c>
      <c r="GA531" s="100" t="s">
        <v>2379</v>
      </c>
      <c r="GB531" s="100"/>
    </row>
    <row r="532" spans="1:184" ht="12.75" hidden="1" customHeight="1" x14ac:dyDescent="0.25">
      <c r="A532" s="32" t="s">
        <v>519</v>
      </c>
      <c r="B532" s="90" t="s">
        <v>1073</v>
      </c>
      <c r="C532" s="41" t="str">
        <f>'[1]Özet tablo'!P531</f>
        <v>KARABÜK</v>
      </c>
      <c r="D532" s="41"/>
      <c r="E532" s="41"/>
      <c r="F532" s="41"/>
      <c r="G532" s="91">
        <v>0</v>
      </c>
      <c r="H532" s="91">
        <v>6</v>
      </c>
      <c r="I532" s="91">
        <v>7</v>
      </c>
      <c r="J532" s="91">
        <v>13</v>
      </c>
      <c r="K532" s="92">
        <v>0</v>
      </c>
      <c r="L532" s="92">
        <v>4</v>
      </c>
      <c r="M532" s="92">
        <v>7</v>
      </c>
      <c r="N532" s="92">
        <v>11</v>
      </c>
      <c r="O532" s="93"/>
      <c r="P532" s="40"/>
      <c r="Q532" s="94">
        <f t="shared" si="451"/>
        <v>-2</v>
      </c>
      <c r="R532" s="95">
        <f t="shared" si="452"/>
        <v>-0.15384615384615385</v>
      </c>
      <c r="S532" s="96">
        <v>15</v>
      </c>
      <c r="T532" s="96">
        <v>16</v>
      </c>
      <c r="U532" s="96">
        <v>13</v>
      </c>
      <c r="V532" s="96">
        <v>19</v>
      </c>
      <c r="W532" s="96">
        <v>29</v>
      </c>
      <c r="X532" s="96">
        <v>44</v>
      </c>
      <c r="Y532" s="73">
        <f t="shared" si="410"/>
        <v>0</v>
      </c>
      <c r="Z532" s="73">
        <f t="shared" si="411"/>
        <v>25</v>
      </c>
      <c r="AA532" s="73">
        <f t="shared" si="412"/>
        <v>53.846153846153847</v>
      </c>
      <c r="AB532" s="73">
        <f t="shared" si="413"/>
        <v>37.931034482758619</v>
      </c>
      <c r="AC532" s="73">
        <f t="shared" si="414"/>
        <v>25</v>
      </c>
      <c r="AD532" s="97">
        <f t="shared" si="415"/>
        <v>18</v>
      </c>
      <c r="AE532" s="40">
        <f t="shared" si="416"/>
        <v>6</v>
      </c>
      <c r="AF532" s="98">
        <v>30</v>
      </c>
      <c r="AG532" s="98">
        <v>27</v>
      </c>
      <c r="AH532" s="98">
        <v>30</v>
      </c>
      <c r="AI532" s="98">
        <v>11</v>
      </c>
      <c r="AJ532" s="98">
        <v>7</v>
      </c>
      <c r="AK532" s="98">
        <v>6</v>
      </c>
      <c r="AL532" s="76">
        <v>1</v>
      </c>
      <c r="AM532" s="76">
        <v>1</v>
      </c>
      <c r="AN532" s="77">
        <v>0</v>
      </c>
      <c r="AO532" s="77">
        <v>4</v>
      </c>
      <c r="AP532" s="77">
        <v>6</v>
      </c>
      <c r="AQ532" s="77">
        <v>0</v>
      </c>
      <c r="AR532" s="77">
        <f t="shared" si="442"/>
        <v>10</v>
      </c>
      <c r="AS532" s="77">
        <v>1</v>
      </c>
      <c r="AT532" s="77"/>
      <c r="AU532" s="79">
        <v>2</v>
      </c>
      <c r="AV532" s="80">
        <f t="shared" si="417"/>
        <v>13.157894736842104</v>
      </c>
      <c r="AW532" s="80">
        <f t="shared" si="418"/>
        <v>21.951219512195124</v>
      </c>
      <c r="AX532" s="80">
        <f t="shared" si="419"/>
        <v>45.454545454545453</v>
      </c>
      <c r="AY532" s="81">
        <f t="shared" si="420"/>
        <v>0</v>
      </c>
      <c r="AZ532" s="81">
        <f t="shared" si="421"/>
        <v>13.333333333333334</v>
      </c>
      <c r="BA532" s="81">
        <f t="shared" si="422"/>
        <v>44.444444444444443</v>
      </c>
      <c r="BB532" s="81">
        <f t="shared" si="423"/>
        <v>25</v>
      </c>
      <c r="BC532" s="81">
        <f t="shared" si="424"/>
        <v>17.777777777777779</v>
      </c>
      <c r="BD532" s="82">
        <f t="shared" si="443"/>
        <v>10</v>
      </c>
      <c r="BE532" s="83">
        <v>1</v>
      </c>
      <c r="BF532" s="83">
        <v>1</v>
      </c>
      <c r="BG532" s="83">
        <v>0</v>
      </c>
      <c r="BH532" s="83">
        <v>4</v>
      </c>
      <c r="BI532" s="83">
        <v>6</v>
      </c>
      <c r="BJ532" s="83">
        <v>0</v>
      </c>
      <c r="BK532" s="77">
        <f t="shared" si="444"/>
        <v>10</v>
      </c>
      <c r="BL532" s="83">
        <f t="shared" si="425"/>
        <v>1</v>
      </c>
      <c r="BM532" s="84">
        <v>1</v>
      </c>
      <c r="BN532" s="83">
        <f t="shared" si="426"/>
        <v>1</v>
      </c>
      <c r="BO532" s="83">
        <f t="shared" si="427"/>
        <v>0</v>
      </c>
      <c r="BP532" s="83">
        <f t="shared" si="428"/>
        <v>4</v>
      </c>
      <c r="BQ532" s="83">
        <f t="shared" si="429"/>
        <v>6</v>
      </c>
      <c r="BR532" s="83">
        <f t="shared" si="430"/>
        <v>0</v>
      </c>
      <c r="BS532" s="77">
        <f t="shared" si="445"/>
        <v>10</v>
      </c>
      <c r="BT532" s="83">
        <f t="shared" si="431"/>
        <v>0</v>
      </c>
      <c r="BU532" s="77"/>
      <c r="BV532" s="83">
        <f t="shared" si="432"/>
        <v>0</v>
      </c>
      <c r="BW532" s="83">
        <f t="shared" si="433"/>
        <v>0</v>
      </c>
      <c r="BX532" s="83">
        <f t="shared" si="434"/>
        <v>0</v>
      </c>
      <c r="BY532" s="83">
        <f t="shared" si="435"/>
        <v>0</v>
      </c>
      <c r="BZ532" s="83">
        <f t="shared" si="436"/>
        <v>0</v>
      </c>
      <c r="CA532" s="77">
        <f t="shared" si="446"/>
        <v>0</v>
      </c>
      <c r="CC532" s="77"/>
      <c r="CI532" s="77">
        <f t="shared" si="447"/>
        <v>0</v>
      </c>
      <c r="CP532" s="77">
        <f t="shared" si="448"/>
        <v>0</v>
      </c>
      <c r="CQ532" s="85">
        <f t="shared" si="437"/>
        <v>0</v>
      </c>
      <c r="CR532" s="77"/>
      <c r="CS532" s="85">
        <f t="shared" si="406"/>
        <v>0</v>
      </c>
      <c r="CT532" s="85">
        <f t="shared" si="407"/>
        <v>0</v>
      </c>
      <c r="CU532" s="85">
        <f t="shared" si="408"/>
        <v>0</v>
      </c>
      <c r="CV532" s="85">
        <f t="shared" si="409"/>
        <v>0</v>
      </c>
      <c r="CW532" s="85">
        <f t="shared" si="405"/>
        <v>0</v>
      </c>
      <c r="CX532" s="77">
        <f t="shared" si="449"/>
        <v>0</v>
      </c>
      <c r="ET532" s="85">
        <v>1</v>
      </c>
      <c r="EU532" s="85">
        <v>1</v>
      </c>
      <c r="EV532" s="85">
        <v>0</v>
      </c>
      <c r="EW532" s="85">
        <v>4</v>
      </c>
      <c r="EX532" s="85">
        <v>6</v>
      </c>
      <c r="EY532" s="85">
        <v>0</v>
      </c>
      <c r="FL532" s="86">
        <f t="shared" si="450"/>
        <v>18.7</v>
      </c>
      <c r="FM532" s="99">
        <f t="shared" si="438"/>
        <v>0</v>
      </c>
      <c r="FN532" s="99">
        <f t="shared" si="439"/>
        <v>0</v>
      </c>
      <c r="FO532" s="100">
        <f t="shared" si="440"/>
        <v>0</v>
      </c>
      <c r="FP532" s="100">
        <f t="shared" si="441"/>
        <v>0</v>
      </c>
      <c r="FQ532" s="101">
        <v>0.18043104066556689</v>
      </c>
      <c r="FR532" s="101">
        <v>7.2544263234214784E-2</v>
      </c>
      <c r="FS532" s="101">
        <v>3.1936134874002119E-2</v>
      </c>
      <c r="FT532" s="100" t="s">
        <v>1616</v>
      </c>
      <c r="FU532" s="100" t="s">
        <v>1966</v>
      </c>
      <c r="FV532" s="100" t="s">
        <v>1967</v>
      </c>
      <c r="FW532" s="100" t="s">
        <v>1579</v>
      </c>
      <c r="FX532" s="100" t="s">
        <v>1712</v>
      </c>
      <c r="FY532" s="100" t="s">
        <v>1723</v>
      </c>
      <c r="FZ532" s="100" t="s">
        <v>1524</v>
      </c>
      <c r="GA532" s="100" t="s">
        <v>1829</v>
      </c>
      <c r="GB532" s="100"/>
    </row>
    <row r="533" spans="1:184" hidden="1" x14ac:dyDescent="0.25">
      <c r="A533" s="32" t="s">
        <v>519</v>
      </c>
      <c r="B533" s="90" t="s">
        <v>522</v>
      </c>
      <c r="C533" s="41" t="str">
        <f>'[1]Özet tablo'!P532</f>
        <v>KARABÜK</v>
      </c>
      <c r="D533" s="41"/>
      <c r="E533" s="41"/>
      <c r="F533" s="41"/>
      <c r="G533" s="91">
        <v>86</v>
      </c>
      <c r="H533" s="91">
        <v>310</v>
      </c>
      <c r="I533" s="91">
        <v>488</v>
      </c>
      <c r="J533" s="91">
        <v>884</v>
      </c>
      <c r="K533" s="92">
        <v>91</v>
      </c>
      <c r="L533" s="92">
        <v>252</v>
      </c>
      <c r="M533" s="92">
        <v>543</v>
      </c>
      <c r="N533" s="92">
        <v>886</v>
      </c>
      <c r="O533" s="93">
        <v>10</v>
      </c>
      <c r="P533" s="40">
        <v>132</v>
      </c>
      <c r="Q533" s="94">
        <f t="shared" si="451"/>
        <v>2</v>
      </c>
      <c r="R533" s="95">
        <f t="shared" si="452"/>
        <v>2.2624434389140274E-3</v>
      </c>
      <c r="S533" s="96">
        <v>511</v>
      </c>
      <c r="T533" s="96">
        <v>631</v>
      </c>
      <c r="U533" s="96">
        <v>538</v>
      </c>
      <c r="V533" s="96">
        <v>709</v>
      </c>
      <c r="W533" s="96">
        <v>1169</v>
      </c>
      <c r="X533" s="96">
        <v>1680</v>
      </c>
      <c r="Y533" s="73">
        <f t="shared" si="410"/>
        <v>17.80821917808219</v>
      </c>
      <c r="Z533" s="73">
        <f t="shared" si="411"/>
        <v>39.936608557844686</v>
      </c>
      <c r="AA533" s="73">
        <f t="shared" si="412"/>
        <v>78.25278810408922</v>
      </c>
      <c r="AB533" s="73">
        <f t="shared" si="413"/>
        <v>57.57057313943541</v>
      </c>
      <c r="AC533" s="73">
        <f t="shared" si="414"/>
        <v>45.476190476190474</v>
      </c>
      <c r="AD533" s="97">
        <f t="shared" si="415"/>
        <v>496</v>
      </c>
      <c r="AE533" s="40">
        <f t="shared" si="416"/>
        <v>117</v>
      </c>
      <c r="AF533" s="98">
        <v>645</v>
      </c>
      <c r="AG533" s="98">
        <v>503</v>
      </c>
      <c r="AH533" s="98">
        <v>663</v>
      </c>
      <c r="AI533" s="98">
        <v>498</v>
      </c>
      <c r="AJ533" s="98">
        <v>167</v>
      </c>
      <c r="AK533" s="98">
        <v>142</v>
      </c>
      <c r="AL533" s="76">
        <v>20</v>
      </c>
      <c r="AM533" s="76">
        <v>42</v>
      </c>
      <c r="AN533" s="77">
        <v>90</v>
      </c>
      <c r="AO533" s="77">
        <v>283</v>
      </c>
      <c r="AP533" s="77">
        <v>509</v>
      </c>
      <c r="AQ533" s="77">
        <v>30</v>
      </c>
      <c r="AR533" s="77">
        <f t="shared" si="442"/>
        <v>912</v>
      </c>
      <c r="AS533" s="77">
        <v>148</v>
      </c>
      <c r="AT533" s="78">
        <v>1</v>
      </c>
      <c r="AU533" s="79">
        <v>27</v>
      </c>
      <c r="AV533" s="80">
        <f t="shared" si="417"/>
        <v>48.051948051948052</v>
      </c>
      <c r="AW533" s="80">
        <f t="shared" si="418"/>
        <v>58.053402239448751</v>
      </c>
      <c r="AX533" s="80">
        <f t="shared" si="419"/>
        <v>78.514056224899605</v>
      </c>
      <c r="AY533" s="81">
        <f t="shared" si="420"/>
        <v>17.892644135188867</v>
      </c>
      <c r="AZ533" s="81">
        <f t="shared" si="421"/>
        <v>42.684766214177976</v>
      </c>
      <c r="BA533" s="81">
        <f t="shared" si="422"/>
        <v>80.751879699248121</v>
      </c>
      <c r="BB533" s="81">
        <f t="shared" si="423"/>
        <v>61.746987951807228</v>
      </c>
      <c r="BC533" s="81">
        <f t="shared" si="424"/>
        <v>53.681506849315063</v>
      </c>
      <c r="BD533" s="82">
        <f t="shared" si="443"/>
        <v>128</v>
      </c>
      <c r="BE533" s="83">
        <v>20</v>
      </c>
      <c r="BF533" s="83">
        <v>55</v>
      </c>
      <c r="BG533" s="83">
        <v>80</v>
      </c>
      <c r="BH533" s="83">
        <v>255</v>
      </c>
      <c r="BI533" s="83">
        <v>513</v>
      </c>
      <c r="BJ533" s="83">
        <v>53</v>
      </c>
      <c r="BK533" s="77">
        <f t="shared" si="444"/>
        <v>901</v>
      </c>
      <c r="BL533" s="83">
        <f t="shared" si="425"/>
        <v>16</v>
      </c>
      <c r="BM533" s="84">
        <v>23</v>
      </c>
      <c r="BN533" s="83">
        <f t="shared" si="426"/>
        <v>36</v>
      </c>
      <c r="BO533" s="83">
        <f t="shared" si="427"/>
        <v>42</v>
      </c>
      <c r="BP533" s="83">
        <f t="shared" si="428"/>
        <v>159</v>
      </c>
      <c r="BQ533" s="83">
        <f t="shared" si="429"/>
        <v>402</v>
      </c>
      <c r="BR533" s="83">
        <f t="shared" si="430"/>
        <v>41</v>
      </c>
      <c r="BS533" s="77">
        <f t="shared" si="445"/>
        <v>644</v>
      </c>
      <c r="BT533" s="83">
        <f t="shared" si="431"/>
        <v>2</v>
      </c>
      <c r="BU533" s="77">
        <v>6</v>
      </c>
      <c r="BV533" s="83">
        <f t="shared" si="432"/>
        <v>6</v>
      </c>
      <c r="BW533" s="83">
        <f t="shared" si="433"/>
        <v>1</v>
      </c>
      <c r="BX533" s="83">
        <f t="shared" si="434"/>
        <v>26</v>
      </c>
      <c r="BY533" s="83">
        <f t="shared" si="435"/>
        <v>36</v>
      </c>
      <c r="BZ533" s="83">
        <f t="shared" si="436"/>
        <v>7</v>
      </c>
      <c r="CA533" s="77">
        <f t="shared" si="446"/>
        <v>70</v>
      </c>
      <c r="CB533" s="85">
        <v>2</v>
      </c>
      <c r="CC533" s="77">
        <v>13</v>
      </c>
      <c r="CD533" s="85">
        <v>13</v>
      </c>
      <c r="CE533" s="85">
        <v>37</v>
      </c>
      <c r="CF533" s="85">
        <v>70</v>
      </c>
      <c r="CG533" s="85">
        <v>75</v>
      </c>
      <c r="CH533" s="85">
        <v>5</v>
      </c>
      <c r="CI533" s="77">
        <f t="shared" si="447"/>
        <v>187</v>
      </c>
      <c r="CP533" s="77">
        <f t="shared" si="448"/>
        <v>0</v>
      </c>
      <c r="CQ533" s="85">
        <f t="shared" si="437"/>
        <v>0</v>
      </c>
      <c r="CR533" s="77"/>
      <c r="CS533" s="85">
        <f t="shared" si="406"/>
        <v>0</v>
      </c>
      <c r="CT533" s="85">
        <f t="shared" si="407"/>
        <v>0</v>
      </c>
      <c r="CU533" s="85">
        <f t="shared" si="408"/>
        <v>0</v>
      </c>
      <c r="CV533" s="85">
        <f t="shared" si="409"/>
        <v>0</v>
      </c>
      <c r="CW533" s="85">
        <f t="shared" si="405"/>
        <v>0</v>
      </c>
      <c r="CX533" s="77">
        <f t="shared" si="449"/>
        <v>0</v>
      </c>
      <c r="DP533" s="85">
        <v>1</v>
      </c>
      <c r="DQ533" s="85">
        <v>2</v>
      </c>
      <c r="DR533" s="85">
        <v>5</v>
      </c>
      <c r="DS533" s="85">
        <v>20</v>
      </c>
      <c r="DT533" s="85">
        <v>6</v>
      </c>
      <c r="DU533" s="85">
        <v>1</v>
      </c>
      <c r="DV533" s="85">
        <v>2</v>
      </c>
      <c r="DW533" s="85">
        <v>6</v>
      </c>
      <c r="DX533" s="85">
        <v>1</v>
      </c>
      <c r="DY533" s="85">
        <v>26</v>
      </c>
      <c r="DZ533" s="85">
        <v>36</v>
      </c>
      <c r="EA533" s="85">
        <v>7</v>
      </c>
      <c r="ET533" s="85">
        <v>13</v>
      </c>
      <c r="EU533" s="85">
        <v>21</v>
      </c>
      <c r="EV533" s="85">
        <v>3</v>
      </c>
      <c r="EW533" s="85">
        <v>56</v>
      </c>
      <c r="EX533" s="85">
        <v>260</v>
      </c>
      <c r="EY533" s="85">
        <v>33</v>
      </c>
      <c r="EZ533" s="85">
        <v>2</v>
      </c>
      <c r="FA533" s="85">
        <v>13</v>
      </c>
      <c r="FB533" s="85">
        <v>34</v>
      </c>
      <c r="FC533" s="85">
        <v>83</v>
      </c>
      <c r="FD533" s="85">
        <v>136</v>
      </c>
      <c r="FE533" s="85">
        <v>7</v>
      </c>
      <c r="FL533" s="86">
        <f t="shared" si="450"/>
        <v>0</v>
      </c>
      <c r="FM533" s="99">
        <f t="shared" si="438"/>
        <v>0</v>
      </c>
      <c r="FN533" s="99">
        <f t="shared" si="439"/>
        <v>0</v>
      </c>
      <c r="FO533" s="100">
        <f t="shared" si="440"/>
        <v>0</v>
      </c>
      <c r="FP533" s="100">
        <f t="shared" si="441"/>
        <v>0</v>
      </c>
      <c r="FQ533" s="101">
        <v>0.25051759834368525</v>
      </c>
      <c r="FR533" s="101">
        <v>0.17727388907145722</v>
      </c>
      <c r="FS533" s="101">
        <v>0.12473572938689241</v>
      </c>
      <c r="FT533" s="100" t="s">
        <v>1920</v>
      </c>
      <c r="FU533" s="100" t="s">
        <v>1955</v>
      </c>
      <c r="FV533" s="100" t="s">
        <v>2130</v>
      </c>
      <c r="FW533" s="100" t="s">
        <v>2298</v>
      </c>
      <c r="FX533" s="100" t="s">
        <v>2286</v>
      </c>
      <c r="FY533" s="100" t="s">
        <v>2289</v>
      </c>
      <c r="FZ533" s="100" t="s">
        <v>2174</v>
      </c>
      <c r="GA533" s="100" t="s">
        <v>1493</v>
      </c>
      <c r="GB533" s="100"/>
    </row>
    <row r="534" spans="1:184" hidden="1" x14ac:dyDescent="0.25">
      <c r="A534" s="32" t="s">
        <v>519</v>
      </c>
      <c r="B534" s="90" t="s">
        <v>1084</v>
      </c>
      <c r="C534" s="41" t="str">
        <f>'[1]Özet tablo'!P533</f>
        <v>KARABÜK</v>
      </c>
      <c r="D534" s="41"/>
      <c r="E534" s="41"/>
      <c r="F534" s="41"/>
      <c r="G534" s="91">
        <v>14</v>
      </c>
      <c r="H534" s="91">
        <v>75</v>
      </c>
      <c r="I534" s="91">
        <v>104</v>
      </c>
      <c r="J534" s="91">
        <v>193</v>
      </c>
      <c r="K534" s="92">
        <v>18</v>
      </c>
      <c r="L534" s="92">
        <v>67</v>
      </c>
      <c r="M534" s="92">
        <v>93</v>
      </c>
      <c r="N534" s="92">
        <v>178</v>
      </c>
      <c r="O534" s="93">
        <v>14</v>
      </c>
      <c r="P534" s="40">
        <v>21</v>
      </c>
      <c r="Q534" s="94">
        <f t="shared" si="451"/>
        <v>-15</v>
      </c>
      <c r="R534" s="95">
        <f t="shared" si="452"/>
        <v>-7.7720207253886009E-2</v>
      </c>
      <c r="S534" s="96">
        <v>124</v>
      </c>
      <c r="T534" s="96">
        <v>196</v>
      </c>
      <c r="U534" s="96">
        <v>133</v>
      </c>
      <c r="V534" s="96">
        <v>180</v>
      </c>
      <c r="W534" s="96">
        <v>329</v>
      </c>
      <c r="X534" s="96">
        <v>453</v>
      </c>
      <c r="Y534" s="73">
        <f t="shared" si="410"/>
        <v>14.516129032258066</v>
      </c>
      <c r="Z534" s="73">
        <f t="shared" si="411"/>
        <v>34.183673469387756</v>
      </c>
      <c r="AA534" s="73">
        <f t="shared" si="412"/>
        <v>64.661654135338338</v>
      </c>
      <c r="AB534" s="73">
        <f t="shared" si="413"/>
        <v>46.504559270516715</v>
      </c>
      <c r="AC534" s="73">
        <f t="shared" si="414"/>
        <v>37.748344370860927</v>
      </c>
      <c r="AD534" s="97">
        <f t="shared" si="415"/>
        <v>176</v>
      </c>
      <c r="AE534" s="40">
        <f t="shared" si="416"/>
        <v>47</v>
      </c>
      <c r="AF534" s="98">
        <v>169</v>
      </c>
      <c r="AG534" s="98">
        <v>135</v>
      </c>
      <c r="AH534" s="98">
        <v>171</v>
      </c>
      <c r="AI534" s="98">
        <v>142</v>
      </c>
      <c r="AJ534" s="98">
        <v>45</v>
      </c>
      <c r="AK534" s="98">
        <v>47</v>
      </c>
      <c r="AL534" s="76">
        <v>10</v>
      </c>
      <c r="AM534" s="76">
        <v>12</v>
      </c>
      <c r="AN534" s="77">
        <v>16</v>
      </c>
      <c r="AO534" s="77">
        <v>60</v>
      </c>
      <c r="AP534" s="77">
        <v>102</v>
      </c>
      <c r="AQ534" s="77">
        <v>1</v>
      </c>
      <c r="AR534" s="77">
        <f t="shared" si="442"/>
        <v>179</v>
      </c>
      <c r="AS534" s="77">
        <v>14</v>
      </c>
      <c r="AT534" s="78">
        <v>8</v>
      </c>
      <c r="AU534" s="79">
        <v>26</v>
      </c>
      <c r="AV534" s="80">
        <f t="shared" si="417"/>
        <v>37.906137184115522</v>
      </c>
      <c r="AW534" s="80">
        <f t="shared" si="418"/>
        <v>47.6038338658147</v>
      </c>
      <c r="AX534" s="80">
        <f t="shared" si="419"/>
        <v>62.676056338028175</v>
      </c>
      <c r="AY534" s="81">
        <f t="shared" si="420"/>
        <v>11.851851851851853</v>
      </c>
      <c r="AZ534" s="81">
        <f t="shared" si="421"/>
        <v>35.087719298245609</v>
      </c>
      <c r="BA534" s="81">
        <f t="shared" si="422"/>
        <v>72.727272727272734</v>
      </c>
      <c r="BB534" s="81">
        <f t="shared" si="423"/>
        <v>54.748603351955303</v>
      </c>
      <c r="BC534" s="81">
        <f t="shared" si="424"/>
        <v>47.204968944099377</v>
      </c>
      <c r="BD534" s="82">
        <f t="shared" si="443"/>
        <v>51</v>
      </c>
      <c r="BE534" s="83">
        <v>10</v>
      </c>
      <c r="BF534" s="83">
        <v>13</v>
      </c>
      <c r="BG534" s="83">
        <v>7</v>
      </c>
      <c r="BH534" s="83">
        <v>62</v>
      </c>
      <c r="BI534" s="83">
        <v>105</v>
      </c>
      <c r="BJ534" s="83">
        <v>1</v>
      </c>
      <c r="BK534" s="77">
        <f t="shared" si="444"/>
        <v>175</v>
      </c>
      <c r="BL534" s="83">
        <f t="shared" si="425"/>
        <v>10</v>
      </c>
      <c r="BM534" s="84">
        <v>12</v>
      </c>
      <c r="BN534" s="83">
        <f t="shared" si="426"/>
        <v>13</v>
      </c>
      <c r="BO534" s="83">
        <f t="shared" si="427"/>
        <v>7</v>
      </c>
      <c r="BP534" s="83">
        <f t="shared" si="428"/>
        <v>62</v>
      </c>
      <c r="BQ534" s="83">
        <f t="shared" si="429"/>
        <v>105</v>
      </c>
      <c r="BR534" s="83">
        <f t="shared" si="430"/>
        <v>1</v>
      </c>
      <c r="BS534" s="77">
        <f t="shared" si="445"/>
        <v>175</v>
      </c>
      <c r="BT534" s="83">
        <f t="shared" si="431"/>
        <v>0</v>
      </c>
      <c r="BU534" s="77"/>
      <c r="BV534" s="83">
        <f t="shared" si="432"/>
        <v>0</v>
      </c>
      <c r="BW534" s="83">
        <f t="shared" si="433"/>
        <v>0</v>
      </c>
      <c r="BX534" s="83">
        <f t="shared" si="434"/>
        <v>0</v>
      </c>
      <c r="BY534" s="83">
        <f t="shared" si="435"/>
        <v>0</v>
      </c>
      <c r="BZ534" s="83">
        <f t="shared" si="436"/>
        <v>0</v>
      </c>
      <c r="CA534" s="77">
        <f t="shared" si="446"/>
        <v>0</v>
      </c>
      <c r="CC534" s="77"/>
      <c r="CI534" s="77">
        <f t="shared" si="447"/>
        <v>0</v>
      </c>
      <c r="CP534" s="77">
        <f t="shared" si="448"/>
        <v>0</v>
      </c>
      <c r="CQ534" s="85">
        <f t="shared" si="437"/>
        <v>0</v>
      </c>
      <c r="CR534" s="77"/>
      <c r="CS534" s="85">
        <f t="shared" si="406"/>
        <v>0</v>
      </c>
      <c r="CT534" s="85">
        <f t="shared" si="407"/>
        <v>0</v>
      </c>
      <c r="CU534" s="85">
        <f t="shared" si="408"/>
        <v>0</v>
      </c>
      <c r="CV534" s="85">
        <f t="shared" si="409"/>
        <v>0</v>
      </c>
      <c r="CW534" s="85">
        <f t="shared" si="405"/>
        <v>0</v>
      </c>
      <c r="CX534" s="77">
        <f t="shared" si="449"/>
        <v>0</v>
      </c>
      <c r="ET534" s="85">
        <v>9</v>
      </c>
      <c r="EU534" s="85">
        <v>9</v>
      </c>
      <c r="EV534" s="85">
        <v>2</v>
      </c>
      <c r="EW534" s="85">
        <v>40</v>
      </c>
      <c r="EX534" s="85">
        <v>74</v>
      </c>
      <c r="EY534" s="85">
        <v>1</v>
      </c>
      <c r="EZ534" s="85">
        <v>1</v>
      </c>
      <c r="FA534" s="85">
        <v>4</v>
      </c>
      <c r="FB534" s="85">
        <v>5</v>
      </c>
      <c r="FC534" s="85">
        <v>22</v>
      </c>
      <c r="FD534" s="85">
        <v>31</v>
      </c>
      <c r="FE534" s="85">
        <v>0</v>
      </c>
      <c r="FL534" s="86">
        <f t="shared" si="450"/>
        <v>48.099999999999994</v>
      </c>
      <c r="FM534" s="99">
        <f t="shared" si="438"/>
        <v>2</v>
      </c>
      <c r="FN534" s="99">
        <f t="shared" si="439"/>
        <v>0</v>
      </c>
      <c r="FO534" s="100">
        <f t="shared" si="440"/>
        <v>0.34</v>
      </c>
      <c r="FP534" s="100">
        <f t="shared" si="441"/>
        <v>0</v>
      </c>
      <c r="FQ534" s="101">
        <v>0.29898847330039985</v>
      </c>
      <c r="FR534" s="101">
        <v>6.583072100313471E-2</v>
      </c>
      <c r="FS534" s="101">
        <v>0.13219251336898388</v>
      </c>
      <c r="FT534" s="100" t="s">
        <v>1830</v>
      </c>
      <c r="FU534" s="100" t="s">
        <v>1831</v>
      </c>
      <c r="FV534" s="100" t="s">
        <v>1832</v>
      </c>
      <c r="FW534" s="100" t="s">
        <v>1652</v>
      </c>
      <c r="FX534" s="100" t="s">
        <v>1491</v>
      </c>
      <c r="FY534" s="100" t="s">
        <v>1749</v>
      </c>
      <c r="FZ534" s="100" t="s">
        <v>1810</v>
      </c>
      <c r="GA534" s="100" t="s">
        <v>1681</v>
      </c>
      <c r="GB534" s="100"/>
    </row>
    <row r="535" spans="1:184" ht="12" hidden="1" customHeight="1" x14ac:dyDescent="0.25">
      <c r="A535" s="32" t="s">
        <v>523</v>
      </c>
      <c r="B535" s="90" t="s">
        <v>524</v>
      </c>
      <c r="C535" s="41" t="str">
        <f>'[1]Özet tablo'!P534</f>
        <v>KARAMAN</v>
      </c>
      <c r="D535" s="41"/>
      <c r="E535" s="41"/>
      <c r="F535" s="41"/>
      <c r="G535" s="91">
        <v>10</v>
      </c>
      <c r="H535" s="91">
        <v>44</v>
      </c>
      <c r="I535" s="91">
        <v>55</v>
      </c>
      <c r="J535" s="91">
        <v>109</v>
      </c>
      <c r="K535" s="92">
        <v>10</v>
      </c>
      <c r="L535" s="92">
        <v>44</v>
      </c>
      <c r="M535" s="92">
        <v>55</v>
      </c>
      <c r="N535" s="92">
        <v>109</v>
      </c>
      <c r="O535" s="93">
        <v>7</v>
      </c>
      <c r="P535" s="40">
        <v>7</v>
      </c>
      <c r="Q535" s="94">
        <f t="shared" si="451"/>
        <v>0</v>
      </c>
      <c r="R535" s="95">
        <f t="shared" si="452"/>
        <v>0</v>
      </c>
      <c r="S535" s="96">
        <v>81</v>
      </c>
      <c r="T535" s="96">
        <v>91</v>
      </c>
      <c r="U535" s="96">
        <v>79</v>
      </c>
      <c r="V535" s="96">
        <v>97</v>
      </c>
      <c r="W535" s="96">
        <v>170</v>
      </c>
      <c r="X535" s="96">
        <v>251</v>
      </c>
      <c r="Y535" s="73">
        <f t="shared" si="410"/>
        <v>12.345679012345679</v>
      </c>
      <c r="Z535" s="73">
        <f t="shared" si="411"/>
        <v>48.35164835164835</v>
      </c>
      <c r="AA535" s="73">
        <f t="shared" si="412"/>
        <v>69.620253164556971</v>
      </c>
      <c r="AB535" s="73">
        <f t="shared" si="413"/>
        <v>58.235294117647065</v>
      </c>
      <c r="AC535" s="73">
        <f t="shared" si="414"/>
        <v>43.426294820717132</v>
      </c>
      <c r="AD535" s="97">
        <f t="shared" si="415"/>
        <v>71</v>
      </c>
      <c r="AE535" s="40">
        <f t="shared" si="416"/>
        <v>24</v>
      </c>
      <c r="AF535" s="98">
        <v>96</v>
      </c>
      <c r="AG535" s="98">
        <v>71</v>
      </c>
      <c r="AH535" s="98">
        <v>89</v>
      </c>
      <c r="AI535" s="98">
        <v>67</v>
      </c>
      <c r="AJ535" s="98">
        <v>18</v>
      </c>
      <c r="AK535" s="98">
        <v>16</v>
      </c>
      <c r="AL535" s="76">
        <v>5</v>
      </c>
      <c r="AM535" s="76">
        <v>8</v>
      </c>
      <c r="AN535" s="77">
        <v>21</v>
      </c>
      <c r="AO535" s="77">
        <v>41</v>
      </c>
      <c r="AP535" s="77">
        <v>54</v>
      </c>
      <c r="AQ535" s="77">
        <v>1</v>
      </c>
      <c r="AR535" s="77">
        <f t="shared" si="442"/>
        <v>117</v>
      </c>
      <c r="AS535" s="77">
        <v>9</v>
      </c>
      <c r="AT535" s="78">
        <v>7</v>
      </c>
      <c r="AU535" s="79">
        <v>6</v>
      </c>
      <c r="AV535" s="80">
        <f t="shared" si="417"/>
        <v>48.550724637681157</v>
      </c>
      <c r="AW535" s="80">
        <f t="shared" si="418"/>
        <v>55.769230769230774</v>
      </c>
      <c r="AX535" s="80">
        <f t="shared" si="419"/>
        <v>68.656716417910445</v>
      </c>
      <c r="AY535" s="81">
        <f t="shared" si="420"/>
        <v>29.577464788732392</v>
      </c>
      <c r="AZ535" s="81">
        <f t="shared" si="421"/>
        <v>46.067415730337082</v>
      </c>
      <c r="BA535" s="81">
        <f t="shared" si="422"/>
        <v>78.82352941176471</v>
      </c>
      <c r="BB535" s="81">
        <f t="shared" si="423"/>
        <v>62.068965517241381</v>
      </c>
      <c r="BC535" s="81">
        <f t="shared" si="424"/>
        <v>56.410256410256409</v>
      </c>
      <c r="BD535" s="82">
        <f t="shared" si="443"/>
        <v>18</v>
      </c>
      <c r="BE535" s="83">
        <v>5</v>
      </c>
      <c r="BF535" s="83">
        <v>7</v>
      </c>
      <c r="BG535" s="83">
        <v>21</v>
      </c>
      <c r="BH535" s="83">
        <v>40</v>
      </c>
      <c r="BI535" s="83">
        <v>53</v>
      </c>
      <c r="BJ535" s="83">
        <v>4</v>
      </c>
      <c r="BK535" s="77">
        <f t="shared" si="444"/>
        <v>118</v>
      </c>
      <c r="BL535" s="83">
        <f t="shared" si="425"/>
        <v>5</v>
      </c>
      <c r="BM535" s="84">
        <v>8</v>
      </c>
      <c r="BN535" s="83">
        <f t="shared" si="426"/>
        <v>7</v>
      </c>
      <c r="BO535" s="83">
        <f t="shared" si="427"/>
        <v>21</v>
      </c>
      <c r="BP535" s="83">
        <f t="shared" si="428"/>
        <v>40</v>
      </c>
      <c r="BQ535" s="83">
        <f t="shared" si="429"/>
        <v>53</v>
      </c>
      <c r="BR535" s="83">
        <f t="shared" si="430"/>
        <v>4</v>
      </c>
      <c r="BS535" s="77">
        <f t="shared" si="445"/>
        <v>118</v>
      </c>
      <c r="BT535" s="83">
        <f t="shared" si="431"/>
        <v>0</v>
      </c>
      <c r="BU535" s="77"/>
      <c r="BV535" s="83">
        <f t="shared" si="432"/>
        <v>0</v>
      </c>
      <c r="BW535" s="83">
        <f t="shared" si="433"/>
        <v>0</v>
      </c>
      <c r="BX535" s="83">
        <f t="shared" si="434"/>
        <v>0</v>
      </c>
      <c r="BY535" s="83">
        <f t="shared" si="435"/>
        <v>0</v>
      </c>
      <c r="BZ535" s="83">
        <f t="shared" si="436"/>
        <v>0</v>
      </c>
      <c r="CA535" s="77">
        <f t="shared" si="446"/>
        <v>0</v>
      </c>
      <c r="CC535" s="77"/>
      <c r="CI535" s="77">
        <f t="shared" si="447"/>
        <v>0</v>
      </c>
      <c r="CP535" s="77">
        <f t="shared" si="448"/>
        <v>0</v>
      </c>
      <c r="CQ535" s="85">
        <f t="shared" si="437"/>
        <v>0</v>
      </c>
      <c r="CR535" s="77"/>
      <c r="CS535" s="85">
        <f t="shared" si="406"/>
        <v>0</v>
      </c>
      <c r="CT535" s="85">
        <f t="shared" si="407"/>
        <v>0</v>
      </c>
      <c r="CU535" s="85">
        <f t="shared" si="408"/>
        <v>0</v>
      </c>
      <c r="CV535" s="85">
        <f t="shared" si="409"/>
        <v>0</v>
      </c>
      <c r="CW535" s="85">
        <f t="shared" si="405"/>
        <v>0</v>
      </c>
      <c r="CX535" s="77">
        <f t="shared" si="449"/>
        <v>0</v>
      </c>
      <c r="ET535" s="85">
        <v>4</v>
      </c>
      <c r="EU535" s="85">
        <v>4</v>
      </c>
      <c r="EV535" s="85">
        <v>5</v>
      </c>
      <c r="EW535" s="85">
        <v>22</v>
      </c>
      <c r="EX535" s="85">
        <v>24</v>
      </c>
      <c r="EY535" s="85">
        <v>1</v>
      </c>
      <c r="EZ535" s="85">
        <v>1</v>
      </c>
      <c r="FA535" s="85">
        <v>3</v>
      </c>
      <c r="FB535" s="85">
        <v>16</v>
      </c>
      <c r="FC535" s="85">
        <v>18</v>
      </c>
      <c r="FD535" s="85">
        <v>29</v>
      </c>
      <c r="FE535" s="85">
        <v>3</v>
      </c>
      <c r="FL535" s="86">
        <f t="shared" si="450"/>
        <v>6.1999999999999886</v>
      </c>
      <c r="FM535" s="99">
        <f t="shared" si="438"/>
        <v>0</v>
      </c>
      <c r="FN535" s="99">
        <f t="shared" si="439"/>
        <v>0</v>
      </c>
      <c r="FO535" s="100">
        <f t="shared" si="440"/>
        <v>0</v>
      </c>
      <c r="FP535" s="100">
        <f t="shared" si="441"/>
        <v>0</v>
      </c>
      <c r="FQ535" s="101">
        <v>-1.6666666666666531E-2</v>
      </c>
      <c r="FR535" s="101">
        <v>0.33932880017547712</v>
      </c>
      <c r="FS535" s="101">
        <v>0.14083333333333353</v>
      </c>
      <c r="FT535" s="100" t="s">
        <v>1480</v>
      </c>
      <c r="FU535" s="100" t="s">
        <v>1665</v>
      </c>
      <c r="FV535" s="100" t="s">
        <v>2101</v>
      </c>
      <c r="FW535" s="100" t="s">
        <v>1710</v>
      </c>
      <c r="FX535" s="100" t="s">
        <v>1440</v>
      </c>
      <c r="FY535" s="100" t="s">
        <v>2022</v>
      </c>
      <c r="FZ535" s="100" t="s">
        <v>1619</v>
      </c>
      <c r="GA535" s="100" t="s">
        <v>2308</v>
      </c>
      <c r="GB535" s="100"/>
    </row>
    <row r="536" spans="1:184" hidden="1" x14ac:dyDescent="0.25">
      <c r="A536" s="32" t="s">
        <v>523</v>
      </c>
      <c r="B536" s="90" t="s">
        <v>525</v>
      </c>
      <c r="C536" s="41" t="str">
        <f>'[1]Özet tablo'!P535</f>
        <v>KARAMAN</v>
      </c>
      <c r="D536" s="41"/>
      <c r="E536" s="41"/>
      <c r="F536" s="41"/>
      <c r="G536" s="91">
        <v>3</v>
      </c>
      <c r="H536" s="91">
        <v>22</v>
      </c>
      <c r="I536" s="91">
        <v>35</v>
      </c>
      <c r="J536" s="91">
        <v>60</v>
      </c>
      <c r="K536" s="92">
        <v>5</v>
      </c>
      <c r="L536" s="92">
        <v>22</v>
      </c>
      <c r="M536" s="92">
        <v>28</v>
      </c>
      <c r="N536" s="92">
        <v>55</v>
      </c>
      <c r="O536" s="93">
        <v>1</v>
      </c>
      <c r="P536" s="40">
        <v>4</v>
      </c>
      <c r="Q536" s="94">
        <f t="shared" si="451"/>
        <v>-5</v>
      </c>
      <c r="R536" s="95">
        <f t="shared" si="452"/>
        <v>-8.3333333333333329E-2</v>
      </c>
      <c r="S536" s="96">
        <v>32</v>
      </c>
      <c r="T536" s="96">
        <v>49</v>
      </c>
      <c r="U536" s="96">
        <v>37</v>
      </c>
      <c r="V536" s="96">
        <v>49</v>
      </c>
      <c r="W536" s="96">
        <v>86</v>
      </c>
      <c r="X536" s="96">
        <v>118</v>
      </c>
      <c r="Y536" s="73">
        <f t="shared" si="410"/>
        <v>15.625</v>
      </c>
      <c r="Z536" s="73">
        <f t="shared" si="411"/>
        <v>44.897959183673471</v>
      </c>
      <c r="AA536" s="73">
        <f t="shared" si="412"/>
        <v>67.567567567567565</v>
      </c>
      <c r="AB536" s="73">
        <f t="shared" si="413"/>
        <v>54.651162790697668</v>
      </c>
      <c r="AC536" s="73">
        <f t="shared" si="414"/>
        <v>44.067796610169488</v>
      </c>
      <c r="AD536" s="97">
        <f t="shared" si="415"/>
        <v>39</v>
      </c>
      <c r="AE536" s="40">
        <f t="shared" si="416"/>
        <v>12</v>
      </c>
      <c r="AF536" s="98">
        <v>48</v>
      </c>
      <c r="AG536" s="98">
        <v>42</v>
      </c>
      <c r="AH536" s="98">
        <v>49</v>
      </c>
      <c r="AI536" s="98">
        <v>37</v>
      </c>
      <c r="AJ536" s="98">
        <v>11</v>
      </c>
      <c r="AK536" s="98">
        <v>11</v>
      </c>
      <c r="AL536" s="76">
        <v>3</v>
      </c>
      <c r="AM536" s="76">
        <v>4</v>
      </c>
      <c r="AN536" s="77">
        <v>2</v>
      </c>
      <c r="AO536" s="77">
        <v>34</v>
      </c>
      <c r="AP536" s="77">
        <v>26</v>
      </c>
      <c r="AQ536" s="77">
        <v>0</v>
      </c>
      <c r="AR536" s="77">
        <f t="shared" si="442"/>
        <v>62</v>
      </c>
      <c r="AS536" s="77">
        <v>1</v>
      </c>
      <c r="AT536" s="78">
        <v>5</v>
      </c>
      <c r="AU536" s="79">
        <v>6</v>
      </c>
      <c r="AV536" s="80">
        <f t="shared" si="417"/>
        <v>34.177215189873415</v>
      </c>
      <c r="AW536" s="80">
        <f t="shared" si="418"/>
        <v>68.604651162790702</v>
      </c>
      <c r="AX536" s="80">
        <f t="shared" si="419"/>
        <v>67.567567567567565</v>
      </c>
      <c r="AY536" s="81">
        <f t="shared" si="420"/>
        <v>4.7619047619047619</v>
      </c>
      <c r="AZ536" s="81">
        <f t="shared" si="421"/>
        <v>69.387755102040813</v>
      </c>
      <c r="BA536" s="81">
        <f t="shared" si="422"/>
        <v>77.083333333333343</v>
      </c>
      <c r="BB536" s="81">
        <f t="shared" si="423"/>
        <v>73.19587628865979</v>
      </c>
      <c r="BC536" s="81">
        <f t="shared" si="424"/>
        <v>43.333333333333336</v>
      </c>
      <c r="BD536" s="82">
        <f t="shared" si="443"/>
        <v>11</v>
      </c>
      <c r="BE536" s="83">
        <v>3</v>
      </c>
      <c r="BF536" s="83">
        <v>5</v>
      </c>
      <c r="BG536" s="83">
        <v>1</v>
      </c>
      <c r="BH536" s="83">
        <v>33</v>
      </c>
      <c r="BI536" s="83">
        <v>31</v>
      </c>
      <c r="BJ536" s="83">
        <v>0</v>
      </c>
      <c r="BK536" s="77">
        <f t="shared" si="444"/>
        <v>65</v>
      </c>
      <c r="BL536" s="83">
        <f t="shared" si="425"/>
        <v>3</v>
      </c>
      <c r="BM536" s="84">
        <v>4</v>
      </c>
      <c r="BN536" s="83">
        <f t="shared" si="426"/>
        <v>5</v>
      </c>
      <c r="BO536" s="83">
        <f t="shared" si="427"/>
        <v>1</v>
      </c>
      <c r="BP536" s="83">
        <f t="shared" si="428"/>
        <v>33</v>
      </c>
      <c r="BQ536" s="83">
        <f t="shared" si="429"/>
        <v>31</v>
      </c>
      <c r="BR536" s="83">
        <f t="shared" si="430"/>
        <v>0</v>
      </c>
      <c r="BS536" s="77">
        <f t="shared" si="445"/>
        <v>65</v>
      </c>
      <c r="BT536" s="83">
        <f t="shared" si="431"/>
        <v>0</v>
      </c>
      <c r="BU536" s="77"/>
      <c r="BV536" s="83">
        <f t="shared" si="432"/>
        <v>0</v>
      </c>
      <c r="BW536" s="83">
        <f t="shared" si="433"/>
        <v>0</v>
      </c>
      <c r="BX536" s="83">
        <f t="shared" si="434"/>
        <v>0</v>
      </c>
      <c r="BY536" s="83">
        <f t="shared" si="435"/>
        <v>0</v>
      </c>
      <c r="BZ536" s="83">
        <f t="shared" si="436"/>
        <v>0</v>
      </c>
      <c r="CA536" s="77">
        <f t="shared" si="446"/>
        <v>0</v>
      </c>
      <c r="CC536" s="77"/>
      <c r="CI536" s="77">
        <f t="shared" si="447"/>
        <v>0</v>
      </c>
      <c r="CP536" s="77">
        <f t="shared" si="448"/>
        <v>0</v>
      </c>
      <c r="CQ536" s="85">
        <f t="shared" si="437"/>
        <v>0</v>
      </c>
      <c r="CR536" s="77"/>
      <c r="CS536" s="85">
        <f t="shared" si="406"/>
        <v>0</v>
      </c>
      <c r="CT536" s="85">
        <f t="shared" si="407"/>
        <v>0</v>
      </c>
      <c r="CU536" s="85">
        <f t="shared" si="408"/>
        <v>0</v>
      </c>
      <c r="CV536" s="85">
        <f t="shared" si="409"/>
        <v>0</v>
      </c>
      <c r="CW536" s="85">
        <f t="shared" si="405"/>
        <v>0</v>
      </c>
      <c r="CX536" s="77">
        <f t="shared" si="449"/>
        <v>0</v>
      </c>
      <c r="ET536" s="85">
        <v>2</v>
      </c>
      <c r="EU536" s="85">
        <v>2</v>
      </c>
      <c r="EV536" s="85">
        <v>0</v>
      </c>
      <c r="EW536" s="85">
        <v>8</v>
      </c>
      <c r="EX536" s="85">
        <v>11</v>
      </c>
      <c r="EY536" s="85">
        <v>0</v>
      </c>
      <c r="EZ536" s="85">
        <v>1</v>
      </c>
      <c r="FA536" s="85">
        <v>3</v>
      </c>
      <c r="FB536" s="85">
        <v>1</v>
      </c>
      <c r="FC536" s="85">
        <v>25</v>
      </c>
      <c r="FD536" s="85">
        <v>20</v>
      </c>
      <c r="FE536" s="85">
        <v>0</v>
      </c>
      <c r="FL536" s="86">
        <f t="shared" si="450"/>
        <v>0</v>
      </c>
      <c r="FM536" s="99">
        <f t="shared" si="438"/>
        <v>0</v>
      </c>
      <c r="FN536" s="99">
        <f t="shared" si="439"/>
        <v>0</v>
      </c>
      <c r="FO536" s="100">
        <f t="shared" si="440"/>
        <v>0</v>
      </c>
      <c r="FP536" s="100">
        <f t="shared" si="441"/>
        <v>0</v>
      </c>
      <c r="FQ536" s="101">
        <v>0.27089136490250693</v>
      </c>
      <c r="FR536" s="101">
        <v>0.16566956141715872</v>
      </c>
      <c r="FS536" s="101">
        <v>0.12531208735116903</v>
      </c>
      <c r="FT536" s="100" t="s">
        <v>1981</v>
      </c>
      <c r="FU536" s="100" t="s">
        <v>1948</v>
      </c>
      <c r="FV536" s="100" t="s">
        <v>1995</v>
      </c>
      <c r="FW536" s="100" t="s">
        <v>2130</v>
      </c>
      <c r="FX536" s="100" t="s">
        <v>1823</v>
      </c>
      <c r="FY536" s="100" t="s">
        <v>2068</v>
      </c>
      <c r="FZ536" s="100" t="s">
        <v>1832</v>
      </c>
      <c r="GA536" s="100" t="s">
        <v>1860</v>
      </c>
      <c r="GB536" s="100"/>
    </row>
    <row r="537" spans="1:184" hidden="1" x14ac:dyDescent="0.25">
      <c r="A537" s="32" t="s">
        <v>523</v>
      </c>
      <c r="B537" s="90" t="s">
        <v>526</v>
      </c>
      <c r="C537" s="41" t="str">
        <f>'[1]Özet tablo'!P536</f>
        <v>KARAMAN</v>
      </c>
      <c r="D537" s="41"/>
      <c r="E537" s="41"/>
      <c r="F537" s="41"/>
      <c r="G537" s="91">
        <v>26</v>
      </c>
      <c r="H537" s="91">
        <v>138</v>
      </c>
      <c r="I537" s="91">
        <v>172</v>
      </c>
      <c r="J537" s="91">
        <v>336</v>
      </c>
      <c r="K537" s="92">
        <v>53</v>
      </c>
      <c r="L537" s="92">
        <v>140</v>
      </c>
      <c r="M537" s="92">
        <v>234</v>
      </c>
      <c r="N537" s="92">
        <v>427</v>
      </c>
      <c r="O537" s="93">
        <v>30</v>
      </c>
      <c r="P537" s="40">
        <v>37</v>
      </c>
      <c r="Q537" s="94">
        <f t="shared" si="451"/>
        <v>91</v>
      </c>
      <c r="R537" s="95">
        <f t="shared" si="452"/>
        <v>0.27083333333333331</v>
      </c>
      <c r="S537" s="96">
        <v>330</v>
      </c>
      <c r="T537" s="96">
        <v>396</v>
      </c>
      <c r="U537" s="96">
        <v>324</v>
      </c>
      <c r="V537" s="96">
        <v>420</v>
      </c>
      <c r="W537" s="96">
        <v>720</v>
      </c>
      <c r="X537" s="96">
        <v>1050</v>
      </c>
      <c r="Y537" s="73">
        <f t="shared" si="410"/>
        <v>16.060606060606062</v>
      </c>
      <c r="Z537" s="73">
        <f t="shared" si="411"/>
        <v>35.353535353535356</v>
      </c>
      <c r="AA537" s="73">
        <f t="shared" si="412"/>
        <v>70.061728395061735</v>
      </c>
      <c r="AB537" s="73">
        <f t="shared" si="413"/>
        <v>50.972222222222221</v>
      </c>
      <c r="AC537" s="73">
        <f t="shared" si="414"/>
        <v>40</v>
      </c>
      <c r="AD537" s="97">
        <f t="shared" si="415"/>
        <v>353</v>
      </c>
      <c r="AE537" s="40">
        <f t="shared" si="416"/>
        <v>97</v>
      </c>
      <c r="AF537" s="98">
        <v>423</v>
      </c>
      <c r="AG537" s="98">
        <v>321</v>
      </c>
      <c r="AH537" s="98">
        <v>426</v>
      </c>
      <c r="AI537" s="98">
        <v>305</v>
      </c>
      <c r="AJ537" s="98">
        <v>92</v>
      </c>
      <c r="AK537" s="98">
        <v>86</v>
      </c>
      <c r="AL537" s="76">
        <v>15</v>
      </c>
      <c r="AM537" s="76">
        <v>28</v>
      </c>
      <c r="AN537" s="77">
        <v>52</v>
      </c>
      <c r="AO537" s="77">
        <v>176</v>
      </c>
      <c r="AP537" s="77">
        <v>247</v>
      </c>
      <c r="AQ537" s="77">
        <v>12</v>
      </c>
      <c r="AR537" s="77">
        <f t="shared" si="442"/>
        <v>487</v>
      </c>
      <c r="AS537" s="77">
        <v>57</v>
      </c>
      <c r="AT537" s="78">
        <v>22</v>
      </c>
      <c r="AU537" s="79">
        <v>44</v>
      </c>
      <c r="AV537" s="80">
        <f t="shared" si="417"/>
        <v>40.575079872204469</v>
      </c>
      <c r="AW537" s="80">
        <f t="shared" si="418"/>
        <v>51.709986320109437</v>
      </c>
      <c r="AX537" s="80">
        <f t="shared" si="419"/>
        <v>66.229508196721312</v>
      </c>
      <c r="AY537" s="81">
        <f t="shared" si="420"/>
        <v>16.199376947040498</v>
      </c>
      <c r="AZ537" s="81">
        <f t="shared" si="421"/>
        <v>41.314553990610328</v>
      </c>
      <c r="BA537" s="81">
        <f t="shared" si="422"/>
        <v>78.841309823677591</v>
      </c>
      <c r="BB537" s="81">
        <f t="shared" si="423"/>
        <v>59.416767922235728</v>
      </c>
      <c r="BC537" s="81">
        <f t="shared" si="424"/>
        <v>50.835654596100277</v>
      </c>
      <c r="BD537" s="82">
        <f t="shared" si="443"/>
        <v>84</v>
      </c>
      <c r="BE537" s="83">
        <v>15</v>
      </c>
      <c r="BF537" s="83">
        <v>34</v>
      </c>
      <c r="BG537" s="83">
        <v>45</v>
      </c>
      <c r="BH537" s="83">
        <v>163</v>
      </c>
      <c r="BI537" s="83">
        <v>255</v>
      </c>
      <c r="BJ537" s="83">
        <v>12</v>
      </c>
      <c r="BK537" s="77">
        <f t="shared" si="444"/>
        <v>475</v>
      </c>
      <c r="BL537" s="83">
        <f t="shared" si="425"/>
        <v>13</v>
      </c>
      <c r="BM537" s="84">
        <v>23</v>
      </c>
      <c r="BN537" s="83">
        <f t="shared" si="426"/>
        <v>29</v>
      </c>
      <c r="BO537" s="83">
        <f t="shared" si="427"/>
        <v>37</v>
      </c>
      <c r="BP537" s="83">
        <f t="shared" si="428"/>
        <v>119</v>
      </c>
      <c r="BQ537" s="83">
        <f t="shared" si="429"/>
        <v>227</v>
      </c>
      <c r="BR537" s="83">
        <f t="shared" si="430"/>
        <v>10</v>
      </c>
      <c r="BS537" s="77">
        <f t="shared" si="445"/>
        <v>393</v>
      </c>
      <c r="BT537" s="83">
        <f t="shared" si="431"/>
        <v>1</v>
      </c>
      <c r="BU537" s="77">
        <v>3</v>
      </c>
      <c r="BV537" s="83">
        <f t="shared" si="432"/>
        <v>3</v>
      </c>
      <c r="BW537" s="83">
        <f t="shared" si="433"/>
        <v>8</v>
      </c>
      <c r="BX537" s="83">
        <f t="shared" si="434"/>
        <v>27</v>
      </c>
      <c r="BY537" s="83">
        <f t="shared" si="435"/>
        <v>19</v>
      </c>
      <c r="BZ537" s="83">
        <f t="shared" si="436"/>
        <v>2</v>
      </c>
      <c r="CA537" s="77">
        <f t="shared" si="446"/>
        <v>56</v>
      </c>
      <c r="CC537" s="77"/>
      <c r="CI537" s="77">
        <f t="shared" si="447"/>
        <v>0</v>
      </c>
      <c r="CP537" s="77">
        <f t="shared" si="448"/>
        <v>0</v>
      </c>
      <c r="CQ537" s="85">
        <f t="shared" si="437"/>
        <v>1</v>
      </c>
      <c r="CR537" s="77">
        <v>2</v>
      </c>
      <c r="CS537" s="85">
        <f t="shared" si="406"/>
        <v>2</v>
      </c>
      <c r="CT537" s="85">
        <f t="shared" si="407"/>
        <v>0</v>
      </c>
      <c r="CU537" s="85">
        <f t="shared" si="408"/>
        <v>17</v>
      </c>
      <c r="CV537" s="85">
        <f t="shared" si="409"/>
        <v>9</v>
      </c>
      <c r="CW537" s="85">
        <f t="shared" si="405"/>
        <v>0</v>
      </c>
      <c r="CX537" s="77">
        <f t="shared" si="449"/>
        <v>26</v>
      </c>
      <c r="CY537" s="85">
        <v>1</v>
      </c>
      <c r="CZ537" s="85">
        <v>2</v>
      </c>
      <c r="DA537" s="85">
        <v>0</v>
      </c>
      <c r="DB537" s="85">
        <v>17</v>
      </c>
      <c r="DC537" s="85">
        <v>9</v>
      </c>
      <c r="DD537" s="85">
        <v>0</v>
      </c>
      <c r="EB537" s="85">
        <v>1</v>
      </c>
      <c r="EC537" s="85">
        <v>3</v>
      </c>
      <c r="ED537" s="85">
        <v>8</v>
      </c>
      <c r="EE537" s="85">
        <v>27</v>
      </c>
      <c r="EF537" s="85">
        <v>19</v>
      </c>
      <c r="EG537" s="85">
        <v>2</v>
      </c>
      <c r="ET537" s="85">
        <v>12</v>
      </c>
      <c r="EU537" s="85">
        <v>26</v>
      </c>
      <c r="EV537" s="85">
        <v>31</v>
      </c>
      <c r="EW537" s="85">
        <v>100</v>
      </c>
      <c r="EX537" s="85">
        <v>205</v>
      </c>
      <c r="EY537" s="85">
        <v>9</v>
      </c>
      <c r="EZ537" s="85">
        <v>1</v>
      </c>
      <c r="FA537" s="85">
        <v>3</v>
      </c>
      <c r="FB537" s="85">
        <v>6</v>
      </c>
      <c r="FC537" s="85">
        <v>19</v>
      </c>
      <c r="FD537" s="85">
        <v>22</v>
      </c>
      <c r="FE537" s="85">
        <v>1</v>
      </c>
      <c r="FL537" s="86">
        <f t="shared" si="450"/>
        <v>54.699999999999989</v>
      </c>
      <c r="FM537" s="99">
        <f t="shared" si="438"/>
        <v>2</v>
      </c>
      <c r="FN537" s="99">
        <f t="shared" si="439"/>
        <v>0</v>
      </c>
      <c r="FO537" s="100">
        <f t="shared" si="440"/>
        <v>0.34</v>
      </c>
      <c r="FP537" s="100">
        <f t="shared" si="441"/>
        <v>0</v>
      </c>
      <c r="FQ537" s="101">
        <v>0.25381097560975596</v>
      </c>
      <c r="FR537" s="101">
        <v>7.6249112005683059E-2</v>
      </c>
      <c r="FS537" s="101">
        <v>3.7037037037036993E-2</v>
      </c>
      <c r="FT537" s="100" t="s">
        <v>1631</v>
      </c>
      <c r="FU537" s="100" t="s">
        <v>1934</v>
      </c>
      <c r="FV537" s="100" t="s">
        <v>1714</v>
      </c>
      <c r="FW537" s="100" t="s">
        <v>2215</v>
      </c>
      <c r="FX537" s="100" t="s">
        <v>2290</v>
      </c>
      <c r="FY537" s="100" t="s">
        <v>1911</v>
      </c>
      <c r="FZ537" s="100" t="s">
        <v>2316</v>
      </c>
      <c r="GA537" s="100" t="s">
        <v>2047</v>
      </c>
      <c r="GB537" s="100"/>
    </row>
    <row r="538" spans="1:184" hidden="1" x14ac:dyDescent="0.25">
      <c r="A538" s="32" t="s">
        <v>523</v>
      </c>
      <c r="B538" s="90" t="s">
        <v>527</v>
      </c>
      <c r="C538" s="41" t="str">
        <f>'[1]Özet tablo'!P537</f>
        <v>KARAMAN</v>
      </c>
      <c r="D538" s="41"/>
      <c r="E538" s="41"/>
      <c r="F538" s="41"/>
      <c r="G538" s="91">
        <v>13</v>
      </c>
      <c r="H538" s="91">
        <v>23</v>
      </c>
      <c r="I538" s="91">
        <v>28</v>
      </c>
      <c r="J538" s="91">
        <v>64</v>
      </c>
      <c r="K538" s="92">
        <v>0</v>
      </c>
      <c r="L538" s="92">
        <v>13</v>
      </c>
      <c r="M538" s="92">
        <v>32</v>
      </c>
      <c r="N538" s="92">
        <v>45</v>
      </c>
      <c r="O538" s="93">
        <v>1</v>
      </c>
      <c r="P538" s="40">
        <v>5</v>
      </c>
      <c r="Q538" s="94">
        <f t="shared" si="451"/>
        <v>-19</v>
      </c>
      <c r="R538" s="95">
        <f t="shared" si="452"/>
        <v>-0.296875</v>
      </c>
      <c r="S538" s="96">
        <v>40</v>
      </c>
      <c r="T538" s="96">
        <v>52</v>
      </c>
      <c r="U538" s="96">
        <v>49</v>
      </c>
      <c r="V538" s="96">
        <v>69</v>
      </c>
      <c r="W538" s="96">
        <v>101</v>
      </c>
      <c r="X538" s="96">
        <v>141</v>
      </c>
      <c r="Y538" s="73">
        <f t="shared" si="410"/>
        <v>0</v>
      </c>
      <c r="Z538" s="73">
        <f t="shared" si="411"/>
        <v>25</v>
      </c>
      <c r="AA538" s="73">
        <f t="shared" si="412"/>
        <v>57.142857142857139</v>
      </c>
      <c r="AB538" s="73">
        <f t="shared" si="413"/>
        <v>40.594059405940598</v>
      </c>
      <c r="AC538" s="73">
        <f t="shared" si="414"/>
        <v>29.078014184397162</v>
      </c>
      <c r="AD538" s="97">
        <f t="shared" si="415"/>
        <v>60</v>
      </c>
      <c r="AE538" s="40">
        <f t="shared" si="416"/>
        <v>21</v>
      </c>
      <c r="AF538" s="98">
        <v>48</v>
      </c>
      <c r="AG538" s="98">
        <v>42</v>
      </c>
      <c r="AH538" s="98">
        <v>49</v>
      </c>
      <c r="AI538" s="98">
        <v>36</v>
      </c>
      <c r="AJ538" s="98">
        <v>18</v>
      </c>
      <c r="AK538" s="98">
        <v>13</v>
      </c>
      <c r="AL538" s="76">
        <v>1</v>
      </c>
      <c r="AM538" s="76">
        <v>3</v>
      </c>
      <c r="AN538" s="77">
        <v>3</v>
      </c>
      <c r="AO538" s="77">
        <v>13</v>
      </c>
      <c r="AP538" s="77">
        <v>30</v>
      </c>
      <c r="AQ538" s="77">
        <v>3</v>
      </c>
      <c r="AR538" s="77">
        <f t="shared" si="442"/>
        <v>49</v>
      </c>
      <c r="AS538" s="77">
        <v>14</v>
      </c>
      <c r="AT538" s="77"/>
      <c r="AU538" s="79">
        <v>2</v>
      </c>
      <c r="AV538" s="80">
        <f t="shared" si="417"/>
        <v>28.205128205128204</v>
      </c>
      <c r="AW538" s="80">
        <f t="shared" si="418"/>
        <v>37.647058823529413</v>
      </c>
      <c r="AX538" s="80">
        <f t="shared" si="419"/>
        <v>52.777777777777779</v>
      </c>
      <c r="AY538" s="81">
        <f t="shared" si="420"/>
        <v>7.1428571428571423</v>
      </c>
      <c r="AZ538" s="81">
        <f t="shared" si="421"/>
        <v>26.530612244897959</v>
      </c>
      <c r="BA538" s="81">
        <f t="shared" si="422"/>
        <v>59.259259259259252</v>
      </c>
      <c r="BB538" s="81">
        <f t="shared" si="423"/>
        <v>43.689320388349515</v>
      </c>
      <c r="BC538" s="81">
        <f t="shared" si="424"/>
        <v>36.458333333333329</v>
      </c>
      <c r="BD538" s="82">
        <f t="shared" si="443"/>
        <v>22</v>
      </c>
      <c r="BE538" s="83">
        <v>1</v>
      </c>
      <c r="BF538" s="83">
        <v>3</v>
      </c>
      <c r="BG538" s="83">
        <v>3</v>
      </c>
      <c r="BH538" s="83">
        <v>12</v>
      </c>
      <c r="BI538" s="83">
        <v>31</v>
      </c>
      <c r="BJ538" s="83">
        <v>2</v>
      </c>
      <c r="BK538" s="77">
        <f t="shared" si="444"/>
        <v>48</v>
      </c>
      <c r="BL538" s="83">
        <f t="shared" si="425"/>
        <v>1</v>
      </c>
      <c r="BM538" s="84">
        <v>3</v>
      </c>
      <c r="BN538" s="83">
        <f t="shared" si="426"/>
        <v>3</v>
      </c>
      <c r="BO538" s="83">
        <f t="shared" si="427"/>
        <v>3</v>
      </c>
      <c r="BP538" s="83">
        <f t="shared" si="428"/>
        <v>12</v>
      </c>
      <c r="BQ538" s="83">
        <f t="shared" si="429"/>
        <v>31</v>
      </c>
      <c r="BR538" s="83">
        <f t="shared" si="430"/>
        <v>2</v>
      </c>
      <c r="BS538" s="77">
        <f t="shared" si="445"/>
        <v>48</v>
      </c>
      <c r="BT538" s="83">
        <f t="shared" si="431"/>
        <v>0</v>
      </c>
      <c r="BU538" s="77"/>
      <c r="BV538" s="83">
        <f t="shared" si="432"/>
        <v>0</v>
      </c>
      <c r="BW538" s="83">
        <f t="shared" si="433"/>
        <v>0</v>
      </c>
      <c r="BX538" s="83">
        <f t="shared" si="434"/>
        <v>0</v>
      </c>
      <c r="BY538" s="83">
        <f t="shared" si="435"/>
        <v>0</v>
      </c>
      <c r="BZ538" s="83">
        <f t="shared" si="436"/>
        <v>0</v>
      </c>
      <c r="CA538" s="77">
        <f t="shared" si="446"/>
        <v>0</v>
      </c>
      <c r="CC538" s="77"/>
      <c r="CI538" s="77">
        <f t="shared" si="447"/>
        <v>0</v>
      </c>
      <c r="CP538" s="77">
        <f t="shared" si="448"/>
        <v>0</v>
      </c>
      <c r="CQ538" s="85">
        <f t="shared" si="437"/>
        <v>0</v>
      </c>
      <c r="CR538" s="77"/>
      <c r="CS538" s="85">
        <f t="shared" si="406"/>
        <v>0</v>
      </c>
      <c r="CT538" s="85">
        <f t="shared" si="407"/>
        <v>0</v>
      </c>
      <c r="CU538" s="85">
        <f t="shared" si="408"/>
        <v>0</v>
      </c>
      <c r="CV538" s="85">
        <f t="shared" si="409"/>
        <v>0</v>
      </c>
      <c r="CW538" s="85">
        <f t="shared" si="405"/>
        <v>0</v>
      </c>
      <c r="CX538" s="77">
        <f t="shared" si="449"/>
        <v>0</v>
      </c>
      <c r="EZ538" s="85">
        <v>1</v>
      </c>
      <c r="FA538" s="85">
        <v>3</v>
      </c>
      <c r="FB538" s="85">
        <v>3</v>
      </c>
      <c r="FC538" s="85">
        <v>12</v>
      </c>
      <c r="FD538" s="85">
        <v>31</v>
      </c>
      <c r="FE538" s="85">
        <v>2</v>
      </c>
      <c r="FL538" s="86">
        <f t="shared" si="450"/>
        <v>13.499999999999993</v>
      </c>
      <c r="FM538" s="99">
        <f t="shared" si="438"/>
        <v>0</v>
      </c>
      <c r="FN538" s="99">
        <f t="shared" si="439"/>
        <v>0</v>
      </c>
      <c r="FO538" s="100">
        <f t="shared" si="440"/>
        <v>0</v>
      </c>
      <c r="FP538" s="100">
        <f t="shared" si="441"/>
        <v>0</v>
      </c>
      <c r="FQ538" s="101">
        <v>0.2456275006622741</v>
      </c>
      <c r="FR538" s="101">
        <v>9.6852310583411816E-2</v>
      </c>
      <c r="FS538" s="101">
        <v>5.3245805981035593E-2</v>
      </c>
      <c r="FT538" s="100" t="s">
        <v>1732</v>
      </c>
      <c r="FU538" s="100" t="s">
        <v>1453</v>
      </c>
      <c r="FV538" s="100" t="s">
        <v>1713</v>
      </c>
      <c r="FW538" s="100" t="s">
        <v>1610</v>
      </c>
      <c r="FX538" s="100" t="s">
        <v>2262</v>
      </c>
      <c r="FY538" s="100" t="s">
        <v>1916</v>
      </c>
      <c r="FZ538" s="100" t="s">
        <v>2263</v>
      </c>
      <c r="GA538" s="100" t="s">
        <v>2028</v>
      </c>
      <c r="GB538" s="100"/>
    </row>
    <row r="539" spans="1:184" hidden="1" x14ac:dyDescent="0.25">
      <c r="A539" s="32" t="s">
        <v>523</v>
      </c>
      <c r="B539" s="90" t="s">
        <v>1048</v>
      </c>
      <c r="C539" s="41" t="str">
        <f>'[1]Özet tablo'!P538</f>
        <v>KARAMAN</v>
      </c>
      <c r="D539" s="41"/>
      <c r="E539" s="41"/>
      <c r="F539" s="41"/>
      <c r="G539" s="91">
        <v>178</v>
      </c>
      <c r="H539" s="91">
        <v>1089</v>
      </c>
      <c r="I539" s="91">
        <v>1892</v>
      </c>
      <c r="J539" s="91">
        <v>3159</v>
      </c>
      <c r="K539" s="92">
        <v>169</v>
      </c>
      <c r="L539" s="92">
        <v>910</v>
      </c>
      <c r="M539" s="92">
        <v>2192</v>
      </c>
      <c r="N539" s="92">
        <v>3271</v>
      </c>
      <c r="O539" s="93">
        <v>69</v>
      </c>
      <c r="P539" s="40">
        <v>626</v>
      </c>
      <c r="Q539" s="94">
        <f t="shared" si="451"/>
        <v>112</v>
      </c>
      <c r="R539" s="95">
        <f t="shared" si="452"/>
        <v>3.5454257676479896E-2</v>
      </c>
      <c r="S539" s="96">
        <v>2115</v>
      </c>
      <c r="T539" s="96">
        <v>2718</v>
      </c>
      <c r="U539" s="96">
        <v>2166</v>
      </c>
      <c r="V539" s="96">
        <v>2845</v>
      </c>
      <c r="W539" s="96">
        <v>4884</v>
      </c>
      <c r="X539" s="96">
        <v>6999</v>
      </c>
      <c r="Y539" s="73">
        <f t="shared" si="410"/>
        <v>7.9905437352245867</v>
      </c>
      <c r="Z539" s="73">
        <f t="shared" si="411"/>
        <v>33.480500367917585</v>
      </c>
      <c r="AA539" s="73">
        <f t="shared" si="412"/>
        <v>75.48476454293629</v>
      </c>
      <c r="AB539" s="73">
        <f t="shared" si="413"/>
        <v>52.108927108927105</v>
      </c>
      <c r="AC539" s="73">
        <f t="shared" si="414"/>
        <v>38.77696813830547</v>
      </c>
      <c r="AD539" s="97">
        <f t="shared" si="415"/>
        <v>2339</v>
      </c>
      <c r="AE539" s="40">
        <f t="shared" si="416"/>
        <v>531</v>
      </c>
      <c r="AF539" s="98">
        <v>2798</v>
      </c>
      <c r="AG539" s="98">
        <v>2204</v>
      </c>
      <c r="AH539" s="98">
        <v>2778</v>
      </c>
      <c r="AI539" s="98">
        <v>2054</v>
      </c>
      <c r="AJ539" s="98">
        <v>688</v>
      </c>
      <c r="AK539" s="98">
        <v>662</v>
      </c>
      <c r="AL539" s="76">
        <v>79</v>
      </c>
      <c r="AM539" s="76">
        <v>165</v>
      </c>
      <c r="AN539" s="77">
        <v>209</v>
      </c>
      <c r="AO539" s="77">
        <v>975</v>
      </c>
      <c r="AP539" s="77">
        <v>2004</v>
      </c>
      <c r="AQ539" s="77">
        <v>144</v>
      </c>
      <c r="AR539" s="77">
        <f t="shared" si="442"/>
        <v>3332</v>
      </c>
      <c r="AS539" s="77">
        <v>617</v>
      </c>
      <c r="AT539" s="78">
        <v>34</v>
      </c>
      <c r="AU539" s="79">
        <v>142</v>
      </c>
      <c r="AV539" s="80">
        <f t="shared" si="417"/>
        <v>40.864255519023011</v>
      </c>
      <c r="AW539" s="80">
        <f t="shared" si="418"/>
        <v>51.862582781456958</v>
      </c>
      <c r="AX539" s="80">
        <f t="shared" si="419"/>
        <v>74.537487828627064</v>
      </c>
      <c r="AY539" s="81">
        <f t="shared" si="420"/>
        <v>9.4827586206896548</v>
      </c>
      <c r="AZ539" s="81">
        <f t="shared" si="421"/>
        <v>35.097192224622034</v>
      </c>
      <c r="BA539" s="81">
        <f t="shared" si="422"/>
        <v>79.504011670313631</v>
      </c>
      <c r="BB539" s="81">
        <f t="shared" si="423"/>
        <v>57.155797101449281</v>
      </c>
      <c r="BC539" s="81">
        <f t="shared" si="424"/>
        <v>48.301657905378079</v>
      </c>
      <c r="BD539" s="82">
        <f t="shared" si="443"/>
        <v>562</v>
      </c>
      <c r="BE539" s="83">
        <v>79</v>
      </c>
      <c r="BF539" s="83">
        <v>189</v>
      </c>
      <c r="BG539" s="83">
        <v>191</v>
      </c>
      <c r="BH539" s="83">
        <v>898</v>
      </c>
      <c r="BI539" s="83">
        <v>2016</v>
      </c>
      <c r="BJ539" s="83">
        <v>212</v>
      </c>
      <c r="BK539" s="77">
        <f t="shared" si="444"/>
        <v>3317</v>
      </c>
      <c r="BL539" s="83">
        <f t="shared" si="425"/>
        <v>67</v>
      </c>
      <c r="BM539" s="84">
        <v>121</v>
      </c>
      <c r="BN539" s="83">
        <f t="shared" si="426"/>
        <v>149</v>
      </c>
      <c r="BO539" s="83">
        <f t="shared" si="427"/>
        <v>132</v>
      </c>
      <c r="BP539" s="83">
        <f t="shared" si="428"/>
        <v>686</v>
      </c>
      <c r="BQ539" s="83">
        <f t="shared" si="429"/>
        <v>1732</v>
      </c>
      <c r="BR539" s="83">
        <f t="shared" si="430"/>
        <v>176</v>
      </c>
      <c r="BS539" s="77">
        <f t="shared" si="445"/>
        <v>2726</v>
      </c>
      <c r="BT539" s="83">
        <f t="shared" si="431"/>
        <v>5</v>
      </c>
      <c r="BU539" s="77">
        <v>20</v>
      </c>
      <c r="BV539" s="83">
        <f t="shared" si="432"/>
        <v>17</v>
      </c>
      <c r="BW539" s="83">
        <f t="shared" si="433"/>
        <v>6</v>
      </c>
      <c r="BX539" s="83">
        <f t="shared" si="434"/>
        <v>93</v>
      </c>
      <c r="BY539" s="83">
        <f t="shared" si="435"/>
        <v>180</v>
      </c>
      <c r="BZ539" s="83">
        <f t="shared" si="436"/>
        <v>25</v>
      </c>
      <c r="CA539" s="77">
        <f t="shared" si="446"/>
        <v>304</v>
      </c>
      <c r="CB539" s="85">
        <v>5</v>
      </c>
      <c r="CC539" s="77">
        <v>18</v>
      </c>
      <c r="CD539" s="85">
        <v>17</v>
      </c>
      <c r="CE539" s="85">
        <v>52</v>
      </c>
      <c r="CF539" s="85">
        <v>64</v>
      </c>
      <c r="CG539" s="85">
        <v>67</v>
      </c>
      <c r="CH539" s="85">
        <v>10</v>
      </c>
      <c r="CI539" s="77">
        <f t="shared" si="447"/>
        <v>193</v>
      </c>
      <c r="CP539" s="77">
        <f t="shared" si="448"/>
        <v>0</v>
      </c>
      <c r="CQ539" s="85">
        <f t="shared" si="437"/>
        <v>2</v>
      </c>
      <c r="CR539" s="77">
        <v>6</v>
      </c>
      <c r="CS539" s="85">
        <f t="shared" si="406"/>
        <v>6</v>
      </c>
      <c r="CT539" s="85">
        <f t="shared" si="407"/>
        <v>1</v>
      </c>
      <c r="CU539" s="85">
        <f t="shared" si="408"/>
        <v>55</v>
      </c>
      <c r="CV539" s="85">
        <f t="shared" si="409"/>
        <v>37</v>
      </c>
      <c r="CW539" s="85">
        <f t="shared" si="405"/>
        <v>1</v>
      </c>
      <c r="CX539" s="77">
        <f t="shared" si="449"/>
        <v>94</v>
      </c>
      <c r="CY539" s="85">
        <v>2</v>
      </c>
      <c r="CZ539" s="85">
        <v>6</v>
      </c>
      <c r="DA539" s="85">
        <v>1</v>
      </c>
      <c r="DB539" s="85">
        <v>55</v>
      </c>
      <c r="DC539" s="85">
        <v>37</v>
      </c>
      <c r="DD539" s="85">
        <v>1</v>
      </c>
      <c r="DP539" s="85">
        <v>1</v>
      </c>
      <c r="DQ539" s="85">
        <v>4</v>
      </c>
      <c r="DR539" s="85">
        <v>21</v>
      </c>
      <c r="DS539" s="85">
        <v>38</v>
      </c>
      <c r="DT539" s="85">
        <v>28</v>
      </c>
      <c r="DU539" s="85">
        <v>8</v>
      </c>
      <c r="DV539" s="85">
        <v>4</v>
      </c>
      <c r="DW539" s="85">
        <v>8</v>
      </c>
      <c r="DX539" s="85">
        <v>1</v>
      </c>
      <c r="DY539" s="85">
        <v>18</v>
      </c>
      <c r="DZ539" s="85">
        <v>87</v>
      </c>
      <c r="EA539" s="85">
        <v>20</v>
      </c>
      <c r="EB539" s="85">
        <v>1</v>
      </c>
      <c r="EC539" s="85">
        <v>9</v>
      </c>
      <c r="ED539" s="85">
        <v>5</v>
      </c>
      <c r="EE539" s="85">
        <v>75</v>
      </c>
      <c r="EF539" s="85">
        <v>93</v>
      </c>
      <c r="EG539" s="85">
        <v>5</v>
      </c>
      <c r="EH539" s="85">
        <v>1</v>
      </c>
      <c r="EI539" s="85">
        <v>0</v>
      </c>
      <c r="EJ539" s="85">
        <v>0</v>
      </c>
      <c r="EK539" s="85">
        <v>0</v>
      </c>
      <c r="EL539" s="85">
        <v>0</v>
      </c>
      <c r="EM539" s="85">
        <v>1</v>
      </c>
      <c r="ET539" s="85">
        <v>57</v>
      </c>
      <c r="EU539" s="85">
        <v>108</v>
      </c>
      <c r="EV539" s="85">
        <v>19</v>
      </c>
      <c r="EW539" s="85">
        <v>396</v>
      </c>
      <c r="EX539" s="85">
        <v>1304</v>
      </c>
      <c r="EY539" s="85">
        <v>123</v>
      </c>
      <c r="EZ539" s="85">
        <v>8</v>
      </c>
      <c r="FA539" s="85">
        <v>37</v>
      </c>
      <c r="FB539" s="85">
        <v>92</v>
      </c>
      <c r="FC539" s="85">
        <v>252</v>
      </c>
      <c r="FD539" s="85">
        <v>400</v>
      </c>
      <c r="FE539" s="85">
        <v>44</v>
      </c>
      <c r="FL539" s="86">
        <f t="shared" si="450"/>
        <v>225.39999999999964</v>
      </c>
      <c r="FM539" s="99">
        <f t="shared" si="438"/>
        <v>11</v>
      </c>
      <c r="FN539" s="99">
        <f t="shared" si="439"/>
        <v>2</v>
      </c>
      <c r="FO539" s="100">
        <f t="shared" si="440"/>
        <v>1.87</v>
      </c>
      <c r="FP539" s="100">
        <f t="shared" si="441"/>
        <v>342</v>
      </c>
      <c r="FQ539" s="101">
        <v>5.0743071361628068E-2</v>
      </c>
      <c r="FR539" s="101">
        <v>-9.2899973928912763E-2</v>
      </c>
      <c r="FS539" s="101">
        <v>-2.1511627906976732E-2</v>
      </c>
      <c r="FT539" s="100" t="s">
        <v>1472</v>
      </c>
      <c r="FU539" s="100" t="s">
        <v>2249</v>
      </c>
      <c r="FV539" s="100" t="s">
        <v>2131</v>
      </c>
      <c r="FW539" s="100" t="s">
        <v>1469</v>
      </c>
      <c r="FX539" s="100" t="s">
        <v>2140</v>
      </c>
      <c r="FY539" s="100" t="s">
        <v>2357</v>
      </c>
      <c r="FZ539" s="100" t="s">
        <v>1943</v>
      </c>
      <c r="GA539" s="100" t="s">
        <v>2190</v>
      </c>
      <c r="GB539" s="100"/>
    </row>
    <row r="540" spans="1:184" hidden="1" x14ac:dyDescent="0.25">
      <c r="A540" s="32" t="s">
        <v>523</v>
      </c>
      <c r="B540" s="90" t="s">
        <v>528</v>
      </c>
      <c r="C540" s="41" t="str">
        <f>'[1]Özet tablo'!P539</f>
        <v>KARAMAN</v>
      </c>
      <c r="D540" s="41"/>
      <c r="E540" s="41"/>
      <c r="F540" s="41"/>
      <c r="G540" s="91">
        <v>8</v>
      </c>
      <c r="H540" s="91">
        <v>74</v>
      </c>
      <c r="I540" s="91">
        <v>76</v>
      </c>
      <c r="J540" s="91">
        <v>158</v>
      </c>
      <c r="K540" s="92">
        <v>6</v>
      </c>
      <c r="L540" s="92">
        <v>62</v>
      </c>
      <c r="M540" s="92">
        <v>60</v>
      </c>
      <c r="N540" s="92">
        <v>128</v>
      </c>
      <c r="O540" s="93">
        <v>32</v>
      </c>
      <c r="P540" s="40">
        <v>6</v>
      </c>
      <c r="Q540" s="94">
        <f t="shared" si="451"/>
        <v>-30</v>
      </c>
      <c r="R540" s="95">
        <f t="shared" si="452"/>
        <v>-0.189873417721519</v>
      </c>
      <c r="S540" s="96">
        <v>129</v>
      </c>
      <c r="T540" s="96">
        <v>171</v>
      </c>
      <c r="U540" s="96">
        <v>136</v>
      </c>
      <c r="V540" s="96">
        <v>176</v>
      </c>
      <c r="W540" s="96">
        <v>307</v>
      </c>
      <c r="X540" s="96">
        <v>436</v>
      </c>
      <c r="Y540" s="73">
        <f t="shared" si="410"/>
        <v>4.6511627906976747</v>
      </c>
      <c r="Z540" s="73">
        <f t="shared" si="411"/>
        <v>36.257309941520468</v>
      </c>
      <c r="AA540" s="73">
        <f t="shared" si="412"/>
        <v>63.235294117647058</v>
      </c>
      <c r="AB540" s="73">
        <f t="shared" si="413"/>
        <v>48.208469055374593</v>
      </c>
      <c r="AC540" s="73">
        <f t="shared" si="414"/>
        <v>35.321100917431195</v>
      </c>
      <c r="AD540" s="97">
        <f t="shared" si="415"/>
        <v>159</v>
      </c>
      <c r="AE540" s="40">
        <f t="shared" si="416"/>
        <v>50</v>
      </c>
      <c r="AF540" s="98">
        <v>161</v>
      </c>
      <c r="AG540" s="98">
        <v>131</v>
      </c>
      <c r="AH540" s="98">
        <v>151</v>
      </c>
      <c r="AI540" s="98">
        <v>123</v>
      </c>
      <c r="AJ540" s="98">
        <v>37</v>
      </c>
      <c r="AK540" s="98">
        <v>41</v>
      </c>
      <c r="AL540" s="76">
        <v>6</v>
      </c>
      <c r="AM540" s="76">
        <v>8</v>
      </c>
      <c r="AN540" s="77">
        <v>9</v>
      </c>
      <c r="AO540" s="77">
        <v>37</v>
      </c>
      <c r="AP540" s="77">
        <v>63</v>
      </c>
      <c r="AQ540" s="77">
        <v>0</v>
      </c>
      <c r="AR540" s="77">
        <f t="shared" si="442"/>
        <v>109</v>
      </c>
      <c r="AS540" s="77">
        <v>5</v>
      </c>
      <c r="AT540" s="78">
        <v>12</v>
      </c>
      <c r="AU540" s="79">
        <v>24</v>
      </c>
      <c r="AV540" s="80">
        <f t="shared" si="417"/>
        <v>26.377952755905511</v>
      </c>
      <c r="AW540" s="80">
        <f t="shared" si="418"/>
        <v>34.67153284671533</v>
      </c>
      <c r="AX540" s="80">
        <f t="shared" si="419"/>
        <v>47.154471544715449</v>
      </c>
      <c r="AY540" s="81">
        <f t="shared" si="420"/>
        <v>6.8702290076335881</v>
      </c>
      <c r="AZ540" s="81">
        <f t="shared" si="421"/>
        <v>24.503311258278146</v>
      </c>
      <c r="BA540" s="81">
        <f t="shared" si="422"/>
        <v>61.875</v>
      </c>
      <c r="BB540" s="81">
        <f t="shared" si="423"/>
        <v>43.729903536977496</v>
      </c>
      <c r="BC540" s="81">
        <f t="shared" si="424"/>
        <v>37.113402061855673</v>
      </c>
      <c r="BD540" s="82">
        <f t="shared" si="443"/>
        <v>61</v>
      </c>
      <c r="BE540" s="83">
        <v>5</v>
      </c>
      <c r="BF540" s="83">
        <v>6</v>
      </c>
      <c r="BG540" s="83">
        <v>9</v>
      </c>
      <c r="BH540" s="83">
        <v>34</v>
      </c>
      <c r="BI540" s="83">
        <v>68</v>
      </c>
      <c r="BJ540" s="83">
        <v>0</v>
      </c>
      <c r="BK540" s="77">
        <f t="shared" si="444"/>
        <v>111</v>
      </c>
      <c r="BL540" s="83">
        <f t="shared" si="425"/>
        <v>5</v>
      </c>
      <c r="BM540" s="84">
        <v>8</v>
      </c>
      <c r="BN540" s="83">
        <f t="shared" si="426"/>
        <v>6</v>
      </c>
      <c r="BO540" s="83">
        <f t="shared" si="427"/>
        <v>9</v>
      </c>
      <c r="BP540" s="83">
        <f t="shared" si="428"/>
        <v>34</v>
      </c>
      <c r="BQ540" s="83">
        <f t="shared" si="429"/>
        <v>68</v>
      </c>
      <c r="BR540" s="83">
        <f t="shared" si="430"/>
        <v>0</v>
      </c>
      <c r="BS540" s="77">
        <f t="shared" si="445"/>
        <v>111</v>
      </c>
      <c r="BT540" s="83">
        <f t="shared" si="431"/>
        <v>0</v>
      </c>
      <c r="BU540" s="77"/>
      <c r="BV540" s="83">
        <f t="shared" si="432"/>
        <v>0</v>
      </c>
      <c r="BW540" s="83">
        <f t="shared" si="433"/>
        <v>0</v>
      </c>
      <c r="BX540" s="83">
        <f t="shared" si="434"/>
        <v>0</v>
      </c>
      <c r="BY540" s="83">
        <f t="shared" si="435"/>
        <v>0</v>
      </c>
      <c r="BZ540" s="83">
        <f t="shared" si="436"/>
        <v>0</v>
      </c>
      <c r="CA540" s="77">
        <f t="shared" si="446"/>
        <v>0</v>
      </c>
      <c r="CC540" s="77"/>
      <c r="CI540" s="77">
        <f t="shared" si="447"/>
        <v>0</v>
      </c>
      <c r="CP540" s="77">
        <f t="shared" si="448"/>
        <v>0</v>
      </c>
      <c r="CQ540" s="85">
        <f t="shared" si="437"/>
        <v>0</v>
      </c>
      <c r="CR540" s="77"/>
      <c r="CS540" s="85">
        <f t="shared" si="406"/>
        <v>0</v>
      </c>
      <c r="CT540" s="85">
        <f t="shared" si="407"/>
        <v>0</v>
      </c>
      <c r="CU540" s="85">
        <f t="shared" si="408"/>
        <v>0</v>
      </c>
      <c r="CV540" s="85">
        <f t="shared" si="409"/>
        <v>0</v>
      </c>
      <c r="CW540" s="85">
        <f t="shared" si="405"/>
        <v>0</v>
      </c>
      <c r="CX540" s="77">
        <f t="shared" si="449"/>
        <v>0</v>
      </c>
      <c r="ET540" s="85">
        <v>4</v>
      </c>
      <c r="EU540" s="85">
        <v>4</v>
      </c>
      <c r="EV540" s="85">
        <v>0</v>
      </c>
      <c r="EW540" s="85">
        <v>20</v>
      </c>
      <c r="EX540" s="85">
        <v>46</v>
      </c>
      <c r="EY540" s="85">
        <v>0</v>
      </c>
      <c r="EZ540" s="85">
        <v>1</v>
      </c>
      <c r="FA540" s="85">
        <v>2</v>
      </c>
      <c r="FB540" s="85">
        <v>9</v>
      </c>
      <c r="FC540" s="85">
        <v>14</v>
      </c>
      <c r="FD540" s="85">
        <v>22</v>
      </c>
      <c r="FE540" s="85">
        <v>0</v>
      </c>
      <c r="FL540" s="86">
        <f t="shared" si="450"/>
        <v>79.799999999999983</v>
      </c>
      <c r="FM540" s="99">
        <f t="shared" si="438"/>
        <v>3</v>
      </c>
      <c r="FN540" s="99">
        <f t="shared" si="439"/>
        <v>0</v>
      </c>
      <c r="FO540" s="100">
        <f t="shared" si="440"/>
        <v>0.51</v>
      </c>
      <c r="FP540" s="100">
        <f t="shared" si="441"/>
        <v>0</v>
      </c>
      <c r="FQ540" s="101">
        <v>0.17056088604596056</v>
      </c>
      <c r="FR540" s="101">
        <v>0.27074685559127359</v>
      </c>
      <c r="FS540" s="101">
        <v>0.20914674270673397</v>
      </c>
      <c r="FT540" s="100" t="s">
        <v>2238</v>
      </c>
      <c r="FU540" s="100" t="s">
        <v>1791</v>
      </c>
      <c r="FV540" s="100" t="s">
        <v>1646</v>
      </c>
      <c r="FW540" s="100" t="s">
        <v>2158</v>
      </c>
      <c r="FX540" s="100" t="s">
        <v>1594</v>
      </c>
      <c r="FY540" s="100" t="s">
        <v>2071</v>
      </c>
      <c r="FZ540" s="100" t="s">
        <v>1723</v>
      </c>
      <c r="GA540" s="100" t="s">
        <v>2089</v>
      </c>
      <c r="GB540" s="100"/>
    </row>
    <row r="541" spans="1:184" hidden="1" x14ac:dyDescent="0.25">
      <c r="A541" s="32" t="s">
        <v>529</v>
      </c>
      <c r="B541" s="90" t="s">
        <v>530</v>
      </c>
      <c r="C541" s="41" t="str">
        <f>'[1]Özet tablo'!P540</f>
        <v>KARS</v>
      </c>
      <c r="D541" s="41"/>
      <c r="E541" s="41"/>
      <c r="F541" s="41"/>
      <c r="G541" s="91">
        <v>8</v>
      </c>
      <c r="H541" s="91">
        <v>105</v>
      </c>
      <c r="I541" s="91">
        <v>74</v>
      </c>
      <c r="J541" s="91">
        <v>187</v>
      </c>
      <c r="K541" s="92">
        <v>22</v>
      </c>
      <c r="L541" s="92">
        <v>85</v>
      </c>
      <c r="M541" s="92">
        <v>65</v>
      </c>
      <c r="N541" s="92">
        <v>172</v>
      </c>
      <c r="O541" s="93">
        <v>36</v>
      </c>
      <c r="P541" s="40">
        <v>7</v>
      </c>
      <c r="Q541" s="94">
        <f t="shared" si="451"/>
        <v>-15</v>
      </c>
      <c r="R541" s="95">
        <f t="shared" si="452"/>
        <v>-8.0213903743315509E-2</v>
      </c>
      <c r="S541" s="96">
        <v>134</v>
      </c>
      <c r="T541" s="96">
        <v>204</v>
      </c>
      <c r="U541" s="96">
        <v>147</v>
      </c>
      <c r="V541" s="96">
        <v>191</v>
      </c>
      <c r="W541" s="96">
        <v>351</v>
      </c>
      <c r="X541" s="96">
        <v>485</v>
      </c>
      <c r="Y541" s="73">
        <f t="shared" si="410"/>
        <v>16.417910447761194</v>
      </c>
      <c r="Z541" s="73">
        <f t="shared" si="411"/>
        <v>41.666666666666671</v>
      </c>
      <c r="AA541" s="73">
        <f t="shared" si="412"/>
        <v>63.945578231292522</v>
      </c>
      <c r="AB541" s="73">
        <f t="shared" si="413"/>
        <v>50.997150997150996</v>
      </c>
      <c r="AC541" s="73">
        <f t="shared" si="414"/>
        <v>41.443298969072167</v>
      </c>
      <c r="AD541" s="97">
        <f t="shared" si="415"/>
        <v>172</v>
      </c>
      <c r="AE541" s="40">
        <f t="shared" si="416"/>
        <v>53</v>
      </c>
      <c r="AF541" s="98">
        <v>163</v>
      </c>
      <c r="AG541" s="98">
        <v>142</v>
      </c>
      <c r="AH541" s="98">
        <v>164</v>
      </c>
      <c r="AI541" s="98">
        <v>153</v>
      </c>
      <c r="AJ541" s="98">
        <v>41</v>
      </c>
      <c r="AK541" s="98">
        <v>45</v>
      </c>
      <c r="AL541" s="76">
        <v>12</v>
      </c>
      <c r="AM541" s="76">
        <v>15</v>
      </c>
      <c r="AN541" s="77">
        <v>13</v>
      </c>
      <c r="AO541" s="77">
        <v>82</v>
      </c>
      <c r="AP541" s="77">
        <v>90</v>
      </c>
      <c r="AQ541" s="77">
        <v>1</v>
      </c>
      <c r="AR541" s="77">
        <f t="shared" si="442"/>
        <v>186</v>
      </c>
      <c r="AS541" s="77">
        <v>10</v>
      </c>
      <c r="AT541" s="78">
        <v>28</v>
      </c>
      <c r="AU541" s="79">
        <v>32</v>
      </c>
      <c r="AV541" s="80">
        <f t="shared" si="417"/>
        <v>31.864406779661014</v>
      </c>
      <c r="AW541" s="80">
        <f t="shared" si="418"/>
        <v>51.419558359621455</v>
      </c>
      <c r="AX541" s="80">
        <f t="shared" si="419"/>
        <v>52.941176470588239</v>
      </c>
      <c r="AY541" s="81">
        <f t="shared" si="420"/>
        <v>9.1549295774647899</v>
      </c>
      <c r="AZ541" s="81">
        <f t="shared" si="421"/>
        <v>50</v>
      </c>
      <c r="BA541" s="81">
        <f t="shared" si="422"/>
        <v>77.319587628865989</v>
      </c>
      <c r="BB541" s="81">
        <f t="shared" si="423"/>
        <v>64.80446927374301</v>
      </c>
      <c r="BC541" s="81">
        <f t="shared" si="424"/>
        <v>48.511904761904759</v>
      </c>
      <c r="BD541" s="82">
        <f t="shared" si="443"/>
        <v>44</v>
      </c>
      <c r="BE541" s="83">
        <v>12</v>
      </c>
      <c r="BF541" s="83">
        <v>14</v>
      </c>
      <c r="BG541" s="83">
        <v>12</v>
      </c>
      <c r="BH541" s="83">
        <v>71</v>
      </c>
      <c r="BI541" s="83">
        <v>103</v>
      </c>
      <c r="BJ541" s="83">
        <v>1</v>
      </c>
      <c r="BK541" s="77">
        <f t="shared" si="444"/>
        <v>187</v>
      </c>
      <c r="BL541" s="83">
        <f t="shared" si="425"/>
        <v>12</v>
      </c>
      <c r="BM541" s="84">
        <v>15</v>
      </c>
      <c r="BN541" s="83">
        <f t="shared" si="426"/>
        <v>14</v>
      </c>
      <c r="BO541" s="83">
        <f t="shared" si="427"/>
        <v>12</v>
      </c>
      <c r="BP541" s="83">
        <f t="shared" si="428"/>
        <v>71</v>
      </c>
      <c r="BQ541" s="83">
        <f t="shared" si="429"/>
        <v>103</v>
      </c>
      <c r="BR541" s="83">
        <f t="shared" si="430"/>
        <v>1</v>
      </c>
      <c r="BS541" s="77">
        <f t="shared" si="445"/>
        <v>187</v>
      </c>
      <c r="BT541" s="83">
        <f t="shared" si="431"/>
        <v>0</v>
      </c>
      <c r="BU541" s="77"/>
      <c r="BV541" s="83">
        <f t="shared" si="432"/>
        <v>0</v>
      </c>
      <c r="BW541" s="83">
        <f t="shared" si="433"/>
        <v>0</v>
      </c>
      <c r="BX541" s="83">
        <f t="shared" si="434"/>
        <v>0</v>
      </c>
      <c r="BY541" s="83">
        <f t="shared" si="435"/>
        <v>0</v>
      </c>
      <c r="BZ541" s="83">
        <f t="shared" si="436"/>
        <v>0</v>
      </c>
      <c r="CA541" s="77">
        <f t="shared" si="446"/>
        <v>0</v>
      </c>
      <c r="CC541" s="77"/>
      <c r="CI541" s="77">
        <f t="shared" si="447"/>
        <v>0</v>
      </c>
      <c r="CP541" s="77">
        <f t="shared" si="448"/>
        <v>0</v>
      </c>
      <c r="CQ541" s="85">
        <f t="shared" si="437"/>
        <v>0</v>
      </c>
      <c r="CR541" s="77"/>
      <c r="CS541" s="85">
        <f t="shared" si="406"/>
        <v>0</v>
      </c>
      <c r="CT541" s="85">
        <f t="shared" si="407"/>
        <v>0</v>
      </c>
      <c r="CU541" s="85">
        <f t="shared" si="408"/>
        <v>0</v>
      </c>
      <c r="CV541" s="85">
        <f t="shared" si="409"/>
        <v>0</v>
      </c>
      <c r="CW541" s="85">
        <f t="shared" si="405"/>
        <v>0</v>
      </c>
      <c r="CX541" s="77">
        <f t="shared" si="449"/>
        <v>0</v>
      </c>
      <c r="ET541" s="85">
        <v>11</v>
      </c>
      <c r="EU541" s="85">
        <v>11</v>
      </c>
      <c r="EV541" s="85">
        <v>10</v>
      </c>
      <c r="EW541" s="85">
        <v>60</v>
      </c>
      <c r="EX541" s="85">
        <v>71</v>
      </c>
      <c r="EY541" s="85">
        <v>1</v>
      </c>
      <c r="EZ541" s="85">
        <v>1</v>
      </c>
      <c r="FA541" s="85">
        <v>3</v>
      </c>
      <c r="FB541" s="85">
        <v>2</v>
      </c>
      <c r="FC541" s="85">
        <v>11</v>
      </c>
      <c r="FD541" s="85">
        <v>32</v>
      </c>
      <c r="FE541" s="85">
        <v>0</v>
      </c>
      <c r="FL541" s="86">
        <f t="shared" si="450"/>
        <v>20.899999999999977</v>
      </c>
      <c r="FM541" s="99">
        <f t="shared" si="438"/>
        <v>1</v>
      </c>
      <c r="FN541" s="99">
        <f t="shared" si="439"/>
        <v>0</v>
      </c>
      <c r="FO541" s="100">
        <f t="shared" si="440"/>
        <v>0.17</v>
      </c>
      <c r="FP541" s="100">
        <f t="shared" si="441"/>
        <v>0</v>
      </c>
      <c r="FQ541" s="101">
        <v>0.2751455491492053</v>
      </c>
      <c r="FR541" s="101">
        <v>0.2752945049260504</v>
      </c>
      <c r="FS541" s="101">
        <v>0.27439118970063614</v>
      </c>
      <c r="FT541" s="100" t="s">
        <v>2016</v>
      </c>
      <c r="FU541" s="100" t="s">
        <v>1868</v>
      </c>
      <c r="FV541" s="100" t="s">
        <v>1731</v>
      </c>
      <c r="FW541" s="100" t="s">
        <v>1636</v>
      </c>
      <c r="FX541" s="100" t="s">
        <v>1717</v>
      </c>
      <c r="FY541" s="100" t="s">
        <v>2015</v>
      </c>
      <c r="FZ541" s="100" t="s">
        <v>1438</v>
      </c>
      <c r="GA541" s="100" t="s">
        <v>1675</v>
      </c>
      <c r="GB541" s="100"/>
    </row>
    <row r="542" spans="1:184" hidden="1" x14ac:dyDescent="0.25">
      <c r="A542" s="32" t="s">
        <v>529</v>
      </c>
      <c r="B542" s="90" t="s">
        <v>531</v>
      </c>
      <c r="C542" s="41" t="str">
        <f>'[1]Özet tablo'!P541</f>
        <v>KARS</v>
      </c>
      <c r="D542" s="41"/>
      <c r="E542" s="41"/>
      <c r="F542" s="41"/>
      <c r="G542" s="91">
        <v>63</v>
      </c>
      <c r="H542" s="91">
        <v>179</v>
      </c>
      <c r="I542" s="91">
        <v>114</v>
      </c>
      <c r="J542" s="91">
        <v>356</v>
      </c>
      <c r="K542" s="92">
        <v>41</v>
      </c>
      <c r="L542" s="92">
        <v>158</v>
      </c>
      <c r="M542" s="92">
        <v>98</v>
      </c>
      <c r="N542" s="92">
        <v>297</v>
      </c>
      <c r="O542" s="93">
        <v>41</v>
      </c>
      <c r="P542" s="40">
        <v>13</v>
      </c>
      <c r="Q542" s="94">
        <f t="shared" si="451"/>
        <v>-59</v>
      </c>
      <c r="R542" s="95">
        <f t="shared" si="452"/>
        <v>-0.16573033707865167</v>
      </c>
      <c r="S542" s="96">
        <v>242</v>
      </c>
      <c r="T542" s="96">
        <v>329</v>
      </c>
      <c r="U542" s="96">
        <v>208</v>
      </c>
      <c r="V542" s="96">
        <v>286</v>
      </c>
      <c r="W542" s="96">
        <v>537</v>
      </c>
      <c r="X542" s="96">
        <v>779</v>
      </c>
      <c r="Y542" s="73">
        <f t="shared" si="410"/>
        <v>16.942148760330578</v>
      </c>
      <c r="Z542" s="73">
        <f t="shared" si="411"/>
        <v>48.024316109422493</v>
      </c>
      <c r="AA542" s="73">
        <f t="shared" si="412"/>
        <v>60.576923076923073</v>
      </c>
      <c r="AB542" s="73">
        <f t="shared" si="413"/>
        <v>52.886405959031656</v>
      </c>
      <c r="AC542" s="73">
        <f t="shared" si="414"/>
        <v>41.720154043645699</v>
      </c>
      <c r="AD542" s="97">
        <f t="shared" si="415"/>
        <v>253</v>
      </c>
      <c r="AE542" s="40">
        <f t="shared" si="416"/>
        <v>82</v>
      </c>
      <c r="AF542" s="98">
        <v>300</v>
      </c>
      <c r="AG542" s="98">
        <v>240</v>
      </c>
      <c r="AH542" s="98">
        <v>292</v>
      </c>
      <c r="AI542" s="98">
        <v>236</v>
      </c>
      <c r="AJ542" s="98">
        <v>71</v>
      </c>
      <c r="AK542" s="98">
        <v>57</v>
      </c>
      <c r="AL542" s="76">
        <v>27</v>
      </c>
      <c r="AM542" s="76">
        <v>34</v>
      </c>
      <c r="AN542" s="77">
        <v>54</v>
      </c>
      <c r="AO542" s="77">
        <v>167</v>
      </c>
      <c r="AP542" s="77">
        <v>122</v>
      </c>
      <c r="AQ542" s="77">
        <v>2</v>
      </c>
      <c r="AR542" s="77">
        <f t="shared" si="442"/>
        <v>345</v>
      </c>
      <c r="AS542" s="77">
        <v>14</v>
      </c>
      <c r="AT542" s="78">
        <v>58</v>
      </c>
      <c r="AU542" s="79">
        <v>57</v>
      </c>
      <c r="AV542" s="80">
        <f t="shared" si="417"/>
        <v>34.45378151260504</v>
      </c>
      <c r="AW542" s="80">
        <f t="shared" si="418"/>
        <v>52.462121212121218</v>
      </c>
      <c r="AX542" s="80">
        <f t="shared" si="419"/>
        <v>46.610169491525419</v>
      </c>
      <c r="AY542" s="81">
        <f t="shared" si="420"/>
        <v>22.5</v>
      </c>
      <c r="AZ542" s="81">
        <f t="shared" si="421"/>
        <v>57.191780821917803</v>
      </c>
      <c r="BA542" s="81">
        <f t="shared" si="422"/>
        <v>77.198697068403916</v>
      </c>
      <c r="BB542" s="81">
        <f t="shared" si="423"/>
        <v>67.445742904841396</v>
      </c>
      <c r="BC542" s="81">
        <f t="shared" si="424"/>
        <v>53.199268738574034</v>
      </c>
      <c r="BD542" s="82">
        <f t="shared" si="443"/>
        <v>70</v>
      </c>
      <c r="BE542" s="83">
        <v>28</v>
      </c>
      <c r="BF542" s="83">
        <v>29</v>
      </c>
      <c r="BG542" s="83">
        <v>47</v>
      </c>
      <c r="BH542" s="83">
        <v>168</v>
      </c>
      <c r="BI542" s="83">
        <v>134</v>
      </c>
      <c r="BJ542" s="83">
        <v>3</v>
      </c>
      <c r="BK542" s="77">
        <f t="shared" si="444"/>
        <v>352</v>
      </c>
      <c r="BL542" s="83">
        <f t="shared" si="425"/>
        <v>28</v>
      </c>
      <c r="BM542" s="84">
        <v>34</v>
      </c>
      <c r="BN542" s="83">
        <f t="shared" si="426"/>
        <v>29</v>
      </c>
      <c r="BO542" s="83">
        <f t="shared" si="427"/>
        <v>47</v>
      </c>
      <c r="BP542" s="83">
        <f t="shared" si="428"/>
        <v>168</v>
      </c>
      <c r="BQ542" s="83">
        <f t="shared" si="429"/>
        <v>134</v>
      </c>
      <c r="BR542" s="83">
        <f t="shared" si="430"/>
        <v>3</v>
      </c>
      <c r="BS542" s="77">
        <f t="shared" si="445"/>
        <v>352</v>
      </c>
      <c r="BT542" s="83">
        <f t="shared" si="431"/>
        <v>0</v>
      </c>
      <c r="BU542" s="77"/>
      <c r="BV542" s="83">
        <f t="shared" si="432"/>
        <v>0</v>
      </c>
      <c r="BW542" s="83">
        <f t="shared" si="433"/>
        <v>0</v>
      </c>
      <c r="BX542" s="83">
        <f t="shared" si="434"/>
        <v>0</v>
      </c>
      <c r="BY542" s="83">
        <f t="shared" si="435"/>
        <v>0</v>
      </c>
      <c r="BZ542" s="83">
        <f t="shared" si="436"/>
        <v>0</v>
      </c>
      <c r="CA542" s="77">
        <f t="shared" si="446"/>
        <v>0</v>
      </c>
      <c r="CC542" s="77"/>
      <c r="CI542" s="77">
        <f t="shared" si="447"/>
        <v>0</v>
      </c>
      <c r="CP542" s="77">
        <f t="shared" si="448"/>
        <v>0</v>
      </c>
      <c r="CQ542" s="85">
        <f t="shared" si="437"/>
        <v>0</v>
      </c>
      <c r="CR542" s="77"/>
      <c r="CS542" s="85">
        <f t="shared" si="406"/>
        <v>0</v>
      </c>
      <c r="CT542" s="85">
        <f t="shared" si="407"/>
        <v>0</v>
      </c>
      <c r="CU542" s="85">
        <f t="shared" si="408"/>
        <v>0</v>
      </c>
      <c r="CV542" s="85">
        <f t="shared" si="409"/>
        <v>0</v>
      </c>
      <c r="CW542" s="85">
        <f t="shared" si="405"/>
        <v>0</v>
      </c>
      <c r="CX542" s="77">
        <f t="shared" si="449"/>
        <v>0</v>
      </c>
      <c r="ET542" s="85">
        <v>27</v>
      </c>
      <c r="EU542" s="85">
        <v>27</v>
      </c>
      <c r="EV542" s="85">
        <v>43</v>
      </c>
      <c r="EW542" s="85">
        <v>154</v>
      </c>
      <c r="EX542" s="85">
        <v>115</v>
      </c>
      <c r="EY542" s="85">
        <v>3</v>
      </c>
      <c r="EZ542" s="85">
        <v>1</v>
      </c>
      <c r="FA542" s="85">
        <v>2</v>
      </c>
      <c r="FB542" s="85">
        <v>4</v>
      </c>
      <c r="FC542" s="85">
        <v>14</v>
      </c>
      <c r="FD542" s="85">
        <v>19</v>
      </c>
      <c r="FE542" s="85">
        <v>0</v>
      </c>
      <c r="FL542" s="86">
        <f t="shared" si="450"/>
        <v>20.599999999999966</v>
      </c>
      <c r="FM542" s="99">
        <f t="shared" si="438"/>
        <v>1</v>
      </c>
      <c r="FN542" s="99">
        <f t="shared" si="439"/>
        <v>0</v>
      </c>
      <c r="FO542" s="100">
        <f t="shared" si="440"/>
        <v>0.17</v>
      </c>
      <c r="FP542" s="100">
        <f t="shared" si="441"/>
        <v>0</v>
      </c>
      <c r="FQ542" s="101">
        <v>0.34773412010802546</v>
      </c>
      <c r="FR542" s="101">
        <v>0.16042780748663113</v>
      </c>
      <c r="FS542" s="101">
        <v>9.0981928247129029E-2</v>
      </c>
      <c r="FT542" s="100" t="s">
        <v>1965</v>
      </c>
      <c r="FU542" s="100" t="s">
        <v>1735</v>
      </c>
      <c r="FV542" s="100" t="s">
        <v>1586</v>
      </c>
      <c r="FW542" s="100" t="s">
        <v>2018</v>
      </c>
      <c r="FX542" s="100" t="s">
        <v>2086</v>
      </c>
      <c r="FY542" s="100" t="s">
        <v>1901</v>
      </c>
      <c r="FZ542" s="100" t="s">
        <v>2121</v>
      </c>
      <c r="GA542" s="100" t="s">
        <v>2316</v>
      </c>
      <c r="GB542" s="100"/>
    </row>
    <row r="543" spans="1:184" ht="14.45" hidden="1" customHeight="1" x14ac:dyDescent="0.25">
      <c r="A543" s="32" t="s">
        <v>529</v>
      </c>
      <c r="B543" s="90" t="s">
        <v>532</v>
      </c>
      <c r="C543" s="41" t="str">
        <f>'[1]Özet tablo'!P542</f>
        <v>KARS</v>
      </c>
      <c r="D543" s="41"/>
      <c r="E543" s="41"/>
      <c r="F543" s="41"/>
      <c r="G543" s="91">
        <v>12</v>
      </c>
      <c r="H543" s="91">
        <v>166</v>
      </c>
      <c r="I543" s="91">
        <v>157</v>
      </c>
      <c r="J543" s="91">
        <v>335</v>
      </c>
      <c r="K543" s="92">
        <v>1</v>
      </c>
      <c r="L543" s="92">
        <v>153</v>
      </c>
      <c r="M543" s="92">
        <v>154</v>
      </c>
      <c r="N543" s="92">
        <v>308</v>
      </c>
      <c r="O543" s="93">
        <v>94</v>
      </c>
      <c r="P543" s="40">
        <v>9</v>
      </c>
      <c r="Q543" s="94">
        <f t="shared" si="451"/>
        <v>-27</v>
      </c>
      <c r="R543" s="95">
        <f t="shared" si="452"/>
        <v>-8.0597014925373134E-2</v>
      </c>
      <c r="S543" s="96">
        <v>422</v>
      </c>
      <c r="T543" s="96">
        <v>599</v>
      </c>
      <c r="U543" s="96">
        <v>430</v>
      </c>
      <c r="V543" s="96">
        <v>558</v>
      </c>
      <c r="W543" s="96">
        <v>1029</v>
      </c>
      <c r="X543" s="96">
        <v>1451</v>
      </c>
      <c r="Y543" s="73">
        <f t="shared" si="410"/>
        <v>0.23696682464454977</v>
      </c>
      <c r="Z543" s="73">
        <f t="shared" si="411"/>
        <v>25.542570951585976</v>
      </c>
      <c r="AA543" s="73">
        <f t="shared" si="412"/>
        <v>55.581395348837212</v>
      </c>
      <c r="AB543" s="73">
        <f t="shared" si="413"/>
        <v>38.095238095238095</v>
      </c>
      <c r="AC543" s="73">
        <f t="shared" si="414"/>
        <v>27.084769124741559</v>
      </c>
      <c r="AD543" s="97">
        <f t="shared" si="415"/>
        <v>637</v>
      </c>
      <c r="AE543" s="40">
        <f t="shared" si="416"/>
        <v>191</v>
      </c>
      <c r="AF543" s="98">
        <v>561</v>
      </c>
      <c r="AG543" s="98">
        <v>414</v>
      </c>
      <c r="AH543" s="98">
        <v>558</v>
      </c>
      <c r="AI543" s="98">
        <v>444</v>
      </c>
      <c r="AJ543" s="98">
        <v>120</v>
      </c>
      <c r="AK543" s="98">
        <v>129</v>
      </c>
      <c r="AL543" s="76">
        <v>18</v>
      </c>
      <c r="AM543" s="76">
        <v>25</v>
      </c>
      <c r="AN543" s="77">
        <v>15</v>
      </c>
      <c r="AO543" s="77">
        <v>154</v>
      </c>
      <c r="AP543" s="77">
        <v>166</v>
      </c>
      <c r="AQ543" s="77">
        <v>1</v>
      </c>
      <c r="AR543" s="77">
        <f t="shared" si="442"/>
        <v>336</v>
      </c>
      <c r="AS543" s="77">
        <v>3</v>
      </c>
      <c r="AT543" s="78">
        <v>76</v>
      </c>
      <c r="AU543" s="79">
        <v>100</v>
      </c>
      <c r="AV543" s="80">
        <f t="shared" si="417"/>
        <v>20.862470862470865</v>
      </c>
      <c r="AW543" s="80">
        <f t="shared" si="418"/>
        <v>31.736526946107784</v>
      </c>
      <c r="AX543" s="80">
        <f t="shared" si="419"/>
        <v>36.936936936936938</v>
      </c>
      <c r="AY543" s="81">
        <f t="shared" si="420"/>
        <v>3.6231884057971016</v>
      </c>
      <c r="AZ543" s="81">
        <f t="shared" si="421"/>
        <v>27.598566308243726</v>
      </c>
      <c r="BA543" s="81">
        <f t="shared" si="422"/>
        <v>60.638297872340431</v>
      </c>
      <c r="BB543" s="81">
        <f t="shared" si="423"/>
        <v>44.206773618538328</v>
      </c>
      <c r="BC543" s="81">
        <f t="shared" si="424"/>
        <v>36.50306748466258</v>
      </c>
      <c r="BD543" s="82">
        <f t="shared" si="443"/>
        <v>222</v>
      </c>
      <c r="BE543" s="83">
        <v>18</v>
      </c>
      <c r="BF543" s="83">
        <v>21</v>
      </c>
      <c r="BG543" s="83">
        <v>11</v>
      </c>
      <c r="BH543" s="83">
        <v>128</v>
      </c>
      <c r="BI543" s="83">
        <v>202</v>
      </c>
      <c r="BJ543" s="83">
        <v>3</v>
      </c>
      <c r="BK543" s="77">
        <f t="shared" si="444"/>
        <v>344</v>
      </c>
      <c r="BL543" s="83">
        <f t="shared" si="425"/>
        <v>18</v>
      </c>
      <c r="BM543" s="84">
        <v>25</v>
      </c>
      <c r="BN543" s="83">
        <f t="shared" si="426"/>
        <v>21</v>
      </c>
      <c r="BO543" s="83">
        <f t="shared" si="427"/>
        <v>11</v>
      </c>
      <c r="BP543" s="83">
        <f t="shared" si="428"/>
        <v>128</v>
      </c>
      <c r="BQ543" s="83">
        <f t="shared" si="429"/>
        <v>202</v>
      </c>
      <c r="BR543" s="83">
        <f t="shared" si="430"/>
        <v>3</v>
      </c>
      <c r="BS543" s="77">
        <f t="shared" si="445"/>
        <v>344</v>
      </c>
      <c r="BT543" s="83">
        <f t="shared" si="431"/>
        <v>0</v>
      </c>
      <c r="BU543" s="77"/>
      <c r="BV543" s="83">
        <f t="shared" si="432"/>
        <v>0</v>
      </c>
      <c r="BW543" s="83">
        <f t="shared" si="433"/>
        <v>0</v>
      </c>
      <c r="BX543" s="83">
        <f t="shared" si="434"/>
        <v>0</v>
      </c>
      <c r="BY543" s="83">
        <f t="shared" si="435"/>
        <v>0</v>
      </c>
      <c r="BZ543" s="83">
        <f t="shared" si="436"/>
        <v>0</v>
      </c>
      <c r="CA543" s="77">
        <f t="shared" si="446"/>
        <v>0</v>
      </c>
      <c r="CC543" s="77"/>
      <c r="CI543" s="77">
        <f t="shared" si="447"/>
        <v>0</v>
      </c>
      <c r="CP543" s="77">
        <f t="shared" si="448"/>
        <v>0</v>
      </c>
      <c r="CQ543" s="85">
        <f t="shared" si="437"/>
        <v>0</v>
      </c>
      <c r="CR543" s="77"/>
      <c r="CS543" s="85">
        <f t="shared" si="406"/>
        <v>0</v>
      </c>
      <c r="CT543" s="85">
        <f t="shared" si="407"/>
        <v>0</v>
      </c>
      <c r="CU543" s="85">
        <f t="shared" si="408"/>
        <v>0</v>
      </c>
      <c r="CV543" s="85">
        <f t="shared" si="409"/>
        <v>0</v>
      </c>
      <c r="CW543" s="85">
        <f t="shared" si="405"/>
        <v>0</v>
      </c>
      <c r="CX543" s="77">
        <f t="shared" si="449"/>
        <v>0</v>
      </c>
      <c r="ET543" s="85">
        <v>17</v>
      </c>
      <c r="EU543" s="85">
        <v>19</v>
      </c>
      <c r="EV543" s="85">
        <v>4</v>
      </c>
      <c r="EW543" s="85">
        <v>109</v>
      </c>
      <c r="EX543" s="85">
        <v>185</v>
      </c>
      <c r="EY543" s="85">
        <v>3</v>
      </c>
      <c r="EZ543" s="85">
        <v>1</v>
      </c>
      <c r="FA543" s="85">
        <v>2</v>
      </c>
      <c r="FB543" s="85">
        <v>7</v>
      </c>
      <c r="FC543" s="85">
        <v>19</v>
      </c>
      <c r="FD543" s="85">
        <v>17</v>
      </c>
      <c r="FE543" s="85">
        <v>0</v>
      </c>
      <c r="FL543" s="86">
        <f t="shared" si="450"/>
        <v>304.39999999999998</v>
      </c>
      <c r="FM543" s="99">
        <f t="shared" si="438"/>
        <v>15</v>
      </c>
      <c r="FN543" s="99">
        <f t="shared" si="439"/>
        <v>3</v>
      </c>
      <c r="FO543" s="100">
        <f t="shared" si="440"/>
        <v>2.5499999999999998</v>
      </c>
      <c r="FP543" s="100">
        <f t="shared" si="441"/>
        <v>513</v>
      </c>
      <c r="FQ543" s="101">
        <v>-4.3386055007527055E-2</v>
      </c>
      <c r="FR543" s="101">
        <v>-9.1433462008219654E-2</v>
      </c>
      <c r="FS543" s="101">
        <v>-0.1334539105018982</v>
      </c>
      <c r="FT543" s="100" t="s">
        <v>1812</v>
      </c>
      <c r="FU543" s="100" t="s">
        <v>2000</v>
      </c>
      <c r="FV543" s="100" t="s">
        <v>2135</v>
      </c>
      <c r="FW543" s="100" t="s">
        <v>1831</v>
      </c>
      <c r="FX543" s="100" t="s">
        <v>2287</v>
      </c>
      <c r="FY543" s="100" t="s">
        <v>2155</v>
      </c>
      <c r="FZ543" s="100" t="s">
        <v>2177</v>
      </c>
      <c r="GA543" s="100" t="s">
        <v>1967</v>
      </c>
      <c r="GB543" s="100"/>
    </row>
    <row r="544" spans="1:184" hidden="1" x14ac:dyDescent="0.25">
      <c r="A544" s="32" t="s">
        <v>529</v>
      </c>
      <c r="B544" s="90" t="s">
        <v>533</v>
      </c>
      <c r="C544" s="41" t="str">
        <f>'[1]Özet tablo'!P543</f>
        <v>KARS</v>
      </c>
      <c r="D544" s="41"/>
      <c r="E544" s="41"/>
      <c r="F544" s="41"/>
      <c r="G544" s="91">
        <v>90</v>
      </c>
      <c r="H544" s="91">
        <v>350</v>
      </c>
      <c r="I544" s="91">
        <v>328</v>
      </c>
      <c r="J544" s="91">
        <v>768</v>
      </c>
      <c r="K544" s="92">
        <v>106</v>
      </c>
      <c r="L544" s="92">
        <v>447</v>
      </c>
      <c r="M544" s="92">
        <v>405</v>
      </c>
      <c r="N544" s="92">
        <v>958</v>
      </c>
      <c r="O544" s="93">
        <v>187</v>
      </c>
      <c r="P544" s="40">
        <v>33</v>
      </c>
      <c r="Q544" s="94">
        <f t="shared" si="451"/>
        <v>190</v>
      </c>
      <c r="R544" s="95">
        <f t="shared" si="452"/>
        <v>0.24739583333333334</v>
      </c>
      <c r="S544" s="96">
        <v>703</v>
      </c>
      <c r="T544" s="96">
        <v>1137</v>
      </c>
      <c r="U544" s="96">
        <v>762</v>
      </c>
      <c r="V544" s="96">
        <v>1041</v>
      </c>
      <c r="W544" s="96">
        <v>1899</v>
      </c>
      <c r="X544" s="96">
        <v>2602</v>
      </c>
      <c r="Y544" s="73">
        <f t="shared" si="410"/>
        <v>15.078236130867708</v>
      </c>
      <c r="Z544" s="73">
        <f t="shared" si="411"/>
        <v>39.313984168865431</v>
      </c>
      <c r="AA544" s="73">
        <f t="shared" si="412"/>
        <v>73.359580052493428</v>
      </c>
      <c r="AB544" s="73">
        <f t="shared" si="413"/>
        <v>52.975250131648231</v>
      </c>
      <c r="AC544" s="73">
        <f t="shared" si="414"/>
        <v>42.736356648731743</v>
      </c>
      <c r="AD544" s="97">
        <f t="shared" si="415"/>
        <v>893</v>
      </c>
      <c r="AE544" s="40">
        <f t="shared" si="416"/>
        <v>203</v>
      </c>
      <c r="AF544" s="98">
        <v>918</v>
      </c>
      <c r="AG544" s="98">
        <v>772</v>
      </c>
      <c r="AH544" s="98">
        <v>920</v>
      </c>
      <c r="AI544" s="98">
        <v>817</v>
      </c>
      <c r="AJ544" s="98">
        <v>270</v>
      </c>
      <c r="AK544" s="98">
        <v>257</v>
      </c>
      <c r="AL544" s="76">
        <v>36</v>
      </c>
      <c r="AM544" s="76">
        <v>51</v>
      </c>
      <c r="AN544" s="77">
        <v>69</v>
      </c>
      <c r="AO544" s="77">
        <v>275</v>
      </c>
      <c r="AP544" s="77">
        <v>279</v>
      </c>
      <c r="AQ544" s="77">
        <v>7</v>
      </c>
      <c r="AR544" s="77">
        <f t="shared" si="442"/>
        <v>630</v>
      </c>
      <c r="AS544" s="77">
        <v>22</v>
      </c>
      <c r="AT544" s="78">
        <v>184</v>
      </c>
      <c r="AU544" s="79">
        <v>228</v>
      </c>
      <c r="AV544" s="80">
        <f t="shared" si="417"/>
        <v>20.956576463184394</v>
      </c>
      <c r="AW544" s="80">
        <f t="shared" si="418"/>
        <v>31.030512377662639</v>
      </c>
      <c r="AX544" s="80">
        <f t="shared" si="419"/>
        <v>32.313341493268055</v>
      </c>
      <c r="AY544" s="81">
        <f t="shared" si="420"/>
        <v>8.937823834196891</v>
      </c>
      <c r="AZ544" s="81">
        <f t="shared" si="421"/>
        <v>29.891304347826086</v>
      </c>
      <c r="BA544" s="81">
        <f t="shared" si="422"/>
        <v>63.569457221711133</v>
      </c>
      <c r="BB544" s="81">
        <f t="shared" si="423"/>
        <v>48.131539611360239</v>
      </c>
      <c r="BC544" s="81">
        <f t="shared" si="424"/>
        <v>40.882194728348573</v>
      </c>
      <c r="BD544" s="82">
        <f t="shared" si="443"/>
        <v>396</v>
      </c>
      <c r="BE544" s="83">
        <v>37</v>
      </c>
      <c r="BF544" s="83">
        <v>49</v>
      </c>
      <c r="BG544" s="83">
        <v>70</v>
      </c>
      <c r="BH544" s="83">
        <v>271</v>
      </c>
      <c r="BI544" s="83">
        <v>330</v>
      </c>
      <c r="BJ544" s="83">
        <v>14</v>
      </c>
      <c r="BK544" s="77">
        <f t="shared" si="444"/>
        <v>685</v>
      </c>
      <c r="BL544" s="83">
        <f t="shared" si="425"/>
        <v>37</v>
      </c>
      <c r="BM544" s="84">
        <v>51</v>
      </c>
      <c r="BN544" s="83">
        <f t="shared" si="426"/>
        <v>49</v>
      </c>
      <c r="BO544" s="83">
        <f t="shared" si="427"/>
        <v>70</v>
      </c>
      <c r="BP544" s="83">
        <f t="shared" si="428"/>
        <v>271</v>
      </c>
      <c r="BQ544" s="83">
        <f t="shared" si="429"/>
        <v>330</v>
      </c>
      <c r="BR544" s="83">
        <f t="shared" si="430"/>
        <v>14</v>
      </c>
      <c r="BS544" s="77">
        <f t="shared" si="445"/>
        <v>685</v>
      </c>
      <c r="BT544" s="83">
        <f t="shared" si="431"/>
        <v>0</v>
      </c>
      <c r="BU544" s="77"/>
      <c r="BV544" s="83">
        <f t="shared" si="432"/>
        <v>0</v>
      </c>
      <c r="BW544" s="83">
        <f t="shared" si="433"/>
        <v>0</v>
      </c>
      <c r="BX544" s="83">
        <f t="shared" si="434"/>
        <v>0</v>
      </c>
      <c r="BY544" s="83">
        <f t="shared" si="435"/>
        <v>0</v>
      </c>
      <c r="BZ544" s="83">
        <f t="shared" si="436"/>
        <v>0</v>
      </c>
      <c r="CA544" s="77">
        <f t="shared" si="446"/>
        <v>0</v>
      </c>
      <c r="CC544" s="77"/>
      <c r="CI544" s="77">
        <f t="shared" si="447"/>
        <v>0</v>
      </c>
      <c r="CP544" s="77">
        <f t="shared" si="448"/>
        <v>0</v>
      </c>
      <c r="CQ544" s="85">
        <f t="shared" si="437"/>
        <v>0</v>
      </c>
      <c r="CR544" s="77"/>
      <c r="CS544" s="85">
        <f t="shared" si="406"/>
        <v>0</v>
      </c>
      <c r="CT544" s="85">
        <f t="shared" si="407"/>
        <v>0</v>
      </c>
      <c r="CU544" s="85">
        <f t="shared" si="408"/>
        <v>0</v>
      </c>
      <c r="CV544" s="85">
        <f t="shared" si="409"/>
        <v>0</v>
      </c>
      <c r="CW544" s="85">
        <f t="shared" si="405"/>
        <v>0</v>
      </c>
      <c r="CX544" s="77">
        <f t="shared" si="449"/>
        <v>0</v>
      </c>
      <c r="ET544" s="85">
        <v>34</v>
      </c>
      <c r="EU544" s="85">
        <v>37</v>
      </c>
      <c r="EV544" s="85">
        <v>46</v>
      </c>
      <c r="EW544" s="85">
        <v>209</v>
      </c>
      <c r="EX544" s="85">
        <v>230</v>
      </c>
      <c r="EY544" s="85">
        <v>7</v>
      </c>
      <c r="EZ544" s="85">
        <v>3</v>
      </c>
      <c r="FA544" s="85">
        <v>12</v>
      </c>
      <c r="FB544" s="85">
        <v>24</v>
      </c>
      <c r="FC544" s="85">
        <v>62</v>
      </c>
      <c r="FD544" s="85">
        <v>100</v>
      </c>
      <c r="FE544" s="85">
        <v>7</v>
      </c>
      <c r="FL544" s="86">
        <f t="shared" si="450"/>
        <v>470.89999999999986</v>
      </c>
      <c r="FM544" s="99">
        <f t="shared" si="438"/>
        <v>23</v>
      </c>
      <c r="FN544" s="99">
        <f t="shared" si="439"/>
        <v>4</v>
      </c>
      <c r="FO544" s="100">
        <f t="shared" si="440"/>
        <v>3.91</v>
      </c>
      <c r="FP544" s="100">
        <f t="shared" si="441"/>
        <v>684</v>
      </c>
      <c r="FQ544" s="101">
        <v>0.2723491702988578</v>
      </c>
      <c r="FR544" s="101">
        <v>0.13596737991707089</v>
      </c>
      <c r="FS544" s="101">
        <v>0.1024302373533726</v>
      </c>
      <c r="FT544" s="100" t="s">
        <v>2064</v>
      </c>
      <c r="FU544" s="100" t="s">
        <v>2306</v>
      </c>
      <c r="FV544" s="100" t="s">
        <v>2175</v>
      </c>
      <c r="FW544" s="100" t="s">
        <v>2228</v>
      </c>
      <c r="FX544" s="100" t="s">
        <v>1864</v>
      </c>
      <c r="FY544" s="100" t="s">
        <v>1418</v>
      </c>
      <c r="FZ544" s="100" t="s">
        <v>1692</v>
      </c>
      <c r="GA544" s="100" t="s">
        <v>1626</v>
      </c>
      <c r="GB544" s="100"/>
    </row>
    <row r="545" spans="1:184" ht="15" hidden="1" customHeight="1" x14ac:dyDescent="0.25">
      <c r="A545" s="32" t="s">
        <v>529</v>
      </c>
      <c r="B545" s="90" t="s">
        <v>1049</v>
      </c>
      <c r="C545" s="41" t="str">
        <f>'[1]Özet tablo'!P544</f>
        <v>KARS</v>
      </c>
      <c r="D545" s="41"/>
      <c r="E545" s="41"/>
      <c r="F545" s="41"/>
      <c r="G545" s="91">
        <v>150</v>
      </c>
      <c r="H545" s="91">
        <v>639</v>
      </c>
      <c r="I545" s="91">
        <v>759</v>
      </c>
      <c r="J545" s="91">
        <v>1548</v>
      </c>
      <c r="K545" s="92">
        <v>197</v>
      </c>
      <c r="L545" s="92">
        <v>692</v>
      </c>
      <c r="M545" s="92">
        <v>915</v>
      </c>
      <c r="N545" s="92">
        <v>1804</v>
      </c>
      <c r="O545" s="93">
        <v>243</v>
      </c>
      <c r="P545" s="40">
        <v>135</v>
      </c>
      <c r="Q545" s="94">
        <f t="shared" si="451"/>
        <v>256</v>
      </c>
      <c r="R545" s="95">
        <f t="shared" si="452"/>
        <v>0.16537467700258399</v>
      </c>
      <c r="S545" s="96">
        <v>1602</v>
      </c>
      <c r="T545" s="96">
        <v>2087</v>
      </c>
      <c r="U545" s="96">
        <v>1594</v>
      </c>
      <c r="V545" s="96">
        <v>2089</v>
      </c>
      <c r="W545" s="96">
        <v>3681</v>
      </c>
      <c r="X545" s="96">
        <v>5283</v>
      </c>
      <c r="Y545" s="73">
        <f t="shared" si="410"/>
        <v>12.297128589263421</v>
      </c>
      <c r="Z545" s="73">
        <f t="shared" si="411"/>
        <v>33.157642549113561</v>
      </c>
      <c r="AA545" s="73">
        <f t="shared" si="412"/>
        <v>64.178168130489325</v>
      </c>
      <c r="AB545" s="73">
        <f t="shared" si="413"/>
        <v>46.590600380331431</v>
      </c>
      <c r="AC545" s="73">
        <f t="shared" si="414"/>
        <v>36.191557826992238</v>
      </c>
      <c r="AD545" s="97">
        <f t="shared" si="415"/>
        <v>1966</v>
      </c>
      <c r="AE545" s="40">
        <f t="shared" si="416"/>
        <v>571</v>
      </c>
      <c r="AF545" s="98">
        <v>2094</v>
      </c>
      <c r="AG545" s="98">
        <v>1596</v>
      </c>
      <c r="AH545" s="98">
        <v>2054</v>
      </c>
      <c r="AI545" s="98">
        <v>1574</v>
      </c>
      <c r="AJ545" s="98">
        <v>474</v>
      </c>
      <c r="AK545" s="98">
        <v>467</v>
      </c>
      <c r="AL545" s="76">
        <v>68</v>
      </c>
      <c r="AM545" s="76">
        <v>110</v>
      </c>
      <c r="AN545" s="77">
        <v>229</v>
      </c>
      <c r="AO545" s="77">
        <v>722</v>
      </c>
      <c r="AP545" s="77">
        <v>1034</v>
      </c>
      <c r="AQ545" s="77">
        <v>35</v>
      </c>
      <c r="AR545" s="77">
        <f t="shared" si="442"/>
        <v>2020</v>
      </c>
      <c r="AS545" s="77">
        <v>209</v>
      </c>
      <c r="AT545" s="78">
        <v>144</v>
      </c>
      <c r="AU545" s="79">
        <v>271</v>
      </c>
      <c r="AV545" s="80">
        <f t="shared" si="417"/>
        <v>34.353312302839115</v>
      </c>
      <c r="AW545" s="80">
        <f t="shared" si="418"/>
        <v>43.605292171995593</v>
      </c>
      <c r="AX545" s="80">
        <f t="shared" si="419"/>
        <v>54.637865311308765</v>
      </c>
      <c r="AY545" s="81">
        <f t="shared" si="420"/>
        <v>14.348370927318296</v>
      </c>
      <c r="AZ545" s="81">
        <f t="shared" si="421"/>
        <v>35.150925024342747</v>
      </c>
      <c r="BA545" s="81">
        <f t="shared" si="422"/>
        <v>70.751953125</v>
      </c>
      <c r="BB545" s="81">
        <f t="shared" si="423"/>
        <v>52.925402242808381</v>
      </c>
      <c r="BC545" s="81">
        <f t="shared" si="424"/>
        <v>46.048298572996707</v>
      </c>
      <c r="BD545" s="82">
        <f t="shared" si="443"/>
        <v>599</v>
      </c>
      <c r="BE545" s="83">
        <v>68</v>
      </c>
      <c r="BF545" s="83">
        <v>130</v>
      </c>
      <c r="BG545" s="83">
        <v>207</v>
      </c>
      <c r="BH545" s="83">
        <v>679</v>
      </c>
      <c r="BI545" s="83">
        <v>1089</v>
      </c>
      <c r="BJ545" s="83">
        <v>52</v>
      </c>
      <c r="BK545" s="77">
        <f t="shared" si="444"/>
        <v>2027</v>
      </c>
      <c r="BL545" s="83">
        <f t="shared" si="425"/>
        <v>63</v>
      </c>
      <c r="BM545" s="84">
        <v>96</v>
      </c>
      <c r="BN545" s="83">
        <f t="shared" si="426"/>
        <v>118</v>
      </c>
      <c r="BO545" s="83">
        <f t="shared" si="427"/>
        <v>193</v>
      </c>
      <c r="BP545" s="83">
        <f t="shared" si="428"/>
        <v>618</v>
      </c>
      <c r="BQ545" s="83">
        <f t="shared" si="429"/>
        <v>997</v>
      </c>
      <c r="BR545" s="83">
        <f t="shared" si="430"/>
        <v>46</v>
      </c>
      <c r="BS545" s="77">
        <f t="shared" si="445"/>
        <v>1854</v>
      </c>
      <c r="BT545" s="83">
        <f t="shared" si="431"/>
        <v>4</v>
      </c>
      <c r="BU545" s="77">
        <v>12</v>
      </c>
      <c r="BV545" s="83">
        <f t="shared" si="432"/>
        <v>10</v>
      </c>
      <c r="BW545" s="83">
        <f t="shared" si="433"/>
        <v>14</v>
      </c>
      <c r="BX545" s="83">
        <f t="shared" si="434"/>
        <v>55</v>
      </c>
      <c r="BY545" s="83">
        <f t="shared" si="435"/>
        <v>84</v>
      </c>
      <c r="BZ545" s="83">
        <f t="shared" si="436"/>
        <v>5</v>
      </c>
      <c r="CA545" s="77">
        <f t="shared" si="446"/>
        <v>158</v>
      </c>
      <c r="CC545" s="77"/>
      <c r="CI545" s="77">
        <f t="shared" si="447"/>
        <v>0</v>
      </c>
      <c r="CP545" s="77">
        <f t="shared" si="448"/>
        <v>0</v>
      </c>
      <c r="CQ545" s="85">
        <f t="shared" si="437"/>
        <v>1</v>
      </c>
      <c r="CR545" s="77">
        <v>2</v>
      </c>
      <c r="CS545" s="85">
        <f t="shared" si="406"/>
        <v>2</v>
      </c>
      <c r="CT545" s="85">
        <f t="shared" si="407"/>
        <v>0</v>
      </c>
      <c r="CU545" s="85">
        <f t="shared" si="408"/>
        <v>6</v>
      </c>
      <c r="CV545" s="85">
        <f t="shared" si="409"/>
        <v>8</v>
      </c>
      <c r="CW545" s="85">
        <f t="shared" si="405"/>
        <v>1</v>
      </c>
      <c r="CX545" s="77">
        <f t="shared" si="449"/>
        <v>15</v>
      </c>
      <c r="CY545" s="85">
        <v>1</v>
      </c>
      <c r="CZ545" s="85">
        <v>2</v>
      </c>
      <c r="DA545" s="85">
        <v>0</v>
      </c>
      <c r="DB545" s="85">
        <v>6</v>
      </c>
      <c r="DC545" s="85">
        <v>8</v>
      </c>
      <c r="DD545" s="85">
        <v>1</v>
      </c>
      <c r="DP545" s="85">
        <v>1</v>
      </c>
      <c r="DQ545" s="85">
        <v>4</v>
      </c>
      <c r="DR545" s="85">
        <v>14</v>
      </c>
      <c r="DS545" s="85">
        <v>20</v>
      </c>
      <c r="DT545" s="85">
        <v>12</v>
      </c>
      <c r="DU545" s="85">
        <v>0</v>
      </c>
      <c r="DV545" s="85">
        <v>3</v>
      </c>
      <c r="DW545" s="85">
        <v>7</v>
      </c>
      <c r="DX545" s="85">
        <v>3</v>
      </c>
      <c r="DY545" s="85">
        <v>45</v>
      </c>
      <c r="DZ545" s="85">
        <v>74</v>
      </c>
      <c r="EA545" s="85">
        <v>4</v>
      </c>
      <c r="EB545" s="85">
        <v>1</v>
      </c>
      <c r="EC545" s="85">
        <v>3</v>
      </c>
      <c r="ED545" s="85">
        <v>11</v>
      </c>
      <c r="EE545" s="85">
        <v>10</v>
      </c>
      <c r="EF545" s="85">
        <v>10</v>
      </c>
      <c r="EG545" s="85">
        <v>1</v>
      </c>
      <c r="ET545" s="85">
        <v>56</v>
      </c>
      <c r="EU545" s="85">
        <v>72</v>
      </c>
      <c r="EV545" s="85">
        <v>55</v>
      </c>
      <c r="EW545" s="85">
        <v>352</v>
      </c>
      <c r="EX545" s="85">
        <v>641</v>
      </c>
      <c r="EY545" s="85">
        <v>27</v>
      </c>
      <c r="EZ545" s="85">
        <v>6</v>
      </c>
      <c r="FA545" s="85">
        <v>42</v>
      </c>
      <c r="FB545" s="85">
        <v>124</v>
      </c>
      <c r="FC545" s="85">
        <v>246</v>
      </c>
      <c r="FD545" s="85">
        <v>344</v>
      </c>
      <c r="FE545" s="85">
        <v>19</v>
      </c>
      <c r="FL545" s="86">
        <f t="shared" si="450"/>
        <v>604.59999999999991</v>
      </c>
      <c r="FM545" s="99">
        <f t="shared" si="438"/>
        <v>30</v>
      </c>
      <c r="FN545" s="99">
        <f t="shared" si="439"/>
        <v>6</v>
      </c>
      <c r="FO545" s="100">
        <f t="shared" si="440"/>
        <v>5.0999999999999996</v>
      </c>
      <c r="FP545" s="100">
        <f t="shared" si="441"/>
        <v>1026</v>
      </c>
      <c r="FQ545" s="101">
        <v>0.20704074943801196</v>
      </c>
      <c r="FR545" s="101">
        <v>0.17554587800077828</v>
      </c>
      <c r="FS545" s="101">
        <v>0.11571680840294164</v>
      </c>
      <c r="FT545" s="100" t="s">
        <v>2193</v>
      </c>
      <c r="FU545" s="100" t="s">
        <v>2134</v>
      </c>
      <c r="FV545" s="100" t="s">
        <v>1930</v>
      </c>
      <c r="FW545" s="100" t="s">
        <v>1662</v>
      </c>
      <c r="FX545" s="100" t="s">
        <v>2207</v>
      </c>
      <c r="FY545" s="100" t="s">
        <v>2283</v>
      </c>
      <c r="FZ545" s="100" t="s">
        <v>1888</v>
      </c>
      <c r="GA545" s="100" t="s">
        <v>1828</v>
      </c>
      <c r="GB545" s="100"/>
    </row>
    <row r="546" spans="1:184" hidden="1" x14ac:dyDescent="0.25">
      <c r="A546" s="32" t="s">
        <v>529</v>
      </c>
      <c r="B546" s="90" t="s">
        <v>534</v>
      </c>
      <c r="C546" s="41" t="str">
        <f>'[1]Özet tablo'!P545</f>
        <v>KARS</v>
      </c>
      <c r="D546" s="41"/>
      <c r="E546" s="41"/>
      <c r="F546" s="41"/>
      <c r="G546" s="91">
        <v>57</v>
      </c>
      <c r="H546" s="91">
        <v>341</v>
      </c>
      <c r="I546" s="91">
        <v>265</v>
      </c>
      <c r="J546" s="91">
        <v>663</v>
      </c>
      <c r="K546" s="92">
        <v>73</v>
      </c>
      <c r="L546" s="92">
        <v>303</v>
      </c>
      <c r="M546" s="92">
        <v>256</v>
      </c>
      <c r="N546" s="92">
        <v>632</v>
      </c>
      <c r="O546" s="93">
        <v>236</v>
      </c>
      <c r="P546" s="40">
        <v>29</v>
      </c>
      <c r="Q546" s="94">
        <f t="shared" si="451"/>
        <v>-31</v>
      </c>
      <c r="R546" s="95">
        <f t="shared" si="452"/>
        <v>-4.6757164404223228E-2</v>
      </c>
      <c r="S546" s="96">
        <v>725</v>
      </c>
      <c r="T546" s="96">
        <v>989</v>
      </c>
      <c r="U546" s="96">
        <v>772</v>
      </c>
      <c r="V546" s="96">
        <v>1009</v>
      </c>
      <c r="W546" s="96">
        <v>1761</v>
      </c>
      <c r="X546" s="96">
        <v>2486</v>
      </c>
      <c r="Y546" s="73">
        <f t="shared" si="410"/>
        <v>10.068965517241379</v>
      </c>
      <c r="Z546" s="73">
        <f t="shared" si="411"/>
        <v>30.637007077856421</v>
      </c>
      <c r="AA546" s="73">
        <f t="shared" si="412"/>
        <v>59.974093264248708</v>
      </c>
      <c r="AB546" s="73">
        <f t="shared" si="413"/>
        <v>43.498012492901758</v>
      </c>
      <c r="AC546" s="73">
        <f t="shared" si="414"/>
        <v>33.7489943684634</v>
      </c>
      <c r="AD546" s="97">
        <f t="shared" si="415"/>
        <v>995</v>
      </c>
      <c r="AE546" s="40">
        <f t="shared" si="416"/>
        <v>309</v>
      </c>
      <c r="AF546" s="98">
        <v>926</v>
      </c>
      <c r="AG546" s="98">
        <v>768</v>
      </c>
      <c r="AH546" s="98">
        <v>909</v>
      </c>
      <c r="AI546" s="98">
        <v>717</v>
      </c>
      <c r="AJ546" s="98">
        <v>226</v>
      </c>
      <c r="AK546" s="98">
        <v>201</v>
      </c>
      <c r="AL546" s="76">
        <v>30</v>
      </c>
      <c r="AM546" s="76">
        <v>38</v>
      </c>
      <c r="AN546" s="77">
        <v>66</v>
      </c>
      <c r="AO546" s="77">
        <v>316</v>
      </c>
      <c r="AP546" s="77">
        <v>280</v>
      </c>
      <c r="AQ546" s="77">
        <v>6</v>
      </c>
      <c r="AR546" s="77">
        <f t="shared" si="442"/>
        <v>668</v>
      </c>
      <c r="AS546" s="77">
        <v>36</v>
      </c>
      <c r="AT546" s="78">
        <v>165</v>
      </c>
      <c r="AU546" s="79">
        <v>186</v>
      </c>
      <c r="AV546" s="80">
        <f t="shared" si="417"/>
        <v>21.27946127946128</v>
      </c>
      <c r="AW546" s="80">
        <f t="shared" si="418"/>
        <v>34.809348093480935</v>
      </c>
      <c r="AX546" s="80">
        <f t="shared" si="419"/>
        <v>34.867503486750351</v>
      </c>
      <c r="AY546" s="81">
        <f t="shared" si="420"/>
        <v>8.59375</v>
      </c>
      <c r="AZ546" s="81">
        <f t="shared" si="421"/>
        <v>34.763476347634764</v>
      </c>
      <c r="BA546" s="81">
        <f t="shared" si="422"/>
        <v>66.914103923647929</v>
      </c>
      <c r="BB546" s="81">
        <f t="shared" si="423"/>
        <v>51.133909287257019</v>
      </c>
      <c r="BC546" s="81">
        <f t="shared" si="424"/>
        <v>40.736411455289307</v>
      </c>
      <c r="BD546" s="82">
        <f t="shared" si="443"/>
        <v>312</v>
      </c>
      <c r="BE546" s="83">
        <v>30</v>
      </c>
      <c r="BF546" s="83">
        <v>42</v>
      </c>
      <c r="BG546" s="83">
        <v>64</v>
      </c>
      <c r="BH546" s="83">
        <v>289</v>
      </c>
      <c r="BI546" s="83">
        <v>313</v>
      </c>
      <c r="BJ546" s="83">
        <v>7</v>
      </c>
      <c r="BK546" s="77">
        <f t="shared" si="444"/>
        <v>673</v>
      </c>
      <c r="BL546" s="83">
        <f t="shared" si="425"/>
        <v>30</v>
      </c>
      <c r="BM546" s="84">
        <v>38</v>
      </c>
      <c r="BN546" s="83">
        <f t="shared" si="426"/>
        <v>42</v>
      </c>
      <c r="BO546" s="83">
        <f t="shared" si="427"/>
        <v>64</v>
      </c>
      <c r="BP546" s="83">
        <f t="shared" si="428"/>
        <v>289</v>
      </c>
      <c r="BQ546" s="83">
        <f t="shared" si="429"/>
        <v>313</v>
      </c>
      <c r="BR546" s="83">
        <f t="shared" si="430"/>
        <v>7</v>
      </c>
      <c r="BS546" s="77">
        <f t="shared" si="445"/>
        <v>673</v>
      </c>
      <c r="BT546" s="83">
        <f t="shared" si="431"/>
        <v>0</v>
      </c>
      <c r="BU546" s="77"/>
      <c r="BV546" s="83">
        <f t="shared" si="432"/>
        <v>0</v>
      </c>
      <c r="BW546" s="83">
        <f t="shared" si="433"/>
        <v>0</v>
      </c>
      <c r="BX546" s="83">
        <f t="shared" si="434"/>
        <v>0</v>
      </c>
      <c r="BY546" s="83">
        <f t="shared" si="435"/>
        <v>0</v>
      </c>
      <c r="BZ546" s="83">
        <f t="shared" si="436"/>
        <v>0</v>
      </c>
      <c r="CA546" s="77">
        <f t="shared" si="446"/>
        <v>0</v>
      </c>
      <c r="CC546" s="77"/>
      <c r="CI546" s="77">
        <f t="shared" si="447"/>
        <v>0</v>
      </c>
      <c r="CP546" s="77">
        <f t="shared" si="448"/>
        <v>0</v>
      </c>
      <c r="CQ546" s="85">
        <f t="shared" si="437"/>
        <v>0</v>
      </c>
      <c r="CR546" s="77"/>
      <c r="CS546" s="85">
        <f t="shared" si="406"/>
        <v>0</v>
      </c>
      <c r="CT546" s="85">
        <f t="shared" si="407"/>
        <v>0</v>
      </c>
      <c r="CU546" s="85">
        <f t="shared" si="408"/>
        <v>0</v>
      </c>
      <c r="CV546" s="85">
        <f t="shared" si="409"/>
        <v>0</v>
      </c>
      <c r="CW546" s="85">
        <f t="shared" si="405"/>
        <v>0</v>
      </c>
      <c r="CX546" s="77">
        <f t="shared" si="449"/>
        <v>0</v>
      </c>
      <c r="ET546" s="85">
        <v>28</v>
      </c>
      <c r="EU546" s="85">
        <v>32</v>
      </c>
      <c r="EV546" s="85">
        <v>29</v>
      </c>
      <c r="EW546" s="85">
        <v>228</v>
      </c>
      <c r="EX546" s="85">
        <v>236</v>
      </c>
      <c r="EY546" s="85">
        <v>3</v>
      </c>
      <c r="EZ546" s="85">
        <v>2</v>
      </c>
      <c r="FA546" s="85">
        <v>10</v>
      </c>
      <c r="FB546" s="85">
        <v>35</v>
      </c>
      <c r="FC546" s="85">
        <v>61</v>
      </c>
      <c r="FD546" s="85">
        <v>77</v>
      </c>
      <c r="FE546" s="85">
        <v>4</v>
      </c>
      <c r="FL546" s="86">
        <f t="shared" si="450"/>
        <v>371.19999999999982</v>
      </c>
      <c r="FM546" s="99">
        <f t="shared" si="438"/>
        <v>18</v>
      </c>
      <c r="FN546" s="99">
        <f t="shared" si="439"/>
        <v>3</v>
      </c>
      <c r="FO546" s="100">
        <f t="shared" si="440"/>
        <v>3.06</v>
      </c>
      <c r="FP546" s="100">
        <f t="shared" si="441"/>
        <v>513</v>
      </c>
      <c r="FQ546" s="101">
        <v>0.19656925426851304</v>
      </c>
      <c r="FR546" s="101">
        <v>0.13209514499837086</v>
      </c>
      <c r="FS546" s="101">
        <v>0.16883691021622058</v>
      </c>
      <c r="FT546" s="100" t="s">
        <v>2276</v>
      </c>
      <c r="FU546" s="100" t="s">
        <v>1807</v>
      </c>
      <c r="FV546" s="100" t="s">
        <v>2075</v>
      </c>
      <c r="FW546" s="100" t="s">
        <v>2026</v>
      </c>
      <c r="FX546" s="100" t="s">
        <v>2035</v>
      </c>
      <c r="FY546" s="100" t="s">
        <v>1928</v>
      </c>
      <c r="FZ546" s="100" t="s">
        <v>1948</v>
      </c>
      <c r="GA546" s="100" t="s">
        <v>1638</v>
      </c>
      <c r="GB546" s="100"/>
    </row>
    <row r="547" spans="1:184" hidden="1" x14ac:dyDescent="0.25">
      <c r="A547" s="32" t="s">
        <v>529</v>
      </c>
      <c r="B547" s="90" t="s">
        <v>535</v>
      </c>
      <c r="C547" s="41" t="str">
        <f>'[1]Özet tablo'!P546</f>
        <v>KARS</v>
      </c>
      <c r="D547" s="41"/>
      <c r="E547" s="41"/>
      <c r="F547" s="41"/>
      <c r="G547" s="91">
        <v>43</v>
      </c>
      <c r="H547" s="91">
        <v>273</v>
      </c>
      <c r="I547" s="91">
        <v>195</v>
      </c>
      <c r="J547" s="91">
        <v>511</v>
      </c>
      <c r="K547" s="92">
        <v>38</v>
      </c>
      <c r="L547" s="92">
        <v>239</v>
      </c>
      <c r="M547" s="92">
        <v>181</v>
      </c>
      <c r="N547" s="92">
        <v>458</v>
      </c>
      <c r="O547" s="93">
        <v>116</v>
      </c>
      <c r="P547" s="40">
        <v>11</v>
      </c>
      <c r="Q547" s="94">
        <f t="shared" si="451"/>
        <v>-53</v>
      </c>
      <c r="R547" s="95">
        <f t="shared" si="452"/>
        <v>-0.10371819960861056</v>
      </c>
      <c r="S547" s="96">
        <v>399</v>
      </c>
      <c r="T547" s="96">
        <v>552</v>
      </c>
      <c r="U547" s="96">
        <v>458</v>
      </c>
      <c r="V547" s="96">
        <v>579</v>
      </c>
      <c r="W547" s="96">
        <v>1010</v>
      </c>
      <c r="X547" s="96">
        <v>1409</v>
      </c>
      <c r="Y547" s="73">
        <f t="shared" si="410"/>
        <v>9.5238095238095237</v>
      </c>
      <c r="Z547" s="73">
        <f t="shared" si="411"/>
        <v>43.29710144927536</v>
      </c>
      <c r="AA547" s="73">
        <f t="shared" si="412"/>
        <v>62.445414847161572</v>
      </c>
      <c r="AB547" s="73">
        <f t="shared" si="413"/>
        <v>51.980198019801982</v>
      </c>
      <c r="AC547" s="73">
        <f t="shared" si="414"/>
        <v>39.957416607523065</v>
      </c>
      <c r="AD547" s="97">
        <f t="shared" si="415"/>
        <v>485</v>
      </c>
      <c r="AE547" s="40">
        <f t="shared" si="416"/>
        <v>172</v>
      </c>
      <c r="AF547" s="98">
        <v>477</v>
      </c>
      <c r="AG547" s="98">
        <v>392</v>
      </c>
      <c r="AH547" s="98">
        <v>501</v>
      </c>
      <c r="AI547" s="98">
        <v>405</v>
      </c>
      <c r="AJ547" s="98">
        <v>117</v>
      </c>
      <c r="AK547" s="98">
        <v>126</v>
      </c>
      <c r="AL547" s="76">
        <v>33</v>
      </c>
      <c r="AM547" s="76">
        <v>35</v>
      </c>
      <c r="AN547" s="77">
        <v>56</v>
      </c>
      <c r="AO547" s="77">
        <v>221</v>
      </c>
      <c r="AP547" s="77">
        <v>182</v>
      </c>
      <c r="AQ547" s="77">
        <v>2</v>
      </c>
      <c r="AR547" s="77">
        <f t="shared" si="442"/>
        <v>461</v>
      </c>
      <c r="AS547" s="77">
        <v>13</v>
      </c>
      <c r="AT547" s="78">
        <v>102</v>
      </c>
      <c r="AU547" s="79">
        <v>97</v>
      </c>
      <c r="AV547" s="80">
        <f t="shared" si="417"/>
        <v>28.481806775407779</v>
      </c>
      <c r="AW547" s="80">
        <f t="shared" si="418"/>
        <v>43.267108167770417</v>
      </c>
      <c r="AX547" s="80">
        <f t="shared" si="419"/>
        <v>42.222222222222221</v>
      </c>
      <c r="AY547" s="81">
        <f t="shared" si="420"/>
        <v>14.285714285714285</v>
      </c>
      <c r="AZ547" s="81">
        <f t="shared" si="421"/>
        <v>44.11177644710579</v>
      </c>
      <c r="BA547" s="81">
        <f t="shared" si="422"/>
        <v>72.988505747126439</v>
      </c>
      <c r="BB547" s="81">
        <f t="shared" si="423"/>
        <v>58.846529814271754</v>
      </c>
      <c r="BC547" s="81">
        <f t="shared" si="424"/>
        <v>47.811816192560173</v>
      </c>
      <c r="BD547" s="82">
        <f t="shared" si="443"/>
        <v>141</v>
      </c>
      <c r="BE547" s="83">
        <v>33</v>
      </c>
      <c r="BF547" s="83">
        <v>36</v>
      </c>
      <c r="BG547" s="83">
        <v>47</v>
      </c>
      <c r="BH547" s="83">
        <v>205</v>
      </c>
      <c r="BI547" s="83">
        <v>207</v>
      </c>
      <c r="BJ547" s="83">
        <v>2</v>
      </c>
      <c r="BK547" s="77">
        <f t="shared" si="444"/>
        <v>461</v>
      </c>
      <c r="BL547" s="83">
        <f t="shared" si="425"/>
        <v>33</v>
      </c>
      <c r="BM547" s="84">
        <v>35</v>
      </c>
      <c r="BN547" s="83">
        <f t="shared" si="426"/>
        <v>36</v>
      </c>
      <c r="BO547" s="83">
        <f t="shared" si="427"/>
        <v>47</v>
      </c>
      <c r="BP547" s="83">
        <f t="shared" si="428"/>
        <v>205</v>
      </c>
      <c r="BQ547" s="83">
        <f t="shared" si="429"/>
        <v>207</v>
      </c>
      <c r="BR547" s="83">
        <f t="shared" si="430"/>
        <v>2</v>
      </c>
      <c r="BS547" s="77">
        <f t="shared" si="445"/>
        <v>461</v>
      </c>
      <c r="BT547" s="83">
        <f t="shared" si="431"/>
        <v>0</v>
      </c>
      <c r="BU547" s="77"/>
      <c r="BV547" s="83">
        <f t="shared" si="432"/>
        <v>0</v>
      </c>
      <c r="BW547" s="83">
        <f t="shared" si="433"/>
        <v>0</v>
      </c>
      <c r="BX547" s="83">
        <f t="shared" si="434"/>
        <v>0</v>
      </c>
      <c r="BY547" s="83">
        <f t="shared" si="435"/>
        <v>0</v>
      </c>
      <c r="BZ547" s="83">
        <f t="shared" si="436"/>
        <v>0</v>
      </c>
      <c r="CA547" s="77">
        <f t="shared" si="446"/>
        <v>0</v>
      </c>
      <c r="CC547" s="77"/>
      <c r="CI547" s="77">
        <f t="shared" si="447"/>
        <v>0</v>
      </c>
      <c r="CP547" s="77">
        <f t="shared" si="448"/>
        <v>0</v>
      </c>
      <c r="CQ547" s="85">
        <f t="shared" si="437"/>
        <v>0</v>
      </c>
      <c r="CR547" s="77"/>
      <c r="CS547" s="85">
        <f t="shared" si="406"/>
        <v>0</v>
      </c>
      <c r="CT547" s="85">
        <f t="shared" si="407"/>
        <v>0</v>
      </c>
      <c r="CU547" s="85">
        <f t="shared" si="408"/>
        <v>0</v>
      </c>
      <c r="CV547" s="85">
        <f t="shared" si="409"/>
        <v>0</v>
      </c>
      <c r="CW547" s="85">
        <f t="shared" si="405"/>
        <v>0</v>
      </c>
      <c r="CX547" s="77">
        <f t="shared" si="449"/>
        <v>0</v>
      </c>
      <c r="ET547" s="85">
        <v>32</v>
      </c>
      <c r="EU547" s="85">
        <v>32</v>
      </c>
      <c r="EV547" s="85">
        <v>41</v>
      </c>
      <c r="EW547" s="85">
        <v>190</v>
      </c>
      <c r="EX547" s="85">
        <v>175</v>
      </c>
      <c r="EY547" s="85">
        <v>2</v>
      </c>
      <c r="EZ547" s="85">
        <v>1</v>
      </c>
      <c r="FA547" s="85">
        <v>4</v>
      </c>
      <c r="FB547" s="85">
        <v>6</v>
      </c>
      <c r="FC547" s="85">
        <v>15</v>
      </c>
      <c r="FD547" s="85">
        <v>32</v>
      </c>
      <c r="FE547" s="85">
        <v>0</v>
      </c>
      <c r="FL547" s="86">
        <f t="shared" si="450"/>
        <v>127.19999999999993</v>
      </c>
      <c r="FM547" s="99">
        <f t="shared" si="438"/>
        <v>6</v>
      </c>
      <c r="FN547" s="99">
        <f t="shared" si="439"/>
        <v>1</v>
      </c>
      <c r="FO547" s="100">
        <f t="shared" si="440"/>
        <v>1.02</v>
      </c>
      <c r="FP547" s="100">
        <f t="shared" si="441"/>
        <v>171</v>
      </c>
      <c r="FQ547" s="101">
        <v>2.8901734104046284E-2</v>
      </c>
      <c r="FR547" s="101">
        <v>2.6372561968916415E-2</v>
      </c>
      <c r="FS547" s="101">
        <v>6.4230343300110751E-2</v>
      </c>
      <c r="FT547" s="100" t="s">
        <v>2131</v>
      </c>
      <c r="FU547" s="100" t="s">
        <v>2132</v>
      </c>
      <c r="FV547" s="100" t="s">
        <v>2133</v>
      </c>
      <c r="FW547" s="100" t="s">
        <v>2134</v>
      </c>
      <c r="FX547" s="100" t="s">
        <v>1651</v>
      </c>
      <c r="FY547" s="100" t="s">
        <v>1793</v>
      </c>
      <c r="FZ547" s="100" t="s">
        <v>1695</v>
      </c>
      <c r="GA547" s="100" t="s">
        <v>1862</v>
      </c>
      <c r="GB547" s="100"/>
    </row>
    <row r="548" spans="1:184" hidden="1" x14ac:dyDescent="0.25">
      <c r="A548" s="32" t="s">
        <v>529</v>
      </c>
      <c r="B548" s="90" t="s">
        <v>536</v>
      </c>
      <c r="C548" s="41" t="str">
        <f>'[1]Özet tablo'!P547</f>
        <v>KARS</v>
      </c>
      <c r="D548" s="41"/>
      <c r="E548" s="41"/>
      <c r="F548" s="41"/>
      <c r="G548" s="91">
        <v>15</v>
      </c>
      <c r="H548" s="91">
        <v>109</v>
      </c>
      <c r="I548" s="91">
        <v>89</v>
      </c>
      <c r="J548" s="91">
        <v>213</v>
      </c>
      <c r="K548" s="92">
        <v>37</v>
      </c>
      <c r="L548" s="92">
        <v>121</v>
      </c>
      <c r="M548" s="92">
        <v>70</v>
      </c>
      <c r="N548" s="92">
        <v>228</v>
      </c>
      <c r="O548" s="93">
        <v>38</v>
      </c>
      <c r="P548" s="40">
        <v>3</v>
      </c>
      <c r="Q548" s="94">
        <f t="shared" si="451"/>
        <v>15</v>
      </c>
      <c r="R548" s="95">
        <f t="shared" si="452"/>
        <v>7.0422535211267609E-2</v>
      </c>
      <c r="S548" s="96">
        <v>150</v>
      </c>
      <c r="T548" s="96">
        <v>221</v>
      </c>
      <c r="U548" s="96">
        <v>155</v>
      </c>
      <c r="V548" s="96">
        <v>213</v>
      </c>
      <c r="W548" s="96">
        <v>376</v>
      </c>
      <c r="X548" s="96">
        <v>526</v>
      </c>
      <c r="Y548" s="73">
        <f t="shared" si="410"/>
        <v>24.666666666666668</v>
      </c>
      <c r="Z548" s="73">
        <f t="shared" si="411"/>
        <v>54.751131221719461</v>
      </c>
      <c r="AA548" s="73">
        <f t="shared" si="412"/>
        <v>67.741935483870961</v>
      </c>
      <c r="AB548" s="73">
        <f t="shared" si="413"/>
        <v>60.106382978723403</v>
      </c>
      <c r="AC548" s="73">
        <f t="shared" si="414"/>
        <v>50</v>
      </c>
      <c r="AD548" s="97">
        <f t="shared" si="415"/>
        <v>150</v>
      </c>
      <c r="AE548" s="40">
        <f t="shared" si="416"/>
        <v>50</v>
      </c>
      <c r="AF548" s="98">
        <v>178</v>
      </c>
      <c r="AG548" s="98">
        <v>131</v>
      </c>
      <c r="AH548" s="98">
        <v>187</v>
      </c>
      <c r="AI548" s="98">
        <v>156</v>
      </c>
      <c r="AJ548" s="98">
        <v>59</v>
      </c>
      <c r="AK548" s="98">
        <v>41</v>
      </c>
      <c r="AL548" s="76">
        <v>16</v>
      </c>
      <c r="AM548" s="76">
        <v>19</v>
      </c>
      <c r="AN548" s="77">
        <v>23</v>
      </c>
      <c r="AO548" s="77">
        <v>93</v>
      </c>
      <c r="AP548" s="77">
        <v>99</v>
      </c>
      <c r="AQ548" s="77">
        <v>3</v>
      </c>
      <c r="AR548" s="77">
        <f t="shared" si="442"/>
        <v>218</v>
      </c>
      <c r="AS548" s="77">
        <v>18</v>
      </c>
      <c r="AT548" s="78">
        <v>16</v>
      </c>
      <c r="AU548" s="79">
        <v>40</v>
      </c>
      <c r="AV548" s="80">
        <f t="shared" si="417"/>
        <v>37.282229965156795</v>
      </c>
      <c r="AW548" s="80">
        <f t="shared" si="418"/>
        <v>51.603498542274053</v>
      </c>
      <c r="AX548" s="80">
        <f t="shared" si="419"/>
        <v>53.846153846153847</v>
      </c>
      <c r="AY548" s="81">
        <f t="shared" si="420"/>
        <v>17.557251908396946</v>
      </c>
      <c r="AZ548" s="81">
        <f t="shared" si="421"/>
        <v>49.732620320855617</v>
      </c>
      <c r="BA548" s="81">
        <f t="shared" si="422"/>
        <v>72.093023255813947</v>
      </c>
      <c r="BB548" s="81">
        <f t="shared" si="423"/>
        <v>61.691542288557208</v>
      </c>
      <c r="BC548" s="81">
        <f t="shared" si="424"/>
        <v>51.445086705202314</v>
      </c>
      <c r="BD548" s="82">
        <f t="shared" si="443"/>
        <v>60</v>
      </c>
      <c r="BE548" s="83">
        <v>16</v>
      </c>
      <c r="BF548" s="83">
        <v>17</v>
      </c>
      <c r="BG548" s="83">
        <v>21</v>
      </c>
      <c r="BH548" s="83">
        <v>81</v>
      </c>
      <c r="BI548" s="83">
        <v>117</v>
      </c>
      <c r="BJ548" s="83">
        <v>3</v>
      </c>
      <c r="BK548" s="77">
        <f t="shared" si="444"/>
        <v>222</v>
      </c>
      <c r="BL548" s="83">
        <f t="shared" si="425"/>
        <v>16</v>
      </c>
      <c r="BM548" s="84">
        <v>19</v>
      </c>
      <c r="BN548" s="83">
        <f t="shared" si="426"/>
        <v>17</v>
      </c>
      <c r="BO548" s="83">
        <f t="shared" si="427"/>
        <v>21</v>
      </c>
      <c r="BP548" s="83">
        <f t="shared" si="428"/>
        <v>81</v>
      </c>
      <c r="BQ548" s="83">
        <f t="shared" si="429"/>
        <v>117</v>
      </c>
      <c r="BR548" s="83">
        <f t="shared" si="430"/>
        <v>3</v>
      </c>
      <c r="BS548" s="77">
        <f t="shared" si="445"/>
        <v>222</v>
      </c>
      <c r="BT548" s="83">
        <f t="shared" si="431"/>
        <v>0</v>
      </c>
      <c r="BU548" s="77"/>
      <c r="BV548" s="83">
        <f t="shared" si="432"/>
        <v>0</v>
      </c>
      <c r="BW548" s="83">
        <f t="shared" si="433"/>
        <v>0</v>
      </c>
      <c r="BX548" s="83">
        <f t="shared" si="434"/>
        <v>0</v>
      </c>
      <c r="BY548" s="83">
        <f t="shared" si="435"/>
        <v>0</v>
      </c>
      <c r="BZ548" s="83">
        <f t="shared" si="436"/>
        <v>0</v>
      </c>
      <c r="CA548" s="77">
        <f t="shared" si="446"/>
        <v>0</v>
      </c>
      <c r="CC548" s="77"/>
      <c r="CI548" s="77">
        <f t="shared" si="447"/>
        <v>0</v>
      </c>
      <c r="CP548" s="77">
        <f t="shared" si="448"/>
        <v>0</v>
      </c>
      <c r="CQ548" s="85">
        <f t="shared" si="437"/>
        <v>0</v>
      </c>
      <c r="CR548" s="77"/>
      <c r="CS548" s="85">
        <f t="shared" si="406"/>
        <v>0</v>
      </c>
      <c r="CT548" s="85">
        <f t="shared" si="407"/>
        <v>0</v>
      </c>
      <c r="CU548" s="85">
        <f t="shared" si="408"/>
        <v>0</v>
      </c>
      <c r="CV548" s="85">
        <f t="shared" si="409"/>
        <v>0</v>
      </c>
      <c r="CW548" s="85">
        <f t="shared" si="405"/>
        <v>0</v>
      </c>
      <c r="CX548" s="77">
        <f t="shared" si="449"/>
        <v>0</v>
      </c>
      <c r="ET548" s="85">
        <v>15</v>
      </c>
      <c r="EU548" s="85">
        <v>15</v>
      </c>
      <c r="EV548" s="85">
        <v>18</v>
      </c>
      <c r="EW548" s="85">
        <v>69</v>
      </c>
      <c r="EX548" s="85">
        <v>90</v>
      </c>
      <c r="EY548" s="85">
        <v>3</v>
      </c>
      <c r="EZ548" s="85">
        <v>1</v>
      </c>
      <c r="FA548" s="85">
        <v>2</v>
      </c>
      <c r="FB548" s="85">
        <v>3</v>
      </c>
      <c r="FC548" s="85">
        <v>12</v>
      </c>
      <c r="FD548" s="85">
        <v>27</v>
      </c>
      <c r="FE548" s="85">
        <v>0</v>
      </c>
      <c r="FL548" s="86">
        <f t="shared" si="450"/>
        <v>29.099999999999994</v>
      </c>
      <c r="FM548" s="99">
        <f t="shared" si="438"/>
        <v>1</v>
      </c>
      <c r="FN548" s="99">
        <f t="shared" si="439"/>
        <v>0</v>
      </c>
      <c r="FO548" s="100">
        <f t="shared" si="440"/>
        <v>0.17</v>
      </c>
      <c r="FP548" s="100">
        <f t="shared" si="441"/>
        <v>0</v>
      </c>
      <c r="FQ548" s="101">
        <v>-0.17718855218855231</v>
      </c>
      <c r="FR548" s="101">
        <v>-0.28235294117647053</v>
      </c>
      <c r="FS548" s="101">
        <v>-0.40259740259740256</v>
      </c>
      <c r="FT548" s="100" t="s">
        <v>2258</v>
      </c>
      <c r="FU548" s="100" t="s">
        <v>2370</v>
      </c>
      <c r="FV548" s="100" t="s">
        <v>2373</v>
      </c>
      <c r="FW548" s="100" t="s">
        <v>1504</v>
      </c>
      <c r="FX548" s="100" t="s">
        <v>2325</v>
      </c>
      <c r="FY548" s="100" t="s">
        <v>1664</v>
      </c>
      <c r="FZ548" s="100" t="s">
        <v>2363</v>
      </c>
      <c r="GA548" s="100" t="s">
        <v>2159</v>
      </c>
      <c r="GB548" s="100"/>
    </row>
    <row r="549" spans="1:184" hidden="1" x14ac:dyDescent="0.25">
      <c r="A549" s="32" t="s">
        <v>537</v>
      </c>
      <c r="B549" s="90" t="s">
        <v>538</v>
      </c>
      <c r="C549" s="41" t="str">
        <f>'[1]Özet tablo'!P548</f>
        <v>KASTAMONU</v>
      </c>
      <c r="D549" s="41"/>
      <c r="E549" s="41"/>
      <c r="F549" s="41"/>
      <c r="G549" s="91">
        <v>0</v>
      </c>
      <c r="H549" s="91">
        <v>14</v>
      </c>
      <c r="I549" s="91">
        <v>17</v>
      </c>
      <c r="J549" s="91">
        <v>31</v>
      </c>
      <c r="K549" s="92">
        <v>0</v>
      </c>
      <c r="L549" s="92">
        <v>12</v>
      </c>
      <c r="M549" s="92">
        <v>22</v>
      </c>
      <c r="N549" s="92">
        <v>34</v>
      </c>
      <c r="O549" s="93">
        <v>2</v>
      </c>
      <c r="P549" s="40">
        <v>3</v>
      </c>
      <c r="Q549" s="94">
        <f t="shared" si="451"/>
        <v>3</v>
      </c>
      <c r="R549" s="95">
        <f t="shared" si="452"/>
        <v>9.6774193548387094E-2</v>
      </c>
      <c r="S549" s="96">
        <v>24</v>
      </c>
      <c r="T549" s="96">
        <v>37</v>
      </c>
      <c r="U549" s="96">
        <v>24</v>
      </c>
      <c r="V549" s="96">
        <v>32</v>
      </c>
      <c r="W549" s="96">
        <v>61</v>
      </c>
      <c r="X549" s="96">
        <v>85</v>
      </c>
      <c r="Y549" s="73">
        <f t="shared" si="410"/>
        <v>0</v>
      </c>
      <c r="Z549" s="73">
        <f t="shared" si="411"/>
        <v>32.432432432432435</v>
      </c>
      <c r="AA549" s="73">
        <f t="shared" si="412"/>
        <v>87.5</v>
      </c>
      <c r="AB549" s="73">
        <f t="shared" si="413"/>
        <v>54.098360655737707</v>
      </c>
      <c r="AC549" s="73">
        <f t="shared" si="414"/>
        <v>38.82352941176471</v>
      </c>
      <c r="AD549" s="97">
        <f t="shared" si="415"/>
        <v>28</v>
      </c>
      <c r="AE549" s="40">
        <f t="shared" si="416"/>
        <v>3</v>
      </c>
      <c r="AF549" s="98">
        <v>41</v>
      </c>
      <c r="AG549" s="98">
        <v>28</v>
      </c>
      <c r="AH549" s="98">
        <v>41</v>
      </c>
      <c r="AI549" s="98">
        <v>31</v>
      </c>
      <c r="AJ549" s="98">
        <v>13</v>
      </c>
      <c r="AK549" s="98">
        <v>11</v>
      </c>
      <c r="AL549" s="76">
        <v>1</v>
      </c>
      <c r="AM549" s="76">
        <v>1</v>
      </c>
      <c r="AN549" s="77">
        <v>0</v>
      </c>
      <c r="AO549" s="77">
        <v>10</v>
      </c>
      <c r="AP549" s="77">
        <v>19</v>
      </c>
      <c r="AQ549" s="77">
        <v>0</v>
      </c>
      <c r="AR549" s="77">
        <f t="shared" si="442"/>
        <v>29</v>
      </c>
      <c r="AS549" s="77">
        <v>6</v>
      </c>
      <c r="AT549" s="78">
        <v>2</v>
      </c>
      <c r="AU549" s="79">
        <v>2</v>
      </c>
      <c r="AV549" s="80">
        <f t="shared" si="417"/>
        <v>22.033898305084744</v>
      </c>
      <c r="AW549" s="80">
        <f t="shared" si="418"/>
        <v>31.944444444444443</v>
      </c>
      <c r="AX549" s="80">
        <f t="shared" si="419"/>
        <v>41.935483870967744</v>
      </c>
      <c r="AY549" s="81">
        <f t="shared" si="420"/>
        <v>0</v>
      </c>
      <c r="AZ549" s="81">
        <f t="shared" si="421"/>
        <v>24.390243902439025</v>
      </c>
      <c r="BA549" s="81">
        <f t="shared" si="422"/>
        <v>52.272727272727273</v>
      </c>
      <c r="BB549" s="81">
        <f t="shared" si="423"/>
        <v>38.82352941176471</v>
      </c>
      <c r="BC549" s="81">
        <f t="shared" si="424"/>
        <v>31.944444444444443</v>
      </c>
      <c r="BD549" s="82">
        <f t="shared" si="443"/>
        <v>21</v>
      </c>
      <c r="BE549" s="83">
        <v>1</v>
      </c>
      <c r="BF549" s="83">
        <v>2</v>
      </c>
      <c r="BG549" s="83">
        <v>0</v>
      </c>
      <c r="BH549" s="83">
        <v>9</v>
      </c>
      <c r="BI549" s="83">
        <v>20</v>
      </c>
      <c r="BJ549" s="83">
        <v>0</v>
      </c>
      <c r="BK549" s="77">
        <f t="shared" si="444"/>
        <v>29</v>
      </c>
      <c r="BL549" s="83">
        <f t="shared" si="425"/>
        <v>1</v>
      </c>
      <c r="BM549" s="84">
        <v>1</v>
      </c>
      <c r="BN549" s="83">
        <f t="shared" si="426"/>
        <v>2</v>
      </c>
      <c r="BO549" s="83">
        <f t="shared" si="427"/>
        <v>0</v>
      </c>
      <c r="BP549" s="83">
        <f t="shared" si="428"/>
        <v>9</v>
      </c>
      <c r="BQ549" s="83">
        <f t="shared" si="429"/>
        <v>20</v>
      </c>
      <c r="BR549" s="83">
        <f t="shared" si="430"/>
        <v>0</v>
      </c>
      <c r="BS549" s="77">
        <f t="shared" si="445"/>
        <v>29</v>
      </c>
      <c r="BT549" s="83">
        <f t="shared" si="431"/>
        <v>0</v>
      </c>
      <c r="BU549" s="77"/>
      <c r="BV549" s="83">
        <f t="shared" si="432"/>
        <v>0</v>
      </c>
      <c r="BW549" s="83">
        <f t="shared" si="433"/>
        <v>0</v>
      </c>
      <c r="BX549" s="83">
        <f t="shared" si="434"/>
        <v>0</v>
      </c>
      <c r="BY549" s="83">
        <f t="shared" si="435"/>
        <v>0</v>
      </c>
      <c r="BZ549" s="83">
        <f t="shared" si="436"/>
        <v>0</v>
      </c>
      <c r="CA549" s="77">
        <f t="shared" si="446"/>
        <v>0</v>
      </c>
      <c r="CC549" s="77"/>
      <c r="CI549" s="77">
        <f t="shared" si="447"/>
        <v>0</v>
      </c>
      <c r="CP549" s="77">
        <f t="shared" si="448"/>
        <v>0</v>
      </c>
      <c r="CQ549" s="85">
        <f t="shared" si="437"/>
        <v>0</v>
      </c>
      <c r="CR549" s="77"/>
      <c r="CS549" s="85">
        <f t="shared" si="406"/>
        <v>0</v>
      </c>
      <c r="CT549" s="85">
        <f t="shared" si="407"/>
        <v>0</v>
      </c>
      <c r="CU549" s="85">
        <f t="shared" si="408"/>
        <v>0</v>
      </c>
      <c r="CV549" s="85">
        <f t="shared" si="409"/>
        <v>0</v>
      </c>
      <c r="CW549" s="85">
        <f t="shared" si="405"/>
        <v>0</v>
      </c>
      <c r="CX549" s="77">
        <f t="shared" si="449"/>
        <v>0</v>
      </c>
      <c r="ET549" s="85">
        <v>1</v>
      </c>
      <c r="EU549" s="85">
        <v>2</v>
      </c>
      <c r="EV549" s="85">
        <v>0</v>
      </c>
      <c r="EW549" s="85">
        <v>9</v>
      </c>
      <c r="EX549" s="85">
        <v>20</v>
      </c>
      <c r="EY549" s="85">
        <v>0</v>
      </c>
      <c r="FL549" s="86">
        <f t="shared" si="450"/>
        <v>19.399999999999999</v>
      </c>
      <c r="FM549" s="99">
        <f t="shared" si="438"/>
        <v>0</v>
      </c>
      <c r="FN549" s="99">
        <f t="shared" si="439"/>
        <v>0</v>
      </c>
      <c r="FO549" s="100">
        <f t="shared" si="440"/>
        <v>0</v>
      </c>
      <c r="FP549" s="100">
        <f t="shared" si="441"/>
        <v>0</v>
      </c>
      <c r="FQ549" s="101">
        <v>-8.4745762711864892E-3</v>
      </c>
      <c r="FR549" s="101">
        <v>-9.0436590436590553E-2</v>
      </c>
      <c r="FS549" s="101">
        <v>0.5</v>
      </c>
      <c r="FT549" s="100" t="s">
        <v>1849</v>
      </c>
      <c r="FU549" s="100" t="s">
        <v>2220</v>
      </c>
      <c r="FV549" s="100" t="s">
        <v>1463</v>
      </c>
      <c r="FW549" s="100" t="s">
        <v>2335</v>
      </c>
      <c r="FX549" s="100" t="s">
        <v>2025</v>
      </c>
      <c r="FY549" s="100" t="s">
        <v>2375</v>
      </c>
      <c r="FZ549" s="100" t="s">
        <v>1774</v>
      </c>
      <c r="GA549" s="100" t="s">
        <v>2245</v>
      </c>
      <c r="GB549" s="100"/>
    </row>
    <row r="550" spans="1:184" hidden="1" x14ac:dyDescent="0.25">
      <c r="A550" s="32" t="s">
        <v>537</v>
      </c>
      <c r="B550" s="90" t="s">
        <v>539</v>
      </c>
      <c r="C550" s="41" t="str">
        <f>'[1]Özet tablo'!P549</f>
        <v>KASTAMONU</v>
      </c>
      <c r="D550" s="41"/>
      <c r="E550" s="41"/>
      <c r="F550" s="41"/>
      <c r="G550" s="91">
        <v>3</v>
      </c>
      <c r="H550" s="91">
        <v>7</v>
      </c>
      <c r="I550" s="91">
        <v>11</v>
      </c>
      <c r="J550" s="91">
        <v>21</v>
      </c>
      <c r="K550" s="92">
        <v>1</v>
      </c>
      <c r="L550" s="92">
        <v>10</v>
      </c>
      <c r="M550" s="92">
        <v>4</v>
      </c>
      <c r="N550" s="92">
        <v>15</v>
      </c>
      <c r="O550" s="93">
        <v>1</v>
      </c>
      <c r="P550" s="40">
        <v>2</v>
      </c>
      <c r="Q550" s="94">
        <f t="shared" si="451"/>
        <v>-6</v>
      </c>
      <c r="R550" s="95">
        <f t="shared" si="452"/>
        <v>-0.2857142857142857</v>
      </c>
      <c r="S550" s="96">
        <v>28</v>
      </c>
      <c r="T550" s="96">
        <v>23</v>
      </c>
      <c r="U550" s="96">
        <v>12</v>
      </c>
      <c r="V550" s="96">
        <v>17</v>
      </c>
      <c r="W550" s="96">
        <v>35</v>
      </c>
      <c r="X550" s="96">
        <v>63</v>
      </c>
      <c r="Y550" s="73">
        <f t="shared" si="410"/>
        <v>3.5714285714285712</v>
      </c>
      <c r="Z550" s="73">
        <f t="shared" si="411"/>
        <v>43.478260869565219</v>
      </c>
      <c r="AA550" s="73">
        <f t="shared" si="412"/>
        <v>25</v>
      </c>
      <c r="AB550" s="73">
        <f t="shared" si="413"/>
        <v>37.142857142857146</v>
      </c>
      <c r="AC550" s="73">
        <f t="shared" si="414"/>
        <v>22.222222222222221</v>
      </c>
      <c r="AD550" s="97">
        <f t="shared" si="415"/>
        <v>22</v>
      </c>
      <c r="AE550" s="40">
        <f t="shared" si="416"/>
        <v>9</v>
      </c>
      <c r="AF550" s="98">
        <v>38</v>
      </c>
      <c r="AG550" s="98">
        <v>27</v>
      </c>
      <c r="AH550" s="98">
        <v>42</v>
      </c>
      <c r="AI550" s="98">
        <v>25</v>
      </c>
      <c r="AJ550" s="98">
        <v>7</v>
      </c>
      <c r="AK550" s="98">
        <v>3</v>
      </c>
      <c r="AL550" s="76">
        <v>1</v>
      </c>
      <c r="AM550" s="76">
        <v>1</v>
      </c>
      <c r="AN550" s="77">
        <v>1</v>
      </c>
      <c r="AO550" s="77">
        <v>13</v>
      </c>
      <c r="AP550" s="77">
        <v>5</v>
      </c>
      <c r="AQ550" s="77">
        <v>0</v>
      </c>
      <c r="AR550" s="77">
        <f t="shared" si="442"/>
        <v>19</v>
      </c>
      <c r="AS550" s="77">
        <v>1</v>
      </c>
      <c r="AT550" s="78">
        <v>3</v>
      </c>
      <c r="AU550" s="79">
        <v>4</v>
      </c>
      <c r="AV550" s="80">
        <f t="shared" si="417"/>
        <v>9.6153846153846168</v>
      </c>
      <c r="AW550" s="80">
        <f t="shared" si="418"/>
        <v>25.373134328358208</v>
      </c>
      <c r="AX550" s="80">
        <f t="shared" si="419"/>
        <v>16</v>
      </c>
      <c r="AY550" s="81">
        <f t="shared" si="420"/>
        <v>3.7037037037037033</v>
      </c>
      <c r="AZ550" s="81">
        <f t="shared" si="421"/>
        <v>30.952380952380953</v>
      </c>
      <c r="BA550" s="81">
        <f t="shared" si="422"/>
        <v>37.5</v>
      </c>
      <c r="BB550" s="81">
        <f t="shared" si="423"/>
        <v>33.783783783783782</v>
      </c>
      <c r="BC550" s="81">
        <f t="shared" si="424"/>
        <v>22.033898305084744</v>
      </c>
      <c r="BD550" s="82">
        <f t="shared" si="443"/>
        <v>20</v>
      </c>
      <c r="BE550" s="83">
        <v>1</v>
      </c>
      <c r="BF550" s="83">
        <v>1</v>
      </c>
      <c r="BG550" s="83">
        <v>1</v>
      </c>
      <c r="BH550" s="83">
        <v>14</v>
      </c>
      <c r="BI550" s="83">
        <v>6</v>
      </c>
      <c r="BJ550" s="83">
        <v>0</v>
      </c>
      <c r="BK550" s="77">
        <f t="shared" si="444"/>
        <v>21</v>
      </c>
      <c r="BL550" s="83">
        <f t="shared" si="425"/>
        <v>1</v>
      </c>
      <c r="BM550" s="84">
        <v>1</v>
      </c>
      <c r="BN550" s="83">
        <f t="shared" si="426"/>
        <v>1</v>
      </c>
      <c r="BO550" s="83">
        <f t="shared" si="427"/>
        <v>1</v>
      </c>
      <c r="BP550" s="83">
        <f t="shared" si="428"/>
        <v>14</v>
      </c>
      <c r="BQ550" s="83">
        <f t="shared" si="429"/>
        <v>6</v>
      </c>
      <c r="BR550" s="83">
        <f t="shared" si="430"/>
        <v>0</v>
      </c>
      <c r="BS550" s="77">
        <f t="shared" si="445"/>
        <v>21</v>
      </c>
      <c r="BT550" s="83">
        <f t="shared" si="431"/>
        <v>0</v>
      </c>
      <c r="BU550" s="77"/>
      <c r="BV550" s="83">
        <f t="shared" si="432"/>
        <v>0</v>
      </c>
      <c r="BW550" s="83">
        <f t="shared" si="433"/>
        <v>0</v>
      </c>
      <c r="BX550" s="83">
        <f t="shared" si="434"/>
        <v>0</v>
      </c>
      <c r="BY550" s="83">
        <f t="shared" si="435"/>
        <v>0</v>
      </c>
      <c r="BZ550" s="83">
        <f t="shared" si="436"/>
        <v>0</v>
      </c>
      <c r="CA550" s="77">
        <f t="shared" si="446"/>
        <v>0</v>
      </c>
      <c r="CC550" s="77"/>
      <c r="CI550" s="77">
        <f t="shared" si="447"/>
        <v>0</v>
      </c>
      <c r="CP550" s="77">
        <f t="shared" si="448"/>
        <v>0</v>
      </c>
      <c r="CQ550" s="85">
        <f t="shared" si="437"/>
        <v>0</v>
      </c>
      <c r="CR550" s="77"/>
      <c r="CS550" s="85">
        <f t="shared" si="406"/>
        <v>0</v>
      </c>
      <c r="CT550" s="85">
        <f t="shared" si="407"/>
        <v>0</v>
      </c>
      <c r="CU550" s="85">
        <f t="shared" si="408"/>
        <v>0</v>
      </c>
      <c r="CV550" s="85">
        <f t="shared" si="409"/>
        <v>0</v>
      </c>
      <c r="CW550" s="85">
        <f t="shared" si="405"/>
        <v>0</v>
      </c>
      <c r="CX550" s="77">
        <f t="shared" si="449"/>
        <v>0</v>
      </c>
      <c r="ET550" s="85">
        <v>1</v>
      </c>
      <c r="EU550" s="85">
        <v>1</v>
      </c>
      <c r="EV550" s="85">
        <v>1</v>
      </c>
      <c r="EW550" s="85">
        <v>14</v>
      </c>
      <c r="EX550" s="85">
        <v>6</v>
      </c>
      <c r="EY550" s="85">
        <v>0</v>
      </c>
      <c r="FL550" s="86">
        <f t="shared" si="450"/>
        <v>25.9</v>
      </c>
      <c r="FM550" s="99">
        <f t="shared" si="438"/>
        <v>1</v>
      </c>
      <c r="FN550" s="99">
        <f t="shared" si="439"/>
        <v>0</v>
      </c>
      <c r="FO550" s="100">
        <f t="shared" si="440"/>
        <v>0.17</v>
      </c>
      <c r="FP550" s="100">
        <f t="shared" si="441"/>
        <v>0</v>
      </c>
      <c r="FQ550" s="101">
        <v>0.32265350357916978</v>
      </c>
      <c r="FR550" s="101">
        <v>0.1643401015228427</v>
      </c>
      <c r="FS550" s="101">
        <v>2.3157894736841992E-2</v>
      </c>
      <c r="FT550" s="100" t="s">
        <v>1879</v>
      </c>
      <c r="FU550" s="100" t="s">
        <v>2049</v>
      </c>
      <c r="FV550" s="100" t="s">
        <v>2139</v>
      </c>
      <c r="FW550" s="100" t="s">
        <v>1846</v>
      </c>
      <c r="FX550" s="100" t="s">
        <v>1518</v>
      </c>
      <c r="FY550" s="100" t="s">
        <v>1498</v>
      </c>
      <c r="FZ550" s="100" t="s">
        <v>2061</v>
      </c>
      <c r="GA550" s="100" t="s">
        <v>2255</v>
      </c>
      <c r="GB550" s="100"/>
    </row>
    <row r="551" spans="1:184" hidden="1" x14ac:dyDescent="0.25">
      <c r="A551" s="32" t="s">
        <v>537</v>
      </c>
      <c r="B551" s="90" t="s">
        <v>540</v>
      </c>
      <c r="C551" s="41" t="str">
        <f>'[1]Özet tablo'!P550</f>
        <v>KASTAMONU</v>
      </c>
      <c r="D551" s="41"/>
      <c r="E551" s="41"/>
      <c r="F551" s="41"/>
      <c r="G551" s="91">
        <v>11</v>
      </c>
      <c r="H551" s="91">
        <v>58</v>
      </c>
      <c r="I551" s="91">
        <v>62</v>
      </c>
      <c r="J551" s="91">
        <v>131</v>
      </c>
      <c r="K551" s="92">
        <v>13</v>
      </c>
      <c r="L551" s="92">
        <v>53</v>
      </c>
      <c r="M551" s="92">
        <v>94</v>
      </c>
      <c r="N551" s="92">
        <v>160</v>
      </c>
      <c r="O551" s="93">
        <v>18</v>
      </c>
      <c r="P551" s="40">
        <v>17</v>
      </c>
      <c r="Q551" s="94">
        <f t="shared" si="451"/>
        <v>29</v>
      </c>
      <c r="R551" s="95">
        <f t="shared" si="452"/>
        <v>0.22137404580152673</v>
      </c>
      <c r="S551" s="96">
        <v>148</v>
      </c>
      <c r="T551" s="96">
        <v>205</v>
      </c>
      <c r="U551" s="96">
        <v>162</v>
      </c>
      <c r="V551" s="96">
        <v>199</v>
      </c>
      <c r="W551" s="96">
        <v>367</v>
      </c>
      <c r="X551" s="96">
        <v>515</v>
      </c>
      <c r="Y551" s="73">
        <f t="shared" si="410"/>
        <v>8.7837837837837842</v>
      </c>
      <c r="Z551" s="73">
        <f t="shared" si="411"/>
        <v>25.853658536585368</v>
      </c>
      <c r="AA551" s="73">
        <f t="shared" si="412"/>
        <v>58.641975308641982</v>
      </c>
      <c r="AB551" s="73">
        <f t="shared" si="413"/>
        <v>40.326975476839237</v>
      </c>
      <c r="AC551" s="73">
        <f t="shared" si="414"/>
        <v>31.262135922330099</v>
      </c>
      <c r="AD551" s="97">
        <f t="shared" si="415"/>
        <v>219</v>
      </c>
      <c r="AE551" s="40">
        <f t="shared" si="416"/>
        <v>67</v>
      </c>
      <c r="AF551" s="98">
        <v>184</v>
      </c>
      <c r="AG551" s="98">
        <v>136</v>
      </c>
      <c r="AH551" s="98">
        <v>189</v>
      </c>
      <c r="AI551" s="98">
        <v>166</v>
      </c>
      <c r="AJ551" s="98">
        <v>39</v>
      </c>
      <c r="AK551" s="98">
        <v>48</v>
      </c>
      <c r="AL551" s="76">
        <v>6</v>
      </c>
      <c r="AM551" s="76">
        <v>9</v>
      </c>
      <c r="AN551" s="77">
        <v>18</v>
      </c>
      <c r="AO551" s="77">
        <v>62</v>
      </c>
      <c r="AP551" s="77">
        <v>94</v>
      </c>
      <c r="AQ551" s="77">
        <v>2</v>
      </c>
      <c r="AR551" s="77">
        <f t="shared" si="442"/>
        <v>176</v>
      </c>
      <c r="AS551" s="77">
        <v>15</v>
      </c>
      <c r="AT551" s="78">
        <v>15</v>
      </c>
      <c r="AU551" s="79">
        <v>14</v>
      </c>
      <c r="AV551" s="80">
        <f t="shared" si="417"/>
        <v>32.781456953642383</v>
      </c>
      <c r="AW551" s="80">
        <f t="shared" si="418"/>
        <v>40.281690140845072</v>
      </c>
      <c r="AX551" s="80">
        <f t="shared" si="419"/>
        <v>48.795180722891565</v>
      </c>
      <c r="AY551" s="81">
        <f t="shared" si="420"/>
        <v>13.23529411764706</v>
      </c>
      <c r="AZ551" s="81">
        <f t="shared" si="421"/>
        <v>32.804232804232804</v>
      </c>
      <c r="BA551" s="81">
        <f t="shared" si="422"/>
        <v>60</v>
      </c>
      <c r="BB551" s="81">
        <f t="shared" si="423"/>
        <v>46.954314720812185</v>
      </c>
      <c r="BC551" s="81">
        <f t="shared" si="424"/>
        <v>41.348973607038126</v>
      </c>
      <c r="BD551" s="82">
        <f t="shared" si="443"/>
        <v>82</v>
      </c>
      <c r="BE551" s="83">
        <v>6</v>
      </c>
      <c r="BF551" s="83">
        <v>8</v>
      </c>
      <c r="BG551" s="83">
        <v>16</v>
      </c>
      <c r="BH551" s="83">
        <v>53</v>
      </c>
      <c r="BI551" s="83">
        <v>102</v>
      </c>
      <c r="BJ551" s="83">
        <v>3</v>
      </c>
      <c r="BK551" s="77">
        <f t="shared" si="444"/>
        <v>174</v>
      </c>
      <c r="BL551" s="83">
        <f t="shared" si="425"/>
        <v>6</v>
      </c>
      <c r="BM551" s="84">
        <v>9</v>
      </c>
      <c r="BN551" s="83">
        <f t="shared" si="426"/>
        <v>8</v>
      </c>
      <c r="BO551" s="83">
        <f t="shared" si="427"/>
        <v>16</v>
      </c>
      <c r="BP551" s="83">
        <f t="shared" si="428"/>
        <v>53</v>
      </c>
      <c r="BQ551" s="83">
        <f t="shared" si="429"/>
        <v>102</v>
      </c>
      <c r="BR551" s="83">
        <f t="shared" si="430"/>
        <v>3</v>
      </c>
      <c r="BS551" s="77">
        <f t="shared" si="445"/>
        <v>174</v>
      </c>
      <c r="BT551" s="83">
        <f t="shared" si="431"/>
        <v>0</v>
      </c>
      <c r="BU551" s="77"/>
      <c r="BV551" s="83">
        <f t="shared" si="432"/>
        <v>0</v>
      </c>
      <c r="BW551" s="83">
        <f t="shared" si="433"/>
        <v>0</v>
      </c>
      <c r="BX551" s="83">
        <f t="shared" si="434"/>
        <v>0</v>
      </c>
      <c r="BY551" s="83">
        <f t="shared" si="435"/>
        <v>0</v>
      </c>
      <c r="BZ551" s="83">
        <f t="shared" si="436"/>
        <v>0</v>
      </c>
      <c r="CA551" s="77">
        <f t="shared" si="446"/>
        <v>0</v>
      </c>
      <c r="CC551" s="77"/>
      <c r="CI551" s="77">
        <f t="shared" si="447"/>
        <v>0</v>
      </c>
      <c r="CP551" s="77">
        <f t="shared" si="448"/>
        <v>0</v>
      </c>
      <c r="CQ551" s="85">
        <f t="shared" si="437"/>
        <v>0</v>
      </c>
      <c r="CR551" s="77"/>
      <c r="CS551" s="85">
        <f t="shared" si="406"/>
        <v>0</v>
      </c>
      <c r="CT551" s="85">
        <f t="shared" si="407"/>
        <v>0</v>
      </c>
      <c r="CU551" s="85">
        <f t="shared" si="408"/>
        <v>0</v>
      </c>
      <c r="CV551" s="85">
        <f t="shared" si="409"/>
        <v>0</v>
      </c>
      <c r="CW551" s="85">
        <f t="shared" si="405"/>
        <v>0</v>
      </c>
      <c r="CX551" s="77">
        <f t="shared" si="449"/>
        <v>0</v>
      </c>
      <c r="ET551" s="85">
        <v>5</v>
      </c>
      <c r="EU551" s="85">
        <v>5</v>
      </c>
      <c r="EV551" s="85">
        <v>6</v>
      </c>
      <c r="EW551" s="85">
        <v>27</v>
      </c>
      <c r="EX551" s="85">
        <v>72</v>
      </c>
      <c r="EY551" s="85">
        <v>1</v>
      </c>
      <c r="EZ551" s="85">
        <v>1</v>
      </c>
      <c r="FA551" s="85">
        <v>3</v>
      </c>
      <c r="FB551" s="85">
        <v>10</v>
      </c>
      <c r="FC551" s="85">
        <v>26</v>
      </c>
      <c r="FD551" s="85">
        <v>30</v>
      </c>
      <c r="FE551" s="85">
        <v>2</v>
      </c>
      <c r="FL551" s="86">
        <f t="shared" si="450"/>
        <v>75.499999999999972</v>
      </c>
      <c r="FM551" s="99">
        <f t="shared" si="438"/>
        <v>3</v>
      </c>
      <c r="FN551" s="99">
        <f t="shared" si="439"/>
        <v>0</v>
      </c>
      <c r="FO551" s="100">
        <f t="shared" si="440"/>
        <v>0.51</v>
      </c>
      <c r="FP551" s="100">
        <f t="shared" si="441"/>
        <v>0</v>
      </c>
      <c r="FQ551" s="101">
        <v>-5.8423913043478257E-2</v>
      </c>
      <c r="FR551" s="101">
        <v>-0.18402777777777782</v>
      </c>
      <c r="FS551" s="101">
        <v>0.10000000000000014</v>
      </c>
      <c r="FT551" s="100" t="s">
        <v>2335</v>
      </c>
      <c r="FU551" s="100" t="s">
        <v>1561</v>
      </c>
      <c r="FV551" s="100" t="s">
        <v>2026</v>
      </c>
      <c r="FW551" s="100" t="s">
        <v>1639</v>
      </c>
      <c r="FX551" s="100" t="s">
        <v>2132</v>
      </c>
      <c r="FY551" s="100" t="s">
        <v>1574</v>
      </c>
      <c r="FZ551" s="100" t="s">
        <v>1670</v>
      </c>
      <c r="GA551" s="100" t="s">
        <v>1923</v>
      </c>
      <c r="GB551" s="100"/>
    </row>
    <row r="552" spans="1:184" ht="14.45" hidden="1" customHeight="1" x14ac:dyDescent="0.25">
      <c r="A552" s="32" t="s">
        <v>537</v>
      </c>
      <c r="B552" s="90" t="s">
        <v>541</v>
      </c>
      <c r="C552" s="41" t="str">
        <f>'[1]Özet tablo'!P551</f>
        <v>KASTAMONU</v>
      </c>
      <c r="D552" s="41"/>
      <c r="E552" s="41"/>
      <c r="F552" s="41"/>
      <c r="G552" s="91">
        <v>1</v>
      </c>
      <c r="H552" s="91">
        <v>13</v>
      </c>
      <c r="I552" s="91">
        <v>19</v>
      </c>
      <c r="J552" s="91">
        <v>33</v>
      </c>
      <c r="K552" s="92">
        <v>0</v>
      </c>
      <c r="L552" s="92">
        <v>36</v>
      </c>
      <c r="M552" s="92">
        <v>29</v>
      </c>
      <c r="N552" s="92">
        <v>65</v>
      </c>
      <c r="O552" s="93">
        <v>2</v>
      </c>
      <c r="P552" s="40">
        <v>3</v>
      </c>
      <c r="Q552" s="94">
        <f t="shared" si="451"/>
        <v>32</v>
      </c>
      <c r="R552" s="95">
        <f t="shared" si="452"/>
        <v>0.96969696969696972</v>
      </c>
      <c r="S552" s="96">
        <v>34</v>
      </c>
      <c r="T552" s="96">
        <v>64</v>
      </c>
      <c r="U552" s="96">
        <v>56</v>
      </c>
      <c r="V552" s="96">
        <v>73</v>
      </c>
      <c r="W552" s="96">
        <v>120</v>
      </c>
      <c r="X552" s="96">
        <v>154</v>
      </c>
      <c r="Y552" s="73">
        <f t="shared" si="410"/>
        <v>0</v>
      </c>
      <c r="Z552" s="73">
        <f t="shared" si="411"/>
        <v>56.25</v>
      </c>
      <c r="AA552" s="73">
        <f t="shared" si="412"/>
        <v>50</v>
      </c>
      <c r="AB552" s="73">
        <f t="shared" si="413"/>
        <v>53.333333333333336</v>
      </c>
      <c r="AC552" s="73">
        <f t="shared" si="414"/>
        <v>41.558441558441558</v>
      </c>
      <c r="AD552" s="97">
        <f t="shared" si="415"/>
        <v>56</v>
      </c>
      <c r="AE552" s="40">
        <f t="shared" si="416"/>
        <v>28</v>
      </c>
      <c r="AF552" s="98">
        <v>54</v>
      </c>
      <c r="AG552" s="98">
        <v>55</v>
      </c>
      <c r="AH552" s="98">
        <v>48</v>
      </c>
      <c r="AI552" s="98">
        <v>44</v>
      </c>
      <c r="AJ552" s="98">
        <v>16</v>
      </c>
      <c r="AK552" s="98">
        <v>14</v>
      </c>
      <c r="AL552" s="76">
        <v>1</v>
      </c>
      <c r="AM552" s="76">
        <v>3</v>
      </c>
      <c r="AN552" s="77">
        <v>12</v>
      </c>
      <c r="AO552" s="77">
        <v>14</v>
      </c>
      <c r="AP552" s="77">
        <v>29</v>
      </c>
      <c r="AQ552" s="77">
        <v>0</v>
      </c>
      <c r="AR552" s="77">
        <f t="shared" si="442"/>
        <v>55</v>
      </c>
      <c r="AS552" s="77">
        <v>8</v>
      </c>
      <c r="AT552" s="77"/>
      <c r="AU552" s="79">
        <v>4</v>
      </c>
      <c r="AV552" s="80">
        <f t="shared" si="417"/>
        <v>33.333333333333329</v>
      </c>
      <c r="AW552" s="80">
        <f t="shared" si="418"/>
        <v>38.04347826086957</v>
      </c>
      <c r="AX552" s="80">
        <f t="shared" si="419"/>
        <v>47.727272727272727</v>
      </c>
      <c r="AY552" s="81">
        <f t="shared" si="420"/>
        <v>21.818181818181817</v>
      </c>
      <c r="AZ552" s="81">
        <f t="shared" si="421"/>
        <v>29.166666666666668</v>
      </c>
      <c r="BA552" s="81">
        <f t="shared" si="422"/>
        <v>55.000000000000007</v>
      </c>
      <c r="BB552" s="81">
        <f t="shared" si="423"/>
        <v>43.518518518518519</v>
      </c>
      <c r="BC552" s="81">
        <f t="shared" si="424"/>
        <v>39.130434782608695</v>
      </c>
      <c r="BD552" s="82">
        <f t="shared" si="443"/>
        <v>27</v>
      </c>
      <c r="BE552" s="83">
        <v>1</v>
      </c>
      <c r="BF552" s="83">
        <v>3</v>
      </c>
      <c r="BG552" s="83">
        <v>9</v>
      </c>
      <c r="BH552" s="83">
        <v>15</v>
      </c>
      <c r="BI552" s="83">
        <v>31</v>
      </c>
      <c r="BJ552" s="83">
        <v>0</v>
      </c>
      <c r="BK552" s="77">
        <f t="shared" si="444"/>
        <v>55</v>
      </c>
      <c r="BL552" s="83">
        <f t="shared" si="425"/>
        <v>1</v>
      </c>
      <c r="BM552" s="84">
        <v>3</v>
      </c>
      <c r="BN552" s="83">
        <f t="shared" si="426"/>
        <v>3</v>
      </c>
      <c r="BO552" s="83">
        <f t="shared" si="427"/>
        <v>9</v>
      </c>
      <c r="BP552" s="83">
        <f t="shared" si="428"/>
        <v>15</v>
      </c>
      <c r="BQ552" s="83">
        <f t="shared" si="429"/>
        <v>31</v>
      </c>
      <c r="BR552" s="83">
        <f t="shared" si="430"/>
        <v>0</v>
      </c>
      <c r="BS552" s="77">
        <f t="shared" si="445"/>
        <v>55</v>
      </c>
      <c r="BT552" s="83">
        <f t="shared" si="431"/>
        <v>0</v>
      </c>
      <c r="BU552" s="77"/>
      <c r="BV552" s="83">
        <f t="shared" si="432"/>
        <v>0</v>
      </c>
      <c r="BW552" s="83">
        <f t="shared" si="433"/>
        <v>0</v>
      </c>
      <c r="BX552" s="83">
        <f t="shared" si="434"/>
        <v>0</v>
      </c>
      <c r="BY552" s="83">
        <f t="shared" si="435"/>
        <v>0</v>
      </c>
      <c r="BZ552" s="83">
        <f t="shared" si="436"/>
        <v>0</v>
      </c>
      <c r="CA552" s="77">
        <f t="shared" si="446"/>
        <v>0</v>
      </c>
      <c r="CC552" s="77"/>
      <c r="CI552" s="77">
        <f t="shared" si="447"/>
        <v>0</v>
      </c>
      <c r="CP552" s="77">
        <f t="shared" si="448"/>
        <v>0</v>
      </c>
      <c r="CQ552" s="85">
        <f t="shared" si="437"/>
        <v>0</v>
      </c>
      <c r="CR552" s="77"/>
      <c r="CS552" s="85">
        <f t="shared" si="406"/>
        <v>0</v>
      </c>
      <c r="CT552" s="85">
        <f t="shared" si="407"/>
        <v>0</v>
      </c>
      <c r="CU552" s="85">
        <f t="shared" si="408"/>
        <v>0</v>
      </c>
      <c r="CV552" s="85">
        <f t="shared" si="409"/>
        <v>0</v>
      </c>
      <c r="CW552" s="85">
        <f t="shared" si="405"/>
        <v>0</v>
      </c>
      <c r="CX552" s="77">
        <f t="shared" si="449"/>
        <v>0</v>
      </c>
      <c r="EZ552" s="85">
        <v>1</v>
      </c>
      <c r="FA552" s="85">
        <v>3</v>
      </c>
      <c r="FB552" s="85">
        <v>9</v>
      </c>
      <c r="FC552" s="85">
        <v>15</v>
      </c>
      <c r="FD552" s="85">
        <v>31</v>
      </c>
      <c r="FE552" s="85">
        <v>0</v>
      </c>
      <c r="FL552" s="86">
        <f t="shared" si="450"/>
        <v>21.399999999999991</v>
      </c>
      <c r="FM552" s="99">
        <f t="shared" si="438"/>
        <v>1</v>
      </c>
      <c r="FN552" s="99">
        <f t="shared" si="439"/>
        <v>0</v>
      </c>
      <c r="FO552" s="100">
        <f t="shared" si="440"/>
        <v>0.17</v>
      </c>
      <c r="FP552" s="100">
        <f t="shared" si="441"/>
        <v>0</v>
      </c>
      <c r="FQ552" s="101">
        <v>-3.2894736842105136E-2</v>
      </c>
      <c r="FR552" s="101">
        <v>0.27129721945275281</v>
      </c>
      <c r="FS552" s="101">
        <v>0.17720883534136572</v>
      </c>
      <c r="FT552" s="100" t="s">
        <v>1938</v>
      </c>
      <c r="FU552" s="100" t="s">
        <v>1873</v>
      </c>
      <c r="FV552" s="100" t="s">
        <v>1744</v>
      </c>
      <c r="FW552" s="100" t="s">
        <v>1985</v>
      </c>
      <c r="FX552" s="100" t="s">
        <v>1834</v>
      </c>
      <c r="FY552" s="100" t="s">
        <v>2362</v>
      </c>
      <c r="FZ552" s="100" t="s">
        <v>2290</v>
      </c>
      <c r="GA552" s="100" t="s">
        <v>2271</v>
      </c>
      <c r="GB552" s="100"/>
    </row>
    <row r="553" spans="1:184" ht="12.75" hidden="1" customHeight="1" x14ac:dyDescent="0.25">
      <c r="A553" s="32" t="s">
        <v>537</v>
      </c>
      <c r="B553" s="90" t="s">
        <v>1005</v>
      </c>
      <c r="C553" s="41" t="str">
        <f>'[1]Özet tablo'!P552</f>
        <v>KASTAMONU</v>
      </c>
      <c r="D553" s="41"/>
      <c r="E553" s="41"/>
      <c r="F553" s="41"/>
      <c r="G553" s="91">
        <v>14</v>
      </c>
      <c r="H553" s="91">
        <v>25</v>
      </c>
      <c r="I553" s="91">
        <v>32</v>
      </c>
      <c r="J553" s="91">
        <v>71</v>
      </c>
      <c r="K553" s="92">
        <v>26</v>
      </c>
      <c r="L553" s="92">
        <v>27</v>
      </c>
      <c r="M553" s="92">
        <v>28</v>
      </c>
      <c r="N553" s="92">
        <v>81</v>
      </c>
      <c r="O553" s="93"/>
      <c r="P553" s="40">
        <v>4</v>
      </c>
      <c r="Q553" s="94">
        <f t="shared" si="451"/>
        <v>10</v>
      </c>
      <c r="R553" s="95">
        <f t="shared" si="452"/>
        <v>0.14084507042253522</v>
      </c>
      <c r="S553" s="96">
        <v>80</v>
      </c>
      <c r="T553" s="96">
        <v>84</v>
      </c>
      <c r="U553" s="96">
        <v>67</v>
      </c>
      <c r="V553" s="96">
        <v>82</v>
      </c>
      <c r="W553" s="96">
        <v>151</v>
      </c>
      <c r="X553" s="96">
        <v>231</v>
      </c>
      <c r="Y553" s="73">
        <f t="shared" si="410"/>
        <v>32.5</v>
      </c>
      <c r="Z553" s="73">
        <f t="shared" si="411"/>
        <v>32.142857142857146</v>
      </c>
      <c r="AA553" s="73">
        <f t="shared" si="412"/>
        <v>35.820895522388057</v>
      </c>
      <c r="AB553" s="73">
        <f t="shared" si="413"/>
        <v>33.774834437086092</v>
      </c>
      <c r="AC553" s="73">
        <f t="shared" si="414"/>
        <v>33.333333333333329</v>
      </c>
      <c r="AD553" s="97">
        <f t="shared" si="415"/>
        <v>100</v>
      </c>
      <c r="AE553" s="40">
        <f t="shared" si="416"/>
        <v>43</v>
      </c>
      <c r="AF553" s="98">
        <v>84</v>
      </c>
      <c r="AG553" s="98">
        <v>69</v>
      </c>
      <c r="AH553" s="98">
        <v>94</v>
      </c>
      <c r="AI553" s="98">
        <v>65</v>
      </c>
      <c r="AJ553" s="98">
        <v>18</v>
      </c>
      <c r="AK553" s="98">
        <v>20</v>
      </c>
      <c r="AL553" s="76">
        <v>1</v>
      </c>
      <c r="AM553" s="76">
        <v>4</v>
      </c>
      <c r="AN553" s="77">
        <v>14</v>
      </c>
      <c r="AO553" s="77">
        <v>41</v>
      </c>
      <c r="AP553" s="77">
        <v>29</v>
      </c>
      <c r="AQ553" s="77">
        <v>1</v>
      </c>
      <c r="AR553" s="77">
        <f t="shared" si="442"/>
        <v>85</v>
      </c>
      <c r="AS553" s="77">
        <v>7</v>
      </c>
      <c r="AT553" s="78">
        <v>1</v>
      </c>
      <c r="AU553" s="79">
        <v>5</v>
      </c>
      <c r="AV553" s="80">
        <f t="shared" si="417"/>
        <v>27.611940298507463</v>
      </c>
      <c r="AW553" s="80">
        <f t="shared" si="418"/>
        <v>40.25157232704403</v>
      </c>
      <c r="AX553" s="80">
        <f t="shared" si="419"/>
        <v>35.384615384615387</v>
      </c>
      <c r="AY553" s="81">
        <f t="shared" si="420"/>
        <v>20.289855072463769</v>
      </c>
      <c r="AZ553" s="81">
        <f t="shared" si="421"/>
        <v>43.61702127659575</v>
      </c>
      <c r="BA553" s="81">
        <f t="shared" si="422"/>
        <v>42.168674698795186</v>
      </c>
      <c r="BB553" s="81">
        <f t="shared" si="423"/>
        <v>42.93785310734463</v>
      </c>
      <c r="BC553" s="81">
        <f t="shared" si="424"/>
        <v>32.236842105263158</v>
      </c>
      <c r="BD553" s="82">
        <f t="shared" si="443"/>
        <v>48</v>
      </c>
      <c r="BE553" s="83">
        <v>1</v>
      </c>
      <c r="BF553" s="83">
        <v>5</v>
      </c>
      <c r="BG553" s="83">
        <v>18</v>
      </c>
      <c r="BH553" s="83">
        <v>38</v>
      </c>
      <c r="BI553" s="83">
        <v>43</v>
      </c>
      <c r="BJ553" s="83">
        <v>1</v>
      </c>
      <c r="BK553" s="77">
        <f t="shared" si="444"/>
        <v>100</v>
      </c>
      <c r="BL553" s="83">
        <f t="shared" si="425"/>
        <v>1</v>
      </c>
      <c r="BM553" s="84">
        <v>4</v>
      </c>
      <c r="BN553" s="83">
        <f t="shared" si="426"/>
        <v>5</v>
      </c>
      <c r="BO553" s="83">
        <f t="shared" si="427"/>
        <v>18</v>
      </c>
      <c r="BP553" s="83">
        <f t="shared" si="428"/>
        <v>38</v>
      </c>
      <c r="BQ553" s="83">
        <f t="shared" si="429"/>
        <v>43</v>
      </c>
      <c r="BR553" s="83">
        <f t="shared" si="430"/>
        <v>1</v>
      </c>
      <c r="BS553" s="77">
        <f t="shared" si="445"/>
        <v>100</v>
      </c>
      <c r="BT553" s="83">
        <f t="shared" si="431"/>
        <v>0</v>
      </c>
      <c r="BU553" s="77"/>
      <c r="BV553" s="83">
        <f t="shared" si="432"/>
        <v>0</v>
      </c>
      <c r="BW553" s="83">
        <f t="shared" si="433"/>
        <v>0</v>
      </c>
      <c r="BX553" s="83">
        <f t="shared" si="434"/>
        <v>0</v>
      </c>
      <c r="BY553" s="83">
        <f t="shared" si="435"/>
        <v>0</v>
      </c>
      <c r="BZ553" s="83">
        <f t="shared" si="436"/>
        <v>0</v>
      </c>
      <c r="CA553" s="77">
        <f t="shared" si="446"/>
        <v>0</v>
      </c>
      <c r="CC553" s="77"/>
      <c r="CI553" s="77">
        <f t="shared" si="447"/>
        <v>0</v>
      </c>
      <c r="CP553" s="77">
        <f t="shared" si="448"/>
        <v>0</v>
      </c>
      <c r="CQ553" s="85">
        <f t="shared" si="437"/>
        <v>0</v>
      </c>
      <c r="CR553" s="77"/>
      <c r="CS553" s="85">
        <f t="shared" si="406"/>
        <v>0</v>
      </c>
      <c r="CT553" s="85">
        <f t="shared" si="407"/>
        <v>0</v>
      </c>
      <c r="CU553" s="85">
        <f t="shared" si="408"/>
        <v>0</v>
      </c>
      <c r="CV553" s="85">
        <f t="shared" si="409"/>
        <v>0</v>
      </c>
      <c r="CW553" s="85">
        <f t="shared" si="405"/>
        <v>0</v>
      </c>
      <c r="CX553" s="77">
        <f t="shared" si="449"/>
        <v>0</v>
      </c>
      <c r="EZ553" s="85">
        <v>1</v>
      </c>
      <c r="FA553" s="85">
        <v>5</v>
      </c>
      <c r="FB553" s="85">
        <v>18</v>
      </c>
      <c r="FC553" s="85">
        <v>38</v>
      </c>
      <c r="FD553" s="85">
        <v>43</v>
      </c>
      <c r="FE553" s="85">
        <v>1</v>
      </c>
      <c r="FL553" s="86">
        <f t="shared" si="450"/>
        <v>39.299999999999997</v>
      </c>
      <c r="FM553" s="99">
        <f t="shared" si="438"/>
        <v>1</v>
      </c>
      <c r="FN553" s="99">
        <f t="shared" si="439"/>
        <v>0</v>
      </c>
      <c r="FO553" s="100">
        <f t="shared" si="440"/>
        <v>0.17</v>
      </c>
      <c r="FP553" s="100">
        <f t="shared" si="441"/>
        <v>0</v>
      </c>
      <c r="FQ553" s="101">
        <v>5.7599381483151788E-2</v>
      </c>
      <c r="FR553" s="101">
        <v>-4.9348598499802693E-2</v>
      </c>
      <c r="FS553" s="101">
        <v>-8.2339361292804752E-2</v>
      </c>
      <c r="FT553" s="100" t="s">
        <v>2329</v>
      </c>
      <c r="FU553" s="100" t="s">
        <v>1479</v>
      </c>
      <c r="FV553" s="100" t="s">
        <v>2326</v>
      </c>
      <c r="FW553" s="100" t="s">
        <v>1816</v>
      </c>
      <c r="FX553" s="100" t="s">
        <v>1847</v>
      </c>
      <c r="FY553" s="100" t="s">
        <v>2317</v>
      </c>
      <c r="FZ553" s="100" t="s">
        <v>2282</v>
      </c>
      <c r="GA553" s="100" t="s">
        <v>2311</v>
      </c>
      <c r="GB553" s="100"/>
    </row>
    <row r="554" spans="1:184" hidden="1" x14ac:dyDescent="0.25">
      <c r="A554" s="32" t="s">
        <v>537</v>
      </c>
      <c r="B554" s="90" t="s">
        <v>542</v>
      </c>
      <c r="C554" s="41" t="str">
        <f>'[1]Özet tablo'!P553</f>
        <v>KASTAMONU</v>
      </c>
      <c r="D554" s="41"/>
      <c r="E554" s="41"/>
      <c r="F554" s="41"/>
      <c r="G554" s="91">
        <v>21</v>
      </c>
      <c r="H554" s="91">
        <v>72</v>
      </c>
      <c r="I554" s="91">
        <v>70</v>
      </c>
      <c r="J554" s="91">
        <v>163</v>
      </c>
      <c r="K554" s="92">
        <v>17</v>
      </c>
      <c r="L554" s="92">
        <v>57</v>
      </c>
      <c r="M554" s="92">
        <v>84</v>
      </c>
      <c r="N554" s="92">
        <v>158</v>
      </c>
      <c r="O554" s="93">
        <v>16</v>
      </c>
      <c r="P554" s="40">
        <v>8</v>
      </c>
      <c r="Q554" s="94">
        <f t="shared" si="451"/>
        <v>-5</v>
      </c>
      <c r="R554" s="95">
        <f t="shared" si="452"/>
        <v>-3.0674846625766871E-2</v>
      </c>
      <c r="S554" s="96">
        <v>125</v>
      </c>
      <c r="T554" s="96">
        <v>185</v>
      </c>
      <c r="U554" s="96">
        <v>159</v>
      </c>
      <c r="V554" s="96">
        <v>205</v>
      </c>
      <c r="W554" s="96">
        <v>344</v>
      </c>
      <c r="X554" s="96">
        <v>469</v>
      </c>
      <c r="Y554" s="73">
        <f t="shared" si="410"/>
        <v>13.600000000000001</v>
      </c>
      <c r="Z554" s="73">
        <f t="shared" si="411"/>
        <v>30.810810810810814</v>
      </c>
      <c r="AA554" s="73">
        <f t="shared" si="412"/>
        <v>57.861635220125784</v>
      </c>
      <c r="AB554" s="73">
        <f t="shared" si="413"/>
        <v>43.313953488372093</v>
      </c>
      <c r="AC554" s="73">
        <f t="shared" si="414"/>
        <v>35.394456289978677</v>
      </c>
      <c r="AD554" s="97">
        <f t="shared" si="415"/>
        <v>195</v>
      </c>
      <c r="AE554" s="40">
        <f t="shared" si="416"/>
        <v>67</v>
      </c>
      <c r="AF554" s="98">
        <v>205</v>
      </c>
      <c r="AG554" s="98">
        <v>148</v>
      </c>
      <c r="AH554" s="98">
        <v>199</v>
      </c>
      <c r="AI554" s="98">
        <v>174</v>
      </c>
      <c r="AJ554" s="98">
        <v>52</v>
      </c>
      <c r="AK554" s="98">
        <v>61</v>
      </c>
      <c r="AL554" s="76">
        <v>3</v>
      </c>
      <c r="AM554" s="76">
        <v>7</v>
      </c>
      <c r="AN554" s="77">
        <v>20</v>
      </c>
      <c r="AO554" s="77">
        <v>55</v>
      </c>
      <c r="AP554" s="77">
        <v>72</v>
      </c>
      <c r="AQ554" s="77">
        <v>0</v>
      </c>
      <c r="AR554" s="77">
        <f t="shared" si="442"/>
        <v>147</v>
      </c>
      <c r="AS554" s="77">
        <v>10</v>
      </c>
      <c r="AT554" s="78">
        <v>19</v>
      </c>
      <c r="AU554" s="79">
        <v>29</v>
      </c>
      <c r="AV554" s="80">
        <f t="shared" si="417"/>
        <v>25.465838509316768</v>
      </c>
      <c r="AW554" s="80">
        <f t="shared" si="418"/>
        <v>31.367292225201069</v>
      </c>
      <c r="AX554" s="80">
        <f t="shared" si="419"/>
        <v>35.632183908045981</v>
      </c>
      <c r="AY554" s="81">
        <f t="shared" si="420"/>
        <v>13.513513513513514</v>
      </c>
      <c r="AZ554" s="81">
        <f t="shared" si="421"/>
        <v>27.638190954773869</v>
      </c>
      <c r="BA554" s="81">
        <f t="shared" si="422"/>
        <v>53.097345132743371</v>
      </c>
      <c r="BB554" s="81">
        <f t="shared" si="423"/>
        <v>41.17647058823529</v>
      </c>
      <c r="BC554" s="81">
        <f t="shared" si="424"/>
        <v>37.433155080213901</v>
      </c>
      <c r="BD554" s="82">
        <f t="shared" si="443"/>
        <v>106</v>
      </c>
      <c r="BE554" s="83">
        <v>3</v>
      </c>
      <c r="BF554" s="83">
        <v>9</v>
      </c>
      <c r="BG554" s="83">
        <v>15</v>
      </c>
      <c r="BH554" s="83">
        <v>54</v>
      </c>
      <c r="BI554" s="83">
        <v>78</v>
      </c>
      <c r="BJ554" s="83">
        <v>0</v>
      </c>
      <c r="BK554" s="77">
        <f t="shared" si="444"/>
        <v>147</v>
      </c>
      <c r="BL554" s="83">
        <f t="shared" si="425"/>
        <v>3</v>
      </c>
      <c r="BM554" s="84">
        <v>7</v>
      </c>
      <c r="BN554" s="83">
        <f t="shared" si="426"/>
        <v>9</v>
      </c>
      <c r="BO554" s="83">
        <f t="shared" si="427"/>
        <v>15</v>
      </c>
      <c r="BP554" s="83">
        <f t="shared" si="428"/>
        <v>54</v>
      </c>
      <c r="BQ554" s="83">
        <f t="shared" si="429"/>
        <v>78</v>
      </c>
      <c r="BR554" s="83">
        <f t="shared" si="430"/>
        <v>0</v>
      </c>
      <c r="BS554" s="77">
        <f t="shared" si="445"/>
        <v>147</v>
      </c>
      <c r="BT554" s="83">
        <f t="shared" si="431"/>
        <v>0</v>
      </c>
      <c r="BU554" s="77"/>
      <c r="BV554" s="83">
        <f t="shared" si="432"/>
        <v>0</v>
      </c>
      <c r="BW554" s="83">
        <f t="shared" si="433"/>
        <v>0</v>
      </c>
      <c r="BX554" s="83">
        <f t="shared" si="434"/>
        <v>0</v>
      </c>
      <c r="BY554" s="83">
        <f t="shared" si="435"/>
        <v>0</v>
      </c>
      <c r="BZ554" s="83">
        <f t="shared" si="436"/>
        <v>0</v>
      </c>
      <c r="CA554" s="77">
        <f t="shared" si="446"/>
        <v>0</v>
      </c>
      <c r="CC554" s="77"/>
      <c r="CI554" s="77">
        <f t="shared" si="447"/>
        <v>0</v>
      </c>
      <c r="CP554" s="77">
        <f t="shared" si="448"/>
        <v>0</v>
      </c>
      <c r="CQ554" s="85">
        <f t="shared" si="437"/>
        <v>0</v>
      </c>
      <c r="CR554" s="77"/>
      <c r="CS554" s="85">
        <f t="shared" si="406"/>
        <v>0</v>
      </c>
      <c r="CT554" s="85">
        <f t="shared" si="407"/>
        <v>0</v>
      </c>
      <c r="CU554" s="85">
        <f t="shared" si="408"/>
        <v>0</v>
      </c>
      <c r="CV554" s="85">
        <f t="shared" si="409"/>
        <v>0</v>
      </c>
      <c r="CW554" s="85">
        <f t="shared" si="405"/>
        <v>0</v>
      </c>
      <c r="CX554" s="77">
        <f t="shared" si="449"/>
        <v>0</v>
      </c>
      <c r="ET554" s="85">
        <v>2</v>
      </c>
      <c r="EU554" s="85">
        <v>2</v>
      </c>
      <c r="EV554" s="85">
        <v>0</v>
      </c>
      <c r="EW554" s="85">
        <v>19</v>
      </c>
      <c r="EX554" s="85">
        <v>11</v>
      </c>
      <c r="EY554" s="85">
        <v>0</v>
      </c>
      <c r="EZ554" s="85">
        <v>1</v>
      </c>
      <c r="FA554" s="85">
        <v>7</v>
      </c>
      <c r="FB554" s="85">
        <v>15</v>
      </c>
      <c r="FC554" s="85">
        <v>35</v>
      </c>
      <c r="FD554" s="85">
        <v>67</v>
      </c>
      <c r="FE554" s="85">
        <v>0</v>
      </c>
      <c r="FL554" s="86">
        <f t="shared" si="450"/>
        <v>115.09999999999997</v>
      </c>
      <c r="FM554" s="99">
        <f t="shared" si="438"/>
        <v>5</v>
      </c>
      <c r="FN554" s="99">
        <f t="shared" si="439"/>
        <v>1</v>
      </c>
      <c r="FO554" s="100">
        <f t="shared" si="440"/>
        <v>0.85</v>
      </c>
      <c r="FP554" s="100">
        <f t="shared" si="441"/>
        <v>171</v>
      </c>
      <c r="FQ554" s="101">
        <v>0.35603387438249828</v>
      </c>
      <c r="FR554" s="101">
        <v>0.2436281859070463</v>
      </c>
      <c r="FS554" s="101">
        <v>0.13378684807256239</v>
      </c>
      <c r="FT554" s="100" t="s">
        <v>1630</v>
      </c>
      <c r="FU554" s="100" t="s">
        <v>1655</v>
      </c>
      <c r="FV554" s="100" t="s">
        <v>1589</v>
      </c>
      <c r="FW554" s="100" t="s">
        <v>1546</v>
      </c>
      <c r="FX554" s="100" t="s">
        <v>1751</v>
      </c>
      <c r="FY554" s="100" t="s">
        <v>1752</v>
      </c>
      <c r="FZ554" s="100" t="s">
        <v>1618</v>
      </c>
      <c r="GA554" s="100" t="s">
        <v>1582</v>
      </c>
      <c r="GB554" s="100"/>
    </row>
    <row r="555" spans="1:184" hidden="1" x14ac:dyDescent="0.25">
      <c r="A555" s="32" t="s">
        <v>537</v>
      </c>
      <c r="B555" s="90" t="s">
        <v>543</v>
      </c>
      <c r="C555" s="41" t="str">
        <f>'[1]Özet tablo'!P554</f>
        <v>KASTAMONU</v>
      </c>
      <c r="D555" s="41"/>
      <c r="E555" s="41"/>
      <c r="F555" s="41"/>
      <c r="G555" s="91">
        <v>0</v>
      </c>
      <c r="H555" s="91">
        <v>22</v>
      </c>
      <c r="I555" s="91">
        <v>16</v>
      </c>
      <c r="J555" s="91">
        <v>38</v>
      </c>
      <c r="K555" s="92">
        <v>6</v>
      </c>
      <c r="L555" s="92">
        <v>25</v>
      </c>
      <c r="M555" s="92">
        <v>19</v>
      </c>
      <c r="N555" s="92">
        <v>50</v>
      </c>
      <c r="O555" s="93">
        <v>7</v>
      </c>
      <c r="P555" s="40">
        <v>5</v>
      </c>
      <c r="Q555" s="94">
        <f t="shared" si="451"/>
        <v>12</v>
      </c>
      <c r="R555" s="95">
        <f t="shared" si="452"/>
        <v>0.31578947368421051</v>
      </c>
      <c r="S555" s="96">
        <v>38</v>
      </c>
      <c r="T555" s="96">
        <v>54</v>
      </c>
      <c r="U555" s="96">
        <v>30</v>
      </c>
      <c r="V555" s="96">
        <v>46</v>
      </c>
      <c r="W555" s="96">
        <v>84</v>
      </c>
      <c r="X555" s="96">
        <v>122</v>
      </c>
      <c r="Y555" s="73">
        <f t="shared" si="410"/>
        <v>15.789473684210526</v>
      </c>
      <c r="Z555" s="73">
        <f t="shared" si="411"/>
        <v>46.296296296296298</v>
      </c>
      <c r="AA555" s="73">
        <f t="shared" si="412"/>
        <v>70</v>
      </c>
      <c r="AB555" s="73">
        <f t="shared" si="413"/>
        <v>54.761904761904766</v>
      </c>
      <c r="AC555" s="73">
        <f t="shared" si="414"/>
        <v>42.622950819672127</v>
      </c>
      <c r="AD555" s="97">
        <f t="shared" si="415"/>
        <v>38</v>
      </c>
      <c r="AE555" s="40">
        <f t="shared" si="416"/>
        <v>9</v>
      </c>
      <c r="AF555" s="98">
        <v>51</v>
      </c>
      <c r="AG555" s="98">
        <v>46</v>
      </c>
      <c r="AH555" s="98">
        <v>53</v>
      </c>
      <c r="AI555" s="98">
        <v>46</v>
      </c>
      <c r="AJ555" s="98">
        <v>17</v>
      </c>
      <c r="AK555" s="98">
        <v>15</v>
      </c>
      <c r="AL555" s="76">
        <v>4</v>
      </c>
      <c r="AM555" s="76">
        <v>6</v>
      </c>
      <c r="AN555" s="77">
        <v>13</v>
      </c>
      <c r="AO555" s="77">
        <v>29</v>
      </c>
      <c r="AP555" s="77">
        <v>40</v>
      </c>
      <c r="AQ555" s="77">
        <v>1</v>
      </c>
      <c r="AR555" s="77">
        <f t="shared" si="442"/>
        <v>83</v>
      </c>
      <c r="AS555" s="77">
        <v>11</v>
      </c>
      <c r="AT555" s="78">
        <v>2</v>
      </c>
      <c r="AU555" s="79">
        <v>8</v>
      </c>
      <c r="AV555" s="80">
        <f t="shared" si="417"/>
        <v>46.739130434782609</v>
      </c>
      <c r="AW555" s="80">
        <f t="shared" si="418"/>
        <v>59.595959595959592</v>
      </c>
      <c r="AX555" s="80">
        <f t="shared" si="419"/>
        <v>65.217391304347828</v>
      </c>
      <c r="AY555" s="81">
        <f t="shared" si="420"/>
        <v>28.260869565217391</v>
      </c>
      <c r="AZ555" s="81">
        <f t="shared" si="421"/>
        <v>54.716981132075468</v>
      </c>
      <c r="BA555" s="81">
        <f t="shared" si="422"/>
        <v>79.365079365079367</v>
      </c>
      <c r="BB555" s="81">
        <f t="shared" si="423"/>
        <v>68.103448275862064</v>
      </c>
      <c r="BC555" s="81">
        <f t="shared" si="424"/>
        <v>57.798165137614674</v>
      </c>
      <c r="BD555" s="82">
        <f t="shared" si="443"/>
        <v>13</v>
      </c>
      <c r="BE555" s="83">
        <v>3</v>
      </c>
      <c r="BF555" s="83">
        <v>7</v>
      </c>
      <c r="BG555" s="83">
        <v>29</v>
      </c>
      <c r="BH555" s="83">
        <v>40</v>
      </c>
      <c r="BI555" s="83">
        <v>46</v>
      </c>
      <c r="BJ555" s="83">
        <v>2</v>
      </c>
      <c r="BK555" s="77">
        <f t="shared" si="444"/>
        <v>117</v>
      </c>
      <c r="BL555" s="83">
        <f t="shared" si="425"/>
        <v>3</v>
      </c>
      <c r="BM555" s="84">
        <v>6</v>
      </c>
      <c r="BN555" s="83">
        <f t="shared" si="426"/>
        <v>7</v>
      </c>
      <c r="BO555" s="83">
        <f t="shared" si="427"/>
        <v>29</v>
      </c>
      <c r="BP555" s="83">
        <f t="shared" si="428"/>
        <v>40</v>
      </c>
      <c r="BQ555" s="83">
        <f t="shared" si="429"/>
        <v>46</v>
      </c>
      <c r="BR555" s="83">
        <f t="shared" si="430"/>
        <v>2</v>
      </c>
      <c r="BS555" s="77">
        <f t="shared" si="445"/>
        <v>117</v>
      </c>
      <c r="BT555" s="83">
        <f t="shared" si="431"/>
        <v>0</v>
      </c>
      <c r="BU555" s="77"/>
      <c r="BV555" s="83">
        <f t="shared" si="432"/>
        <v>0</v>
      </c>
      <c r="BW555" s="83">
        <f t="shared" si="433"/>
        <v>0</v>
      </c>
      <c r="BX555" s="83">
        <f t="shared" si="434"/>
        <v>0</v>
      </c>
      <c r="BY555" s="83">
        <f t="shared" si="435"/>
        <v>0</v>
      </c>
      <c r="BZ555" s="83">
        <f t="shared" si="436"/>
        <v>0</v>
      </c>
      <c r="CA555" s="77">
        <f t="shared" si="446"/>
        <v>0</v>
      </c>
      <c r="CC555" s="77"/>
      <c r="CI555" s="77">
        <f t="shared" si="447"/>
        <v>0</v>
      </c>
      <c r="CP555" s="77">
        <f t="shared" si="448"/>
        <v>0</v>
      </c>
      <c r="CQ555" s="85">
        <f t="shared" si="437"/>
        <v>0</v>
      </c>
      <c r="CR555" s="77"/>
      <c r="CS555" s="85">
        <f t="shared" si="406"/>
        <v>0</v>
      </c>
      <c r="CT555" s="85">
        <f t="shared" si="407"/>
        <v>0</v>
      </c>
      <c r="CU555" s="85">
        <f t="shared" si="408"/>
        <v>0</v>
      </c>
      <c r="CV555" s="85">
        <f t="shared" si="409"/>
        <v>0</v>
      </c>
      <c r="CW555" s="85">
        <f t="shared" si="405"/>
        <v>0</v>
      </c>
      <c r="CX555" s="77">
        <f t="shared" si="449"/>
        <v>0</v>
      </c>
      <c r="ET555" s="85">
        <v>2</v>
      </c>
      <c r="EU555" s="85">
        <v>3</v>
      </c>
      <c r="EV555" s="85">
        <v>1</v>
      </c>
      <c r="EW555" s="85">
        <v>12</v>
      </c>
      <c r="EX555" s="85">
        <v>7</v>
      </c>
      <c r="EY555" s="85">
        <v>1</v>
      </c>
      <c r="EZ555" s="85">
        <v>1</v>
      </c>
      <c r="FA555" s="85">
        <v>4</v>
      </c>
      <c r="FB555" s="85">
        <v>28</v>
      </c>
      <c r="FC555" s="85">
        <v>28</v>
      </c>
      <c r="FD555" s="85">
        <v>39</v>
      </c>
      <c r="FE555" s="85">
        <v>1</v>
      </c>
      <c r="FL555" s="86">
        <f t="shared" si="450"/>
        <v>0</v>
      </c>
      <c r="FM555" s="99">
        <f t="shared" si="438"/>
        <v>0</v>
      </c>
      <c r="FN555" s="99">
        <f t="shared" si="439"/>
        <v>0</v>
      </c>
      <c r="FO555" s="100">
        <f t="shared" si="440"/>
        <v>0</v>
      </c>
      <c r="FP555" s="100">
        <f t="shared" si="441"/>
        <v>0</v>
      </c>
      <c r="FQ555" s="101">
        <v>0.33145152535012484</v>
      </c>
      <c r="FR555" s="101">
        <v>0.10006346519991526</v>
      </c>
      <c r="FS555" s="101">
        <v>-3.7356321839080407E-2</v>
      </c>
      <c r="FT555" s="100" t="s">
        <v>1695</v>
      </c>
      <c r="FU555" s="100" t="s">
        <v>2188</v>
      </c>
      <c r="FV555" s="100" t="s">
        <v>2354</v>
      </c>
      <c r="FW555" s="100" t="s">
        <v>2284</v>
      </c>
      <c r="FX555" s="100" t="s">
        <v>1773</v>
      </c>
      <c r="FY555" s="100" t="s">
        <v>2290</v>
      </c>
      <c r="FZ555" s="100" t="s">
        <v>1574</v>
      </c>
      <c r="GA555" s="100" t="s">
        <v>1905</v>
      </c>
      <c r="GB555" s="100"/>
    </row>
    <row r="556" spans="1:184" hidden="1" x14ac:dyDescent="0.25">
      <c r="A556" s="32" t="s">
        <v>537</v>
      </c>
      <c r="B556" s="90" t="s">
        <v>544</v>
      </c>
      <c r="C556" s="41" t="str">
        <f>'[1]Özet tablo'!P555</f>
        <v>KASTAMONU</v>
      </c>
      <c r="D556" s="41"/>
      <c r="E556" s="41"/>
      <c r="F556" s="41"/>
      <c r="G556" s="91">
        <v>4</v>
      </c>
      <c r="H556" s="91">
        <v>25</v>
      </c>
      <c r="I556" s="91">
        <v>27</v>
      </c>
      <c r="J556" s="91">
        <v>56</v>
      </c>
      <c r="K556" s="92">
        <v>3</v>
      </c>
      <c r="L556" s="92">
        <v>18</v>
      </c>
      <c r="M556" s="92">
        <v>35</v>
      </c>
      <c r="N556" s="92">
        <v>56</v>
      </c>
      <c r="O556" s="93">
        <v>9</v>
      </c>
      <c r="P556" s="40">
        <v>4</v>
      </c>
      <c r="Q556" s="94">
        <f t="shared" si="451"/>
        <v>0</v>
      </c>
      <c r="R556" s="95">
        <f t="shared" si="452"/>
        <v>0</v>
      </c>
      <c r="S556" s="96">
        <v>59</v>
      </c>
      <c r="T556" s="96">
        <v>93</v>
      </c>
      <c r="U556" s="96">
        <v>67</v>
      </c>
      <c r="V556" s="96">
        <v>82</v>
      </c>
      <c r="W556" s="96">
        <v>160</v>
      </c>
      <c r="X556" s="96">
        <v>219</v>
      </c>
      <c r="Y556" s="73">
        <f t="shared" si="410"/>
        <v>5.0847457627118651</v>
      </c>
      <c r="Z556" s="73">
        <f t="shared" si="411"/>
        <v>19.35483870967742</v>
      </c>
      <c r="AA556" s="73">
        <f t="shared" si="412"/>
        <v>59.701492537313428</v>
      </c>
      <c r="AB556" s="73">
        <f t="shared" si="413"/>
        <v>36.25</v>
      </c>
      <c r="AC556" s="73">
        <f t="shared" si="414"/>
        <v>27.853881278538811</v>
      </c>
      <c r="AD556" s="97">
        <f t="shared" si="415"/>
        <v>102</v>
      </c>
      <c r="AE556" s="40">
        <f t="shared" si="416"/>
        <v>27</v>
      </c>
      <c r="AF556" s="98">
        <v>78</v>
      </c>
      <c r="AG556" s="98">
        <v>64</v>
      </c>
      <c r="AH556" s="98">
        <v>76</v>
      </c>
      <c r="AI556" s="98">
        <v>72</v>
      </c>
      <c r="AJ556" s="98">
        <v>15</v>
      </c>
      <c r="AK556" s="98">
        <v>17</v>
      </c>
      <c r="AL556" s="76">
        <v>2</v>
      </c>
      <c r="AM556" s="76">
        <v>4</v>
      </c>
      <c r="AN556" s="77">
        <v>6</v>
      </c>
      <c r="AO556" s="77">
        <v>15</v>
      </c>
      <c r="AP556" s="77">
        <v>41</v>
      </c>
      <c r="AQ556" s="77">
        <v>2</v>
      </c>
      <c r="AR556" s="77">
        <f t="shared" si="442"/>
        <v>64</v>
      </c>
      <c r="AS556" s="77">
        <v>7</v>
      </c>
      <c r="AT556" s="78">
        <v>3</v>
      </c>
      <c r="AU556" s="79">
        <v>6</v>
      </c>
      <c r="AV556" s="80">
        <f t="shared" si="417"/>
        <v>30.882352941176471</v>
      </c>
      <c r="AW556" s="80">
        <f t="shared" si="418"/>
        <v>34.45945945945946</v>
      </c>
      <c r="AX556" s="80">
        <f t="shared" si="419"/>
        <v>50</v>
      </c>
      <c r="AY556" s="81">
        <f t="shared" si="420"/>
        <v>9.375</v>
      </c>
      <c r="AZ556" s="81">
        <f t="shared" si="421"/>
        <v>19.736842105263158</v>
      </c>
      <c r="BA556" s="81">
        <f t="shared" si="422"/>
        <v>57.47126436781609</v>
      </c>
      <c r="BB556" s="81">
        <f t="shared" si="423"/>
        <v>39.877300613496928</v>
      </c>
      <c r="BC556" s="81">
        <f t="shared" si="424"/>
        <v>37.086092715231786</v>
      </c>
      <c r="BD556" s="82">
        <f t="shared" si="443"/>
        <v>37</v>
      </c>
      <c r="BE556" s="83">
        <v>2</v>
      </c>
      <c r="BF556" s="83">
        <v>4</v>
      </c>
      <c r="BG556" s="83">
        <v>5</v>
      </c>
      <c r="BH556" s="83">
        <v>14</v>
      </c>
      <c r="BI556" s="83">
        <v>42</v>
      </c>
      <c r="BJ556" s="83">
        <v>2</v>
      </c>
      <c r="BK556" s="77">
        <f t="shared" si="444"/>
        <v>63</v>
      </c>
      <c r="BL556" s="83">
        <f t="shared" si="425"/>
        <v>2</v>
      </c>
      <c r="BM556" s="84">
        <v>4</v>
      </c>
      <c r="BN556" s="83">
        <f t="shared" si="426"/>
        <v>4</v>
      </c>
      <c r="BO556" s="83">
        <f t="shared" si="427"/>
        <v>5</v>
      </c>
      <c r="BP556" s="83">
        <f t="shared" si="428"/>
        <v>14</v>
      </c>
      <c r="BQ556" s="83">
        <f t="shared" si="429"/>
        <v>42</v>
      </c>
      <c r="BR556" s="83">
        <f t="shared" si="430"/>
        <v>2</v>
      </c>
      <c r="BS556" s="77">
        <f t="shared" si="445"/>
        <v>63</v>
      </c>
      <c r="BT556" s="83">
        <f t="shared" si="431"/>
        <v>0</v>
      </c>
      <c r="BU556" s="77"/>
      <c r="BV556" s="83">
        <f t="shared" si="432"/>
        <v>0</v>
      </c>
      <c r="BW556" s="83">
        <f t="shared" si="433"/>
        <v>0</v>
      </c>
      <c r="BX556" s="83">
        <f t="shared" si="434"/>
        <v>0</v>
      </c>
      <c r="BY556" s="83">
        <f t="shared" si="435"/>
        <v>0</v>
      </c>
      <c r="BZ556" s="83">
        <f t="shared" si="436"/>
        <v>0</v>
      </c>
      <c r="CA556" s="77">
        <f t="shared" si="446"/>
        <v>0</v>
      </c>
      <c r="CC556" s="77"/>
      <c r="CI556" s="77">
        <f t="shared" si="447"/>
        <v>0</v>
      </c>
      <c r="CP556" s="77">
        <f t="shared" si="448"/>
        <v>0</v>
      </c>
      <c r="CQ556" s="85">
        <f t="shared" si="437"/>
        <v>0</v>
      </c>
      <c r="CR556" s="77"/>
      <c r="CS556" s="85">
        <f t="shared" si="406"/>
        <v>0</v>
      </c>
      <c r="CT556" s="85">
        <f t="shared" si="407"/>
        <v>0</v>
      </c>
      <c r="CU556" s="85">
        <f t="shared" si="408"/>
        <v>0</v>
      </c>
      <c r="CV556" s="85">
        <f t="shared" si="409"/>
        <v>0</v>
      </c>
      <c r="CW556" s="85">
        <f t="shared" si="405"/>
        <v>0</v>
      </c>
      <c r="CX556" s="77">
        <f t="shared" si="449"/>
        <v>0</v>
      </c>
      <c r="ET556" s="85">
        <v>1</v>
      </c>
      <c r="EU556" s="85">
        <v>1</v>
      </c>
      <c r="EV556" s="85">
        <v>0</v>
      </c>
      <c r="EW556" s="85">
        <v>2</v>
      </c>
      <c r="EX556" s="85">
        <v>12</v>
      </c>
      <c r="EY556" s="85">
        <v>0</v>
      </c>
      <c r="EZ556" s="85">
        <v>1</v>
      </c>
      <c r="FA556" s="85">
        <v>3</v>
      </c>
      <c r="FB556" s="85">
        <v>5</v>
      </c>
      <c r="FC556" s="85">
        <v>12</v>
      </c>
      <c r="FD556" s="85">
        <v>30</v>
      </c>
      <c r="FE556" s="85">
        <v>2</v>
      </c>
      <c r="FL556" s="86">
        <f t="shared" si="450"/>
        <v>42.599999999999994</v>
      </c>
      <c r="FM556" s="99">
        <f t="shared" si="438"/>
        <v>2</v>
      </c>
      <c r="FN556" s="99">
        <f t="shared" si="439"/>
        <v>0</v>
      </c>
      <c r="FO556" s="100">
        <f t="shared" si="440"/>
        <v>0.34</v>
      </c>
      <c r="FP556" s="100">
        <f t="shared" si="441"/>
        <v>0</v>
      </c>
      <c r="FQ556" s="101">
        <v>0.460220971782971</v>
      </c>
      <c r="FR556" s="101">
        <v>0.47151334080252294</v>
      </c>
      <c r="FS556" s="101">
        <v>0.13584247258225329</v>
      </c>
      <c r="FT556" s="100" t="s">
        <v>1730</v>
      </c>
      <c r="FU556" s="100" t="s">
        <v>1426</v>
      </c>
      <c r="FV556" s="100" t="s">
        <v>1935</v>
      </c>
      <c r="FW556" s="100" t="s">
        <v>2079</v>
      </c>
      <c r="FX556" s="100" t="s">
        <v>2222</v>
      </c>
      <c r="FY556" s="100" t="s">
        <v>2308</v>
      </c>
      <c r="FZ556" s="100" t="s">
        <v>2210</v>
      </c>
      <c r="GA556" s="100" t="s">
        <v>1762</v>
      </c>
      <c r="GB556" s="100"/>
    </row>
    <row r="557" spans="1:184" hidden="1" x14ac:dyDescent="0.25">
      <c r="A557" s="32" t="s">
        <v>537</v>
      </c>
      <c r="B557" s="90" t="s">
        <v>545</v>
      </c>
      <c r="C557" s="41" t="str">
        <f>'[1]Özet tablo'!P556</f>
        <v>KASTAMONU</v>
      </c>
      <c r="D557" s="41"/>
      <c r="E557" s="41"/>
      <c r="F557" s="41"/>
      <c r="G557" s="91">
        <v>7</v>
      </c>
      <c r="H557" s="91">
        <v>48</v>
      </c>
      <c r="I557" s="91">
        <v>75</v>
      </c>
      <c r="J557" s="91">
        <v>130</v>
      </c>
      <c r="K557" s="92">
        <v>10</v>
      </c>
      <c r="L557" s="92">
        <v>28</v>
      </c>
      <c r="M557" s="92">
        <v>68</v>
      </c>
      <c r="N557" s="92">
        <v>106</v>
      </c>
      <c r="O557" s="93">
        <v>3</v>
      </c>
      <c r="P557" s="40">
        <v>12</v>
      </c>
      <c r="Q557" s="94">
        <f t="shared" si="451"/>
        <v>-24</v>
      </c>
      <c r="R557" s="95">
        <f t="shared" si="452"/>
        <v>-0.18461538461538463</v>
      </c>
      <c r="S557" s="96">
        <v>114</v>
      </c>
      <c r="T557" s="96">
        <v>140</v>
      </c>
      <c r="U557" s="96">
        <v>98</v>
      </c>
      <c r="V557" s="96">
        <v>131</v>
      </c>
      <c r="W557" s="96">
        <v>238</v>
      </c>
      <c r="X557" s="96">
        <v>352</v>
      </c>
      <c r="Y557" s="73">
        <f t="shared" si="410"/>
        <v>8.7719298245614024</v>
      </c>
      <c r="Z557" s="73">
        <f t="shared" si="411"/>
        <v>20</v>
      </c>
      <c r="AA557" s="73">
        <f t="shared" si="412"/>
        <v>60.204081632653065</v>
      </c>
      <c r="AB557" s="73">
        <f t="shared" si="413"/>
        <v>36.554621848739494</v>
      </c>
      <c r="AC557" s="73">
        <f t="shared" si="414"/>
        <v>27.556818181818183</v>
      </c>
      <c r="AD557" s="97">
        <f t="shared" si="415"/>
        <v>151</v>
      </c>
      <c r="AE557" s="40">
        <f t="shared" si="416"/>
        <v>39</v>
      </c>
      <c r="AF557" s="98">
        <v>154</v>
      </c>
      <c r="AG557" s="98">
        <v>115</v>
      </c>
      <c r="AH557" s="98">
        <v>141</v>
      </c>
      <c r="AI557" s="98">
        <v>103</v>
      </c>
      <c r="AJ557" s="98">
        <v>33</v>
      </c>
      <c r="AK557" s="98">
        <v>34</v>
      </c>
      <c r="AL557" s="76">
        <v>3</v>
      </c>
      <c r="AM557" s="76">
        <v>6</v>
      </c>
      <c r="AN557" s="77">
        <v>8</v>
      </c>
      <c r="AO557" s="77">
        <v>56</v>
      </c>
      <c r="AP557" s="77">
        <v>83</v>
      </c>
      <c r="AQ557" s="77">
        <v>1</v>
      </c>
      <c r="AR557" s="77">
        <f t="shared" si="442"/>
        <v>148</v>
      </c>
      <c r="AS557" s="77">
        <v>20</v>
      </c>
      <c r="AT557" s="78">
        <v>3</v>
      </c>
      <c r="AU557" s="79">
        <v>7</v>
      </c>
      <c r="AV557" s="80">
        <f t="shared" si="417"/>
        <v>33.027522935779821</v>
      </c>
      <c r="AW557" s="80">
        <f t="shared" si="418"/>
        <v>49.180327868852459</v>
      </c>
      <c r="AX557" s="80">
        <f t="shared" si="419"/>
        <v>62.135922330097081</v>
      </c>
      <c r="AY557" s="81">
        <f t="shared" si="420"/>
        <v>6.9565217391304346</v>
      </c>
      <c r="AZ557" s="81">
        <f t="shared" si="421"/>
        <v>39.716312056737593</v>
      </c>
      <c r="BA557" s="81">
        <f t="shared" si="422"/>
        <v>68.382352941176478</v>
      </c>
      <c r="BB557" s="81">
        <f t="shared" si="423"/>
        <v>53.790613718411549</v>
      </c>
      <c r="BC557" s="81">
        <f t="shared" si="424"/>
        <v>40.239043824701191</v>
      </c>
      <c r="BD557" s="82">
        <f t="shared" si="443"/>
        <v>43</v>
      </c>
      <c r="BE557" s="83">
        <v>3</v>
      </c>
      <c r="BF557" s="83">
        <v>7</v>
      </c>
      <c r="BG557" s="83">
        <v>7</v>
      </c>
      <c r="BH557" s="83">
        <v>52</v>
      </c>
      <c r="BI557" s="83">
        <v>84</v>
      </c>
      <c r="BJ557" s="83">
        <v>4</v>
      </c>
      <c r="BK557" s="77">
        <f t="shared" si="444"/>
        <v>147</v>
      </c>
      <c r="BL557" s="83">
        <f t="shared" si="425"/>
        <v>3</v>
      </c>
      <c r="BM557" s="84">
        <v>6</v>
      </c>
      <c r="BN557" s="83">
        <f t="shared" si="426"/>
        <v>7</v>
      </c>
      <c r="BO557" s="83">
        <f t="shared" si="427"/>
        <v>7</v>
      </c>
      <c r="BP557" s="83">
        <f t="shared" si="428"/>
        <v>52</v>
      </c>
      <c r="BQ557" s="83">
        <f t="shared" si="429"/>
        <v>84</v>
      </c>
      <c r="BR557" s="83">
        <f t="shared" si="430"/>
        <v>4</v>
      </c>
      <c r="BS557" s="77">
        <f t="shared" si="445"/>
        <v>147</v>
      </c>
      <c r="BT557" s="83">
        <f t="shared" si="431"/>
        <v>0</v>
      </c>
      <c r="BU557" s="77"/>
      <c r="BV557" s="83">
        <f t="shared" si="432"/>
        <v>0</v>
      </c>
      <c r="BW557" s="83">
        <f t="shared" si="433"/>
        <v>0</v>
      </c>
      <c r="BX557" s="83">
        <f t="shared" si="434"/>
        <v>0</v>
      </c>
      <c r="BY557" s="83">
        <f t="shared" si="435"/>
        <v>0</v>
      </c>
      <c r="BZ557" s="83">
        <f t="shared" si="436"/>
        <v>0</v>
      </c>
      <c r="CA557" s="77">
        <f t="shared" si="446"/>
        <v>0</v>
      </c>
      <c r="CC557" s="77"/>
      <c r="CI557" s="77">
        <f t="shared" si="447"/>
        <v>0</v>
      </c>
      <c r="CP557" s="77">
        <f t="shared" si="448"/>
        <v>0</v>
      </c>
      <c r="CQ557" s="85">
        <f t="shared" si="437"/>
        <v>0</v>
      </c>
      <c r="CR557" s="77"/>
      <c r="CS557" s="85">
        <f t="shared" si="406"/>
        <v>0</v>
      </c>
      <c r="CT557" s="85">
        <f t="shared" si="407"/>
        <v>0</v>
      </c>
      <c r="CU557" s="85">
        <f t="shared" si="408"/>
        <v>0</v>
      </c>
      <c r="CV557" s="85">
        <f t="shared" si="409"/>
        <v>0</v>
      </c>
      <c r="CW557" s="85">
        <f t="shared" si="405"/>
        <v>0</v>
      </c>
      <c r="CX557" s="77">
        <f t="shared" si="449"/>
        <v>0</v>
      </c>
      <c r="ET557" s="85">
        <v>2</v>
      </c>
      <c r="EU557" s="85">
        <v>3</v>
      </c>
      <c r="EV557" s="85">
        <v>2</v>
      </c>
      <c r="EW557" s="85">
        <v>12</v>
      </c>
      <c r="EX557" s="85">
        <v>37</v>
      </c>
      <c r="EY557" s="85">
        <v>2</v>
      </c>
      <c r="EZ557" s="85">
        <v>1</v>
      </c>
      <c r="FA557" s="85">
        <v>4</v>
      </c>
      <c r="FB557" s="85">
        <v>5</v>
      </c>
      <c r="FC557" s="85">
        <v>40</v>
      </c>
      <c r="FD557" s="85">
        <v>47</v>
      </c>
      <c r="FE557" s="85">
        <v>2</v>
      </c>
      <c r="FL557" s="86">
        <f t="shared" si="450"/>
        <v>27.799999999999983</v>
      </c>
      <c r="FM557" s="99">
        <f t="shared" si="438"/>
        <v>1</v>
      </c>
      <c r="FN557" s="99">
        <f t="shared" si="439"/>
        <v>0</v>
      </c>
      <c r="FO557" s="100">
        <f t="shared" si="440"/>
        <v>0.17</v>
      </c>
      <c r="FP557" s="100">
        <f t="shared" si="441"/>
        <v>0</v>
      </c>
      <c r="FQ557" s="101">
        <v>0.32885237739606682</v>
      </c>
      <c r="FR557" s="101">
        <v>3.0791788856304948E-2</v>
      </c>
      <c r="FS557" s="101">
        <v>-1.0263929618768359E-2</v>
      </c>
      <c r="FT557" s="100" t="s">
        <v>2007</v>
      </c>
      <c r="FU557" s="100" t="s">
        <v>1654</v>
      </c>
      <c r="FV557" s="100" t="s">
        <v>1679</v>
      </c>
      <c r="FW557" s="100" t="s">
        <v>1979</v>
      </c>
      <c r="FX557" s="100" t="s">
        <v>2349</v>
      </c>
      <c r="FY557" s="100" t="s">
        <v>2321</v>
      </c>
      <c r="FZ557" s="100" t="s">
        <v>1489</v>
      </c>
      <c r="GA557" s="100" t="s">
        <v>2001</v>
      </c>
      <c r="GB557" s="100"/>
    </row>
    <row r="558" spans="1:184" hidden="1" x14ac:dyDescent="0.25">
      <c r="A558" s="32" t="s">
        <v>537</v>
      </c>
      <c r="B558" s="90" t="s">
        <v>546</v>
      </c>
      <c r="C558" s="41" t="str">
        <f>'[1]Özet tablo'!P557</f>
        <v>KASTAMONU</v>
      </c>
      <c r="D558" s="41"/>
      <c r="E558" s="41"/>
      <c r="F558" s="41"/>
      <c r="G558" s="91">
        <v>3</v>
      </c>
      <c r="H558" s="91">
        <v>13</v>
      </c>
      <c r="I558" s="91">
        <v>6</v>
      </c>
      <c r="J558" s="91">
        <v>22</v>
      </c>
      <c r="K558" s="92">
        <v>6</v>
      </c>
      <c r="L558" s="92">
        <v>11</v>
      </c>
      <c r="M558" s="92">
        <v>7</v>
      </c>
      <c r="N558" s="92">
        <v>24</v>
      </c>
      <c r="O558" s="93">
        <v>16</v>
      </c>
      <c r="P558" s="40">
        <v>1</v>
      </c>
      <c r="Q558" s="94">
        <f t="shared" si="451"/>
        <v>2</v>
      </c>
      <c r="R558" s="95">
        <f t="shared" si="452"/>
        <v>9.0909090909090912E-2</v>
      </c>
      <c r="S558" s="96">
        <v>43</v>
      </c>
      <c r="T558" s="96">
        <v>64</v>
      </c>
      <c r="U558" s="96">
        <v>50</v>
      </c>
      <c r="V558" s="96">
        <v>68</v>
      </c>
      <c r="W558" s="96">
        <v>114</v>
      </c>
      <c r="X558" s="96">
        <v>157</v>
      </c>
      <c r="Y558" s="73">
        <f t="shared" si="410"/>
        <v>13.953488372093023</v>
      </c>
      <c r="Z558" s="73">
        <f t="shared" si="411"/>
        <v>17.1875</v>
      </c>
      <c r="AA558" s="73">
        <f t="shared" si="412"/>
        <v>44</v>
      </c>
      <c r="AB558" s="73">
        <f t="shared" si="413"/>
        <v>28.947368421052634</v>
      </c>
      <c r="AC558" s="73">
        <f t="shared" si="414"/>
        <v>24.840764331210192</v>
      </c>
      <c r="AD558" s="97">
        <f t="shared" si="415"/>
        <v>81</v>
      </c>
      <c r="AE558" s="40">
        <f t="shared" si="416"/>
        <v>28</v>
      </c>
      <c r="AF558" s="98">
        <v>63</v>
      </c>
      <c r="AG558" s="98">
        <v>41</v>
      </c>
      <c r="AH558" s="98">
        <v>62</v>
      </c>
      <c r="AI558" s="98">
        <v>45</v>
      </c>
      <c r="AJ558" s="98">
        <v>17</v>
      </c>
      <c r="AK558" s="98">
        <v>19</v>
      </c>
      <c r="AL558" s="76">
        <v>2</v>
      </c>
      <c r="AM558" s="76">
        <v>2</v>
      </c>
      <c r="AN558" s="77">
        <v>7</v>
      </c>
      <c r="AO558" s="77">
        <v>10</v>
      </c>
      <c r="AP558" s="77">
        <v>6</v>
      </c>
      <c r="AQ558" s="77">
        <v>0</v>
      </c>
      <c r="AR558" s="77">
        <f t="shared" si="442"/>
        <v>23</v>
      </c>
      <c r="AS558" s="77">
        <v>0</v>
      </c>
      <c r="AT558" s="78">
        <v>7</v>
      </c>
      <c r="AU558" s="79">
        <v>14</v>
      </c>
      <c r="AV558" s="80">
        <f t="shared" si="417"/>
        <v>15.11627906976744</v>
      </c>
      <c r="AW558" s="80">
        <f t="shared" si="418"/>
        <v>14.953271028037381</v>
      </c>
      <c r="AX558" s="80">
        <f t="shared" si="419"/>
        <v>13.333333333333334</v>
      </c>
      <c r="AY558" s="81">
        <f t="shared" si="420"/>
        <v>17.073170731707318</v>
      </c>
      <c r="AZ558" s="81">
        <f t="shared" si="421"/>
        <v>16.129032258064516</v>
      </c>
      <c r="BA558" s="81">
        <f t="shared" si="422"/>
        <v>43.548387096774192</v>
      </c>
      <c r="BB558" s="81">
        <f t="shared" si="423"/>
        <v>29.838709677419356</v>
      </c>
      <c r="BC558" s="81">
        <f t="shared" si="424"/>
        <v>33.009708737864081</v>
      </c>
      <c r="BD558" s="82">
        <f t="shared" si="443"/>
        <v>35</v>
      </c>
      <c r="BE558" s="83">
        <v>2</v>
      </c>
      <c r="BF558" s="83">
        <v>2</v>
      </c>
      <c r="BG558" s="83">
        <v>5</v>
      </c>
      <c r="BH558" s="83">
        <v>11</v>
      </c>
      <c r="BI558" s="83">
        <v>7</v>
      </c>
      <c r="BJ558" s="83">
        <v>0</v>
      </c>
      <c r="BK558" s="77">
        <f t="shared" si="444"/>
        <v>23</v>
      </c>
      <c r="BL558" s="83">
        <f t="shared" si="425"/>
        <v>2</v>
      </c>
      <c r="BM558" s="84">
        <v>2</v>
      </c>
      <c r="BN558" s="83">
        <f t="shared" si="426"/>
        <v>2</v>
      </c>
      <c r="BO558" s="83">
        <f t="shared" si="427"/>
        <v>5</v>
      </c>
      <c r="BP558" s="83">
        <f t="shared" si="428"/>
        <v>11</v>
      </c>
      <c r="BQ558" s="83">
        <f t="shared" si="429"/>
        <v>7</v>
      </c>
      <c r="BR558" s="83">
        <f t="shared" si="430"/>
        <v>0</v>
      </c>
      <c r="BS558" s="77">
        <f t="shared" si="445"/>
        <v>23</v>
      </c>
      <c r="BT558" s="83">
        <f t="shared" si="431"/>
        <v>0</v>
      </c>
      <c r="BU558" s="77"/>
      <c r="BV558" s="83">
        <f t="shared" si="432"/>
        <v>0</v>
      </c>
      <c r="BW558" s="83">
        <f t="shared" si="433"/>
        <v>0</v>
      </c>
      <c r="BX558" s="83">
        <f t="shared" si="434"/>
        <v>0</v>
      </c>
      <c r="BY558" s="83">
        <f t="shared" si="435"/>
        <v>0</v>
      </c>
      <c r="BZ558" s="83">
        <f t="shared" si="436"/>
        <v>0</v>
      </c>
      <c r="CA558" s="77">
        <f t="shared" si="446"/>
        <v>0</v>
      </c>
      <c r="CC558" s="77"/>
      <c r="CI558" s="77">
        <f t="shared" si="447"/>
        <v>0</v>
      </c>
      <c r="CP558" s="77">
        <f t="shared" si="448"/>
        <v>0</v>
      </c>
      <c r="CQ558" s="85">
        <f t="shared" si="437"/>
        <v>0</v>
      </c>
      <c r="CR558" s="77"/>
      <c r="CS558" s="85">
        <f t="shared" si="406"/>
        <v>0</v>
      </c>
      <c r="CT558" s="85">
        <f t="shared" si="407"/>
        <v>0</v>
      </c>
      <c r="CU558" s="85">
        <f t="shared" si="408"/>
        <v>0</v>
      </c>
      <c r="CV558" s="85">
        <f t="shared" si="409"/>
        <v>0</v>
      </c>
      <c r="CW558" s="85">
        <f t="shared" si="405"/>
        <v>0</v>
      </c>
      <c r="CX558" s="77">
        <f t="shared" si="449"/>
        <v>0</v>
      </c>
      <c r="ET558" s="85">
        <v>2</v>
      </c>
      <c r="EU558" s="85">
        <v>2</v>
      </c>
      <c r="EV558" s="85">
        <v>5</v>
      </c>
      <c r="EW558" s="85">
        <v>11</v>
      </c>
      <c r="EX558" s="85">
        <v>7</v>
      </c>
      <c r="EY558" s="85">
        <v>0</v>
      </c>
      <c r="FL558" s="86">
        <f t="shared" si="450"/>
        <v>51.899999999999991</v>
      </c>
      <c r="FM558" s="99">
        <f t="shared" si="438"/>
        <v>2</v>
      </c>
      <c r="FN558" s="99">
        <f t="shared" si="439"/>
        <v>0</v>
      </c>
      <c r="FO558" s="100">
        <f t="shared" si="440"/>
        <v>0.34</v>
      </c>
      <c r="FP558" s="100">
        <f t="shared" si="441"/>
        <v>0</v>
      </c>
      <c r="FQ558" s="101">
        <v>0.25459558823529399</v>
      </c>
      <c r="FR558" s="101">
        <v>0.14871794871794872</v>
      </c>
      <c r="FS558" s="101">
        <v>5.4687500000000125E-2</v>
      </c>
      <c r="FT558" s="100" t="s">
        <v>1633</v>
      </c>
      <c r="FU558" s="100" t="s">
        <v>2119</v>
      </c>
      <c r="FV558" s="100" t="s">
        <v>2308</v>
      </c>
      <c r="FW558" s="100" t="s">
        <v>1432</v>
      </c>
      <c r="FX558" s="100" t="s">
        <v>2071</v>
      </c>
      <c r="FY558" s="100" t="s">
        <v>1621</v>
      </c>
      <c r="FZ558" s="100" t="s">
        <v>2183</v>
      </c>
      <c r="GA558" s="100" t="s">
        <v>1453</v>
      </c>
      <c r="GB558" s="100"/>
    </row>
    <row r="559" spans="1:184" ht="15" hidden="1" customHeight="1" x14ac:dyDescent="0.25">
      <c r="A559" s="32" t="s">
        <v>537</v>
      </c>
      <c r="B559" s="90" t="s">
        <v>547</v>
      </c>
      <c r="C559" s="41" t="str">
        <f>'[1]Özet tablo'!P558</f>
        <v>KASTAMONU</v>
      </c>
      <c r="D559" s="41"/>
      <c r="E559" s="41"/>
      <c r="F559" s="41"/>
      <c r="G559" s="91">
        <v>0</v>
      </c>
      <c r="H559" s="91">
        <v>16</v>
      </c>
      <c r="I559" s="91">
        <v>12</v>
      </c>
      <c r="J559" s="91">
        <v>28</v>
      </c>
      <c r="K559" s="92">
        <v>2</v>
      </c>
      <c r="L559" s="92">
        <v>14</v>
      </c>
      <c r="M559" s="92">
        <v>16</v>
      </c>
      <c r="N559" s="92">
        <v>32</v>
      </c>
      <c r="O559" s="93">
        <v>3</v>
      </c>
      <c r="P559" s="40">
        <v>3</v>
      </c>
      <c r="Q559" s="94">
        <f t="shared" si="451"/>
        <v>4</v>
      </c>
      <c r="R559" s="95">
        <f t="shared" si="452"/>
        <v>0.14285714285714285</v>
      </c>
      <c r="S559" s="96">
        <v>27</v>
      </c>
      <c r="T559" s="96">
        <v>37</v>
      </c>
      <c r="U559" s="96">
        <v>27</v>
      </c>
      <c r="V559" s="96">
        <v>33</v>
      </c>
      <c r="W559" s="96">
        <v>64</v>
      </c>
      <c r="X559" s="96">
        <v>91</v>
      </c>
      <c r="Y559" s="73">
        <f t="shared" si="410"/>
        <v>7.4074074074074066</v>
      </c>
      <c r="Z559" s="73">
        <f t="shared" si="411"/>
        <v>37.837837837837839</v>
      </c>
      <c r="AA559" s="73">
        <f t="shared" si="412"/>
        <v>59.259259259259252</v>
      </c>
      <c r="AB559" s="73">
        <f t="shared" si="413"/>
        <v>46.875</v>
      </c>
      <c r="AC559" s="73">
        <f t="shared" si="414"/>
        <v>35.164835164835168</v>
      </c>
      <c r="AD559" s="97">
        <f t="shared" si="415"/>
        <v>34</v>
      </c>
      <c r="AE559" s="40">
        <f t="shared" si="416"/>
        <v>11</v>
      </c>
      <c r="AF559" s="98">
        <v>35</v>
      </c>
      <c r="AG559" s="98">
        <v>28</v>
      </c>
      <c r="AH559" s="98">
        <v>38</v>
      </c>
      <c r="AI559" s="98">
        <v>34</v>
      </c>
      <c r="AJ559" s="98">
        <v>6</v>
      </c>
      <c r="AK559" s="98">
        <v>10</v>
      </c>
      <c r="AL559" s="76">
        <v>1</v>
      </c>
      <c r="AM559" s="76">
        <v>3</v>
      </c>
      <c r="AN559" s="77">
        <v>5</v>
      </c>
      <c r="AO559" s="77">
        <v>17</v>
      </c>
      <c r="AP559" s="77">
        <v>17</v>
      </c>
      <c r="AQ559" s="77">
        <v>0</v>
      </c>
      <c r="AR559" s="77">
        <f t="shared" si="442"/>
        <v>39</v>
      </c>
      <c r="AS559" s="77">
        <v>0</v>
      </c>
      <c r="AT559" s="78">
        <v>2</v>
      </c>
      <c r="AU559" s="79">
        <v>6</v>
      </c>
      <c r="AV559" s="80">
        <f t="shared" si="417"/>
        <v>35.483870967741936</v>
      </c>
      <c r="AW559" s="80">
        <f t="shared" si="418"/>
        <v>47.222222222222221</v>
      </c>
      <c r="AX559" s="80">
        <f t="shared" si="419"/>
        <v>50</v>
      </c>
      <c r="AY559" s="81">
        <f t="shared" si="420"/>
        <v>17.857142857142858</v>
      </c>
      <c r="AZ559" s="81">
        <f t="shared" si="421"/>
        <v>44.736842105263158</v>
      </c>
      <c r="BA559" s="81">
        <f t="shared" si="422"/>
        <v>62.5</v>
      </c>
      <c r="BB559" s="81">
        <f t="shared" si="423"/>
        <v>53.846153846153847</v>
      </c>
      <c r="BC559" s="81">
        <f t="shared" si="424"/>
        <v>44.117647058823529</v>
      </c>
      <c r="BD559" s="82">
        <f t="shared" si="443"/>
        <v>15</v>
      </c>
      <c r="BE559" s="83">
        <v>1</v>
      </c>
      <c r="BF559" s="83">
        <v>3</v>
      </c>
      <c r="BG559" s="83">
        <v>4</v>
      </c>
      <c r="BH559" s="83">
        <v>17</v>
      </c>
      <c r="BI559" s="83">
        <v>20</v>
      </c>
      <c r="BJ559" s="83">
        <v>0</v>
      </c>
      <c r="BK559" s="77">
        <f t="shared" si="444"/>
        <v>41</v>
      </c>
      <c r="BL559" s="83">
        <f t="shared" si="425"/>
        <v>1</v>
      </c>
      <c r="BM559" s="84">
        <v>3</v>
      </c>
      <c r="BN559" s="83">
        <f t="shared" si="426"/>
        <v>3</v>
      </c>
      <c r="BO559" s="83">
        <f t="shared" si="427"/>
        <v>4</v>
      </c>
      <c r="BP559" s="83">
        <f t="shared" si="428"/>
        <v>17</v>
      </c>
      <c r="BQ559" s="83">
        <f t="shared" si="429"/>
        <v>20</v>
      </c>
      <c r="BR559" s="83">
        <f t="shared" si="430"/>
        <v>0</v>
      </c>
      <c r="BS559" s="77">
        <f t="shared" si="445"/>
        <v>41</v>
      </c>
      <c r="BT559" s="83">
        <f t="shared" si="431"/>
        <v>0</v>
      </c>
      <c r="BU559" s="77"/>
      <c r="BV559" s="83">
        <f t="shared" si="432"/>
        <v>0</v>
      </c>
      <c r="BW559" s="83">
        <f t="shared" si="433"/>
        <v>0</v>
      </c>
      <c r="BX559" s="83">
        <f t="shared" si="434"/>
        <v>0</v>
      </c>
      <c r="BY559" s="83">
        <f t="shared" si="435"/>
        <v>0</v>
      </c>
      <c r="BZ559" s="83">
        <f t="shared" si="436"/>
        <v>0</v>
      </c>
      <c r="CA559" s="77">
        <f t="shared" si="446"/>
        <v>0</v>
      </c>
      <c r="CC559" s="77"/>
      <c r="CI559" s="77">
        <f t="shared" si="447"/>
        <v>0</v>
      </c>
      <c r="CP559" s="77">
        <f t="shared" si="448"/>
        <v>0</v>
      </c>
      <c r="CQ559" s="85">
        <f t="shared" si="437"/>
        <v>0</v>
      </c>
      <c r="CR559" s="77"/>
      <c r="CS559" s="85">
        <f t="shared" si="406"/>
        <v>0</v>
      </c>
      <c r="CT559" s="85">
        <f t="shared" si="407"/>
        <v>0</v>
      </c>
      <c r="CU559" s="85">
        <f t="shared" si="408"/>
        <v>0</v>
      </c>
      <c r="CV559" s="85">
        <f t="shared" si="409"/>
        <v>0</v>
      </c>
      <c r="CW559" s="85">
        <f t="shared" si="405"/>
        <v>0</v>
      </c>
      <c r="CX559" s="77">
        <f t="shared" si="449"/>
        <v>0</v>
      </c>
      <c r="EZ559" s="85">
        <v>1</v>
      </c>
      <c r="FA559" s="85">
        <v>3</v>
      </c>
      <c r="FB559" s="85">
        <v>4</v>
      </c>
      <c r="FC559" s="85">
        <v>17</v>
      </c>
      <c r="FD559" s="85">
        <v>20</v>
      </c>
      <c r="FE559" s="85">
        <v>0</v>
      </c>
      <c r="FL559" s="86">
        <f t="shared" si="450"/>
        <v>14.399999999999999</v>
      </c>
      <c r="FM559" s="99">
        <f t="shared" si="438"/>
        <v>0</v>
      </c>
      <c r="FN559" s="99">
        <f t="shared" si="439"/>
        <v>0</v>
      </c>
      <c r="FO559" s="100">
        <f t="shared" si="440"/>
        <v>0</v>
      </c>
      <c r="FP559" s="100">
        <f t="shared" si="441"/>
        <v>0</v>
      </c>
      <c r="FQ559" s="101">
        <v>0.16830188679245278</v>
      </c>
      <c r="FR559" s="101">
        <v>0.40793780687397718</v>
      </c>
      <c r="FS559" s="101">
        <v>-2.2092267706302945E-2</v>
      </c>
      <c r="FT559" s="100" t="s">
        <v>2085</v>
      </c>
      <c r="FU559" s="100" t="s">
        <v>1552</v>
      </c>
      <c r="FV559" s="100" t="s">
        <v>1691</v>
      </c>
      <c r="FW559" s="100" t="s">
        <v>2253</v>
      </c>
      <c r="FX559" s="100" t="s">
        <v>1536</v>
      </c>
      <c r="FY559" s="100" t="s">
        <v>2102</v>
      </c>
      <c r="FZ559" s="100" t="s">
        <v>1551</v>
      </c>
      <c r="GA559" s="100" t="s">
        <v>2073</v>
      </c>
      <c r="GB559" s="100"/>
    </row>
    <row r="560" spans="1:184" hidden="1" x14ac:dyDescent="0.25">
      <c r="A560" s="32" t="s">
        <v>537</v>
      </c>
      <c r="B560" s="90" t="s">
        <v>548</v>
      </c>
      <c r="C560" s="41" t="str">
        <f>'[1]Özet tablo'!P559</f>
        <v>KASTAMONU</v>
      </c>
      <c r="D560" s="41"/>
      <c r="E560" s="41"/>
      <c r="F560" s="41"/>
      <c r="G560" s="91">
        <v>8</v>
      </c>
      <c r="H560" s="91">
        <v>19</v>
      </c>
      <c r="I560" s="91">
        <v>21</v>
      </c>
      <c r="J560" s="91">
        <v>48</v>
      </c>
      <c r="K560" s="92">
        <v>6</v>
      </c>
      <c r="L560" s="92">
        <v>20</v>
      </c>
      <c r="M560" s="92">
        <v>27</v>
      </c>
      <c r="N560" s="92">
        <v>53</v>
      </c>
      <c r="O560" s="93">
        <v>5</v>
      </c>
      <c r="P560" s="40">
        <v>5</v>
      </c>
      <c r="Q560" s="94">
        <f t="shared" si="451"/>
        <v>5</v>
      </c>
      <c r="R560" s="95">
        <f t="shared" si="452"/>
        <v>0.10416666666666667</v>
      </c>
      <c r="S560" s="96">
        <v>36</v>
      </c>
      <c r="T560" s="96">
        <v>58</v>
      </c>
      <c r="U560" s="96">
        <v>35</v>
      </c>
      <c r="V560" s="96">
        <v>52</v>
      </c>
      <c r="W560" s="96">
        <v>93</v>
      </c>
      <c r="X560" s="96">
        <v>129</v>
      </c>
      <c r="Y560" s="73">
        <f t="shared" si="410"/>
        <v>16.666666666666664</v>
      </c>
      <c r="Z560" s="73">
        <f t="shared" si="411"/>
        <v>34.482758620689658</v>
      </c>
      <c r="AA560" s="73">
        <f t="shared" si="412"/>
        <v>77.142857142857153</v>
      </c>
      <c r="AB560" s="73">
        <f t="shared" si="413"/>
        <v>50.537634408602152</v>
      </c>
      <c r="AC560" s="73">
        <f t="shared" si="414"/>
        <v>41.085271317829459</v>
      </c>
      <c r="AD560" s="97">
        <f t="shared" si="415"/>
        <v>46</v>
      </c>
      <c r="AE560" s="40">
        <f t="shared" si="416"/>
        <v>8</v>
      </c>
      <c r="AF560" s="98">
        <v>51</v>
      </c>
      <c r="AG560" s="98">
        <v>43</v>
      </c>
      <c r="AH560" s="98">
        <v>47</v>
      </c>
      <c r="AI560" s="98">
        <v>40</v>
      </c>
      <c r="AJ560" s="98">
        <v>17</v>
      </c>
      <c r="AK560" s="98">
        <v>16</v>
      </c>
      <c r="AL560" s="76">
        <v>2</v>
      </c>
      <c r="AM560" s="76">
        <v>5</v>
      </c>
      <c r="AN560" s="77">
        <v>5</v>
      </c>
      <c r="AO560" s="77">
        <v>31</v>
      </c>
      <c r="AP560" s="77">
        <v>29</v>
      </c>
      <c r="AQ560" s="77">
        <v>1</v>
      </c>
      <c r="AR560" s="77">
        <f t="shared" si="442"/>
        <v>66</v>
      </c>
      <c r="AS560" s="77">
        <v>6</v>
      </c>
      <c r="AT560" s="78">
        <v>3</v>
      </c>
      <c r="AU560" s="79">
        <v>11</v>
      </c>
      <c r="AV560" s="80">
        <f t="shared" si="417"/>
        <v>34.939759036144579</v>
      </c>
      <c r="AW560" s="80">
        <f t="shared" si="418"/>
        <v>63.218390804597703</v>
      </c>
      <c r="AX560" s="80">
        <f t="shared" si="419"/>
        <v>60</v>
      </c>
      <c r="AY560" s="81">
        <f t="shared" si="420"/>
        <v>11.627906976744185</v>
      </c>
      <c r="AZ560" s="81">
        <f t="shared" si="421"/>
        <v>65.957446808510639</v>
      </c>
      <c r="BA560" s="81">
        <f t="shared" si="422"/>
        <v>75.438596491228068</v>
      </c>
      <c r="BB560" s="81">
        <f t="shared" si="423"/>
        <v>71.15384615384616</v>
      </c>
      <c r="BC560" s="81">
        <f t="shared" si="424"/>
        <v>48</v>
      </c>
      <c r="BD560" s="82">
        <f t="shared" si="443"/>
        <v>14</v>
      </c>
      <c r="BE560" s="83">
        <v>2</v>
      </c>
      <c r="BF560" s="83">
        <v>4</v>
      </c>
      <c r="BG560" s="83">
        <v>5</v>
      </c>
      <c r="BH560" s="83">
        <v>29</v>
      </c>
      <c r="BI560" s="83">
        <v>31</v>
      </c>
      <c r="BJ560" s="83">
        <v>1</v>
      </c>
      <c r="BK560" s="77">
        <f t="shared" si="444"/>
        <v>66</v>
      </c>
      <c r="BL560" s="83">
        <f t="shared" si="425"/>
        <v>1</v>
      </c>
      <c r="BM560" s="84">
        <v>4</v>
      </c>
      <c r="BN560" s="83">
        <f t="shared" si="426"/>
        <v>3</v>
      </c>
      <c r="BO560" s="83">
        <f t="shared" si="427"/>
        <v>4</v>
      </c>
      <c r="BP560" s="83">
        <f t="shared" si="428"/>
        <v>20</v>
      </c>
      <c r="BQ560" s="83">
        <f t="shared" si="429"/>
        <v>27</v>
      </c>
      <c r="BR560" s="83">
        <f t="shared" si="430"/>
        <v>1</v>
      </c>
      <c r="BS560" s="77">
        <f t="shared" si="445"/>
        <v>52</v>
      </c>
      <c r="BT560" s="83">
        <f t="shared" si="431"/>
        <v>0</v>
      </c>
      <c r="BU560" s="77"/>
      <c r="BV560" s="83">
        <f t="shared" si="432"/>
        <v>0</v>
      </c>
      <c r="BW560" s="83">
        <f t="shared" si="433"/>
        <v>0</v>
      </c>
      <c r="BX560" s="83">
        <f t="shared" si="434"/>
        <v>0</v>
      </c>
      <c r="BY560" s="83">
        <f t="shared" si="435"/>
        <v>0</v>
      </c>
      <c r="BZ560" s="83">
        <f t="shared" si="436"/>
        <v>0</v>
      </c>
      <c r="CA560" s="77">
        <f t="shared" si="446"/>
        <v>0</v>
      </c>
      <c r="CC560" s="77"/>
      <c r="CI560" s="77">
        <f t="shared" si="447"/>
        <v>0</v>
      </c>
      <c r="CP560" s="77">
        <f t="shared" si="448"/>
        <v>0</v>
      </c>
      <c r="CQ560" s="85">
        <f t="shared" si="437"/>
        <v>1</v>
      </c>
      <c r="CR560" s="77">
        <v>1</v>
      </c>
      <c r="CS560" s="85">
        <f t="shared" si="406"/>
        <v>1</v>
      </c>
      <c r="CT560" s="85">
        <f t="shared" si="407"/>
        <v>1</v>
      </c>
      <c r="CU560" s="85">
        <f t="shared" si="408"/>
        <v>9</v>
      </c>
      <c r="CV560" s="85">
        <f t="shared" si="409"/>
        <v>4</v>
      </c>
      <c r="CW560" s="85">
        <f t="shared" si="405"/>
        <v>0</v>
      </c>
      <c r="CX560" s="77">
        <f t="shared" si="449"/>
        <v>14</v>
      </c>
      <c r="CY560" s="85">
        <v>1</v>
      </c>
      <c r="CZ560" s="85">
        <v>1</v>
      </c>
      <c r="DA560" s="85">
        <v>1</v>
      </c>
      <c r="DB560" s="85">
        <v>9</v>
      </c>
      <c r="DC560" s="85">
        <v>4</v>
      </c>
      <c r="DD560" s="85">
        <v>0</v>
      </c>
      <c r="EZ560" s="85">
        <v>1</v>
      </c>
      <c r="FA560" s="85">
        <v>3</v>
      </c>
      <c r="FB560" s="85">
        <v>4</v>
      </c>
      <c r="FC560" s="85">
        <v>20</v>
      </c>
      <c r="FD560" s="85">
        <v>27</v>
      </c>
      <c r="FE560" s="85">
        <v>1</v>
      </c>
      <c r="FL560" s="86">
        <f t="shared" si="450"/>
        <v>0</v>
      </c>
      <c r="FM560" s="99">
        <f t="shared" si="438"/>
        <v>0</v>
      </c>
      <c r="FN560" s="99">
        <f t="shared" si="439"/>
        <v>0</v>
      </c>
      <c r="FO560" s="100">
        <f t="shared" si="440"/>
        <v>0</v>
      </c>
      <c r="FP560" s="100">
        <f t="shared" si="441"/>
        <v>0</v>
      </c>
      <c r="FQ560" s="101">
        <v>0.18054968287526446</v>
      </c>
      <c r="FR560" s="101">
        <v>3.1122614040763354E-2</v>
      </c>
      <c r="FS560" s="101">
        <v>-2.0633126059920796E-2</v>
      </c>
      <c r="FT560" s="100" t="s">
        <v>2186</v>
      </c>
      <c r="FU560" s="100" t="s">
        <v>2332</v>
      </c>
      <c r="FV560" s="100" t="s">
        <v>2190</v>
      </c>
      <c r="FW560" s="100" t="s">
        <v>2194</v>
      </c>
      <c r="FX560" s="100" t="s">
        <v>1782</v>
      </c>
      <c r="FY560" s="100" t="s">
        <v>1679</v>
      </c>
      <c r="FZ560" s="100" t="s">
        <v>2129</v>
      </c>
      <c r="GA560" s="100" t="s">
        <v>2110</v>
      </c>
      <c r="GB560" s="100"/>
    </row>
    <row r="561" spans="1:184" ht="15" hidden="1" customHeight="1" x14ac:dyDescent="0.25">
      <c r="A561" s="32" t="s">
        <v>537</v>
      </c>
      <c r="B561" s="90" t="s">
        <v>549</v>
      </c>
      <c r="C561" s="41" t="str">
        <f>'[1]Özet tablo'!P560</f>
        <v>KASTAMONU</v>
      </c>
      <c r="D561" s="41"/>
      <c r="E561" s="41"/>
      <c r="F561" s="41"/>
      <c r="G561" s="91">
        <v>32</v>
      </c>
      <c r="H561" s="91">
        <v>114</v>
      </c>
      <c r="I561" s="91">
        <v>113</v>
      </c>
      <c r="J561" s="91">
        <v>259</v>
      </c>
      <c r="K561" s="92">
        <v>35</v>
      </c>
      <c r="L561" s="92">
        <v>98</v>
      </c>
      <c r="M561" s="92">
        <v>120</v>
      </c>
      <c r="N561" s="92">
        <v>253</v>
      </c>
      <c r="O561" s="93">
        <v>18</v>
      </c>
      <c r="P561" s="40">
        <v>16</v>
      </c>
      <c r="Q561" s="94">
        <f t="shared" si="451"/>
        <v>-6</v>
      </c>
      <c r="R561" s="95">
        <f t="shared" si="452"/>
        <v>-2.3166023166023165E-2</v>
      </c>
      <c r="S561" s="96">
        <v>200</v>
      </c>
      <c r="T561" s="96">
        <v>300</v>
      </c>
      <c r="U561" s="96">
        <v>198</v>
      </c>
      <c r="V561" s="96">
        <v>257</v>
      </c>
      <c r="W561" s="96">
        <v>498</v>
      </c>
      <c r="X561" s="96">
        <v>698</v>
      </c>
      <c r="Y561" s="73">
        <f t="shared" si="410"/>
        <v>17.5</v>
      </c>
      <c r="Z561" s="73">
        <f t="shared" si="411"/>
        <v>32.666666666666664</v>
      </c>
      <c r="AA561" s="73">
        <f t="shared" si="412"/>
        <v>61.616161616161612</v>
      </c>
      <c r="AB561" s="73">
        <f t="shared" si="413"/>
        <v>44.176706827309239</v>
      </c>
      <c r="AC561" s="73">
        <f t="shared" si="414"/>
        <v>36.532951289398277</v>
      </c>
      <c r="AD561" s="97">
        <f t="shared" si="415"/>
        <v>278</v>
      </c>
      <c r="AE561" s="40">
        <f t="shared" si="416"/>
        <v>76</v>
      </c>
      <c r="AF561" s="98">
        <v>252</v>
      </c>
      <c r="AG561" s="98">
        <v>183</v>
      </c>
      <c r="AH561" s="98">
        <v>272</v>
      </c>
      <c r="AI561" s="98">
        <v>235</v>
      </c>
      <c r="AJ561" s="98">
        <v>55</v>
      </c>
      <c r="AK561" s="98">
        <v>56</v>
      </c>
      <c r="AL561" s="76">
        <v>11</v>
      </c>
      <c r="AM561" s="76">
        <v>17</v>
      </c>
      <c r="AN561" s="77">
        <v>29</v>
      </c>
      <c r="AO561" s="77">
        <v>81</v>
      </c>
      <c r="AP561" s="77">
        <v>123</v>
      </c>
      <c r="AQ561" s="77">
        <v>2</v>
      </c>
      <c r="AR561" s="77">
        <f t="shared" si="442"/>
        <v>235</v>
      </c>
      <c r="AS561" s="77">
        <v>27</v>
      </c>
      <c r="AT561" s="78">
        <v>33</v>
      </c>
      <c r="AU561" s="79">
        <v>19</v>
      </c>
      <c r="AV561" s="80">
        <f t="shared" si="417"/>
        <v>30.382775119617222</v>
      </c>
      <c r="AW561" s="80">
        <f t="shared" si="418"/>
        <v>35.30571992110454</v>
      </c>
      <c r="AX561" s="80">
        <f t="shared" si="419"/>
        <v>41.702127659574465</v>
      </c>
      <c r="AY561" s="81">
        <f t="shared" si="420"/>
        <v>15.846994535519126</v>
      </c>
      <c r="AZ561" s="81">
        <f t="shared" si="421"/>
        <v>29.77941176470588</v>
      </c>
      <c r="BA561" s="81">
        <f t="shared" si="422"/>
        <v>60.344827586206897</v>
      </c>
      <c r="BB561" s="81">
        <f t="shared" si="423"/>
        <v>45.55160142348754</v>
      </c>
      <c r="BC561" s="81">
        <f t="shared" si="424"/>
        <v>43.128964059196619</v>
      </c>
      <c r="BD561" s="82">
        <f t="shared" si="443"/>
        <v>115</v>
      </c>
      <c r="BE561" s="83">
        <v>11</v>
      </c>
      <c r="BF561" s="83">
        <v>17</v>
      </c>
      <c r="BG561" s="83">
        <v>22</v>
      </c>
      <c r="BH561" s="83">
        <v>81</v>
      </c>
      <c r="BI561" s="83">
        <v>130</v>
      </c>
      <c r="BJ561" s="83">
        <v>3</v>
      </c>
      <c r="BK561" s="77">
        <f t="shared" si="444"/>
        <v>236</v>
      </c>
      <c r="BL561" s="83">
        <f t="shared" si="425"/>
        <v>10</v>
      </c>
      <c r="BM561" s="84">
        <v>16</v>
      </c>
      <c r="BN561" s="83">
        <f t="shared" si="426"/>
        <v>16</v>
      </c>
      <c r="BO561" s="83">
        <f t="shared" si="427"/>
        <v>19</v>
      </c>
      <c r="BP561" s="83">
        <f t="shared" si="428"/>
        <v>74</v>
      </c>
      <c r="BQ561" s="83">
        <f t="shared" si="429"/>
        <v>122</v>
      </c>
      <c r="BR561" s="83">
        <f t="shared" si="430"/>
        <v>3</v>
      </c>
      <c r="BS561" s="77">
        <f t="shared" si="445"/>
        <v>218</v>
      </c>
      <c r="BT561" s="83">
        <f t="shared" si="431"/>
        <v>0</v>
      </c>
      <c r="BU561" s="77"/>
      <c r="BV561" s="83">
        <f t="shared" si="432"/>
        <v>0</v>
      </c>
      <c r="BW561" s="83">
        <f t="shared" si="433"/>
        <v>0</v>
      </c>
      <c r="BX561" s="83">
        <f t="shared" si="434"/>
        <v>0</v>
      </c>
      <c r="BY561" s="83">
        <f t="shared" si="435"/>
        <v>0</v>
      </c>
      <c r="BZ561" s="83">
        <f t="shared" si="436"/>
        <v>0</v>
      </c>
      <c r="CA561" s="77">
        <f t="shared" si="446"/>
        <v>0</v>
      </c>
      <c r="CB561" s="85">
        <v>1</v>
      </c>
      <c r="CC561" s="77">
        <v>1</v>
      </c>
      <c r="CD561" s="85">
        <v>1</v>
      </c>
      <c r="CE561" s="85">
        <v>3</v>
      </c>
      <c r="CF561" s="85">
        <v>7</v>
      </c>
      <c r="CG561" s="85">
        <v>8</v>
      </c>
      <c r="CH561" s="85">
        <v>0</v>
      </c>
      <c r="CI561" s="77">
        <f t="shared" si="447"/>
        <v>18</v>
      </c>
      <c r="CP561" s="77">
        <f t="shared" si="448"/>
        <v>0</v>
      </c>
      <c r="CQ561" s="85">
        <f t="shared" si="437"/>
        <v>0</v>
      </c>
      <c r="CR561" s="77"/>
      <c r="CS561" s="85">
        <f t="shared" si="406"/>
        <v>0</v>
      </c>
      <c r="CT561" s="85">
        <f t="shared" si="407"/>
        <v>0</v>
      </c>
      <c r="CU561" s="85">
        <f t="shared" si="408"/>
        <v>0</v>
      </c>
      <c r="CV561" s="85">
        <f t="shared" si="409"/>
        <v>0</v>
      </c>
      <c r="CW561" s="85">
        <f t="shared" si="405"/>
        <v>0</v>
      </c>
      <c r="CX561" s="77">
        <f t="shared" si="449"/>
        <v>0</v>
      </c>
      <c r="DP561" s="85">
        <v>1</v>
      </c>
      <c r="DQ561" s="85">
        <v>2</v>
      </c>
      <c r="DR561" s="85">
        <v>5</v>
      </c>
      <c r="DS561" s="85">
        <v>13</v>
      </c>
      <c r="DT561" s="85">
        <v>8</v>
      </c>
      <c r="DU561" s="85">
        <v>1</v>
      </c>
      <c r="ET561" s="85">
        <v>8</v>
      </c>
      <c r="EU561" s="85">
        <v>10</v>
      </c>
      <c r="EV561" s="85">
        <v>3</v>
      </c>
      <c r="EW561" s="85">
        <v>39</v>
      </c>
      <c r="EX561" s="85">
        <v>82</v>
      </c>
      <c r="EY561" s="85">
        <v>2</v>
      </c>
      <c r="EZ561" s="85">
        <v>1</v>
      </c>
      <c r="FA561" s="85">
        <v>4</v>
      </c>
      <c r="FB561" s="85">
        <v>11</v>
      </c>
      <c r="FC561" s="85">
        <v>22</v>
      </c>
      <c r="FD561" s="85">
        <v>32</v>
      </c>
      <c r="FE561" s="85">
        <v>0</v>
      </c>
      <c r="FL561" s="86">
        <f t="shared" si="450"/>
        <v>115.89999999999998</v>
      </c>
      <c r="FM561" s="99">
        <f t="shared" si="438"/>
        <v>5</v>
      </c>
      <c r="FN561" s="99">
        <f t="shared" si="439"/>
        <v>1</v>
      </c>
      <c r="FO561" s="100">
        <f t="shared" si="440"/>
        <v>0.85</v>
      </c>
      <c r="FP561" s="100">
        <f t="shared" si="441"/>
        <v>171</v>
      </c>
      <c r="FQ561" s="101">
        <v>-7.5482247693597288E-3</v>
      </c>
      <c r="FR561" s="101">
        <v>0.2703673018503176</v>
      </c>
      <c r="FS561" s="101">
        <v>0.28395061728395032</v>
      </c>
      <c r="FT561" s="100" t="s">
        <v>2251</v>
      </c>
      <c r="FU561" s="100" t="s">
        <v>1729</v>
      </c>
      <c r="FV561" s="100" t="s">
        <v>1530</v>
      </c>
      <c r="FW561" s="100" t="s">
        <v>1717</v>
      </c>
      <c r="FX561" s="100" t="s">
        <v>1494</v>
      </c>
      <c r="FY561" s="100" t="s">
        <v>1966</v>
      </c>
      <c r="FZ561" s="100" t="s">
        <v>1628</v>
      </c>
      <c r="GA561" s="100" t="s">
        <v>1839</v>
      </c>
      <c r="GB561" s="100"/>
    </row>
    <row r="562" spans="1:184" hidden="1" x14ac:dyDescent="0.25">
      <c r="A562" s="32" t="s">
        <v>537</v>
      </c>
      <c r="B562" s="90" t="s">
        <v>550</v>
      </c>
      <c r="C562" s="41" t="str">
        <f>'[1]Özet tablo'!P561</f>
        <v>KASTAMONU</v>
      </c>
      <c r="D562" s="41"/>
      <c r="E562" s="41"/>
      <c r="F562" s="41"/>
      <c r="G562" s="91">
        <v>4</v>
      </c>
      <c r="H562" s="91">
        <v>40</v>
      </c>
      <c r="I562" s="91">
        <v>27</v>
      </c>
      <c r="J562" s="91">
        <v>71</v>
      </c>
      <c r="K562" s="92">
        <v>27</v>
      </c>
      <c r="L562" s="92">
        <v>44</v>
      </c>
      <c r="M562" s="92">
        <v>21</v>
      </c>
      <c r="N562" s="92">
        <v>92</v>
      </c>
      <c r="O562" s="93">
        <v>9</v>
      </c>
      <c r="P562" s="40">
        <v>3</v>
      </c>
      <c r="Q562" s="94">
        <f t="shared" si="451"/>
        <v>21</v>
      </c>
      <c r="R562" s="95">
        <f t="shared" si="452"/>
        <v>0.29577464788732394</v>
      </c>
      <c r="S562" s="96">
        <v>62</v>
      </c>
      <c r="T562" s="96">
        <v>86</v>
      </c>
      <c r="U562" s="96">
        <v>52</v>
      </c>
      <c r="V562" s="96">
        <v>75</v>
      </c>
      <c r="W562" s="96">
        <v>138</v>
      </c>
      <c r="X562" s="96">
        <v>200</v>
      </c>
      <c r="Y562" s="73">
        <f t="shared" si="410"/>
        <v>43.548387096774192</v>
      </c>
      <c r="Z562" s="73">
        <f t="shared" si="411"/>
        <v>51.162790697674424</v>
      </c>
      <c r="AA562" s="73">
        <f t="shared" si="412"/>
        <v>51.923076923076927</v>
      </c>
      <c r="AB562" s="73">
        <f t="shared" si="413"/>
        <v>51.449275362318836</v>
      </c>
      <c r="AC562" s="73">
        <f t="shared" si="414"/>
        <v>49</v>
      </c>
      <c r="AD562" s="97">
        <f t="shared" si="415"/>
        <v>67</v>
      </c>
      <c r="AE562" s="40">
        <f t="shared" si="416"/>
        <v>25</v>
      </c>
      <c r="AF562" s="98">
        <v>77</v>
      </c>
      <c r="AG562" s="98">
        <v>65</v>
      </c>
      <c r="AH562" s="98">
        <v>72</v>
      </c>
      <c r="AI562" s="98">
        <v>59</v>
      </c>
      <c r="AJ562" s="98">
        <v>22</v>
      </c>
      <c r="AK562" s="98">
        <v>13</v>
      </c>
      <c r="AL562" s="76">
        <v>1</v>
      </c>
      <c r="AM562" s="76">
        <v>4</v>
      </c>
      <c r="AN562" s="77">
        <v>17</v>
      </c>
      <c r="AO562" s="77">
        <v>46</v>
      </c>
      <c r="AP562" s="77">
        <v>31</v>
      </c>
      <c r="AQ562" s="77">
        <v>1</v>
      </c>
      <c r="AR562" s="77">
        <f t="shared" si="442"/>
        <v>95</v>
      </c>
      <c r="AS562" s="77">
        <v>7</v>
      </c>
      <c r="AT562" s="78">
        <v>11</v>
      </c>
      <c r="AU562" s="79">
        <v>12</v>
      </c>
      <c r="AV562" s="80">
        <f t="shared" si="417"/>
        <v>33.87096774193548</v>
      </c>
      <c r="AW562" s="80">
        <f t="shared" si="418"/>
        <v>54.198473282442748</v>
      </c>
      <c r="AX562" s="80">
        <f t="shared" si="419"/>
        <v>42.372881355932201</v>
      </c>
      <c r="AY562" s="81">
        <f t="shared" si="420"/>
        <v>26.153846153846157</v>
      </c>
      <c r="AZ562" s="81">
        <f t="shared" si="421"/>
        <v>63.888888888888886</v>
      </c>
      <c r="BA562" s="81">
        <f t="shared" si="422"/>
        <v>66.666666666666657</v>
      </c>
      <c r="BB562" s="81">
        <f t="shared" si="423"/>
        <v>65.359477124183002</v>
      </c>
      <c r="BC562" s="81">
        <f t="shared" si="424"/>
        <v>48.630136986301373</v>
      </c>
      <c r="BD562" s="82">
        <f t="shared" si="443"/>
        <v>27</v>
      </c>
      <c r="BE562" s="83">
        <v>1</v>
      </c>
      <c r="BF562" s="83">
        <v>4</v>
      </c>
      <c r="BG562" s="83">
        <v>16</v>
      </c>
      <c r="BH562" s="83">
        <v>40</v>
      </c>
      <c r="BI562" s="83">
        <v>35</v>
      </c>
      <c r="BJ562" s="83">
        <v>2</v>
      </c>
      <c r="BK562" s="77">
        <f t="shared" si="444"/>
        <v>93</v>
      </c>
      <c r="BL562" s="83">
        <f t="shared" si="425"/>
        <v>1</v>
      </c>
      <c r="BM562" s="84">
        <v>4</v>
      </c>
      <c r="BN562" s="83">
        <f t="shared" si="426"/>
        <v>4</v>
      </c>
      <c r="BO562" s="83">
        <f t="shared" si="427"/>
        <v>16</v>
      </c>
      <c r="BP562" s="83">
        <f t="shared" si="428"/>
        <v>40</v>
      </c>
      <c r="BQ562" s="83">
        <f t="shared" si="429"/>
        <v>35</v>
      </c>
      <c r="BR562" s="83">
        <f t="shared" si="430"/>
        <v>2</v>
      </c>
      <c r="BS562" s="77">
        <f t="shared" si="445"/>
        <v>93</v>
      </c>
      <c r="BT562" s="83">
        <f t="shared" si="431"/>
        <v>0</v>
      </c>
      <c r="BU562" s="77"/>
      <c r="BV562" s="83">
        <f t="shared" si="432"/>
        <v>0</v>
      </c>
      <c r="BW562" s="83">
        <f t="shared" si="433"/>
        <v>0</v>
      </c>
      <c r="BX562" s="83">
        <f t="shared" si="434"/>
        <v>0</v>
      </c>
      <c r="BY562" s="83">
        <f t="shared" si="435"/>
        <v>0</v>
      </c>
      <c r="BZ562" s="83">
        <f t="shared" si="436"/>
        <v>0</v>
      </c>
      <c r="CA562" s="77">
        <f t="shared" si="446"/>
        <v>0</v>
      </c>
      <c r="CC562" s="77"/>
      <c r="CI562" s="77">
        <f t="shared" si="447"/>
        <v>0</v>
      </c>
      <c r="CP562" s="77">
        <f t="shared" si="448"/>
        <v>0</v>
      </c>
      <c r="CQ562" s="85">
        <f t="shared" si="437"/>
        <v>0</v>
      </c>
      <c r="CR562" s="77"/>
      <c r="CS562" s="85">
        <f t="shared" si="406"/>
        <v>0</v>
      </c>
      <c r="CT562" s="85">
        <f t="shared" si="407"/>
        <v>0</v>
      </c>
      <c r="CU562" s="85">
        <f t="shared" si="408"/>
        <v>0</v>
      </c>
      <c r="CV562" s="85">
        <f t="shared" si="409"/>
        <v>0</v>
      </c>
      <c r="CW562" s="85">
        <f t="shared" si="405"/>
        <v>0</v>
      </c>
      <c r="CX562" s="77">
        <f t="shared" si="449"/>
        <v>0</v>
      </c>
      <c r="EZ562" s="85">
        <v>1</v>
      </c>
      <c r="FA562" s="85">
        <v>4</v>
      </c>
      <c r="FB562" s="85">
        <v>16</v>
      </c>
      <c r="FC562" s="85">
        <v>40</v>
      </c>
      <c r="FD562" s="85">
        <v>35</v>
      </c>
      <c r="FE562" s="85">
        <v>2</v>
      </c>
      <c r="FL562" s="86">
        <f t="shared" si="450"/>
        <v>2.6999999999999886</v>
      </c>
      <c r="FM562" s="99">
        <f t="shared" si="438"/>
        <v>0</v>
      </c>
      <c r="FN562" s="99">
        <f t="shared" si="439"/>
        <v>0</v>
      </c>
      <c r="FO562" s="100">
        <f t="shared" si="440"/>
        <v>0</v>
      </c>
      <c r="FP562" s="100">
        <f t="shared" si="441"/>
        <v>0</v>
      </c>
      <c r="FQ562" s="101">
        <v>0.16450463680617863</v>
      </c>
      <c r="FR562" s="101">
        <v>9.1888696263511482E-2</v>
      </c>
      <c r="FS562" s="101">
        <v>4.0701367709148596E-2</v>
      </c>
      <c r="FT562" s="100" t="s">
        <v>1866</v>
      </c>
      <c r="FU562" s="100" t="s">
        <v>1556</v>
      </c>
      <c r="FV562" s="100" t="s">
        <v>2114</v>
      </c>
      <c r="FW562" s="100" t="s">
        <v>2022</v>
      </c>
      <c r="FX562" s="100" t="s">
        <v>2115</v>
      </c>
      <c r="FY562" s="100" t="s">
        <v>2104</v>
      </c>
      <c r="FZ562" s="100" t="s">
        <v>2054</v>
      </c>
      <c r="GA562" s="100" t="s">
        <v>1749</v>
      </c>
      <c r="GB562" s="100"/>
    </row>
    <row r="563" spans="1:184" hidden="1" x14ac:dyDescent="0.25">
      <c r="A563" s="32" t="s">
        <v>537</v>
      </c>
      <c r="B563" s="90" t="s">
        <v>1050</v>
      </c>
      <c r="C563" s="41" t="str">
        <f>'[1]Özet tablo'!P562</f>
        <v>KASTAMONU</v>
      </c>
      <c r="D563" s="41"/>
      <c r="E563" s="41"/>
      <c r="F563" s="41"/>
      <c r="G563" s="91">
        <v>136</v>
      </c>
      <c r="H563" s="91">
        <v>592</v>
      </c>
      <c r="I563" s="91">
        <v>1032</v>
      </c>
      <c r="J563" s="91">
        <v>1760</v>
      </c>
      <c r="K563" s="92">
        <v>239</v>
      </c>
      <c r="L563" s="92">
        <v>667</v>
      </c>
      <c r="M563" s="92">
        <v>1178</v>
      </c>
      <c r="N563" s="92">
        <v>2084</v>
      </c>
      <c r="O563" s="93">
        <v>73</v>
      </c>
      <c r="P563" s="40">
        <v>253</v>
      </c>
      <c r="Q563" s="94">
        <f t="shared" si="451"/>
        <v>324</v>
      </c>
      <c r="R563" s="95">
        <f t="shared" si="452"/>
        <v>0.18409090909090908</v>
      </c>
      <c r="S563" s="96">
        <v>1276</v>
      </c>
      <c r="T563" s="96">
        <v>1692</v>
      </c>
      <c r="U563" s="96">
        <v>1314</v>
      </c>
      <c r="V563" s="96">
        <v>1720</v>
      </c>
      <c r="W563" s="96">
        <v>3006</v>
      </c>
      <c r="X563" s="96">
        <v>4282</v>
      </c>
      <c r="Y563" s="73">
        <f t="shared" si="410"/>
        <v>18.730407523510973</v>
      </c>
      <c r="Z563" s="73">
        <f t="shared" si="411"/>
        <v>39.420803782505907</v>
      </c>
      <c r="AA563" s="73">
        <f t="shared" si="412"/>
        <v>75.951293759512936</v>
      </c>
      <c r="AB563" s="73">
        <f t="shared" si="413"/>
        <v>55.389221556886227</v>
      </c>
      <c r="AC563" s="73">
        <f t="shared" si="414"/>
        <v>44.465203176085943</v>
      </c>
      <c r="AD563" s="97">
        <f t="shared" si="415"/>
        <v>1341</v>
      </c>
      <c r="AE563" s="40">
        <f t="shared" si="416"/>
        <v>316</v>
      </c>
      <c r="AF563" s="98">
        <v>1691</v>
      </c>
      <c r="AG563" s="98">
        <v>1377</v>
      </c>
      <c r="AH563" s="98">
        <v>1670</v>
      </c>
      <c r="AI563" s="98">
        <v>1306</v>
      </c>
      <c r="AJ563" s="98">
        <v>407</v>
      </c>
      <c r="AK563" s="98">
        <v>358</v>
      </c>
      <c r="AL563" s="76">
        <v>50</v>
      </c>
      <c r="AM563" s="76">
        <v>104</v>
      </c>
      <c r="AN563" s="77">
        <v>246</v>
      </c>
      <c r="AO563" s="77">
        <v>692</v>
      </c>
      <c r="AP563" s="77">
        <v>1204</v>
      </c>
      <c r="AQ563" s="77">
        <v>44</v>
      </c>
      <c r="AR563" s="77">
        <f t="shared" si="442"/>
        <v>2186</v>
      </c>
      <c r="AS563" s="77">
        <v>308</v>
      </c>
      <c r="AT563" s="78">
        <v>50</v>
      </c>
      <c r="AU563" s="79">
        <v>100</v>
      </c>
      <c r="AV563" s="80">
        <f t="shared" si="417"/>
        <v>44.204248975027951</v>
      </c>
      <c r="AW563" s="80">
        <f t="shared" si="418"/>
        <v>54.838709677419352</v>
      </c>
      <c r="AX563" s="80">
        <f t="shared" si="419"/>
        <v>71.975497702909649</v>
      </c>
      <c r="AY563" s="81">
        <f t="shared" si="420"/>
        <v>17.864923747276691</v>
      </c>
      <c r="AZ563" s="81">
        <f t="shared" si="421"/>
        <v>41.437125748502993</v>
      </c>
      <c r="BA563" s="81">
        <f t="shared" si="422"/>
        <v>79.042615294804435</v>
      </c>
      <c r="BB563" s="81">
        <f t="shared" si="423"/>
        <v>60.478864912799288</v>
      </c>
      <c r="BC563" s="81">
        <f t="shared" si="424"/>
        <v>51.779935275080902</v>
      </c>
      <c r="BD563" s="82">
        <f t="shared" si="443"/>
        <v>359</v>
      </c>
      <c r="BE563" s="83">
        <v>49</v>
      </c>
      <c r="BF563" s="83">
        <v>133</v>
      </c>
      <c r="BG563" s="83">
        <v>231</v>
      </c>
      <c r="BH563" s="83">
        <v>635</v>
      </c>
      <c r="BI563" s="83">
        <v>1272</v>
      </c>
      <c r="BJ563" s="83">
        <v>75</v>
      </c>
      <c r="BK563" s="77">
        <f t="shared" si="444"/>
        <v>2213</v>
      </c>
      <c r="BL563" s="83">
        <f t="shared" si="425"/>
        <v>34</v>
      </c>
      <c r="BM563" s="84">
        <v>62</v>
      </c>
      <c r="BN563" s="83">
        <f t="shared" si="426"/>
        <v>91</v>
      </c>
      <c r="BO563" s="83">
        <f t="shared" si="427"/>
        <v>123</v>
      </c>
      <c r="BP563" s="83">
        <f t="shared" si="428"/>
        <v>420</v>
      </c>
      <c r="BQ563" s="83">
        <f t="shared" si="429"/>
        <v>1102</v>
      </c>
      <c r="BR563" s="83">
        <f t="shared" si="430"/>
        <v>70</v>
      </c>
      <c r="BS563" s="77">
        <f t="shared" si="445"/>
        <v>1715</v>
      </c>
      <c r="BT563" s="83">
        <f t="shared" si="431"/>
        <v>6</v>
      </c>
      <c r="BU563" s="77">
        <v>20</v>
      </c>
      <c r="BV563" s="83">
        <f t="shared" si="432"/>
        <v>19</v>
      </c>
      <c r="BW563" s="83">
        <f t="shared" si="433"/>
        <v>43</v>
      </c>
      <c r="BX563" s="83">
        <f t="shared" si="434"/>
        <v>95</v>
      </c>
      <c r="BY563" s="83">
        <f t="shared" si="435"/>
        <v>117</v>
      </c>
      <c r="BZ563" s="83">
        <f t="shared" si="436"/>
        <v>5</v>
      </c>
      <c r="CA563" s="77">
        <f t="shared" si="446"/>
        <v>260</v>
      </c>
      <c r="CB563" s="85">
        <v>5</v>
      </c>
      <c r="CC563" s="77">
        <v>15</v>
      </c>
      <c r="CD563" s="85">
        <v>16</v>
      </c>
      <c r="CE563" s="85">
        <v>49</v>
      </c>
      <c r="CF563" s="85">
        <v>66</v>
      </c>
      <c r="CG563" s="85">
        <v>21</v>
      </c>
      <c r="CH563" s="85">
        <v>0</v>
      </c>
      <c r="CI563" s="77">
        <f t="shared" si="447"/>
        <v>136</v>
      </c>
      <c r="CP563" s="77">
        <f t="shared" si="448"/>
        <v>0</v>
      </c>
      <c r="CQ563" s="85">
        <f t="shared" si="437"/>
        <v>4</v>
      </c>
      <c r="CR563" s="77">
        <v>7</v>
      </c>
      <c r="CS563" s="85">
        <f t="shared" si="406"/>
        <v>7</v>
      </c>
      <c r="CT563" s="85">
        <f t="shared" si="407"/>
        <v>16</v>
      </c>
      <c r="CU563" s="85">
        <f t="shared" si="408"/>
        <v>54</v>
      </c>
      <c r="CV563" s="85">
        <f t="shared" si="409"/>
        <v>32</v>
      </c>
      <c r="CW563" s="85">
        <f t="shared" si="405"/>
        <v>0</v>
      </c>
      <c r="CX563" s="77">
        <f t="shared" si="449"/>
        <v>102</v>
      </c>
      <c r="CY563" s="85">
        <v>3</v>
      </c>
      <c r="CZ563" s="85">
        <v>4</v>
      </c>
      <c r="DA563" s="85">
        <v>1</v>
      </c>
      <c r="DB563" s="85">
        <v>37</v>
      </c>
      <c r="DC563" s="85">
        <v>18</v>
      </c>
      <c r="DD563" s="85">
        <v>0</v>
      </c>
      <c r="DE563" s="85">
        <v>1</v>
      </c>
      <c r="DF563" s="85">
        <v>3</v>
      </c>
      <c r="DG563" s="85">
        <v>15</v>
      </c>
      <c r="DH563" s="85">
        <v>17</v>
      </c>
      <c r="DI563" s="85">
        <v>14</v>
      </c>
      <c r="DJ563" s="85">
        <v>0</v>
      </c>
      <c r="DP563" s="85">
        <v>1</v>
      </c>
      <c r="DQ563" s="85">
        <v>7</v>
      </c>
      <c r="DR563" s="85">
        <v>23</v>
      </c>
      <c r="DS563" s="85">
        <v>58</v>
      </c>
      <c r="DT563" s="85">
        <v>35</v>
      </c>
      <c r="DU563" s="85">
        <v>2</v>
      </c>
      <c r="DV563" s="85">
        <v>3</v>
      </c>
      <c r="DW563" s="85">
        <v>9</v>
      </c>
      <c r="DX563" s="85">
        <v>10</v>
      </c>
      <c r="DY563" s="85">
        <v>34</v>
      </c>
      <c r="DZ563" s="85">
        <v>71</v>
      </c>
      <c r="EA563" s="85">
        <v>3</v>
      </c>
      <c r="EB563" s="85">
        <v>3</v>
      </c>
      <c r="EC563" s="85">
        <v>10</v>
      </c>
      <c r="ED563" s="85">
        <v>33</v>
      </c>
      <c r="EE563" s="85">
        <v>61</v>
      </c>
      <c r="EF563" s="85">
        <v>46</v>
      </c>
      <c r="EG563" s="85">
        <v>2</v>
      </c>
      <c r="ET563" s="85">
        <v>30</v>
      </c>
      <c r="EU563" s="85">
        <v>63</v>
      </c>
      <c r="EV563" s="85">
        <v>11</v>
      </c>
      <c r="EW563" s="85">
        <v>206</v>
      </c>
      <c r="EX563" s="85">
        <v>880</v>
      </c>
      <c r="EY563" s="85">
        <v>53</v>
      </c>
      <c r="EZ563" s="85">
        <v>3</v>
      </c>
      <c r="FA563" s="85">
        <v>21</v>
      </c>
      <c r="FB563" s="85">
        <v>89</v>
      </c>
      <c r="FC563" s="85">
        <v>156</v>
      </c>
      <c r="FD563" s="85">
        <v>187</v>
      </c>
      <c r="FE563" s="85">
        <v>15</v>
      </c>
      <c r="FL563" s="86">
        <f t="shared" si="450"/>
        <v>93.199999999999818</v>
      </c>
      <c r="FM563" s="99">
        <f t="shared" si="438"/>
        <v>4</v>
      </c>
      <c r="FN563" s="99">
        <f t="shared" si="439"/>
        <v>0</v>
      </c>
      <c r="FO563" s="100">
        <f t="shared" si="440"/>
        <v>0.68</v>
      </c>
      <c r="FP563" s="100">
        <f t="shared" si="441"/>
        <v>0</v>
      </c>
      <c r="FQ563" s="101">
        <v>-9.191176470588213E-3</v>
      </c>
      <c r="FR563" s="101">
        <v>-1.8333333333333181E-2</v>
      </c>
      <c r="FS563" s="101">
        <v>0.25598086124401931</v>
      </c>
      <c r="FT563" s="100" t="s">
        <v>1499</v>
      </c>
      <c r="FU563" s="100" t="s">
        <v>2163</v>
      </c>
      <c r="FV563" s="100" t="s">
        <v>1564</v>
      </c>
      <c r="FW563" s="100" t="s">
        <v>2313</v>
      </c>
      <c r="FX563" s="100" t="s">
        <v>1711</v>
      </c>
      <c r="FY563" s="100" t="s">
        <v>1479</v>
      </c>
      <c r="FZ563" s="100" t="s">
        <v>1517</v>
      </c>
      <c r="GA563" s="100" t="s">
        <v>2178</v>
      </c>
      <c r="GB563" s="100"/>
    </row>
    <row r="564" spans="1:184" hidden="1" x14ac:dyDescent="0.25">
      <c r="A564" s="32" t="s">
        <v>537</v>
      </c>
      <c r="B564" s="90" t="s">
        <v>1077</v>
      </c>
      <c r="C564" s="41" t="str">
        <f>'[1]Özet tablo'!P563</f>
        <v>KASTAMONU</v>
      </c>
      <c r="D564" s="41"/>
      <c r="E564" s="41"/>
      <c r="F564" s="41"/>
      <c r="G564" s="91">
        <v>1</v>
      </c>
      <c r="H564" s="91">
        <v>20</v>
      </c>
      <c r="I564" s="91">
        <v>9</v>
      </c>
      <c r="J564" s="91">
        <v>30</v>
      </c>
      <c r="K564" s="92">
        <v>0</v>
      </c>
      <c r="L564" s="92">
        <v>13</v>
      </c>
      <c r="M564" s="92">
        <v>8</v>
      </c>
      <c r="N564" s="92">
        <v>21</v>
      </c>
      <c r="O564" s="93">
        <v>3</v>
      </c>
      <c r="P564" s="40"/>
      <c r="Q564" s="94">
        <f t="shared" si="451"/>
        <v>-9</v>
      </c>
      <c r="R564" s="95">
        <f t="shared" si="452"/>
        <v>-0.3</v>
      </c>
      <c r="S564" s="96">
        <v>20</v>
      </c>
      <c r="T564" s="96">
        <v>32</v>
      </c>
      <c r="U564" s="96">
        <v>25</v>
      </c>
      <c r="V564" s="96">
        <v>29</v>
      </c>
      <c r="W564" s="96">
        <v>57</v>
      </c>
      <c r="X564" s="96">
        <v>77</v>
      </c>
      <c r="Y564" s="73">
        <f t="shared" si="410"/>
        <v>0</v>
      </c>
      <c r="Z564" s="73">
        <f t="shared" si="411"/>
        <v>40.625</v>
      </c>
      <c r="AA564" s="73">
        <f t="shared" si="412"/>
        <v>44</v>
      </c>
      <c r="AB564" s="73">
        <f t="shared" si="413"/>
        <v>42.105263157894733</v>
      </c>
      <c r="AC564" s="73">
        <f t="shared" si="414"/>
        <v>31.168831168831169</v>
      </c>
      <c r="AD564" s="97">
        <f t="shared" si="415"/>
        <v>33</v>
      </c>
      <c r="AE564" s="40">
        <f t="shared" si="416"/>
        <v>14</v>
      </c>
      <c r="AF564" s="98">
        <v>37</v>
      </c>
      <c r="AG564" s="98">
        <v>30</v>
      </c>
      <c r="AH564" s="98">
        <v>37</v>
      </c>
      <c r="AI564" s="98">
        <v>32</v>
      </c>
      <c r="AJ564" s="98">
        <v>6</v>
      </c>
      <c r="AK564" s="98">
        <v>3</v>
      </c>
      <c r="AL564" s="76">
        <v>1</v>
      </c>
      <c r="AN564" s="77">
        <v>0</v>
      </c>
      <c r="AO564" s="77">
        <v>10</v>
      </c>
      <c r="AP564" s="77">
        <v>16</v>
      </c>
      <c r="AQ564" s="77">
        <v>0</v>
      </c>
      <c r="AR564" s="77">
        <f t="shared" si="442"/>
        <v>26</v>
      </c>
      <c r="AS564" s="77">
        <v>0</v>
      </c>
      <c r="AT564" s="78">
        <v>2</v>
      </c>
      <c r="AU564" s="79">
        <v>3</v>
      </c>
      <c r="AV564" s="80">
        <f t="shared" si="417"/>
        <v>25.806451612903224</v>
      </c>
      <c r="AW564" s="80">
        <f t="shared" si="418"/>
        <v>37.681159420289859</v>
      </c>
      <c r="AX564" s="80">
        <f t="shared" si="419"/>
        <v>50</v>
      </c>
      <c r="AY564" s="81">
        <f t="shared" si="420"/>
        <v>0</v>
      </c>
      <c r="AZ564" s="81">
        <f t="shared" si="421"/>
        <v>27.027027027027028</v>
      </c>
      <c r="BA564" s="81">
        <f t="shared" si="422"/>
        <v>55.26315789473685</v>
      </c>
      <c r="BB564" s="81">
        <f t="shared" si="423"/>
        <v>41.333333333333336</v>
      </c>
      <c r="BC564" s="81">
        <f t="shared" si="424"/>
        <v>30.882352941176471</v>
      </c>
      <c r="BD564" s="82">
        <f t="shared" si="443"/>
        <v>17</v>
      </c>
      <c r="BE564" s="83">
        <v>1</v>
      </c>
      <c r="BF564" s="83">
        <v>1</v>
      </c>
      <c r="BG564" s="83">
        <v>0</v>
      </c>
      <c r="BH564" s="83">
        <v>9</v>
      </c>
      <c r="BI564" s="83">
        <v>18</v>
      </c>
      <c r="BJ564" s="83">
        <v>0</v>
      </c>
      <c r="BK564" s="77">
        <f t="shared" si="444"/>
        <v>27</v>
      </c>
      <c r="BL564" s="83">
        <f t="shared" si="425"/>
        <v>1</v>
      </c>
      <c r="BM564" s="84"/>
      <c r="BN564" s="83">
        <f t="shared" si="426"/>
        <v>1</v>
      </c>
      <c r="BO564" s="83">
        <f t="shared" si="427"/>
        <v>0</v>
      </c>
      <c r="BP564" s="83">
        <f t="shared" si="428"/>
        <v>9</v>
      </c>
      <c r="BQ564" s="83">
        <f t="shared" si="429"/>
        <v>18</v>
      </c>
      <c r="BR564" s="83">
        <f t="shared" si="430"/>
        <v>0</v>
      </c>
      <c r="BS564" s="77">
        <f t="shared" si="445"/>
        <v>27</v>
      </c>
      <c r="BT564" s="83">
        <f t="shared" si="431"/>
        <v>0</v>
      </c>
      <c r="BU564" s="77"/>
      <c r="BV564" s="83">
        <f t="shared" si="432"/>
        <v>0</v>
      </c>
      <c r="BW564" s="83">
        <f t="shared" si="433"/>
        <v>0</v>
      </c>
      <c r="BX564" s="83">
        <f t="shared" si="434"/>
        <v>0</v>
      </c>
      <c r="BY564" s="83">
        <f t="shared" si="435"/>
        <v>0</v>
      </c>
      <c r="BZ564" s="83">
        <f t="shared" si="436"/>
        <v>0</v>
      </c>
      <c r="CA564" s="77">
        <f t="shared" si="446"/>
        <v>0</v>
      </c>
      <c r="CC564" s="77"/>
      <c r="CI564" s="77">
        <f t="shared" si="447"/>
        <v>0</v>
      </c>
      <c r="CP564" s="77">
        <f t="shared" si="448"/>
        <v>0</v>
      </c>
      <c r="CQ564" s="85">
        <f t="shared" si="437"/>
        <v>0</v>
      </c>
      <c r="CR564" s="77"/>
      <c r="CS564" s="85">
        <f t="shared" si="406"/>
        <v>0</v>
      </c>
      <c r="CT564" s="85">
        <f t="shared" si="407"/>
        <v>0</v>
      </c>
      <c r="CU564" s="85">
        <f t="shared" si="408"/>
        <v>0</v>
      </c>
      <c r="CV564" s="85">
        <f t="shared" si="409"/>
        <v>0</v>
      </c>
      <c r="CW564" s="85">
        <f t="shared" si="405"/>
        <v>0</v>
      </c>
      <c r="CX564" s="77">
        <f t="shared" si="449"/>
        <v>0</v>
      </c>
      <c r="ET564" s="85">
        <v>1</v>
      </c>
      <c r="EU564" s="85">
        <v>1</v>
      </c>
      <c r="EV564" s="85">
        <v>0</v>
      </c>
      <c r="EW564" s="85">
        <v>9</v>
      </c>
      <c r="EX564" s="85">
        <v>18</v>
      </c>
      <c r="EY564" s="85">
        <v>0</v>
      </c>
      <c r="FL564" s="86">
        <f t="shared" si="450"/>
        <v>20.299999999999997</v>
      </c>
      <c r="FM564" s="99">
        <f t="shared" si="438"/>
        <v>1</v>
      </c>
      <c r="FN564" s="99">
        <f t="shared" si="439"/>
        <v>0</v>
      </c>
      <c r="FO564" s="100">
        <f t="shared" si="440"/>
        <v>0.17</v>
      </c>
      <c r="FP564" s="100">
        <f t="shared" si="441"/>
        <v>0</v>
      </c>
      <c r="FQ564" s="101">
        <v>0.87776606954689107</v>
      </c>
      <c r="FR564" s="101">
        <v>0.39983093829247673</v>
      </c>
      <c r="FS564" s="101">
        <v>0.89685314685314677</v>
      </c>
      <c r="FT564" s="100" t="s">
        <v>1443</v>
      </c>
      <c r="FU564" s="100" t="s">
        <v>1514</v>
      </c>
      <c r="FV564" s="100" t="s">
        <v>1427</v>
      </c>
      <c r="FW564" s="100" t="s">
        <v>2092</v>
      </c>
      <c r="FX564" s="100" t="s">
        <v>2224</v>
      </c>
      <c r="FY564" s="100" t="s">
        <v>2065</v>
      </c>
      <c r="FZ564" s="100" t="s">
        <v>1800</v>
      </c>
      <c r="GA564" s="100" t="s">
        <v>2011</v>
      </c>
      <c r="GB564" s="100"/>
    </row>
    <row r="565" spans="1:184" hidden="1" x14ac:dyDescent="0.25">
      <c r="A565" s="32" t="s">
        <v>537</v>
      </c>
      <c r="B565" s="90" t="s">
        <v>551</v>
      </c>
      <c r="C565" s="41" t="str">
        <f>'[1]Özet tablo'!P564</f>
        <v>KASTAMONU</v>
      </c>
      <c r="D565" s="41"/>
      <c r="E565" s="41"/>
      <c r="F565" s="41"/>
      <c r="G565" s="91">
        <v>0</v>
      </c>
      <c r="H565" s="91">
        <v>12</v>
      </c>
      <c r="I565" s="91">
        <v>15</v>
      </c>
      <c r="J565" s="91">
        <v>27</v>
      </c>
      <c r="K565" s="92">
        <v>0</v>
      </c>
      <c r="L565" s="92">
        <v>13</v>
      </c>
      <c r="M565" s="92">
        <v>10</v>
      </c>
      <c r="N565" s="92">
        <v>23</v>
      </c>
      <c r="O565" s="93">
        <v>4</v>
      </c>
      <c r="P565" s="40">
        <v>1</v>
      </c>
      <c r="Q565" s="94">
        <f t="shared" si="451"/>
        <v>-4</v>
      </c>
      <c r="R565" s="95">
        <f t="shared" si="452"/>
        <v>-0.14814814814814814</v>
      </c>
      <c r="S565" s="96">
        <v>30</v>
      </c>
      <c r="T565" s="96">
        <v>38</v>
      </c>
      <c r="U565" s="96">
        <v>31</v>
      </c>
      <c r="V565" s="96">
        <v>39</v>
      </c>
      <c r="W565" s="96">
        <v>69</v>
      </c>
      <c r="X565" s="96">
        <v>99</v>
      </c>
      <c r="Y565" s="73">
        <f t="shared" si="410"/>
        <v>0</v>
      </c>
      <c r="Z565" s="73">
        <f t="shared" si="411"/>
        <v>34.210526315789473</v>
      </c>
      <c r="AA565" s="73">
        <f t="shared" si="412"/>
        <v>41.935483870967744</v>
      </c>
      <c r="AB565" s="73">
        <f t="shared" si="413"/>
        <v>37.681159420289859</v>
      </c>
      <c r="AC565" s="73">
        <f t="shared" si="414"/>
        <v>26.262626262626267</v>
      </c>
      <c r="AD565" s="97">
        <f t="shared" si="415"/>
        <v>43</v>
      </c>
      <c r="AE565" s="40">
        <f t="shared" si="416"/>
        <v>18</v>
      </c>
      <c r="AF565" s="98">
        <v>42</v>
      </c>
      <c r="AG565" s="98">
        <v>29</v>
      </c>
      <c r="AH565" s="98">
        <v>47</v>
      </c>
      <c r="AI565" s="98">
        <v>35</v>
      </c>
      <c r="AJ565" s="98">
        <v>9</v>
      </c>
      <c r="AK565" s="98">
        <v>11</v>
      </c>
      <c r="AL565" s="76">
        <v>1</v>
      </c>
      <c r="AM565" s="76">
        <v>8</v>
      </c>
      <c r="AN565" s="77">
        <v>1</v>
      </c>
      <c r="AO565" s="77">
        <v>13</v>
      </c>
      <c r="AP565" s="77">
        <v>33</v>
      </c>
      <c r="AQ565" s="77">
        <v>0</v>
      </c>
      <c r="AR565" s="77">
        <f t="shared" si="442"/>
        <v>47</v>
      </c>
      <c r="AS565" s="77">
        <v>3</v>
      </c>
      <c r="AT565" s="77"/>
      <c r="AU565" s="79">
        <v>2</v>
      </c>
      <c r="AV565" s="80">
        <f t="shared" si="417"/>
        <v>48.4375</v>
      </c>
      <c r="AW565" s="80">
        <f t="shared" si="418"/>
        <v>52.439024390243901</v>
      </c>
      <c r="AX565" s="80">
        <f t="shared" si="419"/>
        <v>85.714285714285708</v>
      </c>
      <c r="AY565" s="81">
        <f t="shared" si="420"/>
        <v>3.4482758620689653</v>
      </c>
      <c r="AZ565" s="81">
        <f t="shared" si="421"/>
        <v>27.659574468085108</v>
      </c>
      <c r="BA565" s="81">
        <f t="shared" si="422"/>
        <v>79.545454545454547</v>
      </c>
      <c r="BB565" s="81">
        <f t="shared" si="423"/>
        <v>52.747252747252752</v>
      </c>
      <c r="BC565" s="81">
        <f t="shared" si="424"/>
        <v>49.315068493150683</v>
      </c>
      <c r="BD565" s="82">
        <f t="shared" si="443"/>
        <v>9</v>
      </c>
      <c r="BE565" s="83">
        <v>1</v>
      </c>
      <c r="BF565" s="83">
        <v>2</v>
      </c>
      <c r="BG565" s="83">
        <v>1</v>
      </c>
      <c r="BH565" s="83">
        <v>10</v>
      </c>
      <c r="BI565" s="83">
        <v>36</v>
      </c>
      <c r="BJ565" s="83">
        <v>0</v>
      </c>
      <c r="BK565" s="77">
        <f t="shared" si="444"/>
        <v>47</v>
      </c>
      <c r="BL565" s="83">
        <f t="shared" si="425"/>
        <v>1</v>
      </c>
      <c r="BM565" s="84">
        <v>8</v>
      </c>
      <c r="BN565" s="83">
        <f t="shared" si="426"/>
        <v>2</v>
      </c>
      <c r="BO565" s="83">
        <f t="shared" si="427"/>
        <v>1</v>
      </c>
      <c r="BP565" s="83">
        <f t="shared" si="428"/>
        <v>10</v>
      </c>
      <c r="BQ565" s="83">
        <f t="shared" si="429"/>
        <v>36</v>
      </c>
      <c r="BR565" s="83">
        <f t="shared" si="430"/>
        <v>0</v>
      </c>
      <c r="BS565" s="77">
        <f t="shared" si="445"/>
        <v>47</v>
      </c>
      <c r="BT565" s="83">
        <f t="shared" si="431"/>
        <v>0</v>
      </c>
      <c r="BU565" s="77"/>
      <c r="BV565" s="83">
        <f t="shared" si="432"/>
        <v>0</v>
      </c>
      <c r="BW565" s="83">
        <f t="shared" si="433"/>
        <v>0</v>
      </c>
      <c r="BX565" s="83">
        <f t="shared" si="434"/>
        <v>0</v>
      </c>
      <c r="BY565" s="83">
        <f t="shared" si="435"/>
        <v>0</v>
      </c>
      <c r="BZ565" s="83">
        <f t="shared" si="436"/>
        <v>0</v>
      </c>
      <c r="CA565" s="77">
        <f t="shared" si="446"/>
        <v>0</v>
      </c>
      <c r="CC565" s="77"/>
      <c r="CI565" s="77">
        <f t="shared" si="447"/>
        <v>0</v>
      </c>
      <c r="CP565" s="77">
        <f t="shared" si="448"/>
        <v>0</v>
      </c>
      <c r="CQ565" s="85">
        <f t="shared" si="437"/>
        <v>0</v>
      </c>
      <c r="CR565" s="77"/>
      <c r="CS565" s="85">
        <f t="shared" si="406"/>
        <v>0</v>
      </c>
      <c r="CT565" s="85">
        <f t="shared" si="407"/>
        <v>0</v>
      </c>
      <c r="CU565" s="85">
        <f t="shared" si="408"/>
        <v>0</v>
      </c>
      <c r="CV565" s="85">
        <f t="shared" si="409"/>
        <v>0</v>
      </c>
      <c r="CW565" s="85">
        <f t="shared" si="405"/>
        <v>0</v>
      </c>
      <c r="CX565" s="77">
        <f t="shared" si="449"/>
        <v>0</v>
      </c>
      <c r="EZ565" s="85">
        <v>1</v>
      </c>
      <c r="FA565" s="85">
        <v>2</v>
      </c>
      <c r="FB565" s="85">
        <v>1</v>
      </c>
      <c r="FC565" s="85">
        <v>10</v>
      </c>
      <c r="FD565" s="85">
        <v>36</v>
      </c>
      <c r="FE565" s="85">
        <v>0</v>
      </c>
      <c r="FL565" s="86">
        <f t="shared" si="450"/>
        <v>11.399999999999999</v>
      </c>
      <c r="FM565" s="99">
        <f t="shared" si="438"/>
        <v>0</v>
      </c>
      <c r="FN565" s="99">
        <f t="shared" si="439"/>
        <v>0</v>
      </c>
      <c r="FO565" s="100">
        <f t="shared" si="440"/>
        <v>0</v>
      </c>
      <c r="FP565" s="100">
        <f t="shared" si="441"/>
        <v>0</v>
      </c>
      <c r="FQ565" s="101">
        <v>-2.6427061310783191E-3</v>
      </c>
      <c r="FR565" s="101">
        <v>5.0505050505050664E-2</v>
      </c>
      <c r="FS565" s="101">
        <v>7.6086956521739288E-2</v>
      </c>
      <c r="FT565" s="100" t="s">
        <v>2038</v>
      </c>
      <c r="FU565" s="100" t="s">
        <v>1804</v>
      </c>
      <c r="FV565" s="100" t="s">
        <v>2055</v>
      </c>
      <c r="FW565" s="100" t="s">
        <v>2366</v>
      </c>
      <c r="FX565" s="100" t="s">
        <v>2031</v>
      </c>
      <c r="FY565" s="100" t="s">
        <v>1869</v>
      </c>
      <c r="FZ565" s="100" t="s">
        <v>2186</v>
      </c>
      <c r="GA565" s="100" t="s">
        <v>2264</v>
      </c>
      <c r="GB565" s="100"/>
    </row>
    <row r="566" spans="1:184" hidden="1" x14ac:dyDescent="0.25">
      <c r="A566" s="32" t="s">
        <v>537</v>
      </c>
      <c r="B566" s="90" t="s">
        <v>552</v>
      </c>
      <c r="C566" s="41" t="str">
        <f>'[1]Özet tablo'!P565</f>
        <v>KASTAMONU</v>
      </c>
      <c r="D566" s="41"/>
      <c r="E566" s="41"/>
      <c r="F566" s="41"/>
      <c r="G566" s="91">
        <v>5</v>
      </c>
      <c r="H566" s="91">
        <v>23</v>
      </c>
      <c r="I566" s="91">
        <v>17</v>
      </c>
      <c r="J566" s="91">
        <v>45</v>
      </c>
      <c r="K566" s="92">
        <v>3</v>
      </c>
      <c r="L566" s="92">
        <v>14</v>
      </c>
      <c r="M566" s="92">
        <v>18</v>
      </c>
      <c r="N566" s="92">
        <v>35</v>
      </c>
      <c r="O566" s="93">
        <v>9</v>
      </c>
      <c r="P566" s="40">
        <v>1</v>
      </c>
      <c r="Q566" s="94">
        <f t="shared" si="451"/>
        <v>-10</v>
      </c>
      <c r="R566" s="95">
        <f t="shared" si="452"/>
        <v>-0.22222222222222221</v>
      </c>
      <c r="S566" s="96">
        <v>31</v>
      </c>
      <c r="T566" s="96">
        <v>41</v>
      </c>
      <c r="U566" s="96">
        <v>39</v>
      </c>
      <c r="V566" s="96">
        <v>50</v>
      </c>
      <c r="W566" s="96">
        <v>80</v>
      </c>
      <c r="X566" s="96">
        <v>111</v>
      </c>
      <c r="Y566" s="73">
        <f t="shared" si="410"/>
        <v>9.67741935483871</v>
      </c>
      <c r="Z566" s="73">
        <f t="shared" si="411"/>
        <v>34.146341463414636</v>
      </c>
      <c r="AA566" s="73">
        <f t="shared" si="412"/>
        <v>66.666666666666657</v>
      </c>
      <c r="AB566" s="73">
        <f t="shared" si="413"/>
        <v>50</v>
      </c>
      <c r="AC566" s="73">
        <f t="shared" si="414"/>
        <v>38.738738738738739</v>
      </c>
      <c r="AD566" s="97">
        <f t="shared" si="415"/>
        <v>40</v>
      </c>
      <c r="AE566" s="40">
        <f t="shared" si="416"/>
        <v>13</v>
      </c>
      <c r="AF566" s="98">
        <v>49</v>
      </c>
      <c r="AG566" s="98">
        <v>42</v>
      </c>
      <c r="AH566" s="98">
        <v>53</v>
      </c>
      <c r="AI566" s="98">
        <v>34</v>
      </c>
      <c r="AJ566" s="98">
        <v>12</v>
      </c>
      <c r="AK566" s="98">
        <v>17</v>
      </c>
      <c r="AL566" s="76">
        <v>2</v>
      </c>
      <c r="AM566" s="76">
        <v>3</v>
      </c>
      <c r="AN566" s="77">
        <v>1</v>
      </c>
      <c r="AO566" s="77">
        <v>19</v>
      </c>
      <c r="AP566" s="77">
        <v>19</v>
      </c>
      <c r="AQ566" s="77">
        <v>0</v>
      </c>
      <c r="AR566" s="77">
        <f t="shared" si="442"/>
        <v>39</v>
      </c>
      <c r="AS566" s="77">
        <v>1</v>
      </c>
      <c r="AT566" s="78">
        <v>6</v>
      </c>
      <c r="AU566" s="79">
        <v>8</v>
      </c>
      <c r="AV566" s="80">
        <f t="shared" si="417"/>
        <v>25</v>
      </c>
      <c r="AW566" s="80">
        <f t="shared" si="418"/>
        <v>42.528735632183903</v>
      </c>
      <c r="AX566" s="80">
        <f t="shared" si="419"/>
        <v>52.941176470588239</v>
      </c>
      <c r="AY566" s="81">
        <f t="shared" si="420"/>
        <v>2.3809523809523809</v>
      </c>
      <c r="AZ566" s="81">
        <f t="shared" si="421"/>
        <v>35.849056603773583</v>
      </c>
      <c r="BA566" s="81">
        <f t="shared" si="422"/>
        <v>71.739130434782609</v>
      </c>
      <c r="BB566" s="81">
        <f t="shared" si="423"/>
        <v>52.525252525252533</v>
      </c>
      <c r="BC566" s="81">
        <f t="shared" si="424"/>
        <v>38.636363636363633</v>
      </c>
      <c r="BD566" s="82">
        <f t="shared" si="443"/>
        <v>13</v>
      </c>
      <c r="BE566" s="83">
        <v>2</v>
      </c>
      <c r="BF566" s="83">
        <v>3</v>
      </c>
      <c r="BG566" s="83">
        <v>1</v>
      </c>
      <c r="BH566" s="83">
        <v>19</v>
      </c>
      <c r="BI566" s="83">
        <v>16</v>
      </c>
      <c r="BJ566" s="83">
        <v>2</v>
      </c>
      <c r="BK566" s="77">
        <f t="shared" si="444"/>
        <v>38</v>
      </c>
      <c r="BL566" s="83">
        <f t="shared" si="425"/>
        <v>2</v>
      </c>
      <c r="BM566" s="84">
        <v>3</v>
      </c>
      <c r="BN566" s="83">
        <f t="shared" si="426"/>
        <v>3</v>
      </c>
      <c r="BO566" s="83">
        <f t="shared" si="427"/>
        <v>1</v>
      </c>
      <c r="BP566" s="83">
        <f t="shared" si="428"/>
        <v>19</v>
      </c>
      <c r="BQ566" s="83">
        <f t="shared" si="429"/>
        <v>16</v>
      </c>
      <c r="BR566" s="83">
        <f t="shared" si="430"/>
        <v>2</v>
      </c>
      <c r="BS566" s="77">
        <f t="shared" si="445"/>
        <v>38</v>
      </c>
      <c r="BT566" s="83">
        <f t="shared" si="431"/>
        <v>0</v>
      </c>
      <c r="BU566" s="77"/>
      <c r="BV566" s="83">
        <f t="shared" si="432"/>
        <v>0</v>
      </c>
      <c r="BW566" s="83">
        <f t="shared" si="433"/>
        <v>0</v>
      </c>
      <c r="BX566" s="83">
        <f t="shared" si="434"/>
        <v>0</v>
      </c>
      <c r="BY566" s="83">
        <f t="shared" si="435"/>
        <v>0</v>
      </c>
      <c r="BZ566" s="83">
        <f t="shared" si="436"/>
        <v>0</v>
      </c>
      <c r="CA566" s="77">
        <f t="shared" si="446"/>
        <v>0</v>
      </c>
      <c r="CC566" s="77"/>
      <c r="CI566" s="77">
        <f t="shared" si="447"/>
        <v>0</v>
      </c>
      <c r="CP566" s="77">
        <f t="shared" si="448"/>
        <v>0</v>
      </c>
      <c r="CQ566" s="85">
        <f t="shared" si="437"/>
        <v>0</v>
      </c>
      <c r="CR566" s="77"/>
      <c r="CS566" s="85">
        <f t="shared" si="406"/>
        <v>0</v>
      </c>
      <c r="CT566" s="85">
        <f t="shared" si="407"/>
        <v>0</v>
      </c>
      <c r="CU566" s="85">
        <f t="shared" si="408"/>
        <v>0</v>
      </c>
      <c r="CV566" s="85">
        <f t="shared" si="409"/>
        <v>0</v>
      </c>
      <c r="CW566" s="85">
        <f t="shared" si="405"/>
        <v>0</v>
      </c>
      <c r="CX566" s="77">
        <f t="shared" si="449"/>
        <v>0</v>
      </c>
      <c r="ET566" s="85">
        <v>2</v>
      </c>
      <c r="EU566" s="85">
        <v>3</v>
      </c>
      <c r="EV566" s="85">
        <v>1</v>
      </c>
      <c r="EW566" s="85">
        <v>19</v>
      </c>
      <c r="EX566" s="85">
        <v>16</v>
      </c>
      <c r="EY566" s="85">
        <v>2</v>
      </c>
      <c r="FL566" s="86">
        <f t="shared" si="450"/>
        <v>16.899999999999999</v>
      </c>
      <c r="FM566" s="99">
        <f t="shared" si="438"/>
        <v>0</v>
      </c>
      <c r="FN566" s="99">
        <f t="shared" si="439"/>
        <v>0</v>
      </c>
      <c r="FO566" s="100">
        <f t="shared" si="440"/>
        <v>0</v>
      </c>
      <c r="FP566" s="100">
        <f t="shared" si="441"/>
        <v>0</v>
      </c>
      <c r="FQ566" s="101">
        <v>0.28537352071005923</v>
      </c>
      <c r="FR566" s="101">
        <v>0.13247863247863229</v>
      </c>
      <c r="FS566" s="101">
        <v>9.5099213582625852E-2</v>
      </c>
      <c r="FT566" s="100" t="s">
        <v>1837</v>
      </c>
      <c r="FU566" s="100" t="s">
        <v>1993</v>
      </c>
      <c r="FV566" s="100" t="s">
        <v>2094</v>
      </c>
      <c r="FW566" s="100" t="s">
        <v>2050</v>
      </c>
      <c r="FX566" s="100" t="s">
        <v>2128</v>
      </c>
      <c r="FY566" s="100" t="s">
        <v>2296</v>
      </c>
      <c r="FZ566" s="100" t="s">
        <v>2006</v>
      </c>
      <c r="GA566" s="100" t="s">
        <v>2337</v>
      </c>
      <c r="GB566" s="100"/>
    </row>
    <row r="567" spans="1:184" ht="15" hidden="1" customHeight="1" x14ac:dyDescent="0.25">
      <c r="A567" s="32" t="s">
        <v>537</v>
      </c>
      <c r="B567" s="90" t="s">
        <v>553</v>
      </c>
      <c r="C567" s="41" t="str">
        <f>'[1]Özet tablo'!P566</f>
        <v>KASTAMONU</v>
      </c>
      <c r="D567" s="41"/>
      <c r="E567" s="41"/>
      <c r="F567" s="41"/>
      <c r="G567" s="91">
        <v>24</v>
      </c>
      <c r="H567" s="91">
        <v>125</v>
      </c>
      <c r="I567" s="91">
        <v>218</v>
      </c>
      <c r="J567" s="91">
        <v>367</v>
      </c>
      <c r="K567" s="92">
        <v>26</v>
      </c>
      <c r="L567" s="92">
        <v>101</v>
      </c>
      <c r="M567" s="92">
        <v>257</v>
      </c>
      <c r="N567" s="92">
        <v>384</v>
      </c>
      <c r="O567" s="93">
        <v>16</v>
      </c>
      <c r="P567" s="40">
        <v>62</v>
      </c>
      <c r="Q567" s="94">
        <f t="shared" si="451"/>
        <v>17</v>
      </c>
      <c r="R567" s="95">
        <f t="shared" si="452"/>
        <v>4.632152588555858E-2</v>
      </c>
      <c r="S567" s="96">
        <v>297</v>
      </c>
      <c r="T567" s="96">
        <v>363</v>
      </c>
      <c r="U567" s="96">
        <v>326</v>
      </c>
      <c r="V567" s="96">
        <v>418</v>
      </c>
      <c r="W567" s="96">
        <v>689</v>
      </c>
      <c r="X567" s="96">
        <v>986</v>
      </c>
      <c r="Y567" s="73">
        <f t="shared" si="410"/>
        <v>8.7542087542087543</v>
      </c>
      <c r="Z567" s="73">
        <f t="shared" si="411"/>
        <v>27.823691460055095</v>
      </c>
      <c r="AA567" s="73">
        <f t="shared" si="412"/>
        <v>64.723926380368098</v>
      </c>
      <c r="AB567" s="73">
        <f t="shared" si="413"/>
        <v>45.283018867924532</v>
      </c>
      <c r="AC567" s="73">
        <f t="shared" si="414"/>
        <v>34.279918864097361</v>
      </c>
      <c r="AD567" s="97">
        <f t="shared" si="415"/>
        <v>377</v>
      </c>
      <c r="AE567" s="40">
        <f t="shared" si="416"/>
        <v>115</v>
      </c>
      <c r="AF567" s="98">
        <v>378</v>
      </c>
      <c r="AG567" s="98">
        <v>276</v>
      </c>
      <c r="AH567" s="98">
        <v>377</v>
      </c>
      <c r="AI567" s="98">
        <v>270</v>
      </c>
      <c r="AJ567" s="98">
        <v>94</v>
      </c>
      <c r="AK567" s="98">
        <v>101</v>
      </c>
      <c r="AL567" s="76">
        <v>15</v>
      </c>
      <c r="AM567" s="76">
        <v>26</v>
      </c>
      <c r="AN567" s="77">
        <v>24</v>
      </c>
      <c r="AO567" s="77">
        <v>122</v>
      </c>
      <c r="AP567" s="77">
        <v>225</v>
      </c>
      <c r="AQ567" s="77">
        <v>7</v>
      </c>
      <c r="AR567" s="77">
        <f t="shared" si="442"/>
        <v>378</v>
      </c>
      <c r="AS567" s="77">
        <v>65</v>
      </c>
      <c r="AT567" s="78">
        <v>8</v>
      </c>
      <c r="AU567" s="79">
        <v>25</v>
      </c>
      <c r="AV567" s="80">
        <f t="shared" si="417"/>
        <v>34.981684981684978</v>
      </c>
      <c r="AW567" s="80">
        <f t="shared" si="418"/>
        <v>44.667697063369403</v>
      </c>
      <c r="AX567" s="80">
        <f t="shared" si="419"/>
        <v>61.851851851851848</v>
      </c>
      <c r="AY567" s="81">
        <f t="shared" si="420"/>
        <v>8.695652173913043</v>
      </c>
      <c r="AZ567" s="81">
        <f t="shared" si="421"/>
        <v>32.360742705570296</v>
      </c>
      <c r="BA567" s="81">
        <f t="shared" si="422"/>
        <v>70.879120879120876</v>
      </c>
      <c r="BB567" s="81">
        <f t="shared" si="423"/>
        <v>51.282051282051277</v>
      </c>
      <c r="BC567" s="81">
        <f t="shared" si="424"/>
        <v>44.0625</v>
      </c>
      <c r="BD567" s="82">
        <f t="shared" si="443"/>
        <v>106</v>
      </c>
      <c r="BE567" s="83">
        <v>15</v>
      </c>
      <c r="BF567" s="83">
        <v>24</v>
      </c>
      <c r="BG567" s="83">
        <v>21</v>
      </c>
      <c r="BH567" s="83">
        <v>118</v>
      </c>
      <c r="BI567" s="83">
        <v>228</v>
      </c>
      <c r="BJ567" s="83">
        <v>19</v>
      </c>
      <c r="BK567" s="77">
        <f t="shared" si="444"/>
        <v>386</v>
      </c>
      <c r="BL567" s="83">
        <f t="shared" si="425"/>
        <v>15</v>
      </c>
      <c r="BM567" s="84">
        <v>23</v>
      </c>
      <c r="BN567" s="83">
        <f t="shared" si="426"/>
        <v>24</v>
      </c>
      <c r="BO567" s="83">
        <f t="shared" si="427"/>
        <v>21</v>
      </c>
      <c r="BP567" s="83">
        <f t="shared" si="428"/>
        <v>118</v>
      </c>
      <c r="BQ567" s="83">
        <f t="shared" si="429"/>
        <v>228</v>
      </c>
      <c r="BR567" s="83">
        <f t="shared" si="430"/>
        <v>19</v>
      </c>
      <c r="BS567" s="77">
        <f t="shared" si="445"/>
        <v>386</v>
      </c>
      <c r="BT567" s="83">
        <f t="shared" si="431"/>
        <v>0</v>
      </c>
      <c r="BU567" s="77">
        <v>3</v>
      </c>
      <c r="BV567" s="83">
        <f t="shared" si="432"/>
        <v>0</v>
      </c>
      <c r="BW567" s="83">
        <f t="shared" si="433"/>
        <v>0</v>
      </c>
      <c r="BX567" s="83">
        <f t="shared" si="434"/>
        <v>0</v>
      </c>
      <c r="BY567" s="83">
        <f t="shared" si="435"/>
        <v>0</v>
      </c>
      <c r="BZ567" s="83">
        <f t="shared" si="436"/>
        <v>0</v>
      </c>
      <c r="CA567" s="77">
        <f t="shared" si="446"/>
        <v>0</v>
      </c>
      <c r="CC567" s="77"/>
      <c r="CI567" s="77">
        <f t="shared" si="447"/>
        <v>0</v>
      </c>
      <c r="CP567" s="77">
        <f t="shared" si="448"/>
        <v>0</v>
      </c>
      <c r="CQ567" s="85">
        <f t="shared" si="437"/>
        <v>0</v>
      </c>
      <c r="CR567" s="77"/>
      <c r="CS567" s="85">
        <f t="shared" si="406"/>
        <v>0</v>
      </c>
      <c r="CT567" s="85">
        <f t="shared" si="407"/>
        <v>0</v>
      </c>
      <c r="CU567" s="85">
        <f t="shared" si="408"/>
        <v>0</v>
      </c>
      <c r="CV567" s="85">
        <f t="shared" si="409"/>
        <v>0</v>
      </c>
      <c r="CW567" s="85">
        <f t="shared" si="405"/>
        <v>0</v>
      </c>
      <c r="CX567" s="77">
        <f t="shared" si="449"/>
        <v>0</v>
      </c>
      <c r="DP567" s="85">
        <v>1</v>
      </c>
      <c r="DQ567" s="85">
        <v>1</v>
      </c>
      <c r="DR567" s="85">
        <v>0</v>
      </c>
      <c r="DS567" s="85">
        <v>9</v>
      </c>
      <c r="DT567" s="85">
        <v>14</v>
      </c>
      <c r="DU567" s="85">
        <v>2</v>
      </c>
      <c r="ET567" s="85">
        <v>13</v>
      </c>
      <c r="EU567" s="85">
        <v>21</v>
      </c>
      <c r="EV567" s="85">
        <v>11</v>
      </c>
      <c r="EW567" s="85">
        <v>95</v>
      </c>
      <c r="EX567" s="85">
        <v>213</v>
      </c>
      <c r="EY567" s="85">
        <v>17</v>
      </c>
      <c r="EZ567" s="85">
        <v>1</v>
      </c>
      <c r="FA567" s="85">
        <v>2</v>
      </c>
      <c r="FB567" s="85">
        <v>10</v>
      </c>
      <c r="FC567" s="85">
        <v>14</v>
      </c>
      <c r="FD567" s="85">
        <v>1</v>
      </c>
      <c r="FE567" s="85">
        <v>0</v>
      </c>
      <c r="FL567" s="86">
        <f t="shared" si="450"/>
        <v>90.899999999999977</v>
      </c>
      <c r="FM567" s="99">
        <f t="shared" si="438"/>
        <v>4</v>
      </c>
      <c r="FN567" s="99">
        <f t="shared" si="439"/>
        <v>0</v>
      </c>
      <c r="FO567" s="100">
        <f t="shared" si="440"/>
        <v>0.68</v>
      </c>
      <c r="FP567" s="100">
        <f t="shared" si="441"/>
        <v>0</v>
      </c>
      <c r="FQ567" s="101">
        <v>0.25432769726247972</v>
      </c>
      <c r="FR567" s="101">
        <v>4.5087265675500962E-2</v>
      </c>
      <c r="FS567" s="101">
        <v>5.934387138956191E-2</v>
      </c>
      <c r="FT567" s="100" t="s">
        <v>2144</v>
      </c>
      <c r="FU567" s="100" t="s">
        <v>1762</v>
      </c>
      <c r="FV567" s="100" t="s">
        <v>2187</v>
      </c>
      <c r="FW567" s="100" t="s">
        <v>1767</v>
      </c>
      <c r="FX567" s="100" t="s">
        <v>1593</v>
      </c>
      <c r="FY567" s="100" t="s">
        <v>1867</v>
      </c>
      <c r="FZ567" s="100" t="s">
        <v>2273</v>
      </c>
      <c r="GA567" s="100" t="s">
        <v>2107</v>
      </c>
      <c r="GB567" s="100"/>
    </row>
    <row r="568" spans="1:184" hidden="1" x14ac:dyDescent="0.25">
      <c r="A568" s="32" t="s">
        <v>537</v>
      </c>
      <c r="B568" s="90" t="s">
        <v>554</v>
      </c>
      <c r="C568" s="41" t="str">
        <f>'[1]Özet tablo'!P567</f>
        <v>KASTAMONU</v>
      </c>
      <c r="D568" s="41"/>
      <c r="E568" s="41"/>
      <c r="F568" s="41"/>
      <c r="G568" s="91">
        <v>44</v>
      </c>
      <c r="H568" s="91">
        <v>158</v>
      </c>
      <c r="I568" s="91">
        <v>205</v>
      </c>
      <c r="J568" s="91">
        <v>407</v>
      </c>
      <c r="K568" s="92">
        <v>36</v>
      </c>
      <c r="L568" s="92">
        <v>135</v>
      </c>
      <c r="M568" s="92">
        <v>242</v>
      </c>
      <c r="N568" s="92">
        <v>413</v>
      </c>
      <c r="O568" s="93">
        <v>33</v>
      </c>
      <c r="P568" s="40">
        <v>32</v>
      </c>
      <c r="Q568" s="94">
        <f t="shared" si="451"/>
        <v>6</v>
      </c>
      <c r="R568" s="95">
        <f t="shared" si="452"/>
        <v>1.4742014742014743E-2</v>
      </c>
      <c r="S568" s="96">
        <v>350</v>
      </c>
      <c r="T568" s="96">
        <v>431</v>
      </c>
      <c r="U568" s="96">
        <v>352</v>
      </c>
      <c r="V568" s="96">
        <v>463</v>
      </c>
      <c r="W568" s="96">
        <v>783</v>
      </c>
      <c r="X568" s="96">
        <v>1133</v>
      </c>
      <c r="Y568" s="73">
        <f t="shared" si="410"/>
        <v>10.285714285714285</v>
      </c>
      <c r="Z568" s="73">
        <f t="shared" si="411"/>
        <v>31.322505800464036</v>
      </c>
      <c r="AA568" s="73">
        <f t="shared" si="412"/>
        <v>69.034090909090907</v>
      </c>
      <c r="AB568" s="73">
        <f t="shared" si="413"/>
        <v>48.275862068965516</v>
      </c>
      <c r="AC568" s="73">
        <f t="shared" si="414"/>
        <v>36.540158870255958</v>
      </c>
      <c r="AD568" s="97">
        <f t="shared" si="415"/>
        <v>405</v>
      </c>
      <c r="AE568" s="40">
        <f t="shared" si="416"/>
        <v>109</v>
      </c>
      <c r="AF568" s="98">
        <v>451</v>
      </c>
      <c r="AG568" s="98">
        <v>316</v>
      </c>
      <c r="AH568" s="98">
        <v>456</v>
      </c>
      <c r="AI568" s="98">
        <v>323</v>
      </c>
      <c r="AJ568" s="98">
        <v>105</v>
      </c>
      <c r="AK568" s="98">
        <v>92</v>
      </c>
      <c r="AL568" s="76">
        <v>15</v>
      </c>
      <c r="AM568" s="76">
        <v>25</v>
      </c>
      <c r="AN568" s="77">
        <v>28</v>
      </c>
      <c r="AO568" s="77">
        <v>133</v>
      </c>
      <c r="AP568" s="77">
        <v>259</v>
      </c>
      <c r="AQ568" s="77">
        <v>6</v>
      </c>
      <c r="AR568" s="77">
        <f t="shared" si="442"/>
        <v>426</v>
      </c>
      <c r="AS568" s="77">
        <v>56</v>
      </c>
      <c r="AT568" s="78">
        <v>13</v>
      </c>
      <c r="AU568" s="79">
        <v>41</v>
      </c>
      <c r="AV568" s="80">
        <f t="shared" si="417"/>
        <v>37.089201877934272</v>
      </c>
      <c r="AW568" s="80">
        <f t="shared" si="418"/>
        <v>43.902439024390247</v>
      </c>
      <c r="AX568" s="80">
        <f t="shared" si="419"/>
        <v>64.705882352941174</v>
      </c>
      <c r="AY568" s="81">
        <f t="shared" si="420"/>
        <v>8.8607594936708853</v>
      </c>
      <c r="AZ568" s="81">
        <f t="shared" si="421"/>
        <v>29.166666666666668</v>
      </c>
      <c r="BA568" s="81">
        <f t="shared" si="422"/>
        <v>73.130841121495322</v>
      </c>
      <c r="BB568" s="81">
        <f t="shared" si="423"/>
        <v>50.452488687782804</v>
      </c>
      <c r="BC568" s="81">
        <f t="shared" si="424"/>
        <v>45.833333333333329</v>
      </c>
      <c r="BD568" s="82">
        <f t="shared" si="443"/>
        <v>115</v>
      </c>
      <c r="BE568" s="83">
        <v>16</v>
      </c>
      <c r="BF568" s="83">
        <v>27</v>
      </c>
      <c r="BG568" s="83">
        <v>28</v>
      </c>
      <c r="BH568" s="83">
        <v>134</v>
      </c>
      <c r="BI568" s="83">
        <v>277</v>
      </c>
      <c r="BJ568" s="83">
        <v>9</v>
      </c>
      <c r="BK568" s="77">
        <f t="shared" si="444"/>
        <v>448</v>
      </c>
      <c r="BL568" s="83">
        <f t="shared" si="425"/>
        <v>15</v>
      </c>
      <c r="BM568" s="84">
        <v>25</v>
      </c>
      <c r="BN568" s="83">
        <f t="shared" si="426"/>
        <v>25</v>
      </c>
      <c r="BO568" s="83">
        <f t="shared" si="427"/>
        <v>28</v>
      </c>
      <c r="BP568" s="83">
        <f t="shared" si="428"/>
        <v>123</v>
      </c>
      <c r="BQ568" s="83">
        <f t="shared" si="429"/>
        <v>272</v>
      </c>
      <c r="BR568" s="83">
        <f t="shared" si="430"/>
        <v>9</v>
      </c>
      <c r="BS568" s="77">
        <f t="shared" si="445"/>
        <v>432</v>
      </c>
      <c r="BT568" s="83">
        <f t="shared" si="431"/>
        <v>0</v>
      </c>
      <c r="BU568" s="77"/>
      <c r="BV568" s="83">
        <f t="shared" si="432"/>
        <v>0</v>
      </c>
      <c r="BW568" s="83">
        <f t="shared" si="433"/>
        <v>0</v>
      </c>
      <c r="BX568" s="83">
        <f t="shared" si="434"/>
        <v>0</v>
      </c>
      <c r="BY568" s="83">
        <f t="shared" si="435"/>
        <v>0</v>
      </c>
      <c r="BZ568" s="83">
        <f t="shared" si="436"/>
        <v>0</v>
      </c>
      <c r="CA568" s="77">
        <f t="shared" si="446"/>
        <v>0</v>
      </c>
      <c r="CC568" s="77"/>
      <c r="CI568" s="77">
        <f t="shared" si="447"/>
        <v>0</v>
      </c>
      <c r="CP568" s="77">
        <f t="shared" si="448"/>
        <v>0</v>
      </c>
      <c r="CQ568" s="85">
        <f t="shared" si="437"/>
        <v>1</v>
      </c>
      <c r="CR568" s="77"/>
      <c r="CS568" s="85">
        <f t="shared" si="406"/>
        <v>2</v>
      </c>
      <c r="CT568" s="85">
        <f t="shared" si="407"/>
        <v>0</v>
      </c>
      <c r="CU568" s="85">
        <f t="shared" si="408"/>
        <v>11</v>
      </c>
      <c r="CV568" s="85">
        <f t="shared" si="409"/>
        <v>5</v>
      </c>
      <c r="CW568" s="85">
        <f t="shared" si="405"/>
        <v>0</v>
      </c>
      <c r="CX568" s="77">
        <f t="shared" si="449"/>
        <v>16</v>
      </c>
      <c r="CY568" s="85">
        <v>1</v>
      </c>
      <c r="CZ568" s="85">
        <v>2</v>
      </c>
      <c r="DA568" s="85">
        <v>0</v>
      </c>
      <c r="DB568" s="85">
        <v>11</v>
      </c>
      <c r="DC568" s="85">
        <v>5</v>
      </c>
      <c r="DD568" s="85">
        <v>0</v>
      </c>
      <c r="DP568" s="85">
        <v>1</v>
      </c>
      <c r="DQ568" s="85">
        <v>2</v>
      </c>
      <c r="DR568" s="85">
        <v>8</v>
      </c>
      <c r="DS568" s="85">
        <v>12</v>
      </c>
      <c r="DT568" s="85">
        <v>7</v>
      </c>
      <c r="DU568" s="85">
        <v>1</v>
      </c>
      <c r="ET568" s="85">
        <v>13</v>
      </c>
      <c r="EU568" s="85">
        <v>21</v>
      </c>
      <c r="EV568" s="85">
        <v>18</v>
      </c>
      <c r="EW568" s="85">
        <v>99</v>
      </c>
      <c r="EX568" s="85">
        <v>252</v>
      </c>
      <c r="EY568" s="85">
        <v>7</v>
      </c>
      <c r="EZ568" s="85">
        <v>1</v>
      </c>
      <c r="FA568" s="85">
        <v>2</v>
      </c>
      <c r="FB568" s="85">
        <v>2</v>
      </c>
      <c r="FC568" s="85">
        <v>12</v>
      </c>
      <c r="FD568" s="85">
        <v>13</v>
      </c>
      <c r="FE568" s="85">
        <v>1</v>
      </c>
      <c r="FL568" s="86">
        <f t="shared" si="450"/>
        <v>134.29999999999995</v>
      </c>
      <c r="FM568" s="99">
        <f t="shared" si="438"/>
        <v>6</v>
      </c>
      <c r="FN568" s="99">
        <f t="shared" si="439"/>
        <v>1</v>
      </c>
      <c r="FO568" s="100">
        <f t="shared" si="440"/>
        <v>1.02</v>
      </c>
      <c r="FP568" s="100">
        <f t="shared" si="441"/>
        <v>171</v>
      </c>
      <c r="FQ568" s="101">
        <v>0.17710437710437724</v>
      </c>
      <c r="FR568" s="101">
        <v>0.14667338709677405</v>
      </c>
      <c r="FS568" s="101">
        <v>7.5000000000000067E-2</v>
      </c>
      <c r="FT568" s="100" t="s">
        <v>2243</v>
      </c>
      <c r="FU568" s="100" t="s">
        <v>1748</v>
      </c>
      <c r="FV568" s="100" t="s">
        <v>1740</v>
      </c>
      <c r="FW568" s="100" t="s">
        <v>1936</v>
      </c>
      <c r="FX568" s="100" t="s">
        <v>1951</v>
      </c>
      <c r="FY568" s="100" t="s">
        <v>2028</v>
      </c>
      <c r="FZ568" s="100" t="s">
        <v>1571</v>
      </c>
      <c r="GA568" s="100" t="s">
        <v>2274</v>
      </c>
      <c r="GB568" s="100"/>
    </row>
    <row r="569" spans="1:184" hidden="1" x14ac:dyDescent="0.25">
      <c r="A569" s="32" t="s">
        <v>555</v>
      </c>
      <c r="B569" s="90" t="s">
        <v>556</v>
      </c>
      <c r="C569" s="41" t="str">
        <f>'[1]Özet tablo'!P568</f>
        <v>KAYSERİ</v>
      </c>
      <c r="D569" s="41"/>
      <c r="E569" s="41"/>
      <c r="F569" s="41"/>
      <c r="G569" s="91">
        <v>4</v>
      </c>
      <c r="H569" s="91">
        <v>28</v>
      </c>
      <c r="I569" s="91">
        <v>31</v>
      </c>
      <c r="J569" s="91">
        <v>63</v>
      </c>
      <c r="K569" s="92">
        <v>7</v>
      </c>
      <c r="L569" s="92">
        <v>18</v>
      </c>
      <c r="M569" s="92">
        <v>25</v>
      </c>
      <c r="N569" s="92">
        <v>50</v>
      </c>
      <c r="O569" s="93">
        <v>8</v>
      </c>
      <c r="P569" s="40">
        <v>3</v>
      </c>
      <c r="Q569" s="94">
        <f t="shared" si="451"/>
        <v>-13</v>
      </c>
      <c r="R569" s="95">
        <f t="shared" si="452"/>
        <v>-0.20634920634920634</v>
      </c>
      <c r="S569" s="96">
        <v>47</v>
      </c>
      <c r="T569" s="96">
        <v>62</v>
      </c>
      <c r="U569" s="96">
        <v>43</v>
      </c>
      <c r="V569" s="96">
        <v>51</v>
      </c>
      <c r="W569" s="96">
        <v>105</v>
      </c>
      <c r="X569" s="96">
        <v>152</v>
      </c>
      <c r="Y569" s="73">
        <f t="shared" si="410"/>
        <v>14.893617021276595</v>
      </c>
      <c r="Z569" s="73">
        <f t="shared" si="411"/>
        <v>29.032258064516132</v>
      </c>
      <c r="AA569" s="73">
        <f t="shared" si="412"/>
        <v>69.767441860465112</v>
      </c>
      <c r="AB569" s="73">
        <f t="shared" si="413"/>
        <v>45.714285714285715</v>
      </c>
      <c r="AC569" s="73">
        <f t="shared" si="414"/>
        <v>36.184210526315788</v>
      </c>
      <c r="AD569" s="97">
        <f t="shared" si="415"/>
        <v>57</v>
      </c>
      <c r="AE569" s="40">
        <f t="shared" si="416"/>
        <v>13</v>
      </c>
      <c r="AF569" s="98">
        <v>58</v>
      </c>
      <c r="AG569" s="98">
        <v>48</v>
      </c>
      <c r="AH569" s="98">
        <v>64</v>
      </c>
      <c r="AI569" s="98">
        <v>51</v>
      </c>
      <c r="AJ569" s="98">
        <v>9</v>
      </c>
      <c r="AK569" s="98">
        <v>11</v>
      </c>
      <c r="AL569" s="76">
        <v>4</v>
      </c>
      <c r="AM569" s="76">
        <v>5</v>
      </c>
      <c r="AN569" s="77">
        <v>1</v>
      </c>
      <c r="AO569" s="77">
        <v>20</v>
      </c>
      <c r="AP569" s="77">
        <v>36</v>
      </c>
      <c r="AQ569" s="77">
        <v>0</v>
      </c>
      <c r="AR569" s="77">
        <f t="shared" si="442"/>
        <v>57</v>
      </c>
      <c r="AS569" s="77">
        <v>1</v>
      </c>
      <c r="AT569" s="78">
        <v>5</v>
      </c>
      <c r="AU569" s="79">
        <v>4</v>
      </c>
      <c r="AV569" s="80">
        <f t="shared" si="417"/>
        <v>36.363636363636367</v>
      </c>
      <c r="AW569" s="80">
        <f t="shared" si="418"/>
        <v>47.826086956521742</v>
      </c>
      <c r="AX569" s="80">
        <f t="shared" si="419"/>
        <v>68.627450980392155</v>
      </c>
      <c r="AY569" s="81">
        <f t="shared" si="420"/>
        <v>2.083333333333333</v>
      </c>
      <c r="AZ569" s="81">
        <f t="shared" si="421"/>
        <v>31.25</v>
      </c>
      <c r="BA569" s="81">
        <f t="shared" si="422"/>
        <v>75</v>
      </c>
      <c r="BB569" s="81">
        <f t="shared" si="423"/>
        <v>52.419354838709673</v>
      </c>
      <c r="BC569" s="81">
        <f t="shared" si="424"/>
        <v>42.592592592592595</v>
      </c>
      <c r="BD569" s="82">
        <f t="shared" si="443"/>
        <v>15</v>
      </c>
      <c r="BE569" s="83">
        <v>4</v>
      </c>
      <c r="BF569" s="83">
        <v>4</v>
      </c>
      <c r="BG569" s="83">
        <v>1</v>
      </c>
      <c r="BH569" s="83">
        <v>15</v>
      </c>
      <c r="BI569" s="83">
        <v>42</v>
      </c>
      <c r="BJ569" s="83">
        <v>1</v>
      </c>
      <c r="BK569" s="77">
        <f t="shared" si="444"/>
        <v>59</v>
      </c>
      <c r="BL569" s="83">
        <f t="shared" si="425"/>
        <v>4</v>
      </c>
      <c r="BM569" s="84">
        <v>5</v>
      </c>
      <c r="BN569" s="83">
        <f t="shared" si="426"/>
        <v>4</v>
      </c>
      <c r="BO569" s="83">
        <f t="shared" si="427"/>
        <v>1</v>
      </c>
      <c r="BP569" s="83">
        <f t="shared" si="428"/>
        <v>15</v>
      </c>
      <c r="BQ569" s="83">
        <f t="shared" si="429"/>
        <v>42</v>
      </c>
      <c r="BR569" s="83">
        <f t="shared" si="430"/>
        <v>1</v>
      </c>
      <c r="BS569" s="77">
        <f t="shared" si="445"/>
        <v>59</v>
      </c>
      <c r="BT569" s="83">
        <f t="shared" si="431"/>
        <v>0</v>
      </c>
      <c r="BU569" s="77"/>
      <c r="BV569" s="83">
        <f t="shared" si="432"/>
        <v>0</v>
      </c>
      <c r="BW569" s="83">
        <f t="shared" si="433"/>
        <v>0</v>
      </c>
      <c r="BX569" s="83">
        <f t="shared" si="434"/>
        <v>0</v>
      </c>
      <c r="BY569" s="83">
        <f t="shared" si="435"/>
        <v>0</v>
      </c>
      <c r="BZ569" s="83">
        <f t="shared" si="436"/>
        <v>0</v>
      </c>
      <c r="CA569" s="77">
        <f t="shared" si="446"/>
        <v>0</v>
      </c>
      <c r="CC569" s="77"/>
      <c r="CI569" s="77">
        <f t="shared" si="447"/>
        <v>0</v>
      </c>
      <c r="CP569" s="77">
        <f t="shared" si="448"/>
        <v>0</v>
      </c>
      <c r="CQ569" s="85">
        <f t="shared" si="437"/>
        <v>0</v>
      </c>
      <c r="CR569" s="77"/>
      <c r="CS569" s="85">
        <f t="shared" si="406"/>
        <v>0</v>
      </c>
      <c r="CT569" s="85">
        <f t="shared" si="407"/>
        <v>0</v>
      </c>
      <c r="CU569" s="85">
        <f t="shared" si="408"/>
        <v>0</v>
      </c>
      <c r="CV569" s="85">
        <f t="shared" si="409"/>
        <v>0</v>
      </c>
      <c r="CW569" s="85">
        <f t="shared" ref="CW569:CW632" si="453">DD569+DJ569+DO569+FK569</f>
        <v>0</v>
      </c>
      <c r="CX569" s="77">
        <f t="shared" si="449"/>
        <v>0</v>
      </c>
      <c r="ET569" s="85">
        <v>4</v>
      </c>
      <c r="EU569" s="85">
        <v>4</v>
      </c>
      <c r="EV569" s="85">
        <v>1</v>
      </c>
      <c r="EW569" s="85">
        <v>15</v>
      </c>
      <c r="EX569" s="85">
        <v>42</v>
      </c>
      <c r="EY569" s="85">
        <v>1</v>
      </c>
      <c r="FL569" s="86">
        <f t="shared" si="450"/>
        <v>19.5</v>
      </c>
      <c r="FM569" s="99">
        <f t="shared" si="438"/>
        <v>0</v>
      </c>
      <c r="FN569" s="99">
        <f t="shared" si="439"/>
        <v>0</v>
      </c>
      <c r="FO569" s="100">
        <f t="shared" si="440"/>
        <v>0</v>
      </c>
      <c r="FP569" s="100">
        <f t="shared" si="441"/>
        <v>0</v>
      </c>
      <c r="FQ569" s="101">
        <v>0.59999572336592455</v>
      </c>
      <c r="FR569" s="101">
        <v>0.35882697947214076</v>
      </c>
      <c r="FS569" s="101">
        <v>0.31645495350133473</v>
      </c>
      <c r="FT569" s="100" t="s">
        <v>1511</v>
      </c>
      <c r="FU569" s="100" t="s">
        <v>1583</v>
      </c>
      <c r="FV569" s="100" t="s">
        <v>1546</v>
      </c>
      <c r="FW569" s="100" t="s">
        <v>1645</v>
      </c>
      <c r="FX569" s="100" t="s">
        <v>1918</v>
      </c>
      <c r="FY569" s="100" t="s">
        <v>2040</v>
      </c>
      <c r="FZ569" s="100" t="s">
        <v>1713</v>
      </c>
      <c r="GA569" s="100" t="s">
        <v>1602</v>
      </c>
      <c r="GB569" s="100"/>
    </row>
    <row r="570" spans="1:184" hidden="1" x14ac:dyDescent="0.25">
      <c r="A570" s="32" t="s">
        <v>555</v>
      </c>
      <c r="B570" s="90" t="s">
        <v>557</v>
      </c>
      <c r="C570" s="41" t="str">
        <f>'[1]Özet tablo'!P569</f>
        <v>KAYSERİ</v>
      </c>
      <c r="D570" s="41"/>
      <c r="E570" s="41"/>
      <c r="F570" s="41"/>
      <c r="G570" s="91">
        <v>14</v>
      </c>
      <c r="H570" s="91">
        <v>107</v>
      </c>
      <c r="I570" s="91">
        <v>153</v>
      </c>
      <c r="J570" s="91">
        <v>274</v>
      </c>
      <c r="K570" s="92">
        <v>8</v>
      </c>
      <c r="L570" s="92">
        <v>97</v>
      </c>
      <c r="M570" s="92">
        <v>172</v>
      </c>
      <c r="N570" s="92">
        <v>277</v>
      </c>
      <c r="O570" s="93">
        <v>32</v>
      </c>
      <c r="P570" s="40">
        <v>26</v>
      </c>
      <c r="Q570" s="94">
        <f t="shared" si="451"/>
        <v>3</v>
      </c>
      <c r="R570" s="95">
        <f t="shared" si="452"/>
        <v>1.0948905109489052E-2</v>
      </c>
      <c r="S570" s="96">
        <v>301</v>
      </c>
      <c r="T570" s="96">
        <v>400</v>
      </c>
      <c r="U570" s="96">
        <v>324</v>
      </c>
      <c r="V570" s="96">
        <v>435</v>
      </c>
      <c r="W570" s="96">
        <v>724</v>
      </c>
      <c r="X570" s="96">
        <v>1025</v>
      </c>
      <c r="Y570" s="73">
        <f t="shared" si="410"/>
        <v>2.6578073089700998</v>
      </c>
      <c r="Z570" s="73">
        <f t="shared" si="411"/>
        <v>24.25</v>
      </c>
      <c r="AA570" s="73">
        <f t="shared" si="412"/>
        <v>54.938271604938272</v>
      </c>
      <c r="AB570" s="73">
        <f t="shared" si="413"/>
        <v>37.983425414364639</v>
      </c>
      <c r="AC570" s="73">
        <f t="shared" si="414"/>
        <v>27.609756097560979</v>
      </c>
      <c r="AD570" s="97">
        <f t="shared" si="415"/>
        <v>449</v>
      </c>
      <c r="AE570" s="40">
        <f t="shared" si="416"/>
        <v>146</v>
      </c>
      <c r="AF570" s="98">
        <v>394</v>
      </c>
      <c r="AG570" s="98">
        <v>278</v>
      </c>
      <c r="AH570" s="98">
        <v>392</v>
      </c>
      <c r="AI570" s="98">
        <v>277</v>
      </c>
      <c r="AJ570" s="98">
        <v>106</v>
      </c>
      <c r="AK570" s="98">
        <v>97</v>
      </c>
      <c r="AL570" s="76">
        <v>15</v>
      </c>
      <c r="AM570" s="76">
        <v>30</v>
      </c>
      <c r="AN570" s="77">
        <v>15</v>
      </c>
      <c r="AO570" s="77">
        <v>123</v>
      </c>
      <c r="AP570" s="77">
        <v>220</v>
      </c>
      <c r="AQ570" s="77">
        <v>5</v>
      </c>
      <c r="AR570" s="77">
        <f t="shared" si="442"/>
        <v>363</v>
      </c>
      <c r="AS570" s="77">
        <v>50</v>
      </c>
      <c r="AT570" s="78">
        <v>15</v>
      </c>
      <c r="AU570" s="79">
        <v>42</v>
      </c>
      <c r="AV570" s="80">
        <f t="shared" si="417"/>
        <v>34.234234234234236</v>
      </c>
      <c r="AW570" s="80">
        <f t="shared" si="418"/>
        <v>44.544095665171902</v>
      </c>
      <c r="AX570" s="80">
        <f t="shared" si="419"/>
        <v>63.176895306859201</v>
      </c>
      <c r="AY570" s="81">
        <f t="shared" si="420"/>
        <v>5.3956834532374103</v>
      </c>
      <c r="AZ570" s="81">
        <f t="shared" si="421"/>
        <v>31.377551020408163</v>
      </c>
      <c r="BA570" s="81">
        <f t="shared" si="422"/>
        <v>72.323759791122711</v>
      </c>
      <c r="BB570" s="81">
        <f t="shared" si="423"/>
        <v>51.612903225806448</v>
      </c>
      <c r="BC570" s="81">
        <f t="shared" si="424"/>
        <v>44.175491679273826</v>
      </c>
      <c r="BD570" s="82">
        <f t="shared" si="443"/>
        <v>106</v>
      </c>
      <c r="BE570" s="83">
        <v>15</v>
      </c>
      <c r="BF570" s="83">
        <v>26</v>
      </c>
      <c r="BG570" s="83">
        <v>15</v>
      </c>
      <c r="BH570" s="83">
        <v>112</v>
      </c>
      <c r="BI570" s="83">
        <v>230</v>
      </c>
      <c r="BJ570" s="83">
        <v>5</v>
      </c>
      <c r="BK570" s="77">
        <f t="shared" si="444"/>
        <v>362</v>
      </c>
      <c r="BL570" s="83">
        <f t="shared" si="425"/>
        <v>14</v>
      </c>
      <c r="BM570" s="84">
        <v>24</v>
      </c>
      <c r="BN570" s="83">
        <f t="shared" si="426"/>
        <v>20</v>
      </c>
      <c r="BO570" s="83">
        <f t="shared" si="427"/>
        <v>15</v>
      </c>
      <c r="BP570" s="83">
        <f t="shared" si="428"/>
        <v>79</v>
      </c>
      <c r="BQ570" s="83">
        <f t="shared" si="429"/>
        <v>218</v>
      </c>
      <c r="BR570" s="83">
        <f t="shared" si="430"/>
        <v>5</v>
      </c>
      <c r="BS570" s="77">
        <f t="shared" si="445"/>
        <v>317</v>
      </c>
      <c r="BT570" s="83">
        <f t="shared" si="431"/>
        <v>0</v>
      </c>
      <c r="BU570" s="77"/>
      <c r="BV570" s="83">
        <f t="shared" si="432"/>
        <v>0</v>
      </c>
      <c r="BW570" s="83">
        <f t="shared" si="433"/>
        <v>0</v>
      </c>
      <c r="BX570" s="83">
        <f t="shared" si="434"/>
        <v>0</v>
      </c>
      <c r="BY570" s="83">
        <f t="shared" si="435"/>
        <v>0</v>
      </c>
      <c r="BZ570" s="83">
        <f t="shared" si="436"/>
        <v>0</v>
      </c>
      <c r="CA570" s="77">
        <f t="shared" si="446"/>
        <v>0</v>
      </c>
      <c r="CC570" s="77"/>
      <c r="CI570" s="77">
        <f t="shared" si="447"/>
        <v>0</v>
      </c>
      <c r="CP570" s="77">
        <f t="shared" si="448"/>
        <v>0</v>
      </c>
      <c r="CQ570" s="85">
        <f t="shared" si="437"/>
        <v>1</v>
      </c>
      <c r="CR570" s="77">
        <v>6</v>
      </c>
      <c r="CS570" s="85">
        <f t="shared" ref="CS570:CS633" si="454">CZ570+DF570+DK570+FG570</f>
        <v>6</v>
      </c>
      <c r="CT570" s="85">
        <f t="shared" ref="CT570:CT633" si="455">DA570+DG570+DL570+FH570</f>
        <v>0</v>
      </c>
      <c r="CU570" s="85">
        <f t="shared" ref="CU570:CU633" si="456">DB570+DH570+DM570+FI570</f>
        <v>33</v>
      </c>
      <c r="CV570" s="85">
        <f t="shared" ref="CV570:CV633" si="457">DC570+DI570+DN570+FJ570</f>
        <v>12</v>
      </c>
      <c r="CW570" s="85">
        <f t="shared" si="453"/>
        <v>0</v>
      </c>
      <c r="CX570" s="77">
        <f t="shared" si="449"/>
        <v>45</v>
      </c>
      <c r="CY570" s="85">
        <v>1</v>
      </c>
      <c r="CZ570" s="85">
        <v>6</v>
      </c>
      <c r="DA570" s="85">
        <v>0</v>
      </c>
      <c r="DB570" s="85">
        <v>33</v>
      </c>
      <c r="DC570" s="85">
        <v>12</v>
      </c>
      <c r="DD570" s="85">
        <v>0</v>
      </c>
      <c r="ET570" s="85">
        <v>12</v>
      </c>
      <c r="EU570" s="85">
        <v>12</v>
      </c>
      <c r="EV570" s="85">
        <v>4</v>
      </c>
      <c r="EW570" s="85">
        <v>46</v>
      </c>
      <c r="EX570" s="85">
        <v>139</v>
      </c>
      <c r="EY570" s="85">
        <v>1</v>
      </c>
      <c r="EZ570" s="85">
        <v>2</v>
      </c>
      <c r="FA570" s="85">
        <v>8</v>
      </c>
      <c r="FB570" s="85">
        <v>11</v>
      </c>
      <c r="FC570" s="85">
        <v>33</v>
      </c>
      <c r="FD570" s="85">
        <v>79</v>
      </c>
      <c r="FE570" s="85">
        <v>4</v>
      </c>
      <c r="FL570" s="86">
        <f t="shared" si="450"/>
        <v>105.29999999999995</v>
      </c>
      <c r="FM570" s="99">
        <f t="shared" si="438"/>
        <v>5</v>
      </c>
      <c r="FN570" s="99">
        <f t="shared" si="439"/>
        <v>1</v>
      </c>
      <c r="FO570" s="100">
        <f t="shared" si="440"/>
        <v>0.85</v>
      </c>
      <c r="FP570" s="100">
        <f t="shared" si="441"/>
        <v>171</v>
      </c>
      <c r="FQ570" s="101">
        <v>0.2068330161666101</v>
      </c>
      <c r="FR570" s="101">
        <v>8.394610958334299E-2</v>
      </c>
      <c r="FS570" s="101">
        <v>8.2324666812322367E-2</v>
      </c>
      <c r="FT570" s="100" t="s">
        <v>2233</v>
      </c>
      <c r="FU570" s="100" t="s">
        <v>1683</v>
      </c>
      <c r="FV570" s="100" t="s">
        <v>2260</v>
      </c>
      <c r="FW570" s="100" t="s">
        <v>1472</v>
      </c>
      <c r="FX570" s="100" t="s">
        <v>2218</v>
      </c>
      <c r="FY570" s="100" t="s">
        <v>2115</v>
      </c>
      <c r="FZ570" s="100" t="s">
        <v>1550</v>
      </c>
      <c r="GA570" s="100" t="s">
        <v>2083</v>
      </c>
      <c r="GB570" s="100"/>
    </row>
    <row r="571" spans="1:184" ht="15" hidden="1" customHeight="1" x14ac:dyDescent="0.25">
      <c r="A571" s="32" t="s">
        <v>555</v>
      </c>
      <c r="B571" s="90" t="s">
        <v>558</v>
      </c>
      <c r="C571" s="41" t="str">
        <f>'[1]Özet tablo'!P570</f>
        <v>KAYSERİ</v>
      </c>
      <c r="D571" s="41"/>
      <c r="E571" s="41"/>
      <c r="F571" s="41"/>
      <c r="G571" s="91">
        <v>60</v>
      </c>
      <c r="H571" s="91">
        <v>365</v>
      </c>
      <c r="I571" s="91">
        <v>456</v>
      </c>
      <c r="J571" s="91">
        <v>881</v>
      </c>
      <c r="K571" s="92">
        <v>81</v>
      </c>
      <c r="L571" s="92">
        <v>320</v>
      </c>
      <c r="M571" s="92">
        <v>529</v>
      </c>
      <c r="N571" s="92">
        <v>930</v>
      </c>
      <c r="O571" s="93">
        <v>106</v>
      </c>
      <c r="P571" s="40">
        <v>83</v>
      </c>
      <c r="Q571" s="94">
        <f t="shared" si="451"/>
        <v>49</v>
      </c>
      <c r="R571" s="95">
        <f t="shared" si="452"/>
        <v>5.5618615209988648E-2</v>
      </c>
      <c r="S571" s="96">
        <v>759</v>
      </c>
      <c r="T571" s="96">
        <v>993</v>
      </c>
      <c r="U571" s="96">
        <v>799</v>
      </c>
      <c r="V571" s="96">
        <v>1055</v>
      </c>
      <c r="W571" s="96">
        <v>1792</v>
      </c>
      <c r="X571" s="96">
        <v>2551</v>
      </c>
      <c r="Y571" s="73">
        <f t="shared" si="410"/>
        <v>10.671936758893279</v>
      </c>
      <c r="Z571" s="73">
        <f t="shared" si="411"/>
        <v>32.225579053373615</v>
      </c>
      <c r="AA571" s="73">
        <f t="shared" si="412"/>
        <v>69.086357947434294</v>
      </c>
      <c r="AB571" s="73">
        <f t="shared" si="413"/>
        <v>48.660714285714285</v>
      </c>
      <c r="AC571" s="73">
        <f t="shared" si="414"/>
        <v>37.357898863190911</v>
      </c>
      <c r="AD571" s="97">
        <f t="shared" si="415"/>
        <v>920</v>
      </c>
      <c r="AE571" s="40">
        <f t="shared" si="416"/>
        <v>247</v>
      </c>
      <c r="AF571" s="98">
        <v>1009</v>
      </c>
      <c r="AG571" s="98">
        <v>775</v>
      </c>
      <c r="AH571" s="98">
        <v>990</v>
      </c>
      <c r="AI571" s="98">
        <v>739</v>
      </c>
      <c r="AJ571" s="98">
        <v>256</v>
      </c>
      <c r="AK571" s="98">
        <v>220</v>
      </c>
      <c r="AL571" s="76">
        <v>40</v>
      </c>
      <c r="AM571" s="76">
        <v>56</v>
      </c>
      <c r="AN571" s="77">
        <v>54</v>
      </c>
      <c r="AO571" s="77">
        <v>303</v>
      </c>
      <c r="AP571" s="77">
        <v>568</v>
      </c>
      <c r="AQ571" s="77">
        <v>7</v>
      </c>
      <c r="AR571" s="77">
        <f t="shared" si="442"/>
        <v>932</v>
      </c>
      <c r="AS571" s="77">
        <v>104</v>
      </c>
      <c r="AT571" s="78">
        <v>46</v>
      </c>
      <c r="AU571" s="79">
        <v>130</v>
      </c>
      <c r="AV571" s="80">
        <f t="shared" si="417"/>
        <v>34.67635402906209</v>
      </c>
      <c r="AW571" s="80">
        <f t="shared" si="418"/>
        <v>44.765760555234237</v>
      </c>
      <c r="AX571" s="80">
        <f t="shared" si="419"/>
        <v>63.734776725304464</v>
      </c>
      <c r="AY571" s="81">
        <f t="shared" si="420"/>
        <v>6.9677419354838701</v>
      </c>
      <c r="AZ571" s="81">
        <f t="shared" si="421"/>
        <v>30.606060606060602</v>
      </c>
      <c r="BA571" s="81">
        <f t="shared" si="422"/>
        <v>74.773869346733662</v>
      </c>
      <c r="BB571" s="81">
        <f t="shared" si="423"/>
        <v>52.7455919395466</v>
      </c>
      <c r="BC571" s="81">
        <f t="shared" si="424"/>
        <v>45.084745762711862</v>
      </c>
      <c r="BD571" s="82">
        <f t="shared" si="443"/>
        <v>251</v>
      </c>
      <c r="BE571" s="83">
        <v>41</v>
      </c>
      <c r="BF571" s="83">
        <v>60</v>
      </c>
      <c r="BG571" s="83">
        <v>55</v>
      </c>
      <c r="BH571" s="83">
        <v>274</v>
      </c>
      <c r="BI571" s="83">
        <v>597</v>
      </c>
      <c r="BJ571" s="83">
        <v>23</v>
      </c>
      <c r="BK571" s="77">
        <f t="shared" si="444"/>
        <v>949</v>
      </c>
      <c r="BL571" s="83">
        <f t="shared" si="425"/>
        <v>38</v>
      </c>
      <c r="BM571" s="84">
        <v>51</v>
      </c>
      <c r="BN571" s="83">
        <f t="shared" si="426"/>
        <v>54</v>
      </c>
      <c r="BO571" s="83">
        <f t="shared" si="427"/>
        <v>38</v>
      </c>
      <c r="BP571" s="83">
        <f t="shared" si="428"/>
        <v>224</v>
      </c>
      <c r="BQ571" s="83">
        <f t="shared" si="429"/>
        <v>575</v>
      </c>
      <c r="BR571" s="83">
        <f t="shared" si="430"/>
        <v>22</v>
      </c>
      <c r="BS571" s="77">
        <f t="shared" si="445"/>
        <v>859</v>
      </c>
      <c r="BT571" s="83">
        <f t="shared" si="431"/>
        <v>0</v>
      </c>
      <c r="BU571" s="77"/>
      <c r="BV571" s="83">
        <f t="shared" si="432"/>
        <v>0</v>
      </c>
      <c r="BW571" s="83">
        <f t="shared" si="433"/>
        <v>0</v>
      </c>
      <c r="BX571" s="83">
        <f t="shared" si="434"/>
        <v>0</v>
      </c>
      <c r="BY571" s="83">
        <f t="shared" si="435"/>
        <v>0</v>
      </c>
      <c r="BZ571" s="83">
        <f t="shared" si="436"/>
        <v>0</v>
      </c>
      <c r="CA571" s="77">
        <f t="shared" si="446"/>
        <v>0</v>
      </c>
      <c r="CB571" s="85">
        <v>2</v>
      </c>
      <c r="CC571" s="77">
        <v>3</v>
      </c>
      <c r="CD571" s="85">
        <v>4</v>
      </c>
      <c r="CE571" s="85">
        <v>16</v>
      </c>
      <c r="CF571" s="85">
        <v>24</v>
      </c>
      <c r="CG571" s="85">
        <v>15</v>
      </c>
      <c r="CH571" s="85">
        <v>1</v>
      </c>
      <c r="CI571" s="77">
        <f t="shared" si="447"/>
        <v>56</v>
      </c>
      <c r="CP571" s="77">
        <f t="shared" si="448"/>
        <v>0</v>
      </c>
      <c r="CQ571" s="85">
        <f t="shared" si="437"/>
        <v>1</v>
      </c>
      <c r="CR571" s="77">
        <v>2</v>
      </c>
      <c r="CS571" s="85">
        <f t="shared" si="454"/>
        <v>2</v>
      </c>
      <c r="CT571" s="85">
        <f t="shared" si="455"/>
        <v>1</v>
      </c>
      <c r="CU571" s="85">
        <f t="shared" si="456"/>
        <v>26</v>
      </c>
      <c r="CV571" s="85">
        <f t="shared" si="457"/>
        <v>7</v>
      </c>
      <c r="CW571" s="85">
        <f t="shared" si="453"/>
        <v>0</v>
      </c>
      <c r="CX571" s="77">
        <f t="shared" si="449"/>
        <v>34</v>
      </c>
      <c r="CY571" s="85">
        <v>1</v>
      </c>
      <c r="CZ571" s="85">
        <v>2</v>
      </c>
      <c r="DA571" s="85">
        <v>1</v>
      </c>
      <c r="DB571" s="85">
        <v>26</v>
      </c>
      <c r="DC571" s="85">
        <v>7</v>
      </c>
      <c r="DD571" s="85">
        <v>0</v>
      </c>
      <c r="DP571" s="85">
        <v>1</v>
      </c>
      <c r="DQ571" s="85">
        <v>1</v>
      </c>
      <c r="DR571" s="85">
        <v>0</v>
      </c>
      <c r="DS571" s="85">
        <v>6</v>
      </c>
      <c r="DT571" s="85">
        <v>9</v>
      </c>
      <c r="DU571" s="85">
        <v>1</v>
      </c>
      <c r="ET571" s="85">
        <v>35</v>
      </c>
      <c r="EU571" s="85">
        <v>43</v>
      </c>
      <c r="EV571" s="85">
        <v>7</v>
      </c>
      <c r="EW571" s="85">
        <v>152</v>
      </c>
      <c r="EX571" s="85">
        <v>503</v>
      </c>
      <c r="EY571" s="85">
        <v>19</v>
      </c>
      <c r="EZ571" s="85">
        <v>2</v>
      </c>
      <c r="FA571" s="85">
        <v>10</v>
      </c>
      <c r="FB571" s="85">
        <v>31</v>
      </c>
      <c r="FC571" s="85">
        <v>66</v>
      </c>
      <c r="FD571" s="85">
        <v>63</v>
      </c>
      <c r="FE571" s="85">
        <v>2</v>
      </c>
      <c r="FL571" s="86">
        <f t="shared" si="450"/>
        <v>286.29999999999995</v>
      </c>
      <c r="FM571" s="99">
        <f t="shared" si="438"/>
        <v>14</v>
      </c>
      <c r="FN571" s="99">
        <f t="shared" si="439"/>
        <v>2</v>
      </c>
      <c r="FO571" s="100">
        <f t="shared" si="440"/>
        <v>2.38</v>
      </c>
      <c r="FP571" s="100">
        <f t="shared" si="441"/>
        <v>342</v>
      </c>
      <c r="FQ571" s="101">
        <v>0.35055724417426559</v>
      </c>
      <c r="FR571" s="101">
        <v>-0.11605035405192761</v>
      </c>
      <c r="FS571" s="101">
        <v>1.5669515669515646E-2</v>
      </c>
      <c r="FT571" s="100" t="s">
        <v>1577</v>
      </c>
      <c r="FU571" s="100" t="s">
        <v>2339</v>
      </c>
      <c r="FV571" s="100" t="s">
        <v>2332</v>
      </c>
      <c r="FW571" s="100" t="s">
        <v>2361</v>
      </c>
      <c r="FX571" s="100" t="s">
        <v>2367</v>
      </c>
      <c r="FY571" s="100" t="s">
        <v>2163</v>
      </c>
      <c r="FZ571" s="100" t="s">
        <v>2351</v>
      </c>
      <c r="GA571" s="100" t="s">
        <v>1664</v>
      </c>
      <c r="GB571" s="100"/>
    </row>
    <row r="572" spans="1:184" hidden="1" x14ac:dyDescent="0.25">
      <c r="A572" s="32" t="s">
        <v>555</v>
      </c>
      <c r="B572" s="90" t="s">
        <v>559</v>
      </c>
      <c r="C572" s="41" t="str">
        <f>'[1]Özet tablo'!P571</f>
        <v>KAYSERİ</v>
      </c>
      <c r="D572" s="41"/>
      <c r="E572" s="41"/>
      <c r="F572" s="41"/>
      <c r="G572" s="91">
        <v>7</v>
      </c>
      <c r="H572" s="91">
        <v>25</v>
      </c>
      <c r="I572" s="91">
        <v>18</v>
      </c>
      <c r="J572" s="91">
        <v>50</v>
      </c>
      <c r="K572" s="92">
        <v>1</v>
      </c>
      <c r="L572" s="92">
        <v>15</v>
      </c>
      <c r="M572" s="92">
        <v>26</v>
      </c>
      <c r="N572" s="92">
        <v>42</v>
      </c>
      <c r="O572" s="93">
        <v>6</v>
      </c>
      <c r="P572" s="40">
        <v>6</v>
      </c>
      <c r="Q572" s="94">
        <f t="shared" si="451"/>
        <v>-8</v>
      </c>
      <c r="R572" s="95">
        <f t="shared" si="452"/>
        <v>-0.16</v>
      </c>
      <c r="S572" s="96">
        <v>65</v>
      </c>
      <c r="T572" s="96">
        <v>61</v>
      </c>
      <c r="U572" s="96">
        <v>46</v>
      </c>
      <c r="V572" s="96">
        <v>62</v>
      </c>
      <c r="W572" s="96">
        <v>107</v>
      </c>
      <c r="X572" s="96">
        <v>172</v>
      </c>
      <c r="Y572" s="73">
        <f t="shared" si="410"/>
        <v>1.5384615384615385</v>
      </c>
      <c r="Z572" s="73">
        <f t="shared" si="411"/>
        <v>24.590163934426229</v>
      </c>
      <c r="AA572" s="73">
        <f t="shared" si="412"/>
        <v>56.521739130434781</v>
      </c>
      <c r="AB572" s="73">
        <f t="shared" si="413"/>
        <v>38.31775700934579</v>
      </c>
      <c r="AC572" s="73">
        <f t="shared" si="414"/>
        <v>24.418604651162788</v>
      </c>
      <c r="AD572" s="97">
        <f t="shared" si="415"/>
        <v>66</v>
      </c>
      <c r="AE572" s="40">
        <f t="shared" si="416"/>
        <v>20</v>
      </c>
      <c r="AF572" s="98">
        <v>57</v>
      </c>
      <c r="AG572" s="98">
        <v>40</v>
      </c>
      <c r="AH572" s="98">
        <v>70</v>
      </c>
      <c r="AI572" s="98">
        <v>40</v>
      </c>
      <c r="AJ572" s="98">
        <v>14</v>
      </c>
      <c r="AK572" s="98">
        <v>12</v>
      </c>
      <c r="AL572" s="76">
        <v>3</v>
      </c>
      <c r="AM572" s="76">
        <v>3</v>
      </c>
      <c r="AN572" s="77">
        <v>0</v>
      </c>
      <c r="AO572" s="77">
        <v>11</v>
      </c>
      <c r="AP572" s="77">
        <v>24</v>
      </c>
      <c r="AQ572" s="77">
        <v>3</v>
      </c>
      <c r="AR572" s="77">
        <f t="shared" si="442"/>
        <v>38</v>
      </c>
      <c r="AS572" s="77">
        <v>11</v>
      </c>
      <c r="AT572" s="78">
        <v>3</v>
      </c>
      <c r="AU572" s="79">
        <v>4</v>
      </c>
      <c r="AV572" s="80">
        <f t="shared" si="417"/>
        <v>20</v>
      </c>
      <c r="AW572" s="80">
        <f t="shared" si="418"/>
        <v>24.545454545454547</v>
      </c>
      <c r="AX572" s="80">
        <f t="shared" si="419"/>
        <v>40</v>
      </c>
      <c r="AY572" s="81">
        <f t="shared" si="420"/>
        <v>0</v>
      </c>
      <c r="AZ572" s="81">
        <f t="shared" si="421"/>
        <v>15.714285714285714</v>
      </c>
      <c r="BA572" s="81">
        <f t="shared" si="422"/>
        <v>57.407407407407405</v>
      </c>
      <c r="BB572" s="81">
        <f t="shared" si="423"/>
        <v>33.87096774193548</v>
      </c>
      <c r="BC572" s="81">
        <f t="shared" si="424"/>
        <v>32.978723404255319</v>
      </c>
      <c r="BD572" s="82">
        <f t="shared" si="443"/>
        <v>23</v>
      </c>
      <c r="BE572" s="83">
        <v>3</v>
      </c>
      <c r="BF572" s="83">
        <v>3</v>
      </c>
      <c r="BG572" s="83">
        <v>0</v>
      </c>
      <c r="BH572" s="83">
        <v>11</v>
      </c>
      <c r="BI572" s="83">
        <v>21</v>
      </c>
      <c r="BJ572" s="83">
        <v>2</v>
      </c>
      <c r="BK572" s="77">
        <f t="shared" si="444"/>
        <v>34</v>
      </c>
      <c r="BL572" s="83">
        <f t="shared" si="425"/>
        <v>3</v>
      </c>
      <c r="BM572" s="84">
        <v>3</v>
      </c>
      <c r="BN572" s="83">
        <f t="shared" si="426"/>
        <v>3</v>
      </c>
      <c r="BO572" s="83">
        <f t="shared" si="427"/>
        <v>0</v>
      </c>
      <c r="BP572" s="83">
        <f t="shared" si="428"/>
        <v>11</v>
      </c>
      <c r="BQ572" s="83">
        <f t="shared" si="429"/>
        <v>21</v>
      </c>
      <c r="BR572" s="83">
        <f t="shared" si="430"/>
        <v>2</v>
      </c>
      <c r="BS572" s="77">
        <f t="shared" si="445"/>
        <v>34</v>
      </c>
      <c r="BT572" s="83">
        <f t="shared" si="431"/>
        <v>0</v>
      </c>
      <c r="BU572" s="77"/>
      <c r="BV572" s="83">
        <f t="shared" si="432"/>
        <v>0</v>
      </c>
      <c r="BW572" s="83">
        <f t="shared" si="433"/>
        <v>0</v>
      </c>
      <c r="BX572" s="83">
        <f t="shared" si="434"/>
        <v>0</v>
      </c>
      <c r="BY572" s="83">
        <f t="shared" si="435"/>
        <v>0</v>
      </c>
      <c r="BZ572" s="83">
        <f t="shared" si="436"/>
        <v>0</v>
      </c>
      <c r="CA572" s="77">
        <f t="shared" si="446"/>
        <v>0</v>
      </c>
      <c r="CC572" s="77"/>
      <c r="CI572" s="77">
        <f t="shared" si="447"/>
        <v>0</v>
      </c>
      <c r="CP572" s="77">
        <f t="shared" si="448"/>
        <v>0</v>
      </c>
      <c r="CQ572" s="85">
        <f t="shared" si="437"/>
        <v>0</v>
      </c>
      <c r="CR572" s="77"/>
      <c r="CS572" s="85">
        <f t="shared" si="454"/>
        <v>0</v>
      </c>
      <c r="CT572" s="85">
        <f t="shared" si="455"/>
        <v>0</v>
      </c>
      <c r="CU572" s="85">
        <f t="shared" si="456"/>
        <v>0</v>
      </c>
      <c r="CV572" s="85">
        <f t="shared" si="457"/>
        <v>0</v>
      </c>
      <c r="CW572" s="85">
        <f t="shared" si="453"/>
        <v>0</v>
      </c>
      <c r="CX572" s="77">
        <f t="shared" si="449"/>
        <v>0</v>
      </c>
      <c r="ET572" s="85">
        <v>3</v>
      </c>
      <c r="EU572" s="85">
        <v>3</v>
      </c>
      <c r="EV572" s="85">
        <v>0</v>
      </c>
      <c r="EW572" s="85">
        <v>11</v>
      </c>
      <c r="EX572" s="85">
        <v>21</v>
      </c>
      <c r="EY572" s="85">
        <v>2</v>
      </c>
      <c r="FL572" s="86">
        <f t="shared" si="450"/>
        <v>36</v>
      </c>
      <c r="FM572" s="99">
        <f t="shared" si="438"/>
        <v>1</v>
      </c>
      <c r="FN572" s="99">
        <f t="shared" si="439"/>
        <v>0</v>
      </c>
      <c r="FO572" s="100">
        <f t="shared" si="440"/>
        <v>0.17</v>
      </c>
      <c r="FP572" s="100">
        <f t="shared" si="441"/>
        <v>0</v>
      </c>
      <c r="FQ572" s="101">
        <v>0.38212052497766796</v>
      </c>
      <c r="FR572" s="101">
        <v>0.4840653242429046</v>
      </c>
      <c r="FS572" s="101">
        <v>0.35955056179775285</v>
      </c>
      <c r="FT572" s="100" t="s">
        <v>1686</v>
      </c>
      <c r="FU572" s="100" t="s">
        <v>1463</v>
      </c>
      <c r="FV572" s="100" t="s">
        <v>1637</v>
      </c>
      <c r="FW572" s="100" t="s">
        <v>1720</v>
      </c>
      <c r="FX572" s="100" t="s">
        <v>1446</v>
      </c>
      <c r="FY572" s="100" t="s">
        <v>1637</v>
      </c>
      <c r="FZ572" s="100" t="s">
        <v>1516</v>
      </c>
      <c r="GA572" s="100" t="s">
        <v>1530</v>
      </c>
      <c r="GB572" s="100"/>
    </row>
    <row r="573" spans="1:184" hidden="1" x14ac:dyDescent="0.25">
      <c r="A573" s="32" t="s">
        <v>555</v>
      </c>
      <c r="B573" s="90" t="s">
        <v>560</v>
      </c>
      <c r="C573" s="41" t="str">
        <f>'[1]Özet tablo'!P572</f>
        <v>KAYSERİ</v>
      </c>
      <c r="D573" s="41"/>
      <c r="E573" s="41"/>
      <c r="F573" s="41"/>
      <c r="G573" s="91">
        <v>11</v>
      </c>
      <c r="H573" s="91">
        <v>85</v>
      </c>
      <c r="I573" s="91">
        <v>125</v>
      </c>
      <c r="J573" s="91">
        <v>221</v>
      </c>
      <c r="K573" s="92">
        <v>30</v>
      </c>
      <c r="L573" s="92">
        <v>68</v>
      </c>
      <c r="M573" s="92">
        <v>128</v>
      </c>
      <c r="N573" s="92">
        <v>226</v>
      </c>
      <c r="O573" s="93">
        <v>8</v>
      </c>
      <c r="P573" s="40">
        <v>45</v>
      </c>
      <c r="Q573" s="94">
        <f t="shared" si="451"/>
        <v>5</v>
      </c>
      <c r="R573" s="95">
        <f t="shared" si="452"/>
        <v>2.2624434389140271E-2</v>
      </c>
      <c r="S573" s="96">
        <v>128</v>
      </c>
      <c r="T573" s="96">
        <v>181</v>
      </c>
      <c r="U573" s="96">
        <v>143</v>
      </c>
      <c r="V573" s="96">
        <v>186</v>
      </c>
      <c r="W573" s="96">
        <v>324</v>
      </c>
      <c r="X573" s="96">
        <v>452</v>
      </c>
      <c r="Y573" s="73">
        <f t="shared" si="410"/>
        <v>23.4375</v>
      </c>
      <c r="Z573" s="73">
        <f t="shared" si="411"/>
        <v>37.569060773480665</v>
      </c>
      <c r="AA573" s="73">
        <f t="shared" si="412"/>
        <v>63.636363636363633</v>
      </c>
      <c r="AB573" s="73">
        <f t="shared" si="413"/>
        <v>49.074074074074076</v>
      </c>
      <c r="AC573" s="73">
        <f t="shared" si="414"/>
        <v>41.814159292035399</v>
      </c>
      <c r="AD573" s="97">
        <f t="shared" si="415"/>
        <v>165</v>
      </c>
      <c r="AE573" s="40">
        <f t="shared" si="416"/>
        <v>52</v>
      </c>
      <c r="AF573" s="98">
        <v>176</v>
      </c>
      <c r="AG573" s="98">
        <v>130</v>
      </c>
      <c r="AH573" s="98">
        <v>179</v>
      </c>
      <c r="AI573" s="98">
        <v>137</v>
      </c>
      <c r="AJ573" s="98">
        <v>41</v>
      </c>
      <c r="AK573" s="98">
        <v>41</v>
      </c>
      <c r="AL573" s="76">
        <v>9</v>
      </c>
      <c r="AM573" s="76">
        <v>14</v>
      </c>
      <c r="AN573" s="77">
        <v>24</v>
      </c>
      <c r="AO573" s="77">
        <v>106</v>
      </c>
      <c r="AP573" s="77">
        <v>141</v>
      </c>
      <c r="AQ573" s="77">
        <v>12</v>
      </c>
      <c r="AR573" s="77">
        <f t="shared" si="442"/>
        <v>283</v>
      </c>
      <c r="AS573" s="77">
        <v>49</v>
      </c>
      <c r="AT573" s="78">
        <v>1</v>
      </c>
      <c r="AU573" s="79">
        <v>12</v>
      </c>
      <c r="AV573" s="80">
        <f t="shared" si="417"/>
        <v>47.940074906367045</v>
      </c>
      <c r="AW573" s="80">
        <f t="shared" si="418"/>
        <v>66.455696202531641</v>
      </c>
      <c r="AX573" s="80">
        <f t="shared" si="419"/>
        <v>75.912408759124077</v>
      </c>
      <c r="AY573" s="81">
        <f t="shared" si="420"/>
        <v>18.461538461538463</v>
      </c>
      <c r="AZ573" s="81">
        <f t="shared" si="421"/>
        <v>59.217877094972074</v>
      </c>
      <c r="BA573" s="81">
        <f t="shared" si="422"/>
        <v>86.516853932584269</v>
      </c>
      <c r="BB573" s="81">
        <f t="shared" si="423"/>
        <v>72.829131652661061</v>
      </c>
      <c r="BC573" s="81">
        <f t="shared" si="424"/>
        <v>57.792207792207797</v>
      </c>
      <c r="BD573" s="82">
        <f t="shared" si="443"/>
        <v>24</v>
      </c>
      <c r="BE573" s="83">
        <v>9</v>
      </c>
      <c r="BF573" s="83">
        <v>15</v>
      </c>
      <c r="BG573" s="83">
        <v>22</v>
      </c>
      <c r="BH573" s="83">
        <v>100</v>
      </c>
      <c r="BI573" s="83">
        <v>153</v>
      </c>
      <c r="BJ573" s="83">
        <v>16</v>
      </c>
      <c r="BK573" s="77">
        <f t="shared" si="444"/>
        <v>291</v>
      </c>
      <c r="BL573" s="83">
        <f t="shared" si="425"/>
        <v>8</v>
      </c>
      <c r="BM573" s="84">
        <v>11</v>
      </c>
      <c r="BN573" s="83">
        <f t="shared" si="426"/>
        <v>12</v>
      </c>
      <c r="BO573" s="83">
        <f t="shared" si="427"/>
        <v>22</v>
      </c>
      <c r="BP573" s="83">
        <f t="shared" si="428"/>
        <v>79</v>
      </c>
      <c r="BQ573" s="83">
        <f t="shared" si="429"/>
        <v>136</v>
      </c>
      <c r="BR573" s="83">
        <f t="shared" si="430"/>
        <v>14</v>
      </c>
      <c r="BS573" s="77">
        <f t="shared" si="445"/>
        <v>251</v>
      </c>
      <c r="BT573" s="83">
        <f t="shared" si="431"/>
        <v>0</v>
      </c>
      <c r="BU573" s="77"/>
      <c r="BV573" s="83">
        <f t="shared" si="432"/>
        <v>0</v>
      </c>
      <c r="BW573" s="83">
        <f t="shared" si="433"/>
        <v>0</v>
      </c>
      <c r="BX573" s="83">
        <f t="shared" si="434"/>
        <v>0</v>
      </c>
      <c r="BY573" s="83">
        <f t="shared" si="435"/>
        <v>0</v>
      </c>
      <c r="BZ573" s="83">
        <f t="shared" si="436"/>
        <v>0</v>
      </c>
      <c r="CA573" s="77">
        <f t="shared" si="446"/>
        <v>0</v>
      </c>
      <c r="CC573" s="77"/>
      <c r="CI573" s="77">
        <f t="shared" si="447"/>
        <v>0</v>
      </c>
      <c r="CP573" s="77">
        <f t="shared" si="448"/>
        <v>0</v>
      </c>
      <c r="CQ573" s="85">
        <f t="shared" si="437"/>
        <v>1</v>
      </c>
      <c r="CR573" s="77">
        <v>3</v>
      </c>
      <c r="CS573" s="85">
        <f t="shared" si="454"/>
        <v>3</v>
      </c>
      <c r="CT573" s="85">
        <f t="shared" si="455"/>
        <v>0</v>
      </c>
      <c r="CU573" s="85">
        <f t="shared" si="456"/>
        <v>21</v>
      </c>
      <c r="CV573" s="85">
        <f t="shared" si="457"/>
        <v>17</v>
      </c>
      <c r="CW573" s="85">
        <f t="shared" si="453"/>
        <v>2</v>
      </c>
      <c r="CX573" s="77">
        <f t="shared" si="449"/>
        <v>40</v>
      </c>
      <c r="CY573" s="85">
        <v>1</v>
      </c>
      <c r="CZ573" s="85">
        <v>3</v>
      </c>
      <c r="DA573" s="85">
        <v>0</v>
      </c>
      <c r="DB573" s="85">
        <v>21</v>
      </c>
      <c r="DC573" s="85">
        <v>17</v>
      </c>
      <c r="DD573" s="85">
        <v>2</v>
      </c>
      <c r="ET573" s="85">
        <v>7</v>
      </c>
      <c r="EU573" s="85">
        <v>8</v>
      </c>
      <c r="EV573" s="85">
        <v>6</v>
      </c>
      <c r="EW573" s="85">
        <v>33</v>
      </c>
      <c r="EX573" s="85">
        <v>95</v>
      </c>
      <c r="EY573" s="85">
        <v>11</v>
      </c>
      <c r="EZ573" s="85">
        <v>1</v>
      </c>
      <c r="FA573" s="85">
        <v>4</v>
      </c>
      <c r="FB573" s="85">
        <v>16</v>
      </c>
      <c r="FC573" s="85">
        <v>46</v>
      </c>
      <c r="FD573" s="85">
        <v>41</v>
      </c>
      <c r="FE573" s="85">
        <v>3</v>
      </c>
      <c r="FL573" s="86">
        <f t="shared" si="450"/>
        <v>0</v>
      </c>
      <c r="FM573" s="99">
        <f t="shared" si="438"/>
        <v>0</v>
      </c>
      <c r="FN573" s="99">
        <f t="shared" si="439"/>
        <v>0</v>
      </c>
      <c r="FO573" s="100">
        <f t="shared" si="440"/>
        <v>0</v>
      </c>
      <c r="FP573" s="100">
        <f t="shared" si="441"/>
        <v>0</v>
      </c>
      <c r="FQ573" s="101">
        <v>0.80536367968745892</v>
      </c>
      <c r="FR573" s="101">
        <v>0.42472989195678262</v>
      </c>
      <c r="FS573" s="101">
        <v>0.30972673160173181</v>
      </c>
      <c r="FT573" s="100" t="s">
        <v>1462</v>
      </c>
      <c r="FU573" s="100" t="s">
        <v>1501</v>
      </c>
      <c r="FV573" s="100" t="s">
        <v>1665</v>
      </c>
      <c r="FW573" s="100" t="s">
        <v>2282</v>
      </c>
      <c r="FX573" s="100" t="s">
        <v>1522</v>
      </c>
      <c r="FY573" s="100" t="s">
        <v>2255</v>
      </c>
      <c r="FZ573" s="100" t="s">
        <v>1789</v>
      </c>
      <c r="GA573" s="100" t="s">
        <v>1803</v>
      </c>
      <c r="GB573" s="100"/>
    </row>
    <row r="574" spans="1:184" hidden="1" x14ac:dyDescent="0.25">
      <c r="A574" s="32" t="s">
        <v>555</v>
      </c>
      <c r="B574" s="90" t="s">
        <v>561</v>
      </c>
      <c r="C574" s="41" t="str">
        <f>'[1]Özet tablo'!P573</f>
        <v>KAYSERİ</v>
      </c>
      <c r="D574" s="41"/>
      <c r="E574" s="41"/>
      <c r="F574" s="41"/>
      <c r="G574" s="91">
        <v>6</v>
      </c>
      <c r="H574" s="91">
        <v>98</v>
      </c>
      <c r="I574" s="91">
        <v>166</v>
      </c>
      <c r="J574" s="91">
        <v>270</v>
      </c>
      <c r="K574" s="92">
        <v>12</v>
      </c>
      <c r="L574" s="92">
        <v>77</v>
      </c>
      <c r="M574" s="92">
        <v>193</v>
      </c>
      <c r="N574" s="92">
        <v>282</v>
      </c>
      <c r="O574" s="93">
        <v>10</v>
      </c>
      <c r="P574" s="40">
        <v>35</v>
      </c>
      <c r="Q574" s="94">
        <f t="shared" si="451"/>
        <v>12</v>
      </c>
      <c r="R574" s="95">
        <f t="shared" si="452"/>
        <v>4.4444444444444446E-2</v>
      </c>
      <c r="S574" s="96">
        <v>360</v>
      </c>
      <c r="T574" s="96">
        <v>439</v>
      </c>
      <c r="U574" s="96">
        <v>335</v>
      </c>
      <c r="V574" s="96">
        <v>438</v>
      </c>
      <c r="W574" s="96">
        <v>774</v>
      </c>
      <c r="X574" s="96">
        <v>1134</v>
      </c>
      <c r="Y574" s="73">
        <f t="shared" si="410"/>
        <v>3.3333333333333335</v>
      </c>
      <c r="Z574" s="73">
        <f t="shared" si="411"/>
        <v>17.539863325740317</v>
      </c>
      <c r="AA574" s="73">
        <f t="shared" si="412"/>
        <v>50.149253731343279</v>
      </c>
      <c r="AB574" s="73">
        <f t="shared" si="413"/>
        <v>31.653746770025844</v>
      </c>
      <c r="AC574" s="73">
        <f t="shared" si="414"/>
        <v>22.663139329805997</v>
      </c>
      <c r="AD574" s="97">
        <f t="shared" si="415"/>
        <v>529</v>
      </c>
      <c r="AE574" s="40">
        <f t="shared" si="416"/>
        <v>167</v>
      </c>
      <c r="AF574" s="98">
        <v>402</v>
      </c>
      <c r="AG574" s="98">
        <v>303</v>
      </c>
      <c r="AH574" s="98">
        <v>427</v>
      </c>
      <c r="AI574" s="98">
        <v>334</v>
      </c>
      <c r="AJ574" s="98">
        <v>106</v>
      </c>
      <c r="AK574" s="98">
        <v>98</v>
      </c>
      <c r="AL574" s="76">
        <v>13</v>
      </c>
      <c r="AM574" s="76">
        <v>27</v>
      </c>
      <c r="AN574" s="77">
        <v>15</v>
      </c>
      <c r="AO574" s="77">
        <v>102</v>
      </c>
      <c r="AP574" s="77">
        <v>240</v>
      </c>
      <c r="AQ574" s="77">
        <v>12</v>
      </c>
      <c r="AR574" s="77">
        <f t="shared" si="442"/>
        <v>369</v>
      </c>
      <c r="AS574" s="77">
        <v>48</v>
      </c>
      <c r="AT574" s="78">
        <v>15</v>
      </c>
      <c r="AU574" s="79">
        <v>34</v>
      </c>
      <c r="AV574" s="80">
        <f t="shared" si="417"/>
        <v>34.379905808477233</v>
      </c>
      <c r="AW574" s="80">
        <f t="shared" si="418"/>
        <v>40.210249671484888</v>
      </c>
      <c r="AX574" s="80">
        <f t="shared" si="419"/>
        <v>61.077844311377248</v>
      </c>
      <c r="AY574" s="81">
        <f t="shared" si="420"/>
        <v>4.9504950495049505</v>
      </c>
      <c r="AZ574" s="81">
        <f t="shared" si="421"/>
        <v>23.887587822014051</v>
      </c>
      <c r="BA574" s="81">
        <f t="shared" si="422"/>
        <v>65.681818181818187</v>
      </c>
      <c r="BB574" s="81">
        <f t="shared" si="423"/>
        <v>45.098039215686278</v>
      </c>
      <c r="BC574" s="81">
        <f t="shared" si="424"/>
        <v>40.915208613728126</v>
      </c>
      <c r="BD574" s="82">
        <f t="shared" si="443"/>
        <v>151</v>
      </c>
      <c r="BE574" s="83">
        <v>13</v>
      </c>
      <c r="BF574" s="83">
        <v>23</v>
      </c>
      <c r="BG574" s="83">
        <v>14</v>
      </c>
      <c r="BH574" s="83">
        <v>95</v>
      </c>
      <c r="BI574" s="83">
        <v>237</v>
      </c>
      <c r="BJ574" s="83">
        <v>14</v>
      </c>
      <c r="BK574" s="77">
        <f t="shared" si="444"/>
        <v>360</v>
      </c>
      <c r="BL574" s="83">
        <f t="shared" si="425"/>
        <v>13</v>
      </c>
      <c r="BM574" s="84">
        <v>27</v>
      </c>
      <c r="BN574" s="83">
        <f t="shared" si="426"/>
        <v>23</v>
      </c>
      <c r="BO574" s="83">
        <f t="shared" si="427"/>
        <v>14</v>
      </c>
      <c r="BP574" s="83">
        <f t="shared" si="428"/>
        <v>95</v>
      </c>
      <c r="BQ574" s="83">
        <f t="shared" si="429"/>
        <v>237</v>
      </c>
      <c r="BR574" s="83">
        <f t="shared" si="430"/>
        <v>14</v>
      </c>
      <c r="BS574" s="77">
        <f t="shared" si="445"/>
        <v>360</v>
      </c>
      <c r="BT574" s="83">
        <f t="shared" si="431"/>
        <v>0</v>
      </c>
      <c r="BU574" s="77"/>
      <c r="BV574" s="83">
        <f t="shared" si="432"/>
        <v>0</v>
      </c>
      <c r="BW574" s="83">
        <f t="shared" si="433"/>
        <v>0</v>
      </c>
      <c r="BX574" s="83">
        <f t="shared" si="434"/>
        <v>0</v>
      </c>
      <c r="BY574" s="83">
        <f t="shared" si="435"/>
        <v>0</v>
      </c>
      <c r="BZ574" s="83">
        <f t="shared" si="436"/>
        <v>0</v>
      </c>
      <c r="CA574" s="77">
        <f t="shared" si="446"/>
        <v>0</v>
      </c>
      <c r="CC574" s="77"/>
      <c r="CI574" s="77">
        <f t="shared" si="447"/>
        <v>0</v>
      </c>
      <c r="CP574" s="77">
        <f t="shared" si="448"/>
        <v>0</v>
      </c>
      <c r="CQ574" s="85">
        <f t="shared" si="437"/>
        <v>0</v>
      </c>
      <c r="CR574" s="77"/>
      <c r="CS574" s="85">
        <f t="shared" si="454"/>
        <v>0</v>
      </c>
      <c r="CT574" s="85">
        <f t="shared" si="455"/>
        <v>0</v>
      </c>
      <c r="CU574" s="85">
        <f t="shared" si="456"/>
        <v>0</v>
      </c>
      <c r="CV574" s="85">
        <f t="shared" si="457"/>
        <v>0</v>
      </c>
      <c r="CW574" s="85">
        <f t="shared" si="453"/>
        <v>0</v>
      </c>
      <c r="CX574" s="77">
        <f t="shared" si="449"/>
        <v>0</v>
      </c>
      <c r="ET574" s="85">
        <v>11</v>
      </c>
      <c r="EU574" s="85">
        <v>13</v>
      </c>
      <c r="EV574" s="85">
        <v>2</v>
      </c>
      <c r="EW574" s="85">
        <v>46</v>
      </c>
      <c r="EX574" s="85">
        <v>120</v>
      </c>
      <c r="EY574" s="85">
        <v>6</v>
      </c>
      <c r="EZ574" s="85">
        <v>2</v>
      </c>
      <c r="FA574" s="85">
        <v>10</v>
      </c>
      <c r="FB574" s="85">
        <v>12</v>
      </c>
      <c r="FC574" s="85">
        <v>49</v>
      </c>
      <c r="FD574" s="85">
        <v>117</v>
      </c>
      <c r="FE574" s="85">
        <v>8</v>
      </c>
      <c r="FL574" s="86">
        <f t="shared" si="450"/>
        <v>163.69999999999993</v>
      </c>
      <c r="FM574" s="99">
        <f t="shared" si="438"/>
        <v>8</v>
      </c>
      <c r="FN574" s="99">
        <f t="shared" si="439"/>
        <v>1</v>
      </c>
      <c r="FO574" s="100">
        <f t="shared" si="440"/>
        <v>1.36</v>
      </c>
      <c r="FP574" s="100">
        <f t="shared" si="441"/>
        <v>171</v>
      </c>
      <c r="FQ574" s="101">
        <v>0.47993563641140174</v>
      </c>
      <c r="FR574" s="101">
        <v>0.2107575843235085</v>
      </c>
      <c r="FS574" s="101">
        <v>0.13679484692880531</v>
      </c>
      <c r="FT574" s="100" t="s">
        <v>1582</v>
      </c>
      <c r="FU574" s="100" t="s">
        <v>2075</v>
      </c>
      <c r="FV574" s="100" t="s">
        <v>1955</v>
      </c>
      <c r="FW574" s="100" t="s">
        <v>1906</v>
      </c>
      <c r="FX574" s="100" t="s">
        <v>1537</v>
      </c>
      <c r="FY574" s="100" t="s">
        <v>2173</v>
      </c>
      <c r="FZ574" s="100" t="s">
        <v>1710</v>
      </c>
      <c r="GA574" s="100" t="s">
        <v>2204</v>
      </c>
      <c r="GB574" s="100"/>
    </row>
    <row r="575" spans="1:184" hidden="1" x14ac:dyDescent="0.25">
      <c r="A575" s="32" t="s">
        <v>555</v>
      </c>
      <c r="B575" s="90" t="s">
        <v>562</v>
      </c>
      <c r="C575" s="41" t="str">
        <f>'[1]Özet tablo'!P574</f>
        <v>KAYSERİ</v>
      </c>
      <c r="D575" s="41"/>
      <c r="E575" s="41"/>
      <c r="F575" s="41"/>
      <c r="G575" s="91">
        <v>187</v>
      </c>
      <c r="H575" s="91">
        <v>1175</v>
      </c>
      <c r="I575" s="91">
        <v>2864</v>
      </c>
      <c r="J575" s="91">
        <v>4226</v>
      </c>
      <c r="K575" s="92">
        <v>259</v>
      </c>
      <c r="L575" s="92">
        <v>1129</v>
      </c>
      <c r="M575" s="92">
        <v>3199</v>
      </c>
      <c r="N575" s="92">
        <v>4587</v>
      </c>
      <c r="O575" s="93">
        <v>161</v>
      </c>
      <c r="P575" s="40">
        <v>776</v>
      </c>
      <c r="Q575" s="94">
        <f t="shared" si="451"/>
        <v>361</v>
      </c>
      <c r="R575" s="95">
        <f t="shared" si="452"/>
        <v>8.5423568386180787E-2</v>
      </c>
      <c r="S575" s="96">
        <v>4993</v>
      </c>
      <c r="T575" s="96">
        <v>6326</v>
      </c>
      <c r="U575" s="96">
        <v>4851</v>
      </c>
      <c r="V575" s="96">
        <v>6448</v>
      </c>
      <c r="W575" s="96">
        <v>11177</v>
      </c>
      <c r="X575" s="96">
        <v>16170</v>
      </c>
      <c r="Y575" s="73">
        <f t="shared" si="410"/>
        <v>5.1872621670338477</v>
      </c>
      <c r="Z575" s="73">
        <f t="shared" si="411"/>
        <v>17.846980714511538</v>
      </c>
      <c r="AA575" s="73">
        <f t="shared" si="412"/>
        <v>53.267367553081833</v>
      </c>
      <c r="AB575" s="73">
        <f t="shared" si="413"/>
        <v>33.220005368166774</v>
      </c>
      <c r="AC575" s="73">
        <f t="shared" si="414"/>
        <v>24.564007421150276</v>
      </c>
      <c r="AD575" s="97">
        <f t="shared" si="415"/>
        <v>7464</v>
      </c>
      <c r="AE575" s="40">
        <f t="shared" si="416"/>
        <v>2267</v>
      </c>
      <c r="AF575" s="98">
        <v>6458</v>
      </c>
      <c r="AG575" s="98">
        <v>4917</v>
      </c>
      <c r="AH575" s="98">
        <v>6476</v>
      </c>
      <c r="AI575" s="98">
        <v>4760</v>
      </c>
      <c r="AJ575" s="98">
        <v>1593</v>
      </c>
      <c r="AK575" s="98">
        <v>1399</v>
      </c>
      <c r="AL575" s="76">
        <v>93</v>
      </c>
      <c r="AM575" s="76">
        <v>248</v>
      </c>
      <c r="AN575" s="77">
        <v>250</v>
      </c>
      <c r="AO575" s="77">
        <v>1313</v>
      </c>
      <c r="AP575" s="77">
        <v>3302</v>
      </c>
      <c r="AQ575" s="77">
        <v>165</v>
      </c>
      <c r="AR575" s="77">
        <f t="shared" si="442"/>
        <v>5030</v>
      </c>
      <c r="AS575" s="77">
        <v>907</v>
      </c>
      <c r="AT575" s="78">
        <v>92</v>
      </c>
      <c r="AU575" s="79">
        <v>453</v>
      </c>
      <c r="AV575" s="80">
        <f t="shared" si="417"/>
        <v>29.03792497674899</v>
      </c>
      <c r="AW575" s="80">
        <f t="shared" si="418"/>
        <v>34.469562121751515</v>
      </c>
      <c r="AX575" s="80">
        <f t="shared" si="419"/>
        <v>53.781512605042018</v>
      </c>
      <c r="AY575" s="81">
        <f t="shared" si="420"/>
        <v>5.0844010575554197</v>
      </c>
      <c r="AZ575" s="81">
        <f t="shared" si="421"/>
        <v>20.274861025324277</v>
      </c>
      <c r="BA575" s="81">
        <f t="shared" si="422"/>
        <v>60.554068943806072</v>
      </c>
      <c r="BB575" s="81">
        <f t="shared" si="423"/>
        <v>40.221373450775587</v>
      </c>
      <c r="BC575" s="81">
        <f t="shared" si="424"/>
        <v>36.353149955634429</v>
      </c>
      <c r="BD575" s="82">
        <f t="shared" si="443"/>
        <v>2506</v>
      </c>
      <c r="BE575" s="83">
        <v>94</v>
      </c>
      <c r="BF575" s="83">
        <v>309</v>
      </c>
      <c r="BG575" s="83">
        <v>251</v>
      </c>
      <c r="BH575" s="83">
        <v>1235</v>
      </c>
      <c r="BI575" s="83">
        <v>3370</v>
      </c>
      <c r="BJ575" s="83">
        <v>258</v>
      </c>
      <c r="BK575" s="77">
        <f t="shared" si="444"/>
        <v>5114</v>
      </c>
      <c r="BL575" s="83">
        <f t="shared" si="425"/>
        <v>76</v>
      </c>
      <c r="BM575" s="84">
        <v>164</v>
      </c>
      <c r="BN575" s="83">
        <f t="shared" si="426"/>
        <v>233</v>
      </c>
      <c r="BO575" s="83">
        <f t="shared" si="427"/>
        <v>100</v>
      </c>
      <c r="BP575" s="83">
        <f t="shared" si="428"/>
        <v>708</v>
      </c>
      <c r="BQ575" s="83">
        <f t="shared" si="429"/>
        <v>2963</v>
      </c>
      <c r="BR575" s="83">
        <f t="shared" si="430"/>
        <v>233</v>
      </c>
      <c r="BS575" s="77">
        <f t="shared" si="445"/>
        <v>4004</v>
      </c>
      <c r="BT575" s="83">
        <f t="shared" si="431"/>
        <v>5</v>
      </c>
      <c r="BU575" s="77">
        <v>25</v>
      </c>
      <c r="BV575" s="83">
        <f t="shared" si="432"/>
        <v>16</v>
      </c>
      <c r="BW575" s="83">
        <f t="shared" si="433"/>
        <v>18</v>
      </c>
      <c r="BX575" s="83">
        <f t="shared" si="434"/>
        <v>67</v>
      </c>
      <c r="BY575" s="83">
        <f t="shared" si="435"/>
        <v>132</v>
      </c>
      <c r="BZ575" s="83">
        <f t="shared" si="436"/>
        <v>14</v>
      </c>
      <c r="CA575" s="77">
        <f t="shared" si="446"/>
        <v>231</v>
      </c>
      <c r="CB575" s="85">
        <v>12</v>
      </c>
      <c r="CC575" s="77">
        <v>34</v>
      </c>
      <c r="CD575" s="85">
        <v>30</v>
      </c>
      <c r="CE575" s="85">
        <v>119</v>
      </c>
      <c r="CF575" s="85">
        <v>180</v>
      </c>
      <c r="CG575" s="85">
        <v>57</v>
      </c>
      <c r="CH575" s="85">
        <v>2</v>
      </c>
      <c r="CI575" s="77">
        <f t="shared" si="447"/>
        <v>358</v>
      </c>
      <c r="CP575" s="77">
        <f t="shared" si="448"/>
        <v>0</v>
      </c>
      <c r="CQ575" s="85">
        <f t="shared" si="437"/>
        <v>1</v>
      </c>
      <c r="CR575" s="77">
        <v>25</v>
      </c>
      <c r="CS575" s="85">
        <f t="shared" si="454"/>
        <v>30</v>
      </c>
      <c r="CT575" s="85">
        <f t="shared" si="455"/>
        <v>14</v>
      </c>
      <c r="CU575" s="85">
        <f t="shared" si="456"/>
        <v>280</v>
      </c>
      <c r="CV575" s="85">
        <f t="shared" si="457"/>
        <v>218</v>
      </c>
      <c r="CW575" s="85">
        <f t="shared" si="453"/>
        <v>9</v>
      </c>
      <c r="CX575" s="77">
        <f t="shared" si="449"/>
        <v>521</v>
      </c>
      <c r="CY575" s="85">
        <v>1</v>
      </c>
      <c r="CZ575" s="85">
        <v>30</v>
      </c>
      <c r="DA575" s="85">
        <v>14</v>
      </c>
      <c r="DB575" s="85">
        <v>280</v>
      </c>
      <c r="DC575" s="85">
        <v>218</v>
      </c>
      <c r="DD575" s="85">
        <v>9</v>
      </c>
      <c r="DP575" s="85">
        <v>3</v>
      </c>
      <c r="DQ575" s="85">
        <v>12</v>
      </c>
      <c r="DR575" s="85">
        <v>30</v>
      </c>
      <c r="DS575" s="85">
        <v>66</v>
      </c>
      <c r="DT575" s="85">
        <v>106</v>
      </c>
      <c r="DU575" s="85">
        <v>9</v>
      </c>
      <c r="DV575" s="85">
        <v>3</v>
      </c>
      <c r="DW575" s="85">
        <v>8</v>
      </c>
      <c r="DX575" s="85">
        <v>2</v>
      </c>
      <c r="DY575" s="85">
        <v>25</v>
      </c>
      <c r="DZ575" s="85">
        <v>92</v>
      </c>
      <c r="EA575" s="85">
        <v>11</v>
      </c>
      <c r="EB575" s="85">
        <v>2</v>
      </c>
      <c r="EC575" s="85">
        <v>8</v>
      </c>
      <c r="ED575" s="85">
        <v>16</v>
      </c>
      <c r="EE575" s="85">
        <v>42</v>
      </c>
      <c r="EF575" s="85">
        <v>40</v>
      </c>
      <c r="EG575" s="85">
        <v>3</v>
      </c>
      <c r="ET575" s="85">
        <v>64</v>
      </c>
      <c r="EU575" s="85">
        <v>157</v>
      </c>
      <c r="EV575" s="85">
        <v>25</v>
      </c>
      <c r="EW575" s="85">
        <v>363</v>
      </c>
      <c r="EX575" s="85">
        <v>2110</v>
      </c>
      <c r="EY575" s="85">
        <v>159</v>
      </c>
      <c r="EZ575" s="85">
        <v>9</v>
      </c>
      <c r="FA575" s="85">
        <v>64</v>
      </c>
      <c r="FB575" s="85">
        <v>45</v>
      </c>
      <c r="FC575" s="85">
        <v>279</v>
      </c>
      <c r="FD575" s="85">
        <v>747</v>
      </c>
      <c r="FE575" s="85">
        <v>65</v>
      </c>
      <c r="FL575" s="86">
        <f t="shared" si="450"/>
        <v>2993.2</v>
      </c>
      <c r="FM575" s="99">
        <f t="shared" si="438"/>
        <v>149</v>
      </c>
      <c r="FN575" s="99">
        <f t="shared" si="439"/>
        <v>29</v>
      </c>
      <c r="FO575" s="100">
        <f t="shared" si="440"/>
        <v>25.33</v>
      </c>
      <c r="FP575" s="100">
        <f t="shared" si="441"/>
        <v>4959</v>
      </c>
      <c r="FQ575" s="101">
        <v>0.35186506881805424</v>
      </c>
      <c r="FR575" s="101">
        <v>0.1904085315440299</v>
      </c>
      <c r="FS575" s="101">
        <v>5.798171892844551E-2</v>
      </c>
      <c r="FT575" s="100" t="s">
        <v>1863</v>
      </c>
      <c r="FU575" s="100" t="s">
        <v>1805</v>
      </c>
      <c r="FV575" s="100" t="s">
        <v>1558</v>
      </c>
      <c r="FW575" s="100" t="s">
        <v>2200</v>
      </c>
      <c r="FX575" s="100" t="s">
        <v>2342</v>
      </c>
      <c r="FY575" s="100" t="s">
        <v>2265</v>
      </c>
      <c r="FZ575" s="100" t="s">
        <v>2155</v>
      </c>
      <c r="GA575" s="100" t="s">
        <v>2146</v>
      </c>
      <c r="GB575" s="100"/>
    </row>
    <row r="576" spans="1:184" hidden="1" x14ac:dyDescent="0.25">
      <c r="A576" s="32" t="s">
        <v>555</v>
      </c>
      <c r="B576" s="90" t="s">
        <v>563</v>
      </c>
      <c r="C576" s="41" t="str">
        <f>'[1]Özet tablo'!P575</f>
        <v>KAYSERİ</v>
      </c>
      <c r="D576" s="41"/>
      <c r="E576" s="41"/>
      <c r="F576" s="41"/>
      <c r="G576" s="91">
        <v>389</v>
      </c>
      <c r="H576" s="91">
        <v>2235</v>
      </c>
      <c r="I576" s="91">
        <v>5006</v>
      </c>
      <c r="J576" s="91">
        <v>7630</v>
      </c>
      <c r="K576" s="92">
        <v>434</v>
      </c>
      <c r="L576" s="92">
        <v>2158</v>
      </c>
      <c r="M576" s="92">
        <v>5855</v>
      </c>
      <c r="N576" s="92">
        <v>8447</v>
      </c>
      <c r="O576" s="93">
        <v>157</v>
      </c>
      <c r="P576" s="40">
        <v>1403</v>
      </c>
      <c r="Q576" s="94">
        <f t="shared" si="451"/>
        <v>817</v>
      </c>
      <c r="R576" s="95">
        <f t="shared" si="452"/>
        <v>0.10707732634338139</v>
      </c>
      <c r="S576" s="96">
        <v>7362</v>
      </c>
      <c r="T576" s="96">
        <v>9525</v>
      </c>
      <c r="U576" s="96">
        <v>7367</v>
      </c>
      <c r="V576" s="96">
        <v>9751</v>
      </c>
      <c r="W576" s="96">
        <v>16892</v>
      </c>
      <c r="X576" s="96">
        <v>24254</v>
      </c>
      <c r="Y576" s="73">
        <f t="shared" si="410"/>
        <v>5.8951371909807122</v>
      </c>
      <c r="Z576" s="73">
        <f t="shared" si="411"/>
        <v>22.656167979002625</v>
      </c>
      <c r="AA576" s="73">
        <f t="shared" si="412"/>
        <v>62.562779964707481</v>
      </c>
      <c r="AB576" s="73">
        <f t="shared" si="413"/>
        <v>40.060383613544879</v>
      </c>
      <c r="AC576" s="73">
        <f t="shared" si="414"/>
        <v>29.689948049806219</v>
      </c>
      <c r="AD576" s="97">
        <f t="shared" si="415"/>
        <v>10125</v>
      </c>
      <c r="AE576" s="40">
        <f t="shared" si="416"/>
        <v>2758</v>
      </c>
      <c r="AF576" s="98">
        <v>9695</v>
      </c>
      <c r="AG576" s="98">
        <v>7665</v>
      </c>
      <c r="AH576" s="98">
        <v>9620</v>
      </c>
      <c r="AI576" s="98">
        <v>7189</v>
      </c>
      <c r="AJ576" s="98">
        <v>2397</v>
      </c>
      <c r="AK576" s="98">
        <v>2066</v>
      </c>
      <c r="AL576" s="76">
        <v>141</v>
      </c>
      <c r="AM576" s="76">
        <v>428</v>
      </c>
      <c r="AN576" s="77">
        <v>579</v>
      </c>
      <c r="AO576" s="77">
        <v>2814</v>
      </c>
      <c r="AP576" s="77">
        <v>5774</v>
      </c>
      <c r="AQ576" s="77">
        <v>373</v>
      </c>
      <c r="AR576" s="77">
        <f t="shared" si="442"/>
        <v>9540</v>
      </c>
      <c r="AS576" s="77">
        <v>1700</v>
      </c>
      <c r="AT576" s="78">
        <v>90</v>
      </c>
      <c r="AU576" s="79">
        <v>481</v>
      </c>
      <c r="AV576" s="80">
        <f t="shared" si="417"/>
        <v>33.836003770028277</v>
      </c>
      <c r="AW576" s="80">
        <f t="shared" si="418"/>
        <v>43.197096793384496</v>
      </c>
      <c r="AX576" s="80">
        <f t="shared" si="419"/>
        <v>61.858394769787175</v>
      </c>
      <c r="AY576" s="81">
        <f t="shared" si="420"/>
        <v>7.5538160469667321</v>
      </c>
      <c r="AZ576" s="81">
        <f t="shared" si="421"/>
        <v>29.25155925155925</v>
      </c>
      <c r="BA576" s="81">
        <f t="shared" si="422"/>
        <v>66.190277488003332</v>
      </c>
      <c r="BB576" s="81">
        <f t="shared" si="423"/>
        <v>47.688222430490477</v>
      </c>
      <c r="BC576" s="81">
        <f t="shared" si="424"/>
        <v>40.136803663555739</v>
      </c>
      <c r="BD576" s="82">
        <f t="shared" si="443"/>
        <v>3241</v>
      </c>
      <c r="BE576" s="83">
        <v>137</v>
      </c>
      <c r="BF576" s="83">
        <v>535</v>
      </c>
      <c r="BG576" s="83">
        <v>517</v>
      </c>
      <c r="BH576" s="83">
        <v>2539</v>
      </c>
      <c r="BI576" s="83">
        <v>5948</v>
      </c>
      <c r="BJ576" s="83">
        <v>519</v>
      </c>
      <c r="BK576" s="77">
        <f t="shared" si="444"/>
        <v>9523</v>
      </c>
      <c r="BL576" s="83">
        <f t="shared" si="425"/>
        <v>93</v>
      </c>
      <c r="BM576" s="84">
        <v>256</v>
      </c>
      <c r="BN576" s="83">
        <f t="shared" si="426"/>
        <v>369</v>
      </c>
      <c r="BO576" s="83">
        <f t="shared" si="427"/>
        <v>153</v>
      </c>
      <c r="BP576" s="83">
        <f t="shared" si="428"/>
        <v>1574</v>
      </c>
      <c r="BQ576" s="83">
        <f t="shared" si="429"/>
        <v>4993</v>
      </c>
      <c r="BR576" s="83">
        <f t="shared" si="430"/>
        <v>455</v>
      </c>
      <c r="BS576" s="77">
        <f t="shared" si="445"/>
        <v>7175</v>
      </c>
      <c r="BT576" s="83">
        <f t="shared" si="431"/>
        <v>19</v>
      </c>
      <c r="BU576" s="77">
        <v>77</v>
      </c>
      <c r="BV576" s="83">
        <f t="shared" si="432"/>
        <v>72</v>
      </c>
      <c r="BW576" s="83">
        <f t="shared" si="433"/>
        <v>98</v>
      </c>
      <c r="BX576" s="83">
        <f t="shared" si="434"/>
        <v>365</v>
      </c>
      <c r="BY576" s="83">
        <f t="shared" si="435"/>
        <v>583</v>
      </c>
      <c r="BZ576" s="83">
        <f t="shared" si="436"/>
        <v>55</v>
      </c>
      <c r="CA576" s="77">
        <f t="shared" si="446"/>
        <v>1101</v>
      </c>
      <c r="CB576" s="85">
        <v>24</v>
      </c>
      <c r="CC576" s="77">
        <v>62</v>
      </c>
      <c r="CD576" s="85">
        <v>61</v>
      </c>
      <c r="CE576" s="85">
        <v>266</v>
      </c>
      <c r="CF576" s="85">
        <v>330</v>
      </c>
      <c r="CG576" s="85">
        <v>171</v>
      </c>
      <c r="CH576" s="85">
        <v>5</v>
      </c>
      <c r="CI576" s="77">
        <f t="shared" si="447"/>
        <v>772</v>
      </c>
      <c r="CP576" s="77">
        <f t="shared" si="448"/>
        <v>0</v>
      </c>
      <c r="CQ576" s="85">
        <f t="shared" si="437"/>
        <v>1</v>
      </c>
      <c r="CR576" s="77">
        <v>33</v>
      </c>
      <c r="CS576" s="85">
        <f t="shared" si="454"/>
        <v>33</v>
      </c>
      <c r="CT576" s="85">
        <f t="shared" si="455"/>
        <v>0</v>
      </c>
      <c r="CU576" s="85">
        <f t="shared" si="456"/>
        <v>270</v>
      </c>
      <c r="CV576" s="85">
        <f t="shared" si="457"/>
        <v>201</v>
      </c>
      <c r="CW576" s="85">
        <f t="shared" si="453"/>
        <v>4</v>
      </c>
      <c r="CX576" s="77">
        <f t="shared" si="449"/>
        <v>475</v>
      </c>
      <c r="CY576" s="85">
        <v>1</v>
      </c>
      <c r="CZ576" s="85">
        <v>33</v>
      </c>
      <c r="DA576" s="85">
        <v>0</v>
      </c>
      <c r="DB576" s="85">
        <v>270</v>
      </c>
      <c r="DC576" s="85">
        <v>201</v>
      </c>
      <c r="DD576" s="85">
        <v>4</v>
      </c>
      <c r="DV576" s="85">
        <v>10</v>
      </c>
      <c r="DW576" s="85">
        <v>28</v>
      </c>
      <c r="DX576" s="85">
        <v>9</v>
      </c>
      <c r="DY576" s="85">
        <v>72</v>
      </c>
      <c r="DZ576" s="85">
        <v>327</v>
      </c>
      <c r="EA576" s="85">
        <v>33</v>
      </c>
      <c r="EB576" s="85">
        <v>9</v>
      </c>
      <c r="EC576" s="85">
        <v>44</v>
      </c>
      <c r="ED576" s="85">
        <v>89</v>
      </c>
      <c r="EE576" s="85">
        <v>293</v>
      </c>
      <c r="EF576" s="85">
        <v>256</v>
      </c>
      <c r="EG576" s="85">
        <v>22</v>
      </c>
      <c r="ET576" s="85">
        <v>69</v>
      </c>
      <c r="EU576" s="85">
        <v>162</v>
      </c>
      <c r="EV576" s="85">
        <v>8</v>
      </c>
      <c r="EW576" s="85">
        <v>392</v>
      </c>
      <c r="EX576" s="85">
        <v>2415</v>
      </c>
      <c r="EY576" s="85">
        <v>218</v>
      </c>
      <c r="EZ576" s="85">
        <v>24</v>
      </c>
      <c r="FA576" s="85">
        <v>207</v>
      </c>
      <c r="FB576" s="85">
        <v>145</v>
      </c>
      <c r="FC576" s="85">
        <v>1182</v>
      </c>
      <c r="FD576" s="85">
        <v>2578</v>
      </c>
      <c r="FE576" s="85">
        <v>237</v>
      </c>
      <c r="FL576" s="86">
        <f t="shared" si="450"/>
        <v>2715.2999999999993</v>
      </c>
      <c r="FM576" s="99">
        <f t="shared" si="438"/>
        <v>135</v>
      </c>
      <c r="FN576" s="99">
        <f t="shared" si="439"/>
        <v>27</v>
      </c>
      <c r="FO576" s="100">
        <f t="shared" si="440"/>
        <v>22.95</v>
      </c>
      <c r="FP576" s="100">
        <f t="shared" si="441"/>
        <v>4617</v>
      </c>
      <c r="FQ576" s="101">
        <v>-0.50713648528099908</v>
      </c>
      <c r="FR576" s="101">
        <v>-0.50512295081967218</v>
      </c>
      <c r="FS576" s="101">
        <v>-0.2329545454545455</v>
      </c>
      <c r="FT576" s="100" t="s">
        <v>2379</v>
      </c>
      <c r="FU576" s="100" t="s">
        <v>2379</v>
      </c>
      <c r="FV576" s="100" t="s">
        <v>2338</v>
      </c>
      <c r="FW576" s="100" t="s">
        <v>1944</v>
      </c>
      <c r="FX576" s="100" t="s">
        <v>2310</v>
      </c>
      <c r="FY576" s="100" t="s">
        <v>2366</v>
      </c>
      <c r="FZ576" s="100" t="s">
        <v>1910</v>
      </c>
      <c r="GA576" s="100" t="s">
        <v>2348</v>
      </c>
      <c r="GB576" s="100"/>
    </row>
    <row r="577" spans="1:184" hidden="1" x14ac:dyDescent="0.25">
      <c r="A577" s="32" t="s">
        <v>555</v>
      </c>
      <c r="B577" s="90" t="s">
        <v>564</v>
      </c>
      <c r="C577" s="41" t="str">
        <f>'[1]Özet tablo'!P576</f>
        <v>KAYSERİ</v>
      </c>
      <c r="D577" s="41"/>
      <c r="E577" s="41"/>
      <c r="F577" s="41"/>
      <c r="G577" s="91">
        <v>11</v>
      </c>
      <c r="H577" s="91">
        <v>17</v>
      </c>
      <c r="I577" s="91">
        <v>13</v>
      </c>
      <c r="J577" s="91">
        <v>41</v>
      </c>
      <c r="K577" s="92">
        <v>6</v>
      </c>
      <c r="L577" s="92">
        <v>21</v>
      </c>
      <c r="M577" s="92">
        <v>10</v>
      </c>
      <c r="N577" s="92">
        <v>37</v>
      </c>
      <c r="O577" s="93">
        <v>3</v>
      </c>
      <c r="P577" s="40">
        <v>2</v>
      </c>
      <c r="Q577" s="94">
        <f t="shared" si="451"/>
        <v>-4</v>
      </c>
      <c r="R577" s="95">
        <f t="shared" si="452"/>
        <v>-9.7560975609756101E-2</v>
      </c>
      <c r="S577" s="96">
        <v>19</v>
      </c>
      <c r="T577" s="96">
        <v>28</v>
      </c>
      <c r="U577" s="96">
        <v>18</v>
      </c>
      <c r="V577" s="96">
        <v>29</v>
      </c>
      <c r="W577" s="96">
        <v>46</v>
      </c>
      <c r="X577" s="96">
        <v>65</v>
      </c>
      <c r="Y577" s="73">
        <f t="shared" si="410"/>
        <v>31.578947368421051</v>
      </c>
      <c r="Z577" s="73">
        <f t="shared" si="411"/>
        <v>75</v>
      </c>
      <c r="AA577" s="73">
        <f t="shared" si="412"/>
        <v>61.111111111111114</v>
      </c>
      <c r="AB577" s="73">
        <f t="shared" si="413"/>
        <v>69.565217391304344</v>
      </c>
      <c r="AC577" s="73">
        <f t="shared" si="414"/>
        <v>58.461538461538467</v>
      </c>
      <c r="AD577" s="97">
        <f t="shared" si="415"/>
        <v>14</v>
      </c>
      <c r="AE577" s="40">
        <f t="shared" si="416"/>
        <v>7</v>
      </c>
      <c r="AF577" s="98">
        <v>32</v>
      </c>
      <c r="AG577" s="98">
        <v>27</v>
      </c>
      <c r="AH577" s="98">
        <v>29</v>
      </c>
      <c r="AI577" s="98">
        <v>21</v>
      </c>
      <c r="AJ577" s="98">
        <v>11</v>
      </c>
      <c r="AK577" s="98">
        <v>3</v>
      </c>
      <c r="AL577" s="76">
        <v>1</v>
      </c>
      <c r="AM577" s="76">
        <v>3</v>
      </c>
      <c r="AN577" s="77">
        <v>2</v>
      </c>
      <c r="AO577" s="77">
        <v>6</v>
      </c>
      <c r="AP577" s="77">
        <v>14</v>
      </c>
      <c r="AQ577" s="77">
        <v>0</v>
      </c>
      <c r="AR577" s="77">
        <f t="shared" si="442"/>
        <v>22</v>
      </c>
      <c r="AS577" s="77">
        <v>5</v>
      </c>
      <c r="AT577" s="77"/>
      <c r="AU577" s="79">
        <v>1</v>
      </c>
      <c r="AV577" s="80">
        <f t="shared" si="417"/>
        <v>22.916666666666664</v>
      </c>
      <c r="AW577" s="80">
        <f t="shared" si="418"/>
        <v>30</v>
      </c>
      <c r="AX577" s="80">
        <f t="shared" si="419"/>
        <v>42.857142857142854</v>
      </c>
      <c r="AY577" s="81">
        <f t="shared" si="420"/>
        <v>7.4074074074074066</v>
      </c>
      <c r="AZ577" s="81">
        <f t="shared" si="421"/>
        <v>20.689655172413794</v>
      </c>
      <c r="BA577" s="81">
        <f t="shared" si="422"/>
        <v>46.875</v>
      </c>
      <c r="BB577" s="81">
        <f t="shared" si="423"/>
        <v>34.42622950819672</v>
      </c>
      <c r="BC577" s="81">
        <f t="shared" si="424"/>
        <v>28.8135593220339</v>
      </c>
      <c r="BD577" s="82">
        <f t="shared" si="443"/>
        <v>17</v>
      </c>
      <c r="BE577" s="83">
        <v>1</v>
      </c>
      <c r="BF577" s="83">
        <v>2</v>
      </c>
      <c r="BG577" s="83">
        <v>2</v>
      </c>
      <c r="BH577" s="83">
        <v>5</v>
      </c>
      <c r="BI577" s="83">
        <v>14</v>
      </c>
      <c r="BJ577" s="83">
        <v>1</v>
      </c>
      <c r="BK577" s="77">
        <f t="shared" si="444"/>
        <v>22</v>
      </c>
      <c r="BL577" s="83">
        <f t="shared" si="425"/>
        <v>1</v>
      </c>
      <c r="BM577" s="84">
        <v>3</v>
      </c>
      <c r="BN577" s="83">
        <f t="shared" si="426"/>
        <v>2</v>
      </c>
      <c r="BO577" s="83">
        <f t="shared" si="427"/>
        <v>2</v>
      </c>
      <c r="BP577" s="83">
        <f t="shared" si="428"/>
        <v>5</v>
      </c>
      <c r="BQ577" s="83">
        <f t="shared" si="429"/>
        <v>14</v>
      </c>
      <c r="BR577" s="83">
        <f t="shared" si="430"/>
        <v>1</v>
      </c>
      <c r="BS577" s="77">
        <f t="shared" si="445"/>
        <v>22</v>
      </c>
      <c r="BT577" s="83">
        <f t="shared" si="431"/>
        <v>0</v>
      </c>
      <c r="BU577" s="77"/>
      <c r="BV577" s="83">
        <f t="shared" si="432"/>
        <v>0</v>
      </c>
      <c r="BW577" s="83">
        <f t="shared" si="433"/>
        <v>0</v>
      </c>
      <c r="BX577" s="83">
        <f t="shared" si="434"/>
        <v>0</v>
      </c>
      <c r="BY577" s="83">
        <f t="shared" si="435"/>
        <v>0</v>
      </c>
      <c r="BZ577" s="83">
        <f t="shared" si="436"/>
        <v>0</v>
      </c>
      <c r="CA577" s="77">
        <f t="shared" si="446"/>
        <v>0</v>
      </c>
      <c r="CC577" s="77"/>
      <c r="CI577" s="77">
        <f t="shared" si="447"/>
        <v>0</v>
      </c>
      <c r="CP577" s="77">
        <f t="shared" si="448"/>
        <v>0</v>
      </c>
      <c r="CQ577" s="85">
        <f t="shared" si="437"/>
        <v>0</v>
      </c>
      <c r="CR577" s="77"/>
      <c r="CS577" s="85">
        <f t="shared" si="454"/>
        <v>0</v>
      </c>
      <c r="CT577" s="85">
        <f t="shared" si="455"/>
        <v>0</v>
      </c>
      <c r="CU577" s="85">
        <f t="shared" si="456"/>
        <v>0</v>
      </c>
      <c r="CV577" s="85">
        <f t="shared" si="457"/>
        <v>0</v>
      </c>
      <c r="CW577" s="85">
        <f t="shared" si="453"/>
        <v>0</v>
      </c>
      <c r="CX577" s="77">
        <f t="shared" si="449"/>
        <v>0</v>
      </c>
      <c r="EZ577" s="85">
        <v>1</v>
      </c>
      <c r="FA577" s="85">
        <v>2</v>
      </c>
      <c r="FB577" s="85">
        <v>2</v>
      </c>
      <c r="FC577" s="85">
        <v>5</v>
      </c>
      <c r="FD577" s="85">
        <v>14</v>
      </c>
      <c r="FE577" s="85">
        <v>1</v>
      </c>
      <c r="FL577" s="86">
        <f t="shared" si="450"/>
        <v>15</v>
      </c>
      <c r="FM577" s="99">
        <f t="shared" si="438"/>
        <v>0</v>
      </c>
      <c r="FN577" s="99">
        <f t="shared" si="439"/>
        <v>0</v>
      </c>
      <c r="FO577" s="100">
        <f t="shared" si="440"/>
        <v>0</v>
      </c>
      <c r="FP577" s="100">
        <f t="shared" si="441"/>
        <v>0</v>
      </c>
      <c r="FQ577" s="101">
        <v>6.1997499754877852E-2</v>
      </c>
      <c r="FR577" s="101">
        <v>1.692460911484824E-3</v>
      </c>
      <c r="FS577" s="101">
        <v>-5.835538605230383E-2</v>
      </c>
      <c r="FT577" s="100" t="s">
        <v>2215</v>
      </c>
      <c r="FU577" s="100" t="s">
        <v>2190</v>
      </c>
      <c r="FV577" s="100" t="s">
        <v>2314</v>
      </c>
      <c r="FW577" s="100" t="s">
        <v>2363</v>
      </c>
      <c r="FX577" s="100" t="s">
        <v>2092</v>
      </c>
      <c r="FY577" s="100" t="s">
        <v>1533</v>
      </c>
      <c r="FZ577" s="100" t="s">
        <v>1773</v>
      </c>
      <c r="GA577" s="100" t="s">
        <v>2185</v>
      </c>
      <c r="GB577" s="100"/>
    </row>
    <row r="578" spans="1:184" hidden="1" x14ac:dyDescent="0.25">
      <c r="A578" s="32" t="s">
        <v>555</v>
      </c>
      <c r="B578" s="90" t="s">
        <v>1078</v>
      </c>
      <c r="C578" s="41" t="str">
        <f>'[1]Özet tablo'!P577</f>
        <v>KAYSERİ</v>
      </c>
      <c r="D578" s="41"/>
      <c r="E578" s="41"/>
      <c r="F578" s="41"/>
      <c r="G578" s="91">
        <v>6</v>
      </c>
      <c r="H578" s="91">
        <v>77</v>
      </c>
      <c r="I578" s="91">
        <v>142</v>
      </c>
      <c r="J578" s="91">
        <v>225</v>
      </c>
      <c r="K578" s="92">
        <v>21</v>
      </c>
      <c r="L578" s="92">
        <v>81</v>
      </c>
      <c r="M578" s="92">
        <v>153</v>
      </c>
      <c r="N578" s="92">
        <v>255</v>
      </c>
      <c r="O578" s="93">
        <v>23</v>
      </c>
      <c r="P578" s="40">
        <v>30</v>
      </c>
      <c r="Q578" s="94">
        <f t="shared" si="451"/>
        <v>30</v>
      </c>
      <c r="R578" s="95">
        <f t="shared" si="452"/>
        <v>0.13333333333333333</v>
      </c>
      <c r="S578" s="96">
        <v>299</v>
      </c>
      <c r="T578" s="96">
        <v>365</v>
      </c>
      <c r="U578" s="96">
        <v>283</v>
      </c>
      <c r="V578" s="96">
        <v>377</v>
      </c>
      <c r="W578" s="96">
        <v>648</v>
      </c>
      <c r="X578" s="96">
        <v>947</v>
      </c>
      <c r="Y578" s="73">
        <f t="shared" si="410"/>
        <v>7.023411371237458</v>
      </c>
      <c r="Z578" s="73">
        <f t="shared" si="411"/>
        <v>22.19178082191781</v>
      </c>
      <c r="AA578" s="73">
        <f t="shared" si="412"/>
        <v>51.590106007067135</v>
      </c>
      <c r="AB578" s="73">
        <f t="shared" si="413"/>
        <v>35.030864197530867</v>
      </c>
      <c r="AC578" s="73">
        <f t="shared" si="414"/>
        <v>26.187961985216475</v>
      </c>
      <c r="AD578" s="97">
        <f t="shared" si="415"/>
        <v>421</v>
      </c>
      <c r="AE578" s="40">
        <f t="shared" si="416"/>
        <v>137</v>
      </c>
      <c r="AF578" s="98">
        <v>368</v>
      </c>
      <c r="AG578" s="98">
        <v>306</v>
      </c>
      <c r="AH578" s="98">
        <v>369</v>
      </c>
      <c r="AI578" s="98">
        <v>257</v>
      </c>
      <c r="AJ578" s="98">
        <v>95</v>
      </c>
      <c r="AK578" s="98">
        <v>64</v>
      </c>
      <c r="AL578" s="76">
        <v>10</v>
      </c>
      <c r="AM578" s="76">
        <v>13</v>
      </c>
      <c r="AN578" s="77">
        <v>12</v>
      </c>
      <c r="AO578" s="77">
        <v>82</v>
      </c>
      <c r="AP578" s="77">
        <v>106</v>
      </c>
      <c r="AQ578" s="77">
        <v>4</v>
      </c>
      <c r="AR578" s="77">
        <f t="shared" si="442"/>
        <v>204</v>
      </c>
      <c r="AS578" s="77">
        <v>26</v>
      </c>
      <c r="AT578" s="78">
        <v>24</v>
      </c>
      <c r="AU578" s="79">
        <v>41</v>
      </c>
      <c r="AV578" s="80">
        <f t="shared" si="417"/>
        <v>17.051509769094139</v>
      </c>
      <c r="AW578" s="80">
        <f t="shared" si="418"/>
        <v>26.517571884984026</v>
      </c>
      <c r="AX578" s="80">
        <f t="shared" si="419"/>
        <v>32.684824902723733</v>
      </c>
      <c r="AY578" s="81">
        <f t="shared" si="420"/>
        <v>3.9215686274509802</v>
      </c>
      <c r="AZ578" s="81">
        <f t="shared" si="421"/>
        <v>22.222222222222221</v>
      </c>
      <c r="BA578" s="81">
        <f t="shared" si="422"/>
        <v>48.579545454545453</v>
      </c>
      <c r="BB578" s="81">
        <f t="shared" si="423"/>
        <v>35.090152565880722</v>
      </c>
      <c r="BC578" s="81">
        <f t="shared" si="424"/>
        <v>27.811550151975684</v>
      </c>
      <c r="BD578" s="82">
        <f t="shared" si="443"/>
        <v>181</v>
      </c>
      <c r="BE578" s="83">
        <v>10</v>
      </c>
      <c r="BF578" s="83">
        <v>14</v>
      </c>
      <c r="BG578" s="83">
        <v>9</v>
      </c>
      <c r="BH578" s="83">
        <v>70</v>
      </c>
      <c r="BI578" s="83">
        <v>119</v>
      </c>
      <c r="BJ578" s="83">
        <v>3</v>
      </c>
      <c r="BK578" s="77">
        <f t="shared" si="444"/>
        <v>201</v>
      </c>
      <c r="BL578" s="83">
        <f t="shared" si="425"/>
        <v>10</v>
      </c>
      <c r="BM578" s="84">
        <v>13</v>
      </c>
      <c r="BN578" s="83">
        <f t="shared" si="426"/>
        <v>14</v>
      </c>
      <c r="BO578" s="83">
        <f t="shared" si="427"/>
        <v>9</v>
      </c>
      <c r="BP578" s="83">
        <f t="shared" si="428"/>
        <v>70</v>
      </c>
      <c r="BQ578" s="83">
        <f t="shared" si="429"/>
        <v>119</v>
      </c>
      <c r="BR578" s="83">
        <f t="shared" si="430"/>
        <v>3</v>
      </c>
      <c r="BS578" s="77">
        <f t="shared" si="445"/>
        <v>201</v>
      </c>
      <c r="BT578" s="83">
        <f t="shared" si="431"/>
        <v>0</v>
      </c>
      <c r="BU578" s="77"/>
      <c r="BV578" s="83">
        <f t="shared" si="432"/>
        <v>0</v>
      </c>
      <c r="BW578" s="83">
        <f t="shared" si="433"/>
        <v>0</v>
      </c>
      <c r="BX578" s="83">
        <f t="shared" si="434"/>
        <v>0</v>
      </c>
      <c r="BY578" s="83">
        <f t="shared" si="435"/>
        <v>0</v>
      </c>
      <c r="BZ578" s="83">
        <f t="shared" si="436"/>
        <v>0</v>
      </c>
      <c r="CA578" s="77">
        <f t="shared" si="446"/>
        <v>0</v>
      </c>
      <c r="CC578" s="77"/>
      <c r="CI578" s="77">
        <f t="shared" si="447"/>
        <v>0</v>
      </c>
      <c r="CP578" s="77">
        <f t="shared" si="448"/>
        <v>0</v>
      </c>
      <c r="CQ578" s="85">
        <f t="shared" si="437"/>
        <v>0</v>
      </c>
      <c r="CR578" s="77"/>
      <c r="CS578" s="85">
        <f t="shared" si="454"/>
        <v>0</v>
      </c>
      <c r="CT578" s="85">
        <f t="shared" si="455"/>
        <v>0</v>
      </c>
      <c r="CU578" s="85">
        <f t="shared" si="456"/>
        <v>0</v>
      </c>
      <c r="CV578" s="85">
        <f t="shared" si="457"/>
        <v>0</v>
      </c>
      <c r="CW578" s="85">
        <f t="shared" si="453"/>
        <v>0</v>
      </c>
      <c r="CX578" s="77">
        <f t="shared" si="449"/>
        <v>0</v>
      </c>
      <c r="ET578" s="85">
        <v>9</v>
      </c>
      <c r="EU578" s="85">
        <v>10</v>
      </c>
      <c r="EV578" s="85">
        <v>5</v>
      </c>
      <c r="EW578" s="85">
        <v>47</v>
      </c>
      <c r="EX578" s="85">
        <v>74</v>
      </c>
      <c r="EY578" s="85">
        <v>2</v>
      </c>
      <c r="EZ578" s="85">
        <v>1</v>
      </c>
      <c r="FA578" s="85">
        <v>4</v>
      </c>
      <c r="FB578" s="85">
        <v>4</v>
      </c>
      <c r="FC578" s="85">
        <v>23</v>
      </c>
      <c r="FD578" s="85">
        <v>45</v>
      </c>
      <c r="FE578" s="85">
        <v>1</v>
      </c>
      <c r="FL578" s="86">
        <f t="shared" si="450"/>
        <v>222.2</v>
      </c>
      <c r="FM578" s="99">
        <f t="shared" si="438"/>
        <v>11</v>
      </c>
      <c r="FN578" s="99">
        <f t="shared" si="439"/>
        <v>2</v>
      </c>
      <c r="FO578" s="100">
        <f t="shared" si="440"/>
        <v>1.87</v>
      </c>
      <c r="FP578" s="100">
        <f t="shared" si="441"/>
        <v>342</v>
      </c>
      <c r="FQ578" s="101">
        <v>0.23980713596914174</v>
      </c>
      <c r="FR578" s="101">
        <v>0.21055399061032887</v>
      </c>
      <c r="FS578" s="101">
        <v>8.6390532544378784E-2</v>
      </c>
      <c r="FT578" s="100" t="s">
        <v>1969</v>
      </c>
      <c r="FU578" s="100" t="s">
        <v>1965</v>
      </c>
      <c r="FV578" s="100" t="s">
        <v>2232</v>
      </c>
      <c r="FW578" s="100" t="s">
        <v>2196</v>
      </c>
      <c r="FX578" s="100" t="s">
        <v>2094</v>
      </c>
      <c r="FY578" s="100" t="s">
        <v>2153</v>
      </c>
      <c r="FZ578" s="100" t="s">
        <v>1764</v>
      </c>
      <c r="GA578" s="100" t="s">
        <v>2085</v>
      </c>
      <c r="GB578" s="100"/>
    </row>
    <row r="579" spans="1:184" hidden="1" x14ac:dyDescent="0.25">
      <c r="A579" s="32" t="s">
        <v>555</v>
      </c>
      <c r="B579" s="90" t="s">
        <v>565</v>
      </c>
      <c r="C579" s="41" t="str">
        <f>'[1]Özet tablo'!P578</f>
        <v>KAYSERİ</v>
      </c>
      <c r="D579" s="41"/>
      <c r="E579" s="41"/>
      <c r="F579" s="41"/>
      <c r="G579" s="91">
        <v>0</v>
      </c>
      <c r="H579" s="91">
        <v>56</v>
      </c>
      <c r="I579" s="91">
        <v>85</v>
      </c>
      <c r="J579" s="91">
        <v>141</v>
      </c>
      <c r="K579" s="92">
        <v>20</v>
      </c>
      <c r="L579" s="92">
        <v>50</v>
      </c>
      <c r="M579" s="92">
        <v>104</v>
      </c>
      <c r="N579" s="92">
        <v>174</v>
      </c>
      <c r="O579" s="93">
        <v>10</v>
      </c>
      <c r="P579" s="40">
        <v>14</v>
      </c>
      <c r="Q579" s="94">
        <f t="shared" si="451"/>
        <v>33</v>
      </c>
      <c r="R579" s="95">
        <f t="shared" si="452"/>
        <v>0.23404255319148937</v>
      </c>
      <c r="S579" s="96">
        <v>153</v>
      </c>
      <c r="T579" s="96">
        <v>181</v>
      </c>
      <c r="U579" s="96">
        <v>153</v>
      </c>
      <c r="V579" s="96">
        <v>203</v>
      </c>
      <c r="W579" s="96">
        <v>334</v>
      </c>
      <c r="X579" s="96">
        <v>487</v>
      </c>
      <c r="Y579" s="73">
        <f t="shared" si="410"/>
        <v>13.071895424836603</v>
      </c>
      <c r="Z579" s="73">
        <f t="shared" si="411"/>
        <v>27.624309392265197</v>
      </c>
      <c r="AA579" s="73">
        <f t="shared" si="412"/>
        <v>65.359477124183002</v>
      </c>
      <c r="AB579" s="73">
        <f t="shared" si="413"/>
        <v>44.91017964071856</v>
      </c>
      <c r="AC579" s="73">
        <f t="shared" si="414"/>
        <v>34.907597535934293</v>
      </c>
      <c r="AD579" s="97">
        <f t="shared" si="415"/>
        <v>184</v>
      </c>
      <c r="AE579" s="40">
        <f t="shared" si="416"/>
        <v>53</v>
      </c>
      <c r="AF579" s="98">
        <v>176</v>
      </c>
      <c r="AG579" s="98">
        <v>136</v>
      </c>
      <c r="AH579" s="98">
        <v>186</v>
      </c>
      <c r="AI579" s="98">
        <v>123</v>
      </c>
      <c r="AJ579" s="98">
        <v>46</v>
      </c>
      <c r="AK579" s="98">
        <v>46</v>
      </c>
      <c r="AL579" s="76">
        <v>8</v>
      </c>
      <c r="AM579" s="76">
        <v>16</v>
      </c>
      <c r="AN579" s="77">
        <v>12</v>
      </c>
      <c r="AO579" s="77">
        <v>73</v>
      </c>
      <c r="AP579" s="77">
        <v>88</v>
      </c>
      <c r="AQ579" s="77">
        <v>1</v>
      </c>
      <c r="AR579" s="77">
        <f t="shared" si="442"/>
        <v>174</v>
      </c>
      <c r="AS579" s="77">
        <v>12</v>
      </c>
      <c r="AT579" s="78">
        <v>10</v>
      </c>
      <c r="AU579" s="79">
        <v>22</v>
      </c>
      <c r="AV579" s="80">
        <f t="shared" si="417"/>
        <v>34.362934362934361</v>
      </c>
      <c r="AW579" s="80">
        <f t="shared" si="418"/>
        <v>48.543689320388353</v>
      </c>
      <c r="AX579" s="80">
        <f t="shared" si="419"/>
        <v>62.601626016260155</v>
      </c>
      <c r="AY579" s="81">
        <f t="shared" si="420"/>
        <v>8.8235294117647065</v>
      </c>
      <c r="AZ579" s="81">
        <f t="shared" si="421"/>
        <v>39.247311827956985</v>
      </c>
      <c r="BA579" s="81">
        <f t="shared" si="422"/>
        <v>71.005917159763314</v>
      </c>
      <c r="BB579" s="81">
        <f t="shared" si="423"/>
        <v>54.366197183098599</v>
      </c>
      <c r="BC579" s="81">
        <f t="shared" si="424"/>
        <v>43.278688524590166</v>
      </c>
      <c r="BD579" s="82">
        <f t="shared" si="443"/>
        <v>49</v>
      </c>
      <c r="BE579" s="83">
        <v>7</v>
      </c>
      <c r="BF579" s="83">
        <v>13</v>
      </c>
      <c r="BG579" s="83">
        <v>11</v>
      </c>
      <c r="BH579" s="83">
        <v>69</v>
      </c>
      <c r="BI579" s="83">
        <v>89</v>
      </c>
      <c r="BJ579" s="83">
        <v>2</v>
      </c>
      <c r="BK579" s="77">
        <f t="shared" si="444"/>
        <v>171</v>
      </c>
      <c r="BL579" s="83">
        <f t="shared" si="425"/>
        <v>6</v>
      </c>
      <c r="BM579" s="84">
        <v>13</v>
      </c>
      <c r="BN579" s="83">
        <f t="shared" si="426"/>
        <v>10</v>
      </c>
      <c r="BO579" s="83">
        <f t="shared" si="427"/>
        <v>11</v>
      </c>
      <c r="BP579" s="83">
        <f t="shared" si="428"/>
        <v>50</v>
      </c>
      <c r="BQ579" s="83">
        <f t="shared" si="429"/>
        <v>74</v>
      </c>
      <c r="BR579" s="83">
        <f t="shared" si="430"/>
        <v>1</v>
      </c>
      <c r="BS579" s="77">
        <f t="shared" si="445"/>
        <v>136</v>
      </c>
      <c r="BT579" s="83">
        <f t="shared" si="431"/>
        <v>0</v>
      </c>
      <c r="BU579" s="77"/>
      <c r="BV579" s="83">
        <f t="shared" si="432"/>
        <v>0</v>
      </c>
      <c r="BW579" s="83">
        <f t="shared" si="433"/>
        <v>0</v>
      </c>
      <c r="BX579" s="83">
        <f t="shared" si="434"/>
        <v>0</v>
      </c>
      <c r="BY579" s="83">
        <f t="shared" si="435"/>
        <v>0</v>
      </c>
      <c r="BZ579" s="83">
        <f t="shared" si="436"/>
        <v>0</v>
      </c>
      <c r="CA579" s="77">
        <f t="shared" si="446"/>
        <v>0</v>
      </c>
      <c r="CC579" s="77"/>
      <c r="CI579" s="77">
        <f t="shared" si="447"/>
        <v>0</v>
      </c>
      <c r="CP579" s="77">
        <f t="shared" si="448"/>
        <v>0</v>
      </c>
      <c r="CQ579" s="85">
        <f t="shared" si="437"/>
        <v>1</v>
      </c>
      <c r="CR579" s="77">
        <v>3</v>
      </c>
      <c r="CS579" s="85">
        <f t="shared" si="454"/>
        <v>3</v>
      </c>
      <c r="CT579" s="85">
        <f t="shared" si="455"/>
        <v>0</v>
      </c>
      <c r="CU579" s="85">
        <f t="shared" si="456"/>
        <v>19</v>
      </c>
      <c r="CV579" s="85">
        <f t="shared" si="457"/>
        <v>15</v>
      </c>
      <c r="CW579" s="85">
        <f t="shared" si="453"/>
        <v>1</v>
      </c>
      <c r="CX579" s="77">
        <f t="shared" si="449"/>
        <v>35</v>
      </c>
      <c r="CY579" s="85">
        <v>1</v>
      </c>
      <c r="CZ579" s="85">
        <v>3</v>
      </c>
      <c r="DA579" s="85">
        <v>0</v>
      </c>
      <c r="DB579" s="85">
        <v>19</v>
      </c>
      <c r="DC579" s="85">
        <v>15</v>
      </c>
      <c r="DD579" s="85">
        <v>1</v>
      </c>
      <c r="ET579" s="85">
        <v>4</v>
      </c>
      <c r="EU579" s="85">
        <v>4</v>
      </c>
      <c r="EV579" s="85">
        <v>3</v>
      </c>
      <c r="EW579" s="85">
        <v>24</v>
      </c>
      <c r="EX579" s="85">
        <v>32</v>
      </c>
      <c r="EY579" s="85">
        <v>0</v>
      </c>
      <c r="EZ579" s="85">
        <v>2</v>
      </c>
      <c r="FA579" s="85">
        <v>6</v>
      </c>
      <c r="FB579" s="85">
        <v>8</v>
      </c>
      <c r="FC579" s="85">
        <v>26</v>
      </c>
      <c r="FD579" s="85">
        <v>42</v>
      </c>
      <c r="FE579" s="85">
        <v>1</v>
      </c>
      <c r="FL579" s="86">
        <f t="shared" si="450"/>
        <v>44.299999999999983</v>
      </c>
      <c r="FM579" s="99">
        <f t="shared" si="438"/>
        <v>2</v>
      </c>
      <c r="FN579" s="99">
        <f t="shared" si="439"/>
        <v>0</v>
      </c>
      <c r="FO579" s="100">
        <f t="shared" si="440"/>
        <v>0.34</v>
      </c>
      <c r="FP579" s="100">
        <f t="shared" si="441"/>
        <v>0</v>
      </c>
      <c r="FQ579" s="101">
        <v>0.6347435897435898</v>
      </c>
      <c r="FR579" s="101">
        <v>0.45120934111759825</v>
      </c>
      <c r="FS579" s="101">
        <v>0.48961156278229451</v>
      </c>
      <c r="FT579" s="100" t="s">
        <v>1484</v>
      </c>
      <c r="FU579" s="100" t="s">
        <v>1484</v>
      </c>
      <c r="FV579" s="100" t="s">
        <v>1467</v>
      </c>
      <c r="FW579" s="100" t="s">
        <v>1769</v>
      </c>
      <c r="FX579" s="100" t="s">
        <v>1959</v>
      </c>
      <c r="FY579" s="100" t="s">
        <v>2200</v>
      </c>
      <c r="FZ579" s="100" t="s">
        <v>2209</v>
      </c>
      <c r="GA579" s="100" t="s">
        <v>2284</v>
      </c>
      <c r="GB579" s="100"/>
    </row>
    <row r="580" spans="1:184" hidden="1" x14ac:dyDescent="0.25">
      <c r="A580" s="32" t="s">
        <v>555</v>
      </c>
      <c r="B580" s="90" t="s">
        <v>566</v>
      </c>
      <c r="C580" s="41" t="str">
        <f>'[1]Özet tablo'!P579</f>
        <v>KAYSERİ</v>
      </c>
      <c r="D580" s="41"/>
      <c r="E580" s="41"/>
      <c r="F580" s="41"/>
      <c r="G580" s="91">
        <v>7</v>
      </c>
      <c r="H580" s="91">
        <v>30</v>
      </c>
      <c r="I580" s="91">
        <v>48</v>
      </c>
      <c r="J580" s="91">
        <v>85</v>
      </c>
      <c r="K580" s="92">
        <v>3</v>
      </c>
      <c r="L580" s="92">
        <v>36</v>
      </c>
      <c r="M580" s="92">
        <v>41</v>
      </c>
      <c r="N580" s="92">
        <v>80</v>
      </c>
      <c r="O580" s="93">
        <v>11</v>
      </c>
      <c r="P580" s="40">
        <v>11</v>
      </c>
      <c r="Q580" s="94">
        <f t="shared" si="451"/>
        <v>-5</v>
      </c>
      <c r="R580" s="95">
        <f t="shared" si="452"/>
        <v>-5.8823529411764705E-2</v>
      </c>
      <c r="S580" s="96">
        <v>101</v>
      </c>
      <c r="T580" s="96">
        <v>113</v>
      </c>
      <c r="U580" s="96">
        <v>97</v>
      </c>
      <c r="V580" s="96">
        <v>129</v>
      </c>
      <c r="W580" s="96">
        <v>210</v>
      </c>
      <c r="X580" s="96">
        <v>311</v>
      </c>
      <c r="Y580" s="73">
        <f t="shared" ref="Y580:Y643" si="458">K580/S580*100</f>
        <v>2.9702970297029703</v>
      </c>
      <c r="Z580" s="73">
        <f t="shared" ref="Z580:Z643" si="459">L580/T580*100</f>
        <v>31.858407079646017</v>
      </c>
      <c r="AA580" s="73">
        <f t="shared" ref="AA580:AA643" si="460">((M580+O580)-P580)/U580*100</f>
        <v>42.268041237113401</v>
      </c>
      <c r="AB580" s="73">
        <f t="shared" ref="AB580:AB643" si="461">((L580+M580+O580)-P580)/W580*100</f>
        <v>36.666666666666664</v>
      </c>
      <c r="AC580" s="73">
        <f t="shared" ref="AC580:AC643" si="462">((N580+O580)-P580)/X580*100</f>
        <v>25.723472668810288</v>
      </c>
      <c r="AD580" s="97">
        <f t="shared" si="415"/>
        <v>133</v>
      </c>
      <c r="AE580" s="40">
        <f t="shared" si="416"/>
        <v>56</v>
      </c>
      <c r="AF580" s="98">
        <v>107</v>
      </c>
      <c r="AG580" s="98">
        <v>87</v>
      </c>
      <c r="AH580" s="98">
        <v>110</v>
      </c>
      <c r="AI580" s="98">
        <v>79</v>
      </c>
      <c r="AJ580" s="98">
        <v>29</v>
      </c>
      <c r="AK580" s="98">
        <v>25</v>
      </c>
      <c r="AL580" s="76">
        <v>4</v>
      </c>
      <c r="AM580" s="76">
        <v>9</v>
      </c>
      <c r="AN580" s="77">
        <v>14</v>
      </c>
      <c r="AO580" s="77">
        <v>48</v>
      </c>
      <c r="AP580" s="77">
        <v>49</v>
      </c>
      <c r="AQ580" s="77">
        <v>1</v>
      </c>
      <c r="AR580" s="77">
        <f t="shared" si="442"/>
        <v>112</v>
      </c>
      <c r="AS580" s="77">
        <v>10</v>
      </c>
      <c r="AT580" s="78">
        <v>5</v>
      </c>
      <c r="AU580" s="79">
        <v>14</v>
      </c>
      <c r="AV580" s="80">
        <f t="shared" si="417"/>
        <v>32.53012048192771</v>
      </c>
      <c r="AW580" s="80">
        <f t="shared" si="418"/>
        <v>46.560846560846556</v>
      </c>
      <c r="AX580" s="80">
        <f t="shared" si="419"/>
        <v>50.632911392405063</v>
      </c>
      <c r="AY580" s="81">
        <f t="shared" si="420"/>
        <v>16.091954022988507</v>
      </c>
      <c r="AZ580" s="81">
        <f t="shared" si="421"/>
        <v>43.636363636363633</v>
      </c>
      <c r="BA580" s="81">
        <f t="shared" si="422"/>
        <v>62.962962962962962</v>
      </c>
      <c r="BB580" s="81">
        <f t="shared" si="423"/>
        <v>53.211009174311933</v>
      </c>
      <c r="BC580" s="81">
        <f t="shared" si="424"/>
        <v>42.051282051282051</v>
      </c>
      <c r="BD580" s="82">
        <f t="shared" si="443"/>
        <v>40</v>
      </c>
      <c r="BE580" s="83">
        <v>4</v>
      </c>
      <c r="BF580" s="83">
        <v>7</v>
      </c>
      <c r="BG580" s="83">
        <v>12</v>
      </c>
      <c r="BH580" s="83">
        <v>46</v>
      </c>
      <c r="BI580" s="83">
        <v>49</v>
      </c>
      <c r="BJ580" s="83">
        <v>4</v>
      </c>
      <c r="BK580" s="77">
        <f t="shared" si="444"/>
        <v>111</v>
      </c>
      <c r="BL580" s="83">
        <f t="shared" si="425"/>
        <v>3</v>
      </c>
      <c r="BM580" s="84">
        <v>8</v>
      </c>
      <c r="BN580" s="83">
        <f t="shared" si="426"/>
        <v>6</v>
      </c>
      <c r="BO580" s="83">
        <f t="shared" si="427"/>
        <v>11</v>
      </c>
      <c r="BP580" s="83">
        <f t="shared" si="428"/>
        <v>37</v>
      </c>
      <c r="BQ580" s="83">
        <f t="shared" si="429"/>
        <v>46</v>
      </c>
      <c r="BR580" s="83">
        <f t="shared" si="430"/>
        <v>4</v>
      </c>
      <c r="BS580" s="77">
        <f t="shared" si="445"/>
        <v>98</v>
      </c>
      <c r="BT580" s="83">
        <f t="shared" si="431"/>
        <v>0</v>
      </c>
      <c r="BU580" s="77"/>
      <c r="BV580" s="83">
        <f t="shared" si="432"/>
        <v>0</v>
      </c>
      <c r="BW580" s="83">
        <f t="shared" si="433"/>
        <v>0</v>
      </c>
      <c r="BX580" s="83">
        <f t="shared" si="434"/>
        <v>0</v>
      </c>
      <c r="BY580" s="83">
        <f t="shared" si="435"/>
        <v>0</v>
      </c>
      <c r="BZ580" s="83">
        <f t="shared" si="436"/>
        <v>0</v>
      </c>
      <c r="CA580" s="77">
        <f t="shared" si="446"/>
        <v>0</v>
      </c>
      <c r="CC580" s="77"/>
      <c r="CI580" s="77">
        <f t="shared" si="447"/>
        <v>0</v>
      </c>
      <c r="CP580" s="77">
        <f t="shared" si="448"/>
        <v>0</v>
      </c>
      <c r="CQ580" s="85">
        <f t="shared" si="437"/>
        <v>1</v>
      </c>
      <c r="CR580" s="77">
        <v>1</v>
      </c>
      <c r="CS580" s="85">
        <f t="shared" si="454"/>
        <v>1</v>
      </c>
      <c r="CT580" s="85">
        <f t="shared" si="455"/>
        <v>1</v>
      </c>
      <c r="CU580" s="85">
        <f t="shared" si="456"/>
        <v>9</v>
      </c>
      <c r="CV580" s="85">
        <f t="shared" si="457"/>
        <v>3</v>
      </c>
      <c r="CW580" s="85">
        <f t="shared" si="453"/>
        <v>0</v>
      </c>
      <c r="CX580" s="77">
        <f t="shared" si="449"/>
        <v>13</v>
      </c>
      <c r="CY580" s="85">
        <v>1</v>
      </c>
      <c r="CZ580" s="85">
        <v>1</v>
      </c>
      <c r="DA580" s="85">
        <v>1</v>
      </c>
      <c r="DB580" s="85">
        <v>9</v>
      </c>
      <c r="DC580" s="85">
        <v>3</v>
      </c>
      <c r="DD580" s="85">
        <v>0</v>
      </c>
      <c r="ET580" s="85">
        <v>2</v>
      </c>
      <c r="EU580" s="85">
        <v>2</v>
      </c>
      <c r="EV580" s="85">
        <v>4</v>
      </c>
      <c r="EW580" s="85">
        <v>21</v>
      </c>
      <c r="EX580" s="85">
        <v>9</v>
      </c>
      <c r="EY580" s="85">
        <v>0</v>
      </c>
      <c r="EZ580" s="85">
        <v>1</v>
      </c>
      <c r="FA580" s="85">
        <v>4</v>
      </c>
      <c r="FB580" s="85">
        <v>7</v>
      </c>
      <c r="FC580" s="85">
        <v>16</v>
      </c>
      <c r="FD580" s="85">
        <v>37</v>
      </c>
      <c r="FE580" s="85">
        <v>4</v>
      </c>
      <c r="FL580" s="86">
        <f t="shared" si="450"/>
        <v>29.299999999999983</v>
      </c>
      <c r="FM580" s="99">
        <f t="shared" si="438"/>
        <v>1</v>
      </c>
      <c r="FN580" s="99">
        <f t="shared" si="439"/>
        <v>0</v>
      </c>
      <c r="FO580" s="100">
        <f t="shared" si="440"/>
        <v>0.17</v>
      </c>
      <c r="FP580" s="100">
        <f t="shared" si="441"/>
        <v>0</v>
      </c>
      <c r="FQ580" s="101">
        <v>0.2266055183270293</v>
      </c>
      <c r="FR580" s="101">
        <v>0.1029206973214392</v>
      </c>
      <c r="FS580" s="101">
        <v>1.7310370452662441E-2</v>
      </c>
      <c r="FT580" s="100" t="s">
        <v>2167</v>
      </c>
      <c r="FU580" s="100" t="s">
        <v>2278</v>
      </c>
      <c r="FV580" s="100" t="s">
        <v>1782</v>
      </c>
      <c r="FW580" s="100" t="s">
        <v>2177</v>
      </c>
      <c r="FX580" s="100" t="s">
        <v>2041</v>
      </c>
      <c r="FY580" s="100" t="s">
        <v>1821</v>
      </c>
      <c r="FZ580" s="100" t="s">
        <v>1802</v>
      </c>
      <c r="GA580" s="100" t="s">
        <v>1554</v>
      </c>
      <c r="GB580" s="100"/>
    </row>
    <row r="581" spans="1:184" hidden="1" x14ac:dyDescent="0.25">
      <c r="A581" s="32" t="s">
        <v>555</v>
      </c>
      <c r="B581" s="90" t="s">
        <v>567</v>
      </c>
      <c r="C581" s="41" t="str">
        <f>'[1]Özet tablo'!P580</f>
        <v>KAYSERİ</v>
      </c>
      <c r="D581" s="41"/>
      <c r="E581" s="41"/>
      <c r="F581" s="41"/>
      <c r="G581" s="91">
        <v>87</v>
      </c>
      <c r="H581" s="91">
        <v>698</v>
      </c>
      <c r="I581" s="91">
        <v>1190</v>
      </c>
      <c r="J581" s="91">
        <v>1975</v>
      </c>
      <c r="K581" s="92">
        <v>88</v>
      </c>
      <c r="L581" s="92">
        <v>583</v>
      </c>
      <c r="M581" s="92">
        <v>1358</v>
      </c>
      <c r="N581" s="92">
        <v>2029</v>
      </c>
      <c r="O581" s="93">
        <v>40</v>
      </c>
      <c r="P581" s="40">
        <v>311</v>
      </c>
      <c r="Q581" s="94">
        <f t="shared" si="451"/>
        <v>54</v>
      </c>
      <c r="R581" s="95">
        <f t="shared" si="452"/>
        <v>2.7341772151898733E-2</v>
      </c>
      <c r="S581" s="96">
        <v>1691</v>
      </c>
      <c r="T581" s="96">
        <v>2077</v>
      </c>
      <c r="U581" s="96">
        <v>1652</v>
      </c>
      <c r="V581" s="96">
        <v>2157</v>
      </c>
      <c r="W581" s="96">
        <v>3729</v>
      </c>
      <c r="X581" s="96">
        <v>5420</v>
      </c>
      <c r="Y581" s="73">
        <f t="shared" si="458"/>
        <v>5.2040212891780016</v>
      </c>
      <c r="Z581" s="73">
        <f t="shared" si="459"/>
        <v>28.069330765527202</v>
      </c>
      <c r="AA581" s="73">
        <f t="shared" si="460"/>
        <v>65.799031476997584</v>
      </c>
      <c r="AB581" s="73">
        <f t="shared" si="461"/>
        <v>44.784124430142128</v>
      </c>
      <c r="AC581" s="73">
        <f t="shared" si="462"/>
        <v>32.435424354243544</v>
      </c>
      <c r="AD581" s="97">
        <f t="shared" ref="AD581:AD644" si="463">W581-((L581+M581+O581)-P581)</f>
        <v>2059</v>
      </c>
      <c r="AE581" s="40">
        <f t="shared" ref="AE581:AE644" si="464">U581-((M581+O581)-P581)</f>
        <v>565</v>
      </c>
      <c r="AF581" s="98">
        <v>2340</v>
      </c>
      <c r="AG581" s="98">
        <v>1891</v>
      </c>
      <c r="AH581" s="98">
        <v>2322</v>
      </c>
      <c r="AI581" s="98">
        <v>1661</v>
      </c>
      <c r="AJ581" s="98">
        <v>550</v>
      </c>
      <c r="AK581" s="98">
        <v>486</v>
      </c>
      <c r="AL581" s="76">
        <v>36</v>
      </c>
      <c r="AM581" s="76">
        <v>99</v>
      </c>
      <c r="AN581" s="77">
        <v>152</v>
      </c>
      <c r="AO581" s="77">
        <v>759</v>
      </c>
      <c r="AP581" s="77">
        <v>1378</v>
      </c>
      <c r="AQ581" s="77">
        <v>68</v>
      </c>
      <c r="AR581" s="77">
        <f t="shared" si="442"/>
        <v>2357</v>
      </c>
      <c r="AS581" s="77">
        <v>377</v>
      </c>
      <c r="AT581" s="78">
        <v>27</v>
      </c>
      <c r="AU581" s="79">
        <v>75</v>
      </c>
      <c r="AV581" s="80">
        <f t="shared" ref="AV581:AV644" si="465">((AN581+AP581+AQ581)-AS581)/(AG581+AI581)*100</f>
        <v>34.375</v>
      </c>
      <c r="AW581" s="80">
        <f t="shared" ref="AW581:AW644" si="466">((AO581+AP581+AQ581)-AS581)/(AI581+AH581)*100</f>
        <v>45.895053979412502</v>
      </c>
      <c r="AX581" s="80">
        <f t="shared" ref="AX581:AX644" si="467">((AP581+AQ581)-AS581)/AI581*100</f>
        <v>64.358819987959066</v>
      </c>
      <c r="AY581" s="81">
        <f t="shared" ref="AY581:AY644" si="468">AN581/AG581*100</f>
        <v>8.0380750925436288</v>
      </c>
      <c r="AZ581" s="81">
        <f t="shared" ref="AZ581:AZ644" si="469">AO581/AH581*100</f>
        <v>32.68733850129199</v>
      </c>
      <c r="BA581" s="81">
        <f t="shared" ref="BA581:BA644" si="470">(AP581+AT581+AU581)/(AI581+AJ581)*100</f>
        <v>66.938037087290809</v>
      </c>
      <c r="BB581" s="81">
        <f t="shared" ref="BB581:BB644" si="471">(AP581+AT581+AU581+AO581)/(AI581+AJ581+AH581)*100</f>
        <v>49.393337745422457</v>
      </c>
      <c r="BC581" s="81">
        <f t="shared" ref="BC581:BC644" si="472">(AP581+AT581+AU581+AN581)/(AI581+AJ581+AG581)*100</f>
        <v>39.785470502194052</v>
      </c>
      <c r="BD581" s="82">
        <f t="shared" si="443"/>
        <v>731</v>
      </c>
      <c r="BE581" s="83">
        <v>36</v>
      </c>
      <c r="BF581" s="83">
        <v>133</v>
      </c>
      <c r="BG581" s="83">
        <v>147</v>
      </c>
      <c r="BH581" s="83">
        <v>689</v>
      </c>
      <c r="BI581" s="83">
        <v>1406</v>
      </c>
      <c r="BJ581" s="83">
        <v>111</v>
      </c>
      <c r="BK581" s="77">
        <f t="shared" si="444"/>
        <v>2353</v>
      </c>
      <c r="BL581" s="83">
        <f t="shared" ref="BL581:BL644" si="473">DP581+EH581+ET581+EZ581</f>
        <v>28</v>
      </c>
      <c r="BM581" s="84">
        <v>58</v>
      </c>
      <c r="BN581" s="83">
        <f t="shared" ref="BN581:BN644" si="474">DQ581+EI581+EU581+FA581</f>
        <v>93</v>
      </c>
      <c r="BO581" s="83">
        <f t="shared" ref="BO581:BO644" si="475">DR581+EJ581+EV581+FB581</f>
        <v>26</v>
      </c>
      <c r="BP581" s="83">
        <f t="shared" ref="BP581:BP644" si="476">DS581+EK581+EW581+FC581</f>
        <v>412</v>
      </c>
      <c r="BQ581" s="83">
        <f t="shared" ref="BQ581:BQ644" si="477">DT581+EL581+EX581+FD581</f>
        <v>1168</v>
      </c>
      <c r="BR581" s="83">
        <f t="shared" ref="BR581:BR644" si="478">DU581+EM581+EY581+FE581</f>
        <v>103</v>
      </c>
      <c r="BS581" s="77">
        <f t="shared" si="445"/>
        <v>1709</v>
      </c>
      <c r="BT581" s="83">
        <f t="shared" ref="BT581:BT644" si="479">DV581+EB581+EN581</f>
        <v>2</v>
      </c>
      <c r="BU581" s="77">
        <v>7</v>
      </c>
      <c r="BV581" s="83">
        <f t="shared" ref="BV581:BV644" si="480">DW581+EC581+EO581</f>
        <v>4</v>
      </c>
      <c r="BW581" s="83">
        <f t="shared" ref="BW581:BW644" si="481">DX581+ED581+EP581</f>
        <v>2</v>
      </c>
      <c r="BX581" s="83">
        <f t="shared" ref="BX581:BX644" si="482">DY581+EE581+EQ581</f>
        <v>18</v>
      </c>
      <c r="BY581" s="83">
        <f t="shared" ref="BY581:BY644" si="483">DZ581+EF581+ER581</f>
        <v>43</v>
      </c>
      <c r="BZ581" s="83">
        <f t="shared" ref="BZ581:BZ644" si="484">EA581+EG581+ES581</f>
        <v>1</v>
      </c>
      <c r="CA581" s="77">
        <f t="shared" si="446"/>
        <v>64</v>
      </c>
      <c r="CB581" s="85">
        <v>5</v>
      </c>
      <c r="CC581" s="77">
        <v>20</v>
      </c>
      <c r="CD581" s="85">
        <v>19</v>
      </c>
      <c r="CE581" s="85">
        <v>112</v>
      </c>
      <c r="CF581" s="85">
        <v>127</v>
      </c>
      <c r="CG581" s="85">
        <v>96</v>
      </c>
      <c r="CH581" s="85">
        <v>4</v>
      </c>
      <c r="CI581" s="77">
        <f t="shared" si="447"/>
        <v>339</v>
      </c>
      <c r="CP581" s="77">
        <f t="shared" si="448"/>
        <v>0</v>
      </c>
      <c r="CQ581" s="85">
        <f t="shared" ref="CQ581:CQ644" si="485">CY581+DE581+DK581+FF581</f>
        <v>1</v>
      </c>
      <c r="CR581" s="77">
        <v>14</v>
      </c>
      <c r="CS581" s="85">
        <f t="shared" si="454"/>
        <v>17</v>
      </c>
      <c r="CT581" s="85">
        <f t="shared" si="455"/>
        <v>7</v>
      </c>
      <c r="CU581" s="85">
        <f t="shared" si="456"/>
        <v>132</v>
      </c>
      <c r="CV581" s="85">
        <f t="shared" si="457"/>
        <v>99</v>
      </c>
      <c r="CW581" s="85">
        <f t="shared" si="453"/>
        <v>3</v>
      </c>
      <c r="CX581" s="77">
        <f t="shared" si="449"/>
        <v>241</v>
      </c>
      <c r="CY581" s="85">
        <v>1</v>
      </c>
      <c r="CZ581" s="85">
        <v>17</v>
      </c>
      <c r="DA581" s="85">
        <v>7</v>
      </c>
      <c r="DB581" s="85">
        <v>132</v>
      </c>
      <c r="DC581" s="85">
        <v>99</v>
      </c>
      <c r="DD581" s="85">
        <v>3</v>
      </c>
      <c r="DP581" s="85">
        <v>1</v>
      </c>
      <c r="DQ581" s="85">
        <v>1</v>
      </c>
      <c r="DR581" s="85">
        <v>1</v>
      </c>
      <c r="DS581" s="85">
        <v>4</v>
      </c>
      <c r="DT581" s="85">
        <v>13</v>
      </c>
      <c r="DU581" s="85">
        <v>0</v>
      </c>
      <c r="DV581" s="85">
        <v>1</v>
      </c>
      <c r="DW581" s="85">
        <v>3</v>
      </c>
      <c r="DX581" s="85">
        <v>0</v>
      </c>
      <c r="DY581" s="85">
        <v>15</v>
      </c>
      <c r="DZ581" s="85">
        <v>31</v>
      </c>
      <c r="EA581" s="85">
        <v>0</v>
      </c>
      <c r="EB581" s="85">
        <v>1</v>
      </c>
      <c r="EC581" s="85">
        <v>1</v>
      </c>
      <c r="ED581" s="85">
        <v>2</v>
      </c>
      <c r="EE581" s="85">
        <v>3</v>
      </c>
      <c r="EF581" s="85">
        <v>12</v>
      </c>
      <c r="EG581" s="85">
        <v>1</v>
      </c>
      <c r="ET581" s="85">
        <v>22</v>
      </c>
      <c r="EU581" s="85">
        <v>42</v>
      </c>
      <c r="EV581" s="85">
        <v>7</v>
      </c>
      <c r="EW581" s="85">
        <v>108</v>
      </c>
      <c r="EX581" s="85">
        <v>558</v>
      </c>
      <c r="EY581" s="85">
        <v>46</v>
      </c>
      <c r="EZ581" s="85">
        <v>5</v>
      </c>
      <c r="FA581" s="85">
        <v>50</v>
      </c>
      <c r="FB581" s="85">
        <v>18</v>
      </c>
      <c r="FC581" s="85">
        <v>300</v>
      </c>
      <c r="FD581" s="85">
        <v>597</v>
      </c>
      <c r="FE581" s="85">
        <v>57</v>
      </c>
      <c r="FL581" s="86">
        <f t="shared" si="450"/>
        <v>556.09999999999991</v>
      </c>
      <c r="FM581" s="99">
        <f t="shared" ref="FM581:FM644" si="486">IF(FL581/20&gt;0,INT(FL581/20),0)</f>
        <v>27</v>
      </c>
      <c r="FN581" s="99">
        <f t="shared" ref="FN581:FN644" si="487">IF(FM581/5&gt;0.49,INT(FM581/5),0)</f>
        <v>5</v>
      </c>
      <c r="FO581" s="100">
        <f t="shared" ref="FO581:FO644" si="488">IF(FM581&gt;0.49,(FM581*$FO$1)/1000,0)</f>
        <v>4.59</v>
      </c>
      <c r="FP581" s="100">
        <f t="shared" ref="FP581:FP644" si="489">IF(FN581&gt;0.49,(FN581*$FP$1),0)</f>
        <v>855</v>
      </c>
      <c r="FQ581" s="101">
        <v>0.13989266547406062</v>
      </c>
      <c r="FR581" s="101">
        <v>1.1698667506032873E-2</v>
      </c>
      <c r="FS581" s="101">
        <v>-4.392772555970987E-2</v>
      </c>
      <c r="FT581" s="100" t="s">
        <v>2166</v>
      </c>
      <c r="FU581" s="100" t="s">
        <v>2079</v>
      </c>
      <c r="FV581" s="100" t="s">
        <v>2364</v>
      </c>
      <c r="FW581" s="100" t="s">
        <v>1419</v>
      </c>
      <c r="FX581" s="100" t="s">
        <v>2309</v>
      </c>
      <c r="FY581" s="100" t="s">
        <v>1654</v>
      </c>
      <c r="FZ581" s="100" t="s">
        <v>2079</v>
      </c>
      <c r="GA581" s="100" t="s">
        <v>1827</v>
      </c>
      <c r="GB581" s="100"/>
    </row>
    <row r="582" spans="1:184" hidden="1" x14ac:dyDescent="0.25">
      <c r="A582" s="32" t="s">
        <v>555</v>
      </c>
      <c r="B582" s="90" t="s">
        <v>568</v>
      </c>
      <c r="C582" s="41" t="str">
        <f>'[1]Özet tablo'!P581</f>
        <v>KAYSERİ</v>
      </c>
      <c r="D582" s="41"/>
      <c r="E582" s="41"/>
      <c r="F582" s="41"/>
      <c r="G582" s="91">
        <v>4</v>
      </c>
      <c r="H582" s="91">
        <v>91</v>
      </c>
      <c r="I582" s="91">
        <v>159</v>
      </c>
      <c r="J582" s="91">
        <v>254</v>
      </c>
      <c r="K582" s="92">
        <v>15</v>
      </c>
      <c r="L582" s="92">
        <v>110</v>
      </c>
      <c r="M582" s="92">
        <v>178</v>
      </c>
      <c r="N582" s="92">
        <v>303</v>
      </c>
      <c r="O582" s="93">
        <v>36</v>
      </c>
      <c r="P582" s="40">
        <v>27</v>
      </c>
      <c r="Q582" s="94">
        <f t="shared" si="451"/>
        <v>49</v>
      </c>
      <c r="R582" s="95">
        <f t="shared" si="452"/>
        <v>0.19291338582677164</v>
      </c>
      <c r="S582" s="96">
        <v>279</v>
      </c>
      <c r="T582" s="96">
        <v>381</v>
      </c>
      <c r="U582" s="96">
        <v>284</v>
      </c>
      <c r="V582" s="96">
        <v>372</v>
      </c>
      <c r="W582" s="96">
        <v>665</v>
      </c>
      <c r="X582" s="96">
        <v>944</v>
      </c>
      <c r="Y582" s="73">
        <f t="shared" si="458"/>
        <v>5.376344086021505</v>
      </c>
      <c r="Z582" s="73">
        <f t="shared" si="459"/>
        <v>28.871391076115486</v>
      </c>
      <c r="AA582" s="73">
        <f t="shared" si="460"/>
        <v>65.845070422535215</v>
      </c>
      <c r="AB582" s="73">
        <f t="shared" si="461"/>
        <v>44.661654135338345</v>
      </c>
      <c r="AC582" s="73">
        <f t="shared" si="462"/>
        <v>33.050847457627121</v>
      </c>
      <c r="AD582" s="97">
        <f t="shared" si="463"/>
        <v>368</v>
      </c>
      <c r="AE582" s="40">
        <f t="shared" si="464"/>
        <v>97</v>
      </c>
      <c r="AF582" s="98">
        <v>343</v>
      </c>
      <c r="AG582" s="98">
        <v>286</v>
      </c>
      <c r="AH582" s="98">
        <v>347</v>
      </c>
      <c r="AI582" s="98">
        <v>276</v>
      </c>
      <c r="AJ582" s="98">
        <v>83</v>
      </c>
      <c r="AK582" s="98">
        <v>72</v>
      </c>
      <c r="AL582" s="76">
        <v>16</v>
      </c>
      <c r="AM582" s="76">
        <v>19</v>
      </c>
      <c r="AN582" s="77">
        <v>17</v>
      </c>
      <c r="AO582" s="77">
        <v>93</v>
      </c>
      <c r="AP582" s="77">
        <v>177</v>
      </c>
      <c r="AQ582" s="77">
        <v>0</v>
      </c>
      <c r="AR582" s="77">
        <f t="shared" ref="AR582:AR645" si="490">AN582+AO582+AP582+AQ582</f>
        <v>287</v>
      </c>
      <c r="AS582" s="77">
        <v>31</v>
      </c>
      <c r="AT582" s="78">
        <v>16</v>
      </c>
      <c r="AU582" s="79">
        <v>33</v>
      </c>
      <c r="AV582" s="80">
        <f t="shared" si="465"/>
        <v>29.003558718861211</v>
      </c>
      <c r="AW582" s="80">
        <f t="shared" si="466"/>
        <v>38.362760834670944</v>
      </c>
      <c r="AX582" s="80">
        <f t="shared" si="467"/>
        <v>52.89855072463768</v>
      </c>
      <c r="AY582" s="81">
        <f t="shared" si="468"/>
        <v>5.9440559440559442</v>
      </c>
      <c r="AZ582" s="81">
        <f t="shared" si="469"/>
        <v>26.801152737752158</v>
      </c>
      <c r="BA582" s="81">
        <f t="shared" si="470"/>
        <v>62.952646239554319</v>
      </c>
      <c r="BB582" s="81">
        <f t="shared" si="471"/>
        <v>45.184135977337107</v>
      </c>
      <c r="BC582" s="81">
        <f t="shared" si="472"/>
        <v>37.674418604651159</v>
      </c>
      <c r="BD582" s="82">
        <f t="shared" ref="BD582:BD645" si="491">(AI582+AJ582)-(AP582+AT582+AU582)</f>
        <v>133</v>
      </c>
      <c r="BE582" s="83">
        <v>15</v>
      </c>
      <c r="BF582" s="83">
        <v>20</v>
      </c>
      <c r="BG582" s="83">
        <v>11</v>
      </c>
      <c r="BH582" s="83">
        <v>80</v>
      </c>
      <c r="BI582" s="83">
        <v>178</v>
      </c>
      <c r="BJ582" s="83">
        <v>2</v>
      </c>
      <c r="BK582" s="77">
        <f t="shared" ref="BK582:BK645" si="492">BG582+BH582+BI582+BJ582</f>
        <v>271</v>
      </c>
      <c r="BL582" s="83">
        <f t="shared" si="473"/>
        <v>14</v>
      </c>
      <c r="BM582" s="84">
        <v>18</v>
      </c>
      <c r="BN582" s="83">
        <f t="shared" si="474"/>
        <v>19</v>
      </c>
      <c r="BO582" s="83">
        <f t="shared" si="475"/>
        <v>11</v>
      </c>
      <c r="BP582" s="83">
        <f t="shared" si="476"/>
        <v>70</v>
      </c>
      <c r="BQ582" s="83">
        <f t="shared" si="477"/>
        <v>171</v>
      </c>
      <c r="BR582" s="83">
        <f t="shared" si="478"/>
        <v>2</v>
      </c>
      <c r="BS582" s="77">
        <f t="shared" ref="BS582:BS645" si="493">BO582+BP582+BQ582+BR582</f>
        <v>254</v>
      </c>
      <c r="BT582" s="83">
        <f t="shared" si="479"/>
        <v>0</v>
      </c>
      <c r="BU582" s="77"/>
      <c r="BV582" s="83">
        <f t="shared" si="480"/>
        <v>0</v>
      </c>
      <c r="BW582" s="83">
        <f t="shared" si="481"/>
        <v>0</v>
      </c>
      <c r="BX582" s="83">
        <f t="shared" si="482"/>
        <v>0</v>
      </c>
      <c r="BY582" s="83">
        <f t="shared" si="483"/>
        <v>0</v>
      </c>
      <c r="BZ582" s="83">
        <f t="shared" si="484"/>
        <v>0</v>
      </c>
      <c r="CA582" s="77">
        <f t="shared" ref="CA582:CA645" si="494">BW582+BX582+BY582+BZ582</f>
        <v>0</v>
      </c>
      <c r="CC582" s="77"/>
      <c r="CI582" s="77">
        <f t="shared" ref="CI582:CI645" si="495">CE582+CF582+CG582+CH582</f>
        <v>0</v>
      </c>
      <c r="CP582" s="77">
        <f t="shared" ref="CP582:CP645" si="496">CL582+CM582+CN582+CO582</f>
        <v>0</v>
      </c>
      <c r="CQ582" s="85">
        <f t="shared" si="485"/>
        <v>1</v>
      </c>
      <c r="CR582" s="77">
        <v>1</v>
      </c>
      <c r="CS582" s="85">
        <f t="shared" si="454"/>
        <v>1</v>
      </c>
      <c r="CT582" s="85">
        <f t="shared" si="455"/>
        <v>0</v>
      </c>
      <c r="CU582" s="85">
        <f t="shared" si="456"/>
        <v>10</v>
      </c>
      <c r="CV582" s="85">
        <f t="shared" si="457"/>
        <v>7</v>
      </c>
      <c r="CW582" s="85">
        <f t="shared" si="453"/>
        <v>0</v>
      </c>
      <c r="CX582" s="77">
        <f t="shared" ref="CX582:CX645" si="497">CT582+CU582+CV582+CW582</f>
        <v>17</v>
      </c>
      <c r="CY582" s="85">
        <v>1</v>
      </c>
      <c r="CZ582" s="85">
        <v>1</v>
      </c>
      <c r="DA582" s="85">
        <v>0</v>
      </c>
      <c r="DB582" s="85">
        <v>10</v>
      </c>
      <c r="DC582" s="85">
        <v>7</v>
      </c>
      <c r="DD582" s="85">
        <v>0</v>
      </c>
      <c r="ET582" s="85">
        <v>13</v>
      </c>
      <c r="EU582" s="85">
        <v>15</v>
      </c>
      <c r="EV582" s="85">
        <v>7</v>
      </c>
      <c r="EW582" s="85">
        <v>55</v>
      </c>
      <c r="EX582" s="85">
        <v>122</v>
      </c>
      <c r="EY582" s="85">
        <v>0</v>
      </c>
      <c r="EZ582" s="85">
        <v>1</v>
      </c>
      <c r="FA582" s="85">
        <v>4</v>
      </c>
      <c r="FB582" s="85">
        <v>4</v>
      </c>
      <c r="FC582" s="85">
        <v>15</v>
      </c>
      <c r="FD582" s="85">
        <v>49</v>
      </c>
      <c r="FE582" s="85">
        <v>2</v>
      </c>
      <c r="FL582" s="86">
        <f t="shared" ref="FL582:FL645" si="498">IF(((AH582+AI582)*0.7)-(AO582+AP582+AQ582+AT582)&gt;0,((AH582+AI582)*0.7)-(AO582+AP582+AQ582+AT582),0)</f>
        <v>150.09999999999997</v>
      </c>
      <c r="FM582" s="99">
        <f t="shared" si="486"/>
        <v>7</v>
      </c>
      <c r="FN582" s="99">
        <f t="shared" si="487"/>
        <v>1</v>
      </c>
      <c r="FO582" s="100">
        <f t="shared" si="488"/>
        <v>1.19</v>
      </c>
      <c r="FP582" s="100">
        <f t="shared" si="489"/>
        <v>171</v>
      </c>
      <c r="FQ582" s="101">
        <v>0.42653212986254185</v>
      </c>
      <c r="FR582" s="101">
        <v>0.27609384908053275</v>
      </c>
      <c r="FS582" s="101">
        <v>0.14983257131817898</v>
      </c>
      <c r="FT582" s="100" t="s">
        <v>1850</v>
      </c>
      <c r="FU582" s="100" t="s">
        <v>1466</v>
      </c>
      <c r="FV582" s="100" t="s">
        <v>1921</v>
      </c>
      <c r="FW582" s="100" t="s">
        <v>2320</v>
      </c>
      <c r="FX582" s="100" t="s">
        <v>1509</v>
      </c>
      <c r="FY582" s="100" t="s">
        <v>1486</v>
      </c>
      <c r="FZ582" s="100" t="s">
        <v>1807</v>
      </c>
      <c r="GA582" s="100" t="s">
        <v>1586</v>
      </c>
      <c r="GB582" s="100"/>
    </row>
    <row r="583" spans="1:184" hidden="1" x14ac:dyDescent="0.25">
      <c r="A583" s="32" t="s">
        <v>555</v>
      </c>
      <c r="B583" s="90" t="s">
        <v>569</v>
      </c>
      <c r="C583" s="41" t="str">
        <f>'[1]Özet tablo'!P582</f>
        <v>KAYSERİ</v>
      </c>
      <c r="D583" s="41"/>
      <c r="E583" s="41"/>
      <c r="F583" s="41"/>
      <c r="G583" s="91">
        <v>29</v>
      </c>
      <c r="H583" s="91">
        <v>192</v>
      </c>
      <c r="I583" s="91">
        <v>319</v>
      </c>
      <c r="J583" s="91">
        <v>540</v>
      </c>
      <c r="K583" s="92">
        <v>14</v>
      </c>
      <c r="L583" s="92">
        <v>182</v>
      </c>
      <c r="M583" s="92">
        <v>312</v>
      </c>
      <c r="N583" s="92">
        <v>508</v>
      </c>
      <c r="O583" s="93">
        <v>39</v>
      </c>
      <c r="P583" s="40">
        <v>58</v>
      </c>
      <c r="Q583" s="94">
        <f t="shared" si="451"/>
        <v>-32</v>
      </c>
      <c r="R583" s="95">
        <f t="shared" si="452"/>
        <v>-5.9259259259259262E-2</v>
      </c>
      <c r="S583" s="96">
        <v>403</v>
      </c>
      <c r="T583" s="96">
        <v>639</v>
      </c>
      <c r="U583" s="96">
        <v>453</v>
      </c>
      <c r="V583" s="96">
        <v>627</v>
      </c>
      <c r="W583" s="96">
        <v>1092</v>
      </c>
      <c r="X583" s="96">
        <v>1495</v>
      </c>
      <c r="Y583" s="73">
        <f t="shared" si="458"/>
        <v>3.4739454094292808</v>
      </c>
      <c r="Z583" s="73">
        <f t="shared" si="459"/>
        <v>28.482003129890455</v>
      </c>
      <c r="AA583" s="73">
        <f t="shared" si="460"/>
        <v>64.67991169977924</v>
      </c>
      <c r="AB583" s="73">
        <f t="shared" si="461"/>
        <v>43.498168498168496</v>
      </c>
      <c r="AC583" s="73">
        <f t="shared" si="462"/>
        <v>32.709030100334445</v>
      </c>
      <c r="AD583" s="97">
        <f t="shared" si="463"/>
        <v>617</v>
      </c>
      <c r="AE583" s="40">
        <f t="shared" si="464"/>
        <v>160</v>
      </c>
      <c r="AF583" s="98">
        <v>538</v>
      </c>
      <c r="AG583" s="98">
        <v>442</v>
      </c>
      <c r="AH583" s="98">
        <v>526</v>
      </c>
      <c r="AI583" s="98">
        <v>470</v>
      </c>
      <c r="AJ583" s="98">
        <v>166</v>
      </c>
      <c r="AK583" s="98">
        <v>136</v>
      </c>
      <c r="AL583" s="76">
        <v>27</v>
      </c>
      <c r="AM583" s="76">
        <v>39</v>
      </c>
      <c r="AN583" s="77">
        <v>30</v>
      </c>
      <c r="AO583" s="77">
        <v>172</v>
      </c>
      <c r="AP583" s="77">
        <v>376</v>
      </c>
      <c r="AQ583" s="77">
        <v>14</v>
      </c>
      <c r="AR583" s="77">
        <f t="shared" si="490"/>
        <v>592</v>
      </c>
      <c r="AS583" s="77">
        <v>95</v>
      </c>
      <c r="AT583" s="78">
        <v>30</v>
      </c>
      <c r="AU583" s="79">
        <v>67</v>
      </c>
      <c r="AV583" s="80">
        <f t="shared" si="465"/>
        <v>35.635964912280706</v>
      </c>
      <c r="AW583" s="80">
        <f t="shared" si="466"/>
        <v>46.887550200803211</v>
      </c>
      <c r="AX583" s="80">
        <f t="shared" si="467"/>
        <v>62.765957446808507</v>
      </c>
      <c r="AY583" s="81">
        <f t="shared" si="468"/>
        <v>6.7873303167420813</v>
      </c>
      <c r="AZ583" s="81">
        <f t="shared" si="469"/>
        <v>32.699619771863119</v>
      </c>
      <c r="BA583" s="81">
        <f t="shared" si="470"/>
        <v>74.371069182389931</v>
      </c>
      <c r="BB583" s="81">
        <f t="shared" si="471"/>
        <v>55.507745266781413</v>
      </c>
      <c r="BC583" s="81">
        <f t="shared" si="472"/>
        <v>46.660482374768087</v>
      </c>
      <c r="BD583" s="82">
        <f t="shared" si="491"/>
        <v>163</v>
      </c>
      <c r="BE583" s="83">
        <v>26</v>
      </c>
      <c r="BF583" s="83">
        <v>37</v>
      </c>
      <c r="BG583" s="83">
        <v>27</v>
      </c>
      <c r="BH583" s="83">
        <v>154</v>
      </c>
      <c r="BI583" s="83">
        <v>386</v>
      </c>
      <c r="BJ583" s="83">
        <v>21</v>
      </c>
      <c r="BK583" s="77">
        <f t="shared" si="492"/>
        <v>588</v>
      </c>
      <c r="BL583" s="83">
        <f t="shared" si="473"/>
        <v>22</v>
      </c>
      <c r="BM583" s="84">
        <v>31</v>
      </c>
      <c r="BN583" s="83">
        <f t="shared" si="474"/>
        <v>32</v>
      </c>
      <c r="BO583" s="83">
        <f t="shared" si="475"/>
        <v>22</v>
      </c>
      <c r="BP583" s="83">
        <f t="shared" si="476"/>
        <v>132</v>
      </c>
      <c r="BQ583" s="83">
        <f t="shared" si="477"/>
        <v>343</v>
      </c>
      <c r="BR583" s="83">
        <f t="shared" si="478"/>
        <v>20</v>
      </c>
      <c r="BS583" s="77">
        <f t="shared" si="493"/>
        <v>517</v>
      </c>
      <c r="BT583" s="83">
        <f t="shared" si="479"/>
        <v>3</v>
      </c>
      <c r="BU583" s="77">
        <v>7</v>
      </c>
      <c r="BV583" s="83">
        <f t="shared" si="480"/>
        <v>4</v>
      </c>
      <c r="BW583" s="83">
        <f t="shared" si="481"/>
        <v>5</v>
      </c>
      <c r="BX583" s="83">
        <f t="shared" si="482"/>
        <v>12</v>
      </c>
      <c r="BY583" s="83">
        <f t="shared" si="483"/>
        <v>40</v>
      </c>
      <c r="BZ583" s="83">
        <f t="shared" si="484"/>
        <v>1</v>
      </c>
      <c r="CA583" s="77">
        <f t="shared" si="494"/>
        <v>58</v>
      </c>
      <c r="CC583" s="77"/>
      <c r="CI583" s="77">
        <f t="shared" si="495"/>
        <v>0</v>
      </c>
      <c r="CP583" s="77">
        <f t="shared" si="496"/>
        <v>0</v>
      </c>
      <c r="CQ583" s="85">
        <f t="shared" si="485"/>
        <v>1</v>
      </c>
      <c r="CR583" s="77">
        <v>1</v>
      </c>
      <c r="CS583" s="85">
        <f t="shared" si="454"/>
        <v>1</v>
      </c>
      <c r="CT583" s="85">
        <f t="shared" si="455"/>
        <v>0</v>
      </c>
      <c r="CU583" s="85">
        <f t="shared" si="456"/>
        <v>10</v>
      </c>
      <c r="CV583" s="85">
        <f t="shared" si="457"/>
        <v>3</v>
      </c>
      <c r="CW583" s="85">
        <f t="shared" si="453"/>
        <v>0</v>
      </c>
      <c r="CX583" s="77">
        <f t="shared" si="497"/>
        <v>13</v>
      </c>
      <c r="CY583" s="85">
        <v>1</v>
      </c>
      <c r="CZ583" s="85">
        <v>1</v>
      </c>
      <c r="DA583" s="85">
        <v>0</v>
      </c>
      <c r="DB583" s="85">
        <v>10</v>
      </c>
      <c r="DC583" s="85">
        <v>3</v>
      </c>
      <c r="DD583" s="85">
        <v>0</v>
      </c>
      <c r="DV583" s="85">
        <v>1</v>
      </c>
      <c r="DW583" s="85">
        <v>1</v>
      </c>
      <c r="DX583" s="85">
        <v>0</v>
      </c>
      <c r="DY583" s="85">
        <v>1</v>
      </c>
      <c r="DZ583" s="85">
        <v>15</v>
      </c>
      <c r="EA583" s="85">
        <v>0</v>
      </c>
      <c r="EB583" s="85">
        <v>2</v>
      </c>
      <c r="EC583" s="85">
        <v>3</v>
      </c>
      <c r="ED583" s="85">
        <v>5</v>
      </c>
      <c r="EE583" s="85">
        <v>11</v>
      </c>
      <c r="EF583" s="85">
        <v>25</v>
      </c>
      <c r="EG583" s="85">
        <v>1</v>
      </c>
      <c r="ET583" s="85">
        <v>21</v>
      </c>
      <c r="EU583" s="85">
        <v>29</v>
      </c>
      <c r="EV583" s="85">
        <v>20</v>
      </c>
      <c r="EW583" s="85">
        <v>125</v>
      </c>
      <c r="EX583" s="85">
        <v>312</v>
      </c>
      <c r="EY583" s="85">
        <v>18</v>
      </c>
      <c r="EZ583" s="85">
        <v>1</v>
      </c>
      <c r="FA583" s="85">
        <v>3</v>
      </c>
      <c r="FB583" s="85">
        <v>2</v>
      </c>
      <c r="FC583" s="85">
        <v>7</v>
      </c>
      <c r="FD583" s="85">
        <v>31</v>
      </c>
      <c r="FE583" s="85">
        <v>2</v>
      </c>
      <c r="FL583" s="86">
        <f t="shared" si="498"/>
        <v>105.19999999999993</v>
      </c>
      <c r="FM583" s="99">
        <f t="shared" si="486"/>
        <v>5</v>
      </c>
      <c r="FN583" s="99">
        <f t="shared" si="487"/>
        <v>1</v>
      </c>
      <c r="FO583" s="100">
        <f t="shared" si="488"/>
        <v>0.85</v>
      </c>
      <c r="FP583" s="100">
        <f t="shared" si="489"/>
        <v>171</v>
      </c>
      <c r="FQ583" s="101">
        <v>0.108790175685998</v>
      </c>
      <c r="FR583" s="101">
        <v>8.8166953528399136E-2</v>
      </c>
      <c r="FS583" s="101">
        <v>6.6363044892647896E-2</v>
      </c>
      <c r="FT583" s="100" t="s">
        <v>2218</v>
      </c>
      <c r="FU583" s="100" t="s">
        <v>2238</v>
      </c>
      <c r="FV583" s="100" t="s">
        <v>1996</v>
      </c>
      <c r="FW583" s="100" t="s">
        <v>2285</v>
      </c>
      <c r="FX583" s="100" t="s">
        <v>2233</v>
      </c>
      <c r="FY583" s="100" t="s">
        <v>2342</v>
      </c>
      <c r="FZ583" s="100" t="s">
        <v>1831</v>
      </c>
      <c r="GA583" s="100" t="s">
        <v>2287</v>
      </c>
      <c r="GB583" s="100"/>
    </row>
    <row r="584" spans="1:184" ht="12" hidden="1" customHeight="1" x14ac:dyDescent="0.25">
      <c r="A584" s="32" t="s">
        <v>555</v>
      </c>
      <c r="B584" s="90" t="s">
        <v>570</v>
      </c>
      <c r="C584" s="41" t="str">
        <f>'[1]Özet tablo'!P583</f>
        <v>KAYSERİ</v>
      </c>
      <c r="D584" s="41"/>
      <c r="E584" s="41"/>
      <c r="F584" s="41"/>
      <c r="G584" s="91">
        <v>15</v>
      </c>
      <c r="H584" s="91">
        <v>68</v>
      </c>
      <c r="I584" s="91">
        <v>101</v>
      </c>
      <c r="J584" s="91">
        <v>184</v>
      </c>
      <c r="K584" s="92">
        <v>20</v>
      </c>
      <c r="L584" s="92">
        <v>79</v>
      </c>
      <c r="M584" s="92">
        <v>94</v>
      </c>
      <c r="N584" s="92">
        <v>193</v>
      </c>
      <c r="O584" s="93">
        <v>16</v>
      </c>
      <c r="P584" s="40">
        <v>23</v>
      </c>
      <c r="Q584" s="94">
        <f t="shared" si="451"/>
        <v>9</v>
      </c>
      <c r="R584" s="95">
        <f t="shared" si="452"/>
        <v>4.8913043478260872E-2</v>
      </c>
      <c r="S584" s="96">
        <v>154</v>
      </c>
      <c r="T584" s="96">
        <v>214</v>
      </c>
      <c r="U584" s="96">
        <v>149</v>
      </c>
      <c r="V584" s="96">
        <v>208</v>
      </c>
      <c r="W584" s="96">
        <v>363</v>
      </c>
      <c r="X584" s="96">
        <v>517</v>
      </c>
      <c r="Y584" s="73">
        <f t="shared" si="458"/>
        <v>12.987012987012985</v>
      </c>
      <c r="Z584" s="73">
        <f t="shared" si="459"/>
        <v>36.915887850467286</v>
      </c>
      <c r="AA584" s="73">
        <f t="shared" si="460"/>
        <v>58.389261744966447</v>
      </c>
      <c r="AB584" s="73">
        <f t="shared" si="461"/>
        <v>45.730027548209371</v>
      </c>
      <c r="AC584" s="73">
        <f t="shared" si="462"/>
        <v>35.976789168278529</v>
      </c>
      <c r="AD584" s="97">
        <f t="shared" si="463"/>
        <v>197</v>
      </c>
      <c r="AE584" s="40">
        <f t="shared" si="464"/>
        <v>62</v>
      </c>
      <c r="AF584" s="98">
        <v>212</v>
      </c>
      <c r="AG584" s="98">
        <v>154</v>
      </c>
      <c r="AH584" s="98">
        <v>208</v>
      </c>
      <c r="AI584" s="98">
        <v>152</v>
      </c>
      <c r="AJ584" s="98">
        <v>60</v>
      </c>
      <c r="AK584" s="98">
        <v>46</v>
      </c>
      <c r="AL584" s="76">
        <v>7</v>
      </c>
      <c r="AM584" s="76">
        <v>14</v>
      </c>
      <c r="AN584" s="77">
        <v>14</v>
      </c>
      <c r="AO584" s="77">
        <v>77</v>
      </c>
      <c r="AP584" s="77">
        <v>106</v>
      </c>
      <c r="AQ584" s="77">
        <v>6</v>
      </c>
      <c r="AR584" s="77">
        <f t="shared" si="490"/>
        <v>203</v>
      </c>
      <c r="AS584" s="77">
        <v>32</v>
      </c>
      <c r="AT584" s="78">
        <v>10</v>
      </c>
      <c r="AU584" s="79">
        <v>16</v>
      </c>
      <c r="AV584" s="80">
        <f t="shared" si="465"/>
        <v>30.718954248366014</v>
      </c>
      <c r="AW584" s="80">
        <f t="shared" si="466"/>
        <v>43.611111111111114</v>
      </c>
      <c r="AX584" s="80">
        <f t="shared" si="467"/>
        <v>52.631578947368418</v>
      </c>
      <c r="AY584" s="81">
        <f t="shared" si="468"/>
        <v>9.0909090909090917</v>
      </c>
      <c r="AZ584" s="81">
        <f t="shared" si="469"/>
        <v>37.019230769230774</v>
      </c>
      <c r="BA584" s="81">
        <f t="shared" si="470"/>
        <v>62.264150943396224</v>
      </c>
      <c r="BB584" s="81">
        <f t="shared" si="471"/>
        <v>49.761904761904759</v>
      </c>
      <c r="BC584" s="81">
        <f t="shared" si="472"/>
        <v>39.89071038251366</v>
      </c>
      <c r="BD584" s="82">
        <f t="shared" si="491"/>
        <v>80</v>
      </c>
      <c r="BE584" s="83">
        <v>7</v>
      </c>
      <c r="BF584" s="83">
        <v>13</v>
      </c>
      <c r="BG584" s="83">
        <v>12</v>
      </c>
      <c r="BH584" s="83">
        <v>75</v>
      </c>
      <c r="BI584" s="83">
        <v>112</v>
      </c>
      <c r="BJ584" s="83">
        <v>6</v>
      </c>
      <c r="BK584" s="77">
        <f t="shared" si="492"/>
        <v>205</v>
      </c>
      <c r="BL584" s="83">
        <f t="shared" si="473"/>
        <v>6</v>
      </c>
      <c r="BM584" s="84">
        <v>12</v>
      </c>
      <c r="BN584" s="83">
        <f t="shared" si="474"/>
        <v>11</v>
      </c>
      <c r="BO584" s="83">
        <f t="shared" si="475"/>
        <v>12</v>
      </c>
      <c r="BP584" s="83">
        <f t="shared" si="476"/>
        <v>50</v>
      </c>
      <c r="BQ584" s="83">
        <f t="shared" si="477"/>
        <v>99</v>
      </c>
      <c r="BR584" s="83">
        <f t="shared" si="478"/>
        <v>5</v>
      </c>
      <c r="BS584" s="77">
        <f t="shared" si="493"/>
        <v>166</v>
      </c>
      <c r="BT584" s="83">
        <f t="shared" si="479"/>
        <v>0</v>
      </c>
      <c r="BU584" s="77"/>
      <c r="BV584" s="83">
        <f t="shared" si="480"/>
        <v>0</v>
      </c>
      <c r="BW584" s="83">
        <f t="shared" si="481"/>
        <v>0</v>
      </c>
      <c r="BX584" s="83">
        <f t="shared" si="482"/>
        <v>0</v>
      </c>
      <c r="BY584" s="83">
        <f t="shared" si="483"/>
        <v>0</v>
      </c>
      <c r="BZ584" s="83">
        <f t="shared" si="484"/>
        <v>0</v>
      </c>
      <c r="CA584" s="77">
        <f t="shared" si="494"/>
        <v>0</v>
      </c>
      <c r="CC584" s="77"/>
      <c r="CI584" s="77">
        <f t="shared" si="495"/>
        <v>0</v>
      </c>
      <c r="CP584" s="77">
        <f t="shared" si="496"/>
        <v>0</v>
      </c>
      <c r="CQ584" s="85">
        <f t="shared" si="485"/>
        <v>1</v>
      </c>
      <c r="CR584" s="77">
        <v>2</v>
      </c>
      <c r="CS584" s="85">
        <f t="shared" si="454"/>
        <v>2</v>
      </c>
      <c r="CT584" s="85">
        <f t="shared" si="455"/>
        <v>0</v>
      </c>
      <c r="CU584" s="85">
        <f t="shared" si="456"/>
        <v>25</v>
      </c>
      <c r="CV584" s="85">
        <f t="shared" si="457"/>
        <v>13</v>
      </c>
      <c r="CW584" s="85">
        <f t="shared" si="453"/>
        <v>1</v>
      </c>
      <c r="CX584" s="77">
        <f t="shared" si="497"/>
        <v>39</v>
      </c>
      <c r="CY584" s="85">
        <v>1</v>
      </c>
      <c r="CZ584" s="85">
        <v>2</v>
      </c>
      <c r="DA584" s="85">
        <v>0</v>
      </c>
      <c r="DB584" s="85">
        <v>25</v>
      </c>
      <c r="DC584" s="85">
        <v>13</v>
      </c>
      <c r="DD584" s="85">
        <v>1</v>
      </c>
      <c r="ET584" s="85">
        <v>5</v>
      </c>
      <c r="EU584" s="85">
        <v>5</v>
      </c>
      <c r="EV584" s="85">
        <v>2</v>
      </c>
      <c r="EW584" s="85">
        <v>21</v>
      </c>
      <c r="EX584" s="85">
        <v>34</v>
      </c>
      <c r="EY584" s="85">
        <v>0</v>
      </c>
      <c r="EZ584" s="85">
        <v>1</v>
      </c>
      <c r="FA584" s="85">
        <v>6</v>
      </c>
      <c r="FB584" s="85">
        <v>10</v>
      </c>
      <c r="FC584" s="85">
        <v>29</v>
      </c>
      <c r="FD584" s="85">
        <v>65</v>
      </c>
      <c r="FE584" s="85">
        <v>5</v>
      </c>
      <c r="FL584" s="86">
        <f t="shared" si="498"/>
        <v>52.999999999999972</v>
      </c>
      <c r="FM584" s="99">
        <f t="shared" si="486"/>
        <v>2</v>
      </c>
      <c r="FN584" s="99">
        <f t="shared" si="487"/>
        <v>0</v>
      </c>
      <c r="FO584" s="100">
        <f t="shared" si="488"/>
        <v>0.34</v>
      </c>
      <c r="FP584" s="100">
        <f t="shared" si="489"/>
        <v>0</v>
      </c>
      <c r="FQ584" s="101">
        <v>0.30608150470219425</v>
      </c>
      <c r="FR584" s="101">
        <v>0.2612114404216711</v>
      </c>
      <c r="FS584" s="101">
        <v>0.32852339590921831</v>
      </c>
      <c r="FT584" s="100" t="s">
        <v>1432</v>
      </c>
      <c r="FU584" s="100" t="s">
        <v>1433</v>
      </c>
      <c r="FV584" s="100" t="s">
        <v>1434</v>
      </c>
      <c r="FW584" s="100" t="s">
        <v>1435</v>
      </c>
      <c r="FX584" s="100" t="s">
        <v>1436</v>
      </c>
      <c r="FY584" s="100" t="s">
        <v>1422</v>
      </c>
      <c r="FZ584" s="100" t="s">
        <v>1415</v>
      </c>
      <c r="GA584" s="100" t="s">
        <v>1427</v>
      </c>
      <c r="GB584" s="100"/>
    </row>
    <row r="585" spans="1:184" hidden="1" x14ac:dyDescent="0.25">
      <c r="A585" s="32" t="s">
        <v>571</v>
      </c>
      <c r="B585" s="90" t="s">
        <v>572</v>
      </c>
      <c r="C585" s="41" t="str">
        <f>'[1]Özet tablo'!P584</f>
        <v>KIRIKKALE</v>
      </c>
      <c r="D585" s="41"/>
      <c r="E585" s="41"/>
      <c r="F585" s="41"/>
      <c r="G585" s="91">
        <v>32</v>
      </c>
      <c r="H585" s="91">
        <v>67</v>
      </c>
      <c r="I585" s="91">
        <v>79</v>
      </c>
      <c r="J585" s="91">
        <v>178</v>
      </c>
      <c r="K585" s="92">
        <v>23</v>
      </c>
      <c r="L585" s="92">
        <v>59</v>
      </c>
      <c r="M585" s="92">
        <v>97</v>
      </c>
      <c r="N585" s="92">
        <v>179</v>
      </c>
      <c r="O585" s="93">
        <v>6</v>
      </c>
      <c r="P585" s="40">
        <v>20</v>
      </c>
      <c r="Q585" s="94">
        <f t="shared" si="451"/>
        <v>1</v>
      </c>
      <c r="R585" s="95">
        <f t="shared" si="452"/>
        <v>5.6179775280898875E-3</v>
      </c>
      <c r="S585" s="96">
        <v>70</v>
      </c>
      <c r="T585" s="96">
        <v>91</v>
      </c>
      <c r="U585" s="96">
        <v>87</v>
      </c>
      <c r="V585" s="96">
        <v>109</v>
      </c>
      <c r="W585" s="96">
        <v>178</v>
      </c>
      <c r="X585" s="96">
        <v>248</v>
      </c>
      <c r="Y585" s="73">
        <f t="shared" si="458"/>
        <v>32.857142857142854</v>
      </c>
      <c r="Z585" s="73">
        <f t="shared" si="459"/>
        <v>64.835164835164832</v>
      </c>
      <c r="AA585" s="73">
        <f t="shared" si="460"/>
        <v>95.402298850574709</v>
      </c>
      <c r="AB585" s="73">
        <f t="shared" si="461"/>
        <v>79.775280898876403</v>
      </c>
      <c r="AC585" s="73">
        <f t="shared" si="462"/>
        <v>66.532258064516128</v>
      </c>
      <c r="AD585" s="97">
        <f t="shared" si="463"/>
        <v>36</v>
      </c>
      <c r="AE585" s="40">
        <f t="shared" si="464"/>
        <v>4</v>
      </c>
      <c r="AF585" s="98">
        <v>72</v>
      </c>
      <c r="AG585" s="98">
        <v>59</v>
      </c>
      <c r="AH585" s="98">
        <v>77</v>
      </c>
      <c r="AI585" s="98">
        <v>66</v>
      </c>
      <c r="AJ585" s="98">
        <v>20</v>
      </c>
      <c r="AK585" s="98">
        <v>21</v>
      </c>
      <c r="AL585" s="76">
        <v>3</v>
      </c>
      <c r="AM585" s="76">
        <v>14</v>
      </c>
      <c r="AN585" s="77">
        <v>17</v>
      </c>
      <c r="AO585" s="77">
        <v>55</v>
      </c>
      <c r="AP585" s="77">
        <v>101</v>
      </c>
      <c r="AQ585" s="77">
        <v>2</v>
      </c>
      <c r="AR585" s="77">
        <f t="shared" si="490"/>
        <v>175</v>
      </c>
      <c r="AS585" s="77">
        <v>24</v>
      </c>
      <c r="AT585" s="78">
        <v>1</v>
      </c>
      <c r="AU585" s="79">
        <v>7</v>
      </c>
      <c r="AV585" s="80">
        <f t="shared" si="465"/>
        <v>76.8</v>
      </c>
      <c r="AW585" s="80">
        <f t="shared" si="466"/>
        <v>93.706293706293707</v>
      </c>
      <c r="AX585" s="80">
        <f t="shared" si="467"/>
        <v>119.6969696969697</v>
      </c>
      <c r="AY585" s="81">
        <f t="shared" si="468"/>
        <v>28.8135593220339</v>
      </c>
      <c r="AZ585" s="81">
        <f t="shared" si="469"/>
        <v>71.428571428571431</v>
      </c>
      <c r="BA585" s="81">
        <f t="shared" si="470"/>
        <v>126.74418604651163</v>
      </c>
      <c r="BB585" s="81">
        <f t="shared" si="471"/>
        <v>100.61349693251533</v>
      </c>
      <c r="BC585" s="81">
        <f t="shared" si="472"/>
        <v>86.896551724137922</v>
      </c>
      <c r="BD585" s="82">
        <f t="shared" si="491"/>
        <v>-23</v>
      </c>
      <c r="BE585" s="83">
        <v>3</v>
      </c>
      <c r="BF585" s="83">
        <v>10</v>
      </c>
      <c r="BG585" s="83">
        <v>16</v>
      </c>
      <c r="BH585" s="83">
        <v>51</v>
      </c>
      <c r="BI585" s="83">
        <v>95</v>
      </c>
      <c r="BJ585" s="83">
        <v>7</v>
      </c>
      <c r="BK585" s="77">
        <f t="shared" si="492"/>
        <v>169</v>
      </c>
      <c r="BL585" s="83">
        <f t="shared" si="473"/>
        <v>1</v>
      </c>
      <c r="BM585" s="84">
        <v>4</v>
      </c>
      <c r="BN585" s="83">
        <f t="shared" si="474"/>
        <v>5</v>
      </c>
      <c r="BO585" s="83">
        <f t="shared" si="475"/>
        <v>2</v>
      </c>
      <c r="BP585" s="83">
        <f t="shared" si="476"/>
        <v>21</v>
      </c>
      <c r="BQ585" s="83">
        <f t="shared" si="477"/>
        <v>53</v>
      </c>
      <c r="BR585" s="83">
        <f t="shared" si="478"/>
        <v>5</v>
      </c>
      <c r="BS585" s="77">
        <f t="shared" si="493"/>
        <v>81</v>
      </c>
      <c r="BT585" s="83">
        <f t="shared" si="479"/>
        <v>2</v>
      </c>
      <c r="BU585" s="77">
        <v>10</v>
      </c>
      <c r="BV585" s="83">
        <f t="shared" si="480"/>
        <v>5</v>
      </c>
      <c r="BW585" s="83">
        <f t="shared" si="481"/>
        <v>14</v>
      </c>
      <c r="BX585" s="83">
        <f t="shared" si="482"/>
        <v>30</v>
      </c>
      <c r="BY585" s="83">
        <f t="shared" si="483"/>
        <v>42</v>
      </c>
      <c r="BZ585" s="83">
        <f t="shared" si="484"/>
        <v>2</v>
      </c>
      <c r="CA585" s="77">
        <f t="shared" si="494"/>
        <v>88</v>
      </c>
      <c r="CC585" s="77"/>
      <c r="CI585" s="77">
        <f t="shared" si="495"/>
        <v>0</v>
      </c>
      <c r="CP585" s="77">
        <f t="shared" si="496"/>
        <v>0</v>
      </c>
      <c r="CQ585" s="85">
        <f t="shared" si="485"/>
        <v>0</v>
      </c>
      <c r="CR585" s="77"/>
      <c r="CS585" s="85">
        <f t="shared" si="454"/>
        <v>0</v>
      </c>
      <c r="CT585" s="85">
        <f t="shared" si="455"/>
        <v>0</v>
      </c>
      <c r="CU585" s="85">
        <f t="shared" si="456"/>
        <v>0</v>
      </c>
      <c r="CV585" s="85">
        <f t="shared" si="457"/>
        <v>0</v>
      </c>
      <c r="CW585" s="85">
        <f t="shared" si="453"/>
        <v>0</v>
      </c>
      <c r="CX585" s="77">
        <f t="shared" si="497"/>
        <v>0</v>
      </c>
      <c r="DV585" s="85">
        <v>1</v>
      </c>
      <c r="DW585" s="85">
        <v>1</v>
      </c>
      <c r="DX585" s="85">
        <v>0</v>
      </c>
      <c r="DY585" s="85">
        <v>2</v>
      </c>
      <c r="DZ585" s="85">
        <v>16</v>
      </c>
      <c r="EA585" s="85">
        <v>1</v>
      </c>
      <c r="EB585" s="85">
        <v>1</v>
      </c>
      <c r="EC585" s="85">
        <v>4</v>
      </c>
      <c r="ED585" s="85">
        <v>14</v>
      </c>
      <c r="EE585" s="85">
        <v>28</v>
      </c>
      <c r="EF585" s="85">
        <v>26</v>
      </c>
      <c r="EG585" s="85">
        <v>1</v>
      </c>
      <c r="EZ585" s="85">
        <v>1</v>
      </c>
      <c r="FA585" s="85">
        <v>5</v>
      </c>
      <c r="FB585" s="85">
        <v>2</v>
      </c>
      <c r="FC585" s="85">
        <v>21</v>
      </c>
      <c r="FD585" s="85">
        <v>53</v>
      </c>
      <c r="FE585" s="85">
        <v>5</v>
      </c>
      <c r="FL585" s="86">
        <f t="shared" si="498"/>
        <v>0</v>
      </c>
      <c r="FM585" s="99">
        <f t="shared" si="486"/>
        <v>0</v>
      </c>
      <c r="FN585" s="99">
        <f t="shared" si="487"/>
        <v>0</v>
      </c>
      <c r="FO585" s="100">
        <f t="shared" si="488"/>
        <v>0</v>
      </c>
      <c r="FP585" s="100">
        <f t="shared" si="489"/>
        <v>0</v>
      </c>
      <c r="FQ585" s="101">
        <v>0.98514285714285721</v>
      </c>
      <c r="FR585" s="101">
        <v>0.29629629629629617</v>
      </c>
      <c r="FS585" s="101">
        <v>0.19682539682539657</v>
      </c>
      <c r="FT585" s="100" t="s">
        <v>1427</v>
      </c>
      <c r="FU585" s="100" t="s">
        <v>1590</v>
      </c>
      <c r="FV585" s="100" t="s">
        <v>1617</v>
      </c>
      <c r="FW585" s="100" t="s">
        <v>2270</v>
      </c>
      <c r="FX585" s="100" t="s">
        <v>1502</v>
      </c>
      <c r="FY585" s="100" t="s">
        <v>1489</v>
      </c>
      <c r="FZ585" s="100" t="s">
        <v>1503</v>
      </c>
      <c r="GA585" s="100" t="s">
        <v>2367</v>
      </c>
      <c r="GB585" s="100"/>
    </row>
    <row r="586" spans="1:184" ht="14.45" hidden="1" customHeight="1" x14ac:dyDescent="0.25">
      <c r="A586" s="32" t="s">
        <v>571</v>
      </c>
      <c r="B586" s="90" t="s">
        <v>573</v>
      </c>
      <c r="C586" s="41" t="str">
        <f>'[1]Özet tablo'!P585</f>
        <v>KIRIKKALE</v>
      </c>
      <c r="D586" s="41"/>
      <c r="E586" s="41"/>
      <c r="F586" s="41"/>
      <c r="G586" s="91">
        <v>0</v>
      </c>
      <c r="H586" s="91">
        <v>7</v>
      </c>
      <c r="I586" s="91">
        <v>14</v>
      </c>
      <c r="J586" s="91">
        <v>21</v>
      </c>
      <c r="K586" s="92">
        <v>1</v>
      </c>
      <c r="L586" s="92">
        <v>4</v>
      </c>
      <c r="M586" s="92">
        <v>19</v>
      </c>
      <c r="N586" s="92">
        <v>24</v>
      </c>
      <c r="O586" s="93">
        <v>1</v>
      </c>
      <c r="P586" s="40"/>
      <c r="Q586" s="94">
        <f t="shared" si="451"/>
        <v>3</v>
      </c>
      <c r="R586" s="95">
        <f t="shared" si="452"/>
        <v>0.14285714285714285</v>
      </c>
      <c r="S586" s="96">
        <v>65</v>
      </c>
      <c r="T586" s="96">
        <v>70</v>
      </c>
      <c r="U586" s="96">
        <v>58</v>
      </c>
      <c r="V586" s="96">
        <v>78</v>
      </c>
      <c r="W586" s="96">
        <v>128</v>
      </c>
      <c r="X586" s="96">
        <v>193</v>
      </c>
      <c r="Y586" s="73">
        <f t="shared" si="458"/>
        <v>1.5384615384615385</v>
      </c>
      <c r="Z586" s="73">
        <f t="shared" si="459"/>
        <v>5.7142857142857144</v>
      </c>
      <c r="AA586" s="73">
        <f t="shared" si="460"/>
        <v>34.482758620689658</v>
      </c>
      <c r="AB586" s="73">
        <f t="shared" si="461"/>
        <v>18.75</v>
      </c>
      <c r="AC586" s="73">
        <f t="shared" si="462"/>
        <v>12.953367875647666</v>
      </c>
      <c r="AD586" s="97">
        <f t="shared" si="463"/>
        <v>104</v>
      </c>
      <c r="AE586" s="40">
        <f t="shared" si="464"/>
        <v>38</v>
      </c>
      <c r="AF586" s="98">
        <v>75</v>
      </c>
      <c r="AG586" s="98">
        <v>42</v>
      </c>
      <c r="AH586" s="98">
        <v>81</v>
      </c>
      <c r="AI586" s="98">
        <v>46</v>
      </c>
      <c r="AJ586" s="98">
        <v>17</v>
      </c>
      <c r="AK586" s="98">
        <v>16</v>
      </c>
      <c r="AL586" s="76">
        <v>2</v>
      </c>
      <c r="AM586" s="76">
        <v>2</v>
      </c>
      <c r="AN586" s="77">
        <v>1</v>
      </c>
      <c r="AO586" s="77">
        <v>9</v>
      </c>
      <c r="AP586" s="77">
        <v>17</v>
      </c>
      <c r="AQ586" s="77">
        <v>2</v>
      </c>
      <c r="AR586" s="77">
        <f t="shared" si="490"/>
        <v>29</v>
      </c>
      <c r="AS586" s="77">
        <v>4</v>
      </c>
      <c r="AT586" s="78">
        <v>1</v>
      </c>
      <c r="AU586" s="79">
        <v>8</v>
      </c>
      <c r="AV586" s="80">
        <f t="shared" si="465"/>
        <v>18.181818181818183</v>
      </c>
      <c r="AW586" s="80">
        <f t="shared" si="466"/>
        <v>18.897637795275589</v>
      </c>
      <c r="AX586" s="80">
        <f t="shared" si="467"/>
        <v>32.608695652173914</v>
      </c>
      <c r="AY586" s="81">
        <f t="shared" si="468"/>
        <v>2.3809523809523809</v>
      </c>
      <c r="AZ586" s="81">
        <f t="shared" si="469"/>
        <v>11.111111111111111</v>
      </c>
      <c r="BA586" s="81">
        <f t="shared" si="470"/>
        <v>41.269841269841265</v>
      </c>
      <c r="BB586" s="81">
        <f t="shared" si="471"/>
        <v>24.305555555555554</v>
      </c>
      <c r="BC586" s="81">
        <f t="shared" si="472"/>
        <v>25.714285714285712</v>
      </c>
      <c r="BD586" s="82">
        <f t="shared" si="491"/>
        <v>37</v>
      </c>
      <c r="BE586" s="83">
        <v>2</v>
      </c>
      <c r="BF586" s="83">
        <v>2</v>
      </c>
      <c r="BG586" s="83">
        <v>1</v>
      </c>
      <c r="BH586" s="83">
        <v>8</v>
      </c>
      <c r="BI586" s="83">
        <v>18</v>
      </c>
      <c r="BJ586" s="83">
        <v>1</v>
      </c>
      <c r="BK586" s="77">
        <f t="shared" si="492"/>
        <v>28</v>
      </c>
      <c r="BL586" s="83">
        <f t="shared" si="473"/>
        <v>2</v>
      </c>
      <c r="BM586" s="84">
        <v>2</v>
      </c>
      <c r="BN586" s="83">
        <f t="shared" si="474"/>
        <v>2</v>
      </c>
      <c r="BO586" s="83">
        <f t="shared" si="475"/>
        <v>1</v>
      </c>
      <c r="BP586" s="83">
        <f t="shared" si="476"/>
        <v>8</v>
      </c>
      <c r="BQ586" s="83">
        <f t="shared" si="477"/>
        <v>18</v>
      </c>
      <c r="BR586" s="83">
        <f t="shared" si="478"/>
        <v>1</v>
      </c>
      <c r="BS586" s="77">
        <f t="shared" si="493"/>
        <v>28</v>
      </c>
      <c r="BT586" s="83">
        <f t="shared" si="479"/>
        <v>0</v>
      </c>
      <c r="BU586" s="77"/>
      <c r="BV586" s="83">
        <f t="shared" si="480"/>
        <v>0</v>
      </c>
      <c r="BW586" s="83">
        <f t="shared" si="481"/>
        <v>0</v>
      </c>
      <c r="BX586" s="83">
        <f t="shared" si="482"/>
        <v>0</v>
      </c>
      <c r="BY586" s="83">
        <f t="shared" si="483"/>
        <v>0</v>
      </c>
      <c r="BZ586" s="83">
        <f t="shared" si="484"/>
        <v>0</v>
      </c>
      <c r="CA586" s="77">
        <f t="shared" si="494"/>
        <v>0</v>
      </c>
      <c r="CC586" s="77"/>
      <c r="CI586" s="77">
        <f t="shared" si="495"/>
        <v>0</v>
      </c>
      <c r="CP586" s="77">
        <f t="shared" si="496"/>
        <v>0</v>
      </c>
      <c r="CQ586" s="85">
        <f t="shared" si="485"/>
        <v>0</v>
      </c>
      <c r="CR586" s="77"/>
      <c r="CS586" s="85">
        <f t="shared" si="454"/>
        <v>0</v>
      </c>
      <c r="CT586" s="85">
        <f t="shared" si="455"/>
        <v>0</v>
      </c>
      <c r="CU586" s="85">
        <f t="shared" si="456"/>
        <v>0</v>
      </c>
      <c r="CV586" s="85">
        <f t="shared" si="457"/>
        <v>0</v>
      </c>
      <c r="CW586" s="85">
        <f t="shared" si="453"/>
        <v>0</v>
      </c>
      <c r="CX586" s="77">
        <f t="shared" si="497"/>
        <v>0</v>
      </c>
      <c r="ET586" s="85">
        <v>2</v>
      </c>
      <c r="EU586" s="85">
        <v>2</v>
      </c>
      <c r="EV586" s="85">
        <v>1</v>
      </c>
      <c r="EW586" s="85">
        <v>8</v>
      </c>
      <c r="EX586" s="85">
        <v>18</v>
      </c>
      <c r="EY586" s="85">
        <v>1</v>
      </c>
      <c r="FL586" s="86">
        <f t="shared" si="498"/>
        <v>59.899999999999991</v>
      </c>
      <c r="FM586" s="99">
        <f t="shared" si="486"/>
        <v>2</v>
      </c>
      <c r="FN586" s="99">
        <f t="shared" si="487"/>
        <v>0</v>
      </c>
      <c r="FO586" s="100">
        <f t="shared" si="488"/>
        <v>0.34</v>
      </c>
      <c r="FP586" s="100">
        <f t="shared" si="489"/>
        <v>0</v>
      </c>
      <c r="FQ586" s="101">
        <v>-0.41666666666666657</v>
      </c>
      <c r="FR586" s="101">
        <v>-0.24210526315789482</v>
      </c>
      <c r="FS586" s="101">
        <v>-0.14743589743589738</v>
      </c>
      <c r="FT586" s="100" t="s">
        <v>1503</v>
      </c>
      <c r="FU586" s="100" t="s">
        <v>2362</v>
      </c>
      <c r="FV586" s="100" t="s">
        <v>2235</v>
      </c>
      <c r="FW586" s="100" t="s">
        <v>1758</v>
      </c>
      <c r="FX586" s="100" t="s">
        <v>1987</v>
      </c>
      <c r="FY586" s="100" t="s">
        <v>2380</v>
      </c>
      <c r="FZ586" s="100" t="s">
        <v>1504</v>
      </c>
      <c r="GA586" s="100" t="s">
        <v>2376</v>
      </c>
      <c r="GB586" s="100"/>
    </row>
    <row r="587" spans="1:184" ht="12.75" hidden="1" customHeight="1" x14ac:dyDescent="0.25">
      <c r="A587" s="32" t="s">
        <v>571</v>
      </c>
      <c r="B587" s="90" t="s">
        <v>574</v>
      </c>
      <c r="C587" s="41" t="str">
        <f>'[1]Özet tablo'!P586</f>
        <v>KIRIKKALE</v>
      </c>
      <c r="D587" s="41"/>
      <c r="E587" s="41"/>
      <c r="F587" s="41"/>
      <c r="G587" s="91">
        <v>2</v>
      </c>
      <c r="H587" s="91">
        <v>8</v>
      </c>
      <c r="I587" s="91">
        <v>16</v>
      </c>
      <c r="J587" s="91">
        <v>26</v>
      </c>
      <c r="K587" s="92">
        <v>2</v>
      </c>
      <c r="L587" s="92">
        <v>4</v>
      </c>
      <c r="M587" s="92">
        <v>6</v>
      </c>
      <c r="N587" s="92">
        <v>12</v>
      </c>
      <c r="O587" s="93"/>
      <c r="P587" s="40"/>
      <c r="Q587" s="94">
        <f t="shared" si="451"/>
        <v>-14</v>
      </c>
      <c r="R587" s="95">
        <f t="shared" si="452"/>
        <v>-0.53846153846153844</v>
      </c>
      <c r="S587" s="96">
        <v>14</v>
      </c>
      <c r="T587" s="96">
        <v>17</v>
      </c>
      <c r="U587" s="96">
        <v>19</v>
      </c>
      <c r="V587" s="96">
        <v>21</v>
      </c>
      <c r="W587" s="96">
        <v>36</v>
      </c>
      <c r="X587" s="96">
        <v>50</v>
      </c>
      <c r="Y587" s="73">
        <f t="shared" si="458"/>
        <v>14.285714285714285</v>
      </c>
      <c r="Z587" s="73">
        <f t="shared" si="459"/>
        <v>23.52941176470588</v>
      </c>
      <c r="AA587" s="73">
        <f t="shared" si="460"/>
        <v>31.578947368421051</v>
      </c>
      <c r="AB587" s="73">
        <f t="shared" si="461"/>
        <v>27.777777777777779</v>
      </c>
      <c r="AC587" s="73">
        <f t="shared" si="462"/>
        <v>24</v>
      </c>
      <c r="AD587" s="97">
        <f t="shared" si="463"/>
        <v>26</v>
      </c>
      <c r="AE587" s="40">
        <f t="shared" si="464"/>
        <v>13</v>
      </c>
      <c r="AF587" s="98">
        <v>34</v>
      </c>
      <c r="AG587" s="98">
        <v>24</v>
      </c>
      <c r="AH587" s="98">
        <v>31</v>
      </c>
      <c r="AI587" s="98">
        <v>20</v>
      </c>
      <c r="AJ587" s="98">
        <v>6</v>
      </c>
      <c r="AK587" s="98">
        <v>7</v>
      </c>
      <c r="AL587" s="76">
        <v>1</v>
      </c>
      <c r="AM587" s="76">
        <v>1</v>
      </c>
      <c r="AN587" s="77">
        <v>0</v>
      </c>
      <c r="AO587" s="77">
        <v>5</v>
      </c>
      <c r="AP587" s="77">
        <v>5</v>
      </c>
      <c r="AQ587" s="77">
        <v>0</v>
      </c>
      <c r="AR587" s="77">
        <f t="shared" si="490"/>
        <v>10</v>
      </c>
      <c r="AS587" s="77">
        <v>0</v>
      </c>
      <c r="AT587" s="77"/>
      <c r="AU587" s="79">
        <v>2</v>
      </c>
      <c r="AV587" s="80">
        <f t="shared" si="465"/>
        <v>11.363636363636363</v>
      </c>
      <c r="AW587" s="80">
        <f t="shared" si="466"/>
        <v>19.607843137254903</v>
      </c>
      <c r="AX587" s="80">
        <f t="shared" si="467"/>
        <v>25</v>
      </c>
      <c r="AY587" s="81">
        <f t="shared" si="468"/>
        <v>0</v>
      </c>
      <c r="AZ587" s="81">
        <f t="shared" si="469"/>
        <v>16.129032258064516</v>
      </c>
      <c r="BA587" s="81">
        <f t="shared" si="470"/>
        <v>26.923076923076923</v>
      </c>
      <c r="BB587" s="81">
        <f t="shared" si="471"/>
        <v>21.052631578947366</v>
      </c>
      <c r="BC587" s="81">
        <f t="shared" si="472"/>
        <v>14.000000000000002</v>
      </c>
      <c r="BD587" s="82">
        <f t="shared" si="491"/>
        <v>19</v>
      </c>
      <c r="BE587" s="83">
        <v>1</v>
      </c>
      <c r="BF587" s="83">
        <v>1</v>
      </c>
      <c r="BG587" s="83">
        <v>0</v>
      </c>
      <c r="BH587" s="83">
        <v>5</v>
      </c>
      <c r="BI587" s="83">
        <v>5</v>
      </c>
      <c r="BJ587" s="83">
        <v>0</v>
      </c>
      <c r="BK587" s="77">
        <f t="shared" si="492"/>
        <v>10</v>
      </c>
      <c r="BL587" s="83">
        <f t="shared" si="473"/>
        <v>1</v>
      </c>
      <c r="BM587" s="84">
        <v>1</v>
      </c>
      <c r="BN587" s="83">
        <f t="shared" si="474"/>
        <v>1</v>
      </c>
      <c r="BO587" s="83">
        <f t="shared" si="475"/>
        <v>0</v>
      </c>
      <c r="BP587" s="83">
        <f t="shared" si="476"/>
        <v>5</v>
      </c>
      <c r="BQ587" s="83">
        <f t="shared" si="477"/>
        <v>5</v>
      </c>
      <c r="BR587" s="83">
        <f t="shared" si="478"/>
        <v>0</v>
      </c>
      <c r="BS587" s="77">
        <f t="shared" si="493"/>
        <v>10</v>
      </c>
      <c r="BT587" s="83">
        <f t="shared" si="479"/>
        <v>0</v>
      </c>
      <c r="BU587" s="77"/>
      <c r="BV587" s="83">
        <f t="shared" si="480"/>
        <v>0</v>
      </c>
      <c r="BW587" s="83">
        <f t="shared" si="481"/>
        <v>0</v>
      </c>
      <c r="BX587" s="83">
        <f t="shared" si="482"/>
        <v>0</v>
      </c>
      <c r="BY587" s="83">
        <f t="shared" si="483"/>
        <v>0</v>
      </c>
      <c r="BZ587" s="83">
        <f t="shared" si="484"/>
        <v>0</v>
      </c>
      <c r="CA587" s="77">
        <f t="shared" si="494"/>
        <v>0</v>
      </c>
      <c r="CC587" s="77"/>
      <c r="CI587" s="77">
        <f t="shared" si="495"/>
        <v>0</v>
      </c>
      <c r="CP587" s="77">
        <f t="shared" si="496"/>
        <v>0</v>
      </c>
      <c r="CQ587" s="85">
        <f t="shared" si="485"/>
        <v>0</v>
      </c>
      <c r="CR587" s="77"/>
      <c r="CS587" s="85">
        <f t="shared" si="454"/>
        <v>0</v>
      </c>
      <c r="CT587" s="85">
        <f t="shared" si="455"/>
        <v>0</v>
      </c>
      <c r="CU587" s="85">
        <f t="shared" si="456"/>
        <v>0</v>
      </c>
      <c r="CV587" s="85">
        <f t="shared" si="457"/>
        <v>0</v>
      </c>
      <c r="CW587" s="85">
        <f t="shared" si="453"/>
        <v>0</v>
      </c>
      <c r="CX587" s="77">
        <f t="shared" si="497"/>
        <v>0</v>
      </c>
      <c r="ET587" s="85">
        <v>1</v>
      </c>
      <c r="EU587" s="85">
        <v>1</v>
      </c>
      <c r="EV587" s="85">
        <v>0</v>
      </c>
      <c r="EW587" s="85">
        <v>5</v>
      </c>
      <c r="EX587" s="85">
        <v>5</v>
      </c>
      <c r="EY587" s="85">
        <v>0</v>
      </c>
      <c r="FL587" s="86">
        <f t="shared" si="498"/>
        <v>25.699999999999996</v>
      </c>
      <c r="FM587" s="99">
        <f t="shared" si="486"/>
        <v>1</v>
      </c>
      <c r="FN587" s="99">
        <f t="shared" si="487"/>
        <v>0</v>
      </c>
      <c r="FO587" s="100">
        <f t="shared" si="488"/>
        <v>0.17</v>
      </c>
      <c r="FP587" s="100">
        <f t="shared" si="489"/>
        <v>0</v>
      </c>
      <c r="FQ587" s="101">
        <v>0.20057142857142859</v>
      </c>
      <c r="FR587" s="101">
        <v>0.2294871794871795</v>
      </c>
      <c r="FS587" s="101">
        <v>-0.15322236448996995</v>
      </c>
      <c r="FT587" s="100" t="s">
        <v>1983</v>
      </c>
      <c r="FU587" s="100" t="s">
        <v>1696</v>
      </c>
      <c r="FV587" s="100" t="s">
        <v>2366</v>
      </c>
      <c r="FW587" s="100" t="s">
        <v>1561</v>
      </c>
      <c r="FX587" s="100" t="s">
        <v>2248</v>
      </c>
      <c r="FY587" s="100" t="s">
        <v>1936</v>
      </c>
      <c r="FZ587" s="100" t="s">
        <v>1784</v>
      </c>
      <c r="GA587" s="100" t="s">
        <v>1986</v>
      </c>
      <c r="GB587" s="100"/>
    </row>
    <row r="588" spans="1:184" hidden="1" x14ac:dyDescent="0.25">
      <c r="A588" s="32" t="s">
        <v>571</v>
      </c>
      <c r="B588" s="90" t="s">
        <v>575</v>
      </c>
      <c r="C588" s="41" t="str">
        <f>'[1]Özet tablo'!P587</f>
        <v>KIRIKKALE</v>
      </c>
      <c r="D588" s="41"/>
      <c r="E588" s="41"/>
      <c r="F588" s="41"/>
      <c r="G588" s="91">
        <v>0</v>
      </c>
      <c r="H588" s="91">
        <v>17</v>
      </c>
      <c r="I588" s="91">
        <v>35</v>
      </c>
      <c r="J588" s="91">
        <v>52</v>
      </c>
      <c r="K588" s="92">
        <v>0</v>
      </c>
      <c r="L588" s="92">
        <v>9</v>
      </c>
      <c r="M588" s="92">
        <v>34</v>
      </c>
      <c r="N588" s="92">
        <v>43</v>
      </c>
      <c r="O588" s="93">
        <v>5</v>
      </c>
      <c r="P588" s="40">
        <v>6</v>
      </c>
      <c r="Q588" s="94">
        <f t="shared" si="451"/>
        <v>-9</v>
      </c>
      <c r="R588" s="95">
        <f t="shared" si="452"/>
        <v>-0.17307692307692307</v>
      </c>
      <c r="S588" s="96">
        <v>54</v>
      </c>
      <c r="T588" s="96">
        <v>75</v>
      </c>
      <c r="U588" s="96">
        <v>62</v>
      </c>
      <c r="V588" s="96">
        <v>78</v>
      </c>
      <c r="W588" s="96">
        <v>137</v>
      </c>
      <c r="X588" s="96">
        <v>191</v>
      </c>
      <c r="Y588" s="73">
        <f t="shared" si="458"/>
        <v>0</v>
      </c>
      <c r="Z588" s="73">
        <f t="shared" si="459"/>
        <v>12</v>
      </c>
      <c r="AA588" s="73">
        <f t="shared" si="460"/>
        <v>53.225806451612897</v>
      </c>
      <c r="AB588" s="73">
        <f t="shared" si="461"/>
        <v>30.656934306569344</v>
      </c>
      <c r="AC588" s="73">
        <f t="shared" si="462"/>
        <v>21.98952879581152</v>
      </c>
      <c r="AD588" s="97">
        <f t="shared" si="463"/>
        <v>95</v>
      </c>
      <c r="AE588" s="40">
        <f t="shared" si="464"/>
        <v>29</v>
      </c>
      <c r="AF588" s="98">
        <v>60</v>
      </c>
      <c r="AG588" s="98">
        <v>54</v>
      </c>
      <c r="AH588" s="98">
        <v>59</v>
      </c>
      <c r="AI588" s="98">
        <v>58</v>
      </c>
      <c r="AJ588" s="98">
        <v>13</v>
      </c>
      <c r="AK588" s="98">
        <v>15</v>
      </c>
      <c r="AL588" s="76">
        <v>3</v>
      </c>
      <c r="AM588" s="76">
        <v>3</v>
      </c>
      <c r="AN588" s="77">
        <v>1</v>
      </c>
      <c r="AO588" s="77">
        <v>17</v>
      </c>
      <c r="AP588" s="77">
        <v>27</v>
      </c>
      <c r="AQ588" s="77">
        <v>0</v>
      </c>
      <c r="AR588" s="77">
        <f t="shared" si="490"/>
        <v>45</v>
      </c>
      <c r="AS588" s="77">
        <v>5</v>
      </c>
      <c r="AT588" s="77"/>
      <c r="AU588" s="79">
        <v>5</v>
      </c>
      <c r="AV588" s="80">
        <f t="shared" si="465"/>
        <v>20.535714285714285</v>
      </c>
      <c r="AW588" s="80">
        <f t="shared" si="466"/>
        <v>33.333333333333329</v>
      </c>
      <c r="AX588" s="80">
        <f t="shared" si="467"/>
        <v>37.931034482758619</v>
      </c>
      <c r="AY588" s="81">
        <f t="shared" si="468"/>
        <v>1.8518518518518516</v>
      </c>
      <c r="AZ588" s="81">
        <f t="shared" si="469"/>
        <v>28.8135593220339</v>
      </c>
      <c r="BA588" s="81">
        <f t="shared" si="470"/>
        <v>45.070422535211272</v>
      </c>
      <c r="BB588" s="81">
        <f t="shared" si="471"/>
        <v>37.692307692307693</v>
      </c>
      <c r="BC588" s="81">
        <f t="shared" si="472"/>
        <v>26.400000000000002</v>
      </c>
      <c r="BD588" s="82">
        <f t="shared" si="491"/>
        <v>39</v>
      </c>
      <c r="BE588" s="83">
        <v>3</v>
      </c>
      <c r="BF588" s="83">
        <v>3</v>
      </c>
      <c r="BG588" s="83">
        <v>1</v>
      </c>
      <c r="BH588" s="83">
        <v>12</v>
      </c>
      <c r="BI588" s="83">
        <v>25</v>
      </c>
      <c r="BJ588" s="83">
        <v>0</v>
      </c>
      <c r="BK588" s="77">
        <f t="shared" si="492"/>
        <v>38</v>
      </c>
      <c r="BL588" s="83">
        <f t="shared" si="473"/>
        <v>3</v>
      </c>
      <c r="BM588" s="84">
        <v>3</v>
      </c>
      <c r="BN588" s="83">
        <f t="shared" si="474"/>
        <v>3</v>
      </c>
      <c r="BO588" s="83">
        <f t="shared" si="475"/>
        <v>1</v>
      </c>
      <c r="BP588" s="83">
        <f t="shared" si="476"/>
        <v>12</v>
      </c>
      <c r="BQ588" s="83">
        <f t="shared" si="477"/>
        <v>25</v>
      </c>
      <c r="BR588" s="83">
        <f t="shared" si="478"/>
        <v>0</v>
      </c>
      <c r="BS588" s="77">
        <f t="shared" si="493"/>
        <v>38</v>
      </c>
      <c r="BT588" s="83">
        <f t="shared" si="479"/>
        <v>0</v>
      </c>
      <c r="BU588" s="77"/>
      <c r="BV588" s="83">
        <f t="shared" si="480"/>
        <v>0</v>
      </c>
      <c r="BW588" s="83">
        <f t="shared" si="481"/>
        <v>0</v>
      </c>
      <c r="BX588" s="83">
        <f t="shared" si="482"/>
        <v>0</v>
      </c>
      <c r="BY588" s="83">
        <f t="shared" si="483"/>
        <v>0</v>
      </c>
      <c r="BZ588" s="83">
        <f t="shared" si="484"/>
        <v>0</v>
      </c>
      <c r="CA588" s="77">
        <f t="shared" si="494"/>
        <v>0</v>
      </c>
      <c r="CC588" s="77"/>
      <c r="CI588" s="77">
        <f t="shared" si="495"/>
        <v>0</v>
      </c>
      <c r="CP588" s="77">
        <f t="shared" si="496"/>
        <v>0</v>
      </c>
      <c r="CQ588" s="85">
        <f t="shared" si="485"/>
        <v>0</v>
      </c>
      <c r="CR588" s="77"/>
      <c r="CS588" s="85">
        <f t="shared" si="454"/>
        <v>0</v>
      </c>
      <c r="CT588" s="85">
        <f t="shared" si="455"/>
        <v>0</v>
      </c>
      <c r="CU588" s="85">
        <f t="shared" si="456"/>
        <v>0</v>
      </c>
      <c r="CV588" s="85">
        <f t="shared" si="457"/>
        <v>0</v>
      </c>
      <c r="CW588" s="85">
        <f t="shared" si="453"/>
        <v>0</v>
      </c>
      <c r="CX588" s="77">
        <f t="shared" si="497"/>
        <v>0</v>
      </c>
      <c r="ET588" s="85">
        <v>3</v>
      </c>
      <c r="EU588" s="85">
        <v>3</v>
      </c>
      <c r="EV588" s="85">
        <v>1</v>
      </c>
      <c r="EW588" s="85">
        <v>12</v>
      </c>
      <c r="EX588" s="85">
        <v>25</v>
      </c>
      <c r="EY588" s="85">
        <v>0</v>
      </c>
      <c r="FL588" s="86">
        <f t="shared" si="498"/>
        <v>37.899999999999991</v>
      </c>
      <c r="FM588" s="99">
        <f t="shared" si="486"/>
        <v>1</v>
      </c>
      <c r="FN588" s="99">
        <f t="shared" si="487"/>
        <v>0</v>
      </c>
      <c r="FO588" s="100">
        <f t="shared" si="488"/>
        <v>0.17</v>
      </c>
      <c r="FP588" s="100">
        <f t="shared" si="489"/>
        <v>0</v>
      </c>
      <c r="FQ588" s="101">
        <v>0.35507246376811591</v>
      </c>
      <c r="FR588" s="101">
        <v>0.14153846153846153</v>
      </c>
      <c r="FS588" s="101">
        <v>6.2500000000000291E-2</v>
      </c>
      <c r="FT588" s="100" t="s">
        <v>1878</v>
      </c>
      <c r="FU588" s="100" t="s">
        <v>2098</v>
      </c>
      <c r="FV588" s="100" t="s">
        <v>2237</v>
      </c>
      <c r="FW588" s="100" t="s">
        <v>2368</v>
      </c>
      <c r="FX588" s="100" t="s">
        <v>2369</v>
      </c>
      <c r="FY588" s="100" t="s">
        <v>1992</v>
      </c>
      <c r="FZ588" s="100" t="s">
        <v>2364</v>
      </c>
      <c r="GA588" s="100" t="s">
        <v>1691</v>
      </c>
      <c r="GB588" s="100"/>
    </row>
    <row r="589" spans="1:184" hidden="1" x14ac:dyDescent="0.25">
      <c r="A589" s="32" t="s">
        <v>571</v>
      </c>
      <c r="B589" s="90" t="s">
        <v>576</v>
      </c>
      <c r="C589" s="41" t="str">
        <f>'[1]Özet tablo'!P588</f>
        <v>KIRIKKALE</v>
      </c>
      <c r="D589" s="41"/>
      <c r="E589" s="41"/>
      <c r="F589" s="41"/>
      <c r="G589" s="91">
        <v>0</v>
      </c>
      <c r="H589" s="91">
        <v>16</v>
      </c>
      <c r="I589" s="91">
        <v>28</v>
      </c>
      <c r="J589" s="91">
        <v>44</v>
      </c>
      <c r="K589" s="92">
        <v>0</v>
      </c>
      <c r="L589" s="92">
        <v>7</v>
      </c>
      <c r="M589" s="92">
        <v>37</v>
      </c>
      <c r="N589" s="92">
        <v>44</v>
      </c>
      <c r="O589" s="93">
        <v>1</v>
      </c>
      <c r="P589" s="40">
        <v>6</v>
      </c>
      <c r="Q589" s="94">
        <f t="shared" si="451"/>
        <v>0</v>
      </c>
      <c r="R589" s="95">
        <f t="shared" si="452"/>
        <v>0</v>
      </c>
      <c r="S589" s="96">
        <v>37</v>
      </c>
      <c r="T589" s="96">
        <v>58</v>
      </c>
      <c r="U589" s="96">
        <v>48</v>
      </c>
      <c r="V589" s="96">
        <v>63</v>
      </c>
      <c r="W589" s="96">
        <v>106</v>
      </c>
      <c r="X589" s="96">
        <v>143</v>
      </c>
      <c r="Y589" s="73">
        <f t="shared" si="458"/>
        <v>0</v>
      </c>
      <c r="Z589" s="73">
        <f t="shared" si="459"/>
        <v>12.068965517241379</v>
      </c>
      <c r="AA589" s="73">
        <f t="shared" si="460"/>
        <v>66.666666666666657</v>
      </c>
      <c r="AB589" s="73">
        <f t="shared" si="461"/>
        <v>36.79245283018868</v>
      </c>
      <c r="AC589" s="73">
        <f t="shared" si="462"/>
        <v>27.27272727272727</v>
      </c>
      <c r="AD589" s="97">
        <f t="shared" si="463"/>
        <v>67</v>
      </c>
      <c r="AE589" s="40">
        <f t="shared" si="464"/>
        <v>16</v>
      </c>
      <c r="AF589" s="98">
        <v>57</v>
      </c>
      <c r="AG589" s="98">
        <v>44</v>
      </c>
      <c r="AH589" s="98">
        <v>52</v>
      </c>
      <c r="AI589" s="98">
        <v>39</v>
      </c>
      <c r="AJ589" s="98">
        <v>9</v>
      </c>
      <c r="AK589" s="98">
        <v>12</v>
      </c>
      <c r="AL589" s="76">
        <v>2</v>
      </c>
      <c r="AM589" s="76">
        <v>3</v>
      </c>
      <c r="AN589" s="77">
        <v>0</v>
      </c>
      <c r="AO589" s="77">
        <v>8</v>
      </c>
      <c r="AP589" s="77">
        <v>33</v>
      </c>
      <c r="AQ589" s="77">
        <v>0</v>
      </c>
      <c r="AR589" s="77">
        <f t="shared" si="490"/>
        <v>41</v>
      </c>
      <c r="AS589" s="77">
        <v>7</v>
      </c>
      <c r="AT589" s="77"/>
      <c r="AU589" s="79">
        <v>1</v>
      </c>
      <c r="AV589" s="80">
        <f t="shared" si="465"/>
        <v>31.325301204819279</v>
      </c>
      <c r="AW589" s="80">
        <f t="shared" si="466"/>
        <v>37.362637362637365</v>
      </c>
      <c r="AX589" s="80">
        <f t="shared" si="467"/>
        <v>66.666666666666657</v>
      </c>
      <c r="AY589" s="81">
        <f t="shared" si="468"/>
        <v>0</v>
      </c>
      <c r="AZ589" s="81">
        <f t="shared" si="469"/>
        <v>15.384615384615385</v>
      </c>
      <c r="BA589" s="81">
        <f t="shared" si="470"/>
        <v>70.833333333333343</v>
      </c>
      <c r="BB589" s="81">
        <f t="shared" si="471"/>
        <v>42</v>
      </c>
      <c r="BC589" s="81">
        <f t="shared" si="472"/>
        <v>36.95652173913043</v>
      </c>
      <c r="BD589" s="82">
        <f t="shared" si="491"/>
        <v>14</v>
      </c>
      <c r="BE589" s="83">
        <v>2</v>
      </c>
      <c r="BF589" s="83">
        <v>3</v>
      </c>
      <c r="BG589" s="83">
        <v>0</v>
      </c>
      <c r="BH589" s="83">
        <v>10</v>
      </c>
      <c r="BI589" s="83">
        <v>35</v>
      </c>
      <c r="BJ589" s="83">
        <v>0</v>
      </c>
      <c r="BK589" s="77">
        <f t="shared" si="492"/>
        <v>45</v>
      </c>
      <c r="BL589" s="83">
        <f t="shared" si="473"/>
        <v>2</v>
      </c>
      <c r="BM589" s="84">
        <v>3</v>
      </c>
      <c r="BN589" s="83">
        <f t="shared" si="474"/>
        <v>3</v>
      </c>
      <c r="BO589" s="83">
        <f t="shared" si="475"/>
        <v>0</v>
      </c>
      <c r="BP589" s="83">
        <f t="shared" si="476"/>
        <v>10</v>
      </c>
      <c r="BQ589" s="83">
        <f t="shared" si="477"/>
        <v>35</v>
      </c>
      <c r="BR589" s="83">
        <f t="shared" si="478"/>
        <v>0</v>
      </c>
      <c r="BS589" s="77">
        <f t="shared" si="493"/>
        <v>45</v>
      </c>
      <c r="BT589" s="83">
        <f t="shared" si="479"/>
        <v>0</v>
      </c>
      <c r="BU589" s="77"/>
      <c r="BV589" s="83">
        <f t="shared" si="480"/>
        <v>0</v>
      </c>
      <c r="BW589" s="83">
        <f t="shared" si="481"/>
        <v>0</v>
      </c>
      <c r="BX589" s="83">
        <f t="shared" si="482"/>
        <v>0</v>
      </c>
      <c r="BY589" s="83">
        <f t="shared" si="483"/>
        <v>0</v>
      </c>
      <c r="BZ589" s="83">
        <f t="shared" si="484"/>
        <v>0</v>
      </c>
      <c r="CA589" s="77">
        <f t="shared" si="494"/>
        <v>0</v>
      </c>
      <c r="CC589" s="77"/>
      <c r="CI589" s="77">
        <f t="shared" si="495"/>
        <v>0</v>
      </c>
      <c r="CP589" s="77">
        <f t="shared" si="496"/>
        <v>0</v>
      </c>
      <c r="CQ589" s="85">
        <f t="shared" si="485"/>
        <v>0</v>
      </c>
      <c r="CR589" s="77"/>
      <c r="CS589" s="85">
        <f t="shared" si="454"/>
        <v>0</v>
      </c>
      <c r="CT589" s="85">
        <f t="shared" si="455"/>
        <v>0</v>
      </c>
      <c r="CU589" s="85">
        <f t="shared" si="456"/>
        <v>0</v>
      </c>
      <c r="CV589" s="85">
        <f t="shared" si="457"/>
        <v>0</v>
      </c>
      <c r="CW589" s="85">
        <f t="shared" si="453"/>
        <v>0</v>
      </c>
      <c r="CX589" s="77">
        <f t="shared" si="497"/>
        <v>0</v>
      </c>
      <c r="ET589" s="85">
        <v>2</v>
      </c>
      <c r="EU589" s="85">
        <v>3</v>
      </c>
      <c r="EV589" s="85">
        <v>0</v>
      </c>
      <c r="EW589" s="85">
        <v>10</v>
      </c>
      <c r="EX589" s="85">
        <v>35</v>
      </c>
      <c r="EY589" s="85">
        <v>0</v>
      </c>
      <c r="FL589" s="86">
        <f t="shared" si="498"/>
        <v>22.699999999999996</v>
      </c>
      <c r="FM589" s="99">
        <f t="shared" si="486"/>
        <v>1</v>
      </c>
      <c r="FN589" s="99">
        <f t="shared" si="487"/>
        <v>0</v>
      </c>
      <c r="FO589" s="100">
        <f t="shared" si="488"/>
        <v>0.17</v>
      </c>
      <c r="FP589" s="100">
        <f t="shared" si="489"/>
        <v>0</v>
      </c>
      <c r="FQ589" s="101">
        <v>0.68153310104529607</v>
      </c>
      <c r="FR589" s="101">
        <v>0.54711673699015473</v>
      </c>
      <c r="FS589" s="101">
        <v>0.26961805555555562</v>
      </c>
      <c r="FT589" s="100" t="s">
        <v>1463</v>
      </c>
      <c r="FU589" s="100" t="s">
        <v>1444</v>
      </c>
      <c r="FV589" s="100" t="s">
        <v>1706</v>
      </c>
      <c r="FW589" s="100" t="s">
        <v>1454</v>
      </c>
      <c r="FX589" s="100" t="s">
        <v>1732</v>
      </c>
      <c r="FY589" s="100" t="s">
        <v>2227</v>
      </c>
      <c r="FZ589" s="100" t="s">
        <v>2187</v>
      </c>
      <c r="GA589" s="100" t="s">
        <v>2262</v>
      </c>
      <c r="GB589" s="100"/>
    </row>
    <row r="590" spans="1:184" hidden="1" x14ac:dyDescent="0.25">
      <c r="A590" s="32" t="s">
        <v>571</v>
      </c>
      <c r="B590" s="90" t="s">
        <v>577</v>
      </c>
      <c r="C590" s="41" t="str">
        <f>'[1]Özet tablo'!P589</f>
        <v>KIRIKKALE</v>
      </c>
      <c r="D590" s="41"/>
      <c r="E590" s="41"/>
      <c r="F590" s="41"/>
      <c r="G590" s="91">
        <v>15</v>
      </c>
      <c r="H590" s="91">
        <v>43</v>
      </c>
      <c r="I590" s="91">
        <v>87</v>
      </c>
      <c r="J590" s="91">
        <v>145</v>
      </c>
      <c r="K590" s="92">
        <v>12</v>
      </c>
      <c r="L590" s="92">
        <v>36</v>
      </c>
      <c r="M590" s="92">
        <v>77</v>
      </c>
      <c r="N590" s="92">
        <v>125</v>
      </c>
      <c r="O590" s="93">
        <v>8</v>
      </c>
      <c r="P590" s="40">
        <v>13</v>
      </c>
      <c r="Q590" s="94">
        <f t="shared" si="451"/>
        <v>-20</v>
      </c>
      <c r="R590" s="95">
        <f t="shared" si="452"/>
        <v>-0.13793103448275862</v>
      </c>
      <c r="S590" s="96">
        <v>136</v>
      </c>
      <c r="T590" s="96">
        <v>178</v>
      </c>
      <c r="U590" s="96">
        <v>142</v>
      </c>
      <c r="V590" s="96">
        <v>184</v>
      </c>
      <c r="W590" s="96">
        <v>320</v>
      </c>
      <c r="X590" s="96">
        <v>456</v>
      </c>
      <c r="Y590" s="73">
        <f t="shared" si="458"/>
        <v>8.8235294117647065</v>
      </c>
      <c r="Z590" s="73">
        <f t="shared" si="459"/>
        <v>20.224719101123593</v>
      </c>
      <c r="AA590" s="73">
        <f t="shared" si="460"/>
        <v>50.704225352112672</v>
      </c>
      <c r="AB590" s="73">
        <f t="shared" si="461"/>
        <v>33.75</v>
      </c>
      <c r="AC590" s="73">
        <f t="shared" si="462"/>
        <v>26.315789473684209</v>
      </c>
      <c r="AD590" s="97">
        <f t="shared" si="463"/>
        <v>212</v>
      </c>
      <c r="AE590" s="40">
        <f t="shared" si="464"/>
        <v>70</v>
      </c>
      <c r="AF590" s="98">
        <v>155</v>
      </c>
      <c r="AG590" s="98">
        <v>127</v>
      </c>
      <c r="AH590" s="98">
        <v>156</v>
      </c>
      <c r="AI590" s="98">
        <v>123</v>
      </c>
      <c r="AJ590" s="98">
        <v>37</v>
      </c>
      <c r="AK590" s="98">
        <v>28</v>
      </c>
      <c r="AL590" s="76">
        <v>10</v>
      </c>
      <c r="AM590" s="76">
        <v>13</v>
      </c>
      <c r="AN590" s="77">
        <v>24</v>
      </c>
      <c r="AO590" s="77">
        <v>62</v>
      </c>
      <c r="AP590" s="77">
        <v>75</v>
      </c>
      <c r="AQ590" s="77">
        <v>2</v>
      </c>
      <c r="AR590" s="77">
        <f t="shared" si="490"/>
        <v>163</v>
      </c>
      <c r="AS590" s="77">
        <v>15</v>
      </c>
      <c r="AT590" s="78">
        <v>6</v>
      </c>
      <c r="AU590" s="79">
        <v>22</v>
      </c>
      <c r="AV590" s="80">
        <f t="shared" si="465"/>
        <v>34.4</v>
      </c>
      <c r="AW590" s="80">
        <f t="shared" si="466"/>
        <v>44.444444444444443</v>
      </c>
      <c r="AX590" s="80">
        <f t="shared" si="467"/>
        <v>50.40650406504065</v>
      </c>
      <c r="AY590" s="81">
        <f t="shared" si="468"/>
        <v>18.897637795275589</v>
      </c>
      <c r="AZ590" s="81">
        <f t="shared" si="469"/>
        <v>39.743589743589745</v>
      </c>
      <c r="BA590" s="81">
        <f t="shared" si="470"/>
        <v>64.375</v>
      </c>
      <c r="BB590" s="81">
        <f t="shared" si="471"/>
        <v>52.215189873417721</v>
      </c>
      <c r="BC590" s="81">
        <f t="shared" si="472"/>
        <v>44.250871080139369</v>
      </c>
      <c r="BD590" s="82">
        <f t="shared" si="491"/>
        <v>57</v>
      </c>
      <c r="BE590" s="83">
        <v>10</v>
      </c>
      <c r="BF590" s="83">
        <v>13</v>
      </c>
      <c r="BG590" s="83">
        <v>24</v>
      </c>
      <c r="BH590" s="83">
        <v>56</v>
      </c>
      <c r="BI590" s="83">
        <v>74</v>
      </c>
      <c r="BJ590" s="83">
        <v>6</v>
      </c>
      <c r="BK590" s="77">
        <f t="shared" si="492"/>
        <v>160</v>
      </c>
      <c r="BL590" s="83">
        <f t="shared" si="473"/>
        <v>9</v>
      </c>
      <c r="BM590" s="84">
        <v>11</v>
      </c>
      <c r="BN590" s="83">
        <f t="shared" si="474"/>
        <v>11</v>
      </c>
      <c r="BO590" s="83">
        <f t="shared" si="475"/>
        <v>24</v>
      </c>
      <c r="BP590" s="83">
        <f t="shared" si="476"/>
        <v>42</v>
      </c>
      <c r="BQ590" s="83">
        <f t="shared" si="477"/>
        <v>64</v>
      </c>
      <c r="BR590" s="83">
        <f t="shared" si="478"/>
        <v>6</v>
      </c>
      <c r="BS590" s="77">
        <f t="shared" si="493"/>
        <v>136</v>
      </c>
      <c r="BT590" s="83">
        <f t="shared" si="479"/>
        <v>0</v>
      </c>
      <c r="BU590" s="77"/>
      <c r="BV590" s="83">
        <f t="shared" si="480"/>
        <v>0</v>
      </c>
      <c r="BW590" s="83">
        <f t="shared" si="481"/>
        <v>0</v>
      </c>
      <c r="BX590" s="83">
        <f t="shared" si="482"/>
        <v>0</v>
      </c>
      <c r="BY590" s="83">
        <f t="shared" si="483"/>
        <v>0</v>
      </c>
      <c r="BZ590" s="83">
        <f t="shared" si="484"/>
        <v>0</v>
      </c>
      <c r="CA590" s="77">
        <f t="shared" si="494"/>
        <v>0</v>
      </c>
      <c r="CC590" s="77"/>
      <c r="CI590" s="77">
        <f t="shared" si="495"/>
        <v>0</v>
      </c>
      <c r="CP590" s="77">
        <f t="shared" si="496"/>
        <v>0</v>
      </c>
      <c r="CQ590" s="85">
        <f t="shared" si="485"/>
        <v>1</v>
      </c>
      <c r="CR590" s="77">
        <v>2</v>
      </c>
      <c r="CS590" s="85">
        <f t="shared" si="454"/>
        <v>2</v>
      </c>
      <c r="CT590" s="85">
        <f t="shared" si="455"/>
        <v>0</v>
      </c>
      <c r="CU590" s="85">
        <f t="shared" si="456"/>
        <v>14</v>
      </c>
      <c r="CV590" s="85">
        <f t="shared" si="457"/>
        <v>10</v>
      </c>
      <c r="CW590" s="85">
        <f t="shared" si="453"/>
        <v>0</v>
      </c>
      <c r="CX590" s="77">
        <f t="shared" si="497"/>
        <v>24</v>
      </c>
      <c r="CY590" s="85">
        <v>1</v>
      </c>
      <c r="CZ590" s="85">
        <v>2</v>
      </c>
      <c r="DA590" s="85">
        <v>0</v>
      </c>
      <c r="DB590" s="85">
        <v>14</v>
      </c>
      <c r="DC590" s="85">
        <v>10</v>
      </c>
      <c r="DD590" s="85">
        <v>0</v>
      </c>
      <c r="DP590" s="85">
        <v>1</v>
      </c>
      <c r="DQ590" s="85">
        <v>1</v>
      </c>
      <c r="DR590" s="85">
        <v>0</v>
      </c>
      <c r="DS590" s="85">
        <v>2</v>
      </c>
      <c r="DT590" s="85">
        <v>4</v>
      </c>
      <c r="DU590" s="85">
        <v>1</v>
      </c>
      <c r="ET590" s="85">
        <v>6</v>
      </c>
      <c r="EU590" s="85">
        <v>6</v>
      </c>
      <c r="EV590" s="85">
        <v>7</v>
      </c>
      <c r="EW590" s="85">
        <v>25</v>
      </c>
      <c r="EX590" s="85">
        <v>37</v>
      </c>
      <c r="EY590" s="85">
        <v>3</v>
      </c>
      <c r="EZ590" s="85">
        <v>2</v>
      </c>
      <c r="FA590" s="85">
        <v>4</v>
      </c>
      <c r="FB590" s="85">
        <v>17</v>
      </c>
      <c r="FC590" s="85">
        <v>15</v>
      </c>
      <c r="FD590" s="85">
        <v>23</v>
      </c>
      <c r="FE590" s="85">
        <v>2</v>
      </c>
      <c r="FL590" s="86">
        <f t="shared" si="498"/>
        <v>50.299999999999983</v>
      </c>
      <c r="FM590" s="99">
        <f t="shared" si="486"/>
        <v>2</v>
      </c>
      <c r="FN590" s="99">
        <f t="shared" si="487"/>
        <v>0</v>
      </c>
      <c r="FO590" s="100">
        <f t="shared" si="488"/>
        <v>0.34</v>
      </c>
      <c r="FP590" s="100">
        <f t="shared" si="489"/>
        <v>0</v>
      </c>
      <c r="FQ590" s="101">
        <v>0.26909937604769762</v>
      </c>
      <c r="FR590" s="101">
        <v>9.5550148254163803E-2</v>
      </c>
      <c r="FS590" s="101">
        <v>-1.3075811569273322E-4</v>
      </c>
      <c r="FT590" s="100" t="s">
        <v>2168</v>
      </c>
      <c r="FU590" s="100" t="s">
        <v>2337</v>
      </c>
      <c r="FV590" s="100" t="s">
        <v>2250</v>
      </c>
      <c r="FW590" s="100" t="s">
        <v>1548</v>
      </c>
      <c r="FX590" s="100" t="s">
        <v>2062</v>
      </c>
      <c r="FY590" s="100" t="s">
        <v>1816</v>
      </c>
      <c r="FZ590" s="100" t="s">
        <v>1866</v>
      </c>
      <c r="GA590" s="100" t="s">
        <v>2145</v>
      </c>
      <c r="GB590" s="100"/>
    </row>
    <row r="591" spans="1:184" hidden="1" x14ac:dyDescent="0.25">
      <c r="A591" s="32" t="s">
        <v>571</v>
      </c>
      <c r="B591" s="90" t="s">
        <v>1051</v>
      </c>
      <c r="C591" s="41" t="str">
        <f>'[1]Özet tablo'!P590</f>
        <v>KIRIKKALE</v>
      </c>
      <c r="D591" s="41"/>
      <c r="E591" s="41"/>
      <c r="F591" s="41"/>
      <c r="G591" s="91">
        <v>120</v>
      </c>
      <c r="H591" s="91">
        <v>711</v>
      </c>
      <c r="I591" s="91">
        <v>1597</v>
      </c>
      <c r="J591" s="91">
        <v>2428</v>
      </c>
      <c r="K591" s="92">
        <v>154</v>
      </c>
      <c r="L591" s="92">
        <v>714</v>
      </c>
      <c r="M591" s="92">
        <v>1768</v>
      </c>
      <c r="N591" s="92">
        <v>2636</v>
      </c>
      <c r="O591" s="93">
        <v>75</v>
      </c>
      <c r="P591" s="40">
        <v>445</v>
      </c>
      <c r="Q591" s="94">
        <f t="shared" ref="Q591:Q654" si="499">N591-J591</f>
        <v>208</v>
      </c>
      <c r="R591" s="95">
        <f t="shared" ref="R591:R654" si="500">(N591-J591)/J591</f>
        <v>8.5667215815486003E-2</v>
      </c>
      <c r="S591" s="96">
        <v>1897</v>
      </c>
      <c r="T591" s="96">
        <v>2572</v>
      </c>
      <c r="U591" s="96">
        <v>1930</v>
      </c>
      <c r="V591" s="96">
        <v>2606</v>
      </c>
      <c r="W591" s="96">
        <v>4502</v>
      </c>
      <c r="X591" s="96">
        <v>6399</v>
      </c>
      <c r="Y591" s="73">
        <f t="shared" si="458"/>
        <v>8.1180811808118083</v>
      </c>
      <c r="Z591" s="73">
        <f t="shared" si="459"/>
        <v>27.760497667185071</v>
      </c>
      <c r="AA591" s="73">
        <f t="shared" si="460"/>
        <v>72.435233160621763</v>
      </c>
      <c r="AB591" s="73">
        <f t="shared" si="461"/>
        <v>46.912483340737445</v>
      </c>
      <c r="AC591" s="73">
        <f t="shared" si="462"/>
        <v>35.411783091107985</v>
      </c>
      <c r="AD591" s="97">
        <f t="shared" si="463"/>
        <v>2390</v>
      </c>
      <c r="AE591" s="40">
        <f t="shared" si="464"/>
        <v>532</v>
      </c>
      <c r="AF591" s="98">
        <v>2390</v>
      </c>
      <c r="AG591" s="98">
        <v>1904</v>
      </c>
      <c r="AH591" s="98">
        <v>2425</v>
      </c>
      <c r="AI591" s="98">
        <v>1915</v>
      </c>
      <c r="AJ591" s="98">
        <v>678</v>
      </c>
      <c r="AK591" s="98">
        <v>555</v>
      </c>
      <c r="AL591" s="76">
        <v>61</v>
      </c>
      <c r="AM591" s="76">
        <v>139</v>
      </c>
      <c r="AN591" s="77">
        <v>143</v>
      </c>
      <c r="AO591" s="77">
        <v>701</v>
      </c>
      <c r="AP591" s="77">
        <v>1647</v>
      </c>
      <c r="AQ591" s="77">
        <v>87</v>
      </c>
      <c r="AR591" s="77">
        <f t="shared" si="490"/>
        <v>2578</v>
      </c>
      <c r="AS591" s="77">
        <v>505</v>
      </c>
      <c r="AT591" s="78">
        <v>47</v>
      </c>
      <c r="AU591" s="79">
        <v>184</v>
      </c>
      <c r="AV591" s="80">
        <f t="shared" si="465"/>
        <v>35.925634982979837</v>
      </c>
      <c r="AW591" s="80">
        <f t="shared" si="466"/>
        <v>44.47004608294931</v>
      </c>
      <c r="AX591" s="80">
        <f t="shared" si="467"/>
        <v>64.177545691906005</v>
      </c>
      <c r="AY591" s="81">
        <f t="shared" si="468"/>
        <v>7.5105042016806722</v>
      </c>
      <c r="AZ591" s="81">
        <f t="shared" si="469"/>
        <v>28.907216494845361</v>
      </c>
      <c r="BA591" s="81">
        <f t="shared" si="470"/>
        <v>72.425761666023917</v>
      </c>
      <c r="BB591" s="81">
        <f t="shared" si="471"/>
        <v>51.394978078915898</v>
      </c>
      <c r="BC591" s="81">
        <f t="shared" si="472"/>
        <v>44.941071825661552</v>
      </c>
      <c r="BD591" s="82">
        <f t="shared" si="491"/>
        <v>715</v>
      </c>
      <c r="BE591" s="83">
        <v>63</v>
      </c>
      <c r="BF591" s="83">
        <v>175</v>
      </c>
      <c r="BG591" s="83">
        <v>154</v>
      </c>
      <c r="BH591" s="83">
        <v>646</v>
      </c>
      <c r="BI591" s="83">
        <v>1710</v>
      </c>
      <c r="BJ591" s="83">
        <v>132</v>
      </c>
      <c r="BK591" s="77">
        <f t="shared" si="492"/>
        <v>2642</v>
      </c>
      <c r="BL591" s="83">
        <f t="shared" si="473"/>
        <v>53</v>
      </c>
      <c r="BM591" s="84">
        <v>113</v>
      </c>
      <c r="BN591" s="83">
        <f t="shared" si="474"/>
        <v>146</v>
      </c>
      <c r="BO591" s="83">
        <f t="shared" si="475"/>
        <v>81</v>
      </c>
      <c r="BP591" s="83">
        <f t="shared" si="476"/>
        <v>532</v>
      </c>
      <c r="BQ591" s="83">
        <f t="shared" si="477"/>
        <v>1574</v>
      </c>
      <c r="BR591" s="83">
        <f t="shared" si="478"/>
        <v>119</v>
      </c>
      <c r="BS591" s="77">
        <f t="shared" si="493"/>
        <v>2306</v>
      </c>
      <c r="BT591" s="83">
        <f t="shared" si="479"/>
        <v>5</v>
      </c>
      <c r="BU591" s="77">
        <v>17</v>
      </c>
      <c r="BV591" s="83">
        <f t="shared" si="480"/>
        <v>17</v>
      </c>
      <c r="BW591" s="83">
        <f t="shared" si="481"/>
        <v>28</v>
      </c>
      <c r="BX591" s="83">
        <f t="shared" si="482"/>
        <v>79</v>
      </c>
      <c r="BY591" s="83">
        <f t="shared" si="483"/>
        <v>113</v>
      </c>
      <c r="BZ591" s="83">
        <f t="shared" si="484"/>
        <v>11</v>
      </c>
      <c r="CA591" s="77">
        <f t="shared" si="494"/>
        <v>231</v>
      </c>
      <c r="CB591" s="85">
        <v>5</v>
      </c>
      <c r="CC591" s="77">
        <v>9</v>
      </c>
      <c r="CD591" s="85">
        <v>12</v>
      </c>
      <c r="CE591" s="85">
        <v>45</v>
      </c>
      <c r="CF591" s="85">
        <v>35</v>
      </c>
      <c r="CG591" s="85">
        <v>23</v>
      </c>
      <c r="CH591" s="85">
        <v>2</v>
      </c>
      <c r="CI591" s="77">
        <f t="shared" si="495"/>
        <v>105</v>
      </c>
      <c r="CP591" s="77">
        <f t="shared" si="496"/>
        <v>0</v>
      </c>
      <c r="CQ591" s="85">
        <f t="shared" si="485"/>
        <v>0</v>
      </c>
      <c r="CR591" s="77"/>
      <c r="CS591" s="85">
        <f t="shared" si="454"/>
        <v>0</v>
      </c>
      <c r="CT591" s="85">
        <f t="shared" si="455"/>
        <v>0</v>
      </c>
      <c r="CU591" s="85">
        <f t="shared" si="456"/>
        <v>0</v>
      </c>
      <c r="CV591" s="85">
        <f t="shared" si="457"/>
        <v>0</v>
      </c>
      <c r="CW591" s="85">
        <f t="shared" si="453"/>
        <v>0</v>
      </c>
      <c r="CX591" s="77">
        <f t="shared" si="497"/>
        <v>0</v>
      </c>
      <c r="DV591" s="85">
        <v>4</v>
      </c>
      <c r="DW591" s="85">
        <v>7</v>
      </c>
      <c r="DX591" s="85">
        <v>1</v>
      </c>
      <c r="DY591" s="85">
        <v>22</v>
      </c>
      <c r="DZ591" s="85">
        <v>49</v>
      </c>
      <c r="EA591" s="85">
        <v>7</v>
      </c>
      <c r="EB591" s="85">
        <v>1</v>
      </c>
      <c r="EC591" s="85">
        <v>10</v>
      </c>
      <c r="ED591" s="85">
        <v>27</v>
      </c>
      <c r="EE591" s="85">
        <v>57</v>
      </c>
      <c r="EF591" s="85">
        <v>64</v>
      </c>
      <c r="EG591" s="85">
        <v>4</v>
      </c>
      <c r="EH591" s="85">
        <v>3</v>
      </c>
      <c r="EI591" s="85">
        <v>3</v>
      </c>
      <c r="EJ591" s="85">
        <v>2</v>
      </c>
      <c r="EK591" s="85">
        <v>6</v>
      </c>
      <c r="EL591" s="85">
        <v>11</v>
      </c>
      <c r="EM591" s="85">
        <v>4</v>
      </c>
      <c r="ET591" s="85">
        <v>40</v>
      </c>
      <c r="EU591" s="85">
        <v>88</v>
      </c>
      <c r="EV591" s="85">
        <v>16</v>
      </c>
      <c r="EW591" s="85">
        <v>210</v>
      </c>
      <c r="EX591" s="85">
        <v>1057</v>
      </c>
      <c r="EY591" s="85">
        <v>80</v>
      </c>
      <c r="EZ591" s="85">
        <v>10</v>
      </c>
      <c r="FA591" s="85">
        <v>55</v>
      </c>
      <c r="FB591" s="85">
        <v>63</v>
      </c>
      <c r="FC591" s="85">
        <v>316</v>
      </c>
      <c r="FD591" s="85">
        <v>506</v>
      </c>
      <c r="FE591" s="85">
        <v>35</v>
      </c>
      <c r="FL591" s="86">
        <f t="shared" si="498"/>
        <v>556</v>
      </c>
      <c r="FM591" s="99">
        <f t="shared" si="486"/>
        <v>27</v>
      </c>
      <c r="FN591" s="99">
        <f t="shared" si="487"/>
        <v>5</v>
      </c>
      <c r="FO591" s="100">
        <f t="shared" si="488"/>
        <v>4.59</v>
      </c>
      <c r="FP591" s="100">
        <f t="shared" si="489"/>
        <v>855</v>
      </c>
      <c r="FQ591" s="101">
        <v>8.0139372822299521E-2</v>
      </c>
      <c r="FR591" s="101">
        <v>-4.3048694424840973E-2</v>
      </c>
      <c r="FS591" s="101">
        <v>-3.2982456140350981E-2</v>
      </c>
      <c r="FT591" s="100" t="s">
        <v>1654</v>
      </c>
      <c r="FU591" s="100" t="s">
        <v>2294</v>
      </c>
      <c r="FV591" s="100" t="s">
        <v>2356</v>
      </c>
      <c r="FW591" s="100" t="s">
        <v>1759</v>
      </c>
      <c r="FX591" s="100" t="s">
        <v>2230</v>
      </c>
      <c r="FY591" s="100" t="s">
        <v>1910</v>
      </c>
      <c r="FZ591" s="100" t="s">
        <v>1532</v>
      </c>
      <c r="GA591" s="100" t="s">
        <v>1936</v>
      </c>
      <c r="GB591" s="100"/>
    </row>
    <row r="592" spans="1:184" hidden="1" x14ac:dyDescent="0.25">
      <c r="A592" s="32" t="s">
        <v>571</v>
      </c>
      <c r="B592" s="90" t="s">
        <v>578</v>
      </c>
      <c r="C592" s="41" t="str">
        <f>'[1]Özet tablo'!P591</f>
        <v>KIRIKKALE</v>
      </c>
      <c r="D592" s="41"/>
      <c r="E592" s="41"/>
      <c r="F592" s="41"/>
      <c r="G592" s="91">
        <v>5</v>
      </c>
      <c r="H592" s="91">
        <v>24</v>
      </c>
      <c r="I592" s="91">
        <v>25</v>
      </c>
      <c r="J592" s="91">
        <v>54</v>
      </c>
      <c r="K592" s="92">
        <v>2</v>
      </c>
      <c r="L592" s="92">
        <v>14</v>
      </c>
      <c r="M592" s="92">
        <v>24</v>
      </c>
      <c r="N592" s="92">
        <v>40</v>
      </c>
      <c r="O592" s="93">
        <v>2</v>
      </c>
      <c r="P592" s="40">
        <v>1</v>
      </c>
      <c r="Q592" s="94">
        <f t="shared" si="499"/>
        <v>-14</v>
      </c>
      <c r="R592" s="95">
        <f t="shared" si="500"/>
        <v>-0.25925925925925924</v>
      </c>
      <c r="S592" s="96">
        <v>42</v>
      </c>
      <c r="T592" s="96">
        <v>60</v>
      </c>
      <c r="U592" s="96">
        <v>53</v>
      </c>
      <c r="V592" s="96">
        <v>66</v>
      </c>
      <c r="W592" s="96">
        <v>113</v>
      </c>
      <c r="X592" s="96">
        <v>155</v>
      </c>
      <c r="Y592" s="73">
        <f t="shared" si="458"/>
        <v>4.7619047619047619</v>
      </c>
      <c r="Z592" s="73">
        <f t="shared" si="459"/>
        <v>23.333333333333332</v>
      </c>
      <c r="AA592" s="73">
        <f t="shared" si="460"/>
        <v>47.169811320754718</v>
      </c>
      <c r="AB592" s="73">
        <f t="shared" si="461"/>
        <v>34.513274336283182</v>
      </c>
      <c r="AC592" s="73">
        <f t="shared" si="462"/>
        <v>26.451612903225808</v>
      </c>
      <c r="AD592" s="97">
        <f t="shared" si="463"/>
        <v>74</v>
      </c>
      <c r="AE592" s="40">
        <f t="shared" si="464"/>
        <v>28</v>
      </c>
      <c r="AF592" s="98">
        <v>52</v>
      </c>
      <c r="AG592" s="98">
        <v>34</v>
      </c>
      <c r="AH592" s="98">
        <v>52</v>
      </c>
      <c r="AI592" s="98">
        <v>44</v>
      </c>
      <c r="AJ592" s="98">
        <v>13</v>
      </c>
      <c r="AK592" s="98">
        <v>9</v>
      </c>
      <c r="AL592" s="76">
        <v>1</v>
      </c>
      <c r="AM592" s="76">
        <v>3</v>
      </c>
      <c r="AN592" s="77">
        <v>0</v>
      </c>
      <c r="AO592" s="77">
        <v>10</v>
      </c>
      <c r="AP592" s="77">
        <v>16</v>
      </c>
      <c r="AQ592" s="77">
        <v>2</v>
      </c>
      <c r="AR592" s="77">
        <f t="shared" si="490"/>
        <v>28</v>
      </c>
      <c r="AS592" s="77">
        <v>6</v>
      </c>
      <c r="AT592" s="78">
        <v>5</v>
      </c>
      <c r="AU592" s="79">
        <v>5</v>
      </c>
      <c r="AV592" s="80">
        <f t="shared" si="465"/>
        <v>15.384615384615385</v>
      </c>
      <c r="AW592" s="80">
        <f t="shared" si="466"/>
        <v>22.916666666666664</v>
      </c>
      <c r="AX592" s="80">
        <f t="shared" si="467"/>
        <v>27.27272727272727</v>
      </c>
      <c r="AY592" s="81">
        <f t="shared" si="468"/>
        <v>0</v>
      </c>
      <c r="AZ592" s="81">
        <f t="shared" si="469"/>
        <v>19.230769230769234</v>
      </c>
      <c r="BA592" s="81">
        <f t="shared" si="470"/>
        <v>45.614035087719294</v>
      </c>
      <c r="BB592" s="81">
        <f t="shared" si="471"/>
        <v>33.027522935779821</v>
      </c>
      <c r="BC592" s="81">
        <f t="shared" si="472"/>
        <v>28.571428571428569</v>
      </c>
      <c r="BD592" s="82">
        <f t="shared" si="491"/>
        <v>31</v>
      </c>
      <c r="BE592" s="83">
        <v>1</v>
      </c>
      <c r="BF592" s="83">
        <v>2</v>
      </c>
      <c r="BG592" s="83">
        <v>0</v>
      </c>
      <c r="BH592" s="83">
        <v>9</v>
      </c>
      <c r="BI592" s="83">
        <v>17</v>
      </c>
      <c r="BJ592" s="83">
        <v>1</v>
      </c>
      <c r="BK592" s="77">
        <f t="shared" si="492"/>
        <v>27</v>
      </c>
      <c r="BL592" s="83">
        <f t="shared" si="473"/>
        <v>1</v>
      </c>
      <c r="BM592" s="84">
        <v>3</v>
      </c>
      <c r="BN592" s="83">
        <f t="shared" si="474"/>
        <v>2</v>
      </c>
      <c r="BO592" s="83">
        <f t="shared" si="475"/>
        <v>0</v>
      </c>
      <c r="BP592" s="83">
        <f t="shared" si="476"/>
        <v>9</v>
      </c>
      <c r="BQ592" s="83">
        <f t="shared" si="477"/>
        <v>17</v>
      </c>
      <c r="BR592" s="83">
        <f t="shared" si="478"/>
        <v>1</v>
      </c>
      <c r="BS592" s="77">
        <f t="shared" si="493"/>
        <v>27</v>
      </c>
      <c r="BT592" s="83">
        <f t="shared" si="479"/>
        <v>0</v>
      </c>
      <c r="BU592" s="77"/>
      <c r="BV592" s="83">
        <f t="shared" si="480"/>
        <v>0</v>
      </c>
      <c r="BW592" s="83">
        <f t="shared" si="481"/>
        <v>0</v>
      </c>
      <c r="BX592" s="83">
        <f t="shared" si="482"/>
        <v>0</v>
      </c>
      <c r="BY592" s="83">
        <f t="shared" si="483"/>
        <v>0</v>
      </c>
      <c r="BZ592" s="83">
        <f t="shared" si="484"/>
        <v>0</v>
      </c>
      <c r="CA592" s="77">
        <f t="shared" si="494"/>
        <v>0</v>
      </c>
      <c r="CC592" s="77"/>
      <c r="CI592" s="77">
        <f t="shared" si="495"/>
        <v>0</v>
      </c>
      <c r="CP592" s="77">
        <f t="shared" si="496"/>
        <v>0</v>
      </c>
      <c r="CQ592" s="85">
        <f t="shared" si="485"/>
        <v>0</v>
      </c>
      <c r="CR592" s="77"/>
      <c r="CS592" s="85">
        <f t="shared" si="454"/>
        <v>0</v>
      </c>
      <c r="CT592" s="85">
        <f t="shared" si="455"/>
        <v>0</v>
      </c>
      <c r="CU592" s="85">
        <f t="shared" si="456"/>
        <v>0</v>
      </c>
      <c r="CV592" s="85">
        <f t="shared" si="457"/>
        <v>0</v>
      </c>
      <c r="CW592" s="85">
        <f t="shared" si="453"/>
        <v>0</v>
      </c>
      <c r="CX592" s="77">
        <f t="shared" si="497"/>
        <v>0</v>
      </c>
      <c r="ET592" s="85">
        <v>1</v>
      </c>
      <c r="EU592" s="85">
        <v>2</v>
      </c>
      <c r="EV592" s="85">
        <v>0</v>
      </c>
      <c r="EW592" s="85">
        <v>9</v>
      </c>
      <c r="EX592" s="85">
        <v>17</v>
      </c>
      <c r="EY592" s="85">
        <v>1</v>
      </c>
      <c r="FL592" s="86">
        <f t="shared" si="498"/>
        <v>34.199999999999989</v>
      </c>
      <c r="FM592" s="99">
        <f t="shared" si="486"/>
        <v>1</v>
      </c>
      <c r="FN592" s="99">
        <f t="shared" si="487"/>
        <v>0</v>
      </c>
      <c r="FO592" s="100">
        <f t="shared" si="488"/>
        <v>0.17</v>
      </c>
      <c r="FP592" s="100">
        <f t="shared" si="489"/>
        <v>0</v>
      </c>
      <c r="FQ592" s="101">
        <v>0.40632063849161698</v>
      </c>
      <c r="FR592" s="101">
        <v>0.39894732045205955</v>
      </c>
      <c r="FS592" s="101">
        <v>0.39546256212922865</v>
      </c>
      <c r="FT592" s="100" t="s">
        <v>1512</v>
      </c>
      <c r="FU592" s="100" t="s">
        <v>1513</v>
      </c>
      <c r="FV592" s="100" t="s">
        <v>1514</v>
      </c>
      <c r="FW592" s="100" t="s">
        <v>1515</v>
      </c>
      <c r="FX592" s="100" t="s">
        <v>1516</v>
      </c>
      <c r="FY592" s="100" t="s">
        <v>1424</v>
      </c>
      <c r="FZ592" s="100" t="s">
        <v>1425</v>
      </c>
      <c r="GA592" s="100" t="s">
        <v>1474</v>
      </c>
      <c r="GB592" s="100"/>
    </row>
    <row r="593" spans="1:184" hidden="1" x14ac:dyDescent="0.25">
      <c r="A593" s="32" t="s">
        <v>571</v>
      </c>
      <c r="B593" s="90" t="s">
        <v>579</v>
      </c>
      <c r="C593" s="41" t="str">
        <f>'[1]Özet tablo'!P592</f>
        <v>KIRIKKALE</v>
      </c>
      <c r="D593" s="41"/>
      <c r="E593" s="41"/>
      <c r="F593" s="41"/>
      <c r="G593" s="91">
        <v>23</v>
      </c>
      <c r="H593" s="91">
        <v>95</v>
      </c>
      <c r="I593" s="91">
        <v>156</v>
      </c>
      <c r="J593" s="91">
        <v>274</v>
      </c>
      <c r="K593" s="92">
        <v>34</v>
      </c>
      <c r="L593" s="92">
        <v>85</v>
      </c>
      <c r="M593" s="92">
        <v>167</v>
      </c>
      <c r="N593" s="92">
        <v>286</v>
      </c>
      <c r="O593" s="93">
        <v>5</v>
      </c>
      <c r="P593" s="40">
        <v>46</v>
      </c>
      <c r="Q593" s="94">
        <f t="shared" si="499"/>
        <v>12</v>
      </c>
      <c r="R593" s="95">
        <f t="shared" si="500"/>
        <v>4.3795620437956206E-2</v>
      </c>
      <c r="S593" s="96">
        <v>165</v>
      </c>
      <c r="T593" s="96">
        <v>189</v>
      </c>
      <c r="U593" s="96">
        <v>169</v>
      </c>
      <c r="V593" s="96">
        <v>221</v>
      </c>
      <c r="W593" s="96">
        <v>358</v>
      </c>
      <c r="X593" s="96">
        <v>523</v>
      </c>
      <c r="Y593" s="73">
        <f t="shared" si="458"/>
        <v>20.606060606060606</v>
      </c>
      <c r="Z593" s="73">
        <f t="shared" si="459"/>
        <v>44.973544973544968</v>
      </c>
      <c r="AA593" s="73">
        <f t="shared" si="460"/>
        <v>74.556213017751489</v>
      </c>
      <c r="AB593" s="73">
        <f t="shared" si="461"/>
        <v>58.938547486033521</v>
      </c>
      <c r="AC593" s="73">
        <f t="shared" si="462"/>
        <v>46.845124282982795</v>
      </c>
      <c r="AD593" s="97">
        <f t="shared" si="463"/>
        <v>147</v>
      </c>
      <c r="AE593" s="40">
        <f t="shared" si="464"/>
        <v>43</v>
      </c>
      <c r="AF593" s="98">
        <v>235</v>
      </c>
      <c r="AG593" s="98">
        <v>183</v>
      </c>
      <c r="AH593" s="98">
        <v>218</v>
      </c>
      <c r="AI593" s="98">
        <v>142</v>
      </c>
      <c r="AJ593" s="98">
        <v>56</v>
      </c>
      <c r="AK593" s="98">
        <v>37</v>
      </c>
      <c r="AL593" s="76">
        <v>10</v>
      </c>
      <c r="AM593" s="76">
        <v>29</v>
      </c>
      <c r="AN593" s="77">
        <v>45</v>
      </c>
      <c r="AO593" s="77">
        <v>137</v>
      </c>
      <c r="AP593" s="77">
        <v>184</v>
      </c>
      <c r="AQ593" s="77">
        <v>2</v>
      </c>
      <c r="AR593" s="77">
        <f t="shared" si="490"/>
        <v>368</v>
      </c>
      <c r="AS593" s="77">
        <v>46</v>
      </c>
      <c r="AT593" s="78">
        <v>2</v>
      </c>
      <c r="AU593" s="79">
        <v>20</v>
      </c>
      <c r="AV593" s="80">
        <f t="shared" si="465"/>
        <v>56.92307692307692</v>
      </c>
      <c r="AW593" s="80">
        <f t="shared" si="466"/>
        <v>76.944444444444443</v>
      </c>
      <c r="AX593" s="80">
        <f t="shared" si="467"/>
        <v>98.591549295774655</v>
      </c>
      <c r="AY593" s="81">
        <f t="shared" si="468"/>
        <v>24.590163934426229</v>
      </c>
      <c r="AZ593" s="81">
        <f t="shared" si="469"/>
        <v>62.844036697247709</v>
      </c>
      <c r="BA593" s="81">
        <f t="shared" si="470"/>
        <v>104.04040404040404</v>
      </c>
      <c r="BB593" s="81">
        <f t="shared" si="471"/>
        <v>82.451923076923066</v>
      </c>
      <c r="BC593" s="81">
        <f t="shared" si="472"/>
        <v>65.879265091863516</v>
      </c>
      <c r="BD593" s="82">
        <f t="shared" si="491"/>
        <v>-8</v>
      </c>
      <c r="BE593" s="83">
        <v>10</v>
      </c>
      <c r="BF593" s="83">
        <v>27</v>
      </c>
      <c r="BG593" s="83">
        <v>43</v>
      </c>
      <c r="BH593" s="83">
        <v>132</v>
      </c>
      <c r="BI593" s="83">
        <v>190</v>
      </c>
      <c r="BJ593" s="83">
        <v>4</v>
      </c>
      <c r="BK593" s="77">
        <f t="shared" si="492"/>
        <v>369</v>
      </c>
      <c r="BL593" s="83">
        <f t="shared" si="473"/>
        <v>6</v>
      </c>
      <c r="BM593" s="84">
        <v>13</v>
      </c>
      <c r="BN593" s="83">
        <f t="shared" si="474"/>
        <v>12</v>
      </c>
      <c r="BO593" s="83">
        <f t="shared" si="475"/>
        <v>13</v>
      </c>
      <c r="BP593" s="83">
        <f t="shared" si="476"/>
        <v>67</v>
      </c>
      <c r="BQ593" s="83">
        <f t="shared" si="477"/>
        <v>98</v>
      </c>
      <c r="BR593" s="83">
        <f t="shared" si="478"/>
        <v>2</v>
      </c>
      <c r="BS593" s="77">
        <f t="shared" si="493"/>
        <v>180</v>
      </c>
      <c r="BT593" s="83">
        <f t="shared" si="479"/>
        <v>3</v>
      </c>
      <c r="BU593" s="77">
        <v>12</v>
      </c>
      <c r="BV593" s="83">
        <f t="shared" si="480"/>
        <v>12</v>
      </c>
      <c r="BW593" s="83">
        <f t="shared" si="481"/>
        <v>19</v>
      </c>
      <c r="BX593" s="83">
        <f t="shared" si="482"/>
        <v>47</v>
      </c>
      <c r="BY593" s="83">
        <f t="shared" si="483"/>
        <v>84</v>
      </c>
      <c r="BZ593" s="83">
        <f t="shared" si="484"/>
        <v>2</v>
      </c>
      <c r="CA593" s="77">
        <f t="shared" si="494"/>
        <v>152</v>
      </c>
      <c r="CB593" s="85">
        <v>1</v>
      </c>
      <c r="CC593" s="77">
        <v>4</v>
      </c>
      <c r="CD593" s="85">
        <v>3</v>
      </c>
      <c r="CE593" s="85">
        <v>11</v>
      </c>
      <c r="CF593" s="85">
        <v>18</v>
      </c>
      <c r="CG593" s="85">
        <v>8</v>
      </c>
      <c r="CH593" s="85">
        <v>0</v>
      </c>
      <c r="CI593" s="77">
        <f t="shared" si="495"/>
        <v>37</v>
      </c>
      <c r="CP593" s="77">
        <f t="shared" si="496"/>
        <v>0</v>
      </c>
      <c r="CQ593" s="85">
        <f t="shared" si="485"/>
        <v>0</v>
      </c>
      <c r="CR593" s="77"/>
      <c r="CS593" s="85">
        <f t="shared" si="454"/>
        <v>0</v>
      </c>
      <c r="CT593" s="85">
        <f t="shared" si="455"/>
        <v>0</v>
      </c>
      <c r="CU593" s="85">
        <f t="shared" si="456"/>
        <v>0</v>
      </c>
      <c r="CV593" s="85">
        <f t="shared" si="457"/>
        <v>0</v>
      </c>
      <c r="CW593" s="85">
        <f t="shared" si="453"/>
        <v>0</v>
      </c>
      <c r="CX593" s="77">
        <f t="shared" si="497"/>
        <v>0</v>
      </c>
      <c r="EB593" s="85">
        <v>3</v>
      </c>
      <c r="EC593" s="85">
        <v>12</v>
      </c>
      <c r="ED593" s="85">
        <v>19</v>
      </c>
      <c r="EE593" s="85">
        <v>47</v>
      </c>
      <c r="EF593" s="85">
        <v>84</v>
      </c>
      <c r="EG593" s="85">
        <v>2</v>
      </c>
      <c r="ET593" s="85">
        <v>5</v>
      </c>
      <c r="EU593" s="85">
        <v>8</v>
      </c>
      <c r="EV593" s="85">
        <v>2</v>
      </c>
      <c r="EW593" s="85">
        <v>31</v>
      </c>
      <c r="EX593" s="85">
        <v>78</v>
      </c>
      <c r="EY593" s="85">
        <v>2</v>
      </c>
      <c r="EZ593" s="85">
        <v>1</v>
      </c>
      <c r="FA593" s="85">
        <v>4</v>
      </c>
      <c r="FB593" s="85">
        <v>11</v>
      </c>
      <c r="FC593" s="85">
        <v>36</v>
      </c>
      <c r="FD593" s="85">
        <v>20</v>
      </c>
      <c r="FE593" s="85">
        <v>0</v>
      </c>
      <c r="FL593" s="86">
        <f t="shared" si="498"/>
        <v>0</v>
      </c>
      <c r="FM593" s="99">
        <f t="shared" si="486"/>
        <v>0</v>
      </c>
      <c r="FN593" s="99">
        <f t="shared" si="487"/>
        <v>0</v>
      </c>
      <c r="FO593" s="100">
        <f t="shared" si="488"/>
        <v>0</v>
      </c>
      <c r="FP593" s="100">
        <f t="shared" si="489"/>
        <v>0</v>
      </c>
      <c r="FQ593" s="101">
        <v>0.21576721285976661</v>
      </c>
      <c r="FR593" s="101">
        <v>5.6865047375369591E-2</v>
      </c>
      <c r="FS593" s="101">
        <v>-2.912661584355309E-2</v>
      </c>
      <c r="FT593" s="100" t="s">
        <v>1885</v>
      </c>
      <c r="FU593" s="100" t="s">
        <v>1662</v>
      </c>
      <c r="FV593" s="100" t="s">
        <v>2116</v>
      </c>
      <c r="FW593" s="100" t="s">
        <v>2075</v>
      </c>
      <c r="FX593" s="100" t="s">
        <v>1745</v>
      </c>
      <c r="FY593" s="100" t="s">
        <v>2117</v>
      </c>
      <c r="FZ593" s="100" t="s">
        <v>2069</v>
      </c>
      <c r="GA593" s="100" t="s">
        <v>2044</v>
      </c>
      <c r="GB593" s="100"/>
    </row>
    <row r="594" spans="1:184" hidden="1" x14ac:dyDescent="0.25">
      <c r="A594" s="32" t="s">
        <v>580</v>
      </c>
      <c r="B594" s="90" t="s">
        <v>581</v>
      </c>
      <c r="C594" s="41" t="str">
        <f>'[1]Özet tablo'!P593</f>
        <v>KIRKLARELİ</v>
      </c>
      <c r="D594" s="41"/>
      <c r="E594" s="41"/>
      <c r="F594" s="41"/>
      <c r="G594" s="91">
        <v>43</v>
      </c>
      <c r="H594" s="91">
        <v>157</v>
      </c>
      <c r="I594" s="91">
        <v>282</v>
      </c>
      <c r="J594" s="91">
        <v>482</v>
      </c>
      <c r="K594" s="92">
        <v>41</v>
      </c>
      <c r="L594" s="92">
        <v>188</v>
      </c>
      <c r="M594" s="92">
        <v>306</v>
      </c>
      <c r="N594" s="92">
        <v>535</v>
      </c>
      <c r="O594" s="93">
        <v>12</v>
      </c>
      <c r="P594" s="40">
        <v>94</v>
      </c>
      <c r="Q594" s="94">
        <f t="shared" si="499"/>
        <v>53</v>
      </c>
      <c r="R594" s="95">
        <f t="shared" si="500"/>
        <v>0.10995850622406639</v>
      </c>
      <c r="S594" s="96">
        <v>321</v>
      </c>
      <c r="T594" s="96">
        <v>451</v>
      </c>
      <c r="U594" s="96">
        <v>292</v>
      </c>
      <c r="V594" s="96">
        <v>425</v>
      </c>
      <c r="W594" s="96">
        <v>743</v>
      </c>
      <c r="X594" s="96">
        <v>1064</v>
      </c>
      <c r="Y594" s="73">
        <f t="shared" si="458"/>
        <v>12.772585669781931</v>
      </c>
      <c r="Z594" s="73">
        <f t="shared" si="459"/>
        <v>41.685144124168517</v>
      </c>
      <c r="AA594" s="73">
        <f t="shared" si="460"/>
        <v>76.712328767123282</v>
      </c>
      <c r="AB594" s="73">
        <f t="shared" si="461"/>
        <v>55.450874831763116</v>
      </c>
      <c r="AC594" s="73">
        <f t="shared" si="462"/>
        <v>42.575187969924812</v>
      </c>
      <c r="AD594" s="97">
        <f t="shared" si="463"/>
        <v>331</v>
      </c>
      <c r="AE594" s="40">
        <f t="shared" si="464"/>
        <v>68</v>
      </c>
      <c r="AF594" s="98">
        <v>389</v>
      </c>
      <c r="AG594" s="98">
        <v>307</v>
      </c>
      <c r="AH594" s="98">
        <v>400</v>
      </c>
      <c r="AI594" s="98">
        <v>307</v>
      </c>
      <c r="AJ594" s="98">
        <v>124</v>
      </c>
      <c r="AK594" s="98">
        <v>85</v>
      </c>
      <c r="AL594" s="76">
        <v>13</v>
      </c>
      <c r="AM594" s="76">
        <v>23</v>
      </c>
      <c r="AN594" s="77">
        <v>61</v>
      </c>
      <c r="AO594" s="77">
        <v>166</v>
      </c>
      <c r="AP594" s="77">
        <v>279</v>
      </c>
      <c r="AQ594" s="77">
        <v>15</v>
      </c>
      <c r="AR594" s="77">
        <f t="shared" si="490"/>
        <v>521</v>
      </c>
      <c r="AS594" s="77">
        <v>98</v>
      </c>
      <c r="AT594" s="78">
        <v>17</v>
      </c>
      <c r="AU594" s="79">
        <v>25</v>
      </c>
      <c r="AV594" s="80">
        <f t="shared" si="465"/>
        <v>41.856677524429969</v>
      </c>
      <c r="AW594" s="80">
        <f t="shared" si="466"/>
        <v>51.202263083451207</v>
      </c>
      <c r="AX594" s="80">
        <f t="shared" si="467"/>
        <v>63.843648208469048</v>
      </c>
      <c r="AY594" s="81">
        <f t="shared" si="468"/>
        <v>19.869706840390879</v>
      </c>
      <c r="AZ594" s="81">
        <f t="shared" si="469"/>
        <v>41.5</v>
      </c>
      <c r="BA594" s="81">
        <f t="shared" si="470"/>
        <v>74.477958236658935</v>
      </c>
      <c r="BB594" s="81">
        <f t="shared" si="471"/>
        <v>58.604091456077015</v>
      </c>
      <c r="BC594" s="81">
        <f t="shared" si="472"/>
        <v>51.761517615176153</v>
      </c>
      <c r="BD594" s="82">
        <f t="shared" si="491"/>
        <v>110</v>
      </c>
      <c r="BE594" s="83">
        <v>13</v>
      </c>
      <c r="BF594" s="83">
        <v>28</v>
      </c>
      <c r="BG594" s="83">
        <v>49</v>
      </c>
      <c r="BH594" s="83">
        <v>180</v>
      </c>
      <c r="BI594" s="83">
        <v>298</v>
      </c>
      <c r="BJ594" s="83">
        <v>25</v>
      </c>
      <c r="BK594" s="77">
        <f t="shared" si="492"/>
        <v>552</v>
      </c>
      <c r="BL594" s="83">
        <f t="shared" si="473"/>
        <v>13</v>
      </c>
      <c r="BM594" s="84">
        <v>23</v>
      </c>
      <c r="BN594" s="83">
        <f t="shared" si="474"/>
        <v>28</v>
      </c>
      <c r="BO594" s="83">
        <f t="shared" si="475"/>
        <v>49</v>
      </c>
      <c r="BP594" s="83">
        <f t="shared" si="476"/>
        <v>180</v>
      </c>
      <c r="BQ594" s="83">
        <f t="shared" si="477"/>
        <v>298</v>
      </c>
      <c r="BR594" s="83">
        <f t="shared" si="478"/>
        <v>25</v>
      </c>
      <c r="BS594" s="77">
        <f t="shared" si="493"/>
        <v>552</v>
      </c>
      <c r="BT594" s="83">
        <f t="shared" si="479"/>
        <v>0</v>
      </c>
      <c r="BU594" s="77"/>
      <c r="BV594" s="83">
        <f t="shared" si="480"/>
        <v>0</v>
      </c>
      <c r="BW594" s="83">
        <f t="shared" si="481"/>
        <v>0</v>
      </c>
      <c r="BX594" s="83">
        <f t="shared" si="482"/>
        <v>0</v>
      </c>
      <c r="BY594" s="83">
        <f t="shared" si="483"/>
        <v>0</v>
      </c>
      <c r="BZ594" s="83">
        <f t="shared" si="484"/>
        <v>0</v>
      </c>
      <c r="CA594" s="77">
        <f t="shared" si="494"/>
        <v>0</v>
      </c>
      <c r="CC594" s="77"/>
      <c r="CI594" s="77">
        <f t="shared" si="495"/>
        <v>0</v>
      </c>
      <c r="CP594" s="77">
        <f t="shared" si="496"/>
        <v>0</v>
      </c>
      <c r="CQ594" s="85">
        <f t="shared" si="485"/>
        <v>0</v>
      </c>
      <c r="CR594" s="77"/>
      <c r="CS594" s="85">
        <f t="shared" si="454"/>
        <v>0</v>
      </c>
      <c r="CT594" s="85">
        <f t="shared" si="455"/>
        <v>0</v>
      </c>
      <c r="CU594" s="85">
        <f t="shared" si="456"/>
        <v>0</v>
      </c>
      <c r="CV594" s="85">
        <f t="shared" si="457"/>
        <v>0</v>
      </c>
      <c r="CW594" s="85">
        <f t="shared" si="453"/>
        <v>0</v>
      </c>
      <c r="CX594" s="77">
        <f t="shared" si="497"/>
        <v>0</v>
      </c>
      <c r="ET594" s="85">
        <v>11</v>
      </c>
      <c r="EU594" s="85">
        <v>20</v>
      </c>
      <c r="EV594" s="85">
        <v>9</v>
      </c>
      <c r="EW594" s="85">
        <v>100</v>
      </c>
      <c r="EX594" s="85">
        <v>267</v>
      </c>
      <c r="EY594" s="85">
        <v>17</v>
      </c>
      <c r="EZ594" s="85">
        <v>2</v>
      </c>
      <c r="FA594" s="85">
        <v>8</v>
      </c>
      <c r="FB594" s="85">
        <v>40</v>
      </c>
      <c r="FC594" s="85">
        <v>80</v>
      </c>
      <c r="FD594" s="85">
        <v>31</v>
      </c>
      <c r="FE594" s="85">
        <v>8</v>
      </c>
      <c r="FL594" s="86">
        <f t="shared" si="498"/>
        <v>17.899999999999977</v>
      </c>
      <c r="FM594" s="99">
        <f t="shared" si="486"/>
        <v>0</v>
      </c>
      <c r="FN594" s="99">
        <f t="shared" si="487"/>
        <v>0</v>
      </c>
      <c r="FO594" s="100">
        <f t="shared" si="488"/>
        <v>0</v>
      </c>
      <c r="FP594" s="100">
        <f t="shared" si="489"/>
        <v>0</v>
      </c>
      <c r="FQ594" s="101">
        <v>6.2132112491824786E-2</v>
      </c>
      <c r="FR594" s="101">
        <v>-0.13868913088144633</v>
      </c>
      <c r="FS594" s="101">
        <v>8.9843750000000843E-3</v>
      </c>
      <c r="FT594" s="100" t="s">
        <v>2242</v>
      </c>
      <c r="FU594" s="100" t="s">
        <v>2366</v>
      </c>
      <c r="FV594" s="100" t="s">
        <v>2241</v>
      </c>
      <c r="FW594" s="100" t="s">
        <v>1778</v>
      </c>
      <c r="FX594" s="100" t="s">
        <v>2294</v>
      </c>
      <c r="FY594" s="100" t="s">
        <v>1673</v>
      </c>
      <c r="FZ594" s="100" t="s">
        <v>2315</v>
      </c>
      <c r="GA594" s="100" t="s">
        <v>2315</v>
      </c>
      <c r="GB594" s="100"/>
    </row>
    <row r="595" spans="1:184" ht="14.45" hidden="1" customHeight="1" x14ac:dyDescent="0.25">
      <c r="A595" s="32" t="s">
        <v>580</v>
      </c>
      <c r="B595" s="90" t="s">
        <v>582</v>
      </c>
      <c r="C595" s="41" t="str">
        <f>'[1]Özet tablo'!P594</f>
        <v>KIRKLARELİ</v>
      </c>
      <c r="D595" s="41"/>
      <c r="E595" s="41"/>
      <c r="F595" s="41"/>
      <c r="G595" s="91">
        <v>0</v>
      </c>
      <c r="H595" s="91">
        <v>20</v>
      </c>
      <c r="I595" s="91">
        <v>24</v>
      </c>
      <c r="J595" s="91">
        <v>44</v>
      </c>
      <c r="K595" s="92">
        <v>4</v>
      </c>
      <c r="L595" s="92">
        <v>22</v>
      </c>
      <c r="M595" s="92">
        <v>44</v>
      </c>
      <c r="N595" s="92">
        <v>70</v>
      </c>
      <c r="O595" s="93">
        <v>7</v>
      </c>
      <c r="P595" s="40">
        <v>11</v>
      </c>
      <c r="Q595" s="94">
        <f t="shared" si="499"/>
        <v>26</v>
      </c>
      <c r="R595" s="95">
        <f t="shared" si="500"/>
        <v>0.59090909090909094</v>
      </c>
      <c r="S595" s="96">
        <v>72</v>
      </c>
      <c r="T595" s="96">
        <v>68</v>
      </c>
      <c r="U595" s="96">
        <v>63</v>
      </c>
      <c r="V595" s="96">
        <v>77</v>
      </c>
      <c r="W595" s="96">
        <v>131</v>
      </c>
      <c r="X595" s="96">
        <v>203</v>
      </c>
      <c r="Y595" s="73">
        <f t="shared" si="458"/>
        <v>5.5555555555555554</v>
      </c>
      <c r="Z595" s="73">
        <f t="shared" si="459"/>
        <v>32.352941176470587</v>
      </c>
      <c r="AA595" s="73">
        <f t="shared" si="460"/>
        <v>63.492063492063487</v>
      </c>
      <c r="AB595" s="73">
        <f t="shared" si="461"/>
        <v>47.328244274809158</v>
      </c>
      <c r="AC595" s="73">
        <f t="shared" si="462"/>
        <v>32.512315270935957</v>
      </c>
      <c r="AD595" s="97">
        <f t="shared" si="463"/>
        <v>69</v>
      </c>
      <c r="AE595" s="40">
        <f t="shared" si="464"/>
        <v>23</v>
      </c>
      <c r="AF595" s="98">
        <v>92</v>
      </c>
      <c r="AG595" s="98">
        <v>75</v>
      </c>
      <c r="AH595" s="98">
        <v>93</v>
      </c>
      <c r="AI595" s="98">
        <v>49</v>
      </c>
      <c r="AJ595" s="98">
        <v>15</v>
      </c>
      <c r="AK595" s="98">
        <v>21</v>
      </c>
      <c r="AL595" s="76">
        <v>2</v>
      </c>
      <c r="AM595" s="76">
        <v>3</v>
      </c>
      <c r="AN595" s="77">
        <v>7</v>
      </c>
      <c r="AO595" s="77">
        <v>23</v>
      </c>
      <c r="AP595" s="77">
        <v>34</v>
      </c>
      <c r="AQ595" s="77">
        <v>0</v>
      </c>
      <c r="AR595" s="77">
        <f t="shared" si="490"/>
        <v>64</v>
      </c>
      <c r="AS595" s="77">
        <v>7</v>
      </c>
      <c r="AT595" s="77"/>
      <c r="AU595" s="79">
        <v>7</v>
      </c>
      <c r="AV595" s="80">
        <f t="shared" si="465"/>
        <v>27.419354838709676</v>
      </c>
      <c r="AW595" s="80">
        <f t="shared" si="466"/>
        <v>35.2112676056338</v>
      </c>
      <c r="AX595" s="80">
        <f t="shared" si="467"/>
        <v>55.102040816326522</v>
      </c>
      <c r="AY595" s="81">
        <f t="shared" si="468"/>
        <v>9.3333333333333339</v>
      </c>
      <c r="AZ595" s="81">
        <f t="shared" si="469"/>
        <v>24.731182795698924</v>
      </c>
      <c r="BA595" s="81">
        <f t="shared" si="470"/>
        <v>64.0625</v>
      </c>
      <c r="BB595" s="81">
        <f t="shared" si="471"/>
        <v>40.764331210191088</v>
      </c>
      <c r="BC595" s="81">
        <f t="shared" si="472"/>
        <v>34.532374100719423</v>
      </c>
      <c r="BD595" s="82">
        <f t="shared" si="491"/>
        <v>23</v>
      </c>
      <c r="BE595" s="83">
        <v>2</v>
      </c>
      <c r="BF595" s="83">
        <v>4</v>
      </c>
      <c r="BG595" s="83">
        <v>6</v>
      </c>
      <c r="BH595" s="83">
        <v>20</v>
      </c>
      <c r="BI595" s="83">
        <v>37</v>
      </c>
      <c r="BJ595" s="83">
        <v>1</v>
      </c>
      <c r="BK595" s="77">
        <f t="shared" si="492"/>
        <v>64</v>
      </c>
      <c r="BL595" s="83">
        <f t="shared" si="473"/>
        <v>2</v>
      </c>
      <c r="BM595" s="84">
        <v>3</v>
      </c>
      <c r="BN595" s="83">
        <f t="shared" si="474"/>
        <v>4</v>
      </c>
      <c r="BO595" s="83">
        <f t="shared" si="475"/>
        <v>6</v>
      </c>
      <c r="BP595" s="83">
        <f t="shared" si="476"/>
        <v>20</v>
      </c>
      <c r="BQ595" s="83">
        <f t="shared" si="477"/>
        <v>37</v>
      </c>
      <c r="BR595" s="83">
        <f t="shared" si="478"/>
        <v>1</v>
      </c>
      <c r="BS595" s="77">
        <f t="shared" si="493"/>
        <v>64</v>
      </c>
      <c r="BT595" s="83">
        <f t="shared" si="479"/>
        <v>0</v>
      </c>
      <c r="BU595" s="77"/>
      <c r="BV595" s="83">
        <f t="shared" si="480"/>
        <v>0</v>
      </c>
      <c r="BW595" s="83">
        <f t="shared" si="481"/>
        <v>0</v>
      </c>
      <c r="BX595" s="83">
        <f t="shared" si="482"/>
        <v>0</v>
      </c>
      <c r="BY595" s="83">
        <f t="shared" si="483"/>
        <v>0</v>
      </c>
      <c r="BZ595" s="83">
        <f t="shared" si="484"/>
        <v>0</v>
      </c>
      <c r="CA595" s="77">
        <f t="shared" si="494"/>
        <v>0</v>
      </c>
      <c r="CC595" s="77"/>
      <c r="CI595" s="77">
        <f t="shared" si="495"/>
        <v>0</v>
      </c>
      <c r="CP595" s="77">
        <f t="shared" si="496"/>
        <v>0</v>
      </c>
      <c r="CQ595" s="85">
        <f t="shared" si="485"/>
        <v>0</v>
      </c>
      <c r="CR595" s="77"/>
      <c r="CS595" s="85">
        <f t="shared" si="454"/>
        <v>0</v>
      </c>
      <c r="CT595" s="85">
        <f t="shared" si="455"/>
        <v>0</v>
      </c>
      <c r="CU595" s="85">
        <f t="shared" si="456"/>
        <v>0</v>
      </c>
      <c r="CV595" s="85">
        <f t="shared" si="457"/>
        <v>0</v>
      </c>
      <c r="CW595" s="85">
        <f t="shared" si="453"/>
        <v>0</v>
      </c>
      <c r="CX595" s="77">
        <f t="shared" si="497"/>
        <v>0</v>
      </c>
      <c r="ET595" s="85">
        <v>1</v>
      </c>
      <c r="EU595" s="85">
        <v>2</v>
      </c>
      <c r="EV595" s="85">
        <v>0</v>
      </c>
      <c r="EW595" s="85">
        <v>9</v>
      </c>
      <c r="EX595" s="85">
        <v>21</v>
      </c>
      <c r="EY595" s="85">
        <v>1</v>
      </c>
      <c r="EZ595" s="85">
        <v>1</v>
      </c>
      <c r="FA595" s="85">
        <v>2</v>
      </c>
      <c r="FB595" s="85">
        <v>6</v>
      </c>
      <c r="FC595" s="85">
        <v>11</v>
      </c>
      <c r="FD595" s="85">
        <v>16</v>
      </c>
      <c r="FE595" s="85">
        <v>0</v>
      </c>
      <c r="FL595" s="86">
        <f t="shared" si="498"/>
        <v>42.399999999999991</v>
      </c>
      <c r="FM595" s="99">
        <f t="shared" si="486"/>
        <v>2</v>
      </c>
      <c r="FN595" s="99">
        <f t="shared" si="487"/>
        <v>0</v>
      </c>
      <c r="FO595" s="100">
        <f t="shared" si="488"/>
        <v>0.34</v>
      </c>
      <c r="FP595" s="100">
        <f t="shared" si="489"/>
        <v>0</v>
      </c>
      <c r="FQ595" s="101">
        <v>-0.44629629629629636</v>
      </c>
      <c r="FR595" s="101">
        <v>-0.47058823529411764</v>
      </c>
      <c r="FS595" s="101">
        <v>-0.40909090909090901</v>
      </c>
      <c r="FT595" s="100" t="s">
        <v>2350</v>
      </c>
      <c r="FU595" s="100" t="s">
        <v>2350</v>
      </c>
      <c r="FV595" s="100" t="s">
        <v>1758</v>
      </c>
      <c r="FW595" s="100" t="s">
        <v>2376</v>
      </c>
      <c r="FX595" s="100" t="s">
        <v>2380</v>
      </c>
      <c r="FY595" s="100" t="s">
        <v>1986</v>
      </c>
      <c r="FZ595" s="100" t="s">
        <v>2313</v>
      </c>
      <c r="GA595" s="100" t="s">
        <v>2361</v>
      </c>
      <c r="GB595" s="100"/>
    </row>
    <row r="596" spans="1:184" ht="12.75" hidden="1" customHeight="1" x14ac:dyDescent="0.25">
      <c r="A596" s="32" t="s">
        <v>580</v>
      </c>
      <c r="B596" s="90" t="s">
        <v>583</v>
      </c>
      <c r="C596" s="41" t="str">
        <f>'[1]Özet tablo'!P595</f>
        <v>KIRKLARELİ</v>
      </c>
      <c r="D596" s="41"/>
      <c r="E596" s="41"/>
      <c r="F596" s="41"/>
      <c r="G596" s="91">
        <v>0</v>
      </c>
      <c r="H596" s="91">
        <v>3</v>
      </c>
      <c r="I596" s="91">
        <v>12</v>
      </c>
      <c r="J596" s="91">
        <v>15</v>
      </c>
      <c r="K596" s="92">
        <v>0</v>
      </c>
      <c r="L596" s="92">
        <v>9</v>
      </c>
      <c r="M596" s="92">
        <v>13</v>
      </c>
      <c r="N596" s="92">
        <v>22</v>
      </c>
      <c r="O596" s="93"/>
      <c r="P596" s="40">
        <v>2</v>
      </c>
      <c r="Q596" s="94">
        <f t="shared" si="499"/>
        <v>7</v>
      </c>
      <c r="R596" s="95">
        <f t="shared" si="500"/>
        <v>0.46666666666666667</v>
      </c>
      <c r="S596" s="96">
        <v>10</v>
      </c>
      <c r="T596" s="96">
        <v>21</v>
      </c>
      <c r="U596" s="96">
        <v>15</v>
      </c>
      <c r="V596" s="96">
        <v>17</v>
      </c>
      <c r="W596" s="96">
        <v>36</v>
      </c>
      <c r="X596" s="96">
        <v>46</v>
      </c>
      <c r="Y596" s="73">
        <f t="shared" si="458"/>
        <v>0</v>
      </c>
      <c r="Z596" s="73">
        <f t="shared" si="459"/>
        <v>42.857142857142854</v>
      </c>
      <c r="AA596" s="73">
        <f t="shared" si="460"/>
        <v>73.333333333333329</v>
      </c>
      <c r="AB596" s="73">
        <f t="shared" si="461"/>
        <v>55.555555555555557</v>
      </c>
      <c r="AC596" s="73">
        <f t="shared" si="462"/>
        <v>43.478260869565219</v>
      </c>
      <c r="AD596" s="97">
        <f t="shared" si="463"/>
        <v>16</v>
      </c>
      <c r="AE596" s="40">
        <f t="shared" si="464"/>
        <v>4</v>
      </c>
      <c r="AF596" s="98">
        <v>29</v>
      </c>
      <c r="AG596" s="98">
        <v>24</v>
      </c>
      <c r="AH596" s="98">
        <v>21</v>
      </c>
      <c r="AI596" s="98">
        <v>24</v>
      </c>
      <c r="AJ596" s="98">
        <v>6</v>
      </c>
      <c r="AK596" s="98">
        <v>6</v>
      </c>
      <c r="AL596" s="76">
        <v>1</v>
      </c>
      <c r="AM596" s="76">
        <v>1</v>
      </c>
      <c r="AN596" s="77">
        <v>0</v>
      </c>
      <c r="AO596" s="77">
        <v>2</v>
      </c>
      <c r="AP596" s="77">
        <v>13</v>
      </c>
      <c r="AQ596" s="77">
        <v>0</v>
      </c>
      <c r="AR596" s="77">
        <f t="shared" si="490"/>
        <v>15</v>
      </c>
      <c r="AS596" s="77">
        <v>2</v>
      </c>
      <c r="AT596" s="77"/>
      <c r="AU596" s="79">
        <v>0</v>
      </c>
      <c r="AV596" s="80">
        <f t="shared" si="465"/>
        <v>22.916666666666664</v>
      </c>
      <c r="AW596" s="80">
        <f t="shared" si="466"/>
        <v>28.888888888888886</v>
      </c>
      <c r="AX596" s="80">
        <f t="shared" si="467"/>
        <v>45.833333333333329</v>
      </c>
      <c r="AY596" s="81">
        <f t="shared" si="468"/>
        <v>0</v>
      </c>
      <c r="AZ596" s="81">
        <f t="shared" si="469"/>
        <v>9.5238095238095237</v>
      </c>
      <c r="BA596" s="81">
        <f t="shared" si="470"/>
        <v>43.333333333333336</v>
      </c>
      <c r="BB596" s="81">
        <f t="shared" si="471"/>
        <v>29.411764705882355</v>
      </c>
      <c r="BC596" s="81">
        <f t="shared" si="472"/>
        <v>24.074074074074073</v>
      </c>
      <c r="BD596" s="82">
        <f t="shared" si="491"/>
        <v>17</v>
      </c>
      <c r="BE596" s="83">
        <v>1</v>
      </c>
      <c r="BF596" s="83">
        <v>1</v>
      </c>
      <c r="BG596" s="83">
        <v>0</v>
      </c>
      <c r="BH596" s="83">
        <v>2</v>
      </c>
      <c r="BI596" s="83">
        <v>13</v>
      </c>
      <c r="BJ596" s="83">
        <v>4</v>
      </c>
      <c r="BK596" s="77">
        <f t="shared" si="492"/>
        <v>19</v>
      </c>
      <c r="BL596" s="83">
        <f t="shared" si="473"/>
        <v>1</v>
      </c>
      <c r="BM596" s="84">
        <v>1</v>
      </c>
      <c r="BN596" s="83">
        <f t="shared" si="474"/>
        <v>1</v>
      </c>
      <c r="BO596" s="83">
        <f t="shared" si="475"/>
        <v>0</v>
      </c>
      <c r="BP596" s="83">
        <f t="shared" si="476"/>
        <v>2</v>
      </c>
      <c r="BQ596" s="83">
        <f t="shared" si="477"/>
        <v>13</v>
      </c>
      <c r="BR596" s="83">
        <f t="shared" si="478"/>
        <v>4</v>
      </c>
      <c r="BS596" s="77">
        <f t="shared" si="493"/>
        <v>19</v>
      </c>
      <c r="BT596" s="83">
        <f t="shared" si="479"/>
        <v>0</v>
      </c>
      <c r="BU596" s="77"/>
      <c r="BV596" s="83">
        <f t="shared" si="480"/>
        <v>0</v>
      </c>
      <c r="BW596" s="83">
        <f t="shared" si="481"/>
        <v>0</v>
      </c>
      <c r="BX596" s="83">
        <f t="shared" si="482"/>
        <v>0</v>
      </c>
      <c r="BY596" s="83">
        <f t="shared" si="483"/>
        <v>0</v>
      </c>
      <c r="BZ596" s="83">
        <f t="shared" si="484"/>
        <v>0</v>
      </c>
      <c r="CA596" s="77">
        <f t="shared" si="494"/>
        <v>0</v>
      </c>
      <c r="CC596" s="77"/>
      <c r="CI596" s="77">
        <f t="shared" si="495"/>
        <v>0</v>
      </c>
      <c r="CP596" s="77">
        <f t="shared" si="496"/>
        <v>0</v>
      </c>
      <c r="CQ596" s="85">
        <f t="shared" si="485"/>
        <v>0</v>
      </c>
      <c r="CR596" s="77"/>
      <c r="CS596" s="85">
        <f t="shared" si="454"/>
        <v>0</v>
      </c>
      <c r="CT596" s="85">
        <f t="shared" si="455"/>
        <v>0</v>
      </c>
      <c r="CU596" s="85">
        <f t="shared" si="456"/>
        <v>0</v>
      </c>
      <c r="CV596" s="85">
        <f t="shared" si="457"/>
        <v>0</v>
      </c>
      <c r="CW596" s="85">
        <f t="shared" si="453"/>
        <v>0</v>
      </c>
      <c r="CX596" s="77">
        <f t="shared" si="497"/>
        <v>0</v>
      </c>
      <c r="ET596" s="85">
        <v>1</v>
      </c>
      <c r="EU596" s="85">
        <v>1</v>
      </c>
      <c r="EV596" s="85">
        <v>0</v>
      </c>
      <c r="EW596" s="85">
        <v>2</v>
      </c>
      <c r="EX596" s="85">
        <v>13</v>
      </c>
      <c r="EY596" s="85">
        <v>4</v>
      </c>
      <c r="FL596" s="86">
        <f t="shared" si="498"/>
        <v>16.499999999999996</v>
      </c>
      <c r="FM596" s="99">
        <f t="shared" si="486"/>
        <v>0</v>
      </c>
      <c r="FN596" s="99">
        <f t="shared" si="487"/>
        <v>0</v>
      </c>
      <c r="FO596" s="100">
        <f t="shared" si="488"/>
        <v>0</v>
      </c>
      <c r="FP596" s="100">
        <f t="shared" si="489"/>
        <v>0</v>
      </c>
      <c r="FQ596" s="101">
        <v>0.23161988090898039</v>
      </c>
      <c r="FR596" s="101">
        <v>0.15358422244948577</v>
      </c>
      <c r="FS596" s="101">
        <v>5.1779505993168225E-2</v>
      </c>
      <c r="FT596" s="100" t="s">
        <v>2004</v>
      </c>
      <c r="FU596" s="100" t="s">
        <v>2005</v>
      </c>
      <c r="FV596" s="100" t="s">
        <v>2006</v>
      </c>
      <c r="FW596" s="100" t="s">
        <v>1941</v>
      </c>
      <c r="FX596" s="100" t="s">
        <v>1945</v>
      </c>
      <c r="FY596" s="100" t="s">
        <v>1693</v>
      </c>
      <c r="FZ596" s="100" t="s">
        <v>2007</v>
      </c>
      <c r="GA596" s="100" t="s">
        <v>1594</v>
      </c>
      <c r="GB596" s="100"/>
    </row>
    <row r="597" spans="1:184" ht="15" hidden="1" customHeight="1" x14ac:dyDescent="0.25">
      <c r="A597" s="32" t="s">
        <v>580</v>
      </c>
      <c r="B597" s="90" t="s">
        <v>584</v>
      </c>
      <c r="C597" s="41" t="str">
        <f>'[1]Özet tablo'!P596</f>
        <v>KIRKLARELİ</v>
      </c>
      <c r="D597" s="41"/>
      <c r="E597" s="41"/>
      <c r="F597" s="41"/>
      <c r="G597" s="91">
        <v>141</v>
      </c>
      <c r="H597" s="91">
        <v>550</v>
      </c>
      <c r="I597" s="91">
        <v>1178</v>
      </c>
      <c r="J597" s="91">
        <v>1869</v>
      </c>
      <c r="K597" s="92">
        <v>241</v>
      </c>
      <c r="L597" s="92">
        <v>558</v>
      </c>
      <c r="M597" s="92">
        <v>1302</v>
      </c>
      <c r="N597" s="92">
        <v>2101</v>
      </c>
      <c r="O597" s="93">
        <v>28</v>
      </c>
      <c r="P597" s="40">
        <v>374</v>
      </c>
      <c r="Q597" s="94">
        <f t="shared" si="499"/>
        <v>232</v>
      </c>
      <c r="R597" s="95">
        <f t="shared" si="500"/>
        <v>0.12413055109684323</v>
      </c>
      <c r="S597" s="96">
        <v>1203</v>
      </c>
      <c r="T597" s="96">
        <v>1613</v>
      </c>
      <c r="U597" s="96">
        <v>1238</v>
      </c>
      <c r="V597" s="96">
        <v>1642</v>
      </c>
      <c r="W597" s="96">
        <v>2851</v>
      </c>
      <c r="X597" s="96">
        <v>4054</v>
      </c>
      <c r="Y597" s="73">
        <f t="shared" si="458"/>
        <v>20.033250207813801</v>
      </c>
      <c r="Z597" s="73">
        <f t="shared" si="459"/>
        <v>34.593924364538125</v>
      </c>
      <c r="AA597" s="73">
        <f t="shared" si="460"/>
        <v>77.221324717285938</v>
      </c>
      <c r="AB597" s="73">
        <f t="shared" si="461"/>
        <v>53.104173974044201</v>
      </c>
      <c r="AC597" s="73">
        <f t="shared" si="462"/>
        <v>43.290577207696103</v>
      </c>
      <c r="AD597" s="97">
        <f t="shared" si="463"/>
        <v>1337</v>
      </c>
      <c r="AE597" s="40">
        <f t="shared" si="464"/>
        <v>282</v>
      </c>
      <c r="AF597" s="98">
        <v>1592</v>
      </c>
      <c r="AG597" s="98">
        <v>1298</v>
      </c>
      <c r="AH597" s="98">
        <v>1550</v>
      </c>
      <c r="AI597" s="98">
        <v>1233</v>
      </c>
      <c r="AJ597" s="98">
        <v>423</v>
      </c>
      <c r="AK597" s="98">
        <v>342</v>
      </c>
      <c r="AL597" s="76">
        <v>49</v>
      </c>
      <c r="AM597" s="76">
        <v>92</v>
      </c>
      <c r="AN597" s="77">
        <v>230</v>
      </c>
      <c r="AO597" s="77">
        <v>619</v>
      </c>
      <c r="AP597" s="77">
        <v>1264</v>
      </c>
      <c r="AQ597" s="77">
        <v>73</v>
      </c>
      <c r="AR597" s="77">
        <f t="shared" si="490"/>
        <v>2186</v>
      </c>
      <c r="AS597" s="77">
        <v>406</v>
      </c>
      <c r="AT597" s="78">
        <v>13</v>
      </c>
      <c r="AU597" s="79">
        <v>68</v>
      </c>
      <c r="AV597" s="80">
        <f t="shared" si="465"/>
        <v>45.871197155274594</v>
      </c>
      <c r="AW597" s="80">
        <f t="shared" si="466"/>
        <v>55.695292849443042</v>
      </c>
      <c r="AX597" s="80">
        <f t="shared" si="467"/>
        <v>75.506893755068944</v>
      </c>
      <c r="AY597" s="81">
        <f t="shared" si="468"/>
        <v>17.719568567026194</v>
      </c>
      <c r="AZ597" s="81">
        <f t="shared" si="469"/>
        <v>39.935483870967744</v>
      </c>
      <c r="BA597" s="81">
        <f t="shared" si="470"/>
        <v>81.219806763285035</v>
      </c>
      <c r="BB597" s="81">
        <f t="shared" si="471"/>
        <v>61.260137242669998</v>
      </c>
      <c r="BC597" s="81">
        <f t="shared" si="472"/>
        <v>53.317535545023695</v>
      </c>
      <c r="BD597" s="82">
        <f t="shared" si="491"/>
        <v>311</v>
      </c>
      <c r="BE597" s="83">
        <v>50</v>
      </c>
      <c r="BF597" s="83">
        <v>122</v>
      </c>
      <c r="BG597" s="83">
        <v>205</v>
      </c>
      <c r="BH597" s="83">
        <v>580</v>
      </c>
      <c r="BI597" s="83">
        <v>1282</v>
      </c>
      <c r="BJ597" s="83">
        <v>110</v>
      </c>
      <c r="BK597" s="77">
        <f t="shared" si="492"/>
        <v>2177</v>
      </c>
      <c r="BL597" s="83">
        <f t="shared" si="473"/>
        <v>41</v>
      </c>
      <c r="BM597" s="84">
        <v>70</v>
      </c>
      <c r="BN597" s="83">
        <f t="shared" si="474"/>
        <v>101</v>
      </c>
      <c r="BO597" s="83">
        <f t="shared" si="475"/>
        <v>153</v>
      </c>
      <c r="BP597" s="83">
        <f t="shared" si="476"/>
        <v>470</v>
      </c>
      <c r="BQ597" s="83">
        <f t="shared" si="477"/>
        <v>1196</v>
      </c>
      <c r="BR597" s="83">
        <f t="shared" si="478"/>
        <v>102</v>
      </c>
      <c r="BS597" s="77">
        <f t="shared" si="493"/>
        <v>1921</v>
      </c>
      <c r="BT597" s="83">
        <f t="shared" si="479"/>
        <v>3</v>
      </c>
      <c r="BU597" s="77">
        <v>12</v>
      </c>
      <c r="BV597" s="83">
        <f t="shared" si="480"/>
        <v>9</v>
      </c>
      <c r="BW597" s="83">
        <f t="shared" si="481"/>
        <v>19</v>
      </c>
      <c r="BX597" s="83">
        <f t="shared" si="482"/>
        <v>47</v>
      </c>
      <c r="BY597" s="83">
        <f t="shared" si="483"/>
        <v>53</v>
      </c>
      <c r="BZ597" s="83">
        <f t="shared" si="484"/>
        <v>7</v>
      </c>
      <c r="CA597" s="77">
        <f t="shared" si="494"/>
        <v>126</v>
      </c>
      <c r="CB597" s="85">
        <v>6</v>
      </c>
      <c r="CC597" s="77">
        <v>10</v>
      </c>
      <c r="CD597" s="85">
        <v>12</v>
      </c>
      <c r="CE597" s="85">
        <v>33</v>
      </c>
      <c r="CF597" s="85">
        <v>63</v>
      </c>
      <c r="CG597" s="85">
        <v>33</v>
      </c>
      <c r="CH597" s="85">
        <v>1</v>
      </c>
      <c r="CI597" s="77">
        <f t="shared" si="495"/>
        <v>130</v>
      </c>
      <c r="CP597" s="77">
        <f t="shared" si="496"/>
        <v>0</v>
      </c>
      <c r="CQ597" s="85">
        <f t="shared" si="485"/>
        <v>0</v>
      </c>
      <c r="CR597" s="77"/>
      <c r="CS597" s="85">
        <f t="shared" si="454"/>
        <v>0</v>
      </c>
      <c r="CT597" s="85">
        <f t="shared" si="455"/>
        <v>0</v>
      </c>
      <c r="CU597" s="85">
        <f t="shared" si="456"/>
        <v>0</v>
      </c>
      <c r="CV597" s="85">
        <f t="shared" si="457"/>
        <v>0</v>
      </c>
      <c r="CW597" s="85">
        <f t="shared" si="453"/>
        <v>0</v>
      </c>
      <c r="CX597" s="77">
        <f t="shared" si="497"/>
        <v>0</v>
      </c>
      <c r="DP597" s="85">
        <v>1</v>
      </c>
      <c r="DQ597" s="85">
        <v>2</v>
      </c>
      <c r="DR597" s="85">
        <v>1</v>
      </c>
      <c r="DS597" s="85">
        <v>22</v>
      </c>
      <c r="DT597" s="85">
        <v>1</v>
      </c>
      <c r="DU597" s="85">
        <v>0</v>
      </c>
      <c r="DV597" s="85">
        <v>2</v>
      </c>
      <c r="DW597" s="85">
        <v>5</v>
      </c>
      <c r="DX597" s="85">
        <v>4</v>
      </c>
      <c r="DY597" s="85">
        <v>25</v>
      </c>
      <c r="DZ597" s="85">
        <v>38</v>
      </c>
      <c r="EA597" s="85">
        <v>6</v>
      </c>
      <c r="EB597" s="85">
        <v>1</v>
      </c>
      <c r="EC597" s="85">
        <v>4</v>
      </c>
      <c r="ED597" s="85">
        <v>15</v>
      </c>
      <c r="EE597" s="85">
        <v>22</v>
      </c>
      <c r="EF597" s="85">
        <v>15</v>
      </c>
      <c r="EG597" s="85">
        <v>1</v>
      </c>
      <c r="EH597" s="85">
        <v>1</v>
      </c>
      <c r="EI597" s="85">
        <v>1</v>
      </c>
      <c r="EJ597" s="85">
        <v>0</v>
      </c>
      <c r="EK597" s="85">
        <v>3</v>
      </c>
      <c r="EL597" s="85">
        <v>0</v>
      </c>
      <c r="EM597" s="85">
        <v>0</v>
      </c>
      <c r="ET597" s="85">
        <v>36</v>
      </c>
      <c r="EU597" s="85">
        <v>75</v>
      </c>
      <c r="EV597" s="85">
        <v>11</v>
      </c>
      <c r="EW597" s="85">
        <v>216</v>
      </c>
      <c r="EX597" s="85">
        <v>1077</v>
      </c>
      <c r="EY597" s="85">
        <v>99</v>
      </c>
      <c r="EZ597" s="85">
        <v>3</v>
      </c>
      <c r="FA597" s="85">
        <v>23</v>
      </c>
      <c r="FB597" s="85">
        <v>141</v>
      </c>
      <c r="FC597" s="85">
        <v>229</v>
      </c>
      <c r="FD597" s="85">
        <v>118</v>
      </c>
      <c r="FE597" s="85">
        <v>3</v>
      </c>
      <c r="FL597" s="86">
        <f t="shared" si="498"/>
        <v>0</v>
      </c>
      <c r="FM597" s="99">
        <f t="shared" si="486"/>
        <v>0</v>
      </c>
      <c r="FN597" s="99">
        <f t="shared" si="487"/>
        <v>0</v>
      </c>
      <c r="FO597" s="100">
        <f t="shared" si="488"/>
        <v>0</v>
      </c>
      <c r="FP597" s="100">
        <f t="shared" si="489"/>
        <v>0</v>
      </c>
      <c r="FQ597" s="101">
        <v>0.10115668771500418</v>
      </c>
      <c r="FR597" s="101">
        <v>3.2667233560090825E-2</v>
      </c>
      <c r="FS597" s="101">
        <v>4.5855971918818489E-2</v>
      </c>
      <c r="FT597" s="100" t="s">
        <v>1781</v>
      </c>
      <c r="FU597" s="100" t="s">
        <v>1782</v>
      </c>
      <c r="FV597" s="100" t="s">
        <v>1783</v>
      </c>
      <c r="FW597" s="100" t="s">
        <v>1614</v>
      </c>
      <c r="FX597" s="100" t="s">
        <v>1464</v>
      </c>
      <c r="FY597" s="100" t="s">
        <v>1434</v>
      </c>
      <c r="FZ597" s="100" t="s">
        <v>1515</v>
      </c>
      <c r="GA597" s="100" t="s">
        <v>1721</v>
      </c>
      <c r="GB597" s="100"/>
    </row>
    <row r="598" spans="1:184" hidden="1" x14ac:dyDescent="0.25">
      <c r="A598" s="32" t="s">
        <v>580</v>
      </c>
      <c r="B598" s="90" t="s">
        <v>1052</v>
      </c>
      <c r="C598" s="41" t="str">
        <f>'[1]Özet tablo'!P597</f>
        <v>KIRKLARELİ</v>
      </c>
      <c r="D598" s="41"/>
      <c r="E598" s="41"/>
      <c r="F598" s="41"/>
      <c r="G598" s="91">
        <v>168</v>
      </c>
      <c r="H598" s="91">
        <v>425</v>
      </c>
      <c r="I598" s="91">
        <v>665</v>
      </c>
      <c r="J598" s="91">
        <v>1258</v>
      </c>
      <c r="K598" s="92">
        <v>137</v>
      </c>
      <c r="L598" s="92">
        <v>451</v>
      </c>
      <c r="M598" s="92">
        <v>708</v>
      </c>
      <c r="N598" s="92">
        <v>1296</v>
      </c>
      <c r="O598" s="93">
        <v>22</v>
      </c>
      <c r="P598" s="40">
        <v>189</v>
      </c>
      <c r="Q598" s="94">
        <f t="shared" si="499"/>
        <v>38</v>
      </c>
      <c r="R598" s="95">
        <f t="shared" si="500"/>
        <v>3.0206677265500796E-2</v>
      </c>
      <c r="S598" s="96">
        <v>627</v>
      </c>
      <c r="T598" s="96">
        <v>875</v>
      </c>
      <c r="U598" s="96">
        <v>659</v>
      </c>
      <c r="V598" s="96">
        <v>874</v>
      </c>
      <c r="W598" s="96">
        <v>1534</v>
      </c>
      <c r="X598" s="96">
        <v>2161</v>
      </c>
      <c r="Y598" s="73">
        <f t="shared" si="458"/>
        <v>21.850079744816586</v>
      </c>
      <c r="Z598" s="73">
        <f t="shared" si="459"/>
        <v>51.542857142857144</v>
      </c>
      <c r="AA598" s="73">
        <f t="shared" si="460"/>
        <v>82.094081942336871</v>
      </c>
      <c r="AB598" s="73">
        <f t="shared" si="461"/>
        <v>64.667535853976531</v>
      </c>
      <c r="AC598" s="73">
        <f t="shared" si="462"/>
        <v>52.244331328088847</v>
      </c>
      <c r="AD598" s="97">
        <f t="shared" si="463"/>
        <v>542</v>
      </c>
      <c r="AE598" s="40">
        <f t="shared" si="464"/>
        <v>118</v>
      </c>
      <c r="AF598" s="98">
        <v>921</v>
      </c>
      <c r="AG598" s="98">
        <v>736</v>
      </c>
      <c r="AH598" s="98">
        <v>873</v>
      </c>
      <c r="AI598" s="98">
        <v>674</v>
      </c>
      <c r="AJ598" s="98">
        <v>217</v>
      </c>
      <c r="AK598" s="98">
        <v>208</v>
      </c>
      <c r="AL598" s="76">
        <v>30</v>
      </c>
      <c r="AM598" s="76">
        <v>57</v>
      </c>
      <c r="AN598" s="77">
        <v>171</v>
      </c>
      <c r="AO598" s="77">
        <v>413</v>
      </c>
      <c r="AP598" s="77">
        <v>685</v>
      </c>
      <c r="AQ598" s="77">
        <v>50</v>
      </c>
      <c r="AR598" s="77">
        <f t="shared" si="490"/>
        <v>1319</v>
      </c>
      <c r="AS598" s="77">
        <v>201</v>
      </c>
      <c r="AT598" s="78">
        <v>17</v>
      </c>
      <c r="AU598" s="79">
        <v>63</v>
      </c>
      <c r="AV598" s="80">
        <f t="shared" si="465"/>
        <v>50</v>
      </c>
      <c r="AW598" s="80">
        <f t="shared" si="466"/>
        <v>61.215255332902395</v>
      </c>
      <c r="AX598" s="80">
        <f t="shared" si="467"/>
        <v>79.228486646884278</v>
      </c>
      <c r="AY598" s="81">
        <f t="shared" si="468"/>
        <v>23.233695652173914</v>
      </c>
      <c r="AZ598" s="81">
        <f t="shared" si="469"/>
        <v>47.30813287514318</v>
      </c>
      <c r="BA598" s="81">
        <f t="shared" si="470"/>
        <v>85.858585858585855</v>
      </c>
      <c r="BB598" s="81">
        <f t="shared" si="471"/>
        <v>66.78004535147393</v>
      </c>
      <c r="BC598" s="81">
        <f t="shared" si="472"/>
        <v>57.529194837123541</v>
      </c>
      <c r="BD598" s="82">
        <f t="shared" si="491"/>
        <v>126</v>
      </c>
      <c r="BE598" s="83">
        <v>30</v>
      </c>
      <c r="BF598" s="83">
        <v>73</v>
      </c>
      <c r="BG598" s="83">
        <v>162</v>
      </c>
      <c r="BH598" s="83">
        <v>400</v>
      </c>
      <c r="BI598" s="83">
        <v>713</v>
      </c>
      <c r="BJ598" s="83">
        <v>75</v>
      </c>
      <c r="BK598" s="77">
        <f t="shared" si="492"/>
        <v>1350</v>
      </c>
      <c r="BL598" s="83">
        <f t="shared" si="473"/>
        <v>26</v>
      </c>
      <c r="BM598" s="84">
        <v>50</v>
      </c>
      <c r="BN598" s="83">
        <f t="shared" si="474"/>
        <v>63</v>
      </c>
      <c r="BO598" s="83">
        <f t="shared" si="475"/>
        <v>139</v>
      </c>
      <c r="BP598" s="83">
        <f t="shared" si="476"/>
        <v>358</v>
      </c>
      <c r="BQ598" s="83">
        <f t="shared" si="477"/>
        <v>667</v>
      </c>
      <c r="BR598" s="83">
        <f t="shared" si="478"/>
        <v>70</v>
      </c>
      <c r="BS598" s="77">
        <f t="shared" si="493"/>
        <v>1234</v>
      </c>
      <c r="BT598" s="83">
        <f t="shared" si="479"/>
        <v>2</v>
      </c>
      <c r="BU598" s="77">
        <v>2</v>
      </c>
      <c r="BV598" s="83">
        <f t="shared" si="480"/>
        <v>5</v>
      </c>
      <c r="BW598" s="83">
        <f t="shared" si="481"/>
        <v>6</v>
      </c>
      <c r="BX598" s="83">
        <f t="shared" si="482"/>
        <v>17</v>
      </c>
      <c r="BY598" s="83">
        <f t="shared" si="483"/>
        <v>23</v>
      </c>
      <c r="BZ598" s="83">
        <f t="shared" si="484"/>
        <v>2</v>
      </c>
      <c r="CA598" s="77">
        <f t="shared" si="494"/>
        <v>48</v>
      </c>
      <c r="CB598" s="85">
        <v>2</v>
      </c>
      <c r="CC598" s="77">
        <v>5</v>
      </c>
      <c r="CD598" s="85">
        <v>5</v>
      </c>
      <c r="CE598" s="85">
        <v>17</v>
      </c>
      <c r="CF598" s="85">
        <v>25</v>
      </c>
      <c r="CG598" s="85">
        <v>23</v>
      </c>
      <c r="CH598" s="85">
        <v>3</v>
      </c>
      <c r="CI598" s="77">
        <f t="shared" si="495"/>
        <v>68</v>
      </c>
      <c r="CP598" s="77">
        <f t="shared" si="496"/>
        <v>0</v>
      </c>
      <c r="CQ598" s="85">
        <f t="shared" si="485"/>
        <v>0</v>
      </c>
      <c r="CR598" s="77"/>
      <c r="CS598" s="85">
        <f t="shared" si="454"/>
        <v>0</v>
      </c>
      <c r="CT598" s="85">
        <f t="shared" si="455"/>
        <v>0</v>
      </c>
      <c r="CU598" s="85">
        <f t="shared" si="456"/>
        <v>0</v>
      </c>
      <c r="CV598" s="85">
        <f t="shared" si="457"/>
        <v>0</v>
      </c>
      <c r="CW598" s="85">
        <f t="shared" si="453"/>
        <v>0</v>
      </c>
      <c r="CX598" s="77">
        <f t="shared" si="497"/>
        <v>0</v>
      </c>
      <c r="DP598" s="85">
        <v>1</v>
      </c>
      <c r="DQ598" s="85">
        <v>2</v>
      </c>
      <c r="DR598" s="85">
        <v>10</v>
      </c>
      <c r="DS598" s="85">
        <v>11</v>
      </c>
      <c r="DT598" s="85">
        <v>2</v>
      </c>
      <c r="DU598" s="85">
        <v>0</v>
      </c>
      <c r="DV598" s="85">
        <v>1</v>
      </c>
      <c r="DW598" s="85">
        <v>2</v>
      </c>
      <c r="DX598" s="85">
        <v>3</v>
      </c>
      <c r="DY598" s="85">
        <v>11</v>
      </c>
      <c r="DZ598" s="85">
        <v>13</v>
      </c>
      <c r="EA598" s="85">
        <v>2</v>
      </c>
      <c r="EB598" s="85">
        <v>1</v>
      </c>
      <c r="EC598" s="85">
        <v>3</v>
      </c>
      <c r="ED598" s="85">
        <v>3</v>
      </c>
      <c r="EE598" s="85">
        <v>6</v>
      </c>
      <c r="EF598" s="85">
        <v>10</v>
      </c>
      <c r="EG598" s="85">
        <v>0</v>
      </c>
      <c r="ET598" s="85">
        <v>20</v>
      </c>
      <c r="EU598" s="85">
        <v>32</v>
      </c>
      <c r="EV598" s="85">
        <v>6</v>
      </c>
      <c r="EW598" s="85">
        <v>109</v>
      </c>
      <c r="EX598" s="85">
        <v>463</v>
      </c>
      <c r="EY598" s="85">
        <v>55</v>
      </c>
      <c r="EZ598" s="85">
        <v>5</v>
      </c>
      <c r="FA598" s="85">
        <v>29</v>
      </c>
      <c r="FB598" s="85">
        <v>123</v>
      </c>
      <c r="FC598" s="85">
        <v>238</v>
      </c>
      <c r="FD598" s="85">
        <v>202</v>
      </c>
      <c r="FE598" s="85">
        <v>15</v>
      </c>
      <c r="FL598" s="86">
        <f t="shared" si="498"/>
        <v>0</v>
      </c>
      <c r="FM598" s="99">
        <f t="shared" si="486"/>
        <v>0</v>
      </c>
      <c r="FN598" s="99">
        <f t="shared" si="487"/>
        <v>0</v>
      </c>
      <c r="FO598" s="100">
        <f t="shared" si="488"/>
        <v>0</v>
      </c>
      <c r="FP598" s="100">
        <f t="shared" si="489"/>
        <v>0</v>
      </c>
      <c r="FQ598" s="101">
        <v>-0.23326572008113589</v>
      </c>
      <c r="FR598" s="101">
        <v>-0.30397727272727265</v>
      </c>
      <c r="FS598" s="101">
        <v>-0.49450549450549447</v>
      </c>
      <c r="FT598" s="100" t="s">
        <v>1489</v>
      </c>
      <c r="FU598" s="100" t="s">
        <v>2361</v>
      </c>
      <c r="FV598" s="100" t="s">
        <v>2350</v>
      </c>
      <c r="FW598" s="100" t="s">
        <v>2251</v>
      </c>
      <c r="FX598" s="100" t="s">
        <v>2142</v>
      </c>
      <c r="FY598" s="100" t="s">
        <v>2131</v>
      </c>
      <c r="FZ598" s="100" t="s">
        <v>1470</v>
      </c>
      <c r="GA598" s="100" t="s">
        <v>2328</v>
      </c>
      <c r="GB598" s="100"/>
    </row>
    <row r="599" spans="1:184" hidden="1" x14ac:dyDescent="0.25">
      <c r="A599" s="32" t="s">
        <v>580</v>
      </c>
      <c r="B599" s="90" t="s">
        <v>585</v>
      </c>
      <c r="C599" s="41" t="str">
        <f>'[1]Özet tablo'!P598</f>
        <v>KIRKLARELİ</v>
      </c>
      <c r="D599" s="41"/>
      <c r="E599" s="41"/>
      <c r="F599" s="41"/>
      <c r="G599" s="91">
        <v>1</v>
      </c>
      <c r="H599" s="91">
        <v>5</v>
      </c>
      <c r="I599" s="91">
        <v>24</v>
      </c>
      <c r="J599" s="91">
        <v>30</v>
      </c>
      <c r="K599" s="92">
        <v>1</v>
      </c>
      <c r="L599" s="92">
        <v>12</v>
      </c>
      <c r="M599" s="92">
        <v>20</v>
      </c>
      <c r="N599" s="92">
        <v>33</v>
      </c>
      <c r="O599" s="93">
        <v>2</v>
      </c>
      <c r="P599" s="40">
        <v>1</v>
      </c>
      <c r="Q599" s="94">
        <f t="shared" si="499"/>
        <v>3</v>
      </c>
      <c r="R599" s="95">
        <f t="shared" si="500"/>
        <v>0.1</v>
      </c>
      <c r="S599" s="96">
        <v>14</v>
      </c>
      <c r="T599" s="96">
        <v>31</v>
      </c>
      <c r="U599" s="96">
        <v>18</v>
      </c>
      <c r="V599" s="96">
        <v>25</v>
      </c>
      <c r="W599" s="96">
        <v>49</v>
      </c>
      <c r="X599" s="96">
        <v>63</v>
      </c>
      <c r="Y599" s="73">
        <f t="shared" si="458"/>
        <v>7.1428571428571423</v>
      </c>
      <c r="Z599" s="73">
        <f t="shared" si="459"/>
        <v>38.70967741935484</v>
      </c>
      <c r="AA599" s="73">
        <f t="shared" si="460"/>
        <v>116.66666666666667</v>
      </c>
      <c r="AB599" s="73">
        <f t="shared" si="461"/>
        <v>67.346938775510196</v>
      </c>
      <c r="AC599" s="73">
        <f t="shared" si="462"/>
        <v>53.968253968253968</v>
      </c>
      <c r="AD599" s="97">
        <f t="shared" si="463"/>
        <v>16</v>
      </c>
      <c r="AE599" s="40">
        <f t="shared" si="464"/>
        <v>-3</v>
      </c>
      <c r="AF599" s="98">
        <v>25</v>
      </c>
      <c r="AG599" s="98">
        <v>19</v>
      </c>
      <c r="AH599" s="98">
        <v>25</v>
      </c>
      <c r="AI599" s="98">
        <v>30</v>
      </c>
      <c r="AJ599" s="98">
        <v>9</v>
      </c>
      <c r="AK599" s="98">
        <v>10</v>
      </c>
      <c r="AL599" s="76">
        <v>1</v>
      </c>
      <c r="AM599" s="76">
        <v>2</v>
      </c>
      <c r="AN599" s="77">
        <v>1</v>
      </c>
      <c r="AO599" s="77">
        <v>7</v>
      </c>
      <c r="AP599" s="77">
        <v>17</v>
      </c>
      <c r="AQ599" s="77">
        <v>0</v>
      </c>
      <c r="AR599" s="77">
        <f t="shared" si="490"/>
        <v>25</v>
      </c>
      <c r="AS599" s="77">
        <v>1</v>
      </c>
      <c r="AT599" s="78">
        <v>3</v>
      </c>
      <c r="AU599" s="79">
        <v>3</v>
      </c>
      <c r="AV599" s="80">
        <f t="shared" si="465"/>
        <v>34.693877551020407</v>
      </c>
      <c r="AW599" s="80">
        <f t="shared" si="466"/>
        <v>41.818181818181813</v>
      </c>
      <c r="AX599" s="80">
        <f t="shared" si="467"/>
        <v>53.333333333333336</v>
      </c>
      <c r="AY599" s="81">
        <f t="shared" si="468"/>
        <v>5.2631578947368416</v>
      </c>
      <c r="AZ599" s="81">
        <f t="shared" si="469"/>
        <v>28.000000000000004</v>
      </c>
      <c r="BA599" s="81">
        <f t="shared" si="470"/>
        <v>58.974358974358978</v>
      </c>
      <c r="BB599" s="81">
        <f t="shared" si="471"/>
        <v>46.875</v>
      </c>
      <c r="BC599" s="81">
        <f t="shared" si="472"/>
        <v>41.379310344827587</v>
      </c>
      <c r="BD599" s="82">
        <f t="shared" si="491"/>
        <v>16</v>
      </c>
      <c r="BE599" s="83">
        <v>1</v>
      </c>
      <c r="BF599" s="83">
        <v>2</v>
      </c>
      <c r="BG599" s="83">
        <v>1</v>
      </c>
      <c r="BH599" s="83">
        <v>7</v>
      </c>
      <c r="BI599" s="83">
        <v>19</v>
      </c>
      <c r="BJ599" s="83">
        <v>0</v>
      </c>
      <c r="BK599" s="77">
        <f t="shared" si="492"/>
        <v>27</v>
      </c>
      <c r="BL599" s="83">
        <f t="shared" si="473"/>
        <v>1</v>
      </c>
      <c r="BM599" s="84">
        <v>2</v>
      </c>
      <c r="BN599" s="83">
        <f t="shared" si="474"/>
        <v>2</v>
      </c>
      <c r="BO599" s="83">
        <f t="shared" si="475"/>
        <v>1</v>
      </c>
      <c r="BP599" s="83">
        <f t="shared" si="476"/>
        <v>7</v>
      </c>
      <c r="BQ599" s="83">
        <f t="shared" si="477"/>
        <v>19</v>
      </c>
      <c r="BR599" s="83">
        <f t="shared" si="478"/>
        <v>0</v>
      </c>
      <c r="BS599" s="77">
        <f t="shared" si="493"/>
        <v>27</v>
      </c>
      <c r="BT599" s="83">
        <f t="shared" si="479"/>
        <v>0</v>
      </c>
      <c r="BU599" s="77"/>
      <c r="BV599" s="83">
        <f t="shared" si="480"/>
        <v>0</v>
      </c>
      <c r="BW599" s="83">
        <f t="shared" si="481"/>
        <v>0</v>
      </c>
      <c r="BX599" s="83">
        <f t="shared" si="482"/>
        <v>0</v>
      </c>
      <c r="BY599" s="83">
        <f t="shared" si="483"/>
        <v>0</v>
      </c>
      <c r="BZ599" s="83">
        <f t="shared" si="484"/>
        <v>0</v>
      </c>
      <c r="CA599" s="77">
        <f t="shared" si="494"/>
        <v>0</v>
      </c>
      <c r="CC599" s="77"/>
      <c r="CI599" s="77">
        <f t="shared" si="495"/>
        <v>0</v>
      </c>
      <c r="CP599" s="77">
        <f t="shared" si="496"/>
        <v>0</v>
      </c>
      <c r="CQ599" s="85">
        <f t="shared" si="485"/>
        <v>0</v>
      </c>
      <c r="CR599" s="77"/>
      <c r="CS599" s="85">
        <f t="shared" si="454"/>
        <v>0</v>
      </c>
      <c r="CT599" s="85">
        <f t="shared" si="455"/>
        <v>0</v>
      </c>
      <c r="CU599" s="85">
        <f t="shared" si="456"/>
        <v>0</v>
      </c>
      <c r="CV599" s="85">
        <f t="shared" si="457"/>
        <v>0</v>
      </c>
      <c r="CW599" s="85">
        <f t="shared" si="453"/>
        <v>0</v>
      </c>
      <c r="CX599" s="77">
        <f t="shared" si="497"/>
        <v>0</v>
      </c>
      <c r="ET599" s="85">
        <v>1</v>
      </c>
      <c r="EU599" s="85">
        <v>2</v>
      </c>
      <c r="EV599" s="85">
        <v>1</v>
      </c>
      <c r="EW599" s="85">
        <v>7</v>
      </c>
      <c r="EX599" s="85">
        <v>19</v>
      </c>
      <c r="EY599" s="85">
        <v>0</v>
      </c>
      <c r="FL599" s="86">
        <f t="shared" si="498"/>
        <v>11.5</v>
      </c>
      <c r="FM599" s="99">
        <f t="shared" si="486"/>
        <v>0</v>
      </c>
      <c r="FN599" s="99">
        <f t="shared" si="487"/>
        <v>0</v>
      </c>
      <c r="FO599" s="100">
        <f t="shared" si="488"/>
        <v>0</v>
      </c>
      <c r="FP599" s="100">
        <f t="shared" si="489"/>
        <v>0</v>
      </c>
      <c r="FQ599" s="101">
        <v>0.16421591524822018</v>
      </c>
      <c r="FR599" s="101">
        <v>0.17605781315458729</v>
      </c>
      <c r="FS599" s="101">
        <v>6.6341066341066485E-2</v>
      </c>
      <c r="FT599" s="100" t="s">
        <v>2113</v>
      </c>
      <c r="FU599" s="100" t="s">
        <v>1441</v>
      </c>
      <c r="FV599" s="100" t="s">
        <v>1682</v>
      </c>
      <c r="FW599" s="100" t="s">
        <v>1830</v>
      </c>
      <c r="FX599" s="100" t="s">
        <v>2037</v>
      </c>
      <c r="FY599" s="100" t="s">
        <v>1531</v>
      </c>
      <c r="FZ599" s="100" t="s">
        <v>1962</v>
      </c>
      <c r="GA599" s="100" t="s">
        <v>2068</v>
      </c>
      <c r="GB599" s="100"/>
    </row>
    <row r="600" spans="1:184" hidden="1" x14ac:dyDescent="0.25">
      <c r="A600" s="32" t="s">
        <v>580</v>
      </c>
      <c r="B600" s="90" t="s">
        <v>586</v>
      </c>
      <c r="C600" s="41" t="str">
        <f>'[1]Özet tablo'!P599</f>
        <v>KIRKLARELİ</v>
      </c>
      <c r="D600" s="41"/>
      <c r="E600" s="41"/>
      <c r="F600" s="41"/>
      <c r="G600" s="91">
        <v>19</v>
      </c>
      <c r="H600" s="91">
        <v>58</v>
      </c>
      <c r="I600" s="91">
        <v>110</v>
      </c>
      <c r="J600" s="91">
        <v>187</v>
      </c>
      <c r="K600" s="92">
        <v>25</v>
      </c>
      <c r="L600" s="92">
        <v>63</v>
      </c>
      <c r="M600" s="92">
        <v>117</v>
      </c>
      <c r="N600" s="92">
        <v>205</v>
      </c>
      <c r="O600" s="93">
        <v>1</v>
      </c>
      <c r="P600" s="40">
        <v>27</v>
      </c>
      <c r="Q600" s="94">
        <f t="shared" si="499"/>
        <v>18</v>
      </c>
      <c r="R600" s="95">
        <f t="shared" si="500"/>
        <v>9.6256684491978606E-2</v>
      </c>
      <c r="S600" s="96">
        <v>117</v>
      </c>
      <c r="T600" s="96">
        <v>165</v>
      </c>
      <c r="U600" s="96">
        <v>120</v>
      </c>
      <c r="V600" s="96">
        <v>163</v>
      </c>
      <c r="W600" s="96">
        <v>285</v>
      </c>
      <c r="X600" s="96">
        <v>402</v>
      </c>
      <c r="Y600" s="73">
        <f t="shared" si="458"/>
        <v>21.367521367521366</v>
      </c>
      <c r="Z600" s="73">
        <f t="shared" si="459"/>
        <v>38.181818181818187</v>
      </c>
      <c r="AA600" s="73">
        <f t="shared" si="460"/>
        <v>75.833333333333329</v>
      </c>
      <c r="AB600" s="73">
        <f t="shared" si="461"/>
        <v>54.035087719298247</v>
      </c>
      <c r="AC600" s="73">
        <f t="shared" si="462"/>
        <v>44.527363184079604</v>
      </c>
      <c r="AD600" s="97">
        <f t="shared" si="463"/>
        <v>131</v>
      </c>
      <c r="AE600" s="40">
        <f t="shared" si="464"/>
        <v>29</v>
      </c>
      <c r="AF600" s="98">
        <v>157</v>
      </c>
      <c r="AG600" s="98">
        <v>137</v>
      </c>
      <c r="AH600" s="98">
        <v>148</v>
      </c>
      <c r="AI600" s="98">
        <v>121</v>
      </c>
      <c r="AJ600" s="98">
        <v>41</v>
      </c>
      <c r="AK600" s="98">
        <v>42</v>
      </c>
      <c r="AL600" s="76">
        <v>8</v>
      </c>
      <c r="AM600" s="76">
        <v>11</v>
      </c>
      <c r="AN600" s="77">
        <v>24</v>
      </c>
      <c r="AO600" s="77">
        <v>66</v>
      </c>
      <c r="AP600" s="77">
        <v>126</v>
      </c>
      <c r="AQ600" s="77">
        <v>4</v>
      </c>
      <c r="AR600" s="77">
        <f t="shared" si="490"/>
        <v>220</v>
      </c>
      <c r="AS600" s="77">
        <v>32</v>
      </c>
      <c r="AT600" s="77"/>
      <c r="AU600" s="79">
        <v>5</v>
      </c>
      <c r="AV600" s="80">
        <f t="shared" si="465"/>
        <v>47.286821705426355</v>
      </c>
      <c r="AW600" s="80">
        <f t="shared" si="466"/>
        <v>60.966542750929364</v>
      </c>
      <c r="AX600" s="80">
        <f t="shared" si="467"/>
        <v>80.991735537190081</v>
      </c>
      <c r="AY600" s="81">
        <f t="shared" si="468"/>
        <v>17.518248175182482</v>
      </c>
      <c r="AZ600" s="81">
        <f t="shared" si="469"/>
        <v>44.594594594594597</v>
      </c>
      <c r="BA600" s="81">
        <f t="shared" si="470"/>
        <v>80.864197530864203</v>
      </c>
      <c r="BB600" s="81">
        <f t="shared" si="471"/>
        <v>63.548387096774192</v>
      </c>
      <c r="BC600" s="81">
        <f t="shared" si="472"/>
        <v>51.83946488294314</v>
      </c>
      <c r="BD600" s="82">
        <f t="shared" si="491"/>
        <v>31</v>
      </c>
      <c r="BE600" s="83">
        <v>8</v>
      </c>
      <c r="BF600" s="83">
        <v>13</v>
      </c>
      <c r="BG600" s="83">
        <v>26</v>
      </c>
      <c r="BH600" s="83">
        <v>71</v>
      </c>
      <c r="BI600" s="83">
        <v>128</v>
      </c>
      <c r="BJ600" s="83">
        <v>9</v>
      </c>
      <c r="BK600" s="77">
        <f t="shared" si="492"/>
        <v>234</v>
      </c>
      <c r="BL600" s="83">
        <f t="shared" si="473"/>
        <v>8</v>
      </c>
      <c r="BM600" s="84">
        <v>11</v>
      </c>
      <c r="BN600" s="83">
        <f t="shared" si="474"/>
        <v>13</v>
      </c>
      <c r="BO600" s="83">
        <f t="shared" si="475"/>
        <v>26</v>
      </c>
      <c r="BP600" s="83">
        <f t="shared" si="476"/>
        <v>71</v>
      </c>
      <c r="BQ600" s="83">
        <f t="shared" si="477"/>
        <v>128</v>
      </c>
      <c r="BR600" s="83">
        <f t="shared" si="478"/>
        <v>9</v>
      </c>
      <c r="BS600" s="77">
        <f t="shared" si="493"/>
        <v>234</v>
      </c>
      <c r="BT600" s="83">
        <f t="shared" si="479"/>
        <v>0</v>
      </c>
      <c r="BU600" s="77"/>
      <c r="BV600" s="83">
        <f t="shared" si="480"/>
        <v>0</v>
      </c>
      <c r="BW600" s="83">
        <f t="shared" si="481"/>
        <v>0</v>
      </c>
      <c r="BX600" s="83">
        <f t="shared" si="482"/>
        <v>0</v>
      </c>
      <c r="BY600" s="83">
        <f t="shared" si="483"/>
        <v>0</v>
      </c>
      <c r="BZ600" s="83">
        <f t="shared" si="484"/>
        <v>0</v>
      </c>
      <c r="CA600" s="77">
        <f t="shared" si="494"/>
        <v>0</v>
      </c>
      <c r="CC600" s="77"/>
      <c r="CI600" s="77">
        <f t="shared" si="495"/>
        <v>0</v>
      </c>
      <c r="CP600" s="77">
        <f t="shared" si="496"/>
        <v>0</v>
      </c>
      <c r="CQ600" s="85">
        <f t="shared" si="485"/>
        <v>0</v>
      </c>
      <c r="CR600" s="77"/>
      <c r="CS600" s="85">
        <f t="shared" si="454"/>
        <v>0</v>
      </c>
      <c r="CT600" s="85">
        <f t="shared" si="455"/>
        <v>0</v>
      </c>
      <c r="CU600" s="85">
        <f t="shared" si="456"/>
        <v>0</v>
      </c>
      <c r="CV600" s="85">
        <f t="shared" si="457"/>
        <v>0</v>
      </c>
      <c r="CW600" s="85">
        <f t="shared" si="453"/>
        <v>0</v>
      </c>
      <c r="CX600" s="77">
        <f t="shared" si="497"/>
        <v>0</v>
      </c>
      <c r="ET600" s="85">
        <v>7</v>
      </c>
      <c r="EU600" s="85">
        <v>10</v>
      </c>
      <c r="EV600" s="85">
        <v>8</v>
      </c>
      <c r="EW600" s="85">
        <v>41</v>
      </c>
      <c r="EX600" s="85">
        <v>111</v>
      </c>
      <c r="EY600" s="85">
        <v>9</v>
      </c>
      <c r="EZ600" s="85">
        <v>1</v>
      </c>
      <c r="FA600" s="85">
        <v>3</v>
      </c>
      <c r="FB600" s="85">
        <v>18</v>
      </c>
      <c r="FC600" s="85">
        <v>30</v>
      </c>
      <c r="FD600" s="85">
        <v>17</v>
      </c>
      <c r="FE600" s="85">
        <v>0</v>
      </c>
      <c r="FL600" s="86">
        <f t="shared" si="498"/>
        <v>0</v>
      </c>
      <c r="FM600" s="99">
        <f t="shared" si="486"/>
        <v>0</v>
      </c>
      <c r="FN600" s="99">
        <f t="shared" si="487"/>
        <v>0</v>
      </c>
      <c r="FO600" s="100">
        <f t="shared" si="488"/>
        <v>0</v>
      </c>
      <c r="FP600" s="100">
        <f t="shared" si="489"/>
        <v>0</v>
      </c>
      <c r="FQ600" s="101">
        <v>0.61505282964249508</v>
      </c>
      <c r="FR600" s="101">
        <v>0.32493415901487638</v>
      </c>
      <c r="FS600" s="101">
        <v>0.10680536806162158</v>
      </c>
      <c r="FT600" s="100" t="s">
        <v>1496</v>
      </c>
      <c r="FU600" s="100" t="s">
        <v>1573</v>
      </c>
      <c r="FV600" s="100" t="s">
        <v>1633</v>
      </c>
      <c r="FW600" s="100" t="s">
        <v>1497</v>
      </c>
      <c r="FX600" s="100" t="s">
        <v>1634</v>
      </c>
      <c r="FY600" s="100" t="s">
        <v>1635</v>
      </c>
      <c r="FZ600" s="100" t="s">
        <v>1636</v>
      </c>
      <c r="GA600" s="100" t="s">
        <v>1637</v>
      </c>
      <c r="GB600" s="100"/>
    </row>
    <row r="601" spans="1:184" hidden="1" x14ac:dyDescent="0.25">
      <c r="A601" s="32" t="s">
        <v>580</v>
      </c>
      <c r="B601" s="90" t="s">
        <v>587</v>
      </c>
      <c r="C601" s="41" t="str">
        <f>'[1]Özet tablo'!P600</f>
        <v>KIRKLARELİ</v>
      </c>
      <c r="D601" s="41"/>
      <c r="E601" s="41"/>
      <c r="F601" s="41"/>
      <c r="G601" s="91">
        <v>1</v>
      </c>
      <c r="H601" s="91">
        <v>49</v>
      </c>
      <c r="I601" s="91">
        <v>163</v>
      </c>
      <c r="J601" s="91">
        <v>213</v>
      </c>
      <c r="K601" s="92">
        <v>12</v>
      </c>
      <c r="L601" s="92">
        <v>76</v>
      </c>
      <c r="M601" s="92">
        <v>179</v>
      </c>
      <c r="N601" s="92">
        <v>267</v>
      </c>
      <c r="O601" s="93">
        <v>9</v>
      </c>
      <c r="P601" s="40">
        <v>41</v>
      </c>
      <c r="Q601" s="94">
        <f t="shared" si="499"/>
        <v>54</v>
      </c>
      <c r="R601" s="95">
        <f t="shared" si="500"/>
        <v>0.25352112676056338</v>
      </c>
      <c r="S601" s="96">
        <v>180</v>
      </c>
      <c r="T601" s="96">
        <v>252</v>
      </c>
      <c r="U601" s="96">
        <v>202</v>
      </c>
      <c r="V601" s="96">
        <v>261</v>
      </c>
      <c r="W601" s="96">
        <v>454</v>
      </c>
      <c r="X601" s="96">
        <v>634</v>
      </c>
      <c r="Y601" s="73">
        <f t="shared" si="458"/>
        <v>6.666666666666667</v>
      </c>
      <c r="Z601" s="73">
        <f t="shared" si="459"/>
        <v>30.158730158730158</v>
      </c>
      <c r="AA601" s="73">
        <f t="shared" si="460"/>
        <v>72.772277227722768</v>
      </c>
      <c r="AB601" s="73">
        <f t="shared" si="461"/>
        <v>49.118942731277535</v>
      </c>
      <c r="AC601" s="73">
        <f t="shared" si="462"/>
        <v>37.06624605678234</v>
      </c>
      <c r="AD601" s="97">
        <f t="shared" si="463"/>
        <v>231</v>
      </c>
      <c r="AE601" s="40">
        <f t="shared" si="464"/>
        <v>55</v>
      </c>
      <c r="AF601" s="98">
        <v>237</v>
      </c>
      <c r="AG601" s="98">
        <v>184</v>
      </c>
      <c r="AH601" s="98">
        <v>247</v>
      </c>
      <c r="AI601" s="98">
        <v>195</v>
      </c>
      <c r="AJ601" s="98">
        <v>62</v>
      </c>
      <c r="AK601" s="98">
        <v>58</v>
      </c>
      <c r="AL601" s="76">
        <v>12</v>
      </c>
      <c r="AM601" s="76">
        <v>17</v>
      </c>
      <c r="AN601" s="77">
        <v>57</v>
      </c>
      <c r="AO601" s="77">
        <v>121</v>
      </c>
      <c r="AP601" s="77">
        <v>188</v>
      </c>
      <c r="AQ601" s="77">
        <v>5</v>
      </c>
      <c r="AR601" s="77">
        <f t="shared" si="490"/>
        <v>371</v>
      </c>
      <c r="AS601" s="77">
        <v>46</v>
      </c>
      <c r="AT601" s="78">
        <v>4</v>
      </c>
      <c r="AU601" s="79">
        <v>15</v>
      </c>
      <c r="AV601" s="80">
        <f t="shared" si="465"/>
        <v>53.825857519788926</v>
      </c>
      <c r="AW601" s="80">
        <f t="shared" si="466"/>
        <v>60.633484162895925</v>
      </c>
      <c r="AX601" s="80">
        <f t="shared" si="467"/>
        <v>75.384615384615387</v>
      </c>
      <c r="AY601" s="81">
        <f t="shared" si="468"/>
        <v>30.978260869565215</v>
      </c>
      <c r="AZ601" s="81">
        <f t="shared" si="469"/>
        <v>48.987854251012145</v>
      </c>
      <c r="BA601" s="81">
        <f t="shared" si="470"/>
        <v>80.54474708171206</v>
      </c>
      <c r="BB601" s="81">
        <f t="shared" si="471"/>
        <v>65.079365079365076</v>
      </c>
      <c r="BC601" s="81">
        <f t="shared" si="472"/>
        <v>59.863945578231295</v>
      </c>
      <c r="BD601" s="82">
        <f t="shared" si="491"/>
        <v>50</v>
      </c>
      <c r="BE601" s="83">
        <v>12</v>
      </c>
      <c r="BF601" s="83">
        <v>22</v>
      </c>
      <c r="BG601" s="83">
        <v>47</v>
      </c>
      <c r="BH601" s="83">
        <v>121</v>
      </c>
      <c r="BI601" s="83">
        <v>189</v>
      </c>
      <c r="BJ601" s="83">
        <v>13</v>
      </c>
      <c r="BK601" s="77">
        <f t="shared" si="492"/>
        <v>370</v>
      </c>
      <c r="BL601" s="83">
        <f t="shared" si="473"/>
        <v>12</v>
      </c>
      <c r="BM601" s="84">
        <v>17</v>
      </c>
      <c r="BN601" s="83">
        <f t="shared" si="474"/>
        <v>22</v>
      </c>
      <c r="BO601" s="83">
        <f t="shared" si="475"/>
        <v>47</v>
      </c>
      <c r="BP601" s="83">
        <f t="shared" si="476"/>
        <v>121</v>
      </c>
      <c r="BQ601" s="83">
        <f t="shared" si="477"/>
        <v>189</v>
      </c>
      <c r="BR601" s="83">
        <f t="shared" si="478"/>
        <v>13</v>
      </c>
      <c r="BS601" s="77">
        <f t="shared" si="493"/>
        <v>370</v>
      </c>
      <c r="BT601" s="83">
        <f t="shared" si="479"/>
        <v>0</v>
      </c>
      <c r="BU601" s="77"/>
      <c r="BV601" s="83">
        <f t="shared" si="480"/>
        <v>0</v>
      </c>
      <c r="BW601" s="83">
        <f t="shared" si="481"/>
        <v>0</v>
      </c>
      <c r="BX601" s="83">
        <f t="shared" si="482"/>
        <v>0</v>
      </c>
      <c r="BY601" s="83">
        <f t="shared" si="483"/>
        <v>0</v>
      </c>
      <c r="BZ601" s="83">
        <f t="shared" si="484"/>
        <v>0</v>
      </c>
      <c r="CA601" s="77">
        <f t="shared" si="494"/>
        <v>0</v>
      </c>
      <c r="CC601" s="77"/>
      <c r="CI601" s="77">
        <f t="shared" si="495"/>
        <v>0</v>
      </c>
      <c r="CP601" s="77">
        <f t="shared" si="496"/>
        <v>0</v>
      </c>
      <c r="CQ601" s="85">
        <f t="shared" si="485"/>
        <v>0</v>
      </c>
      <c r="CR601" s="77"/>
      <c r="CS601" s="85">
        <f t="shared" si="454"/>
        <v>0</v>
      </c>
      <c r="CT601" s="85">
        <f t="shared" si="455"/>
        <v>0</v>
      </c>
      <c r="CU601" s="85">
        <f t="shared" si="456"/>
        <v>0</v>
      </c>
      <c r="CV601" s="85">
        <f t="shared" si="457"/>
        <v>0</v>
      </c>
      <c r="CW601" s="85">
        <f t="shared" si="453"/>
        <v>0</v>
      </c>
      <c r="CX601" s="77">
        <f t="shared" si="497"/>
        <v>0</v>
      </c>
      <c r="ET601" s="85">
        <v>11</v>
      </c>
      <c r="EU601" s="85">
        <v>14</v>
      </c>
      <c r="EV601" s="85">
        <v>10</v>
      </c>
      <c r="EW601" s="85">
        <v>48</v>
      </c>
      <c r="EX601" s="85">
        <v>150</v>
      </c>
      <c r="EY601" s="85">
        <v>11</v>
      </c>
      <c r="EZ601" s="85">
        <v>1</v>
      </c>
      <c r="FA601" s="85">
        <v>8</v>
      </c>
      <c r="FB601" s="85">
        <v>37</v>
      </c>
      <c r="FC601" s="85">
        <v>73</v>
      </c>
      <c r="FD601" s="85">
        <v>39</v>
      </c>
      <c r="FE601" s="85">
        <v>2</v>
      </c>
      <c r="FL601" s="86">
        <f t="shared" si="498"/>
        <v>0</v>
      </c>
      <c r="FM601" s="99">
        <f t="shared" si="486"/>
        <v>0</v>
      </c>
      <c r="FN601" s="99">
        <f t="shared" si="487"/>
        <v>0</v>
      </c>
      <c r="FO601" s="100">
        <f t="shared" si="488"/>
        <v>0</v>
      </c>
      <c r="FP601" s="100">
        <f t="shared" si="489"/>
        <v>0</v>
      </c>
      <c r="FQ601" s="101">
        <v>-0.35064935064935054</v>
      </c>
      <c r="FR601" s="101">
        <v>-0.19183285849952506</v>
      </c>
      <c r="FS601" s="101">
        <v>-0.24641148325358861</v>
      </c>
      <c r="FT601" s="100" t="s">
        <v>2373</v>
      </c>
      <c r="FU601" s="100" t="s">
        <v>1532</v>
      </c>
      <c r="FV601" s="100" t="s">
        <v>2321</v>
      </c>
      <c r="FW601" s="100" t="s">
        <v>2378</v>
      </c>
      <c r="FX601" s="100" t="s">
        <v>2270</v>
      </c>
      <c r="FY601" s="100" t="s">
        <v>2368</v>
      </c>
      <c r="FZ601" s="100" t="s">
        <v>2369</v>
      </c>
      <c r="GA601" s="100" t="s">
        <v>1502</v>
      </c>
      <c r="GB601" s="100"/>
    </row>
    <row r="602" spans="1:184" ht="14.45" hidden="1" customHeight="1" x14ac:dyDescent="0.25">
      <c r="A602" s="32" t="s">
        <v>588</v>
      </c>
      <c r="B602" s="90" t="s">
        <v>589</v>
      </c>
      <c r="C602" s="41" t="str">
        <f>'[1]Özet tablo'!P601</f>
        <v>KIRŞEHİR</v>
      </c>
      <c r="D602" s="41"/>
      <c r="E602" s="41"/>
      <c r="F602" s="41"/>
      <c r="G602" s="91">
        <v>2</v>
      </c>
      <c r="H602" s="91">
        <v>14</v>
      </c>
      <c r="I602" s="91">
        <v>16</v>
      </c>
      <c r="J602" s="91">
        <v>32</v>
      </c>
      <c r="K602" s="92">
        <v>3</v>
      </c>
      <c r="L602" s="92">
        <v>5</v>
      </c>
      <c r="M602" s="92">
        <v>25</v>
      </c>
      <c r="N602" s="92">
        <v>33</v>
      </c>
      <c r="O602" s="93">
        <v>2</v>
      </c>
      <c r="P602" s="40">
        <v>5</v>
      </c>
      <c r="Q602" s="94">
        <f t="shared" si="499"/>
        <v>1</v>
      </c>
      <c r="R602" s="95">
        <f t="shared" si="500"/>
        <v>3.125E-2</v>
      </c>
      <c r="S602" s="96">
        <v>26</v>
      </c>
      <c r="T602" s="96">
        <v>32</v>
      </c>
      <c r="U602" s="96">
        <v>42</v>
      </c>
      <c r="V602" s="96">
        <v>50</v>
      </c>
      <c r="W602" s="96">
        <v>74</v>
      </c>
      <c r="X602" s="96">
        <v>100</v>
      </c>
      <c r="Y602" s="73">
        <f t="shared" si="458"/>
        <v>11.538461538461538</v>
      </c>
      <c r="Z602" s="73">
        <f t="shared" si="459"/>
        <v>15.625</v>
      </c>
      <c r="AA602" s="73">
        <f t="shared" si="460"/>
        <v>52.380952380952387</v>
      </c>
      <c r="AB602" s="73">
        <f t="shared" si="461"/>
        <v>36.486486486486484</v>
      </c>
      <c r="AC602" s="73">
        <f t="shared" si="462"/>
        <v>30</v>
      </c>
      <c r="AD602" s="97">
        <f t="shared" si="463"/>
        <v>47</v>
      </c>
      <c r="AE602" s="40">
        <f t="shared" si="464"/>
        <v>20</v>
      </c>
      <c r="AF602" s="98">
        <v>41</v>
      </c>
      <c r="AG602" s="98">
        <v>39</v>
      </c>
      <c r="AH602" s="98">
        <v>40</v>
      </c>
      <c r="AI602" s="98">
        <v>29</v>
      </c>
      <c r="AJ602" s="98">
        <v>9</v>
      </c>
      <c r="AK602" s="98">
        <v>12</v>
      </c>
      <c r="AL602" s="76">
        <v>2</v>
      </c>
      <c r="AM602" s="76">
        <v>4</v>
      </c>
      <c r="AN602" s="77">
        <v>0</v>
      </c>
      <c r="AO602" s="77">
        <v>8</v>
      </c>
      <c r="AP602" s="77">
        <v>14</v>
      </c>
      <c r="AQ602" s="77">
        <v>1</v>
      </c>
      <c r="AR602" s="77">
        <f t="shared" si="490"/>
        <v>23</v>
      </c>
      <c r="AS602" s="77">
        <v>3</v>
      </c>
      <c r="AT602" s="77"/>
      <c r="AU602" s="79">
        <v>1</v>
      </c>
      <c r="AV602" s="80">
        <f t="shared" si="465"/>
        <v>17.647058823529413</v>
      </c>
      <c r="AW602" s="80">
        <f t="shared" si="466"/>
        <v>28.985507246376812</v>
      </c>
      <c r="AX602" s="80">
        <f t="shared" si="467"/>
        <v>41.379310344827587</v>
      </c>
      <c r="AY602" s="81">
        <f t="shared" si="468"/>
        <v>0</v>
      </c>
      <c r="AZ602" s="81">
        <f t="shared" si="469"/>
        <v>20</v>
      </c>
      <c r="BA602" s="81">
        <f t="shared" si="470"/>
        <v>39.473684210526315</v>
      </c>
      <c r="BB602" s="81">
        <f t="shared" si="471"/>
        <v>29.487179487179489</v>
      </c>
      <c r="BC602" s="81">
        <f t="shared" si="472"/>
        <v>19.480519480519483</v>
      </c>
      <c r="BD602" s="82">
        <f t="shared" si="491"/>
        <v>23</v>
      </c>
      <c r="BE602" s="83">
        <v>2</v>
      </c>
      <c r="BF602" s="83">
        <v>2</v>
      </c>
      <c r="BG602" s="83">
        <v>0</v>
      </c>
      <c r="BH602" s="83">
        <v>8</v>
      </c>
      <c r="BI602" s="83">
        <v>15</v>
      </c>
      <c r="BJ602" s="83">
        <v>2</v>
      </c>
      <c r="BK602" s="77">
        <f t="shared" si="492"/>
        <v>25</v>
      </c>
      <c r="BL602" s="83">
        <f t="shared" si="473"/>
        <v>1</v>
      </c>
      <c r="BM602" s="84">
        <v>3</v>
      </c>
      <c r="BN602" s="83">
        <f t="shared" si="474"/>
        <v>1</v>
      </c>
      <c r="BO602" s="83">
        <f t="shared" si="475"/>
        <v>0</v>
      </c>
      <c r="BP602" s="83">
        <f t="shared" si="476"/>
        <v>2</v>
      </c>
      <c r="BQ602" s="83">
        <f t="shared" si="477"/>
        <v>9</v>
      </c>
      <c r="BR602" s="83">
        <f t="shared" si="478"/>
        <v>1</v>
      </c>
      <c r="BS602" s="77">
        <f t="shared" si="493"/>
        <v>12</v>
      </c>
      <c r="BT602" s="83">
        <f t="shared" si="479"/>
        <v>0</v>
      </c>
      <c r="BU602" s="77"/>
      <c r="BV602" s="83">
        <f t="shared" si="480"/>
        <v>0</v>
      </c>
      <c r="BW602" s="83">
        <f t="shared" si="481"/>
        <v>0</v>
      </c>
      <c r="BX602" s="83">
        <f t="shared" si="482"/>
        <v>0</v>
      </c>
      <c r="BY602" s="83">
        <f t="shared" si="483"/>
        <v>0</v>
      </c>
      <c r="BZ602" s="83">
        <f t="shared" si="484"/>
        <v>0</v>
      </c>
      <c r="CA602" s="77">
        <f t="shared" si="494"/>
        <v>0</v>
      </c>
      <c r="CC602" s="77"/>
      <c r="CI602" s="77">
        <f t="shared" si="495"/>
        <v>0</v>
      </c>
      <c r="CP602" s="77">
        <f t="shared" si="496"/>
        <v>0</v>
      </c>
      <c r="CQ602" s="85">
        <f t="shared" si="485"/>
        <v>1</v>
      </c>
      <c r="CR602" s="77">
        <v>1</v>
      </c>
      <c r="CS602" s="85">
        <f t="shared" si="454"/>
        <v>1</v>
      </c>
      <c r="CT602" s="85">
        <f t="shared" si="455"/>
        <v>0</v>
      </c>
      <c r="CU602" s="85">
        <f t="shared" si="456"/>
        <v>6</v>
      </c>
      <c r="CV602" s="85">
        <f t="shared" si="457"/>
        <v>6</v>
      </c>
      <c r="CW602" s="85">
        <f t="shared" si="453"/>
        <v>1</v>
      </c>
      <c r="CX602" s="77">
        <f t="shared" si="497"/>
        <v>13</v>
      </c>
      <c r="CY602" s="85">
        <v>1</v>
      </c>
      <c r="CZ602" s="85">
        <v>1</v>
      </c>
      <c r="DA602" s="85">
        <v>0</v>
      </c>
      <c r="DB602" s="85">
        <v>6</v>
      </c>
      <c r="DC602" s="85">
        <v>6</v>
      </c>
      <c r="DD602" s="85">
        <v>1</v>
      </c>
      <c r="ET602" s="85">
        <v>1</v>
      </c>
      <c r="EU602" s="85">
        <v>1</v>
      </c>
      <c r="EV602" s="85">
        <v>0</v>
      </c>
      <c r="EW602" s="85">
        <v>2</v>
      </c>
      <c r="EX602" s="85">
        <v>9</v>
      </c>
      <c r="EY602" s="85">
        <v>1</v>
      </c>
      <c r="FL602" s="86">
        <f t="shared" si="498"/>
        <v>25.299999999999997</v>
      </c>
      <c r="FM602" s="99">
        <f t="shared" si="486"/>
        <v>1</v>
      </c>
      <c r="FN602" s="99">
        <f t="shared" si="487"/>
        <v>0</v>
      </c>
      <c r="FO602" s="100">
        <f t="shared" si="488"/>
        <v>0.17</v>
      </c>
      <c r="FP602" s="100">
        <f t="shared" si="489"/>
        <v>0</v>
      </c>
      <c r="FQ602" s="101">
        <v>0.30184213234537388</v>
      </c>
      <c r="FR602" s="101">
        <v>3.1428571428571396E-2</v>
      </c>
      <c r="FS602" s="101">
        <v>0.22628458498023701</v>
      </c>
      <c r="FT602" s="100" t="s">
        <v>1935</v>
      </c>
      <c r="FU602" s="100" t="s">
        <v>2336</v>
      </c>
      <c r="FV602" s="100" t="s">
        <v>1678</v>
      </c>
      <c r="FW602" s="100" t="s">
        <v>2241</v>
      </c>
      <c r="FX602" s="100" t="s">
        <v>1753</v>
      </c>
      <c r="FY602" s="100" t="s">
        <v>1920</v>
      </c>
      <c r="FZ602" s="100" t="s">
        <v>2058</v>
      </c>
      <c r="GA602" s="100" t="s">
        <v>1669</v>
      </c>
      <c r="GB602" s="100"/>
    </row>
    <row r="603" spans="1:184" ht="12.75" hidden="1" customHeight="1" x14ac:dyDescent="0.25">
      <c r="A603" s="32" t="s">
        <v>588</v>
      </c>
      <c r="B603" s="90" t="s">
        <v>590</v>
      </c>
      <c r="C603" s="41" t="str">
        <f>'[1]Özet tablo'!P602</f>
        <v>KIRŞEHİR</v>
      </c>
      <c r="D603" s="41"/>
      <c r="E603" s="41"/>
      <c r="F603" s="41"/>
      <c r="G603" s="91">
        <v>11</v>
      </c>
      <c r="H603" s="91">
        <v>28</v>
      </c>
      <c r="I603" s="91">
        <v>46</v>
      </c>
      <c r="J603" s="91">
        <v>85</v>
      </c>
      <c r="K603" s="92">
        <v>9</v>
      </c>
      <c r="L603" s="92">
        <v>26</v>
      </c>
      <c r="M603" s="92">
        <v>51</v>
      </c>
      <c r="N603" s="92">
        <v>86</v>
      </c>
      <c r="O603" s="93"/>
      <c r="P603" s="40">
        <v>7</v>
      </c>
      <c r="Q603" s="94">
        <f t="shared" si="499"/>
        <v>1</v>
      </c>
      <c r="R603" s="95">
        <f t="shared" si="500"/>
        <v>1.1764705882352941E-2</v>
      </c>
      <c r="S603" s="96">
        <v>78</v>
      </c>
      <c r="T603" s="96">
        <v>79</v>
      </c>
      <c r="U603" s="96">
        <v>73</v>
      </c>
      <c r="V603" s="96">
        <v>98</v>
      </c>
      <c r="W603" s="96">
        <v>152</v>
      </c>
      <c r="X603" s="96">
        <v>230</v>
      </c>
      <c r="Y603" s="73">
        <f t="shared" si="458"/>
        <v>11.538461538461538</v>
      </c>
      <c r="Z603" s="73">
        <f t="shared" si="459"/>
        <v>32.911392405063289</v>
      </c>
      <c r="AA603" s="73">
        <f t="shared" si="460"/>
        <v>60.273972602739725</v>
      </c>
      <c r="AB603" s="73">
        <f t="shared" si="461"/>
        <v>46.05263157894737</v>
      </c>
      <c r="AC603" s="73">
        <f t="shared" si="462"/>
        <v>34.347826086956523</v>
      </c>
      <c r="AD603" s="97">
        <f t="shared" si="463"/>
        <v>82</v>
      </c>
      <c r="AE603" s="40">
        <f t="shared" si="464"/>
        <v>29</v>
      </c>
      <c r="AF603" s="98">
        <v>72</v>
      </c>
      <c r="AG603" s="98">
        <v>54</v>
      </c>
      <c r="AH603" s="98">
        <v>91</v>
      </c>
      <c r="AI603" s="98">
        <v>46</v>
      </c>
      <c r="AJ603" s="98">
        <v>23</v>
      </c>
      <c r="AK603" s="98">
        <v>20</v>
      </c>
      <c r="AL603" s="76">
        <v>4</v>
      </c>
      <c r="AM603" s="76">
        <v>7</v>
      </c>
      <c r="AN603" s="77">
        <v>4</v>
      </c>
      <c r="AO603" s="77">
        <v>25</v>
      </c>
      <c r="AP603" s="77">
        <v>36</v>
      </c>
      <c r="AQ603" s="77">
        <v>1</v>
      </c>
      <c r="AR603" s="77">
        <f t="shared" si="490"/>
        <v>66</v>
      </c>
      <c r="AS603" s="77">
        <v>10</v>
      </c>
      <c r="AT603" s="78">
        <v>3</v>
      </c>
      <c r="AU603" s="79">
        <v>12</v>
      </c>
      <c r="AV603" s="80">
        <f t="shared" si="465"/>
        <v>31</v>
      </c>
      <c r="AW603" s="80">
        <f t="shared" si="466"/>
        <v>37.956204379562038</v>
      </c>
      <c r="AX603" s="80">
        <f t="shared" si="467"/>
        <v>58.695652173913047</v>
      </c>
      <c r="AY603" s="81">
        <f t="shared" si="468"/>
        <v>7.4074074074074066</v>
      </c>
      <c r="AZ603" s="81">
        <f t="shared" si="469"/>
        <v>27.472527472527474</v>
      </c>
      <c r="BA603" s="81">
        <f t="shared" si="470"/>
        <v>73.91304347826086</v>
      </c>
      <c r="BB603" s="81">
        <f t="shared" si="471"/>
        <v>47.5</v>
      </c>
      <c r="BC603" s="81">
        <f t="shared" si="472"/>
        <v>44.715447154471541</v>
      </c>
      <c r="BD603" s="82">
        <f t="shared" si="491"/>
        <v>18</v>
      </c>
      <c r="BE603" s="83">
        <v>4</v>
      </c>
      <c r="BF603" s="83">
        <v>6</v>
      </c>
      <c r="BG603" s="83">
        <v>4</v>
      </c>
      <c r="BH603" s="83">
        <v>20</v>
      </c>
      <c r="BI603" s="83">
        <v>38</v>
      </c>
      <c r="BJ603" s="83">
        <v>2</v>
      </c>
      <c r="BK603" s="77">
        <f t="shared" si="492"/>
        <v>64</v>
      </c>
      <c r="BL603" s="83">
        <f t="shared" si="473"/>
        <v>4</v>
      </c>
      <c r="BM603" s="84">
        <v>7</v>
      </c>
      <c r="BN603" s="83">
        <f t="shared" si="474"/>
        <v>6</v>
      </c>
      <c r="BO603" s="83">
        <f t="shared" si="475"/>
        <v>4</v>
      </c>
      <c r="BP603" s="83">
        <f t="shared" si="476"/>
        <v>20</v>
      </c>
      <c r="BQ603" s="83">
        <f t="shared" si="477"/>
        <v>38</v>
      </c>
      <c r="BR603" s="83">
        <f t="shared" si="478"/>
        <v>2</v>
      </c>
      <c r="BS603" s="77">
        <f t="shared" si="493"/>
        <v>64</v>
      </c>
      <c r="BT603" s="83">
        <f t="shared" si="479"/>
        <v>0</v>
      </c>
      <c r="BU603" s="77"/>
      <c r="BV603" s="83">
        <f t="shared" si="480"/>
        <v>0</v>
      </c>
      <c r="BW603" s="83">
        <f t="shared" si="481"/>
        <v>0</v>
      </c>
      <c r="BX603" s="83">
        <f t="shared" si="482"/>
        <v>0</v>
      </c>
      <c r="BY603" s="83">
        <f t="shared" si="483"/>
        <v>0</v>
      </c>
      <c r="BZ603" s="83">
        <f t="shared" si="484"/>
        <v>0</v>
      </c>
      <c r="CA603" s="77">
        <f t="shared" si="494"/>
        <v>0</v>
      </c>
      <c r="CC603" s="77"/>
      <c r="CI603" s="77">
        <f t="shared" si="495"/>
        <v>0</v>
      </c>
      <c r="CP603" s="77">
        <f t="shared" si="496"/>
        <v>0</v>
      </c>
      <c r="CQ603" s="85">
        <f t="shared" si="485"/>
        <v>0</v>
      </c>
      <c r="CR603" s="77"/>
      <c r="CS603" s="85">
        <f t="shared" si="454"/>
        <v>0</v>
      </c>
      <c r="CT603" s="85">
        <f t="shared" si="455"/>
        <v>0</v>
      </c>
      <c r="CU603" s="85">
        <f t="shared" si="456"/>
        <v>0</v>
      </c>
      <c r="CV603" s="85">
        <f t="shared" si="457"/>
        <v>0</v>
      </c>
      <c r="CW603" s="85">
        <f t="shared" si="453"/>
        <v>0</v>
      </c>
      <c r="CX603" s="77">
        <f t="shared" si="497"/>
        <v>0</v>
      </c>
      <c r="ET603" s="85">
        <v>3</v>
      </c>
      <c r="EU603" s="85">
        <v>3</v>
      </c>
      <c r="EV603" s="85">
        <v>2</v>
      </c>
      <c r="EW603" s="85">
        <v>8</v>
      </c>
      <c r="EX603" s="85">
        <v>10</v>
      </c>
      <c r="EY603" s="85">
        <v>2</v>
      </c>
      <c r="EZ603" s="85">
        <v>1</v>
      </c>
      <c r="FA603" s="85">
        <v>3</v>
      </c>
      <c r="FB603" s="85">
        <v>2</v>
      </c>
      <c r="FC603" s="85">
        <v>12</v>
      </c>
      <c r="FD603" s="85">
        <v>28</v>
      </c>
      <c r="FE603" s="85">
        <v>0</v>
      </c>
      <c r="FL603" s="86">
        <f t="shared" si="498"/>
        <v>30.899999999999991</v>
      </c>
      <c r="FM603" s="99">
        <f t="shared" si="486"/>
        <v>1</v>
      </c>
      <c r="FN603" s="99">
        <f t="shared" si="487"/>
        <v>0</v>
      </c>
      <c r="FO603" s="100">
        <f t="shared" si="488"/>
        <v>0.17</v>
      </c>
      <c r="FP603" s="100">
        <f t="shared" si="489"/>
        <v>0</v>
      </c>
      <c r="FQ603" s="101">
        <v>0.72910334346504591</v>
      </c>
      <c r="FR603" s="101">
        <v>0.47998503554059113</v>
      </c>
      <c r="FS603" s="101">
        <v>0.18518518518518501</v>
      </c>
      <c r="FT603" s="100" t="s">
        <v>1452</v>
      </c>
      <c r="FU603" s="100" t="s">
        <v>1467</v>
      </c>
      <c r="FV603" s="100" t="s">
        <v>1545</v>
      </c>
      <c r="FW603" s="100" t="s">
        <v>2173</v>
      </c>
      <c r="FX603" s="100" t="s">
        <v>1906</v>
      </c>
      <c r="FY603" s="100" t="s">
        <v>1861</v>
      </c>
      <c r="FZ603" s="100" t="s">
        <v>1857</v>
      </c>
      <c r="GA603" s="100" t="s">
        <v>1621</v>
      </c>
      <c r="GB603" s="100"/>
    </row>
    <row r="604" spans="1:184" hidden="1" x14ac:dyDescent="0.25">
      <c r="A604" s="32" t="s">
        <v>588</v>
      </c>
      <c r="B604" s="90" t="s">
        <v>591</v>
      </c>
      <c r="C604" s="41" t="str">
        <f>'[1]Özet tablo'!P603</f>
        <v>KIRŞEHİR</v>
      </c>
      <c r="D604" s="41"/>
      <c r="E604" s="41"/>
      <c r="F604" s="41"/>
      <c r="G604" s="91">
        <v>1</v>
      </c>
      <c r="H604" s="91">
        <v>8</v>
      </c>
      <c r="I604" s="91">
        <v>24</v>
      </c>
      <c r="J604" s="91">
        <v>33</v>
      </c>
      <c r="K604" s="92">
        <v>1</v>
      </c>
      <c r="L604" s="92">
        <v>9</v>
      </c>
      <c r="M604" s="92">
        <v>31</v>
      </c>
      <c r="N604" s="92">
        <v>41</v>
      </c>
      <c r="O604" s="93">
        <v>1</v>
      </c>
      <c r="P604" s="40">
        <v>14</v>
      </c>
      <c r="Q604" s="94">
        <f t="shared" si="499"/>
        <v>8</v>
      </c>
      <c r="R604" s="95">
        <f t="shared" si="500"/>
        <v>0.24242424242424243</v>
      </c>
      <c r="S604" s="96">
        <v>37</v>
      </c>
      <c r="T604" s="96">
        <v>54</v>
      </c>
      <c r="U604" s="96">
        <v>32</v>
      </c>
      <c r="V604" s="96">
        <v>42</v>
      </c>
      <c r="W604" s="96">
        <v>86</v>
      </c>
      <c r="X604" s="96">
        <v>123</v>
      </c>
      <c r="Y604" s="73">
        <f t="shared" si="458"/>
        <v>2.7027027027027026</v>
      </c>
      <c r="Z604" s="73">
        <f t="shared" si="459"/>
        <v>16.666666666666664</v>
      </c>
      <c r="AA604" s="73">
        <f t="shared" si="460"/>
        <v>56.25</v>
      </c>
      <c r="AB604" s="73">
        <f t="shared" si="461"/>
        <v>31.395348837209301</v>
      </c>
      <c r="AC604" s="73">
        <f t="shared" si="462"/>
        <v>22.76422764227642</v>
      </c>
      <c r="AD604" s="97">
        <f t="shared" si="463"/>
        <v>59</v>
      </c>
      <c r="AE604" s="40">
        <f t="shared" si="464"/>
        <v>14</v>
      </c>
      <c r="AF604" s="98">
        <v>50</v>
      </c>
      <c r="AG604" s="98">
        <v>43</v>
      </c>
      <c r="AH604" s="98">
        <v>48</v>
      </c>
      <c r="AI604" s="98">
        <v>42</v>
      </c>
      <c r="AJ604" s="98">
        <v>9</v>
      </c>
      <c r="AK604" s="98">
        <v>9</v>
      </c>
      <c r="AL604" s="76">
        <v>2</v>
      </c>
      <c r="AM604" s="76">
        <v>3</v>
      </c>
      <c r="AN604" s="77">
        <v>3</v>
      </c>
      <c r="AO604" s="77">
        <v>12</v>
      </c>
      <c r="AP604" s="77">
        <v>29</v>
      </c>
      <c r="AQ604" s="77">
        <v>0</v>
      </c>
      <c r="AR604" s="77">
        <f t="shared" si="490"/>
        <v>44</v>
      </c>
      <c r="AS604" s="77">
        <v>3</v>
      </c>
      <c r="AT604" s="78">
        <v>2</v>
      </c>
      <c r="AU604" s="79">
        <v>3</v>
      </c>
      <c r="AV604" s="80">
        <f t="shared" si="465"/>
        <v>34.117647058823529</v>
      </c>
      <c r="AW604" s="80">
        <f t="shared" si="466"/>
        <v>42.222222222222221</v>
      </c>
      <c r="AX604" s="80">
        <f t="shared" si="467"/>
        <v>61.904761904761905</v>
      </c>
      <c r="AY604" s="81">
        <f t="shared" si="468"/>
        <v>6.9767441860465116</v>
      </c>
      <c r="AZ604" s="81">
        <f t="shared" si="469"/>
        <v>25</v>
      </c>
      <c r="BA604" s="81">
        <f t="shared" si="470"/>
        <v>66.666666666666657</v>
      </c>
      <c r="BB604" s="81">
        <f t="shared" si="471"/>
        <v>46.464646464646464</v>
      </c>
      <c r="BC604" s="81">
        <f t="shared" si="472"/>
        <v>39.361702127659576</v>
      </c>
      <c r="BD604" s="82">
        <f t="shared" si="491"/>
        <v>17</v>
      </c>
      <c r="BE604" s="83">
        <v>2</v>
      </c>
      <c r="BF604" s="83">
        <v>3</v>
      </c>
      <c r="BG604" s="83">
        <v>3</v>
      </c>
      <c r="BH604" s="83">
        <v>11</v>
      </c>
      <c r="BI604" s="83">
        <v>29</v>
      </c>
      <c r="BJ604" s="83">
        <v>1</v>
      </c>
      <c r="BK604" s="77">
        <f t="shared" si="492"/>
        <v>44</v>
      </c>
      <c r="BL604" s="83">
        <f t="shared" si="473"/>
        <v>2</v>
      </c>
      <c r="BM604" s="84">
        <v>3</v>
      </c>
      <c r="BN604" s="83">
        <f t="shared" si="474"/>
        <v>3</v>
      </c>
      <c r="BO604" s="83">
        <f t="shared" si="475"/>
        <v>3</v>
      </c>
      <c r="BP604" s="83">
        <f t="shared" si="476"/>
        <v>11</v>
      </c>
      <c r="BQ604" s="83">
        <f t="shared" si="477"/>
        <v>29</v>
      </c>
      <c r="BR604" s="83">
        <f t="shared" si="478"/>
        <v>1</v>
      </c>
      <c r="BS604" s="77">
        <f t="shared" si="493"/>
        <v>44</v>
      </c>
      <c r="BT604" s="83">
        <f t="shared" si="479"/>
        <v>0</v>
      </c>
      <c r="BU604" s="77"/>
      <c r="BV604" s="83">
        <f t="shared" si="480"/>
        <v>0</v>
      </c>
      <c r="BW604" s="83">
        <f t="shared" si="481"/>
        <v>0</v>
      </c>
      <c r="BX604" s="83">
        <f t="shared" si="482"/>
        <v>0</v>
      </c>
      <c r="BY604" s="83">
        <f t="shared" si="483"/>
        <v>0</v>
      </c>
      <c r="BZ604" s="83">
        <f t="shared" si="484"/>
        <v>0</v>
      </c>
      <c r="CA604" s="77">
        <f t="shared" si="494"/>
        <v>0</v>
      </c>
      <c r="CC604" s="77"/>
      <c r="CI604" s="77">
        <f t="shared" si="495"/>
        <v>0</v>
      </c>
      <c r="CP604" s="77">
        <f t="shared" si="496"/>
        <v>0</v>
      </c>
      <c r="CQ604" s="85">
        <f t="shared" si="485"/>
        <v>0</v>
      </c>
      <c r="CR604" s="77"/>
      <c r="CS604" s="85">
        <f t="shared" si="454"/>
        <v>0</v>
      </c>
      <c r="CT604" s="85">
        <f t="shared" si="455"/>
        <v>0</v>
      </c>
      <c r="CU604" s="85">
        <f t="shared" si="456"/>
        <v>0</v>
      </c>
      <c r="CV604" s="85">
        <f t="shared" si="457"/>
        <v>0</v>
      </c>
      <c r="CW604" s="85">
        <f t="shared" si="453"/>
        <v>0</v>
      </c>
      <c r="CX604" s="77">
        <f t="shared" si="497"/>
        <v>0</v>
      </c>
      <c r="ET604" s="85">
        <v>1</v>
      </c>
      <c r="EU604" s="85">
        <v>1</v>
      </c>
      <c r="EV604" s="85">
        <v>0</v>
      </c>
      <c r="EW604" s="85">
        <v>0</v>
      </c>
      <c r="EX604" s="85">
        <v>12</v>
      </c>
      <c r="EY604" s="85">
        <v>0</v>
      </c>
      <c r="EZ604" s="85">
        <v>1</v>
      </c>
      <c r="FA604" s="85">
        <v>2</v>
      </c>
      <c r="FB604" s="85">
        <v>3</v>
      </c>
      <c r="FC604" s="85">
        <v>11</v>
      </c>
      <c r="FD604" s="85">
        <v>17</v>
      </c>
      <c r="FE604" s="85">
        <v>1</v>
      </c>
      <c r="FL604" s="86">
        <f t="shared" si="498"/>
        <v>19.999999999999993</v>
      </c>
      <c r="FM604" s="99">
        <f t="shared" si="486"/>
        <v>1</v>
      </c>
      <c r="FN604" s="99">
        <f t="shared" si="487"/>
        <v>0</v>
      </c>
      <c r="FO604" s="100">
        <f t="shared" si="488"/>
        <v>0.17</v>
      </c>
      <c r="FP604" s="100">
        <f t="shared" si="489"/>
        <v>0</v>
      </c>
      <c r="FQ604" s="101">
        <v>0.19157017327749018</v>
      </c>
      <c r="FR604" s="101">
        <v>5.9473457056538503E-2</v>
      </c>
      <c r="FS604" s="101">
        <v>-6.6902847799427748E-2</v>
      </c>
      <c r="FT604" s="100" t="s">
        <v>2214</v>
      </c>
      <c r="FU604" s="100" t="s">
        <v>1825</v>
      </c>
      <c r="FV604" s="100" t="s">
        <v>1785</v>
      </c>
      <c r="FW604" s="100" t="s">
        <v>1704</v>
      </c>
      <c r="FX604" s="100" t="s">
        <v>1674</v>
      </c>
      <c r="FY604" s="100" t="s">
        <v>2224</v>
      </c>
      <c r="FZ604" s="100" t="s">
        <v>2327</v>
      </c>
      <c r="GA604" s="100" t="s">
        <v>1896</v>
      </c>
      <c r="GB604" s="100"/>
    </row>
    <row r="605" spans="1:184" hidden="1" x14ac:dyDescent="0.25">
      <c r="A605" s="32" t="s">
        <v>588</v>
      </c>
      <c r="B605" s="90" t="s">
        <v>592</v>
      </c>
      <c r="C605" s="41" t="str">
        <f>'[1]Özet tablo'!P604</f>
        <v>KIRŞEHİR</v>
      </c>
      <c r="D605" s="41"/>
      <c r="E605" s="41"/>
      <c r="F605" s="41"/>
      <c r="G605" s="91">
        <v>15</v>
      </c>
      <c r="H605" s="91">
        <v>51</v>
      </c>
      <c r="I605" s="91">
        <v>103</v>
      </c>
      <c r="J605" s="91">
        <v>169</v>
      </c>
      <c r="K605" s="92">
        <v>24</v>
      </c>
      <c r="L605" s="92">
        <v>58</v>
      </c>
      <c r="M605" s="92">
        <v>98</v>
      </c>
      <c r="N605" s="92">
        <v>180</v>
      </c>
      <c r="O605" s="93">
        <v>4</v>
      </c>
      <c r="P605" s="40">
        <v>20</v>
      </c>
      <c r="Q605" s="94">
        <f t="shared" si="499"/>
        <v>11</v>
      </c>
      <c r="R605" s="95">
        <f t="shared" si="500"/>
        <v>6.5088757396449703E-2</v>
      </c>
      <c r="S605" s="96">
        <v>134</v>
      </c>
      <c r="T605" s="96">
        <v>195</v>
      </c>
      <c r="U605" s="96">
        <v>128</v>
      </c>
      <c r="V605" s="96">
        <v>172</v>
      </c>
      <c r="W605" s="96">
        <v>323</v>
      </c>
      <c r="X605" s="96">
        <v>457</v>
      </c>
      <c r="Y605" s="73">
        <f t="shared" si="458"/>
        <v>17.910447761194028</v>
      </c>
      <c r="Z605" s="73">
        <f t="shared" si="459"/>
        <v>29.743589743589745</v>
      </c>
      <c r="AA605" s="73">
        <f t="shared" si="460"/>
        <v>64.0625</v>
      </c>
      <c r="AB605" s="73">
        <f t="shared" si="461"/>
        <v>43.343653250773997</v>
      </c>
      <c r="AC605" s="73">
        <f t="shared" si="462"/>
        <v>35.886214442013134</v>
      </c>
      <c r="AD605" s="97">
        <f t="shared" si="463"/>
        <v>183</v>
      </c>
      <c r="AE605" s="40">
        <f t="shared" si="464"/>
        <v>46</v>
      </c>
      <c r="AF605" s="98">
        <v>150</v>
      </c>
      <c r="AG605" s="98">
        <v>118</v>
      </c>
      <c r="AH605" s="98">
        <v>152</v>
      </c>
      <c r="AI605" s="98">
        <v>141</v>
      </c>
      <c r="AJ605" s="98">
        <v>38</v>
      </c>
      <c r="AK605" s="98">
        <v>32</v>
      </c>
      <c r="AL605" s="76">
        <v>7</v>
      </c>
      <c r="AM605" s="76">
        <v>11</v>
      </c>
      <c r="AN605" s="77">
        <v>20</v>
      </c>
      <c r="AO605" s="77">
        <v>45</v>
      </c>
      <c r="AP605" s="77">
        <v>85</v>
      </c>
      <c r="AQ605" s="77">
        <v>0</v>
      </c>
      <c r="AR605" s="77">
        <f t="shared" si="490"/>
        <v>150</v>
      </c>
      <c r="AS605" s="77">
        <v>17</v>
      </c>
      <c r="AT605" s="78">
        <v>8</v>
      </c>
      <c r="AU605" s="79">
        <v>14</v>
      </c>
      <c r="AV605" s="80">
        <f t="shared" si="465"/>
        <v>33.976833976833973</v>
      </c>
      <c r="AW605" s="80">
        <f t="shared" si="466"/>
        <v>38.56655290102389</v>
      </c>
      <c r="AX605" s="80">
        <f t="shared" si="467"/>
        <v>48.226950354609926</v>
      </c>
      <c r="AY605" s="81">
        <f t="shared" si="468"/>
        <v>16.949152542372879</v>
      </c>
      <c r="AZ605" s="81">
        <f t="shared" si="469"/>
        <v>29.605263157894733</v>
      </c>
      <c r="BA605" s="81">
        <f t="shared" si="470"/>
        <v>59.77653631284916</v>
      </c>
      <c r="BB605" s="81">
        <f t="shared" si="471"/>
        <v>45.9214501510574</v>
      </c>
      <c r="BC605" s="81">
        <f t="shared" si="472"/>
        <v>42.760942760942761</v>
      </c>
      <c r="BD605" s="82">
        <f t="shared" si="491"/>
        <v>72</v>
      </c>
      <c r="BE605" s="83">
        <v>7</v>
      </c>
      <c r="BF605" s="83">
        <v>11</v>
      </c>
      <c r="BG605" s="83">
        <v>18</v>
      </c>
      <c r="BH605" s="83">
        <v>44</v>
      </c>
      <c r="BI605" s="83">
        <v>87</v>
      </c>
      <c r="BJ605" s="83">
        <v>1</v>
      </c>
      <c r="BK605" s="77">
        <f t="shared" si="492"/>
        <v>150</v>
      </c>
      <c r="BL605" s="83">
        <f t="shared" si="473"/>
        <v>7</v>
      </c>
      <c r="BM605" s="84">
        <v>11</v>
      </c>
      <c r="BN605" s="83">
        <f t="shared" si="474"/>
        <v>11</v>
      </c>
      <c r="BO605" s="83">
        <f t="shared" si="475"/>
        <v>18</v>
      </c>
      <c r="BP605" s="83">
        <f t="shared" si="476"/>
        <v>44</v>
      </c>
      <c r="BQ605" s="83">
        <f t="shared" si="477"/>
        <v>87</v>
      </c>
      <c r="BR605" s="83">
        <f t="shared" si="478"/>
        <v>1</v>
      </c>
      <c r="BS605" s="77">
        <f t="shared" si="493"/>
        <v>150</v>
      </c>
      <c r="BT605" s="83">
        <f t="shared" si="479"/>
        <v>0</v>
      </c>
      <c r="BU605" s="77"/>
      <c r="BV605" s="83">
        <f t="shared" si="480"/>
        <v>0</v>
      </c>
      <c r="BW605" s="83">
        <f t="shared" si="481"/>
        <v>0</v>
      </c>
      <c r="BX605" s="83">
        <f t="shared" si="482"/>
        <v>0</v>
      </c>
      <c r="BY605" s="83">
        <f t="shared" si="483"/>
        <v>0</v>
      </c>
      <c r="BZ605" s="83">
        <f t="shared" si="484"/>
        <v>0</v>
      </c>
      <c r="CA605" s="77">
        <f t="shared" si="494"/>
        <v>0</v>
      </c>
      <c r="CC605" s="77"/>
      <c r="CI605" s="77">
        <f t="shared" si="495"/>
        <v>0</v>
      </c>
      <c r="CP605" s="77">
        <f t="shared" si="496"/>
        <v>0</v>
      </c>
      <c r="CQ605" s="85">
        <f t="shared" si="485"/>
        <v>0</v>
      </c>
      <c r="CR605" s="77"/>
      <c r="CS605" s="85">
        <f t="shared" si="454"/>
        <v>0</v>
      </c>
      <c r="CT605" s="85">
        <f t="shared" si="455"/>
        <v>0</v>
      </c>
      <c r="CU605" s="85">
        <f t="shared" si="456"/>
        <v>0</v>
      </c>
      <c r="CV605" s="85">
        <f t="shared" si="457"/>
        <v>0</v>
      </c>
      <c r="CW605" s="85">
        <f t="shared" si="453"/>
        <v>0</v>
      </c>
      <c r="CX605" s="77">
        <f t="shared" si="497"/>
        <v>0</v>
      </c>
      <c r="ET605" s="85">
        <v>6</v>
      </c>
      <c r="EU605" s="85">
        <v>7</v>
      </c>
      <c r="EV605" s="85">
        <v>9</v>
      </c>
      <c r="EW605" s="85">
        <v>25</v>
      </c>
      <c r="EX605" s="85">
        <v>50</v>
      </c>
      <c r="EY605" s="85">
        <v>1</v>
      </c>
      <c r="EZ605" s="85">
        <v>1</v>
      </c>
      <c r="FA605" s="85">
        <v>4</v>
      </c>
      <c r="FB605" s="85">
        <v>9</v>
      </c>
      <c r="FC605" s="85">
        <v>19</v>
      </c>
      <c r="FD605" s="85">
        <v>37</v>
      </c>
      <c r="FE605" s="85">
        <v>0</v>
      </c>
      <c r="FL605" s="86">
        <f t="shared" si="498"/>
        <v>67.099999999999994</v>
      </c>
      <c r="FM605" s="99">
        <f t="shared" si="486"/>
        <v>3</v>
      </c>
      <c r="FN605" s="99">
        <f t="shared" si="487"/>
        <v>0</v>
      </c>
      <c r="FO605" s="100">
        <f t="shared" si="488"/>
        <v>0.51</v>
      </c>
      <c r="FP605" s="100">
        <f t="shared" si="489"/>
        <v>0</v>
      </c>
      <c r="FQ605" s="101">
        <v>0.3093502142962708</v>
      </c>
      <c r="FR605" s="101">
        <v>0.12451792943205514</v>
      </c>
      <c r="FS605" s="101">
        <v>5.0768272425249047E-2</v>
      </c>
      <c r="FT605" s="100" t="s">
        <v>2101</v>
      </c>
      <c r="FU605" s="100" t="s">
        <v>1846</v>
      </c>
      <c r="FV605" s="100" t="s">
        <v>1838</v>
      </c>
      <c r="FW605" s="100" t="s">
        <v>2081</v>
      </c>
      <c r="FX605" s="100" t="s">
        <v>1570</v>
      </c>
      <c r="FY605" s="100" t="s">
        <v>2048</v>
      </c>
      <c r="FZ605" s="100" t="s">
        <v>2201</v>
      </c>
      <c r="GA605" s="100" t="s">
        <v>1742</v>
      </c>
      <c r="GB605" s="100"/>
    </row>
    <row r="606" spans="1:184" hidden="1" x14ac:dyDescent="0.25">
      <c r="A606" s="32" t="s">
        <v>588</v>
      </c>
      <c r="B606" s="90" t="s">
        <v>593</v>
      </c>
      <c r="C606" s="41" t="str">
        <f>'[1]Özet tablo'!P605</f>
        <v>KIRŞEHİR</v>
      </c>
      <c r="D606" s="41"/>
      <c r="E606" s="41"/>
      <c r="F606" s="41"/>
      <c r="G606" s="91">
        <v>28</v>
      </c>
      <c r="H606" s="91">
        <v>142</v>
      </c>
      <c r="I606" s="91">
        <v>321</v>
      </c>
      <c r="J606" s="91">
        <v>491</v>
      </c>
      <c r="K606" s="92">
        <v>41</v>
      </c>
      <c r="L606" s="92">
        <v>125</v>
      </c>
      <c r="M606" s="92">
        <v>341</v>
      </c>
      <c r="N606" s="92">
        <v>507</v>
      </c>
      <c r="O606" s="93">
        <v>7</v>
      </c>
      <c r="P606" s="40">
        <v>90</v>
      </c>
      <c r="Q606" s="94">
        <f t="shared" si="499"/>
        <v>16</v>
      </c>
      <c r="R606" s="95">
        <f t="shared" si="500"/>
        <v>3.2586558044806514E-2</v>
      </c>
      <c r="S606" s="96">
        <v>337</v>
      </c>
      <c r="T606" s="96">
        <v>446</v>
      </c>
      <c r="U606" s="96">
        <v>348</v>
      </c>
      <c r="V606" s="96">
        <v>474</v>
      </c>
      <c r="W606" s="96">
        <v>794</v>
      </c>
      <c r="X606" s="96">
        <v>1131</v>
      </c>
      <c r="Y606" s="73">
        <f t="shared" si="458"/>
        <v>12.166172106824925</v>
      </c>
      <c r="Z606" s="73">
        <f t="shared" si="459"/>
        <v>28.026905829596409</v>
      </c>
      <c r="AA606" s="73">
        <f t="shared" si="460"/>
        <v>74.137931034482762</v>
      </c>
      <c r="AB606" s="73">
        <f t="shared" si="461"/>
        <v>48.236775818639799</v>
      </c>
      <c r="AC606" s="73">
        <f t="shared" si="462"/>
        <v>37.48894783377542</v>
      </c>
      <c r="AD606" s="97">
        <f t="shared" si="463"/>
        <v>411</v>
      </c>
      <c r="AE606" s="40">
        <f t="shared" si="464"/>
        <v>90</v>
      </c>
      <c r="AF606" s="98">
        <v>410</v>
      </c>
      <c r="AG606" s="98">
        <v>318</v>
      </c>
      <c r="AH606" s="98">
        <v>424</v>
      </c>
      <c r="AI606" s="98">
        <v>320</v>
      </c>
      <c r="AJ606" s="98">
        <v>128</v>
      </c>
      <c r="AK606" s="98">
        <v>95</v>
      </c>
      <c r="AL606" s="76">
        <v>20</v>
      </c>
      <c r="AM606" s="76">
        <v>32</v>
      </c>
      <c r="AN606" s="77">
        <v>27</v>
      </c>
      <c r="AO606" s="77">
        <v>124</v>
      </c>
      <c r="AP606" s="77">
        <v>320</v>
      </c>
      <c r="AQ606" s="77">
        <v>16</v>
      </c>
      <c r="AR606" s="77">
        <f t="shared" si="490"/>
        <v>487</v>
      </c>
      <c r="AS606" s="77">
        <v>106</v>
      </c>
      <c r="AT606" s="78">
        <v>7</v>
      </c>
      <c r="AU606" s="79">
        <v>22</v>
      </c>
      <c r="AV606" s="80">
        <f t="shared" si="465"/>
        <v>40.282131661442008</v>
      </c>
      <c r="AW606" s="80">
        <f t="shared" si="466"/>
        <v>47.580645161290327</v>
      </c>
      <c r="AX606" s="80">
        <f t="shared" si="467"/>
        <v>71.875</v>
      </c>
      <c r="AY606" s="81">
        <f t="shared" si="468"/>
        <v>8.4905660377358494</v>
      </c>
      <c r="AZ606" s="81">
        <f t="shared" si="469"/>
        <v>29.245283018867923</v>
      </c>
      <c r="BA606" s="81">
        <f t="shared" si="470"/>
        <v>77.901785714285708</v>
      </c>
      <c r="BB606" s="81">
        <f t="shared" si="471"/>
        <v>54.243119266055054</v>
      </c>
      <c r="BC606" s="81">
        <f t="shared" si="472"/>
        <v>49.086161879895563</v>
      </c>
      <c r="BD606" s="82">
        <f t="shared" si="491"/>
        <v>99</v>
      </c>
      <c r="BE606" s="83">
        <v>22</v>
      </c>
      <c r="BF606" s="83">
        <v>33</v>
      </c>
      <c r="BG606" s="83">
        <v>25</v>
      </c>
      <c r="BH606" s="83">
        <v>116</v>
      </c>
      <c r="BI606" s="83">
        <v>320</v>
      </c>
      <c r="BJ606" s="83">
        <v>32</v>
      </c>
      <c r="BK606" s="77">
        <f t="shared" si="492"/>
        <v>493</v>
      </c>
      <c r="BL606" s="83">
        <f t="shared" si="473"/>
        <v>21</v>
      </c>
      <c r="BM606" s="84">
        <v>30</v>
      </c>
      <c r="BN606" s="83">
        <f t="shared" si="474"/>
        <v>32</v>
      </c>
      <c r="BO606" s="83">
        <f t="shared" si="475"/>
        <v>22</v>
      </c>
      <c r="BP606" s="83">
        <f t="shared" si="476"/>
        <v>108</v>
      </c>
      <c r="BQ606" s="83">
        <f t="shared" si="477"/>
        <v>320</v>
      </c>
      <c r="BR606" s="83">
        <f t="shared" si="478"/>
        <v>32</v>
      </c>
      <c r="BS606" s="77">
        <f t="shared" si="493"/>
        <v>482</v>
      </c>
      <c r="BT606" s="83">
        <f t="shared" si="479"/>
        <v>0</v>
      </c>
      <c r="BU606" s="77">
        <v>2</v>
      </c>
      <c r="BV606" s="83">
        <f t="shared" si="480"/>
        <v>0</v>
      </c>
      <c r="BW606" s="83">
        <f t="shared" si="481"/>
        <v>0</v>
      </c>
      <c r="BX606" s="83">
        <f t="shared" si="482"/>
        <v>0</v>
      </c>
      <c r="BY606" s="83">
        <f t="shared" si="483"/>
        <v>0</v>
      </c>
      <c r="BZ606" s="83">
        <f t="shared" si="484"/>
        <v>0</v>
      </c>
      <c r="CA606" s="77">
        <f t="shared" si="494"/>
        <v>0</v>
      </c>
      <c r="CC606" s="77"/>
      <c r="CI606" s="77">
        <f t="shared" si="495"/>
        <v>0</v>
      </c>
      <c r="CP606" s="77">
        <f t="shared" si="496"/>
        <v>0</v>
      </c>
      <c r="CQ606" s="85">
        <f t="shared" si="485"/>
        <v>1</v>
      </c>
      <c r="CR606" s="77"/>
      <c r="CS606" s="85">
        <f t="shared" si="454"/>
        <v>1</v>
      </c>
      <c r="CT606" s="85">
        <f t="shared" si="455"/>
        <v>3</v>
      </c>
      <c r="CU606" s="85">
        <f t="shared" si="456"/>
        <v>8</v>
      </c>
      <c r="CV606" s="85">
        <f t="shared" si="457"/>
        <v>0</v>
      </c>
      <c r="CW606" s="85">
        <f t="shared" si="453"/>
        <v>0</v>
      </c>
      <c r="CX606" s="77">
        <f t="shared" si="497"/>
        <v>11</v>
      </c>
      <c r="CY606" s="85">
        <v>1</v>
      </c>
      <c r="CZ606" s="85">
        <v>1</v>
      </c>
      <c r="DA606" s="85">
        <v>3</v>
      </c>
      <c r="DB606" s="85">
        <v>8</v>
      </c>
      <c r="DC606" s="85">
        <v>0</v>
      </c>
      <c r="DD606" s="85">
        <v>0</v>
      </c>
      <c r="DP606" s="85">
        <v>1</v>
      </c>
      <c r="DQ606" s="85">
        <v>2</v>
      </c>
      <c r="DR606" s="85">
        <v>5</v>
      </c>
      <c r="DS606" s="85">
        <v>17</v>
      </c>
      <c r="DT606" s="85">
        <v>6</v>
      </c>
      <c r="DU606" s="85">
        <v>1</v>
      </c>
      <c r="EH606" s="85">
        <v>1</v>
      </c>
      <c r="EI606" s="85">
        <v>0</v>
      </c>
      <c r="EJ606" s="85">
        <v>0</v>
      </c>
      <c r="EK606" s="85">
        <v>0</v>
      </c>
      <c r="EL606" s="85">
        <v>1</v>
      </c>
      <c r="EM606" s="85">
        <v>0</v>
      </c>
      <c r="ET606" s="85">
        <v>17</v>
      </c>
      <c r="EU606" s="85">
        <v>24</v>
      </c>
      <c r="EV606" s="85">
        <v>5</v>
      </c>
      <c r="EW606" s="85">
        <v>56</v>
      </c>
      <c r="EX606" s="85">
        <v>274</v>
      </c>
      <c r="EY606" s="85">
        <v>28</v>
      </c>
      <c r="EZ606" s="85">
        <v>2</v>
      </c>
      <c r="FA606" s="85">
        <v>6</v>
      </c>
      <c r="FB606" s="85">
        <v>12</v>
      </c>
      <c r="FC606" s="85">
        <v>35</v>
      </c>
      <c r="FD606" s="85">
        <v>39</v>
      </c>
      <c r="FE606" s="85">
        <v>3</v>
      </c>
      <c r="FL606" s="86">
        <f t="shared" si="498"/>
        <v>53.799999999999955</v>
      </c>
      <c r="FM606" s="99">
        <f t="shared" si="486"/>
        <v>2</v>
      </c>
      <c r="FN606" s="99">
        <f t="shared" si="487"/>
        <v>0</v>
      </c>
      <c r="FO606" s="100">
        <f t="shared" si="488"/>
        <v>0.34</v>
      </c>
      <c r="FP606" s="100">
        <f t="shared" si="489"/>
        <v>0</v>
      </c>
      <c r="FQ606" s="101">
        <v>0.28998168505844424</v>
      </c>
      <c r="FR606" s="101">
        <v>0.13175894747733238</v>
      </c>
      <c r="FS606" s="101">
        <v>4.9140681118824144E-2</v>
      </c>
      <c r="FT606" s="100" t="s">
        <v>1756</v>
      </c>
      <c r="FU606" s="100" t="s">
        <v>1882</v>
      </c>
      <c r="FV606" s="100" t="s">
        <v>2123</v>
      </c>
      <c r="FW606" s="100" t="s">
        <v>2124</v>
      </c>
      <c r="FX606" s="100" t="s">
        <v>2125</v>
      </c>
      <c r="FY606" s="100" t="s">
        <v>1640</v>
      </c>
      <c r="FZ606" s="100" t="s">
        <v>1579</v>
      </c>
      <c r="GA606" s="100" t="s">
        <v>2012</v>
      </c>
      <c r="GB606" s="100"/>
    </row>
    <row r="607" spans="1:184" hidden="1" x14ac:dyDescent="0.25">
      <c r="A607" s="32" t="s">
        <v>588</v>
      </c>
      <c r="B607" s="90" t="s">
        <v>1053</v>
      </c>
      <c r="C607" s="41" t="str">
        <f>'[1]Özet tablo'!P606</f>
        <v>KIRŞEHİR</v>
      </c>
      <c r="D607" s="41"/>
      <c r="E607" s="41"/>
      <c r="F607" s="41"/>
      <c r="G607" s="91">
        <v>154</v>
      </c>
      <c r="H607" s="91">
        <v>553</v>
      </c>
      <c r="I607" s="91">
        <v>1321</v>
      </c>
      <c r="J607" s="91">
        <v>2028</v>
      </c>
      <c r="K607" s="92">
        <v>132</v>
      </c>
      <c r="L607" s="92">
        <v>568</v>
      </c>
      <c r="M607" s="92">
        <v>1436</v>
      </c>
      <c r="N607" s="92">
        <v>2136</v>
      </c>
      <c r="O607" s="93">
        <v>22</v>
      </c>
      <c r="P607" s="40">
        <v>384</v>
      </c>
      <c r="Q607" s="94">
        <f t="shared" si="499"/>
        <v>108</v>
      </c>
      <c r="R607" s="95">
        <f t="shared" si="500"/>
        <v>5.3254437869822487E-2</v>
      </c>
      <c r="S607" s="96">
        <v>1348</v>
      </c>
      <c r="T607" s="96">
        <v>1757</v>
      </c>
      <c r="U607" s="96">
        <v>1329</v>
      </c>
      <c r="V607" s="96">
        <v>1762</v>
      </c>
      <c r="W607" s="96">
        <v>3086</v>
      </c>
      <c r="X607" s="96">
        <v>4434</v>
      </c>
      <c r="Y607" s="73">
        <f t="shared" si="458"/>
        <v>9.792284866468842</v>
      </c>
      <c r="Z607" s="73">
        <f t="shared" si="459"/>
        <v>32.327831531018781</v>
      </c>
      <c r="AA607" s="73">
        <f t="shared" si="460"/>
        <v>80.812641083521441</v>
      </c>
      <c r="AB607" s="73">
        <f t="shared" si="461"/>
        <v>53.208036292935837</v>
      </c>
      <c r="AC607" s="73">
        <f t="shared" si="462"/>
        <v>40.009021199819578</v>
      </c>
      <c r="AD607" s="97">
        <f t="shared" si="463"/>
        <v>1444</v>
      </c>
      <c r="AE607" s="40">
        <f t="shared" si="464"/>
        <v>255</v>
      </c>
      <c r="AF607" s="98">
        <v>1826</v>
      </c>
      <c r="AG607" s="98">
        <v>1447</v>
      </c>
      <c r="AH607" s="98">
        <v>1786</v>
      </c>
      <c r="AI607" s="98">
        <v>1346</v>
      </c>
      <c r="AJ607" s="98">
        <v>435</v>
      </c>
      <c r="AK607" s="98">
        <v>376</v>
      </c>
      <c r="AL607" s="76">
        <v>46</v>
      </c>
      <c r="AM607" s="76">
        <v>107</v>
      </c>
      <c r="AN607" s="77">
        <v>156</v>
      </c>
      <c r="AO607" s="77">
        <v>638</v>
      </c>
      <c r="AP607" s="77">
        <v>1413</v>
      </c>
      <c r="AQ607" s="77">
        <v>127</v>
      </c>
      <c r="AR607" s="77">
        <f t="shared" si="490"/>
        <v>2334</v>
      </c>
      <c r="AS607" s="77">
        <v>464</v>
      </c>
      <c r="AT607" s="78">
        <v>19</v>
      </c>
      <c r="AU607" s="79">
        <v>78</v>
      </c>
      <c r="AV607" s="80">
        <f t="shared" si="465"/>
        <v>44.110275689223059</v>
      </c>
      <c r="AW607" s="80">
        <f t="shared" si="466"/>
        <v>54.725415070242654</v>
      </c>
      <c r="AX607" s="80">
        <f t="shared" si="467"/>
        <v>79.940564635958395</v>
      </c>
      <c r="AY607" s="81">
        <f t="shared" si="468"/>
        <v>10.780926053904629</v>
      </c>
      <c r="AZ607" s="81">
        <f t="shared" si="469"/>
        <v>35.722284434490483</v>
      </c>
      <c r="BA607" s="81">
        <f t="shared" si="470"/>
        <v>84.783829309376756</v>
      </c>
      <c r="BB607" s="81">
        <f t="shared" si="471"/>
        <v>60.218671152228765</v>
      </c>
      <c r="BC607" s="81">
        <f t="shared" si="472"/>
        <v>51.610904584882277</v>
      </c>
      <c r="BD607" s="82">
        <f t="shared" si="491"/>
        <v>271</v>
      </c>
      <c r="BE607" s="83">
        <v>45</v>
      </c>
      <c r="BF607" s="83">
        <v>137</v>
      </c>
      <c r="BG607" s="83">
        <v>144</v>
      </c>
      <c r="BH607" s="83">
        <v>612</v>
      </c>
      <c r="BI607" s="83">
        <v>1438</v>
      </c>
      <c r="BJ607" s="83">
        <v>190</v>
      </c>
      <c r="BK607" s="77">
        <f t="shared" si="492"/>
        <v>2384</v>
      </c>
      <c r="BL607" s="83">
        <f t="shared" si="473"/>
        <v>38</v>
      </c>
      <c r="BM607" s="84">
        <v>84</v>
      </c>
      <c r="BN607" s="83">
        <f t="shared" si="474"/>
        <v>115</v>
      </c>
      <c r="BO607" s="83">
        <f t="shared" si="475"/>
        <v>94</v>
      </c>
      <c r="BP607" s="83">
        <f t="shared" si="476"/>
        <v>474</v>
      </c>
      <c r="BQ607" s="83">
        <f t="shared" si="477"/>
        <v>1309</v>
      </c>
      <c r="BR607" s="83">
        <f t="shared" si="478"/>
        <v>182</v>
      </c>
      <c r="BS607" s="77">
        <f t="shared" si="493"/>
        <v>2059</v>
      </c>
      <c r="BT607" s="83">
        <f t="shared" si="479"/>
        <v>3</v>
      </c>
      <c r="BU607" s="77">
        <v>12</v>
      </c>
      <c r="BV607" s="83">
        <f t="shared" si="480"/>
        <v>10</v>
      </c>
      <c r="BW607" s="83">
        <f t="shared" si="481"/>
        <v>10</v>
      </c>
      <c r="BX607" s="83">
        <f t="shared" si="482"/>
        <v>53</v>
      </c>
      <c r="BY607" s="83">
        <f t="shared" si="483"/>
        <v>81</v>
      </c>
      <c r="BZ607" s="83">
        <f t="shared" si="484"/>
        <v>3</v>
      </c>
      <c r="CA607" s="77">
        <f t="shared" si="494"/>
        <v>147</v>
      </c>
      <c r="CB607" s="85">
        <v>2</v>
      </c>
      <c r="CC607" s="77">
        <v>8</v>
      </c>
      <c r="CD607" s="85">
        <v>8</v>
      </c>
      <c r="CE607" s="85">
        <v>24</v>
      </c>
      <c r="CF607" s="85">
        <v>53</v>
      </c>
      <c r="CG607" s="85">
        <v>44</v>
      </c>
      <c r="CH607" s="85">
        <v>5</v>
      </c>
      <c r="CI607" s="77">
        <f t="shared" si="495"/>
        <v>126</v>
      </c>
      <c r="CJ607" s="85">
        <v>1</v>
      </c>
      <c r="CK607" s="85">
        <v>1</v>
      </c>
      <c r="CL607" s="85">
        <v>2</v>
      </c>
      <c r="CM607" s="85">
        <v>11</v>
      </c>
      <c r="CN607" s="85">
        <v>1</v>
      </c>
      <c r="CO607" s="85">
        <v>0</v>
      </c>
      <c r="CP607" s="77">
        <f t="shared" si="496"/>
        <v>14</v>
      </c>
      <c r="CQ607" s="85">
        <f t="shared" si="485"/>
        <v>1</v>
      </c>
      <c r="CR607" s="77">
        <v>3</v>
      </c>
      <c r="CS607" s="85">
        <f t="shared" si="454"/>
        <v>3</v>
      </c>
      <c r="CT607" s="85">
        <f t="shared" si="455"/>
        <v>14</v>
      </c>
      <c r="CU607" s="85">
        <f t="shared" si="456"/>
        <v>21</v>
      </c>
      <c r="CV607" s="85">
        <f t="shared" si="457"/>
        <v>3</v>
      </c>
      <c r="CW607" s="85">
        <f t="shared" si="453"/>
        <v>0</v>
      </c>
      <c r="CX607" s="77">
        <f t="shared" si="497"/>
        <v>38</v>
      </c>
      <c r="DE607" s="85">
        <v>1</v>
      </c>
      <c r="DF607" s="85">
        <v>3</v>
      </c>
      <c r="DG607" s="85">
        <v>14</v>
      </c>
      <c r="DH607" s="85">
        <v>21</v>
      </c>
      <c r="DI607" s="85">
        <v>3</v>
      </c>
      <c r="DJ607" s="85">
        <v>0</v>
      </c>
      <c r="DV607" s="85">
        <v>1</v>
      </c>
      <c r="DW607" s="85">
        <v>3</v>
      </c>
      <c r="DX607" s="85">
        <v>0</v>
      </c>
      <c r="DY607" s="85">
        <v>13</v>
      </c>
      <c r="DZ607" s="85">
        <v>34</v>
      </c>
      <c r="EA607" s="85">
        <v>1</v>
      </c>
      <c r="EB607" s="85">
        <v>2</v>
      </c>
      <c r="EC607" s="85">
        <v>7</v>
      </c>
      <c r="ED607" s="85">
        <v>10</v>
      </c>
      <c r="EE607" s="85">
        <v>40</v>
      </c>
      <c r="EF607" s="85">
        <v>47</v>
      </c>
      <c r="EG607" s="85">
        <v>2</v>
      </c>
      <c r="ET607" s="85">
        <v>31</v>
      </c>
      <c r="EU607" s="85">
        <v>55</v>
      </c>
      <c r="EV607" s="85">
        <v>16</v>
      </c>
      <c r="EW607" s="85">
        <v>153</v>
      </c>
      <c r="EX607" s="85">
        <v>729</v>
      </c>
      <c r="EY607" s="85">
        <v>92</v>
      </c>
      <c r="EZ607" s="85">
        <v>7</v>
      </c>
      <c r="FA607" s="85">
        <v>60</v>
      </c>
      <c r="FB607" s="85">
        <v>78</v>
      </c>
      <c r="FC607" s="85">
        <v>321</v>
      </c>
      <c r="FD607" s="85">
        <v>580</v>
      </c>
      <c r="FE607" s="85">
        <v>90</v>
      </c>
      <c r="FL607" s="86">
        <f t="shared" si="498"/>
        <v>0</v>
      </c>
      <c r="FM607" s="99">
        <f t="shared" si="486"/>
        <v>0</v>
      </c>
      <c r="FN607" s="99">
        <f t="shared" si="487"/>
        <v>0</v>
      </c>
      <c r="FO607" s="100">
        <f t="shared" si="488"/>
        <v>0</v>
      </c>
      <c r="FP607" s="100">
        <f t="shared" si="489"/>
        <v>0</v>
      </c>
      <c r="FQ607" s="101">
        <v>0.60838150289017323</v>
      </c>
      <c r="FR607" s="101">
        <v>0.26620563674321485</v>
      </c>
      <c r="FS607" s="101">
        <v>0.17192982456140363</v>
      </c>
      <c r="FT607" s="100" t="s">
        <v>1557</v>
      </c>
      <c r="FU607" s="100" t="s">
        <v>1725</v>
      </c>
      <c r="FV607" s="100" t="s">
        <v>1657</v>
      </c>
      <c r="FW607" s="100" t="s">
        <v>2289</v>
      </c>
      <c r="FX607" s="100" t="s">
        <v>2056</v>
      </c>
      <c r="FY607" s="100" t="s">
        <v>1922</v>
      </c>
      <c r="FZ607" s="100" t="s">
        <v>2217</v>
      </c>
      <c r="GA607" s="100" t="s">
        <v>1920</v>
      </c>
      <c r="GB607" s="100"/>
    </row>
    <row r="608" spans="1:184" hidden="1" x14ac:dyDescent="0.25">
      <c r="A608" s="32" t="s">
        <v>588</v>
      </c>
      <c r="B608" s="90" t="s">
        <v>594</v>
      </c>
      <c r="C608" s="41" t="str">
        <f>'[1]Özet tablo'!P607</f>
        <v>KIRŞEHİR</v>
      </c>
      <c r="D608" s="41"/>
      <c r="E608" s="41"/>
      <c r="F608" s="41"/>
      <c r="G608" s="91">
        <v>15</v>
      </c>
      <c r="H608" s="91">
        <v>67</v>
      </c>
      <c r="I608" s="91">
        <v>140</v>
      </c>
      <c r="J608" s="91">
        <v>222</v>
      </c>
      <c r="K608" s="92">
        <v>13</v>
      </c>
      <c r="L608" s="92">
        <v>65</v>
      </c>
      <c r="M608" s="92">
        <v>116</v>
      </c>
      <c r="N608" s="92">
        <v>194</v>
      </c>
      <c r="O608" s="93">
        <v>6</v>
      </c>
      <c r="P608" s="40">
        <v>27</v>
      </c>
      <c r="Q608" s="94">
        <f t="shared" si="499"/>
        <v>-28</v>
      </c>
      <c r="R608" s="95">
        <f t="shared" si="500"/>
        <v>-0.12612612612612611</v>
      </c>
      <c r="S608" s="96">
        <v>182</v>
      </c>
      <c r="T608" s="96">
        <v>243</v>
      </c>
      <c r="U608" s="96">
        <v>158</v>
      </c>
      <c r="V608" s="96">
        <v>218</v>
      </c>
      <c r="W608" s="96">
        <v>401</v>
      </c>
      <c r="X608" s="96">
        <v>583</v>
      </c>
      <c r="Y608" s="73">
        <f t="shared" si="458"/>
        <v>7.1428571428571423</v>
      </c>
      <c r="Z608" s="73">
        <f t="shared" si="459"/>
        <v>26.748971193415638</v>
      </c>
      <c r="AA608" s="73">
        <f t="shared" si="460"/>
        <v>60.12658227848101</v>
      </c>
      <c r="AB608" s="73">
        <f t="shared" si="461"/>
        <v>39.900249376558605</v>
      </c>
      <c r="AC608" s="73">
        <f t="shared" si="462"/>
        <v>29.674099485420243</v>
      </c>
      <c r="AD608" s="97">
        <f t="shared" si="463"/>
        <v>241</v>
      </c>
      <c r="AE608" s="40">
        <f t="shared" si="464"/>
        <v>63</v>
      </c>
      <c r="AF608" s="98">
        <v>242</v>
      </c>
      <c r="AG608" s="98">
        <v>159</v>
      </c>
      <c r="AH608" s="98">
        <v>242</v>
      </c>
      <c r="AI608" s="98">
        <v>179</v>
      </c>
      <c r="AJ608" s="98">
        <v>58</v>
      </c>
      <c r="AK608" s="98">
        <v>50</v>
      </c>
      <c r="AL608" s="76">
        <v>5</v>
      </c>
      <c r="AM608" s="76">
        <v>11</v>
      </c>
      <c r="AN608" s="77">
        <v>22</v>
      </c>
      <c r="AO608" s="77">
        <v>75</v>
      </c>
      <c r="AP608" s="77">
        <v>134</v>
      </c>
      <c r="AQ608" s="77">
        <v>4</v>
      </c>
      <c r="AR608" s="77">
        <f t="shared" si="490"/>
        <v>235</v>
      </c>
      <c r="AS608" s="77">
        <v>30</v>
      </c>
      <c r="AT608" s="78">
        <v>8</v>
      </c>
      <c r="AU608" s="79">
        <v>25</v>
      </c>
      <c r="AV608" s="80">
        <f t="shared" si="465"/>
        <v>38.461538461538467</v>
      </c>
      <c r="AW608" s="80">
        <f t="shared" si="466"/>
        <v>43.467933491686459</v>
      </c>
      <c r="AX608" s="80">
        <f t="shared" si="467"/>
        <v>60.33519553072626</v>
      </c>
      <c r="AY608" s="81">
        <f t="shared" si="468"/>
        <v>13.836477987421384</v>
      </c>
      <c r="AZ608" s="81">
        <f t="shared" si="469"/>
        <v>30.991735537190085</v>
      </c>
      <c r="BA608" s="81">
        <f t="shared" si="470"/>
        <v>70.46413502109705</v>
      </c>
      <c r="BB608" s="81">
        <f t="shared" si="471"/>
        <v>50.521920668058449</v>
      </c>
      <c r="BC608" s="81">
        <f t="shared" si="472"/>
        <v>47.727272727272727</v>
      </c>
      <c r="BD608" s="82">
        <f t="shared" si="491"/>
        <v>70</v>
      </c>
      <c r="BE608" s="83">
        <v>5</v>
      </c>
      <c r="BF608" s="83">
        <v>16</v>
      </c>
      <c r="BG608" s="83">
        <v>20</v>
      </c>
      <c r="BH608" s="83">
        <v>73</v>
      </c>
      <c r="BI608" s="83">
        <v>147</v>
      </c>
      <c r="BJ608" s="83">
        <v>4</v>
      </c>
      <c r="BK608" s="77">
        <f t="shared" si="492"/>
        <v>244</v>
      </c>
      <c r="BL608" s="83">
        <f t="shared" si="473"/>
        <v>5</v>
      </c>
      <c r="BM608" s="84">
        <v>11</v>
      </c>
      <c r="BN608" s="83">
        <f t="shared" si="474"/>
        <v>16</v>
      </c>
      <c r="BO608" s="83">
        <f t="shared" si="475"/>
        <v>20</v>
      </c>
      <c r="BP608" s="83">
        <f t="shared" si="476"/>
        <v>73</v>
      </c>
      <c r="BQ608" s="83">
        <f t="shared" si="477"/>
        <v>147</v>
      </c>
      <c r="BR608" s="83">
        <f t="shared" si="478"/>
        <v>4</v>
      </c>
      <c r="BS608" s="77">
        <f t="shared" si="493"/>
        <v>244</v>
      </c>
      <c r="BT608" s="83">
        <f t="shared" si="479"/>
        <v>0</v>
      </c>
      <c r="BU608" s="77"/>
      <c r="BV608" s="83">
        <f t="shared" si="480"/>
        <v>0</v>
      </c>
      <c r="BW608" s="83">
        <f t="shared" si="481"/>
        <v>0</v>
      </c>
      <c r="BX608" s="83">
        <f t="shared" si="482"/>
        <v>0</v>
      </c>
      <c r="BY608" s="83">
        <f t="shared" si="483"/>
        <v>0</v>
      </c>
      <c r="BZ608" s="83">
        <f t="shared" si="484"/>
        <v>0</v>
      </c>
      <c r="CA608" s="77">
        <f t="shared" si="494"/>
        <v>0</v>
      </c>
      <c r="CC608" s="77"/>
      <c r="CI608" s="77">
        <f t="shared" si="495"/>
        <v>0</v>
      </c>
      <c r="CP608" s="77">
        <f t="shared" si="496"/>
        <v>0</v>
      </c>
      <c r="CQ608" s="85">
        <f t="shared" si="485"/>
        <v>0</v>
      </c>
      <c r="CR608" s="77"/>
      <c r="CS608" s="85">
        <f t="shared" si="454"/>
        <v>0</v>
      </c>
      <c r="CT608" s="85">
        <f t="shared" si="455"/>
        <v>0</v>
      </c>
      <c r="CU608" s="85">
        <f t="shared" si="456"/>
        <v>0</v>
      </c>
      <c r="CV608" s="85">
        <f t="shared" si="457"/>
        <v>0</v>
      </c>
      <c r="CW608" s="85">
        <f t="shared" si="453"/>
        <v>0</v>
      </c>
      <c r="CX608" s="77">
        <f t="shared" si="497"/>
        <v>0</v>
      </c>
      <c r="ET608" s="85">
        <v>3</v>
      </c>
      <c r="EU608" s="85">
        <v>2</v>
      </c>
      <c r="EV608" s="85">
        <v>2</v>
      </c>
      <c r="EW608" s="85">
        <v>12</v>
      </c>
      <c r="EX608" s="85">
        <v>29</v>
      </c>
      <c r="EY608" s="85">
        <v>0</v>
      </c>
      <c r="EZ608" s="85">
        <v>2</v>
      </c>
      <c r="FA608" s="85">
        <v>14</v>
      </c>
      <c r="FB608" s="85">
        <v>18</v>
      </c>
      <c r="FC608" s="85">
        <v>61</v>
      </c>
      <c r="FD608" s="85">
        <v>118</v>
      </c>
      <c r="FE608" s="85">
        <v>4</v>
      </c>
      <c r="FL608" s="86">
        <f t="shared" si="498"/>
        <v>73.699999999999989</v>
      </c>
      <c r="FM608" s="99">
        <f t="shared" si="486"/>
        <v>3</v>
      </c>
      <c r="FN608" s="99">
        <f t="shared" si="487"/>
        <v>0</v>
      </c>
      <c r="FO608" s="100">
        <f t="shared" si="488"/>
        <v>0.51</v>
      </c>
      <c r="FP608" s="100">
        <f t="shared" si="489"/>
        <v>0</v>
      </c>
      <c r="FQ608" s="101">
        <v>-4.2069397121201495E-2</v>
      </c>
      <c r="FR608" s="101">
        <v>0.47958669354838718</v>
      </c>
      <c r="FS608" s="101">
        <v>-0.16896758703481393</v>
      </c>
      <c r="FT608" s="100" t="s">
        <v>2352</v>
      </c>
      <c r="FU608" s="100" t="s">
        <v>1436</v>
      </c>
      <c r="FV608" s="100" t="s">
        <v>2348</v>
      </c>
      <c r="FW608" s="100" t="s">
        <v>1589</v>
      </c>
      <c r="FX608" s="100" t="s">
        <v>1483</v>
      </c>
      <c r="FY608" s="100" t="s">
        <v>2247</v>
      </c>
      <c r="FZ608" s="100" t="s">
        <v>2083</v>
      </c>
      <c r="GA608" s="100" t="s">
        <v>1774</v>
      </c>
      <c r="GB608" s="100"/>
    </row>
    <row r="609" spans="1:184" hidden="1" x14ac:dyDescent="0.25">
      <c r="A609" s="32" t="s">
        <v>595</v>
      </c>
      <c r="B609" s="90" t="s">
        <v>596</v>
      </c>
      <c r="C609" s="41" t="str">
        <f>'[1]Özet tablo'!P608</f>
        <v>KİLİS</v>
      </c>
      <c r="D609" s="41"/>
      <c r="E609" s="41"/>
      <c r="F609" s="41"/>
      <c r="G609" s="91">
        <v>12</v>
      </c>
      <c r="H609" s="91">
        <v>36</v>
      </c>
      <c r="I609" s="91">
        <v>30</v>
      </c>
      <c r="J609" s="91">
        <v>78</v>
      </c>
      <c r="K609" s="92">
        <v>11</v>
      </c>
      <c r="L609" s="92">
        <v>28</v>
      </c>
      <c r="M609" s="92">
        <v>31</v>
      </c>
      <c r="N609" s="92">
        <v>70</v>
      </c>
      <c r="O609" s="93">
        <v>5</v>
      </c>
      <c r="P609" s="40">
        <v>2</v>
      </c>
      <c r="Q609" s="94">
        <f t="shared" si="499"/>
        <v>-8</v>
      </c>
      <c r="R609" s="95">
        <f t="shared" si="500"/>
        <v>-0.10256410256410256</v>
      </c>
      <c r="S609" s="96">
        <v>75</v>
      </c>
      <c r="T609" s="96">
        <v>100</v>
      </c>
      <c r="U609" s="96">
        <v>71</v>
      </c>
      <c r="V609" s="96">
        <v>95</v>
      </c>
      <c r="W609" s="96">
        <v>171</v>
      </c>
      <c r="X609" s="96">
        <v>246</v>
      </c>
      <c r="Y609" s="73">
        <f t="shared" si="458"/>
        <v>14.666666666666666</v>
      </c>
      <c r="Z609" s="73">
        <f t="shared" si="459"/>
        <v>28.000000000000004</v>
      </c>
      <c r="AA609" s="73">
        <f t="shared" si="460"/>
        <v>47.887323943661968</v>
      </c>
      <c r="AB609" s="73">
        <f t="shared" si="461"/>
        <v>36.257309941520468</v>
      </c>
      <c r="AC609" s="73">
        <f t="shared" si="462"/>
        <v>29.674796747967481</v>
      </c>
      <c r="AD609" s="97">
        <f t="shared" si="463"/>
        <v>109</v>
      </c>
      <c r="AE609" s="40">
        <f t="shared" si="464"/>
        <v>37</v>
      </c>
      <c r="AF609" s="98">
        <v>103</v>
      </c>
      <c r="AG609" s="98">
        <v>99</v>
      </c>
      <c r="AH609" s="98">
        <v>94</v>
      </c>
      <c r="AI609" s="98">
        <v>75</v>
      </c>
      <c r="AJ609" s="98">
        <v>23</v>
      </c>
      <c r="AK609" s="98">
        <v>15</v>
      </c>
      <c r="AL609" s="76">
        <v>2</v>
      </c>
      <c r="AM609" s="76">
        <v>5</v>
      </c>
      <c r="AN609" s="77">
        <v>17</v>
      </c>
      <c r="AO609" s="77">
        <v>64</v>
      </c>
      <c r="AP609" s="77">
        <v>25</v>
      </c>
      <c r="AQ609" s="77">
        <v>0</v>
      </c>
      <c r="AR609" s="77">
        <f t="shared" si="490"/>
        <v>106</v>
      </c>
      <c r="AS609" s="77">
        <v>0</v>
      </c>
      <c r="AT609" s="78">
        <v>3</v>
      </c>
      <c r="AU609" s="79">
        <v>11</v>
      </c>
      <c r="AV609" s="80">
        <f t="shared" si="465"/>
        <v>24.137931034482758</v>
      </c>
      <c r="AW609" s="80">
        <f t="shared" si="466"/>
        <v>52.662721893491124</v>
      </c>
      <c r="AX609" s="80">
        <f t="shared" si="467"/>
        <v>33.333333333333329</v>
      </c>
      <c r="AY609" s="81">
        <f t="shared" si="468"/>
        <v>17.171717171717169</v>
      </c>
      <c r="AZ609" s="81">
        <f t="shared" si="469"/>
        <v>68.085106382978722</v>
      </c>
      <c r="BA609" s="81">
        <f t="shared" si="470"/>
        <v>39.795918367346935</v>
      </c>
      <c r="BB609" s="81">
        <f t="shared" si="471"/>
        <v>53.645833333333336</v>
      </c>
      <c r="BC609" s="81">
        <f t="shared" si="472"/>
        <v>28.426395939086298</v>
      </c>
      <c r="BD609" s="82">
        <f t="shared" si="491"/>
        <v>59</v>
      </c>
      <c r="BE609" s="83">
        <v>2</v>
      </c>
      <c r="BF609" s="83">
        <v>4</v>
      </c>
      <c r="BG609" s="83">
        <v>14</v>
      </c>
      <c r="BH609" s="83">
        <v>62</v>
      </c>
      <c r="BI609" s="83">
        <v>29</v>
      </c>
      <c r="BJ609" s="83">
        <v>0</v>
      </c>
      <c r="BK609" s="77">
        <f t="shared" si="492"/>
        <v>105</v>
      </c>
      <c r="BL609" s="83">
        <f t="shared" si="473"/>
        <v>2</v>
      </c>
      <c r="BM609" s="84">
        <v>5</v>
      </c>
      <c r="BN609" s="83">
        <f t="shared" si="474"/>
        <v>4</v>
      </c>
      <c r="BO609" s="83">
        <f t="shared" si="475"/>
        <v>14</v>
      </c>
      <c r="BP609" s="83">
        <f t="shared" si="476"/>
        <v>62</v>
      </c>
      <c r="BQ609" s="83">
        <f t="shared" si="477"/>
        <v>29</v>
      </c>
      <c r="BR609" s="83">
        <f t="shared" si="478"/>
        <v>0</v>
      </c>
      <c r="BS609" s="77">
        <f t="shared" si="493"/>
        <v>105</v>
      </c>
      <c r="BT609" s="83">
        <f t="shared" si="479"/>
        <v>0</v>
      </c>
      <c r="BU609" s="77"/>
      <c r="BV609" s="83">
        <f t="shared" si="480"/>
        <v>0</v>
      </c>
      <c r="BW609" s="83">
        <f t="shared" si="481"/>
        <v>0</v>
      </c>
      <c r="BX609" s="83">
        <f t="shared" si="482"/>
        <v>0</v>
      </c>
      <c r="BY609" s="83">
        <f t="shared" si="483"/>
        <v>0</v>
      </c>
      <c r="BZ609" s="83">
        <f t="shared" si="484"/>
        <v>0</v>
      </c>
      <c r="CA609" s="77">
        <f t="shared" si="494"/>
        <v>0</v>
      </c>
      <c r="CC609" s="77"/>
      <c r="CI609" s="77">
        <f t="shared" si="495"/>
        <v>0</v>
      </c>
      <c r="CP609" s="77">
        <f t="shared" si="496"/>
        <v>0</v>
      </c>
      <c r="CQ609" s="85">
        <f t="shared" si="485"/>
        <v>0</v>
      </c>
      <c r="CR609" s="77"/>
      <c r="CS609" s="85">
        <f t="shared" si="454"/>
        <v>0</v>
      </c>
      <c r="CT609" s="85">
        <f t="shared" si="455"/>
        <v>0</v>
      </c>
      <c r="CU609" s="85">
        <f t="shared" si="456"/>
        <v>0</v>
      </c>
      <c r="CV609" s="85">
        <f t="shared" si="457"/>
        <v>0</v>
      </c>
      <c r="CW609" s="85">
        <f t="shared" si="453"/>
        <v>0</v>
      </c>
      <c r="CX609" s="77">
        <f t="shared" si="497"/>
        <v>0</v>
      </c>
      <c r="ET609" s="85">
        <v>1</v>
      </c>
      <c r="EU609" s="85">
        <v>1</v>
      </c>
      <c r="EV609" s="85">
        <v>0</v>
      </c>
      <c r="EW609" s="85">
        <v>3</v>
      </c>
      <c r="EX609" s="85">
        <v>8</v>
      </c>
      <c r="EY609" s="85">
        <v>0</v>
      </c>
      <c r="EZ609" s="85">
        <v>1</v>
      </c>
      <c r="FA609" s="85">
        <v>3</v>
      </c>
      <c r="FB609" s="85">
        <v>14</v>
      </c>
      <c r="FC609" s="85">
        <v>59</v>
      </c>
      <c r="FD609" s="85">
        <v>21</v>
      </c>
      <c r="FE609" s="85">
        <v>0</v>
      </c>
      <c r="FL609" s="86">
        <f t="shared" si="498"/>
        <v>26.299999999999997</v>
      </c>
      <c r="FM609" s="99">
        <f t="shared" si="486"/>
        <v>1</v>
      </c>
      <c r="FN609" s="99">
        <f t="shared" si="487"/>
        <v>0</v>
      </c>
      <c r="FO609" s="100">
        <f t="shared" si="488"/>
        <v>0.17</v>
      </c>
      <c r="FP609" s="100">
        <f t="shared" si="489"/>
        <v>0</v>
      </c>
      <c r="FQ609" s="101">
        <v>0.45359347183817139</v>
      </c>
      <c r="FR609" s="101">
        <v>0.31896528915844541</v>
      </c>
      <c r="FS609" s="101">
        <v>0.21951130099003666</v>
      </c>
      <c r="FT609" s="100" t="s">
        <v>1671</v>
      </c>
      <c r="FU609" s="100" t="s">
        <v>1717</v>
      </c>
      <c r="FV609" s="100" t="s">
        <v>1817</v>
      </c>
      <c r="FW609" s="100" t="s">
        <v>2286</v>
      </c>
      <c r="FX609" s="100" t="s">
        <v>1991</v>
      </c>
      <c r="FY609" s="100" t="s">
        <v>2144</v>
      </c>
      <c r="FZ609" s="100" t="s">
        <v>1917</v>
      </c>
      <c r="GA609" s="100" t="s">
        <v>1991</v>
      </c>
      <c r="GB609" s="100"/>
    </row>
    <row r="610" spans="1:184" hidden="1" x14ac:dyDescent="0.25">
      <c r="A610" s="32" t="s">
        <v>595</v>
      </c>
      <c r="B610" s="90" t="s">
        <v>1054</v>
      </c>
      <c r="C610" s="41" t="str">
        <f>'[1]Özet tablo'!P609</f>
        <v>KİLİS</v>
      </c>
      <c r="D610" s="41"/>
      <c r="E610" s="41"/>
      <c r="F610" s="41"/>
      <c r="G610" s="91">
        <v>113</v>
      </c>
      <c r="H610" s="91">
        <v>620</v>
      </c>
      <c r="I610" s="91">
        <v>870</v>
      </c>
      <c r="J610" s="91">
        <v>1603</v>
      </c>
      <c r="K610" s="92">
        <v>105</v>
      </c>
      <c r="L610" s="92">
        <v>615</v>
      </c>
      <c r="M610" s="92">
        <v>990</v>
      </c>
      <c r="N610" s="92">
        <v>1710</v>
      </c>
      <c r="O610" s="93">
        <v>94</v>
      </c>
      <c r="P610" s="40">
        <v>242</v>
      </c>
      <c r="Q610" s="94">
        <f t="shared" si="499"/>
        <v>107</v>
      </c>
      <c r="R610" s="95">
        <f t="shared" si="500"/>
        <v>6.6749844042420459E-2</v>
      </c>
      <c r="S610" s="96">
        <v>1503</v>
      </c>
      <c r="T610" s="96">
        <v>2012</v>
      </c>
      <c r="U610" s="96">
        <v>1387</v>
      </c>
      <c r="V610" s="96">
        <v>1918</v>
      </c>
      <c r="W610" s="96">
        <v>3399</v>
      </c>
      <c r="X610" s="96">
        <v>4902</v>
      </c>
      <c r="Y610" s="73">
        <f t="shared" si="458"/>
        <v>6.9860279441117763</v>
      </c>
      <c r="Z610" s="73">
        <f t="shared" si="459"/>
        <v>30.566600397614312</v>
      </c>
      <c r="AA610" s="73">
        <f t="shared" si="460"/>
        <v>60.706560922855083</v>
      </c>
      <c r="AB610" s="73">
        <f t="shared" si="461"/>
        <v>42.865548690791414</v>
      </c>
      <c r="AC610" s="73">
        <f t="shared" si="462"/>
        <v>31.864545083639328</v>
      </c>
      <c r="AD610" s="97">
        <f t="shared" si="463"/>
        <v>1942</v>
      </c>
      <c r="AE610" s="40">
        <f t="shared" si="464"/>
        <v>545</v>
      </c>
      <c r="AF610" s="98">
        <v>1944</v>
      </c>
      <c r="AG610" s="98">
        <v>1612</v>
      </c>
      <c r="AH610" s="98">
        <v>1928</v>
      </c>
      <c r="AI610" s="98">
        <v>1494</v>
      </c>
      <c r="AJ610" s="98">
        <v>547</v>
      </c>
      <c r="AK610" s="98">
        <v>362</v>
      </c>
      <c r="AL610" s="76">
        <v>59</v>
      </c>
      <c r="AM610" s="76">
        <v>90</v>
      </c>
      <c r="AN610" s="77">
        <v>181</v>
      </c>
      <c r="AO610" s="77">
        <v>733</v>
      </c>
      <c r="AP610" s="77">
        <v>1177</v>
      </c>
      <c r="AQ610" s="77">
        <v>49</v>
      </c>
      <c r="AR610" s="77">
        <f t="shared" si="490"/>
        <v>2140</v>
      </c>
      <c r="AS610" s="77">
        <v>288</v>
      </c>
      <c r="AT610" s="78">
        <v>66</v>
      </c>
      <c r="AU610" s="79">
        <v>268</v>
      </c>
      <c r="AV610" s="80">
        <f t="shared" si="465"/>
        <v>36.027044430135227</v>
      </c>
      <c r="AW610" s="80">
        <f t="shared" si="466"/>
        <v>48.831092928112213</v>
      </c>
      <c r="AX610" s="80">
        <f t="shared" si="467"/>
        <v>62.784471218206164</v>
      </c>
      <c r="AY610" s="81">
        <f t="shared" si="468"/>
        <v>11.228287841191067</v>
      </c>
      <c r="AZ610" s="81">
        <f t="shared" si="469"/>
        <v>38.018672199170126</v>
      </c>
      <c r="BA610" s="81">
        <f t="shared" si="470"/>
        <v>74.032337089661922</v>
      </c>
      <c r="BB610" s="81">
        <f t="shared" si="471"/>
        <v>56.538170823885117</v>
      </c>
      <c r="BC610" s="81">
        <f t="shared" si="472"/>
        <v>46.318094716671226</v>
      </c>
      <c r="BD610" s="82">
        <f t="shared" si="491"/>
        <v>530</v>
      </c>
      <c r="BE610" s="83">
        <v>56</v>
      </c>
      <c r="BF610" s="83">
        <v>123</v>
      </c>
      <c r="BG610" s="83">
        <v>179</v>
      </c>
      <c r="BH610" s="83">
        <v>699</v>
      </c>
      <c r="BI610" s="83">
        <v>1247</v>
      </c>
      <c r="BJ610" s="83">
        <v>77</v>
      </c>
      <c r="BK610" s="77">
        <f t="shared" si="492"/>
        <v>2202</v>
      </c>
      <c r="BL610" s="83">
        <f t="shared" si="473"/>
        <v>45</v>
      </c>
      <c r="BM610" s="84">
        <v>70</v>
      </c>
      <c r="BN610" s="83">
        <f t="shared" si="474"/>
        <v>107</v>
      </c>
      <c r="BO610" s="83">
        <f t="shared" si="475"/>
        <v>161</v>
      </c>
      <c r="BP610" s="83">
        <f t="shared" si="476"/>
        <v>622</v>
      </c>
      <c r="BQ610" s="83">
        <f t="shared" si="477"/>
        <v>1149</v>
      </c>
      <c r="BR610" s="83">
        <f t="shared" si="478"/>
        <v>73</v>
      </c>
      <c r="BS610" s="77">
        <f t="shared" si="493"/>
        <v>2005</v>
      </c>
      <c r="BT610" s="83">
        <f t="shared" si="479"/>
        <v>2</v>
      </c>
      <c r="BU610" s="77">
        <v>8</v>
      </c>
      <c r="BV610" s="83">
        <f t="shared" si="480"/>
        <v>4</v>
      </c>
      <c r="BW610" s="83">
        <f t="shared" si="481"/>
        <v>1</v>
      </c>
      <c r="BX610" s="83">
        <f t="shared" si="482"/>
        <v>14</v>
      </c>
      <c r="BY610" s="83">
        <f t="shared" si="483"/>
        <v>41</v>
      </c>
      <c r="BZ610" s="83">
        <f t="shared" si="484"/>
        <v>2</v>
      </c>
      <c r="CA610" s="77">
        <f t="shared" si="494"/>
        <v>58</v>
      </c>
      <c r="CB610" s="85">
        <v>3</v>
      </c>
      <c r="CC610" s="77">
        <v>6</v>
      </c>
      <c r="CD610" s="85">
        <v>6</v>
      </c>
      <c r="CE610" s="85">
        <v>7</v>
      </c>
      <c r="CF610" s="85">
        <v>34</v>
      </c>
      <c r="CG610" s="85">
        <v>30</v>
      </c>
      <c r="CH610" s="85">
        <v>1</v>
      </c>
      <c r="CI610" s="77">
        <f t="shared" si="495"/>
        <v>72</v>
      </c>
      <c r="CP610" s="77">
        <f t="shared" si="496"/>
        <v>0</v>
      </c>
      <c r="CQ610" s="85">
        <f t="shared" si="485"/>
        <v>6</v>
      </c>
      <c r="CR610" s="77">
        <v>6</v>
      </c>
      <c r="CS610" s="85">
        <f t="shared" si="454"/>
        <v>6</v>
      </c>
      <c r="CT610" s="85">
        <f t="shared" si="455"/>
        <v>10</v>
      </c>
      <c r="CU610" s="85">
        <f t="shared" si="456"/>
        <v>29</v>
      </c>
      <c r="CV610" s="85">
        <f t="shared" si="457"/>
        <v>27</v>
      </c>
      <c r="CW610" s="85">
        <f t="shared" si="453"/>
        <v>1</v>
      </c>
      <c r="CX610" s="77">
        <f t="shared" si="497"/>
        <v>67</v>
      </c>
      <c r="CY610" s="85">
        <v>6</v>
      </c>
      <c r="CZ610" s="85">
        <v>6</v>
      </c>
      <c r="DA610" s="85">
        <v>10</v>
      </c>
      <c r="DB610" s="85">
        <v>29</v>
      </c>
      <c r="DC610" s="85">
        <v>27</v>
      </c>
      <c r="DD610" s="85">
        <v>1</v>
      </c>
      <c r="DP610" s="85">
        <v>1</v>
      </c>
      <c r="DQ610" s="85">
        <v>2</v>
      </c>
      <c r="DR610" s="85">
        <v>5</v>
      </c>
      <c r="DS610" s="85">
        <v>4</v>
      </c>
      <c r="DT610" s="85">
        <v>6</v>
      </c>
      <c r="DU610" s="85">
        <v>0</v>
      </c>
      <c r="DV610" s="85">
        <v>2</v>
      </c>
      <c r="DW610" s="85">
        <v>4</v>
      </c>
      <c r="DX610" s="85">
        <v>1</v>
      </c>
      <c r="DY610" s="85">
        <v>14</v>
      </c>
      <c r="DZ610" s="85">
        <v>41</v>
      </c>
      <c r="EA610" s="85">
        <v>2</v>
      </c>
      <c r="ET610" s="85">
        <v>37</v>
      </c>
      <c r="EU610" s="85">
        <v>64</v>
      </c>
      <c r="EV610" s="85">
        <v>64</v>
      </c>
      <c r="EW610" s="85">
        <v>321</v>
      </c>
      <c r="EX610" s="85">
        <v>697</v>
      </c>
      <c r="EY610" s="85">
        <v>53</v>
      </c>
      <c r="EZ610" s="85">
        <v>7</v>
      </c>
      <c r="FA610" s="85">
        <v>41</v>
      </c>
      <c r="FB610" s="85">
        <v>92</v>
      </c>
      <c r="FC610" s="85">
        <v>297</v>
      </c>
      <c r="FD610" s="85">
        <v>446</v>
      </c>
      <c r="FE610" s="85">
        <v>20</v>
      </c>
      <c r="FL610" s="86">
        <f t="shared" si="498"/>
        <v>370.39999999999964</v>
      </c>
      <c r="FM610" s="99">
        <f t="shared" si="486"/>
        <v>18</v>
      </c>
      <c r="FN610" s="99">
        <f t="shared" si="487"/>
        <v>3</v>
      </c>
      <c r="FO610" s="100">
        <f t="shared" si="488"/>
        <v>3.06</v>
      </c>
      <c r="FP610" s="100">
        <f t="shared" si="489"/>
        <v>513</v>
      </c>
      <c r="FQ610" s="101">
        <v>0.34152375462362478</v>
      </c>
      <c r="FR610" s="101">
        <v>0.26572716308004812</v>
      </c>
      <c r="FS610" s="101">
        <v>0.22535612535612526</v>
      </c>
      <c r="FT610" s="100" t="s">
        <v>1899</v>
      </c>
      <c r="FU610" s="100" t="s">
        <v>1728</v>
      </c>
      <c r="FV610" s="100" t="s">
        <v>1580</v>
      </c>
      <c r="FW610" s="100" t="s">
        <v>1772</v>
      </c>
      <c r="FX610" s="100" t="s">
        <v>1630</v>
      </c>
      <c r="FY610" s="100" t="s">
        <v>2237</v>
      </c>
      <c r="FZ610" s="100" t="s">
        <v>1742</v>
      </c>
      <c r="GA610" s="100" t="s">
        <v>1735</v>
      </c>
      <c r="GB610" s="100"/>
    </row>
    <row r="611" spans="1:184" hidden="1" x14ac:dyDescent="0.25">
      <c r="A611" s="32" t="s">
        <v>595</v>
      </c>
      <c r="B611" s="90" t="s">
        <v>597</v>
      </c>
      <c r="C611" s="41" t="str">
        <f>'[1]Özet tablo'!P610</f>
        <v>KİLİS</v>
      </c>
      <c r="D611" s="41"/>
      <c r="E611" s="41"/>
      <c r="F611" s="41"/>
      <c r="G611" s="91">
        <v>14</v>
      </c>
      <c r="H611" s="91">
        <v>145</v>
      </c>
      <c r="I611" s="91">
        <v>115</v>
      </c>
      <c r="J611" s="91">
        <v>274</v>
      </c>
      <c r="K611" s="92">
        <v>21</v>
      </c>
      <c r="L611" s="92">
        <v>106</v>
      </c>
      <c r="M611" s="92">
        <v>93</v>
      </c>
      <c r="N611" s="92">
        <v>220</v>
      </c>
      <c r="O611" s="93">
        <v>42</v>
      </c>
      <c r="P611" s="40">
        <v>5</v>
      </c>
      <c r="Q611" s="94">
        <f t="shared" si="499"/>
        <v>-54</v>
      </c>
      <c r="R611" s="95">
        <f t="shared" si="500"/>
        <v>-0.19708029197080293</v>
      </c>
      <c r="S611" s="96">
        <v>199</v>
      </c>
      <c r="T611" s="96">
        <v>278</v>
      </c>
      <c r="U611" s="96">
        <v>230</v>
      </c>
      <c r="V611" s="96">
        <v>313</v>
      </c>
      <c r="W611" s="96">
        <v>508</v>
      </c>
      <c r="X611" s="96">
        <v>707</v>
      </c>
      <c r="Y611" s="73">
        <f t="shared" si="458"/>
        <v>10.552763819095476</v>
      </c>
      <c r="Z611" s="73">
        <f t="shared" si="459"/>
        <v>38.129496402877699</v>
      </c>
      <c r="AA611" s="73">
        <f t="shared" si="460"/>
        <v>56.521739130434781</v>
      </c>
      <c r="AB611" s="73">
        <f t="shared" si="461"/>
        <v>46.45669291338583</v>
      </c>
      <c r="AC611" s="73">
        <f t="shared" si="462"/>
        <v>36.350777934936353</v>
      </c>
      <c r="AD611" s="97">
        <f t="shared" si="463"/>
        <v>272</v>
      </c>
      <c r="AE611" s="40">
        <f t="shared" si="464"/>
        <v>100</v>
      </c>
      <c r="AF611" s="98">
        <v>272</v>
      </c>
      <c r="AG611" s="98">
        <v>216</v>
      </c>
      <c r="AH611" s="98">
        <v>264</v>
      </c>
      <c r="AI611" s="98">
        <v>188</v>
      </c>
      <c r="AJ611" s="98">
        <v>82</v>
      </c>
      <c r="AK611" s="98">
        <v>69</v>
      </c>
      <c r="AL611" s="76">
        <v>14</v>
      </c>
      <c r="AM611" s="76">
        <v>21</v>
      </c>
      <c r="AN611" s="77">
        <v>50</v>
      </c>
      <c r="AO611" s="77">
        <v>127</v>
      </c>
      <c r="AP611" s="77">
        <v>105</v>
      </c>
      <c r="AQ611" s="77">
        <v>0</v>
      </c>
      <c r="AR611" s="77">
        <f t="shared" si="490"/>
        <v>282</v>
      </c>
      <c r="AS611" s="77">
        <v>8</v>
      </c>
      <c r="AT611" s="78">
        <v>16</v>
      </c>
      <c r="AU611" s="79">
        <v>66</v>
      </c>
      <c r="AV611" s="80">
        <f t="shared" si="465"/>
        <v>36.386138613861384</v>
      </c>
      <c r="AW611" s="80">
        <f t="shared" si="466"/>
        <v>49.557522123893804</v>
      </c>
      <c r="AX611" s="80">
        <f t="shared" si="467"/>
        <v>51.595744680851062</v>
      </c>
      <c r="AY611" s="81">
        <f t="shared" si="468"/>
        <v>23.148148148148149</v>
      </c>
      <c r="AZ611" s="81">
        <f t="shared" si="469"/>
        <v>48.106060606060609</v>
      </c>
      <c r="BA611" s="81">
        <f t="shared" si="470"/>
        <v>69.259259259259252</v>
      </c>
      <c r="BB611" s="81">
        <f t="shared" si="471"/>
        <v>58.801498127340821</v>
      </c>
      <c r="BC611" s="81">
        <f t="shared" si="472"/>
        <v>48.76543209876543</v>
      </c>
      <c r="BD611" s="82">
        <f t="shared" si="491"/>
        <v>83</v>
      </c>
      <c r="BE611" s="83">
        <v>14</v>
      </c>
      <c r="BF611" s="83">
        <v>17</v>
      </c>
      <c r="BG611" s="83">
        <v>47</v>
      </c>
      <c r="BH611" s="83">
        <v>125</v>
      </c>
      <c r="BI611" s="83">
        <v>120</v>
      </c>
      <c r="BJ611" s="83">
        <v>0</v>
      </c>
      <c r="BK611" s="77">
        <f t="shared" si="492"/>
        <v>292</v>
      </c>
      <c r="BL611" s="83">
        <f t="shared" si="473"/>
        <v>14</v>
      </c>
      <c r="BM611" s="84">
        <v>21</v>
      </c>
      <c r="BN611" s="83">
        <f t="shared" si="474"/>
        <v>17</v>
      </c>
      <c r="BO611" s="83">
        <f t="shared" si="475"/>
        <v>47</v>
      </c>
      <c r="BP611" s="83">
        <f t="shared" si="476"/>
        <v>125</v>
      </c>
      <c r="BQ611" s="83">
        <f t="shared" si="477"/>
        <v>120</v>
      </c>
      <c r="BR611" s="83">
        <f t="shared" si="478"/>
        <v>0</v>
      </c>
      <c r="BS611" s="77">
        <f t="shared" si="493"/>
        <v>292</v>
      </c>
      <c r="BT611" s="83">
        <f t="shared" si="479"/>
        <v>0</v>
      </c>
      <c r="BU611" s="77"/>
      <c r="BV611" s="83">
        <f t="shared" si="480"/>
        <v>0</v>
      </c>
      <c r="BW611" s="83">
        <f t="shared" si="481"/>
        <v>0</v>
      </c>
      <c r="BX611" s="83">
        <f t="shared" si="482"/>
        <v>0</v>
      </c>
      <c r="BY611" s="83">
        <f t="shared" si="483"/>
        <v>0</v>
      </c>
      <c r="BZ611" s="83">
        <f t="shared" si="484"/>
        <v>0</v>
      </c>
      <c r="CA611" s="77">
        <f t="shared" si="494"/>
        <v>0</v>
      </c>
      <c r="CC611" s="77"/>
      <c r="CI611" s="77">
        <f t="shared" si="495"/>
        <v>0</v>
      </c>
      <c r="CP611" s="77">
        <f t="shared" si="496"/>
        <v>0</v>
      </c>
      <c r="CQ611" s="85">
        <f t="shared" si="485"/>
        <v>0</v>
      </c>
      <c r="CR611" s="77"/>
      <c r="CS611" s="85">
        <f t="shared" si="454"/>
        <v>0</v>
      </c>
      <c r="CT611" s="85">
        <f t="shared" si="455"/>
        <v>0</v>
      </c>
      <c r="CU611" s="85">
        <f t="shared" si="456"/>
        <v>0</v>
      </c>
      <c r="CV611" s="85">
        <f t="shared" si="457"/>
        <v>0</v>
      </c>
      <c r="CW611" s="85">
        <f t="shared" si="453"/>
        <v>0</v>
      </c>
      <c r="CX611" s="77">
        <f t="shared" si="497"/>
        <v>0</v>
      </c>
      <c r="ET611" s="85">
        <v>12</v>
      </c>
      <c r="EU611" s="85">
        <v>13</v>
      </c>
      <c r="EV611" s="85">
        <v>32</v>
      </c>
      <c r="EW611" s="85">
        <v>89</v>
      </c>
      <c r="EX611" s="85">
        <v>83</v>
      </c>
      <c r="EY611" s="85">
        <v>0</v>
      </c>
      <c r="EZ611" s="85">
        <v>2</v>
      </c>
      <c r="FA611" s="85">
        <v>4</v>
      </c>
      <c r="FB611" s="85">
        <v>15</v>
      </c>
      <c r="FC611" s="85">
        <v>36</v>
      </c>
      <c r="FD611" s="85">
        <v>37</v>
      </c>
      <c r="FE611" s="85">
        <v>0</v>
      </c>
      <c r="FL611" s="86">
        <f t="shared" si="498"/>
        <v>68.399999999999977</v>
      </c>
      <c r="FM611" s="99">
        <f t="shared" si="486"/>
        <v>3</v>
      </c>
      <c r="FN611" s="99">
        <f t="shared" si="487"/>
        <v>0</v>
      </c>
      <c r="FO611" s="100">
        <f t="shared" si="488"/>
        <v>0.51</v>
      </c>
      <c r="FP611" s="100">
        <f t="shared" si="489"/>
        <v>0</v>
      </c>
      <c r="FQ611" s="101">
        <v>0.28441038656774692</v>
      </c>
      <c r="FR611" s="101">
        <v>0.11105921912945999</v>
      </c>
      <c r="FS611" s="101">
        <v>0.2042929768405197</v>
      </c>
      <c r="FT611" s="100" t="s">
        <v>1687</v>
      </c>
      <c r="FU611" s="100" t="s">
        <v>2183</v>
      </c>
      <c r="FV611" s="100" t="s">
        <v>1865</v>
      </c>
      <c r="FW611" s="100" t="s">
        <v>2115</v>
      </c>
      <c r="FX611" s="100" t="s">
        <v>2144</v>
      </c>
      <c r="FY611" s="100" t="s">
        <v>1952</v>
      </c>
      <c r="FZ611" s="100" t="s">
        <v>2240</v>
      </c>
      <c r="GA611" s="100" t="s">
        <v>1997</v>
      </c>
      <c r="GB611" s="100"/>
    </row>
    <row r="612" spans="1:184" hidden="1" x14ac:dyDescent="0.25">
      <c r="A612" s="32" t="s">
        <v>595</v>
      </c>
      <c r="B612" s="90" t="s">
        <v>598</v>
      </c>
      <c r="C612" s="41" t="str">
        <f>'[1]Özet tablo'!P611</f>
        <v>KİLİS</v>
      </c>
      <c r="D612" s="41"/>
      <c r="E612" s="41"/>
      <c r="F612" s="41"/>
      <c r="G612" s="91">
        <v>6</v>
      </c>
      <c r="H612" s="91">
        <v>40</v>
      </c>
      <c r="I612" s="91">
        <v>50</v>
      </c>
      <c r="J612" s="91">
        <v>96</v>
      </c>
      <c r="K612" s="92">
        <v>3</v>
      </c>
      <c r="L612" s="92">
        <v>54</v>
      </c>
      <c r="M612" s="92">
        <v>48</v>
      </c>
      <c r="N612" s="92">
        <v>105</v>
      </c>
      <c r="O612" s="93">
        <v>9</v>
      </c>
      <c r="P612" s="40">
        <v>10</v>
      </c>
      <c r="Q612" s="94">
        <f t="shared" si="499"/>
        <v>9</v>
      </c>
      <c r="R612" s="95">
        <f t="shared" si="500"/>
        <v>9.375E-2</v>
      </c>
      <c r="S612" s="96">
        <v>82</v>
      </c>
      <c r="T612" s="96">
        <v>117</v>
      </c>
      <c r="U612" s="96">
        <v>78</v>
      </c>
      <c r="V612" s="96">
        <v>122</v>
      </c>
      <c r="W612" s="96">
        <v>195</v>
      </c>
      <c r="X612" s="96">
        <v>277</v>
      </c>
      <c r="Y612" s="73">
        <f t="shared" si="458"/>
        <v>3.6585365853658534</v>
      </c>
      <c r="Z612" s="73">
        <f t="shared" si="459"/>
        <v>46.153846153846153</v>
      </c>
      <c r="AA612" s="73">
        <f t="shared" si="460"/>
        <v>60.256410256410255</v>
      </c>
      <c r="AB612" s="73">
        <f t="shared" si="461"/>
        <v>51.794871794871803</v>
      </c>
      <c r="AC612" s="73">
        <f t="shared" si="462"/>
        <v>37.545126353790614</v>
      </c>
      <c r="AD612" s="97">
        <f t="shared" si="463"/>
        <v>94</v>
      </c>
      <c r="AE612" s="40">
        <f t="shared" si="464"/>
        <v>31</v>
      </c>
      <c r="AF612" s="98">
        <v>105</v>
      </c>
      <c r="AG612" s="98">
        <v>84</v>
      </c>
      <c r="AH612" s="98">
        <v>99</v>
      </c>
      <c r="AI612" s="98">
        <v>69</v>
      </c>
      <c r="AJ612" s="98">
        <v>44</v>
      </c>
      <c r="AK612" s="98">
        <v>16</v>
      </c>
      <c r="AL612" s="76">
        <v>6</v>
      </c>
      <c r="AM612" s="76">
        <v>6</v>
      </c>
      <c r="AN612" s="77">
        <v>13</v>
      </c>
      <c r="AO612" s="77">
        <v>40</v>
      </c>
      <c r="AP612" s="77">
        <v>42</v>
      </c>
      <c r="AQ612" s="77">
        <v>0</v>
      </c>
      <c r="AR612" s="77">
        <f t="shared" si="490"/>
        <v>95</v>
      </c>
      <c r="AS612" s="77">
        <v>6</v>
      </c>
      <c r="AT612" s="78">
        <v>7</v>
      </c>
      <c r="AU612" s="79">
        <v>33</v>
      </c>
      <c r="AV612" s="80">
        <f t="shared" si="465"/>
        <v>32.026143790849673</v>
      </c>
      <c r="AW612" s="80">
        <f t="shared" si="466"/>
        <v>45.238095238095241</v>
      </c>
      <c r="AX612" s="80">
        <f t="shared" si="467"/>
        <v>52.173913043478258</v>
      </c>
      <c r="AY612" s="81">
        <f t="shared" si="468"/>
        <v>15.476190476190476</v>
      </c>
      <c r="AZ612" s="81">
        <f t="shared" si="469"/>
        <v>40.404040404040401</v>
      </c>
      <c r="BA612" s="81">
        <f t="shared" si="470"/>
        <v>72.56637168141593</v>
      </c>
      <c r="BB612" s="81">
        <f t="shared" si="471"/>
        <v>57.547169811320757</v>
      </c>
      <c r="BC612" s="81">
        <f t="shared" si="472"/>
        <v>48.223350253807105</v>
      </c>
      <c r="BD612" s="82">
        <f t="shared" si="491"/>
        <v>31</v>
      </c>
      <c r="BE612" s="83">
        <v>6</v>
      </c>
      <c r="BF612" s="83">
        <v>7</v>
      </c>
      <c r="BG612" s="83">
        <v>12</v>
      </c>
      <c r="BH612" s="83">
        <v>40</v>
      </c>
      <c r="BI612" s="83">
        <v>43</v>
      </c>
      <c r="BJ612" s="83">
        <v>0</v>
      </c>
      <c r="BK612" s="77">
        <f t="shared" si="492"/>
        <v>95</v>
      </c>
      <c r="BL612" s="83">
        <f t="shared" si="473"/>
        <v>6</v>
      </c>
      <c r="BM612" s="84">
        <v>6</v>
      </c>
      <c r="BN612" s="83">
        <f t="shared" si="474"/>
        <v>7</v>
      </c>
      <c r="BO612" s="83">
        <f t="shared" si="475"/>
        <v>12</v>
      </c>
      <c r="BP612" s="83">
        <f t="shared" si="476"/>
        <v>40</v>
      </c>
      <c r="BQ612" s="83">
        <f t="shared" si="477"/>
        <v>43</v>
      </c>
      <c r="BR612" s="83">
        <f t="shared" si="478"/>
        <v>0</v>
      </c>
      <c r="BS612" s="77">
        <f t="shared" si="493"/>
        <v>95</v>
      </c>
      <c r="BT612" s="83">
        <f t="shared" si="479"/>
        <v>0</v>
      </c>
      <c r="BU612" s="77"/>
      <c r="BV612" s="83">
        <f t="shared" si="480"/>
        <v>0</v>
      </c>
      <c r="BW612" s="83">
        <f t="shared" si="481"/>
        <v>0</v>
      </c>
      <c r="BX612" s="83">
        <f t="shared" si="482"/>
        <v>0</v>
      </c>
      <c r="BY612" s="83">
        <f t="shared" si="483"/>
        <v>0</v>
      </c>
      <c r="BZ612" s="83">
        <f t="shared" si="484"/>
        <v>0</v>
      </c>
      <c r="CA612" s="77">
        <f t="shared" si="494"/>
        <v>0</v>
      </c>
      <c r="CC612" s="77"/>
      <c r="CI612" s="77">
        <f t="shared" si="495"/>
        <v>0</v>
      </c>
      <c r="CP612" s="77">
        <f t="shared" si="496"/>
        <v>0</v>
      </c>
      <c r="CQ612" s="85">
        <f t="shared" si="485"/>
        <v>0</v>
      </c>
      <c r="CR612" s="77"/>
      <c r="CS612" s="85">
        <f t="shared" si="454"/>
        <v>0</v>
      </c>
      <c r="CT612" s="85">
        <f t="shared" si="455"/>
        <v>0</v>
      </c>
      <c r="CU612" s="85">
        <f t="shared" si="456"/>
        <v>0</v>
      </c>
      <c r="CV612" s="85">
        <f t="shared" si="457"/>
        <v>0</v>
      </c>
      <c r="CW612" s="85">
        <f t="shared" si="453"/>
        <v>0</v>
      </c>
      <c r="CX612" s="77">
        <f t="shared" si="497"/>
        <v>0</v>
      </c>
      <c r="ET612" s="85">
        <v>5</v>
      </c>
      <c r="EU612" s="85">
        <v>5</v>
      </c>
      <c r="EV612" s="85">
        <v>4</v>
      </c>
      <c r="EW612" s="85">
        <v>30</v>
      </c>
      <c r="EX612" s="85">
        <v>29</v>
      </c>
      <c r="EY612" s="85">
        <v>0</v>
      </c>
      <c r="EZ612" s="85">
        <v>1</v>
      </c>
      <c r="FA612" s="85">
        <v>2</v>
      </c>
      <c r="FB612" s="85">
        <v>8</v>
      </c>
      <c r="FC612" s="85">
        <v>10</v>
      </c>
      <c r="FD612" s="85">
        <v>14</v>
      </c>
      <c r="FE612" s="85">
        <v>0</v>
      </c>
      <c r="FL612" s="86">
        <f t="shared" si="498"/>
        <v>28.599999999999994</v>
      </c>
      <c r="FM612" s="99">
        <f t="shared" si="486"/>
        <v>1</v>
      </c>
      <c r="FN612" s="99">
        <f t="shared" si="487"/>
        <v>0</v>
      </c>
      <c r="FO612" s="100">
        <f t="shared" si="488"/>
        <v>0.17</v>
      </c>
      <c r="FP612" s="100">
        <f t="shared" si="489"/>
        <v>0</v>
      </c>
      <c r="FQ612" s="101">
        <v>0.27985269790298251</v>
      </c>
      <c r="FR612" s="101">
        <v>0.2657777692053146</v>
      </c>
      <c r="FS612" s="101">
        <v>0.17521540699798718</v>
      </c>
      <c r="FT612" s="100" t="s">
        <v>2049</v>
      </c>
      <c r="FU612" s="100" t="s">
        <v>1641</v>
      </c>
      <c r="FV612" s="100" t="s">
        <v>1630</v>
      </c>
      <c r="FW612" s="100" t="s">
        <v>1669</v>
      </c>
      <c r="FX612" s="100" t="s">
        <v>1746</v>
      </c>
      <c r="FY612" s="100" t="s">
        <v>1646</v>
      </c>
      <c r="FZ612" s="100" t="s">
        <v>1703</v>
      </c>
      <c r="GA612" s="100" t="s">
        <v>1455</v>
      </c>
      <c r="GB612" s="100"/>
    </row>
    <row r="613" spans="1:184" hidden="1" x14ac:dyDescent="0.25">
      <c r="A613" s="32" t="s">
        <v>599</v>
      </c>
      <c r="B613" s="90" t="s">
        <v>600</v>
      </c>
      <c r="C613" s="41" t="str">
        <f>'[1]Özet tablo'!P612</f>
        <v>KOCAELİ</v>
      </c>
      <c r="D613" s="41"/>
      <c r="E613" s="41"/>
      <c r="F613" s="41"/>
      <c r="G613" s="91">
        <v>79</v>
      </c>
      <c r="H613" s="91">
        <v>438</v>
      </c>
      <c r="I613" s="91">
        <v>686</v>
      </c>
      <c r="J613" s="91">
        <v>1203</v>
      </c>
      <c r="K613" s="92">
        <v>107</v>
      </c>
      <c r="L613" s="92">
        <v>456</v>
      </c>
      <c r="M613" s="92">
        <v>859</v>
      </c>
      <c r="N613" s="92">
        <v>1422</v>
      </c>
      <c r="O613" s="93">
        <v>59</v>
      </c>
      <c r="P613" s="40">
        <v>155</v>
      </c>
      <c r="Q613" s="94">
        <f t="shared" si="499"/>
        <v>219</v>
      </c>
      <c r="R613" s="95">
        <f t="shared" si="500"/>
        <v>0.18204488778054864</v>
      </c>
      <c r="S613" s="96">
        <v>935</v>
      </c>
      <c r="T613" s="96">
        <v>1308</v>
      </c>
      <c r="U613" s="96">
        <v>1092</v>
      </c>
      <c r="V613" s="96">
        <v>1378</v>
      </c>
      <c r="W613" s="96">
        <v>2400</v>
      </c>
      <c r="X613" s="96">
        <v>3335</v>
      </c>
      <c r="Y613" s="73">
        <f t="shared" si="458"/>
        <v>11.443850267379679</v>
      </c>
      <c r="Z613" s="73">
        <f t="shared" si="459"/>
        <v>34.862385321100916</v>
      </c>
      <c r="AA613" s="73">
        <f t="shared" si="460"/>
        <v>69.871794871794862</v>
      </c>
      <c r="AB613" s="73">
        <f t="shared" si="461"/>
        <v>50.791666666666671</v>
      </c>
      <c r="AC613" s="73">
        <f t="shared" si="462"/>
        <v>39.760119940029988</v>
      </c>
      <c r="AD613" s="97">
        <f t="shared" si="463"/>
        <v>1181</v>
      </c>
      <c r="AE613" s="40">
        <f t="shared" si="464"/>
        <v>329</v>
      </c>
      <c r="AF613" s="98">
        <v>1402</v>
      </c>
      <c r="AG613" s="98">
        <v>1099</v>
      </c>
      <c r="AH613" s="98">
        <v>1341</v>
      </c>
      <c r="AI613" s="98">
        <v>1079</v>
      </c>
      <c r="AJ613" s="98">
        <v>302</v>
      </c>
      <c r="AK613" s="98">
        <v>355</v>
      </c>
      <c r="AL613" s="76">
        <v>42</v>
      </c>
      <c r="AM613" s="76">
        <v>85</v>
      </c>
      <c r="AN613" s="77">
        <v>128</v>
      </c>
      <c r="AO613" s="77">
        <v>616</v>
      </c>
      <c r="AP613" s="77">
        <v>985</v>
      </c>
      <c r="AQ613" s="77">
        <v>42</v>
      </c>
      <c r="AR613" s="77">
        <f t="shared" si="490"/>
        <v>1771</v>
      </c>
      <c r="AS613" s="77">
        <v>224</v>
      </c>
      <c r="AT613" s="78">
        <v>30</v>
      </c>
      <c r="AU613" s="79">
        <v>119</v>
      </c>
      <c r="AV613" s="80">
        <f t="shared" si="465"/>
        <v>42.745638200183656</v>
      </c>
      <c r="AW613" s="80">
        <f t="shared" si="466"/>
        <v>58.636363636363633</v>
      </c>
      <c r="AX613" s="80">
        <f t="shared" si="467"/>
        <v>74.420759962928642</v>
      </c>
      <c r="AY613" s="81">
        <f t="shared" si="468"/>
        <v>11.646951774340311</v>
      </c>
      <c r="AZ613" s="81">
        <f t="shared" si="469"/>
        <v>45.935868754660703</v>
      </c>
      <c r="BA613" s="81">
        <f t="shared" si="470"/>
        <v>82.114409847936273</v>
      </c>
      <c r="BB613" s="81">
        <f t="shared" si="471"/>
        <v>64.290962527553276</v>
      </c>
      <c r="BC613" s="81">
        <f t="shared" si="472"/>
        <v>50.887096774193552</v>
      </c>
      <c r="BD613" s="82">
        <f t="shared" si="491"/>
        <v>247</v>
      </c>
      <c r="BE613" s="83">
        <v>41</v>
      </c>
      <c r="BF613" s="83">
        <v>107</v>
      </c>
      <c r="BG613" s="83">
        <v>122</v>
      </c>
      <c r="BH613" s="83">
        <v>554</v>
      </c>
      <c r="BI613" s="83">
        <v>1037</v>
      </c>
      <c r="BJ613" s="83">
        <v>69</v>
      </c>
      <c r="BK613" s="77">
        <f t="shared" si="492"/>
        <v>1782</v>
      </c>
      <c r="BL613" s="83">
        <f t="shared" si="473"/>
        <v>23</v>
      </c>
      <c r="BM613" s="84">
        <v>40</v>
      </c>
      <c r="BN613" s="83">
        <f t="shared" si="474"/>
        <v>59</v>
      </c>
      <c r="BO613" s="83">
        <f t="shared" si="475"/>
        <v>62</v>
      </c>
      <c r="BP613" s="83">
        <f t="shared" si="476"/>
        <v>291</v>
      </c>
      <c r="BQ613" s="83">
        <f t="shared" si="477"/>
        <v>679</v>
      </c>
      <c r="BR613" s="83">
        <f t="shared" si="478"/>
        <v>45</v>
      </c>
      <c r="BS613" s="77">
        <f t="shared" si="493"/>
        <v>1077</v>
      </c>
      <c r="BT613" s="83">
        <f t="shared" si="479"/>
        <v>11</v>
      </c>
      <c r="BU613" s="77">
        <v>37</v>
      </c>
      <c r="BV613" s="83">
        <f t="shared" si="480"/>
        <v>39</v>
      </c>
      <c r="BW613" s="83">
        <f t="shared" si="481"/>
        <v>60</v>
      </c>
      <c r="BX613" s="83">
        <f t="shared" si="482"/>
        <v>177</v>
      </c>
      <c r="BY613" s="83">
        <f t="shared" si="483"/>
        <v>296</v>
      </c>
      <c r="BZ613" s="83">
        <f t="shared" si="484"/>
        <v>24</v>
      </c>
      <c r="CA613" s="77">
        <f t="shared" si="494"/>
        <v>557</v>
      </c>
      <c r="CC613" s="77"/>
      <c r="CI613" s="77">
        <f t="shared" si="495"/>
        <v>0</v>
      </c>
      <c r="CP613" s="77">
        <f t="shared" si="496"/>
        <v>0</v>
      </c>
      <c r="CQ613" s="85">
        <f t="shared" si="485"/>
        <v>7</v>
      </c>
      <c r="CR613" s="77">
        <v>8</v>
      </c>
      <c r="CS613" s="85">
        <f t="shared" si="454"/>
        <v>9</v>
      </c>
      <c r="CT613" s="85">
        <f t="shared" si="455"/>
        <v>0</v>
      </c>
      <c r="CU613" s="85">
        <f t="shared" si="456"/>
        <v>86</v>
      </c>
      <c r="CV613" s="85">
        <f t="shared" si="457"/>
        <v>62</v>
      </c>
      <c r="CW613" s="85">
        <f t="shared" si="453"/>
        <v>0</v>
      </c>
      <c r="CX613" s="77">
        <f t="shared" si="497"/>
        <v>148</v>
      </c>
      <c r="CY613" s="85">
        <v>7</v>
      </c>
      <c r="CZ613" s="85">
        <v>9</v>
      </c>
      <c r="DA613" s="85">
        <v>0</v>
      </c>
      <c r="DB613" s="85">
        <v>86</v>
      </c>
      <c r="DC613" s="85">
        <v>62</v>
      </c>
      <c r="DD613" s="85">
        <v>0</v>
      </c>
      <c r="DV613" s="85">
        <v>8</v>
      </c>
      <c r="DW613" s="85">
        <v>24</v>
      </c>
      <c r="DX613" s="85">
        <v>7</v>
      </c>
      <c r="DY613" s="85">
        <v>117</v>
      </c>
      <c r="DZ613" s="85">
        <v>215</v>
      </c>
      <c r="EA613" s="85">
        <v>19</v>
      </c>
      <c r="EB613" s="85">
        <v>3</v>
      </c>
      <c r="EC613" s="85">
        <v>15</v>
      </c>
      <c r="ED613" s="85">
        <v>53</v>
      </c>
      <c r="EE613" s="85">
        <v>60</v>
      </c>
      <c r="EF613" s="85">
        <v>81</v>
      </c>
      <c r="EG613" s="85">
        <v>5</v>
      </c>
      <c r="ET613" s="85">
        <v>21</v>
      </c>
      <c r="EU613" s="85">
        <v>45</v>
      </c>
      <c r="EV613" s="85">
        <v>10</v>
      </c>
      <c r="EW613" s="85">
        <v>212</v>
      </c>
      <c r="EX613" s="85">
        <v>591</v>
      </c>
      <c r="EY613" s="85">
        <v>42</v>
      </c>
      <c r="EZ613" s="85">
        <v>2</v>
      </c>
      <c r="FA613" s="85">
        <v>14</v>
      </c>
      <c r="FB613" s="85">
        <v>52</v>
      </c>
      <c r="FC613" s="85">
        <v>79</v>
      </c>
      <c r="FD613" s="85">
        <v>88</v>
      </c>
      <c r="FE613" s="85">
        <v>3</v>
      </c>
      <c r="FL613" s="86">
        <f t="shared" si="498"/>
        <v>21</v>
      </c>
      <c r="FM613" s="99">
        <f t="shared" si="486"/>
        <v>1</v>
      </c>
      <c r="FN613" s="99">
        <f t="shared" si="487"/>
        <v>0</v>
      </c>
      <c r="FO613" s="100">
        <f t="shared" si="488"/>
        <v>0.17</v>
      </c>
      <c r="FP613" s="100">
        <f t="shared" si="489"/>
        <v>0</v>
      </c>
      <c r="FQ613" s="101">
        <v>0.31038872006670809</v>
      </c>
      <c r="FR613" s="101">
        <v>0.17532350361281346</v>
      </c>
      <c r="FS613" s="101">
        <v>0.19334524450423096</v>
      </c>
      <c r="FT613" s="100" t="s">
        <v>1747</v>
      </c>
      <c r="FU613" s="100" t="s">
        <v>1830</v>
      </c>
      <c r="FV613" s="100" t="s">
        <v>1635</v>
      </c>
      <c r="FW613" s="100" t="s">
        <v>2149</v>
      </c>
      <c r="FX613" s="100" t="s">
        <v>1548</v>
      </c>
      <c r="FY613" s="100" t="s">
        <v>1734</v>
      </c>
      <c r="FZ613" s="100" t="s">
        <v>1809</v>
      </c>
      <c r="GA613" s="100" t="s">
        <v>1713</v>
      </c>
      <c r="GB613" s="100"/>
    </row>
    <row r="614" spans="1:184" hidden="1" x14ac:dyDescent="0.25">
      <c r="A614" s="32" t="s">
        <v>599</v>
      </c>
      <c r="B614" s="90" t="s">
        <v>601</v>
      </c>
      <c r="C614" s="41" t="str">
        <f>'[1]Özet tablo'!P613</f>
        <v>KOCAELİ</v>
      </c>
      <c r="D614" s="41"/>
      <c r="E614" s="41"/>
      <c r="F614" s="41"/>
      <c r="G614" s="91">
        <v>163</v>
      </c>
      <c r="H614" s="91">
        <v>670</v>
      </c>
      <c r="I614" s="91">
        <v>902</v>
      </c>
      <c r="J614" s="91">
        <v>1735</v>
      </c>
      <c r="K614" s="92">
        <v>190</v>
      </c>
      <c r="L614" s="92">
        <v>625</v>
      </c>
      <c r="M614" s="92">
        <v>1073</v>
      </c>
      <c r="N614" s="92">
        <v>1888</v>
      </c>
      <c r="O614" s="93">
        <v>99</v>
      </c>
      <c r="P614" s="40">
        <v>209</v>
      </c>
      <c r="Q614" s="94">
        <f t="shared" si="499"/>
        <v>153</v>
      </c>
      <c r="R614" s="95">
        <f t="shared" si="500"/>
        <v>8.8184438040345828E-2</v>
      </c>
      <c r="S614" s="96">
        <v>1602</v>
      </c>
      <c r="T614" s="96">
        <v>2117</v>
      </c>
      <c r="U614" s="96">
        <v>1670</v>
      </c>
      <c r="V614" s="96">
        <v>2209</v>
      </c>
      <c r="W614" s="96">
        <v>3787</v>
      </c>
      <c r="X614" s="96">
        <v>5389</v>
      </c>
      <c r="Y614" s="73">
        <f t="shared" si="458"/>
        <v>11.860174781523096</v>
      </c>
      <c r="Z614" s="73">
        <f t="shared" si="459"/>
        <v>29.522909777987717</v>
      </c>
      <c r="AA614" s="73">
        <f t="shared" si="460"/>
        <v>57.664670658682638</v>
      </c>
      <c r="AB614" s="73">
        <f t="shared" si="461"/>
        <v>41.932928439397941</v>
      </c>
      <c r="AC614" s="73">
        <f t="shared" si="462"/>
        <v>32.993134162182223</v>
      </c>
      <c r="AD614" s="97">
        <f t="shared" si="463"/>
        <v>2199</v>
      </c>
      <c r="AE614" s="40">
        <f t="shared" si="464"/>
        <v>707</v>
      </c>
      <c r="AF614" s="98">
        <v>2275</v>
      </c>
      <c r="AG614" s="98">
        <v>1769</v>
      </c>
      <c r="AH614" s="98">
        <v>2223</v>
      </c>
      <c r="AI614" s="98">
        <v>1685</v>
      </c>
      <c r="AJ614" s="98">
        <v>566</v>
      </c>
      <c r="AK614" s="98">
        <v>558</v>
      </c>
      <c r="AL614" s="76">
        <v>30</v>
      </c>
      <c r="AM614" s="76">
        <v>80</v>
      </c>
      <c r="AN614" s="77">
        <v>189</v>
      </c>
      <c r="AO614" s="77">
        <v>656</v>
      </c>
      <c r="AP614" s="77">
        <v>1253</v>
      </c>
      <c r="AQ614" s="77">
        <v>44</v>
      </c>
      <c r="AR614" s="77">
        <f t="shared" si="490"/>
        <v>2142</v>
      </c>
      <c r="AS614" s="77">
        <v>316</v>
      </c>
      <c r="AT614" s="78">
        <v>75</v>
      </c>
      <c r="AU614" s="79">
        <v>221</v>
      </c>
      <c r="AV614" s="80">
        <f t="shared" si="465"/>
        <v>33.873769542559351</v>
      </c>
      <c r="AW614" s="80">
        <f t="shared" si="466"/>
        <v>41.888433981576256</v>
      </c>
      <c r="AX614" s="80">
        <f t="shared" si="467"/>
        <v>58.219584569732937</v>
      </c>
      <c r="AY614" s="81">
        <f t="shared" si="468"/>
        <v>10.684002261164499</v>
      </c>
      <c r="AZ614" s="81">
        <f t="shared" si="469"/>
        <v>29.509671614934774</v>
      </c>
      <c r="BA614" s="81">
        <f t="shared" si="470"/>
        <v>68.813860506441586</v>
      </c>
      <c r="BB614" s="81">
        <f t="shared" si="471"/>
        <v>49.284756370138574</v>
      </c>
      <c r="BC614" s="81">
        <f t="shared" si="472"/>
        <v>43.233830845771145</v>
      </c>
      <c r="BD614" s="82">
        <f t="shared" si="491"/>
        <v>702</v>
      </c>
      <c r="BE614" s="83">
        <v>35</v>
      </c>
      <c r="BF614" s="83">
        <v>140</v>
      </c>
      <c r="BG614" s="83">
        <v>208</v>
      </c>
      <c r="BH614" s="83">
        <v>916</v>
      </c>
      <c r="BI614" s="83">
        <v>1430</v>
      </c>
      <c r="BJ614" s="83">
        <v>77</v>
      </c>
      <c r="BK614" s="77">
        <f t="shared" si="492"/>
        <v>2631</v>
      </c>
      <c r="BL614" s="83">
        <f t="shared" si="473"/>
        <v>24</v>
      </c>
      <c r="BM614" s="84">
        <v>52</v>
      </c>
      <c r="BN614" s="83">
        <f t="shared" si="474"/>
        <v>79</v>
      </c>
      <c r="BO614" s="83">
        <f t="shared" si="475"/>
        <v>80</v>
      </c>
      <c r="BP614" s="83">
        <f t="shared" si="476"/>
        <v>440</v>
      </c>
      <c r="BQ614" s="83">
        <f t="shared" si="477"/>
        <v>1160</v>
      </c>
      <c r="BR614" s="83">
        <f t="shared" si="478"/>
        <v>75</v>
      </c>
      <c r="BS614" s="77">
        <f t="shared" si="493"/>
        <v>1755</v>
      </c>
      <c r="BT614" s="83">
        <f t="shared" si="479"/>
        <v>4</v>
      </c>
      <c r="BU614" s="77">
        <v>22</v>
      </c>
      <c r="BV614" s="83">
        <f t="shared" si="480"/>
        <v>25</v>
      </c>
      <c r="BW614" s="83">
        <f t="shared" si="481"/>
        <v>58</v>
      </c>
      <c r="BX614" s="83">
        <f t="shared" si="482"/>
        <v>98</v>
      </c>
      <c r="BY614" s="83">
        <f t="shared" si="483"/>
        <v>134</v>
      </c>
      <c r="BZ614" s="83">
        <f t="shared" si="484"/>
        <v>2</v>
      </c>
      <c r="CA614" s="77">
        <f t="shared" si="494"/>
        <v>292</v>
      </c>
      <c r="CB614" s="85">
        <v>2</v>
      </c>
      <c r="CC614" s="77">
        <v>6</v>
      </c>
      <c r="CD614" s="85">
        <v>5</v>
      </c>
      <c r="CE614" s="85">
        <v>23</v>
      </c>
      <c r="CF614" s="85">
        <v>31</v>
      </c>
      <c r="CG614" s="85">
        <v>15</v>
      </c>
      <c r="CH614" s="85">
        <v>0</v>
      </c>
      <c r="CI614" s="77">
        <f t="shared" si="495"/>
        <v>69</v>
      </c>
      <c r="CJ614" s="85">
        <v>4</v>
      </c>
      <c r="CK614" s="85">
        <v>24</v>
      </c>
      <c r="CL614" s="85">
        <v>0</v>
      </c>
      <c r="CM614" s="85">
        <v>308</v>
      </c>
      <c r="CN614" s="85">
        <v>118</v>
      </c>
      <c r="CO614" s="85">
        <v>0</v>
      </c>
      <c r="CP614" s="77">
        <f t="shared" si="496"/>
        <v>426</v>
      </c>
      <c r="CQ614" s="85">
        <f t="shared" si="485"/>
        <v>1</v>
      </c>
      <c r="CR614" s="77"/>
      <c r="CS614" s="85">
        <f t="shared" si="454"/>
        <v>7</v>
      </c>
      <c r="CT614" s="85">
        <f t="shared" si="455"/>
        <v>47</v>
      </c>
      <c r="CU614" s="85">
        <f t="shared" si="456"/>
        <v>39</v>
      </c>
      <c r="CV614" s="85">
        <f t="shared" si="457"/>
        <v>3</v>
      </c>
      <c r="CW614" s="85">
        <f t="shared" si="453"/>
        <v>0</v>
      </c>
      <c r="CX614" s="77">
        <f t="shared" si="497"/>
        <v>89</v>
      </c>
      <c r="CY614" s="85">
        <v>1</v>
      </c>
      <c r="CZ614" s="85">
        <v>7</v>
      </c>
      <c r="DA614" s="85">
        <v>47</v>
      </c>
      <c r="DB614" s="85">
        <v>39</v>
      </c>
      <c r="DC614" s="85">
        <v>3</v>
      </c>
      <c r="DD614" s="85">
        <v>0</v>
      </c>
      <c r="DP614" s="85">
        <v>1</v>
      </c>
      <c r="DQ614" s="85">
        <v>3</v>
      </c>
      <c r="DR614" s="85">
        <v>7</v>
      </c>
      <c r="DS614" s="85">
        <v>21</v>
      </c>
      <c r="DT614" s="85">
        <v>14</v>
      </c>
      <c r="DU614" s="85">
        <v>2</v>
      </c>
      <c r="DV614" s="85">
        <v>2</v>
      </c>
      <c r="DW614" s="85">
        <v>8</v>
      </c>
      <c r="DX614" s="85">
        <v>7</v>
      </c>
      <c r="DY614" s="85">
        <v>45</v>
      </c>
      <c r="DZ614" s="85">
        <v>65</v>
      </c>
      <c r="EA614" s="85">
        <v>2</v>
      </c>
      <c r="EB614" s="85">
        <v>2</v>
      </c>
      <c r="EC614" s="85">
        <v>17</v>
      </c>
      <c r="ED614" s="85">
        <v>51</v>
      </c>
      <c r="EE614" s="85">
        <v>53</v>
      </c>
      <c r="EF614" s="85">
        <v>69</v>
      </c>
      <c r="EG614" s="85">
        <v>0</v>
      </c>
      <c r="ET614" s="85">
        <v>21</v>
      </c>
      <c r="EU614" s="85">
        <v>60</v>
      </c>
      <c r="EV614" s="85">
        <v>5</v>
      </c>
      <c r="EW614" s="85">
        <v>275</v>
      </c>
      <c r="EX614" s="85">
        <v>993</v>
      </c>
      <c r="EY614" s="85">
        <v>62</v>
      </c>
      <c r="EZ614" s="85">
        <v>2</v>
      </c>
      <c r="FA614" s="85">
        <v>16</v>
      </c>
      <c r="FB614" s="85">
        <v>68</v>
      </c>
      <c r="FC614" s="85">
        <v>144</v>
      </c>
      <c r="FD614" s="85">
        <v>153</v>
      </c>
      <c r="FE614" s="85">
        <v>11</v>
      </c>
      <c r="FL614" s="86">
        <f t="shared" si="498"/>
        <v>707.59999999999991</v>
      </c>
      <c r="FM614" s="99">
        <f t="shared" si="486"/>
        <v>35</v>
      </c>
      <c r="FN614" s="99">
        <f t="shared" si="487"/>
        <v>7</v>
      </c>
      <c r="FO614" s="100">
        <f t="shared" si="488"/>
        <v>5.95</v>
      </c>
      <c r="FP614" s="100">
        <f t="shared" si="489"/>
        <v>1197</v>
      </c>
      <c r="FQ614" s="101">
        <v>0.24415070812902936</v>
      </c>
      <c r="FR614" s="101">
        <v>0.12721885999341617</v>
      </c>
      <c r="FS614" s="101">
        <v>5.4991444768677046E-2</v>
      </c>
      <c r="FT614" s="100" t="s">
        <v>2098</v>
      </c>
      <c r="FU614" s="100" t="s">
        <v>2096</v>
      </c>
      <c r="FV614" s="100" t="s">
        <v>2093</v>
      </c>
      <c r="FW614" s="100" t="s">
        <v>1943</v>
      </c>
      <c r="FX614" s="100" t="s">
        <v>1852</v>
      </c>
      <c r="FY614" s="100" t="s">
        <v>1625</v>
      </c>
      <c r="FZ614" s="100" t="s">
        <v>2300</v>
      </c>
      <c r="GA614" s="100" t="s">
        <v>1548</v>
      </c>
      <c r="GB614" s="100"/>
    </row>
    <row r="615" spans="1:184" hidden="1" x14ac:dyDescent="0.25">
      <c r="A615" s="32" t="s">
        <v>599</v>
      </c>
      <c r="B615" s="90" t="s">
        <v>602</v>
      </c>
      <c r="C615" s="41" t="str">
        <f>'[1]Özet tablo'!P614</f>
        <v>KOCAELİ</v>
      </c>
      <c r="D615" s="41"/>
      <c r="E615" s="41"/>
      <c r="F615" s="41"/>
      <c r="G615" s="91">
        <v>111</v>
      </c>
      <c r="H615" s="91">
        <v>688</v>
      </c>
      <c r="I615" s="91">
        <v>1395</v>
      </c>
      <c r="J615" s="91">
        <v>2194</v>
      </c>
      <c r="K615" s="92">
        <v>144</v>
      </c>
      <c r="L615" s="92">
        <v>841</v>
      </c>
      <c r="M615" s="92">
        <v>1810</v>
      </c>
      <c r="N615" s="92">
        <v>2795</v>
      </c>
      <c r="O615" s="93">
        <v>88</v>
      </c>
      <c r="P615" s="40">
        <v>416</v>
      </c>
      <c r="Q615" s="94">
        <f t="shared" si="499"/>
        <v>601</v>
      </c>
      <c r="R615" s="95">
        <f t="shared" si="500"/>
        <v>0.27392889699179579</v>
      </c>
      <c r="S615" s="96">
        <v>2329</v>
      </c>
      <c r="T615" s="96">
        <v>3064</v>
      </c>
      <c r="U615" s="96">
        <v>2359</v>
      </c>
      <c r="V615" s="96">
        <v>3081</v>
      </c>
      <c r="W615" s="96">
        <v>5423</v>
      </c>
      <c r="X615" s="96">
        <v>7752</v>
      </c>
      <c r="Y615" s="73">
        <f t="shared" si="458"/>
        <v>6.1829111206526406</v>
      </c>
      <c r="Z615" s="73">
        <f t="shared" si="459"/>
        <v>27.447780678851174</v>
      </c>
      <c r="AA615" s="73">
        <f t="shared" si="460"/>
        <v>62.823230182280632</v>
      </c>
      <c r="AB615" s="73">
        <f t="shared" si="461"/>
        <v>42.836068596717688</v>
      </c>
      <c r="AC615" s="73">
        <f t="shared" si="462"/>
        <v>31.824045407636735</v>
      </c>
      <c r="AD615" s="97">
        <f t="shared" si="463"/>
        <v>3100</v>
      </c>
      <c r="AE615" s="40">
        <f t="shared" si="464"/>
        <v>877</v>
      </c>
      <c r="AF615" s="98">
        <v>3290</v>
      </c>
      <c r="AG615" s="98">
        <v>2540</v>
      </c>
      <c r="AH615" s="98">
        <v>3185</v>
      </c>
      <c r="AI615" s="98">
        <v>2423</v>
      </c>
      <c r="AJ615" s="98">
        <v>750</v>
      </c>
      <c r="AK615" s="98">
        <v>740</v>
      </c>
      <c r="AL615" s="76">
        <v>45</v>
      </c>
      <c r="AM615" s="76">
        <v>122</v>
      </c>
      <c r="AN615" s="77">
        <v>159</v>
      </c>
      <c r="AO615" s="77">
        <v>967</v>
      </c>
      <c r="AP615" s="77">
        <v>1790</v>
      </c>
      <c r="AQ615" s="77">
        <v>79</v>
      </c>
      <c r="AR615" s="77">
        <f t="shared" si="490"/>
        <v>2995</v>
      </c>
      <c r="AS615" s="77">
        <v>453</v>
      </c>
      <c r="AT615" s="78">
        <v>80</v>
      </c>
      <c r="AU615" s="79">
        <v>233</v>
      </c>
      <c r="AV615" s="80">
        <f t="shared" si="465"/>
        <v>31.734837799717912</v>
      </c>
      <c r="AW615" s="80">
        <f t="shared" si="466"/>
        <v>42.492867332382311</v>
      </c>
      <c r="AX615" s="80">
        <f t="shared" si="467"/>
        <v>58.439950474618243</v>
      </c>
      <c r="AY615" s="81">
        <f t="shared" si="468"/>
        <v>6.2598425196850398</v>
      </c>
      <c r="AZ615" s="81">
        <f t="shared" si="469"/>
        <v>30.361067503924648</v>
      </c>
      <c r="BA615" s="81">
        <f t="shared" si="470"/>
        <v>66.277970375039402</v>
      </c>
      <c r="BB615" s="81">
        <f t="shared" si="471"/>
        <v>48.285624410191886</v>
      </c>
      <c r="BC615" s="81">
        <f t="shared" si="472"/>
        <v>39.593908629441628</v>
      </c>
      <c r="BD615" s="82">
        <f t="shared" si="491"/>
        <v>1070</v>
      </c>
      <c r="BE615" s="83">
        <v>49</v>
      </c>
      <c r="BF615" s="83">
        <v>157</v>
      </c>
      <c r="BG615" s="83">
        <v>150</v>
      </c>
      <c r="BH615" s="83">
        <v>869</v>
      </c>
      <c r="BI615" s="83">
        <v>1900</v>
      </c>
      <c r="BJ615" s="83">
        <v>132</v>
      </c>
      <c r="BK615" s="77">
        <f t="shared" si="492"/>
        <v>3051</v>
      </c>
      <c r="BL615" s="83">
        <f t="shared" si="473"/>
        <v>31</v>
      </c>
      <c r="BM615" s="84">
        <v>62</v>
      </c>
      <c r="BN615" s="83">
        <f t="shared" si="474"/>
        <v>102</v>
      </c>
      <c r="BO615" s="83">
        <f t="shared" si="475"/>
        <v>56</v>
      </c>
      <c r="BP615" s="83">
        <f t="shared" si="476"/>
        <v>534</v>
      </c>
      <c r="BQ615" s="83">
        <f t="shared" si="477"/>
        <v>1601</v>
      </c>
      <c r="BR615" s="83">
        <f t="shared" si="478"/>
        <v>119</v>
      </c>
      <c r="BS615" s="77">
        <f t="shared" si="493"/>
        <v>2310</v>
      </c>
      <c r="BT615" s="83">
        <f t="shared" si="479"/>
        <v>9</v>
      </c>
      <c r="BU615" s="77">
        <v>47</v>
      </c>
      <c r="BV615" s="83">
        <f t="shared" si="480"/>
        <v>37</v>
      </c>
      <c r="BW615" s="83">
        <f t="shared" si="481"/>
        <v>59</v>
      </c>
      <c r="BX615" s="83">
        <f t="shared" si="482"/>
        <v>234</v>
      </c>
      <c r="BY615" s="83">
        <f t="shared" si="483"/>
        <v>239</v>
      </c>
      <c r="BZ615" s="83">
        <f t="shared" si="484"/>
        <v>10</v>
      </c>
      <c r="CA615" s="77">
        <f t="shared" si="494"/>
        <v>542</v>
      </c>
      <c r="CB615" s="85">
        <v>4</v>
      </c>
      <c r="CC615" s="77">
        <v>7</v>
      </c>
      <c r="CD615" s="85">
        <v>7</v>
      </c>
      <c r="CE615" s="85">
        <v>21</v>
      </c>
      <c r="CF615" s="85">
        <v>39</v>
      </c>
      <c r="CG615" s="85">
        <v>26</v>
      </c>
      <c r="CH615" s="85">
        <v>2</v>
      </c>
      <c r="CI615" s="77">
        <f t="shared" si="495"/>
        <v>88</v>
      </c>
      <c r="CP615" s="77">
        <f t="shared" si="496"/>
        <v>0</v>
      </c>
      <c r="CQ615" s="85">
        <f t="shared" si="485"/>
        <v>7</v>
      </c>
      <c r="CR615" s="77">
        <v>6</v>
      </c>
      <c r="CS615" s="85">
        <f t="shared" si="454"/>
        <v>11</v>
      </c>
      <c r="CT615" s="85">
        <f t="shared" si="455"/>
        <v>14</v>
      </c>
      <c r="CU615" s="85">
        <f t="shared" si="456"/>
        <v>62</v>
      </c>
      <c r="CV615" s="85">
        <f t="shared" si="457"/>
        <v>34</v>
      </c>
      <c r="CW615" s="85">
        <f t="shared" si="453"/>
        <v>1</v>
      </c>
      <c r="CX615" s="77">
        <f t="shared" si="497"/>
        <v>111</v>
      </c>
      <c r="CY615" s="85">
        <v>4</v>
      </c>
      <c r="CZ615" s="85">
        <v>8</v>
      </c>
      <c r="DA615" s="85">
        <v>0</v>
      </c>
      <c r="DB615" s="85">
        <v>50</v>
      </c>
      <c r="DC615" s="85">
        <v>27</v>
      </c>
      <c r="DD615" s="85">
        <v>1</v>
      </c>
      <c r="DK615" s="85">
        <v>3</v>
      </c>
      <c r="DL615" s="85">
        <v>14</v>
      </c>
      <c r="DM615" s="85">
        <v>12</v>
      </c>
      <c r="DN615" s="85">
        <v>7</v>
      </c>
      <c r="DO615" s="85">
        <v>0</v>
      </c>
      <c r="DV615" s="85">
        <v>4</v>
      </c>
      <c r="DW615" s="85">
        <v>12</v>
      </c>
      <c r="DX615" s="85">
        <v>25</v>
      </c>
      <c r="DY615" s="85">
        <v>75</v>
      </c>
      <c r="DZ615" s="85">
        <v>70</v>
      </c>
      <c r="EA615" s="85">
        <v>4</v>
      </c>
      <c r="EB615" s="85">
        <v>5</v>
      </c>
      <c r="EC615" s="85">
        <v>25</v>
      </c>
      <c r="ED615" s="85">
        <v>34</v>
      </c>
      <c r="EE615" s="85">
        <v>159</v>
      </c>
      <c r="EF615" s="85">
        <v>169</v>
      </c>
      <c r="EG615" s="85">
        <v>6</v>
      </c>
      <c r="ET615" s="85">
        <v>28</v>
      </c>
      <c r="EU615" s="85">
        <v>85</v>
      </c>
      <c r="EV615" s="85">
        <v>7</v>
      </c>
      <c r="EW615" s="85">
        <v>403</v>
      </c>
      <c r="EX615" s="85">
        <v>1437</v>
      </c>
      <c r="EY615" s="85">
        <v>109</v>
      </c>
      <c r="EZ615" s="85">
        <v>3</v>
      </c>
      <c r="FA615" s="85">
        <v>17</v>
      </c>
      <c r="FB615" s="85">
        <v>49</v>
      </c>
      <c r="FC615" s="85">
        <v>131</v>
      </c>
      <c r="FD615" s="85">
        <v>164</v>
      </c>
      <c r="FE615" s="85">
        <v>10</v>
      </c>
      <c r="FL615" s="86">
        <f t="shared" si="498"/>
        <v>1009.5999999999999</v>
      </c>
      <c r="FM615" s="99">
        <f t="shared" si="486"/>
        <v>50</v>
      </c>
      <c r="FN615" s="99">
        <f t="shared" si="487"/>
        <v>10</v>
      </c>
      <c r="FO615" s="100">
        <f t="shared" si="488"/>
        <v>8.5</v>
      </c>
      <c r="FP615" s="100">
        <f t="shared" si="489"/>
        <v>1710</v>
      </c>
      <c r="FQ615" s="101">
        <v>0.18003645669124532</v>
      </c>
      <c r="FR615" s="101">
        <v>0.17876420278738325</v>
      </c>
      <c r="FS615" s="101">
        <v>8.0955004425497995E-2</v>
      </c>
      <c r="FT615" s="100" t="s">
        <v>1571</v>
      </c>
      <c r="FU615" s="100" t="s">
        <v>2035</v>
      </c>
      <c r="FV615" s="100" t="s">
        <v>1799</v>
      </c>
      <c r="FW615" s="100" t="s">
        <v>2128</v>
      </c>
      <c r="FX615" s="100" t="s">
        <v>2244</v>
      </c>
      <c r="FY615" s="100" t="s">
        <v>1685</v>
      </c>
      <c r="FZ615" s="100" t="s">
        <v>1622</v>
      </c>
      <c r="GA615" s="100" t="s">
        <v>1996</v>
      </c>
      <c r="GB615" s="100"/>
    </row>
    <row r="616" spans="1:184" hidden="1" x14ac:dyDescent="0.25">
      <c r="A616" s="32" t="s">
        <v>599</v>
      </c>
      <c r="B616" s="90" t="s">
        <v>603</v>
      </c>
      <c r="C616" s="41" t="str">
        <f>'[1]Özet tablo'!P615</f>
        <v>KOCAELİ</v>
      </c>
      <c r="D616" s="41"/>
      <c r="E616" s="41"/>
      <c r="F616" s="41"/>
      <c r="G616" s="91">
        <v>99</v>
      </c>
      <c r="H616" s="91">
        <v>690</v>
      </c>
      <c r="I616" s="91">
        <v>1084</v>
      </c>
      <c r="J616" s="91">
        <v>1873</v>
      </c>
      <c r="K616" s="92">
        <v>207</v>
      </c>
      <c r="L616" s="92">
        <v>625</v>
      </c>
      <c r="M616" s="92">
        <v>1299</v>
      </c>
      <c r="N616" s="92">
        <v>2131</v>
      </c>
      <c r="O616" s="93">
        <v>44</v>
      </c>
      <c r="P616" s="40">
        <v>299</v>
      </c>
      <c r="Q616" s="94">
        <f t="shared" si="499"/>
        <v>258</v>
      </c>
      <c r="R616" s="95">
        <f t="shared" si="500"/>
        <v>0.13774693005872932</v>
      </c>
      <c r="S616" s="96">
        <v>1495</v>
      </c>
      <c r="T616" s="96">
        <v>1915</v>
      </c>
      <c r="U616" s="96">
        <v>1551</v>
      </c>
      <c r="V616" s="96">
        <v>2007</v>
      </c>
      <c r="W616" s="96">
        <v>3466</v>
      </c>
      <c r="X616" s="96">
        <v>4961</v>
      </c>
      <c r="Y616" s="73">
        <f t="shared" si="458"/>
        <v>13.846153846153847</v>
      </c>
      <c r="Z616" s="73">
        <f t="shared" si="459"/>
        <v>32.637075718015666</v>
      </c>
      <c r="AA616" s="73">
        <f t="shared" si="460"/>
        <v>67.311411992263061</v>
      </c>
      <c r="AB616" s="73">
        <f t="shared" si="461"/>
        <v>48.153491055972303</v>
      </c>
      <c r="AC616" s="73">
        <f t="shared" si="462"/>
        <v>37.814956661963315</v>
      </c>
      <c r="AD616" s="97">
        <f t="shared" si="463"/>
        <v>1797</v>
      </c>
      <c r="AE616" s="40">
        <f t="shared" si="464"/>
        <v>507</v>
      </c>
      <c r="AF616" s="98">
        <v>1926</v>
      </c>
      <c r="AG616" s="98">
        <v>1513</v>
      </c>
      <c r="AH616" s="98">
        <v>1988</v>
      </c>
      <c r="AI616" s="98">
        <v>1453</v>
      </c>
      <c r="AJ616" s="98">
        <v>456</v>
      </c>
      <c r="AK616" s="98">
        <v>456</v>
      </c>
      <c r="AL616" s="76">
        <v>36</v>
      </c>
      <c r="AM616" s="76">
        <v>77</v>
      </c>
      <c r="AN616" s="77">
        <v>138</v>
      </c>
      <c r="AO616" s="77">
        <v>823</v>
      </c>
      <c r="AP616" s="77">
        <v>1263</v>
      </c>
      <c r="AQ616" s="77">
        <v>72</v>
      </c>
      <c r="AR616" s="77">
        <f t="shared" si="490"/>
        <v>2296</v>
      </c>
      <c r="AS616" s="77">
        <v>347</v>
      </c>
      <c r="AT616" s="78">
        <v>29</v>
      </c>
      <c r="AU616" s="79">
        <v>97</v>
      </c>
      <c r="AV616" s="80">
        <f t="shared" si="465"/>
        <v>37.963587322993931</v>
      </c>
      <c r="AW616" s="80">
        <f t="shared" si="466"/>
        <v>52.630049404242953</v>
      </c>
      <c r="AX616" s="80">
        <f t="shared" si="467"/>
        <v>67.997247075017214</v>
      </c>
      <c r="AY616" s="81">
        <f t="shared" si="468"/>
        <v>9.1209517514871123</v>
      </c>
      <c r="AZ616" s="81">
        <f t="shared" si="469"/>
        <v>41.398390342052316</v>
      </c>
      <c r="BA616" s="81">
        <f t="shared" si="470"/>
        <v>72.760607647983235</v>
      </c>
      <c r="BB616" s="81">
        <f t="shared" si="471"/>
        <v>56.761611496022581</v>
      </c>
      <c r="BC616" s="81">
        <f t="shared" si="472"/>
        <v>44.623027469316192</v>
      </c>
      <c r="BD616" s="82">
        <f t="shared" si="491"/>
        <v>520</v>
      </c>
      <c r="BE616" s="83">
        <v>37</v>
      </c>
      <c r="BF616" s="83">
        <v>120</v>
      </c>
      <c r="BG616" s="83">
        <v>144</v>
      </c>
      <c r="BH616" s="83">
        <v>750</v>
      </c>
      <c r="BI616" s="83">
        <v>1340</v>
      </c>
      <c r="BJ616" s="83">
        <v>112</v>
      </c>
      <c r="BK616" s="77">
        <f t="shared" si="492"/>
        <v>2346</v>
      </c>
      <c r="BL616" s="83">
        <f t="shared" si="473"/>
        <v>25</v>
      </c>
      <c r="BM616" s="84">
        <v>60</v>
      </c>
      <c r="BN616" s="83">
        <f t="shared" si="474"/>
        <v>98</v>
      </c>
      <c r="BO616" s="83">
        <f t="shared" si="475"/>
        <v>96</v>
      </c>
      <c r="BP616" s="83">
        <f t="shared" si="476"/>
        <v>574</v>
      </c>
      <c r="BQ616" s="83">
        <f t="shared" si="477"/>
        <v>1238</v>
      </c>
      <c r="BR616" s="83">
        <f t="shared" si="478"/>
        <v>110</v>
      </c>
      <c r="BS616" s="77">
        <f t="shared" si="493"/>
        <v>2018</v>
      </c>
      <c r="BT616" s="83">
        <f t="shared" si="479"/>
        <v>0</v>
      </c>
      <c r="BU616" s="77"/>
      <c r="BV616" s="83">
        <f t="shared" si="480"/>
        <v>0</v>
      </c>
      <c r="BW616" s="83">
        <f t="shared" si="481"/>
        <v>0</v>
      </c>
      <c r="BX616" s="83">
        <f t="shared" si="482"/>
        <v>0</v>
      </c>
      <c r="BY616" s="83">
        <f t="shared" si="483"/>
        <v>0</v>
      </c>
      <c r="BZ616" s="83">
        <f t="shared" si="484"/>
        <v>0</v>
      </c>
      <c r="CA616" s="77">
        <f t="shared" si="494"/>
        <v>0</v>
      </c>
      <c r="CB616" s="85">
        <v>3</v>
      </c>
      <c r="CC616" s="77">
        <v>9</v>
      </c>
      <c r="CD616" s="85">
        <v>10</v>
      </c>
      <c r="CE616" s="85">
        <v>39</v>
      </c>
      <c r="CF616" s="85">
        <v>50</v>
      </c>
      <c r="CG616" s="85">
        <v>34</v>
      </c>
      <c r="CH616" s="85">
        <v>2</v>
      </c>
      <c r="CI616" s="77">
        <f t="shared" si="495"/>
        <v>125</v>
      </c>
      <c r="CP616" s="77">
        <f t="shared" si="496"/>
        <v>0</v>
      </c>
      <c r="CQ616" s="85">
        <f t="shared" si="485"/>
        <v>12</v>
      </c>
      <c r="CR616" s="77">
        <v>8</v>
      </c>
      <c r="CS616" s="85">
        <f t="shared" si="454"/>
        <v>12</v>
      </c>
      <c r="CT616" s="85">
        <f t="shared" si="455"/>
        <v>9</v>
      </c>
      <c r="CU616" s="85">
        <f t="shared" si="456"/>
        <v>126</v>
      </c>
      <c r="CV616" s="85">
        <f t="shared" si="457"/>
        <v>68</v>
      </c>
      <c r="CW616" s="85">
        <f t="shared" si="453"/>
        <v>0</v>
      </c>
      <c r="CX616" s="77">
        <f t="shared" si="497"/>
        <v>203</v>
      </c>
      <c r="CY616" s="85">
        <v>8</v>
      </c>
      <c r="CZ616" s="85">
        <v>8</v>
      </c>
      <c r="DA616" s="85">
        <v>0</v>
      </c>
      <c r="DB616" s="85">
        <v>119</v>
      </c>
      <c r="DC616" s="85">
        <v>60</v>
      </c>
      <c r="DD616" s="85">
        <v>0</v>
      </c>
      <c r="DK616" s="85">
        <v>4</v>
      </c>
      <c r="DL616" s="85">
        <v>9</v>
      </c>
      <c r="DM616" s="85">
        <v>7</v>
      </c>
      <c r="DN616" s="85">
        <v>8</v>
      </c>
      <c r="DO616" s="85">
        <v>0</v>
      </c>
      <c r="ET616" s="85">
        <v>22</v>
      </c>
      <c r="EU616" s="85">
        <v>73</v>
      </c>
      <c r="EV616" s="85">
        <v>15</v>
      </c>
      <c r="EW616" s="85">
        <v>352</v>
      </c>
      <c r="EX616" s="85">
        <v>990</v>
      </c>
      <c r="EY616" s="85">
        <v>93</v>
      </c>
      <c r="EZ616" s="85">
        <v>3</v>
      </c>
      <c r="FA616" s="85">
        <v>25</v>
      </c>
      <c r="FB616" s="85">
        <v>81</v>
      </c>
      <c r="FC616" s="85">
        <v>222</v>
      </c>
      <c r="FD616" s="85">
        <v>248</v>
      </c>
      <c r="FE616" s="85">
        <v>17</v>
      </c>
      <c r="FL616" s="86">
        <f t="shared" si="498"/>
        <v>221.69999999999982</v>
      </c>
      <c r="FM616" s="99">
        <f t="shared" si="486"/>
        <v>11</v>
      </c>
      <c r="FN616" s="99">
        <f t="shared" si="487"/>
        <v>2</v>
      </c>
      <c r="FO616" s="100">
        <f t="shared" si="488"/>
        <v>1.87</v>
      </c>
      <c r="FP616" s="100">
        <f t="shared" si="489"/>
        <v>342</v>
      </c>
      <c r="FQ616" s="101">
        <v>0.37637232088181272</v>
      </c>
      <c r="FR616" s="101">
        <v>0.31108640621361555</v>
      </c>
      <c r="FS616" s="101">
        <v>0.15640364292072761</v>
      </c>
      <c r="FT616" s="100" t="s">
        <v>1651</v>
      </c>
      <c r="FU616" s="100" t="s">
        <v>1684</v>
      </c>
      <c r="FV616" s="100" t="s">
        <v>2074</v>
      </c>
      <c r="FW616" s="100" t="s">
        <v>2220</v>
      </c>
      <c r="FX616" s="100" t="s">
        <v>2275</v>
      </c>
      <c r="FY616" s="100" t="s">
        <v>1990</v>
      </c>
      <c r="FZ616" s="100" t="s">
        <v>2133</v>
      </c>
      <c r="GA616" s="100" t="s">
        <v>2087</v>
      </c>
      <c r="GB616" s="100"/>
    </row>
    <row r="617" spans="1:184" hidden="1" x14ac:dyDescent="0.25">
      <c r="A617" s="32" t="s">
        <v>599</v>
      </c>
      <c r="B617" s="90" t="s">
        <v>604</v>
      </c>
      <c r="C617" s="41" t="str">
        <f>'[1]Özet tablo'!P616</f>
        <v>KOCAELİ</v>
      </c>
      <c r="D617" s="41"/>
      <c r="E617" s="41"/>
      <c r="F617" s="41"/>
      <c r="G617" s="91">
        <v>4</v>
      </c>
      <c r="H617" s="91">
        <v>235</v>
      </c>
      <c r="I617" s="91">
        <v>249</v>
      </c>
      <c r="J617" s="91">
        <v>488</v>
      </c>
      <c r="K617" s="92">
        <v>13</v>
      </c>
      <c r="L617" s="92">
        <v>243</v>
      </c>
      <c r="M617" s="92">
        <v>335</v>
      </c>
      <c r="N617" s="92">
        <v>591</v>
      </c>
      <c r="O617" s="93">
        <v>176</v>
      </c>
      <c r="P617" s="40">
        <v>57</v>
      </c>
      <c r="Q617" s="94">
        <f t="shared" si="499"/>
        <v>103</v>
      </c>
      <c r="R617" s="95">
        <f t="shared" si="500"/>
        <v>0.21106557377049182</v>
      </c>
      <c r="S617" s="96">
        <v>701</v>
      </c>
      <c r="T617" s="96">
        <v>972</v>
      </c>
      <c r="U617" s="96">
        <v>763</v>
      </c>
      <c r="V617" s="96">
        <v>987</v>
      </c>
      <c r="W617" s="96">
        <v>1735</v>
      </c>
      <c r="X617" s="96">
        <v>2436</v>
      </c>
      <c r="Y617" s="73">
        <f t="shared" si="458"/>
        <v>1.8544935805991443</v>
      </c>
      <c r="Z617" s="73">
        <f t="shared" si="459"/>
        <v>25</v>
      </c>
      <c r="AA617" s="73">
        <f t="shared" si="460"/>
        <v>59.501965923984265</v>
      </c>
      <c r="AB617" s="73">
        <f t="shared" si="461"/>
        <v>40.172910662824208</v>
      </c>
      <c r="AC617" s="73">
        <f t="shared" si="462"/>
        <v>29.146141215106731</v>
      </c>
      <c r="AD617" s="97">
        <f t="shared" si="463"/>
        <v>1038</v>
      </c>
      <c r="AE617" s="40">
        <f t="shared" si="464"/>
        <v>309</v>
      </c>
      <c r="AF617" s="98">
        <v>992</v>
      </c>
      <c r="AG617" s="98">
        <v>760</v>
      </c>
      <c r="AH617" s="98">
        <v>945</v>
      </c>
      <c r="AI617" s="98">
        <v>736</v>
      </c>
      <c r="AJ617" s="98">
        <v>229</v>
      </c>
      <c r="AK617" s="98">
        <v>214</v>
      </c>
      <c r="AL617" s="76">
        <v>15</v>
      </c>
      <c r="AM617" s="76">
        <v>23</v>
      </c>
      <c r="AN617" s="77">
        <v>28</v>
      </c>
      <c r="AO617" s="77">
        <v>342</v>
      </c>
      <c r="AP617" s="77">
        <v>371</v>
      </c>
      <c r="AQ617" s="77">
        <v>7</v>
      </c>
      <c r="AR617" s="77">
        <f t="shared" si="490"/>
        <v>748</v>
      </c>
      <c r="AS617" s="77">
        <v>58</v>
      </c>
      <c r="AT617" s="78">
        <v>130</v>
      </c>
      <c r="AU617" s="79">
        <v>163</v>
      </c>
      <c r="AV617" s="80">
        <f t="shared" si="465"/>
        <v>23.262032085561497</v>
      </c>
      <c r="AW617" s="80">
        <f t="shared" si="466"/>
        <v>39.381320642474712</v>
      </c>
      <c r="AX617" s="80">
        <f t="shared" si="467"/>
        <v>43.478260869565219</v>
      </c>
      <c r="AY617" s="81">
        <f t="shared" si="468"/>
        <v>3.6842105263157889</v>
      </c>
      <c r="AZ617" s="81">
        <f t="shared" si="469"/>
        <v>36.19047619047619</v>
      </c>
      <c r="BA617" s="81">
        <f t="shared" si="470"/>
        <v>68.808290155440403</v>
      </c>
      <c r="BB617" s="81">
        <f t="shared" si="471"/>
        <v>52.670157068062828</v>
      </c>
      <c r="BC617" s="81">
        <f t="shared" si="472"/>
        <v>40.115942028985508</v>
      </c>
      <c r="BD617" s="82">
        <f t="shared" si="491"/>
        <v>301</v>
      </c>
      <c r="BE617" s="83">
        <v>15</v>
      </c>
      <c r="BF617" s="83">
        <v>34</v>
      </c>
      <c r="BG617" s="83">
        <v>20</v>
      </c>
      <c r="BH617" s="83">
        <v>319</v>
      </c>
      <c r="BI617" s="83">
        <v>429</v>
      </c>
      <c r="BJ617" s="83">
        <v>12</v>
      </c>
      <c r="BK617" s="77">
        <f t="shared" si="492"/>
        <v>780</v>
      </c>
      <c r="BL617" s="83">
        <f t="shared" si="473"/>
        <v>14</v>
      </c>
      <c r="BM617" s="84">
        <v>22</v>
      </c>
      <c r="BN617" s="83">
        <f t="shared" si="474"/>
        <v>33</v>
      </c>
      <c r="BO617" s="83">
        <f t="shared" si="475"/>
        <v>20</v>
      </c>
      <c r="BP617" s="83">
        <f t="shared" si="476"/>
        <v>307</v>
      </c>
      <c r="BQ617" s="83">
        <f t="shared" si="477"/>
        <v>425</v>
      </c>
      <c r="BR617" s="83">
        <f t="shared" si="478"/>
        <v>12</v>
      </c>
      <c r="BS617" s="77">
        <f t="shared" si="493"/>
        <v>764</v>
      </c>
      <c r="BT617" s="83">
        <f t="shared" si="479"/>
        <v>0</v>
      </c>
      <c r="BU617" s="77"/>
      <c r="BV617" s="83">
        <f t="shared" si="480"/>
        <v>0</v>
      </c>
      <c r="BW617" s="83">
        <f t="shared" si="481"/>
        <v>0</v>
      </c>
      <c r="BX617" s="83">
        <f t="shared" si="482"/>
        <v>0</v>
      </c>
      <c r="BY617" s="83">
        <f t="shared" si="483"/>
        <v>0</v>
      </c>
      <c r="BZ617" s="83">
        <f t="shared" si="484"/>
        <v>0</v>
      </c>
      <c r="CA617" s="77">
        <f t="shared" si="494"/>
        <v>0</v>
      </c>
      <c r="CC617" s="77"/>
      <c r="CI617" s="77">
        <f t="shared" si="495"/>
        <v>0</v>
      </c>
      <c r="CP617" s="77">
        <f t="shared" si="496"/>
        <v>0</v>
      </c>
      <c r="CQ617" s="85">
        <f t="shared" si="485"/>
        <v>1</v>
      </c>
      <c r="CR617" s="77">
        <v>1</v>
      </c>
      <c r="CS617" s="85">
        <f t="shared" si="454"/>
        <v>1</v>
      </c>
      <c r="CT617" s="85">
        <f t="shared" si="455"/>
        <v>0</v>
      </c>
      <c r="CU617" s="85">
        <f t="shared" si="456"/>
        <v>12</v>
      </c>
      <c r="CV617" s="85">
        <f t="shared" si="457"/>
        <v>4</v>
      </c>
      <c r="CW617" s="85">
        <f t="shared" si="453"/>
        <v>0</v>
      </c>
      <c r="CX617" s="77">
        <f t="shared" si="497"/>
        <v>16</v>
      </c>
      <c r="CY617" s="85">
        <v>1</v>
      </c>
      <c r="CZ617" s="85">
        <v>1</v>
      </c>
      <c r="DA617" s="85">
        <v>0</v>
      </c>
      <c r="DB617" s="85">
        <v>12</v>
      </c>
      <c r="DC617" s="85">
        <v>4</v>
      </c>
      <c r="DD617" s="85">
        <v>0</v>
      </c>
      <c r="ET617" s="85">
        <v>13</v>
      </c>
      <c r="EU617" s="85">
        <v>27</v>
      </c>
      <c r="EV617" s="85">
        <v>15</v>
      </c>
      <c r="EW617" s="85">
        <v>243</v>
      </c>
      <c r="EX617" s="85">
        <v>362</v>
      </c>
      <c r="EY617" s="85">
        <v>9</v>
      </c>
      <c r="EZ617" s="85">
        <v>1</v>
      </c>
      <c r="FA617" s="85">
        <v>6</v>
      </c>
      <c r="FB617" s="85">
        <v>5</v>
      </c>
      <c r="FC617" s="85">
        <v>64</v>
      </c>
      <c r="FD617" s="85">
        <v>63</v>
      </c>
      <c r="FE617" s="85">
        <v>3</v>
      </c>
      <c r="FL617" s="86">
        <f t="shared" si="498"/>
        <v>326.69999999999982</v>
      </c>
      <c r="FM617" s="99">
        <f t="shared" si="486"/>
        <v>16</v>
      </c>
      <c r="FN617" s="99">
        <f t="shared" si="487"/>
        <v>3</v>
      </c>
      <c r="FO617" s="100">
        <f t="shared" si="488"/>
        <v>2.72</v>
      </c>
      <c r="FP617" s="100">
        <f t="shared" si="489"/>
        <v>513</v>
      </c>
      <c r="FQ617" s="101">
        <v>0.4310894414880343</v>
      </c>
      <c r="FR617" s="101">
        <v>0.35678301574559707</v>
      </c>
      <c r="FS617" s="101">
        <v>0.17127811019418532</v>
      </c>
      <c r="FT617" s="100" t="s">
        <v>1779</v>
      </c>
      <c r="FU617" s="100" t="s">
        <v>1435</v>
      </c>
      <c r="FV617" s="100" t="s">
        <v>1577</v>
      </c>
      <c r="FW617" s="100" t="s">
        <v>1888</v>
      </c>
      <c r="FX617" s="100" t="s">
        <v>1793</v>
      </c>
      <c r="FY617" s="100" t="s">
        <v>2209</v>
      </c>
      <c r="FZ617" s="100" t="s">
        <v>2057</v>
      </c>
      <c r="GA617" s="100" t="s">
        <v>1734</v>
      </c>
      <c r="GB617" s="100"/>
    </row>
    <row r="618" spans="1:184" hidden="1" x14ac:dyDescent="0.25">
      <c r="A618" s="32" t="s">
        <v>599</v>
      </c>
      <c r="B618" s="90" t="s">
        <v>605</v>
      </c>
      <c r="C618" s="41" t="str">
        <f>'[1]Özet tablo'!P617</f>
        <v>KOCAELİ</v>
      </c>
      <c r="D618" s="41"/>
      <c r="E618" s="41"/>
      <c r="F618" s="41"/>
      <c r="G618" s="91">
        <v>219</v>
      </c>
      <c r="H618" s="91">
        <v>1565</v>
      </c>
      <c r="I618" s="91">
        <v>2652</v>
      </c>
      <c r="J618" s="91">
        <v>4436</v>
      </c>
      <c r="K618" s="92">
        <v>325</v>
      </c>
      <c r="L618" s="92">
        <v>1477</v>
      </c>
      <c r="M618" s="92">
        <v>3058</v>
      </c>
      <c r="N618" s="92">
        <v>4860</v>
      </c>
      <c r="O618" s="93">
        <v>250</v>
      </c>
      <c r="P618" s="40">
        <v>624</v>
      </c>
      <c r="Q618" s="94">
        <f t="shared" si="499"/>
        <v>424</v>
      </c>
      <c r="R618" s="95">
        <f t="shared" si="500"/>
        <v>9.5581605049594232E-2</v>
      </c>
      <c r="S618" s="96">
        <v>4322</v>
      </c>
      <c r="T618" s="96">
        <v>5899</v>
      </c>
      <c r="U618" s="96">
        <v>4473</v>
      </c>
      <c r="V618" s="96">
        <v>5922</v>
      </c>
      <c r="W618" s="96">
        <v>10372</v>
      </c>
      <c r="X618" s="96">
        <v>14694</v>
      </c>
      <c r="Y618" s="73">
        <f t="shared" si="458"/>
        <v>7.5196668209162434</v>
      </c>
      <c r="Z618" s="73">
        <f t="shared" si="459"/>
        <v>25.038142057975925</v>
      </c>
      <c r="AA618" s="73">
        <f t="shared" si="460"/>
        <v>60.004471272076913</v>
      </c>
      <c r="AB618" s="73">
        <f t="shared" si="461"/>
        <v>40.117624373312765</v>
      </c>
      <c r="AC618" s="73">
        <f t="shared" si="462"/>
        <v>30.529467809990475</v>
      </c>
      <c r="AD618" s="97">
        <f t="shared" si="463"/>
        <v>6211</v>
      </c>
      <c r="AE618" s="40">
        <f t="shared" si="464"/>
        <v>1789</v>
      </c>
      <c r="AF618" s="98">
        <v>5987</v>
      </c>
      <c r="AG618" s="98">
        <v>4771</v>
      </c>
      <c r="AH618" s="98">
        <v>5875</v>
      </c>
      <c r="AI618" s="98">
        <v>4554</v>
      </c>
      <c r="AJ618" s="98">
        <v>1476</v>
      </c>
      <c r="AK618" s="98">
        <v>1443</v>
      </c>
      <c r="AL618" s="76">
        <v>115</v>
      </c>
      <c r="AM618" s="76">
        <v>270</v>
      </c>
      <c r="AN618" s="77">
        <v>481</v>
      </c>
      <c r="AO618" s="77">
        <v>2242</v>
      </c>
      <c r="AP618" s="77">
        <v>3451</v>
      </c>
      <c r="AQ618" s="77">
        <v>114</v>
      </c>
      <c r="AR618" s="77">
        <f t="shared" si="490"/>
        <v>6288</v>
      </c>
      <c r="AS618" s="77">
        <v>787</v>
      </c>
      <c r="AT618" s="78">
        <v>190</v>
      </c>
      <c r="AU618" s="79">
        <v>597</v>
      </c>
      <c r="AV618" s="80">
        <f t="shared" si="465"/>
        <v>34.949061662198396</v>
      </c>
      <c r="AW618" s="80">
        <f t="shared" si="466"/>
        <v>48.135008150349982</v>
      </c>
      <c r="AX618" s="80">
        <f t="shared" si="467"/>
        <v>61.001317523056656</v>
      </c>
      <c r="AY618" s="81">
        <f t="shared" si="468"/>
        <v>10.081743869209809</v>
      </c>
      <c r="AZ618" s="81">
        <f t="shared" si="469"/>
        <v>38.161702127659574</v>
      </c>
      <c r="BA618" s="81">
        <f t="shared" si="470"/>
        <v>70.281923714759529</v>
      </c>
      <c r="BB618" s="81">
        <f t="shared" si="471"/>
        <v>54.430911381772361</v>
      </c>
      <c r="BC618" s="81">
        <f t="shared" si="472"/>
        <v>43.690399037126191</v>
      </c>
      <c r="BD618" s="82">
        <f t="shared" si="491"/>
        <v>1792</v>
      </c>
      <c r="BE618" s="83">
        <v>117</v>
      </c>
      <c r="BF618" s="83">
        <v>320</v>
      </c>
      <c r="BG618" s="83">
        <v>445</v>
      </c>
      <c r="BH618" s="83">
        <v>2051</v>
      </c>
      <c r="BI618" s="83">
        <v>3657</v>
      </c>
      <c r="BJ618" s="83">
        <v>185</v>
      </c>
      <c r="BK618" s="77">
        <f t="shared" si="492"/>
        <v>6338</v>
      </c>
      <c r="BL618" s="83">
        <f t="shared" si="473"/>
        <v>56</v>
      </c>
      <c r="BM618" s="84">
        <v>132</v>
      </c>
      <c r="BN618" s="83">
        <f t="shared" si="474"/>
        <v>216</v>
      </c>
      <c r="BO618" s="83">
        <f t="shared" si="475"/>
        <v>177</v>
      </c>
      <c r="BP618" s="83">
        <f t="shared" si="476"/>
        <v>1164</v>
      </c>
      <c r="BQ618" s="83">
        <f t="shared" si="477"/>
        <v>2977</v>
      </c>
      <c r="BR618" s="83">
        <f t="shared" si="478"/>
        <v>172</v>
      </c>
      <c r="BS618" s="77">
        <f t="shared" si="493"/>
        <v>4490</v>
      </c>
      <c r="BT618" s="83">
        <f t="shared" si="479"/>
        <v>7</v>
      </c>
      <c r="BU618" s="77">
        <v>14</v>
      </c>
      <c r="BV618" s="83">
        <f t="shared" si="480"/>
        <v>20</v>
      </c>
      <c r="BW618" s="83">
        <f t="shared" si="481"/>
        <v>73</v>
      </c>
      <c r="BX618" s="83">
        <f t="shared" si="482"/>
        <v>87</v>
      </c>
      <c r="BY618" s="83">
        <f t="shared" si="483"/>
        <v>121</v>
      </c>
      <c r="BZ618" s="83">
        <f t="shared" si="484"/>
        <v>6</v>
      </c>
      <c r="CA618" s="77">
        <f t="shared" si="494"/>
        <v>287</v>
      </c>
      <c r="CB618" s="85">
        <v>11</v>
      </c>
      <c r="CC618" s="77">
        <v>49</v>
      </c>
      <c r="CD618" s="85">
        <v>43</v>
      </c>
      <c r="CE618" s="85">
        <v>175</v>
      </c>
      <c r="CF618" s="85">
        <v>195</v>
      </c>
      <c r="CG618" s="85">
        <v>102</v>
      </c>
      <c r="CH618" s="85">
        <v>4</v>
      </c>
      <c r="CI618" s="77">
        <f t="shared" si="495"/>
        <v>476</v>
      </c>
      <c r="CP618" s="77">
        <f t="shared" si="496"/>
        <v>0</v>
      </c>
      <c r="CQ618" s="85">
        <f t="shared" si="485"/>
        <v>43</v>
      </c>
      <c r="CR618" s="77">
        <v>75</v>
      </c>
      <c r="CS618" s="85">
        <f t="shared" si="454"/>
        <v>41</v>
      </c>
      <c r="CT618" s="85">
        <f t="shared" si="455"/>
        <v>20</v>
      </c>
      <c r="CU618" s="85">
        <f t="shared" si="456"/>
        <v>605</v>
      </c>
      <c r="CV618" s="85">
        <f t="shared" si="457"/>
        <v>457</v>
      </c>
      <c r="CW618" s="85">
        <f t="shared" si="453"/>
        <v>3</v>
      </c>
      <c r="CX618" s="77">
        <f t="shared" si="497"/>
        <v>1085</v>
      </c>
      <c r="CY618" s="85">
        <v>43</v>
      </c>
      <c r="CZ618" s="85">
        <v>41</v>
      </c>
      <c r="DA618" s="85">
        <v>20</v>
      </c>
      <c r="DB618" s="85">
        <v>605</v>
      </c>
      <c r="DC618" s="85">
        <v>457</v>
      </c>
      <c r="DD618" s="85">
        <v>3</v>
      </c>
      <c r="DP618" s="85">
        <v>1</v>
      </c>
      <c r="DQ618" s="85">
        <v>4</v>
      </c>
      <c r="DR618" s="85">
        <v>22</v>
      </c>
      <c r="DS618" s="85">
        <v>26</v>
      </c>
      <c r="DT618" s="85">
        <v>21</v>
      </c>
      <c r="DU618" s="85">
        <v>5</v>
      </c>
      <c r="DV618" s="85">
        <v>3</v>
      </c>
      <c r="DW618" s="85">
        <v>8</v>
      </c>
      <c r="DX618" s="85">
        <v>17</v>
      </c>
      <c r="DY618" s="85">
        <v>43</v>
      </c>
      <c r="DZ618" s="85">
        <v>55</v>
      </c>
      <c r="EA618" s="85">
        <v>2</v>
      </c>
      <c r="EB618" s="85">
        <v>4</v>
      </c>
      <c r="EC618" s="85">
        <v>12</v>
      </c>
      <c r="ED618" s="85">
        <v>56</v>
      </c>
      <c r="EE618" s="85">
        <v>44</v>
      </c>
      <c r="EF618" s="85">
        <v>66</v>
      </c>
      <c r="EG618" s="85">
        <v>4</v>
      </c>
      <c r="EH618" s="85">
        <v>1</v>
      </c>
      <c r="EI618" s="85">
        <v>0</v>
      </c>
      <c r="EJ618" s="85">
        <v>2</v>
      </c>
      <c r="EK618" s="85">
        <v>8</v>
      </c>
      <c r="EL618" s="85">
        <v>10</v>
      </c>
      <c r="EM618" s="85">
        <v>5</v>
      </c>
      <c r="ET618" s="85">
        <v>48</v>
      </c>
      <c r="EU618" s="85">
        <v>160</v>
      </c>
      <c r="EV618" s="85">
        <v>35</v>
      </c>
      <c r="EW618" s="85">
        <v>704</v>
      </c>
      <c r="EX618" s="85">
        <v>2425</v>
      </c>
      <c r="EY618" s="85">
        <v>120</v>
      </c>
      <c r="EZ618" s="85">
        <v>6</v>
      </c>
      <c r="FA618" s="85">
        <v>52</v>
      </c>
      <c r="FB618" s="85">
        <v>118</v>
      </c>
      <c r="FC618" s="85">
        <v>426</v>
      </c>
      <c r="FD618" s="85">
        <v>521</v>
      </c>
      <c r="FE618" s="85">
        <v>42</v>
      </c>
      <c r="FL618" s="86">
        <f t="shared" si="498"/>
        <v>1303.2999999999993</v>
      </c>
      <c r="FM618" s="99">
        <f t="shared" si="486"/>
        <v>65</v>
      </c>
      <c r="FN618" s="99">
        <f t="shared" si="487"/>
        <v>13</v>
      </c>
      <c r="FO618" s="100">
        <f t="shared" si="488"/>
        <v>11.05</v>
      </c>
      <c r="FP618" s="100">
        <f t="shared" si="489"/>
        <v>2223</v>
      </c>
      <c r="FQ618" s="101">
        <v>0.22701302384432476</v>
      </c>
      <c r="FR618" s="101">
        <v>0.16051799597214264</v>
      </c>
      <c r="FS618" s="101">
        <v>8.1755736107759186E-2</v>
      </c>
      <c r="FT618" s="100" t="s">
        <v>1882</v>
      </c>
      <c r="FU618" s="100" t="s">
        <v>2016</v>
      </c>
      <c r="FV618" s="100" t="s">
        <v>1626</v>
      </c>
      <c r="FW618" s="100" t="s">
        <v>2054</v>
      </c>
      <c r="FX618" s="100" t="s">
        <v>1806</v>
      </c>
      <c r="FY618" s="100" t="s">
        <v>1805</v>
      </c>
      <c r="FZ618" s="100" t="s">
        <v>1965</v>
      </c>
      <c r="GA618" s="100" t="s">
        <v>1491</v>
      </c>
      <c r="GB618" s="100"/>
    </row>
    <row r="619" spans="1:184" hidden="1" x14ac:dyDescent="0.25">
      <c r="A619" s="32" t="s">
        <v>599</v>
      </c>
      <c r="B619" s="90" t="s">
        <v>606</v>
      </c>
      <c r="C619" s="41" t="str">
        <f>'[1]Özet tablo'!P618</f>
        <v>KOCAELİ</v>
      </c>
      <c r="D619" s="41"/>
      <c r="E619" s="41"/>
      <c r="F619" s="41"/>
      <c r="G619" s="91">
        <v>205</v>
      </c>
      <c r="H619" s="91">
        <v>841</v>
      </c>
      <c r="I619" s="91">
        <v>1273</v>
      </c>
      <c r="J619" s="91">
        <v>2319</v>
      </c>
      <c r="K619" s="92">
        <v>233</v>
      </c>
      <c r="L619" s="92">
        <v>864</v>
      </c>
      <c r="M619" s="92">
        <v>1544</v>
      </c>
      <c r="N619" s="92">
        <v>2641</v>
      </c>
      <c r="O619" s="93">
        <v>47</v>
      </c>
      <c r="P619" s="40">
        <v>388</v>
      </c>
      <c r="Q619" s="94">
        <f t="shared" si="499"/>
        <v>322</v>
      </c>
      <c r="R619" s="95">
        <f t="shared" si="500"/>
        <v>0.13885295385942217</v>
      </c>
      <c r="S619" s="96">
        <v>1634</v>
      </c>
      <c r="T619" s="96">
        <v>2178</v>
      </c>
      <c r="U619" s="96">
        <v>1678</v>
      </c>
      <c r="V619" s="96">
        <v>2208</v>
      </c>
      <c r="W619" s="96">
        <v>3856</v>
      </c>
      <c r="X619" s="96">
        <v>5490</v>
      </c>
      <c r="Y619" s="73">
        <f t="shared" si="458"/>
        <v>14.259485924112608</v>
      </c>
      <c r="Z619" s="73">
        <f t="shared" si="459"/>
        <v>39.669421487603309</v>
      </c>
      <c r="AA619" s="73">
        <f t="shared" si="460"/>
        <v>71.692491060786651</v>
      </c>
      <c r="AB619" s="73">
        <f t="shared" si="461"/>
        <v>53.604771784232362</v>
      </c>
      <c r="AC619" s="73">
        <f t="shared" si="462"/>
        <v>41.894353369763202</v>
      </c>
      <c r="AD619" s="97">
        <f t="shared" si="463"/>
        <v>1789</v>
      </c>
      <c r="AE619" s="40">
        <f t="shared" si="464"/>
        <v>475</v>
      </c>
      <c r="AF619" s="98">
        <v>2277</v>
      </c>
      <c r="AG619" s="98">
        <v>1754</v>
      </c>
      <c r="AH619" s="98">
        <v>2240</v>
      </c>
      <c r="AI619" s="98">
        <v>1685</v>
      </c>
      <c r="AJ619" s="98">
        <v>547</v>
      </c>
      <c r="AK619" s="98">
        <v>541</v>
      </c>
      <c r="AL619" s="76">
        <v>55</v>
      </c>
      <c r="AM619" s="76">
        <v>137</v>
      </c>
      <c r="AN619" s="77">
        <v>318</v>
      </c>
      <c r="AO619" s="77">
        <v>1051</v>
      </c>
      <c r="AP619" s="77">
        <v>1636</v>
      </c>
      <c r="AQ619" s="77">
        <v>112</v>
      </c>
      <c r="AR619" s="77">
        <f t="shared" si="490"/>
        <v>3117</v>
      </c>
      <c r="AS619" s="77">
        <v>514</v>
      </c>
      <c r="AT619" s="78">
        <v>17</v>
      </c>
      <c r="AU619" s="79">
        <v>78</v>
      </c>
      <c r="AV619" s="80">
        <f t="shared" si="465"/>
        <v>45.129398080837454</v>
      </c>
      <c r="AW619" s="80">
        <f t="shared" si="466"/>
        <v>58.216560509554135</v>
      </c>
      <c r="AX619" s="80">
        <f t="shared" si="467"/>
        <v>73.234421364985153</v>
      </c>
      <c r="AY619" s="81">
        <f t="shared" si="468"/>
        <v>18.129988597491447</v>
      </c>
      <c r="AZ619" s="81">
        <f t="shared" si="469"/>
        <v>46.919642857142854</v>
      </c>
      <c r="BA619" s="81">
        <f t="shared" si="470"/>
        <v>77.553763440860209</v>
      </c>
      <c r="BB619" s="81">
        <f t="shared" si="471"/>
        <v>62.209302325581397</v>
      </c>
      <c r="BC619" s="81">
        <f t="shared" si="472"/>
        <v>51.404917210235823</v>
      </c>
      <c r="BD619" s="82">
        <f t="shared" si="491"/>
        <v>501</v>
      </c>
      <c r="BE619" s="83">
        <v>57</v>
      </c>
      <c r="BF619" s="83">
        <v>183</v>
      </c>
      <c r="BG619" s="83">
        <v>266</v>
      </c>
      <c r="BH619" s="83">
        <v>916</v>
      </c>
      <c r="BI619" s="83">
        <v>1670</v>
      </c>
      <c r="BJ619" s="83">
        <v>170</v>
      </c>
      <c r="BK619" s="77">
        <f t="shared" si="492"/>
        <v>3022</v>
      </c>
      <c r="BL619" s="83">
        <f t="shared" si="473"/>
        <v>38</v>
      </c>
      <c r="BM619" s="84">
        <v>81</v>
      </c>
      <c r="BN619" s="83">
        <f t="shared" si="474"/>
        <v>127</v>
      </c>
      <c r="BO619" s="83">
        <f t="shared" si="475"/>
        <v>145</v>
      </c>
      <c r="BP619" s="83">
        <f t="shared" si="476"/>
        <v>606</v>
      </c>
      <c r="BQ619" s="83">
        <f t="shared" si="477"/>
        <v>1448</v>
      </c>
      <c r="BR619" s="83">
        <f t="shared" si="478"/>
        <v>155</v>
      </c>
      <c r="BS619" s="77">
        <f t="shared" si="493"/>
        <v>2354</v>
      </c>
      <c r="BT619" s="83">
        <f t="shared" si="479"/>
        <v>6</v>
      </c>
      <c r="BU619" s="77">
        <v>19</v>
      </c>
      <c r="BV619" s="83">
        <f t="shared" si="480"/>
        <v>18</v>
      </c>
      <c r="BW619" s="83">
        <f t="shared" si="481"/>
        <v>33</v>
      </c>
      <c r="BX619" s="83">
        <f t="shared" si="482"/>
        <v>94</v>
      </c>
      <c r="BY619" s="83">
        <f t="shared" si="483"/>
        <v>95</v>
      </c>
      <c r="BZ619" s="83">
        <f t="shared" si="484"/>
        <v>9</v>
      </c>
      <c r="CA619" s="77">
        <f t="shared" si="494"/>
        <v>231</v>
      </c>
      <c r="CB619" s="85">
        <v>7</v>
      </c>
      <c r="CC619" s="77">
        <v>18</v>
      </c>
      <c r="CD619" s="85">
        <v>19</v>
      </c>
      <c r="CE619" s="85">
        <v>49</v>
      </c>
      <c r="CF619" s="85">
        <v>54</v>
      </c>
      <c r="CG619" s="85">
        <v>40</v>
      </c>
      <c r="CH619" s="85">
        <v>3</v>
      </c>
      <c r="CI619" s="77">
        <f t="shared" si="495"/>
        <v>146</v>
      </c>
      <c r="CP619" s="77">
        <f t="shared" si="496"/>
        <v>0</v>
      </c>
      <c r="CQ619" s="85">
        <f t="shared" si="485"/>
        <v>6</v>
      </c>
      <c r="CR619" s="77">
        <v>19</v>
      </c>
      <c r="CS619" s="85">
        <f t="shared" si="454"/>
        <v>19</v>
      </c>
      <c r="CT619" s="85">
        <f t="shared" si="455"/>
        <v>39</v>
      </c>
      <c r="CU619" s="85">
        <f t="shared" si="456"/>
        <v>162</v>
      </c>
      <c r="CV619" s="85">
        <f t="shared" si="457"/>
        <v>87</v>
      </c>
      <c r="CW619" s="85">
        <f t="shared" si="453"/>
        <v>3</v>
      </c>
      <c r="CX619" s="77">
        <f t="shared" si="497"/>
        <v>291</v>
      </c>
      <c r="CY619" s="85">
        <v>5</v>
      </c>
      <c r="CZ619" s="85">
        <v>13</v>
      </c>
      <c r="DA619" s="85">
        <v>0</v>
      </c>
      <c r="DB619" s="85">
        <v>117</v>
      </c>
      <c r="DC619" s="85">
        <v>63</v>
      </c>
      <c r="DD619" s="85">
        <v>0</v>
      </c>
      <c r="DE619" s="85">
        <v>1</v>
      </c>
      <c r="DF619" s="85">
        <v>6</v>
      </c>
      <c r="DG619" s="85">
        <v>39</v>
      </c>
      <c r="DH619" s="85">
        <v>45</v>
      </c>
      <c r="DI619" s="85">
        <v>24</v>
      </c>
      <c r="DJ619" s="85">
        <v>3</v>
      </c>
      <c r="DP619" s="85">
        <v>1</v>
      </c>
      <c r="DQ619" s="85">
        <v>3</v>
      </c>
      <c r="DR619" s="85">
        <v>5</v>
      </c>
      <c r="DS619" s="85">
        <v>14</v>
      </c>
      <c r="DT619" s="85">
        <v>10</v>
      </c>
      <c r="DU619" s="85">
        <v>2</v>
      </c>
      <c r="EB619" s="85">
        <v>5</v>
      </c>
      <c r="EC619" s="85">
        <v>17</v>
      </c>
      <c r="ED619" s="85">
        <v>33</v>
      </c>
      <c r="EE619" s="85">
        <v>94</v>
      </c>
      <c r="EF619" s="85">
        <v>95</v>
      </c>
      <c r="EG619" s="85">
        <v>8</v>
      </c>
      <c r="EH619" s="85">
        <v>1</v>
      </c>
      <c r="EI619" s="85">
        <v>0</v>
      </c>
      <c r="EJ619" s="85">
        <v>0</v>
      </c>
      <c r="EK619" s="85">
        <v>0</v>
      </c>
      <c r="EL619" s="85">
        <v>0</v>
      </c>
      <c r="EM619" s="85">
        <v>3</v>
      </c>
      <c r="EN619" s="85">
        <v>1</v>
      </c>
      <c r="EO619" s="85">
        <v>1</v>
      </c>
      <c r="EP619" s="85">
        <v>0</v>
      </c>
      <c r="EQ619" s="85">
        <v>0</v>
      </c>
      <c r="ER619" s="85">
        <v>0</v>
      </c>
      <c r="ES619" s="85">
        <v>1</v>
      </c>
      <c r="ET619" s="85">
        <v>32</v>
      </c>
      <c r="EU619" s="85">
        <v>91</v>
      </c>
      <c r="EV619" s="85">
        <v>17</v>
      </c>
      <c r="EW619" s="85">
        <v>383</v>
      </c>
      <c r="EX619" s="85">
        <v>1206</v>
      </c>
      <c r="EY619" s="85">
        <v>121</v>
      </c>
      <c r="EZ619" s="85">
        <v>4</v>
      </c>
      <c r="FA619" s="85">
        <v>33</v>
      </c>
      <c r="FB619" s="85">
        <v>123</v>
      </c>
      <c r="FC619" s="85">
        <v>209</v>
      </c>
      <c r="FD619" s="85">
        <v>232</v>
      </c>
      <c r="FE619" s="85">
        <v>29</v>
      </c>
      <c r="FL619" s="86">
        <f t="shared" si="498"/>
        <v>0</v>
      </c>
      <c r="FM619" s="99">
        <f t="shared" si="486"/>
        <v>0</v>
      </c>
      <c r="FN619" s="99">
        <f t="shared" si="487"/>
        <v>0</v>
      </c>
      <c r="FO619" s="100">
        <f t="shared" si="488"/>
        <v>0</v>
      </c>
      <c r="FP619" s="100">
        <f t="shared" si="489"/>
        <v>0</v>
      </c>
      <c r="FQ619" s="101">
        <v>0.15928175622620902</v>
      </c>
      <c r="FR619" s="101">
        <v>0.14906883032019178</v>
      </c>
      <c r="FS619" s="101">
        <v>8.0834289025729575E-2</v>
      </c>
      <c r="FT619" s="100" t="s">
        <v>1896</v>
      </c>
      <c r="FU619" s="100" t="s">
        <v>1897</v>
      </c>
      <c r="FV619" s="100" t="s">
        <v>1898</v>
      </c>
      <c r="FW619" s="100" t="s">
        <v>1899</v>
      </c>
      <c r="FX619" s="100" t="s">
        <v>1900</v>
      </c>
      <c r="FY619" s="100" t="s">
        <v>1865</v>
      </c>
      <c r="FZ619" s="100" t="s">
        <v>1488</v>
      </c>
      <c r="GA619" s="100" t="s">
        <v>1768</v>
      </c>
      <c r="GB619" s="100"/>
    </row>
    <row r="620" spans="1:184" hidden="1" x14ac:dyDescent="0.25">
      <c r="A620" s="32" t="s">
        <v>599</v>
      </c>
      <c r="B620" s="90" t="s">
        <v>607</v>
      </c>
      <c r="C620" s="41" t="str">
        <f>'[1]Özet tablo'!P619</f>
        <v>KOCAELİ</v>
      </c>
      <c r="D620" s="41"/>
      <c r="E620" s="41"/>
      <c r="F620" s="41"/>
      <c r="G620" s="91">
        <v>663</v>
      </c>
      <c r="H620" s="91">
        <v>1901</v>
      </c>
      <c r="I620" s="91">
        <v>2879</v>
      </c>
      <c r="J620" s="91">
        <v>5443</v>
      </c>
      <c r="K620" s="92">
        <v>736</v>
      </c>
      <c r="L620" s="92">
        <v>2057</v>
      </c>
      <c r="M620" s="92">
        <v>3228</v>
      </c>
      <c r="N620" s="92">
        <v>6021</v>
      </c>
      <c r="O620" s="93">
        <v>105</v>
      </c>
      <c r="P620" s="40">
        <v>750</v>
      </c>
      <c r="Q620" s="94">
        <f t="shared" si="499"/>
        <v>578</v>
      </c>
      <c r="R620" s="95">
        <f t="shared" si="500"/>
        <v>0.10619143854492008</v>
      </c>
      <c r="S620" s="96">
        <v>3236</v>
      </c>
      <c r="T620" s="96">
        <v>4694</v>
      </c>
      <c r="U620" s="96">
        <v>3426</v>
      </c>
      <c r="V620" s="96">
        <v>4569</v>
      </c>
      <c r="W620" s="96">
        <v>8120</v>
      </c>
      <c r="X620" s="96">
        <v>11356</v>
      </c>
      <c r="Y620" s="73">
        <f t="shared" si="458"/>
        <v>22.744128553770089</v>
      </c>
      <c r="Z620" s="73">
        <f t="shared" si="459"/>
        <v>43.821900298253091</v>
      </c>
      <c r="AA620" s="73">
        <f t="shared" si="460"/>
        <v>75.394045534150607</v>
      </c>
      <c r="AB620" s="73">
        <f t="shared" si="461"/>
        <v>57.142857142857139</v>
      </c>
      <c r="AC620" s="73">
        <f t="shared" si="462"/>
        <v>47.34061289186333</v>
      </c>
      <c r="AD620" s="97">
        <f t="shared" si="463"/>
        <v>3480</v>
      </c>
      <c r="AE620" s="40">
        <f t="shared" si="464"/>
        <v>843</v>
      </c>
      <c r="AF620" s="98">
        <v>4495</v>
      </c>
      <c r="AG620" s="98">
        <v>3599</v>
      </c>
      <c r="AH620" s="98">
        <v>4412</v>
      </c>
      <c r="AI620" s="98">
        <v>3617</v>
      </c>
      <c r="AJ620" s="98">
        <v>1153</v>
      </c>
      <c r="AK620" s="98">
        <v>1033</v>
      </c>
      <c r="AL620" s="76">
        <v>118</v>
      </c>
      <c r="AM620" s="76">
        <v>352</v>
      </c>
      <c r="AN620" s="77">
        <v>706</v>
      </c>
      <c r="AO620" s="77">
        <v>2142</v>
      </c>
      <c r="AP620" s="77">
        <v>3428</v>
      </c>
      <c r="AQ620" s="77">
        <v>141</v>
      </c>
      <c r="AR620" s="77">
        <f t="shared" si="490"/>
        <v>6417</v>
      </c>
      <c r="AS620" s="77">
        <v>868</v>
      </c>
      <c r="AT620" s="78">
        <v>64</v>
      </c>
      <c r="AU620" s="79">
        <v>395</v>
      </c>
      <c r="AV620" s="80">
        <f t="shared" si="465"/>
        <v>47.214523281596456</v>
      </c>
      <c r="AW620" s="80">
        <f t="shared" si="466"/>
        <v>60.318844189811927</v>
      </c>
      <c r="AX620" s="80">
        <f t="shared" si="467"/>
        <v>74.67514514791263</v>
      </c>
      <c r="AY620" s="81">
        <f t="shared" si="468"/>
        <v>19.616560155598776</v>
      </c>
      <c r="AZ620" s="81">
        <f t="shared" si="469"/>
        <v>48.549410698096104</v>
      </c>
      <c r="BA620" s="81">
        <f t="shared" si="470"/>
        <v>81.488469601677153</v>
      </c>
      <c r="BB620" s="81">
        <f t="shared" si="471"/>
        <v>65.661076018296669</v>
      </c>
      <c r="BC620" s="81">
        <f t="shared" si="472"/>
        <v>54.881108854104433</v>
      </c>
      <c r="BD620" s="82">
        <f t="shared" si="491"/>
        <v>883</v>
      </c>
      <c r="BE620" s="83">
        <v>122</v>
      </c>
      <c r="BF620" s="83">
        <v>405</v>
      </c>
      <c r="BG620" s="83">
        <v>743</v>
      </c>
      <c r="BH620" s="83">
        <v>1971</v>
      </c>
      <c r="BI620" s="83">
        <v>3637</v>
      </c>
      <c r="BJ620" s="83">
        <v>247</v>
      </c>
      <c r="BK620" s="77">
        <f t="shared" si="492"/>
        <v>6598</v>
      </c>
      <c r="BL620" s="83">
        <f t="shared" si="473"/>
        <v>67</v>
      </c>
      <c r="BM620" s="84">
        <v>153</v>
      </c>
      <c r="BN620" s="83">
        <f t="shared" si="474"/>
        <v>225</v>
      </c>
      <c r="BO620" s="83">
        <f t="shared" si="475"/>
        <v>245</v>
      </c>
      <c r="BP620" s="83">
        <f t="shared" si="476"/>
        <v>993</v>
      </c>
      <c r="BQ620" s="83">
        <f t="shared" si="477"/>
        <v>2629</v>
      </c>
      <c r="BR620" s="83">
        <f t="shared" si="478"/>
        <v>187</v>
      </c>
      <c r="BS620" s="77">
        <f t="shared" si="493"/>
        <v>4054</v>
      </c>
      <c r="BT620" s="83">
        <f t="shared" si="479"/>
        <v>24</v>
      </c>
      <c r="BU620" s="77">
        <v>137</v>
      </c>
      <c r="BV620" s="83">
        <f t="shared" si="480"/>
        <v>115</v>
      </c>
      <c r="BW620" s="83">
        <f t="shared" si="481"/>
        <v>291</v>
      </c>
      <c r="BX620" s="83">
        <f t="shared" si="482"/>
        <v>557</v>
      </c>
      <c r="BY620" s="83">
        <f t="shared" si="483"/>
        <v>714</v>
      </c>
      <c r="BZ620" s="83">
        <f t="shared" si="484"/>
        <v>42</v>
      </c>
      <c r="CA620" s="77">
        <f t="shared" si="494"/>
        <v>1604</v>
      </c>
      <c r="CB620" s="85">
        <v>14</v>
      </c>
      <c r="CC620" s="77">
        <v>36</v>
      </c>
      <c r="CD620" s="85">
        <v>35</v>
      </c>
      <c r="CE620" s="85">
        <v>166</v>
      </c>
      <c r="CF620" s="85">
        <v>159</v>
      </c>
      <c r="CG620" s="85">
        <v>113</v>
      </c>
      <c r="CH620" s="85">
        <v>13</v>
      </c>
      <c r="CI620" s="77">
        <f t="shared" si="495"/>
        <v>451</v>
      </c>
      <c r="CP620" s="77">
        <f t="shared" si="496"/>
        <v>0</v>
      </c>
      <c r="CQ620" s="85">
        <f t="shared" si="485"/>
        <v>17</v>
      </c>
      <c r="CR620" s="77">
        <v>26</v>
      </c>
      <c r="CS620" s="85">
        <f t="shared" si="454"/>
        <v>30</v>
      </c>
      <c r="CT620" s="85">
        <f t="shared" si="455"/>
        <v>41</v>
      </c>
      <c r="CU620" s="85">
        <f t="shared" si="456"/>
        <v>262</v>
      </c>
      <c r="CV620" s="85">
        <f t="shared" si="457"/>
        <v>181</v>
      </c>
      <c r="CW620" s="85">
        <f t="shared" si="453"/>
        <v>5</v>
      </c>
      <c r="CX620" s="77">
        <f t="shared" si="497"/>
        <v>489</v>
      </c>
      <c r="CY620" s="85">
        <v>16</v>
      </c>
      <c r="CZ620" s="85">
        <v>26</v>
      </c>
      <c r="DA620" s="85">
        <v>3</v>
      </c>
      <c r="DB620" s="85">
        <v>234</v>
      </c>
      <c r="DC620" s="85">
        <v>167</v>
      </c>
      <c r="DD620" s="85">
        <v>2</v>
      </c>
      <c r="DE620" s="85">
        <v>1</v>
      </c>
      <c r="DF620" s="85">
        <v>4</v>
      </c>
      <c r="DG620" s="85">
        <v>38</v>
      </c>
      <c r="DH620" s="85">
        <v>28</v>
      </c>
      <c r="DI620" s="85">
        <v>14</v>
      </c>
      <c r="DJ620" s="85">
        <v>3</v>
      </c>
      <c r="DP620" s="85">
        <v>2</v>
      </c>
      <c r="DQ620" s="85">
        <v>7</v>
      </c>
      <c r="DR620" s="85">
        <v>36</v>
      </c>
      <c r="DS620" s="85">
        <v>41</v>
      </c>
      <c r="DT620" s="85">
        <v>24</v>
      </c>
      <c r="DU620" s="85">
        <v>1</v>
      </c>
      <c r="DV620" s="85">
        <v>7</v>
      </c>
      <c r="DW620" s="85">
        <v>33</v>
      </c>
      <c r="DX620" s="85">
        <v>39</v>
      </c>
      <c r="DY620" s="85">
        <v>146</v>
      </c>
      <c r="DZ620" s="85">
        <v>328</v>
      </c>
      <c r="EA620" s="85">
        <v>21</v>
      </c>
      <c r="EB620" s="85">
        <v>17</v>
      </c>
      <c r="EC620" s="85">
        <v>82</v>
      </c>
      <c r="ED620" s="85">
        <v>252</v>
      </c>
      <c r="EE620" s="85">
        <v>411</v>
      </c>
      <c r="EF620" s="85">
        <v>386</v>
      </c>
      <c r="EG620" s="85">
        <v>21</v>
      </c>
      <c r="ET620" s="85">
        <v>57</v>
      </c>
      <c r="EU620" s="85">
        <v>156</v>
      </c>
      <c r="EV620" s="85">
        <v>18</v>
      </c>
      <c r="EW620" s="85">
        <v>578</v>
      </c>
      <c r="EX620" s="85">
        <v>2074</v>
      </c>
      <c r="EY620" s="85">
        <v>140</v>
      </c>
      <c r="EZ620" s="85">
        <v>8</v>
      </c>
      <c r="FA620" s="85">
        <v>62</v>
      </c>
      <c r="FB620" s="85">
        <v>191</v>
      </c>
      <c r="FC620" s="85">
        <v>374</v>
      </c>
      <c r="FD620" s="85">
        <v>531</v>
      </c>
      <c r="FE620" s="85">
        <v>46</v>
      </c>
      <c r="FL620" s="86">
        <f t="shared" si="498"/>
        <v>0</v>
      </c>
      <c r="FM620" s="99">
        <f t="shared" si="486"/>
        <v>0</v>
      </c>
      <c r="FN620" s="99">
        <f t="shared" si="487"/>
        <v>0</v>
      </c>
      <c r="FO620" s="100">
        <f t="shared" si="488"/>
        <v>0</v>
      </c>
      <c r="FP620" s="100">
        <f t="shared" si="489"/>
        <v>0</v>
      </c>
      <c r="FQ620" s="101">
        <v>0.28794237394300015</v>
      </c>
      <c r="FR620" s="101">
        <v>0.24741839520762873</v>
      </c>
      <c r="FS620" s="101">
        <v>0.16211146253680903</v>
      </c>
      <c r="FT620" s="100" t="s">
        <v>2011</v>
      </c>
      <c r="FU620" s="100" t="s">
        <v>1617</v>
      </c>
      <c r="FV620" s="100" t="s">
        <v>1874</v>
      </c>
      <c r="FW620" s="100" t="s">
        <v>1929</v>
      </c>
      <c r="FX620" s="100" t="s">
        <v>1524</v>
      </c>
      <c r="FY620" s="100" t="s">
        <v>1886</v>
      </c>
      <c r="FZ620" s="100" t="s">
        <v>1863</v>
      </c>
      <c r="GA620" s="100" t="s">
        <v>1704</v>
      </c>
      <c r="GB620" s="100"/>
    </row>
    <row r="621" spans="1:184" hidden="1" x14ac:dyDescent="0.25">
      <c r="A621" s="32" t="s">
        <v>599</v>
      </c>
      <c r="B621" s="90" t="s">
        <v>608</v>
      </c>
      <c r="C621" s="41" t="str">
        <f>'[1]Özet tablo'!P620</f>
        <v>KOCAELİ</v>
      </c>
      <c r="D621" s="41"/>
      <c r="E621" s="41"/>
      <c r="F621" s="41"/>
      <c r="G621" s="91">
        <v>13</v>
      </c>
      <c r="H621" s="91">
        <v>191</v>
      </c>
      <c r="I621" s="91">
        <v>219</v>
      </c>
      <c r="J621" s="91">
        <v>423</v>
      </c>
      <c r="K621" s="92">
        <v>52</v>
      </c>
      <c r="L621" s="92">
        <v>198</v>
      </c>
      <c r="M621" s="92">
        <v>274</v>
      </c>
      <c r="N621" s="92">
        <v>524</v>
      </c>
      <c r="O621" s="93">
        <v>44</v>
      </c>
      <c r="P621" s="40">
        <v>53</v>
      </c>
      <c r="Q621" s="94">
        <f t="shared" si="499"/>
        <v>101</v>
      </c>
      <c r="R621" s="95">
        <f t="shared" si="500"/>
        <v>0.23877068557919623</v>
      </c>
      <c r="S621" s="96">
        <v>419</v>
      </c>
      <c r="T621" s="96">
        <v>535</v>
      </c>
      <c r="U621" s="96">
        <v>387</v>
      </c>
      <c r="V621" s="96">
        <v>531</v>
      </c>
      <c r="W621" s="96">
        <v>922</v>
      </c>
      <c r="X621" s="96">
        <v>1341</v>
      </c>
      <c r="Y621" s="73">
        <f t="shared" si="458"/>
        <v>12.410501193317423</v>
      </c>
      <c r="Z621" s="73">
        <f t="shared" si="459"/>
        <v>37.009345794392523</v>
      </c>
      <c r="AA621" s="73">
        <f t="shared" si="460"/>
        <v>68.47545219638242</v>
      </c>
      <c r="AB621" s="73">
        <f t="shared" si="461"/>
        <v>50.216919739696309</v>
      </c>
      <c r="AC621" s="73">
        <f t="shared" si="462"/>
        <v>38.404175988068609</v>
      </c>
      <c r="AD621" s="97">
        <f t="shared" si="463"/>
        <v>459</v>
      </c>
      <c r="AE621" s="40">
        <f t="shared" si="464"/>
        <v>122</v>
      </c>
      <c r="AF621" s="98">
        <v>547</v>
      </c>
      <c r="AG621" s="98">
        <v>411</v>
      </c>
      <c r="AH621" s="98">
        <v>541</v>
      </c>
      <c r="AI621" s="98">
        <v>379</v>
      </c>
      <c r="AJ621" s="98">
        <v>140</v>
      </c>
      <c r="AK621" s="98">
        <v>117</v>
      </c>
      <c r="AL621" s="76">
        <v>24</v>
      </c>
      <c r="AM621" s="76">
        <v>31</v>
      </c>
      <c r="AN621" s="77">
        <v>47</v>
      </c>
      <c r="AO621" s="77">
        <v>251</v>
      </c>
      <c r="AP621" s="77">
        <v>302</v>
      </c>
      <c r="AQ621" s="77">
        <v>10</v>
      </c>
      <c r="AR621" s="77">
        <f t="shared" si="490"/>
        <v>610</v>
      </c>
      <c r="AS621" s="77">
        <v>61</v>
      </c>
      <c r="AT621" s="78">
        <v>30</v>
      </c>
      <c r="AU621" s="79">
        <v>81</v>
      </c>
      <c r="AV621" s="80">
        <f t="shared" si="465"/>
        <v>37.721518987341774</v>
      </c>
      <c r="AW621" s="80">
        <f t="shared" si="466"/>
        <v>54.565217391304344</v>
      </c>
      <c r="AX621" s="80">
        <f t="shared" si="467"/>
        <v>66.226912928759901</v>
      </c>
      <c r="AY621" s="81">
        <f t="shared" si="468"/>
        <v>11.435523114355231</v>
      </c>
      <c r="AZ621" s="81">
        <f t="shared" si="469"/>
        <v>46.395563770794823</v>
      </c>
      <c r="BA621" s="81">
        <f t="shared" si="470"/>
        <v>79.576107899807326</v>
      </c>
      <c r="BB621" s="81">
        <f t="shared" si="471"/>
        <v>62.641509433962263</v>
      </c>
      <c r="BC621" s="81">
        <f t="shared" si="472"/>
        <v>49.462365591397848</v>
      </c>
      <c r="BD621" s="82">
        <f t="shared" si="491"/>
        <v>106</v>
      </c>
      <c r="BE621" s="83">
        <v>24</v>
      </c>
      <c r="BF621" s="83">
        <v>35</v>
      </c>
      <c r="BG621" s="83">
        <v>31</v>
      </c>
      <c r="BH621" s="83">
        <v>234</v>
      </c>
      <c r="BI621" s="83">
        <v>317</v>
      </c>
      <c r="BJ621" s="83">
        <v>12</v>
      </c>
      <c r="BK621" s="77">
        <f t="shared" si="492"/>
        <v>594</v>
      </c>
      <c r="BL621" s="83">
        <f t="shared" si="473"/>
        <v>21</v>
      </c>
      <c r="BM621" s="84">
        <v>27</v>
      </c>
      <c r="BN621" s="83">
        <f t="shared" si="474"/>
        <v>31</v>
      </c>
      <c r="BO621" s="83">
        <f t="shared" si="475"/>
        <v>31</v>
      </c>
      <c r="BP621" s="83">
        <f t="shared" si="476"/>
        <v>202</v>
      </c>
      <c r="BQ621" s="83">
        <f t="shared" si="477"/>
        <v>298</v>
      </c>
      <c r="BR621" s="83">
        <f t="shared" si="478"/>
        <v>12</v>
      </c>
      <c r="BS621" s="77">
        <f t="shared" si="493"/>
        <v>543</v>
      </c>
      <c r="BT621" s="83">
        <f t="shared" si="479"/>
        <v>0</v>
      </c>
      <c r="BU621" s="77"/>
      <c r="BV621" s="83">
        <f t="shared" si="480"/>
        <v>0</v>
      </c>
      <c r="BW621" s="83">
        <f t="shared" si="481"/>
        <v>0</v>
      </c>
      <c r="BX621" s="83">
        <f t="shared" si="482"/>
        <v>0</v>
      </c>
      <c r="BY621" s="83">
        <f t="shared" si="483"/>
        <v>0</v>
      </c>
      <c r="BZ621" s="83">
        <f t="shared" si="484"/>
        <v>0</v>
      </c>
      <c r="CA621" s="77">
        <f t="shared" si="494"/>
        <v>0</v>
      </c>
      <c r="CC621" s="77"/>
      <c r="CI621" s="77">
        <f t="shared" si="495"/>
        <v>0</v>
      </c>
      <c r="CP621" s="77">
        <f t="shared" si="496"/>
        <v>0</v>
      </c>
      <c r="CQ621" s="85">
        <f t="shared" si="485"/>
        <v>3</v>
      </c>
      <c r="CR621" s="77">
        <v>4</v>
      </c>
      <c r="CS621" s="85">
        <f t="shared" si="454"/>
        <v>4</v>
      </c>
      <c r="CT621" s="85">
        <f t="shared" si="455"/>
        <v>0</v>
      </c>
      <c r="CU621" s="85">
        <f t="shared" si="456"/>
        <v>32</v>
      </c>
      <c r="CV621" s="85">
        <f t="shared" si="457"/>
        <v>19</v>
      </c>
      <c r="CW621" s="85">
        <f t="shared" si="453"/>
        <v>0</v>
      </c>
      <c r="CX621" s="77">
        <f t="shared" si="497"/>
        <v>51</v>
      </c>
      <c r="CY621" s="85">
        <v>3</v>
      </c>
      <c r="CZ621" s="85">
        <v>4</v>
      </c>
      <c r="DA621" s="85">
        <v>0</v>
      </c>
      <c r="DB621" s="85">
        <v>32</v>
      </c>
      <c r="DC621" s="85">
        <v>19</v>
      </c>
      <c r="DD621" s="85">
        <v>0</v>
      </c>
      <c r="ET621" s="85">
        <v>19</v>
      </c>
      <c r="EU621" s="85">
        <v>22</v>
      </c>
      <c r="EV621" s="85">
        <v>3</v>
      </c>
      <c r="EW621" s="85">
        <v>139</v>
      </c>
      <c r="EX621" s="85">
        <v>228</v>
      </c>
      <c r="EY621" s="85">
        <v>7</v>
      </c>
      <c r="EZ621" s="85">
        <v>2</v>
      </c>
      <c r="FA621" s="85">
        <v>9</v>
      </c>
      <c r="FB621" s="85">
        <v>28</v>
      </c>
      <c r="FC621" s="85">
        <v>63</v>
      </c>
      <c r="FD621" s="85">
        <v>70</v>
      </c>
      <c r="FE621" s="85">
        <v>5</v>
      </c>
      <c r="FL621" s="86">
        <f t="shared" si="498"/>
        <v>51</v>
      </c>
      <c r="FM621" s="99">
        <f t="shared" si="486"/>
        <v>2</v>
      </c>
      <c r="FN621" s="99">
        <f t="shared" si="487"/>
        <v>0</v>
      </c>
      <c r="FO621" s="100">
        <f t="shared" si="488"/>
        <v>0.34</v>
      </c>
      <c r="FP621" s="100">
        <f t="shared" si="489"/>
        <v>0</v>
      </c>
      <c r="FQ621" s="101">
        <v>0.36301904880257047</v>
      </c>
      <c r="FR621" s="101">
        <v>0.20978298560943207</v>
      </c>
      <c r="FS621" s="101">
        <v>0.1065515196667226</v>
      </c>
      <c r="FT621" s="100" t="s">
        <v>1750</v>
      </c>
      <c r="FU621" s="100" t="s">
        <v>2068</v>
      </c>
      <c r="FV621" s="100" t="s">
        <v>2144</v>
      </c>
      <c r="FW621" s="100" t="s">
        <v>1918</v>
      </c>
      <c r="FX621" s="100" t="s">
        <v>2124</v>
      </c>
      <c r="FY621" s="100" t="s">
        <v>2219</v>
      </c>
      <c r="FZ621" s="100" t="s">
        <v>2004</v>
      </c>
      <c r="GA621" s="100" t="s">
        <v>1748</v>
      </c>
      <c r="GB621" s="100"/>
    </row>
    <row r="622" spans="1:184" hidden="1" x14ac:dyDescent="0.25">
      <c r="A622" s="32" t="s">
        <v>599</v>
      </c>
      <c r="B622" s="90" t="s">
        <v>609</v>
      </c>
      <c r="C622" s="41" t="str">
        <f>'[1]Özet tablo'!P621</f>
        <v>KOCAELİ</v>
      </c>
      <c r="D622" s="41"/>
      <c r="E622" s="41"/>
      <c r="F622" s="41"/>
      <c r="G622" s="91">
        <v>46</v>
      </c>
      <c r="H622" s="91">
        <v>230</v>
      </c>
      <c r="I622" s="91">
        <v>389</v>
      </c>
      <c r="J622" s="91">
        <v>665</v>
      </c>
      <c r="K622" s="92">
        <v>47</v>
      </c>
      <c r="L622" s="92">
        <v>216</v>
      </c>
      <c r="M622" s="92">
        <v>481</v>
      </c>
      <c r="N622" s="92">
        <v>744</v>
      </c>
      <c r="O622" s="93">
        <v>15</v>
      </c>
      <c r="P622" s="40">
        <v>140</v>
      </c>
      <c r="Q622" s="94">
        <f t="shared" si="499"/>
        <v>79</v>
      </c>
      <c r="R622" s="95">
        <f t="shared" si="500"/>
        <v>0.11879699248120301</v>
      </c>
      <c r="S622" s="96">
        <v>523</v>
      </c>
      <c r="T622" s="96">
        <v>724</v>
      </c>
      <c r="U622" s="96">
        <v>518</v>
      </c>
      <c r="V622" s="96">
        <v>709</v>
      </c>
      <c r="W622" s="96">
        <v>1242</v>
      </c>
      <c r="X622" s="96">
        <v>1765</v>
      </c>
      <c r="Y622" s="73">
        <f t="shared" si="458"/>
        <v>8.9866156787762907</v>
      </c>
      <c r="Z622" s="73">
        <f t="shared" si="459"/>
        <v>29.834254143646412</v>
      </c>
      <c r="AA622" s="73">
        <f t="shared" si="460"/>
        <v>68.725868725868722</v>
      </c>
      <c r="AB622" s="73">
        <f t="shared" si="461"/>
        <v>46.054750402576488</v>
      </c>
      <c r="AC622" s="73">
        <f t="shared" si="462"/>
        <v>35.070821529745047</v>
      </c>
      <c r="AD622" s="97">
        <f t="shared" si="463"/>
        <v>670</v>
      </c>
      <c r="AE622" s="40">
        <f t="shared" si="464"/>
        <v>162</v>
      </c>
      <c r="AF622" s="98">
        <v>711</v>
      </c>
      <c r="AG622" s="98">
        <v>535</v>
      </c>
      <c r="AH622" s="98">
        <v>713</v>
      </c>
      <c r="AI622" s="98">
        <v>546</v>
      </c>
      <c r="AJ622" s="98">
        <v>193</v>
      </c>
      <c r="AK622" s="98">
        <v>169</v>
      </c>
      <c r="AL622" s="76">
        <v>19</v>
      </c>
      <c r="AM622" s="76">
        <v>40</v>
      </c>
      <c r="AN622" s="77">
        <v>47</v>
      </c>
      <c r="AO622" s="77">
        <v>247</v>
      </c>
      <c r="AP622" s="77">
        <v>523</v>
      </c>
      <c r="AQ622" s="77">
        <v>24</v>
      </c>
      <c r="AR622" s="77">
        <f t="shared" si="490"/>
        <v>841</v>
      </c>
      <c r="AS622" s="77">
        <v>146</v>
      </c>
      <c r="AT622" s="78">
        <v>7</v>
      </c>
      <c r="AU622" s="79">
        <v>32</v>
      </c>
      <c r="AV622" s="80">
        <f t="shared" si="465"/>
        <v>41.443108233117485</v>
      </c>
      <c r="AW622" s="80">
        <f t="shared" si="466"/>
        <v>51.469420174741856</v>
      </c>
      <c r="AX622" s="80">
        <f t="shared" si="467"/>
        <v>73.443223443223445</v>
      </c>
      <c r="AY622" s="81">
        <f t="shared" si="468"/>
        <v>8.7850467289719631</v>
      </c>
      <c r="AZ622" s="81">
        <f t="shared" si="469"/>
        <v>34.642356241234225</v>
      </c>
      <c r="BA622" s="81">
        <f t="shared" si="470"/>
        <v>76.048714479025719</v>
      </c>
      <c r="BB622" s="81">
        <f t="shared" si="471"/>
        <v>55.716253443526178</v>
      </c>
      <c r="BC622" s="81">
        <f t="shared" si="472"/>
        <v>47.802197802197803</v>
      </c>
      <c r="BD622" s="82">
        <f t="shared" si="491"/>
        <v>177</v>
      </c>
      <c r="BE622" s="83">
        <v>19</v>
      </c>
      <c r="BF622" s="83">
        <v>48</v>
      </c>
      <c r="BG622" s="83">
        <v>54</v>
      </c>
      <c r="BH622" s="83">
        <v>210</v>
      </c>
      <c r="BI622" s="83">
        <v>546</v>
      </c>
      <c r="BJ622" s="83">
        <v>42</v>
      </c>
      <c r="BK622" s="77">
        <f t="shared" si="492"/>
        <v>852</v>
      </c>
      <c r="BL622" s="83">
        <f t="shared" si="473"/>
        <v>15</v>
      </c>
      <c r="BM622" s="84">
        <v>29</v>
      </c>
      <c r="BN622" s="83">
        <f t="shared" si="474"/>
        <v>38</v>
      </c>
      <c r="BO622" s="83">
        <f t="shared" si="475"/>
        <v>13</v>
      </c>
      <c r="BP622" s="83">
        <f t="shared" si="476"/>
        <v>158</v>
      </c>
      <c r="BQ622" s="83">
        <f t="shared" si="477"/>
        <v>491</v>
      </c>
      <c r="BR622" s="83">
        <f t="shared" si="478"/>
        <v>41</v>
      </c>
      <c r="BS622" s="77">
        <f t="shared" si="493"/>
        <v>703</v>
      </c>
      <c r="BT622" s="83">
        <f t="shared" si="479"/>
        <v>2</v>
      </c>
      <c r="BU622" s="77">
        <v>6</v>
      </c>
      <c r="BV622" s="83">
        <f t="shared" si="480"/>
        <v>6</v>
      </c>
      <c r="BW622" s="83">
        <f t="shared" si="481"/>
        <v>12</v>
      </c>
      <c r="BX622" s="83">
        <f t="shared" si="482"/>
        <v>30</v>
      </c>
      <c r="BY622" s="83">
        <f t="shared" si="483"/>
        <v>46</v>
      </c>
      <c r="BZ622" s="83">
        <f t="shared" si="484"/>
        <v>0</v>
      </c>
      <c r="CA622" s="77">
        <f t="shared" si="494"/>
        <v>88</v>
      </c>
      <c r="CB622" s="85">
        <v>2</v>
      </c>
      <c r="CC622" s="77">
        <v>5</v>
      </c>
      <c r="CD622" s="85">
        <v>4</v>
      </c>
      <c r="CE622" s="85">
        <v>29</v>
      </c>
      <c r="CF622" s="85">
        <v>22</v>
      </c>
      <c r="CG622" s="85">
        <v>9</v>
      </c>
      <c r="CH622" s="85">
        <v>1</v>
      </c>
      <c r="CI622" s="77">
        <f t="shared" si="495"/>
        <v>61</v>
      </c>
      <c r="CP622" s="77">
        <f t="shared" si="496"/>
        <v>0</v>
      </c>
      <c r="CQ622" s="85">
        <f t="shared" si="485"/>
        <v>0</v>
      </c>
      <c r="CR622" s="77"/>
      <c r="CS622" s="85">
        <f t="shared" si="454"/>
        <v>0</v>
      </c>
      <c r="CT622" s="85">
        <f t="shared" si="455"/>
        <v>0</v>
      </c>
      <c r="CU622" s="85">
        <f t="shared" si="456"/>
        <v>0</v>
      </c>
      <c r="CV622" s="85">
        <f t="shared" si="457"/>
        <v>0</v>
      </c>
      <c r="CW622" s="85">
        <f t="shared" si="453"/>
        <v>0</v>
      </c>
      <c r="CX622" s="77">
        <f t="shared" si="497"/>
        <v>0</v>
      </c>
      <c r="DP622" s="85">
        <v>1</v>
      </c>
      <c r="DQ622" s="85">
        <v>1</v>
      </c>
      <c r="DR622" s="85">
        <v>5</v>
      </c>
      <c r="DS622" s="85">
        <v>3</v>
      </c>
      <c r="DT622" s="85">
        <v>0</v>
      </c>
      <c r="DU622" s="85">
        <v>0</v>
      </c>
      <c r="EB622" s="85">
        <v>2</v>
      </c>
      <c r="EC622" s="85">
        <v>6</v>
      </c>
      <c r="ED622" s="85">
        <v>12</v>
      </c>
      <c r="EE622" s="85">
        <v>30</v>
      </c>
      <c r="EF622" s="85">
        <v>46</v>
      </c>
      <c r="EG622" s="85">
        <v>0</v>
      </c>
      <c r="EH622" s="85">
        <v>1</v>
      </c>
      <c r="EI622" s="85">
        <v>0</v>
      </c>
      <c r="EJ622" s="85">
        <v>2</v>
      </c>
      <c r="EK622" s="85">
        <v>7</v>
      </c>
      <c r="EL622" s="85">
        <v>1</v>
      </c>
      <c r="EM622" s="85">
        <v>0</v>
      </c>
      <c r="ET622" s="85">
        <v>12</v>
      </c>
      <c r="EU622" s="85">
        <v>30</v>
      </c>
      <c r="EV622" s="85">
        <v>6</v>
      </c>
      <c r="EW622" s="85">
        <v>104</v>
      </c>
      <c r="EX622" s="85">
        <v>415</v>
      </c>
      <c r="EY622" s="85">
        <v>36</v>
      </c>
      <c r="EZ622" s="85">
        <v>1</v>
      </c>
      <c r="FA622" s="85">
        <v>7</v>
      </c>
      <c r="FB622" s="85">
        <v>0</v>
      </c>
      <c r="FC622" s="85">
        <v>44</v>
      </c>
      <c r="FD622" s="85">
        <v>75</v>
      </c>
      <c r="FE622" s="85">
        <v>5</v>
      </c>
      <c r="FL622" s="86">
        <f t="shared" si="498"/>
        <v>80.299999999999955</v>
      </c>
      <c r="FM622" s="99">
        <f t="shared" si="486"/>
        <v>4</v>
      </c>
      <c r="FN622" s="99">
        <f t="shared" si="487"/>
        <v>0</v>
      </c>
      <c r="FO622" s="100">
        <f t="shared" si="488"/>
        <v>0.68</v>
      </c>
      <c r="FP622" s="100">
        <f t="shared" si="489"/>
        <v>0</v>
      </c>
      <c r="FQ622" s="101">
        <v>0.18387147335423212</v>
      </c>
      <c r="FR622" s="101">
        <v>0.13849511829625497</v>
      </c>
      <c r="FS622" s="101">
        <v>0.15481343484431362</v>
      </c>
      <c r="FT622" s="100" t="s">
        <v>2133</v>
      </c>
      <c r="FU622" s="100" t="s">
        <v>1535</v>
      </c>
      <c r="FV622" s="100" t="s">
        <v>2007</v>
      </c>
      <c r="FW622" s="100" t="s">
        <v>2067</v>
      </c>
      <c r="FX622" s="100" t="s">
        <v>1997</v>
      </c>
      <c r="FY622" s="100" t="s">
        <v>2054</v>
      </c>
      <c r="FZ622" s="100" t="s">
        <v>1963</v>
      </c>
      <c r="GA622" s="100" t="s">
        <v>2117</v>
      </c>
      <c r="GB622" s="100"/>
    </row>
    <row r="623" spans="1:184" hidden="1" x14ac:dyDescent="0.25">
      <c r="A623" s="32" t="s">
        <v>599</v>
      </c>
      <c r="B623" s="90" t="s">
        <v>610</v>
      </c>
      <c r="C623" s="41" t="str">
        <f>'[1]Özet tablo'!P622</f>
        <v>KOCAELİ</v>
      </c>
      <c r="D623" s="41"/>
      <c r="E623" s="41"/>
      <c r="F623" s="41"/>
      <c r="G623" s="91">
        <v>123</v>
      </c>
      <c r="H623" s="91">
        <v>622</v>
      </c>
      <c r="I623" s="91">
        <v>817</v>
      </c>
      <c r="J623" s="91">
        <v>1562</v>
      </c>
      <c r="K623" s="92">
        <v>162</v>
      </c>
      <c r="L623" s="92">
        <v>704</v>
      </c>
      <c r="M623" s="92">
        <v>1020</v>
      </c>
      <c r="N623" s="92">
        <v>1886</v>
      </c>
      <c r="O623" s="93">
        <v>61</v>
      </c>
      <c r="P623" s="40">
        <v>207</v>
      </c>
      <c r="Q623" s="94">
        <f t="shared" si="499"/>
        <v>324</v>
      </c>
      <c r="R623" s="95">
        <f t="shared" si="500"/>
        <v>0.20742637644046094</v>
      </c>
      <c r="S623" s="96">
        <v>1265</v>
      </c>
      <c r="T623" s="96">
        <v>1712</v>
      </c>
      <c r="U623" s="96">
        <v>1307</v>
      </c>
      <c r="V623" s="96">
        <v>1720</v>
      </c>
      <c r="W623" s="96">
        <v>3019</v>
      </c>
      <c r="X623" s="96">
        <v>4284</v>
      </c>
      <c r="Y623" s="73">
        <f t="shared" si="458"/>
        <v>12.806324110671937</v>
      </c>
      <c r="Z623" s="73">
        <f t="shared" si="459"/>
        <v>41.121495327102799</v>
      </c>
      <c r="AA623" s="73">
        <f t="shared" si="460"/>
        <v>66.870696250956385</v>
      </c>
      <c r="AB623" s="73">
        <f t="shared" si="461"/>
        <v>52.268963232858567</v>
      </c>
      <c r="AC623" s="73">
        <f t="shared" si="462"/>
        <v>40.616246498599438</v>
      </c>
      <c r="AD623" s="97">
        <f t="shared" si="463"/>
        <v>1441</v>
      </c>
      <c r="AE623" s="40">
        <f t="shared" si="464"/>
        <v>433</v>
      </c>
      <c r="AF623" s="98">
        <v>1738</v>
      </c>
      <c r="AG623" s="98">
        <v>1337</v>
      </c>
      <c r="AH623" s="98">
        <v>1712</v>
      </c>
      <c r="AI623" s="98">
        <v>1326</v>
      </c>
      <c r="AJ623" s="98">
        <v>417</v>
      </c>
      <c r="AK623" s="98">
        <v>388</v>
      </c>
      <c r="AL623" s="76">
        <v>51</v>
      </c>
      <c r="AM623" s="76">
        <v>95</v>
      </c>
      <c r="AN623" s="77">
        <v>135</v>
      </c>
      <c r="AO623" s="77">
        <v>710</v>
      </c>
      <c r="AP623" s="77">
        <v>1186</v>
      </c>
      <c r="AQ623" s="77">
        <v>33</v>
      </c>
      <c r="AR623" s="77">
        <f t="shared" si="490"/>
        <v>2064</v>
      </c>
      <c r="AS623" s="77">
        <v>276</v>
      </c>
      <c r="AT623" s="78">
        <v>34</v>
      </c>
      <c r="AU623" s="79">
        <v>126</v>
      </c>
      <c r="AV623" s="80">
        <f t="shared" si="465"/>
        <v>40.480660908749535</v>
      </c>
      <c r="AW623" s="80">
        <f t="shared" si="466"/>
        <v>54.410796576695198</v>
      </c>
      <c r="AX623" s="80">
        <f t="shared" si="467"/>
        <v>71.116138763197583</v>
      </c>
      <c r="AY623" s="81">
        <f t="shared" si="468"/>
        <v>10.097232610321615</v>
      </c>
      <c r="AZ623" s="81">
        <f t="shared" si="469"/>
        <v>41.471962616822431</v>
      </c>
      <c r="BA623" s="81">
        <f t="shared" si="470"/>
        <v>77.223178427997709</v>
      </c>
      <c r="BB623" s="81">
        <f t="shared" si="471"/>
        <v>59.507959479015916</v>
      </c>
      <c r="BC623" s="81">
        <f t="shared" si="472"/>
        <v>48.084415584415588</v>
      </c>
      <c r="BD623" s="82">
        <f t="shared" si="491"/>
        <v>397</v>
      </c>
      <c r="BE623" s="83">
        <v>52</v>
      </c>
      <c r="BF623" s="83">
        <v>119</v>
      </c>
      <c r="BG623" s="83">
        <v>128</v>
      </c>
      <c r="BH623" s="83">
        <v>671</v>
      </c>
      <c r="BI623" s="83">
        <v>1216</v>
      </c>
      <c r="BJ623" s="83">
        <v>57</v>
      </c>
      <c r="BK623" s="77">
        <f t="shared" si="492"/>
        <v>2072</v>
      </c>
      <c r="BL623" s="83">
        <f t="shared" si="473"/>
        <v>32</v>
      </c>
      <c r="BM623" s="84">
        <v>63</v>
      </c>
      <c r="BN623" s="83">
        <f t="shared" si="474"/>
        <v>87</v>
      </c>
      <c r="BO623" s="83">
        <f t="shared" si="475"/>
        <v>93</v>
      </c>
      <c r="BP623" s="83">
        <f t="shared" si="476"/>
        <v>481</v>
      </c>
      <c r="BQ623" s="83">
        <f t="shared" si="477"/>
        <v>1025</v>
      </c>
      <c r="BR623" s="83">
        <f t="shared" si="478"/>
        <v>51</v>
      </c>
      <c r="BS623" s="77">
        <f t="shared" si="493"/>
        <v>1650</v>
      </c>
      <c r="BT623" s="83">
        <f t="shared" si="479"/>
        <v>2</v>
      </c>
      <c r="BU623" s="77">
        <v>10</v>
      </c>
      <c r="BV623" s="83">
        <f t="shared" si="480"/>
        <v>8</v>
      </c>
      <c r="BW623" s="83">
        <f t="shared" si="481"/>
        <v>7</v>
      </c>
      <c r="BX623" s="83">
        <f t="shared" si="482"/>
        <v>40</v>
      </c>
      <c r="BY623" s="83">
        <f t="shared" si="483"/>
        <v>73</v>
      </c>
      <c r="BZ623" s="83">
        <f t="shared" si="484"/>
        <v>3</v>
      </c>
      <c r="CA623" s="77">
        <f t="shared" si="494"/>
        <v>123</v>
      </c>
      <c r="CB623" s="85">
        <v>3</v>
      </c>
      <c r="CC623" s="77">
        <v>6</v>
      </c>
      <c r="CD623" s="85">
        <v>7</v>
      </c>
      <c r="CE623" s="85">
        <v>28</v>
      </c>
      <c r="CF623" s="85">
        <v>27</v>
      </c>
      <c r="CG623" s="85">
        <v>23</v>
      </c>
      <c r="CH623" s="85">
        <v>0</v>
      </c>
      <c r="CI623" s="77">
        <f t="shared" si="495"/>
        <v>78</v>
      </c>
      <c r="CP623" s="77">
        <f t="shared" si="496"/>
        <v>0</v>
      </c>
      <c r="CQ623" s="85">
        <f t="shared" si="485"/>
        <v>15</v>
      </c>
      <c r="CR623" s="77">
        <v>16</v>
      </c>
      <c r="CS623" s="85">
        <f t="shared" si="454"/>
        <v>17</v>
      </c>
      <c r="CT623" s="85">
        <f t="shared" si="455"/>
        <v>0</v>
      </c>
      <c r="CU623" s="85">
        <f t="shared" si="456"/>
        <v>123</v>
      </c>
      <c r="CV623" s="85">
        <f t="shared" si="457"/>
        <v>95</v>
      </c>
      <c r="CW623" s="85">
        <f t="shared" si="453"/>
        <v>3</v>
      </c>
      <c r="CX623" s="77">
        <f t="shared" si="497"/>
        <v>221</v>
      </c>
      <c r="CY623" s="85">
        <v>15</v>
      </c>
      <c r="CZ623" s="85">
        <v>17</v>
      </c>
      <c r="DA623" s="85">
        <v>0</v>
      </c>
      <c r="DB623" s="85">
        <v>123</v>
      </c>
      <c r="DC623" s="85">
        <v>95</v>
      </c>
      <c r="DD623" s="85">
        <v>3</v>
      </c>
      <c r="DV623" s="85">
        <v>2</v>
      </c>
      <c r="DW623" s="85">
        <v>8</v>
      </c>
      <c r="DX623" s="85">
        <v>7</v>
      </c>
      <c r="DY623" s="85">
        <v>40</v>
      </c>
      <c r="DZ623" s="85">
        <v>73</v>
      </c>
      <c r="EA623" s="85">
        <v>3</v>
      </c>
      <c r="ET623" s="85">
        <v>27</v>
      </c>
      <c r="EU623" s="85">
        <v>61</v>
      </c>
      <c r="EV623" s="85">
        <v>8</v>
      </c>
      <c r="EW623" s="85">
        <v>313</v>
      </c>
      <c r="EX623" s="85">
        <v>820</v>
      </c>
      <c r="EY623" s="85">
        <v>36</v>
      </c>
      <c r="EZ623" s="85">
        <v>5</v>
      </c>
      <c r="FA623" s="85">
        <v>26</v>
      </c>
      <c r="FB623" s="85">
        <v>85</v>
      </c>
      <c r="FC623" s="85">
        <v>168</v>
      </c>
      <c r="FD623" s="85">
        <v>205</v>
      </c>
      <c r="FE623" s="85">
        <v>15</v>
      </c>
      <c r="FL623" s="86">
        <f t="shared" si="498"/>
        <v>163.59999999999991</v>
      </c>
      <c r="FM623" s="99">
        <f t="shared" si="486"/>
        <v>8</v>
      </c>
      <c r="FN623" s="99">
        <f t="shared" si="487"/>
        <v>1</v>
      </c>
      <c r="FO623" s="100">
        <f t="shared" si="488"/>
        <v>1.36</v>
      </c>
      <c r="FP623" s="100">
        <f t="shared" si="489"/>
        <v>171</v>
      </c>
      <c r="FQ623" s="101">
        <v>0.18302407953635164</v>
      </c>
      <c r="FR623" s="101">
        <v>0.12086942917951234</v>
      </c>
      <c r="FS623" s="101">
        <v>4.3195275863487911E-2</v>
      </c>
      <c r="FT623" s="100" t="s">
        <v>2286</v>
      </c>
      <c r="FU623" s="100" t="s">
        <v>2292</v>
      </c>
      <c r="FV623" s="100" t="s">
        <v>2284</v>
      </c>
      <c r="FW623" s="100" t="s">
        <v>2148</v>
      </c>
      <c r="FX623" s="100" t="s">
        <v>2195</v>
      </c>
      <c r="FY623" s="100" t="s">
        <v>2033</v>
      </c>
      <c r="FZ623" s="100" t="s">
        <v>1975</v>
      </c>
      <c r="GA623" s="100" t="s">
        <v>2253</v>
      </c>
      <c r="GB623" s="100"/>
    </row>
    <row r="624" spans="1:184" hidden="1" x14ac:dyDescent="0.25">
      <c r="A624" s="32" t="s">
        <v>599</v>
      </c>
      <c r="B624" s="90" t="s">
        <v>611</v>
      </c>
      <c r="C624" s="41" t="str">
        <f>'[1]Özet tablo'!P623</f>
        <v>KOCAELİ</v>
      </c>
      <c r="D624" s="41"/>
      <c r="E624" s="41"/>
      <c r="F624" s="41"/>
      <c r="G624" s="91">
        <v>96</v>
      </c>
      <c r="H624" s="91">
        <v>799</v>
      </c>
      <c r="I624" s="91">
        <v>1267</v>
      </c>
      <c r="J624" s="91">
        <v>2162</v>
      </c>
      <c r="K624" s="92">
        <v>139</v>
      </c>
      <c r="L624" s="92">
        <v>863</v>
      </c>
      <c r="M624" s="92">
        <v>1487</v>
      </c>
      <c r="N624" s="92">
        <v>2489</v>
      </c>
      <c r="O624" s="93">
        <v>130</v>
      </c>
      <c r="P624" s="40">
        <v>325</v>
      </c>
      <c r="Q624" s="94">
        <f t="shared" si="499"/>
        <v>327</v>
      </c>
      <c r="R624" s="95">
        <f t="shared" si="500"/>
        <v>0.15124884366327473</v>
      </c>
      <c r="S624" s="96">
        <v>1784</v>
      </c>
      <c r="T624" s="96">
        <v>2439</v>
      </c>
      <c r="U624" s="96">
        <v>1851</v>
      </c>
      <c r="V624" s="96">
        <v>2415</v>
      </c>
      <c r="W624" s="96">
        <v>4290</v>
      </c>
      <c r="X624" s="96">
        <v>6074</v>
      </c>
      <c r="Y624" s="73">
        <f t="shared" si="458"/>
        <v>7.7914798206278029</v>
      </c>
      <c r="Z624" s="73">
        <f t="shared" si="459"/>
        <v>35.383353833538337</v>
      </c>
      <c r="AA624" s="73">
        <f t="shared" si="460"/>
        <v>69.800108049702857</v>
      </c>
      <c r="AB624" s="73">
        <f t="shared" si="461"/>
        <v>50.233100233100238</v>
      </c>
      <c r="AC624" s="73">
        <f t="shared" si="462"/>
        <v>37.767533750411594</v>
      </c>
      <c r="AD624" s="97">
        <f t="shared" si="463"/>
        <v>2135</v>
      </c>
      <c r="AE624" s="40">
        <f t="shared" si="464"/>
        <v>559</v>
      </c>
      <c r="AF624" s="98">
        <v>2488</v>
      </c>
      <c r="AG624" s="98">
        <v>2000</v>
      </c>
      <c r="AH624" s="98">
        <v>2426</v>
      </c>
      <c r="AI624" s="98">
        <v>1892</v>
      </c>
      <c r="AJ624" s="98">
        <v>591</v>
      </c>
      <c r="AK624" s="98">
        <v>560</v>
      </c>
      <c r="AL624" s="76">
        <v>47</v>
      </c>
      <c r="AM624" s="76">
        <v>108</v>
      </c>
      <c r="AN624" s="77">
        <v>195</v>
      </c>
      <c r="AO624" s="77">
        <v>956</v>
      </c>
      <c r="AP624" s="77">
        <v>1504</v>
      </c>
      <c r="AQ624" s="77">
        <v>61</v>
      </c>
      <c r="AR624" s="77">
        <f t="shared" si="490"/>
        <v>2716</v>
      </c>
      <c r="AS624" s="77">
        <v>373</v>
      </c>
      <c r="AT624" s="78">
        <v>106</v>
      </c>
      <c r="AU624" s="79">
        <v>198</v>
      </c>
      <c r="AV624" s="80">
        <f t="shared" si="465"/>
        <v>35.63720452209661</v>
      </c>
      <c r="AW624" s="80">
        <f t="shared" si="466"/>
        <v>49.745252431681337</v>
      </c>
      <c r="AX624" s="80">
        <f t="shared" si="467"/>
        <v>63.002114164904867</v>
      </c>
      <c r="AY624" s="81">
        <f t="shared" si="468"/>
        <v>9.75</v>
      </c>
      <c r="AZ624" s="81">
        <f t="shared" si="469"/>
        <v>39.406430338004945</v>
      </c>
      <c r="BA624" s="81">
        <f t="shared" si="470"/>
        <v>72.815142972211035</v>
      </c>
      <c r="BB624" s="81">
        <f t="shared" si="471"/>
        <v>56.304746384192292</v>
      </c>
      <c r="BC624" s="81">
        <f t="shared" si="472"/>
        <v>44.679901851438771</v>
      </c>
      <c r="BD624" s="82">
        <f t="shared" si="491"/>
        <v>675</v>
      </c>
      <c r="BE624" s="83">
        <v>47</v>
      </c>
      <c r="BF624" s="83">
        <v>147</v>
      </c>
      <c r="BG624" s="83">
        <v>181</v>
      </c>
      <c r="BH624" s="83">
        <v>903</v>
      </c>
      <c r="BI624" s="83">
        <v>1588</v>
      </c>
      <c r="BJ624" s="83">
        <v>111</v>
      </c>
      <c r="BK624" s="77">
        <f t="shared" si="492"/>
        <v>2783</v>
      </c>
      <c r="BL624" s="83">
        <f t="shared" si="473"/>
        <v>31</v>
      </c>
      <c r="BM624" s="84">
        <v>74</v>
      </c>
      <c r="BN624" s="83">
        <f t="shared" si="474"/>
        <v>113</v>
      </c>
      <c r="BO624" s="83">
        <f t="shared" si="475"/>
        <v>76</v>
      </c>
      <c r="BP624" s="83">
        <f t="shared" si="476"/>
        <v>668</v>
      </c>
      <c r="BQ624" s="83">
        <f t="shared" si="477"/>
        <v>1419</v>
      </c>
      <c r="BR624" s="83">
        <f t="shared" si="478"/>
        <v>107</v>
      </c>
      <c r="BS624" s="77">
        <f t="shared" si="493"/>
        <v>2270</v>
      </c>
      <c r="BT624" s="83">
        <f t="shared" si="479"/>
        <v>3</v>
      </c>
      <c r="BU624" s="77">
        <v>6</v>
      </c>
      <c r="BV624" s="83">
        <f t="shared" si="480"/>
        <v>6</v>
      </c>
      <c r="BW624" s="83">
        <f t="shared" si="481"/>
        <v>8</v>
      </c>
      <c r="BX624" s="83">
        <f t="shared" si="482"/>
        <v>18</v>
      </c>
      <c r="BY624" s="83">
        <f t="shared" si="483"/>
        <v>30</v>
      </c>
      <c r="BZ624" s="83">
        <f t="shared" si="484"/>
        <v>1</v>
      </c>
      <c r="CA624" s="77">
        <f t="shared" si="494"/>
        <v>57</v>
      </c>
      <c r="CB624" s="85">
        <v>5</v>
      </c>
      <c r="CC624" s="77">
        <v>20</v>
      </c>
      <c r="CD624" s="85">
        <v>20</v>
      </c>
      <c r="CE624" s="85">
        <v>93</v>
      </c>
      <c r="CF624" s="85">
        <v>116</v>
      </c>
      <c r="CG624" s="85">
        <v>77</v>
      </c>
      <c r="CH624" s="85">
        <v>2</v>
      </c>
      <c r="CI624" s="77">
        <f t="shared" si="495"/>
        <v>288</v>
      </c>
      <c r="CP624" s="77">
        <f t="shared" si="496"/>
        <v>0</v>
      </c>
      <c r="CQ624" s="85">
        <f t="shared" si="485"/>
        <v>8</v>
      </c>
      <c r="CR624" s="77">
        <v>8</v>
      </c>
      <c r="CS624" s="85">
        <f t="shared" si="454"/>
        <v>8</v>
      </c>
      <c r="CT624" s="85">
        <f t="shared" si="455"/>
        <v>4</v>
      </c>
      <c r="CU624" s="85">
        <f t="shared" si="456"/>
        <v>101</v>
      </c>
      <c r="CV624" s="85">
        <f t="shared" si="457"/>
        <v>62</v>
      </c>
      <c r="CW624" s="85">
        <f t="shared" si="453"/>
        <v>1</v>
      </c>
      <c r="CX624" s="77">
        <f t="shared" si="497"/>
        <v>168</v>
      </c>
      <c r="CY624" s="85">
        <v>8</v>
      </c>
      <c r="CZ624" s="85">
        <v>8</v>
      </c>
      <c r="DA624" s="85">
        <v>4</v>
      </c>
      <c r="DB624" s="85">
        <v>101</v>
      </c>
      <c r="DC624" s="85">
        <v>62</v>
      </c>
      <c r="DD624" s="85">
        <v>1</v>
      </c>
      <c r="DP624" s="85">
        <v>2</v>
      </c>
      <c r="DQ624" s="85">
        <v>3</v>
      </c>
      <c r="DR624" s="85">
        <v>14</v>
      </c>
      <c r="DS624" s="85">
        <v>19</v>
      </c>
      <c r="DT624" s="85">
        <v>11</v>
      </c>
      <c r="DU624" s="85">
        <v>0</v>
      </c>
      <c r="DV624" s="85">
        <v>2</v>
      </c>
      <c r="DW624" s="85">
        <v>5</v>
      </c>
      <c r="DX624" s="85">
        <v>7</v>
      </c>
      <c r="DY624" s="85">
        <v>17</v>
      </c>
      <c r="DZ624" s="85">
        <v>30</v>
      </c>
      <c r="EA624" s="85">
        <v>1</v>
      </c>
      <c r="EN624" s="85">
        <v>1</v>
      </c>
      <c r="EO624" s="85">
        <v>1</v>
      </c>
      <c r="EP624" s="85">
        <v>1</v>
      </c>
      <c r="EQ624" s="85">
        <v>1</v>
      </c>
      <c r="ER624" s="85">
        <v>0</v>
      </c>
      <c r="ES624" s="85">
        <v>0</v>
      </c>
      <c r="ET624" s="85">
        <v>27</v>
      </c>
      <c r="EU624" s="85">
        <v>94</v>
      </c>
      <c r="EV624" s="85">
        <v>15</v>
      </c>
      <c r="EW624" s="85">
        <v>525</v>
      </c>
      <c r="EX624" s="85">
        <v>1229</v>
      </c>
      <c r="EY624" s="85">
        <v>98</v>
      </c>
      <c r="EZ624" s="85">
        <v>2</v>
      </c>
      <c r="FA624" s="85">
        <v>16</v>
      </c>
      <c r="FB624" s="85">
        <v>47</v>
      </c>
      <c r="FC624" s="85">
        <v>124</v>
      </c>
      <c r="FD624" s="85">
        <v>179</v>
      </c>
      <c r="FE624" s="85">
        <v>9</v>
      </c>
      <c r="FL624" s="86">
        <f t="shared" si="498"/>
        <v>395.59999999999991</v>
      </c>
      <c r="FM624" s="99">
        <f t="shared" si="486"/>
        <v>19</v>
      </c>
      <c r="FN624" s="99">
        <f t="shared" si="487"/>
        <v>3</v>
      </c>
      <c r="FO624" s="100">
        <f t="shared" si="488"/>
        <v>3.23</v>
      </c>
      <c r="FP624" s="100">
        <f t="shared" si="489"/>
        <v>513</v>
      </c>
      <c r="FQ624" s="101">
        <v>-3.6363636363636207E-3</v>
      </c>
      <c r="FR624" s="101">
        <v>-8.9256198347107643E-2</v>
      </c>
      <c r="FS624" s="101">
        <v>-7.6923076923076988E-3</v>
      </c>
      <c r="FT624" s="100" t="s">
        <v>2208</v>
      </c>
      <c r="FU624" s="100" t="s">
        <v>1709</v>
      </c>
      <c r="FV624" s="100" t="s">
        <v>2355</v>
      </c>
      <c r="FW624" s="100" t="s">
        <v>2245</v>
      </c>
      <c r="FX624" s="100" t="s">
        <v>2184</v>
      </c>
      <c r="FY624" s="100" t="s">
        <v>2186</v>
      </c>
      <c r="FZ624" s="100" t="s">
        <v>2188</v>
      </c>
      <c r="GA624" s="100" t="s">
        <v>1786</v>
      </c>
      <c r="GB624" s="100"/>
    </row>
    <row r="625" spans="1:184" hidden="1" x14ac:dyDescent="0.25">
      <c r="A625" s="32" t="s">
        <v>612</v>
      </c>
      <c r="B625" s="90" t="s">
        <v>613</v>
      </c>
      <c r="C625" s="41" t="str">
        <f>'[1]Özet tablo'!P624</f>
        <v>KONYA</v>
      </c>
      <c r="D625" s="41"/>
      <c r="E625" s="41"/>
      <c r="F625" s="41"/>
      <c r="G625" s="91">
        <v>2</v>
      </c>
      <c r="H625" s="91">
        <v>29</v>
      </c>
      <c r="I625" s="91">
        <v>19</v>
      </c>
      <c r="J625" s="91">
        <v>50</v>
      </c>
      <c r="K625" s="92">
        <v>0</v>
      </c>
      <c r="L625" s="92">
        <v>25</v>
      </c>
      <c r="M625" s="92">
        <v>26</v>
      </c>
      <c r="N625" s="92">
        <v>51</v>
      </c>
      <c r="O625" s="93">
        <v>7</v>
      </c>
      <c r="P625" s="40">
        <v>3</v>
      </c>
      <c r="Q625" s="94">
        <f t="shared" si="499"/>
        <v>1</v>
      </c>
      <c r="R625" s="95">
        <f t="shared" si="500"/>
        <v>0.02</v>
      </c>
      <c r="S625" s="96">
        <v>42</v>
      </c>
      <c r="T625" s="96">
        <v>52</v>
      </c>
      <c r="U625" s="96">
        <v>43</v>
      </c>
      <c r="V625" s="96">
        <v>56</v>
      </c>
      <c r="W625" s="96">
        <v>95</v>
      </c>
      <c r="X625" s="96">
        <v>137</v>
      </c>
      <c r="Y625" s="73">
        <f t="shared" si="458"/>
        <v>0</v>
      </c>
      <c r="Z625" s="73">
        <f t="shared" si="459"/>
        <v>48.07692307692308</v>
      </c>
      <c r="AA625" s="73">
        <f t="shared" si="460"/>
        <v>69.767441860465112</v>
      </c>
      <c r="AB625" s="73">
        <f t="shared" si="461"/>
        <v>57.894736842105267</v>
      </c>
      <c r="AC625" s="73">
        <f t="shared" si="462"/>
        <v>40.145985401459853</v>
      </c>
      <c r="AD625" s="97">
        <f t="shared" si="463"/>
        <v>40</v>
      </c>
      <c r="AE625" s="40">
        <f t="shared" si="464"/>
        <v>13</v>
      </c>
      <c r="AF625" s="98">
        <v>56</v>
      </c>
      <c r="AG625" s="98">
        <v>38</v>
      </c>
      <c r="AH625" s="98">
        <v>58</v>
      </c>
      <c r="AI625" s="98">
        <v>39</v>
      </c>
      <c r="AJ625" s="98">
        <v>13</v>
      </c>
      <c r="AK625" s="98">
        <v>14</v>
      </c>
      <c r="AL625" s="76">
        <v>2</v>
      </c>
      <c r="AM625" s="76">
        <v>3</v>
      </c>
      <c r="AN625" s="77">
        <v>0</v>
      </c>
      <c r="AO625" s="77">
        <v>22</v>
      </c>
      <c r="AP625" s="77">
        <v>24</v>
      </c>
      <c r="AQ625" s="77">
        <v>1</v>
      </c>
      <c r="AR625" s="77">
        <f t="shared" si="490"/>
        <v>47</v>
      </c>
      <c r="AS625" s="77">
        <v>4</v>
      </c>
      <c r="AT625" s="78">
        <v>2</v>
      </c>
      <c r="AU625" s="79">
        <v>10</v>
      </c>
      <c r="AV625" s="80">
        <f t="shared" si="465"/>
        <v>27.27272727272727</v>
      </c>
      <c r="AW625" s="80">
        <f t="shared" si="466"/>
        <v>44.329896907216494</v>
      </c>
      <c r="AX625" s="80">
        <f t="shared" si="467"/>
        <v>53.846153846153847</v>
      </c>
      <c r="AY625" s="81">
        <f t="shared" si="468"/>
        <v>0</v>
      </c>
      <c r="AZ625" s="81">
        <f t="shared" si="469"/>
        <v>37.931034482758619</v>
      </c>
      <c r="BA625" s="81">
        <f t="shared" si="470"/>
        <v>69.230769230769226</v>
      </c>
      <c r="BB625" s="81">
        <f t="shared" si="471"/>
        <v>52.72727272727272</v>
      </c>
      <c r="BC625" s="81">
        <f t="shared" si="472"/>
        <v>40</v>
      </c>
      <c r="BD625" s="82">
        <f t="shared" si="491"/>
        <v>16</v>
      </c>
      <c r="BE625" s="83">
        <v>2</v>
      </c>
      <c r="BF625" s="83">
        <v>3</v>
      </c>
      <c r="BG625" s="83">
        <v>0</v>
      </c>
      <c r="BH625" s="83">
        <v>21</v>
      </c>
      <c r="BI625" s="83">
        <v>24</v>
      </c>
      <c r="BJ625" s="83">
        <v>1</v>
      </c>
      <c r="BK625" s="77">
        <f t="shared" si="492"/>
        <v>46</v>
      </c>
      <c r="BL625" s="83">
        <f t="shared" si="473"/>
        <v>2</v>
      </c>
      <c r="BM625" s="84">
        <v>3</v>
      </c>
      <c r="BN625" s="83">
        <f t="shared" si="474"/>
        <v>3</v>
      </c>
      <c r="BO625" s="83">
        <f t="shared" si="475"/>
        <v>0</v>
      </c>
      <c r="BP625" s="83">
        <f t="shared" si="476"/>
        <v>21</v>
      </c>
      <c r="BQ625" s="83">
        <f t="shared" si="477"/>
        <v>24</v>
      </c>
      <c r="BR625" s="83">
        <f t="shared" si="478"/>
        <v>1</v>
      </c>
      <c r="BS625" s="77">
        <f t="shared" si="493"/>
        <v>46</v>
      </c>
      <c r="BT625" s="83">
        <f t="shared" si="479"/>
        <v>0</v>
      </c>
      <c r="BU625" s="77"/>
      <c r="BV625" s="83">
        <f t="shared" si="480"/>
        <v>0</v>
      </c>
      <c r="BW625" s="83">
        <f t="shared" si="481"/>
        <v>0</v>
      </c>
      <c r="BX625" s="83">
        <f t="shared" si="482"/>
        <v>0</v>
      </c>
      <c r="BY625" s="83">
        <f t="shared" si="483"/>
        <v>0</v>
      </c>
      <c r="BZ625" s="83">
        <f t="shared" si="484"/>
        <v>0</v>
      </c>
      <c r="CA625" s="77">
        <f t="shared" si="494"/>
        <v>0</v>
      </c>
      <c r="CC625" s="77"/>
      <c r="CI625" s="77">
        <f t="shared" si="495"/>
        <v>0</v>
      </c>
      <c r="CP625" s="77">
        <f t="shared" si="496"/>
        <v>0</v>
      </c>
      <c r="CQ625" s="85">
        <f t="shared" si="485"/>
        <v>0</v>
      </c>
      <c r="CR625" s="77"/>
      <c r="CS625" s="85">
        <f t="shared" si="454"/>
        <v>0</v>
      </c>
      <c r="CT625" s="85">
        <f t="shared" si="455"/>
        <v>0</v>
      </c>
      <c r="CU625" s="85">
        <f t="shared" si="456"/>
        <v>0</v>
      </c>
      <c r="CV625" s="85">
        <f t="shared" si="457"/>
        <v>0</v>
      </c>
      <c r="CW625" s="85">
        <f t="shared" si="453"/>
        <v>0</v>
      </c>
      <c r="CX625" s="77">
        <f t="shared" si="497"/>
        <v>0</v>
      </c>
      <c r="ET625" s="85">
        <v>2</v>
      </c>
      <c r="EU625" s="85">
        <v>3</v>
      </c>
      <c r="EV625" s="85">
        <v>0</v>
      </c>
      <c r="EW625" s="85">
        <v>21</v>
      </c>
      <c r="EX625" s="85">
        <v>24</v>
      </c>
      <c r="EY625" s="85">
        <v>1</v>
      </c>
      <c r="FL625" s="86">
        <f t="shared" si="498"/>
        <v>18.899999999999991</v>
      </c>
      <c r="FM625" s="99">
        <f t="shared" si="486"/>
        <v>0</v>
      </c>
      <c r="FN625" s="99">
        <f t="shared" si="487"/>
        <v>0</v>
      </c>
      <c r="FO625" s="100">
        <f t="shared" si="488"/>
        <v>0</v>
      </c>
      <c r="FP625" s="100">
        <f t="shared" si="489"/>
        <v>0</v>
      </c>
      <c r="FQ625" s="101">
        <v>0.11666666666666657</v>
      </c>
      <c r="FR625" s="101">
        <v>-8.4835630965006716E-3</v>
      </c>
      <c r="FS625" s="101">
        <v>8.5333333333333268E-3</v>
      </c>
      <c r="FT625" s="100" t="s">
        <v>1420</v>
      </c>
      <c r="FU625" s="100" t="s">
        <v>1943</v>
      </c>
      <c r="FV625" s="100" t="s">
        <v>1944</v>
      </c>
      <c r="FW625" s="100" t="s">
        <v>1856</v>
      </c>
      <c r="FX625" s="100" t="s">
        <v>1903</v>
      </c>
      <c r="FY625" s="100" t="s">
        <v>1835</v>
      </c>
      <c r="FZ625" s="100" t="s">
        <v>1862</v>
      </c>
      <c r="GA625" s="100" t="s">
        <v>1835</v>
      </c>
      <c r="GB625" s="100"/>
    </row>
    <row r="626" spans="1:184" hidden="1" x14ac:dyDescent="0.25">
      <c r="A626" s="32" t="s">
        <v>612</v>
      </c>
      <c r="B626" s="90" t="s">
        <v>614</v>
      </c>
      <c r="C626" s="41" t="str">
        <f>'[1]Özet tablo'!P625</f>
        <v>KONYA</v>
      </c>
      <c r="D626" s="41"/>
      <c r="E626" s="41"/>
      <c r="F626" s="41"/>
      <c r="G626" s="91">
        <v>17</v>
      </c>
      <c r="H626" s="91">
        <v>54</v>
      </c>
      <c r="I626" s="91">
        <v>35</v>
      </c>
      <c r="J626" s="91">
        <v>106</v>
      </c>
      <c r="K626" s="92">
        <v>8</v>
      </c>
      <c r="L626" s="92">
        <v>32</v>
      </c>
      <c r="M626" s="92">
        <v>55</v>
      </c>
      <c r="N626" s="92">
        <v>95</v>
      </c>
      <c r="O626" s="93">
        <v>5</v>
      </c>
      <c r="P626" s="40">
        <v>10</v>
      </c>
      <c r="Q626" s="94">
        <f t="shared" si="499"/>
        <v>-11</v>
      </c>
      <c r="R626" s="95">
        <f t="shared" si="500"/>
        <v>-0.10377358490566038</v>
      </c>
      <c r="S626" s="96">
        <v>54</v>
      </c>
      <c r="T626" s="96">
        <v>70</v>
      </c>
      <c r="U626" s="96">
        <v>62</v>
      </c>
      <c r="V626" s="96">
        <v>81</v>
      </c>
      <c r="W626" s="96">
        <v>132</v>
      </c>
      <c r="X626" s="96">
        <v>186</v>
      </c>
      <c r="Y626" s="73">
        <f t="shared" si="458"/>
        <v>14.814814814814813</v>
      </c>
      <c r="Z626" s="73">
        <f t="shared" si="459"/>
        <v>45.714285714285715</v>
      </c>
      <c r="AA626" s="73">
        <f t="shared" si="460"/>
        <v>80.645161290322577</v>
      </c>
      <c r="AB626" s="73">
        <f t="shared" si="461"/>
        <v>62.121212121212125</v>
      </c>
      <c r="AC626" s="73">
        <f t="shared" si="462"/>
        <v>48.387096774193552</v>
      </c>
      <c r="AD626" s="97">
        <f t="shared" si="463"/>
        <v>50</v>
      </c>
      <c r="AE626" s="40">
        <f t="shared" si="464"/>
        <v>12</v>
      </c>
      <c r="AF626" s="98">
        <v>58</v>
      </c>
      <c r="AG626" s="98">
        <v>49</v>
      </c>
      <c r="AH626" s="98">
        <v>63</v>
      </c>
      <c r="AI626" s="98">
        <v>54</v>
      </c>
      <c r="AJ626" s="98">
        <v>21</v>
      </c>
      <c r="AK626" s="98">
        <v>18</v>
      </c>
      <c r="AL626" s="76">
        <v>6</v>
      </c>
      <c r="AM626" s="76">
        <v>8</v>
      </c>
      <c r="AN626" s="77">
        <v>6</v>
      </c>
      <c r="AO626" s="77">
        <v>24</v>
      </c>
      <c r="AP626" s="77">
        <v>44</v>
      </c>
      <c r="AQ626" s="77">
        <v>1</v>
      </c>
      <c r="AR626" s="77">
        <f t="shared" si="490"/>
        <v>75</v>
      </c>
      <c r="AS626" s="77">
        <v>11</v>
      </c>
      <c r="AT626" s="78">
        <v>7</v>
      </c>
      <c r="AU626" s="79">
        <v>10</v>
      </c>
      <c r="AV626" s="80">
        <f t="shared" si="465"/>
        <v>38.834951456310677</v>
      </c>
      <c r="AW626" s="80">
        <f t="shared" si="466"/>
        <v>49.572649572649574</v>
      </c>
      <c r="AX626" s="80">
        <f t="shared" si="467"/>
        <v>62.962962962962962</v>
      </c>
      <c r="AY626" s="81">
        <f t="shared" si="468"/>
        <v>12.244897959183673</v>
      </c>
      <c r="AZ626" s="81">
        <f t="shared" si="469"/>
        <v>38.095238095238095</v>
      </c>
      <c r="BA626" s="81">
        <f t="shared" si="470"/>
        <v>81.333333333333329</v>
      </c>
      <c r="BB626" s="81">
        <f t="shared" si="471"/>
        <v>61.594202898550719</v>
      </c>
      <c r="BC626" s="81">
        <f t="shared" si="472"/>
        <v>54.032258064516128</v>
      </c>
      <c r="BD626" s="82">
        <f t="shared" si="491"/>
        <v>14</v>
      </c>
      <c r="BE626" s="83">
        <v>6</v>
      </c>
      <c r="BF626" s="83">
        <v>7</v>
      </c>
      <c r="BG626" s="83">
        <v>5</v>
      </c>
      <c r="BH626" s="83">
        <v>24</v>
      </c>
      <c r="BI626" s="83">
        <v>41</v>
      </c>
      <c r="BJ626" s="83">
        <v>2</v>
      </c>
      <c r="BK626" s="77">
        <f t="shared" si="492"/>
        <v>72</v>
      </c>
      <c r="BL626" s="83">
        <f t="shared" si="473"/>
        <v>6</v>
      </c>
      <c r="BM626" s="84">
        <v>8</v>
      </c>
      <c r="BN626" s="83">
        <f t="shared" si="474"/>
        <v>7</v>
      </c>
      <c r="BO626" s="83">
        <f t="shared" si="475"/>
        <v>5</v>
      </c>
      <c r="BP626" s="83">
        <f t="shared" si="476"/>
        <v>24</v>
      </c>
      <c r="BQ626" s="83">
        <f t="shared" si="477"/>
        <v>41</v>
      </c>
      <c r="BR626" s="83">
        <f t="shared" si="478"/>
        <v>2</v>
      </c>
      <c r="BS626" s="77">
        <f t="shared" si="493"/>
        <v>72</v>
      </c>
      <c r="BT626" s="83">
        <f t="shared" si="479"/>
        <v>0</v>
      </c>
      <c r="BU626" s="77"/>
      <c r="BV626" s="83">
        <f t="shared" si="480"/>
        <v>0</v>
      </c>
      <c r="BW626" s="83">
        <f t="shared" si="481"/>
        <v>0</v>
      </c>
      <c r="BX626" s="83">
        <f t="shared" si="482"/>
        <v>0</v>
      </c>
      <c r="BY626" s="83">
        <f t="shared" si="483"/>
        <v>0</v>
      </c>
      <c r="BZ626" s="83">
        <f t="shared" si="484"/>
        <v>0</v>
      </c>
      <c r="CA626" s="77">
        <f t="shared" si="494"/>
        <v>0</v>
      </c>
      <c r="CC626" s="77"/>
      <c r="CI626" s="77">
        <f t="shared" si="495"/>
        <v>0</v>
      </c>
      <c r="CP626" s="77">
        <f t="shared" si="496"/>
        <v>0</v>
      </c>
      <c r="CQ626" s="85">
        <f t="shared" si="485"/>
        <v>0</v>
      </c>
      <c r="CR626" s="77"/>
      <c r="CS626" s="85">
        <f t="shared" si="454"/>
        <v>0</v>
      </c>
      <c r="CT626" s="85">
        <f t="shared" si="455"/>
        <v>0</v>
      </c>
      <c r="CU626" s="85">
        <f t="shared" si="456"/>
        <v>0</v>
      </c>
      <c r="CV626" s="85">
        <f t="shared" si="457"/>
        <v>0</v>
      </c>
      <c r="CW626" s="85">
        <f t="shared" si="453"/>
        <v>0</v>
      </c>
      <c r="CX626" s="77">
        <f t="shared" si="497"/>
        <v>0</v>
      </c>
      <c r="ET626" s="85">
        <v>6</v>
      </c>
      <c r="EU626" s="85">
        <v>7</v>
      </c>
      <c r="EV626" s="85">
        <v>5</v>
      </c>
      <c r="EW626" s="85">
        <v>24</v>
      </c>
      <c r="EX626" s="85">
        <v>41</v>
      </c>
      <c r="EY626" s="85">
        <v>2</v>
      </c>
      <c r="FL626" s="86">
        <f t="shared" si="498"/>
        <v>5.8999999999999915</v>
      </c>
      <c r="FM626" s="99">
        <f t="shared" si="486"/>
        <v>0</v>
      </c>
      <c r="FN626" s="99">
        <f t="shared" si="487"/>
        <v>0</v>
      </c>
      <c r="FO626" s="100">
        <f t="shared" si="488"/>
        <v>0</v>
      </c>
      <c r="FP626" s="100">
        <f t="shared" si="489"/>
        <v>0</v>
      </c>
      <c r="FQ626" s="101">
        <v>0.17717123981289498</v>
      </c>
      <c r="FR626" s="101">
        <v>5.7325626453112899E-2</v>
      </c>
      <c r="FS626" s="101">
        <v>4.2022838570258521E-2</v>
      </c>
      <c r="FT626" s="100" t="s">
        <v>2008</v>
      </c>
      <c r="FU626" s="100" t="s">
        <v>2009</v>
      </c>
      <c r="FV626" s="100" t="s">
        <v>2010</v>
      </c>
      <c r="FW626" s="100" t="s">
        <v>2011</v>
      </c>
      <c r="FX626" s="100" t="s">
        <v>1897</v>
      </c>
      <c r="FY626" s="100" t="s">
        <v>1817</v>
      </c>
      <c r="FZ626" s="100" t="s">
        <v>2012</v>
      </c>
      <c r="GA626" s="100" t="s">
        <v>1703</v>
      </c>
      <c r="GB626" s="100"/>
    </row>
    <row r="627" spans="1:184" hidden="1" x14ac:dyDescent="0.25">
      <c r="A627" s="32" t="s">
        <v>612</v>
      </c>
      <c r="B627" s="90" t="s">
        <v>615</v>
      </c>
      <c r="C627" s="41" t="str">
        <f>'[1]Özet tablo'!P626</f>
        <v>KONYA</v>
      </c>
      <c r="D627" s="41"/>
      <c r="E627" s="41"/>
      <c r="F627" s="41"/>
      <c r="G627" s="91">
        <v>153</v>
      </c>
      <c r="H627" s="91">
        <v>587</v>
      </c>
      <c r="I627" s="91">
        <v>747</v>
      </c>
      <c r="J627" s="91">
        <v>1487</v>
      </c>
      <c r="K627" s="92">
        <v>134</v>
      </c>
      <c r="L627" s="92">
        <v>520</v>
      </c>
      <c r="M627" s="92">
        <v>919</v>
      </c>
      <c r="N627" s="92">
        <v>1573</v>
      </c>
      <c r="O627" s="93">
        <v>51</v>
      </c>
      <c r="P627" s="40">
        <v>226</v>
      </c>
      <c r="Q627" s="94">
        <f t="shared" si="499"/>
        <v>86</v>
      </c>
      <c r="R627" s="95">
        <f t="shared" si="500"/>
        <v>5.7834566240753192E-2</v>
      </c>
      <c r="S627" s="96">
        <v>933</v>
      </c>
      <c r="T627" s="96">
        <v>1220</v>
      </c>
      <c r="U627" s="96">
        <v>937</v>
      </c>
      <c r="V627" s="96">
        <v>1234</v>
      </c>
      <c r="W627" s="96">
        <v>2157</v>
      </c>
      <c r="X627" s="96">
        <v>3090</v>
      </c>
      <c r="Y627" s="73">
        <f t="shared" si="458"/>
        <v>14.362272240085744</v>
      </c>
      <c r="Z627" s="73">
        <f t="shared" si="459"/>
        <v>42.622950819672127</v>
      </c>
      <c r="AA627" s="73">
        <f t="shared" si="460"/>
        <v>79.402347918890072</v>
      </c>
      <c r="AB627" s="73">
        <f t="shared" si="461"/>
        <v>58.599907278627725</v>
      </c>
      <c r="AC627" s="73">
        <f t="shared" si="462"/>
        <v>45.242718446601941</v>
      </c>
      <c r="AD627" s="97">
        <f t="shared" si="463"/>
        <v>893</v>
      </c>
      <c r="AE627" s="40">
        <f t="shared" si="464"/>
        <v>193</v>
      </c>
      <c r="AF627" s="98">
        <v>1207</v>
      </c>
      <c r="AG627" s="98">
        <v>991</v>
      </c>
      <c r="AH627" s="98">
        <v>1216</v>
      </c>
      <c r="AI627" s="98">
        <v>938</v>
      </c>
      <c r="AJ627" s="98">
        <v>296</v>
      </c>
      <c r="AK627" s="98">
        <v>232</v>
      </c>
      <c r="AL627" s="76">
        <v>52</v>
      </c>
      <c r="AM627" s="76">
        <v>73</v>
      </c>
      <c r="AN627" s="77">
        <v>164</v>
      </c>
      <c r="AO627" s="77">
        <v>497</v>
      </c>
      <c r="AP627" s="77">
        <v>904</v>
      </c>
      <c r="AQ627" s="77">
        <v>52</v>
      </c>
      <c r="AR627" s="77">
        <f t="shared" si="490"/>
        <v>1617</v>
      </c>
      <c r="AS627" s="77">
        <v>235</v>
      </c>
      <c r="AT627" s="78">
        <v>25</v>
      </c>
      <c r="AU627" s="79">
        <v>92</v>
      </c>
      <c r="AV627" s="80">
        <f t="shared" si="465"/>
        <v>45.878693623639194</v>
      </c>
      <c r="AW627" s="80">
        <f t="shared" si="466"/>
        <v>56.545961002785518</v>
      </c>
      <c r="AX627" s="80">
        <f t="shared" si="467"/>
        <v>76.865671641791039</v>
      </c>
      <c r="AY627" s="81">
        <f t="shared" si="468"/>
        <v>16.548940464177598</v>
      </c>
      <c r="AZ627" s="81">
        <f t="shared" si="469"/>
        <v>40.871710526315788</v>
      </c>
      <c r="BA627" s="81">
        <f t="shared" si="470"/>
        <v>82.739059967585092</v>
      </c>
      <c r="BB627" s="81">
        <f t="shared" si="471"/>
        <v>61.95918367346939</v>
      </c>
      <c r="BC627" s="81">
        <f t="shared" si="472"/>
        <v>53.258426966292141</v>
      </c>
      <c r="BD627" s="82">
        <f t="shared" si="491"/>
        <v>213</v>
      </c>
      <c r="BE627" s="83">
        <v>54</v>
      </c>
      <c r="BF627" s="83">
        <v>110</v>
      </c>
      <c r="BG627" s="83">
        <v>146</v>
      </c>
      <c r="BH627" s="83">
        <v>522</v>
      </c>
      <c r="BI627" s="83">
        <v>946</v>
      </c>
      <c r="BJ627" s="83">
        <v>67</v>
      </c>
      <c r="BK627" s="77">
        <f t="shared" si="492"/>
        <v>1681</v>
      </c>
      <c r="BL627" s="83">
        <f t="shared" si="473"/>
        <v>45</v>
      </c>
      <c r="BM627" s="84">
        <v>61</v>
      </c>
      <c r="BN627" s="83">
        <f t="shared" si="474"/>
        <v>91</v>
      </c>
      <c r="BO627" s="83">
        <f t="shared" si="475"/>
        <v>116</v>
      </c>
      <c r="BP627" s="83">
        <f t="shared" si="476"/>
        <v>417</v>
      </c>
      <c r="BQ627" s="83">
        <f t="shared" si="477"/>
        <v>850</v>
      </c>
      <c r="BR627" s="83">
        <f t="shared" si="478"/>
        <v>63</v>
      </c>
      <c r="BS627" s="77">
        <f t="shared" si="493"/>
        <v>1446</v>
      </c>
      <c r="BT627" s="83">
        <f t="shared" si="479"/>
        <v>4</v>
      </c>
      <c r="BU627" s="77">
        <v>8</v>
      </c>
      <c r="BV627" s="83">
        <f t="shared" si="480"/>
        <v>12</v>
      </c>
      <c r="BW627" s="83">
        <f t="shared" si="481"/>
        <v>16</v>
      </c>
      <c r="BX627" s="83">
        <f t="shared" si="482"/>
        <v>68</v>
      </c>
      <c r="BY627" s="83">
        <f t="shared" si="483"/>
        <v>66</v>
      </c>
      <c r="BZ627" s="83">
        <f t="shared" si="484"/>
        <v>4</v>
      </c>
      <c r="CA627" s="77">
        <f t="shared" si="494"/>
        <v>154</v>
      </c>
      <c r="CB627" s="85">
        <v>1</v>
      </c>
      <c r="CC627" s="77">
        <v>3</v>
      </c>
      <c r="CD627" s="85">
        <v>3</v>
      </c>
      <c r="CE627" s="85">
        <v>8</v>
      </c>
      <c r="CF627" s="85">
        <v>6</v>
      </c>
      <c r="CG627" s="85">
        <v>6</v>
      </c>
      <c r="CH627" s="85">
        <v>0</v>
      </c>
      <c r="CI627" s="77">
        <f t="shared" si="495"/>
        <v>20</v>
      </c>
      <c r="CP627" s="77">
        <f t="shared" si="496"/>
        <v>0</v>
      </c>
      <c r="CQ627" s="85">
        <f t="shared" si="485"/>
        <v>4</v>
      </c>
      <c r="CR627" s="77">
        <v>1</v>
      </c>
      <c r="CS627" s="85">
        <f t="shared" si="454"/>
        <v>4</v>
      </c>
      <c r="CT627" s="85">
        <f t="shared" si="455"/>
        <v>6</v>
      </c>
      <c r="CU627" s="85">
        <f t="shared" si="456"/>
        <v>31</v>
      </c>
      <c r="CV627" s="85">
        <f t="shared" si="457"/>
        <v>24</v>
      </c>
      <c r="CW627" s="85">
        <f t="shared" si="453"/>
        <v>0</v>
      </c>
      <c r="CX627" s="77">
        <f t="shared" si="497"/>
        <v>61</v>
      </c>
      <c r="CY627" s="85">
        <v>4</v>
      </c>
      <c r="CZ627" s="85">
        <v>4</v>
      </c>
      <c r="DA627" s="85">
        <v>6</v>
      </c>
      <c r="DB627" s="85">
        <v>31</v>
      </c>
      <c r="DC627" s="85">
        <v>24</v>
      </c>
      <c r="DD627" s="85">
        <v>0</v>
      </c>
      <c r="DP627" s="85">
        <v>2</v>
      </c>
      <c r="DQ627" s="85">
        <v>2</v>
      </c>
      <c r="DR627" s="85">
        <v>13</v>
      </c>
      <c r="DS627" s="85">
        <v>14</v>
      </c>
      <c r="DT627" s="85">
        <v>12</v>
      </c>
      <c r="DU627" s="85">
        <v>1</v>
      </c>
      <c r="DV627" s="85">
        <v>2</v>
      </c>
      <c r="DW627" s="85">
        <v>5</v>
      </c>
      <c r="DX627" s="85">
        <v>6</v>
      </c>
      <c r="DY627" s="85">
        <v>26</v>
      </c>
      <c r="DZ627" s="85">
        <v>32</v>
      </c>
      <c r="EA627" s="85">
        <v>3</v>
      </c>
      <c r="EB627" s="85">
        <v>2</v>
      </c>
      <c r="EC627" s="85">
        <v>7</v>
      </c>
      <c r="ED627" s="85">
        <v>10</v>
      </c>
      <c r="EE627" s="85">
        <v>42</v>
      </c>
      <c r="EF627" s="85">
        <v>34</v>
      </c>
      <c r="EG627" s="85">
        <v>1</v>
      </c>
      <c r="EH627" s="85">
        <v>1</v>
      </c>
      <c r="EI627" s="85">
        <v>1</v>
      </c>
      <c r="EJ627" s="85">
        <v>0</v>
      </c>
      <c r="EK627" s="85">
        <v>0</v>
      </c>
      <c r="EL627" s="85">
        <v>1</v>
      </c>
      <c r="EM627" s="85">
        <v>1</v>
      </c>
      <c r="ET627" s="85">
        <v>35</v>
      </c>
      <c r="EU627" s="85">
        <v>48</v>
      </c>
      <c r="EV627" s="85">
        <v>17</v>
      </c>
      <c r="EW627" s="85">
        <v>199</v>
      </c>
      <c r="EX627" s="85">
        <v>491</v>
      </c>
      <c r="EY627" s="85">
        <v>32</v>
      </c>
      <c r="EZ627" s="85">
        <v>7</v>
      </c>
      <c r="FA627" s="85">
        <v>40</v>
      </c>
      <c r="FB627" s="85">
        <v>86</v>
      </c>
      <c r="FC627" s="85">
        <v>204</v>
      </c>
      <c r="FD627" s="85">
        <v>346</v>
      </c>
      <c r="FE627" s="85">
        <v>29</v>
      </c>
      <c r="FL627" s="86">
        <f t="shared" si="498"/>
        <v>29.799999999999955</v>
      </c>
      <c r="FM627" s="99">
        <f t="shared" si="486"/>
        <v>1</v>
      </c>
      <c r="FN627" s="99">
        <f t="shared" si="487"/>
        <v>0</v>
      </c>
      <c r="FO627" s="100">
        <f t="shared" si="488"/>
        <v>0.17</v>
      </c>
      <c r="FP627" s="100">
        <f t="shared" si="489"/>
        <v>0</v>
      </c>
      <c r="FQ627" s="101">
        <v>1.16756656975403E-2</v>
      </c>
      <c r="FR627" s="101">
        <v>-7.4305693737741207E-2</v>
      </c>
      <c r="FS627" s="101">
        <v>-1.3746438746438598E-2</v>
      </c>
      <c r="FT627" s="100" t="s">
        <v>2356</v>
      </c>
      <c r="FU627" s="100" t="s">
        <v>2211</v>
      </c>
      <c r="FV627" s="100" t="s">
        <v>1601</v>
      </c>
      <c r="FW627" s="100" t="s">
        <v>2359</v>
      </c>
      <c r="FX627" s="100" t="s">
        <v>2072</v>
      </c>
      <c r="FY627" s="100" t="s">
        <v>1741</v>
      </c>
      <c r="FZ627" s="100" t="s">
        <v>1741</v>
      </c>
      <c r="GA627" s="100" t="s">
        <v>2114</v>
      </c>
      <c r="GB627" s="100"/>
    </row>
    <row r="628" spans="1:184" hidden="1" x14ac:dyDescent="0.25">
      <c r="A628" s="32" t="s">
        <v>612</v>
      </c>
      <c r="B628" s="90" t="s">
        <v>616</v>
      </c>
      <c r="C628" s="41" t="str">
        <f>'[1]Özet tablo'!P627</f>
        <v>KONYA</v>
      </c>
      <c r="D628" s="41"/>
      <c r="E628" s="41"/>
      <c r="F628" s="41"/>
      <c r="G628" s="91">
        <v>9</v>
      </c>
      <c r="H628" s="91">
        <v>94</v>
      </c>
      <c r="I628" s="91">
        <v>71</v>
      </c>
      <c r="J628" s="91">
        <v>174</v>
      </c>
      <c r="K628" s="92">
        <v>2</v>
      </c>
      <c r="L628" s="92">
        <v>121</v>
      </c>
      <c r="M628" s="92">
        <v>112</v>
      </c>
      <c r="N628" s="92">
        <v>235</v>
      </c>
      <c r="O628" s="93">
        <v>59</v>
      </c>
      <c r="P628" s="40">
        <v>15</v>
      </c>
      <c r="Q628" s="94">
        <f t="shared" si="499"/>
        <v>61</v>
      </c>
      <c r="R628" s="95">
        <f t="shared" si="500"/>
        <v>0.35057471264367818</v>
      </c>
      <c r="S628" s="96">
        <v>177</v>
      </c>
      <c r="T628" s="96">
        <v>274</v>
      </c>
      <c r="U628" s="96">
        <v>227</v>
      </c>
      <c r="V628" s="96">
        <v>291</v>
      </c>
      <c r="W628" s="96">
        <v>501</v>
      </c>
      <c r="X628" s="96">
        <v>678</v>
      </c>
      <c r="Y628" s="73">
        <f t="shared" si="458"/>
        <v>1.1299435028248588</v>
      </c>
      <c r="Z628" s="73">
        <f t="shared" si="459"/>
        <v>44.160583941605843</v>
      </c>
      <c r="AA628" s="73">
        <f t="shared" si="460"/>
        <v>68.722466960352421</v>
      </c>
      <c r="AB628" s="73">
        <f t="shared" si="461"/>
        <v>55.289421157684629</v>
      </c>
      <c r="AC628" s="73">
        <f t="shared" si="462"/>
        <v>41.150442477876105</v>
      </c>
      <c r="AD628" s="97">
        <f t="shared" si="463"/>
        <v>224</v>
      </c>
      <c r="AE628" s="40">
        <f t="shared" si="464"/>
        <v>71</v>
      </c>
      <c r="AF628" s="98">
        <v>243</v>
      </c>
      <c r="AG628" s="98">
        <v>196</v>
      </c>
      <c r="AH628" s="98">
        <v>238</v>
      </c>
      <c r="AI628" s="98">
        <v>207</v>
      </c>
      <c r="AJ628" s="98">
        <v>63</v>
      </c>
      <c r="AK628" s="98">
        <v>43</v>
      </c>
      <c r="AL628" s="76">
        <v>10</v>
      </c>
      <c r="AM628" s="76">
        <v>12</v>
      </c>
      <c r="AN628" s="77">
        <v>11</v>
      </c>
      <c r="AO628" s="77">
        <v>77</v>
      </c>
      <c r="AP628" s="77">
        <v>84</v>
      </c>
      <c r="AQ628" s="77">
        <v>1</v>
      </c>
      <c r="AR628" s="77">
        <f t="shared" si="490"/>
        <v>173</v>
      </c>
      <c r="AS628" s="77">
        <v>13</v>
      </c>
      <c r="AT628" s="78">
        <v>50</v>
      </c>
      <c r="AU628" s="79">
        <v>49</v>
      </c>
      <c r="AV628" s="80">
        <f t="shared" si="465"/>
        <v>20.595533498759306</v>
      </c>
      <c r="AW628" s="80">
        <f t="shared" si="466"/>
        <v>33.483146067415731</v>
      </c>
      <c r="AX628" s="80">
        <f t="shared" si="467"/>
        <v>34.782608695652172</v>
      </c>
      <c r="AY628" s="81">
        <f t="shared" si="468"/>
        <v>5.6122448979591839</v>
      </c>
      <c r="AZ628" s="81">
        <f t="shared" si="469"/>
        <v>32.352941176470587</v>
      </c>
      <c r="BA628" s="81">
        <f t="shared" si="470"/>
        <v>67.777777777777786</v>
      </c>
      <c r="BB628" s="81">
        <f t="shared" si="471"/>
        <v>51.181102362204726</v>
      </c>
      <c r="BC628" s="81">
        <f t="shared" si="472"/>
        <v>41.630901287553648</v>
      </c>
      <c r="BD628" s="82">
        <f t="shared" si="491"/>
        <v>87</v>
      </c>
      <c r="BE628" s="83">
        <v>10</v>
      </c>
      <c r="BF628" s="83">
        <v>12</v>
      </c>
      <c r="BG628" s="83">
        <v>10</v>
      </c>
      <c r="BH628" s="83">
        <v>76</v>
      </c>
      <c r="BI628" s="83">
        <v>112</v>
      </c>
      <c r="BJ628" s="83">
        <v>1</v>
      </c>
      <c r="BK628" s="77">
        <f t="shared" si="492"/>
        <v>199</v>
      </c>
      <c r="BL628" s="83">
        <f t="shared" si="473"/>
        <v>10</v>
      </c>
      <c r="BM628" s="84">
        <v>12</v>
      </c>
      <c r="BN628" s="83">
        <f t="shared" si="474"/>
        <v>12</v>
      </c>
      <c r="BO628" s="83">
        <f t="shared" si="475"/>
        <v>10</v>
      </c>
      <c r="BP628" s="83">
        <f t="shared" si="476"/>
        <v>76</v>
      </c>
      <c r="BQ628" s="83">
        <f t="shared" si="477"/>
        <v>112</v>
      </c>
      <c r="BR628" s="83">
        <f t="shared" si="478"/>
        <v>1</v>
      </c>
      <c r="BS628" s="77">
        <f t="shared" si="493"/>
        <v>199</v>
      </c>
      <c r="BT628" s="83">
        <f t="shared" si="479"/>
        <v>0</v>
      </c>
      <c r="BU628" s="77"/>
      <c r="BV628" s="83">
        <f t="shared" si="480"/>
        <v>0</v>
      </c>
      <c r="BW628" s="83">
        <f t="shared" si="481"/>
        <v>0</v>
      </c>
      <c r="BX628" s="83">
        <f t="shared" si="482"/>
        <v>0</v>
      </c>
      <c r="BY628" s="83">
        <f t="shared" si="483"/>
        <v>0</v>
      </c>
      <c r="BZ628" s="83">
        <f t="shared" si="484"/>
        <v>0</v>
      </c>
      <c r="CA628" s="77">
        <f t="shared" si="494"/>
        <v>0</v>
      </c>
      <c r="CC628" s="77"/>
      <c r="CI628" s="77">
        <f t="shared" si="495"/>
        <v>0</v>
      </c>
      <c r="CP628" s="77">
        <f t="shared" si="496"/>
        <v>0</v>
      </c>
      <c r="CQ628" s="85">
        <f t="shared" si="485"/>
        <v>0</v>
      </c>
      <c r="CR628" s="77"/>
      <c r="CS628" s="85">
        <f t="shared" si="454"/>
        <v>0</v>
      </c>
      <c r="CT628" s="85">
        <f t="shared" si="455"/>
        <v>0</v>
      </c>
      <c r="CU628" s="85">
        <f t="shared" si="456"/>
        <v>0</v>
      </c>
      <c r="CV628" s="85">
        <f t="shared" si="457"/>
        <v>0</v>
      </c>
      <c r="CW628" s="85">
        <f t="shared" si="453"/>
        <v>0</v>
      </c>
      <c r="CX628" s="77">
        <f t="shared" si="497"/>
        <v>0</v>
      </c>
      <c r="ET628" s="85">
        <v>10</v>
      </c>
      <c r="EU628" s="85">
        <v>12</v>
      </c>
      <c r="EV628" s="85">
        <v>10</v>
      </c>
      <c r="EW628" s="85">
        <v>76</v>
      </c>
      <c r="EX628" s="85">
        <v>112</v>
      </c>
      <c r="EY628" s="85">
        <v>1</v>
      </c>
      <c r="FL628" s="86">
        <f t="shared" si="498"/>
        <v>99.5</v>
      </c>
      <c r="FM628" s="99">
        <f t="shared" si="486"/>
        <v>4</v>
      </c>
      <c r="FN628" s="99">
        <f t="shared" si="487"/>
        <v>0</v>
      </c>
      <c r="FO628" s="100">
        <f t="shared" si="488"/>
        <v>0.68</v>
      </c>
      <c r="FP628" s="100">
        <f t="shared" si="489"/>
        <v>0</v>
      </c>
      <c r="FQ628" s="101">
        <v>0.28866982491774962</v>
      </c>
      <c r="FR628" s="101">
        <v>0.13476131788077045</v>
      </c>
      <c r="FS628" s="101">
        <v>6.2462614151457527E-2</v>
      </c>
      <c r="FT628" s="100" t="s">
        <v>2176</v>
      </c>
      <c r="FU628" s="100" t="s">
        <v>1953</v>
      </c>
      <c r="FV628" s="100" t="s">
        <v>1453</v>
      </c>
      <c r="FW628" s="100" t="s">
        <v>2184</v>
      </c>
      <c r="FX628" s="100" t="s">
        <v>1625</v>
      </c>
      <c r="FY628" s="100" t="s">
        <v>2080</v>
      </c>
      <c r="FZ628" s="100" t="s">
        <v>2136</v>
      </c>
      <c r="GA628" s="100" t="s">
        <v>1898</v>
      </c>
      <c r="GB628" s="100"/>
    </row>
    <row r="629" spans="1:184" hidden="1" x14ac:dyDescent="0.25">
      <c r="A629" s="32" t="s">
        <v>612</v>
      </c>
      <c r="B629" s="90" t="s">
        <v>617</v>
      </c>
      <c r="C629" s="41" t="str">
        <f>'[1]Özet tablo'!P628</f>
        <v>KONYA</v>
      </c>
      <c r="D629" s="41"/>
      <c r="E629" s="41"/>
      <c r="F629" s="41"/>
      <c r="G629" s="91">
        <v>73</v>
      </c>
      <c r="H629" s="91">
        <v>333</v>
      </c>
      <c r="I629" s="91">
        <v>591</v>
      </c>
      <c r="J629" s="91">
        <v>997</v>
      </c>
      <c r="K629" s="92">
        <v>97</v>
      </c>
      <c r="L629" s="92">
        <v>274</v>
      </c>
      <c r="M629" s="92">
        <v>668</v>
      </c>
      <c r="N629" s="92">
        <v>1039</v>
      </c>
      <c r="O629" s="93">
        <v>35</v>
      </c>
      <c r="P629" s="40">
        <v>164</v>
      </c>
      <c r="Q629" s="94">
        <f t="shared" si="499"/>
        <v>42</v>
      </c>
      <c r="R629" s="95">
        <f t="shared" si="500"/>
        <v>4.212637913741224E-2</v>
      </c>
      <c r="S629" s="96">
        <v>787</v>
      </c>
      <c r="T629" s="96">
        <v>987</v>
      </c>
      <c r="U629" s="96">
        <v>776</v>
      </c>
      <c r="V629" s="96">
        <v>1055</v>
      </c>
      <c r="W629" s="96">
        <v>1763</v>
      </c>
      <c r="X629" s="96">
        <v>2550</v>
      </c>
      <c r="Y629" s="73">
        <f t="shared" si="458"/>
        <v>12.325285895806863</v>
      </c>
      <c r="Z629" s="73">
        <f t="shared" si="459"/>
        <v>27.760891590678828</v>
      </c>
      <c r="AA629" s="73">
        <f t="shared" si="460"/>
        <v>69.458762886597938</v>
      </c>
      <c r="AB629" s="73">
        <f t="shared" si="461"/>
        <v>46.114577424844015</v>
      </c>
      <c r="AC629" s="73">
        <f t="shared" si="462"/>
        <v>35.686274509803923</v>
      </c>
      <c r="AD629" s="97">
        <f t="shared" si="463"/>
        <v>950</v>
      </c>
      <c r="AE629" s="40">
        <f t="shared" si="464"/>
        <v>237</v>
      </c>
      <c r="AF629" s="98">
        <v>1040</v>
      </c>
      <c r="AG629" s="98">
        <v>830</v>
      </c>
      <c r="AH629" s="98">
        <v>1041</v>
      </c>
      <c r="AI629" s="98">
        <v>704</v>
      </c>
      <c r="AJ629" s="98">
        <v>273</v>
      </c>
      <c r="AK629" s="98">
        <v>215</v>
      </c>
      <c r="AL629" s="76">
        <v>35</v>
      </c>
      <c r="AM629" s="76">
        <v>59</v>
      </c>
      <c r="AN629" s="77">
        <v>110</v>
      </c>
      <c r="AO629" s="77">
        <v>335</v>
      </c>
      <c r="AP629" s="77">
        <v>635</v>
      </c>
      <c r="AQ629" s="77">
        <v>39</v>
      </c>
      <c r="AR629" s="77">
        <f t="shared" si="490"/>
        <v>1119</v>
      </c>
      <c r="AS629" s="77">
        <v>202</v>
      </c>
      <c r="AT629" s="78">
        <v>20</v>
      </c>
      <c r="AU629" s="79">
        <v>66</v>
      </c>
      <c r="AV629" s="80">
        <f t="shared" si="465"/>
        <v>37.940026075619301</v>
      </c>
      <c r="AW629" s="80">
        <f t="shared" si="466"/>
        <v>46.246418338108882</v>
      </c>
      <c r="AX629" s="80">
        <f t="shared" si="467"/>
        <v>67.045454545454547</v>
      </c>
      <c r="AY629" s="81">
        <f t="shared" si="468"/>
        <v>13.253012048192772</v>
      </c>
      <c r="AZ629" s="81">
        <f t="shared" si="469"/>
        <v>32.18059558117195</v>
      </c>
      <c r="BA629" s="81">
        <f t="shared" si="470"/>
        <v>73.797338792221083</v>
      </c>
      <c r="BB629" s="81">
        <f t="shared" si="471"/>
        <v>52.329038652130819</v>
      </c>
      <c r="BC629" s="81">
        <f t="shared" si="472"/>
        <v>45.987825124515773</v>
      </c>
      <c r="BD629" s="82">
        <f t="shared" si="491"/>
        <v>256</v>
      </c>
      <c r="BE629" s="83">
        <v>35</v>
      </c>
      <c r="BF629" s="83">
        <v>71</v>
      </c>
      <c r="BG629" s="83">
        <v>100</v>
      </c>
      <c r="BH629" s="83">
        <v>322</v>
      </c>
      <c r="BI629" s="83">
        <v>664</v>
      </c>
      <c r="BJ629" s="83">
        <v>61</v>
      </c>
      <c r="BK629" s="77">
        <f t="shared" si="492"/>
        <v>1147</v>
      </c>
      <c r="BL629" s="83">
        <f t="shared" si="473"/>
        <v>31</v>
      </c>
      <c r="BM629" s="84">
        <v>46</v>
      </c>
      <c r="BN629" s="83">
        <f t="shared" si="474"/>
        <v>58</v>
      </c>
      <c r="BO629" s="83">
        <f t="shared" si="475"/>
        <v>63</v>
      </c>
      <c r="BP629" s="83">
        <f t="shared" si="476"/>
        <v>253</v>
      </c>
      <c r="BQ629" s="83">
        <f t="shared" si="477"/>
        <v>587</v>
      </c>
      <c r="BR629" s="83">
        <f t="shared" si="478"/>
        <v>53</v>
      </c>
      <c r="BS629" s="77">
        <f t="shared" si="493"/>
        <v>956</v>
      </c>
      <c r="BT629" s="83">
        <f t="shared" si="479"/>
        <v>0</v>
      </c>
      <c r="BU629" s="77"/>
      <c r="BV629" s="83">
        <f t="shared" si="480"/>
        <v>0</v>
      </c>
      <c r="BW629" s="83">
        <f t="shared" si="481"/>
        <v>0</v>
      </c>
      <c r="BX629" s="83">
        <f t="shared" si="482"/>
        <v>0</v>
      </c>
      <c r="BY629" s="83">
        <f t="shared" si="483"/>
        <v>0</v>
      </c>
      <c r="BZ629" s="83">
        <f t="shared" si="484"/>
        <v>0</v>
      </c>
      <c r="CA629" s="77">
        <f t="shared" si="494"/>
        <v>0</v>
      </c>
      <c r="CB629" s="85">
        <v>4</v>
      </c>
      <c r="CC629" s="77">
        <v>13</v>
      </c>
      <c r="CD629" s="85">
        <v>13</v>
      </c>
      <c r="CE629" s="85">
        <v>37</v>
      </c>
      <c r="CF629" s="85">
        <v>69</v>
      </c>
      <c r="CG629" s="85">
        <v>77</v>
      </c>
      <c r="CH629" s="85">
        <v>8</v>
      </c>
      <c r="CI629" s="77">
        <f t="shared" si="495"/>
        <v>191</v>
      </c>
      <c r="CP629" s="77">
        <f t="shared" si="496"/>
        <v>0</v>
      </c>
      <c r="CQ629" s="85">
        <f t="shared" si="485"/>
        <v>0</v>
      </c>
      <c r="CR629" s="77"/>
      <c r="CS629" s="85">
        <f t="shared" si="454"/>
        <v>0</v>
      </c>
      <c r="CT629" s="85">
        <f t="shared" si="455"/>
        <v>0</v>
      </c>
      <c r="CU629" s="85">
        <f t="shared" si="456"/>
        <v>0</v>
      </c>
      <c r="CV629" s="85">
        <f t="shared" si="457"/>
        <v>0</v>
      </c>
      <c r="CW629" s="85">
        <f t="shared" si="453"/>
        <v>0</v>
      </c>
      <c r="CX629" s="77">
        <f t="shared" si="497"/>
        <v>0</v>
      </c>
      <c r="EH629" s="85">
        <v>1</v>
      </c>
      <c r="EI629" s="85">
        <v>0</v>
      </c>
      <c r="EJ629" s="85">
        <v>0</v>
      </c>
      <c r="EK629" s="85">
        <v>2</v>
      </c>
      <c r="EL629" s="85">
        <v>2</v>
      </c>
      <c r="EM629" s="85">
        <v>1</v>
      </c>
      <c r="ET629" s="85">
        <v>28</v>
      </c>
      <c r="EU629" s="85">
        <v>43</v>
      </c>
      <c r="EV629" s="85">
        <v>29</v>
      </c>
      <c r="EW629" s="85">
        <v>152</v>
      </c>
      <c r="EX629" s="85">
        <v>457</v>
      </c>
      <c r="EY629" s="85">
        <v>39</v>
      </c>
      <c r="EZ629" s="85">
        <v>2</v>
      </c>
      <c r="FA629" s="85">
        <v>15</v>
      </c>
      <c r="FB629" s="85">
        <v>34</v>
      </c>
      <c r="FC629" s="85">
        <v>99</v>
      </c>
      <c r="FD629" s="85">
        <v>128</v>
      </c>
      <c r="FE629" s="85">
        <v>13</v>
      </c>
      <c r="FL629" s="86">
        <f t="shared" si="498"/>
        <v>192.5</v>
      </c>
      <c r="FM629" s="99">
        <f t="shared" si="486"/>
        <v>9</v>
      </c>
      <c r="FN629" s="99">
        <f t="shared" si="487"/>
        <v>1</v>
      </c>
      <c r="FO629" s="100">
        <f t="shared" si="488"/>
        <v>1.53</v>
      </c>
      <c r="FP629" s="100">
        <f t="shared" si="489"/>
        <v>171</v>
      </c>
      <c r="FQ629" s="101">
        <v>0.1751903772931811</v>
      </c>
      <c r="FR629" s="101">
        <v>0.12616975983312603</v>
      </c>
      <c r="FS629" s="101">
        <v>7.3684210526315727E-2</v>
      </c>
      <c r="FT629" s="100" t="s">
        <v>1990</v>
      </c>
      <c r="FU629" s="100" t="s">
        <v>1991</v>
      </c>
      <c r="FV629" s="100" t="s">
        <v>1992</v>
      </c>
      <c r="FW629" s="100" t="s">
        <v>1993</v>
      </c>
      <c r="FX629" s="100" t="s">
        <v>1675</v>
      </c>
      <c r="FY629" s="100" t="s">
        <v>1697</v>
      </c>
      <c r="FZ629" s="100" t="s">
        <v>1718</v>
      </c>
      <c r="GA629" s="100" t="s">
        <v>1457</v>
      </c>
      <c r="GB629" s="100"/>
    </row>
    <row r="630" spans="1:184" hidden="1" x14ac:dyDescent="0.25">
      <c r="A630" s="32" t="s">
        <v>612</v>
      </c>
      <c r="B630" s="90" t="s">
        <v>618</v>
      </c>
      <c r="C630" s="41" t="str">
        <f>'[1]Özet tablo'!P629</f>
        <v>KONYA</v>
      </c>
      <c r="D630" s="41"/>
      <c r="E630" s="41"/>
      <c r="F630" s="41"/>
      <c r="G630" s="91">
        <v>39</v>
      </c>
      <c r="H630" s="91">
        <v>153</v>
      </c>
      <c r="I630" s="91">
        <v>183</v>
      </c>
      <c r="J630" s="91">
        <v>375</v>
      </c>
      <c r="K630" s="92">
        <v>32</v>
      </c>
      <c r="L630" s="92">
        <v>190</v>
      </c>
      <c r="M630" s="92">
        <v>185</v>
      </c>
      <c r="N630" s="92">
        <v>407</v>
      </c>
      <c r="O630" s="93">
        <v>63</v>
      </c>
      <c r="P630" s="40">
        <v>42</v>
      </c>
      <c r="Q630" s="94">
        <f t="shared" si="499"/>
        <v>32</v>
      </c>
      <c r="R630" s="95">
        <f t="shared" si="500"/>
        <v>8.533333333333333E-2</v>
      </c>
      <c r="S630" s="96">
        <v>274</v>
      </c>
      <c r="T630" s="96">
        <v>396</v>
      </c>
      <c r="U630" s="96">
        <v>272</v>
      </c>
      <c r="V630" s="96">
        <v>365</v>
      </c>
      <c r="W630" s="96">
        <v>668</v>
      </c>
      <c r="X630" s="96">
        <v>942</v>
      </c>
      <c r="Y630" s="73">
        <f t="shared" si="458"/>
        <v>11.678832116788321</v>
      </c>
      <c r="Z630" s="73">
        <f t="shared" si="459"/>
        <v>47.979797979797979</v>
      </c>
      <c r="AA630" s="73">
        <f t="shared" si="460"/>
        <v>75.735294117647058</v>
      </c>
      <c r="AB630" s="73">
        <f t="shared" si="461"/>
        <v>59.281437125748504</v>
      </c>
      <c r="AC630" s="73">
        <f t="shared" si="462"/>
        <v>45.43524416135881</v>
      </c>
      <c r="AD630" s="97">
        <f t="shared" si="463"/>
        <v>272</v>
      </c>
      <c r="AE630" s="40">
        <f t="shared" si="464"/>
        <v>66</v>
      </c>
      <c r="AF630" s="98">
        <v>331</v>
      </c>
      <c r="AG630" s="98">
        <v>268</v>
      </c>
      <c r="AH630" s="98">
        <v>327</v>
      </c>
      <c r="AI630" s="98">
        <v>293</v>
      </c>
      <c r="AJ630" s="98">
        <v>87</v>
      </c>
      <c r="AK630" s="98">
        <v>66</v>
      </c>
      <c r="AL630" s="76">
        <v>26</v>
      </c>
      <c r="AM630" s="76">
        <v>27</v>
      </c>
      <c r="AN630" s="77">
        <v>37</v>
      </c>
      <c r="AO630" s="77">
        <v>163</v>
      </c>
      <c r="AP630" s="77">
        <v>217</v>
      </c>
      <c r="AQ630" s="77">
        <v>6</v>
      </c>
      <c r="AR630" s="77">
        <f t="shared" si="490"/>
        <v>423</v>
      </c>
      <c r="AS630" s="77">
        <v>44</v>
      </c>
      <c r="AT630" s="78">
        <v>50</v>
      </c>
      <c r="AU630" s="79">
        <v>42</v>
      </c>
      <c r="AV630" s="80">
        <f t="shared" si="465"/>
        <v>38.502673796791441</v>
      </c>
      <c r="AW630" s="80">
        <f t="shared" si="466"/>
        <v>55.161290322580648</v>
      </c>
      <c r="AX630" s="80">
        <f t="shared" si="467"/>
        <v>61.092150170648466</v>
      </c>
      <c r="AY630" s="81">
        <f t="shared" si="468"/>
        <v>13.805970149253731</v>
      </c>
      <c r="AZ630" s="81">
        <f t="shared" si="469"/>
        <v>49.847094801223243</v>
      </c>
      <c r="BA630" s="81">
        <f t="shared" si="470"/>
        <v>81.315789473684205</v>
      </c>
      <c r="BB630" s="81">
        <f t="shared" si="471"/>
        <v>66.760961810466753</v>
      </c>
      <c r="BC630" s="81">
        <f t="shared" si="472"/>
        <v>53.395061728395063</v>
      </c>
      <c r="BD630" s="82">
        <f t="shared" si="491"/>
        <v>71</v>
      </c>
      <c r="BE630" s="83">
        <v>26</v>
      </c>
      <c r="BF630" s="83">
        <v>29</v>
      </c>
      <c r="BG630" s="83">
        <v>34</v>
      </c>
      <c r="BH630" s="83">
        <v>146</v>
      </c>
      <c r="BI630" s="83">
        <v>241</v>
      </c>
      <c r="BJ630" s="83">
        <v>7</v>
      </c>
      <c r="BK630" s="77">
        <f t="shared" si="492"/>
        <v>428</v>
      </c>
      <c r="BL630" s="83">
        <f t="shared" si="473"/>
        <v>25</v>
      </c>
      <c r="BM630" s="84">
        <v>25</v>
      </c>
      <c r="BN630" s="83">
        <f t="shared" si="474"/>
        <v>27</v>
      </c>
      <c r="BO630" s="83">
        <f t="shared" si="475"/>
        <v>24</v>
      </c>
      <c r="BP630" s="83">
        <f t="shared" si="476"/>
        <v>136</v>
      </c>
      <c r="BQ630" s="83">
        <f t="shared" si="477"/>
        <v>226</v>
      </c>
      <c r="BR630" s="83">
        <f t="shared" si="478"/>
        <v>7</v>
      </c>
      <c r="BS630" s="77">
        <f t="shared" si="493"/>
        <v>393</v>
      </c>
      <c r="BT630" s="83">
        <f t="shared" si="479"/>
        <v>0</v>
      </c>
      <c r="BU630" s="77"/>
      <c r="BV630" s="83">
        <f t="shared" si="480"/>
        <v>0</v>
      </c>
      <c r="BW630" s="83">
        <f t="shared" si="481"/>
        <v>0</v>
      </c>
      <c r="BX630" s="83">
        <f t="shared" si="482"/>
        <v>0</v>
      </c>
      <c r="BY630" s="83">
        <f t="shared" si="483"/>
        <v>0</v>
      </c>
      <c r="BZ630" s="83">
        <f t="shared" si="484"/>
        <v>0</v>
      </c>
      <c r="CA630" s="77">
        <f t="shared" si="494"/>
        <v>0</v>
      </c>
      <c r="CB630" s="85">
        <v>1</v>
      </c>
      <c r="CC630" s="77">
        <v>2</v>
      </c>
      <c r="CD630" s="85">
        <v>2</v>
      </c>
      <c r="CE630" s="85">
        <v>10</v>
      </c>
      <c r="CF630" s="85">
        <v>10</v>
      </c>
      <c r="CG630" s="85">
        <v>15</v>
      </c>
      <c r="CH630" s="85">
        <v>0</v>
      </c>
      <c r="CI630" s="77">
        <f t="shared" si="495"/>
        <v>35</v>
      </c>
      <c r="CP630" s="77">
        <f t="shared" si="496"/>
        <v>0</v>
      </c>
      <c r="CQ630" s="85">
        <f t="shared" si="485"/>
        <v>0</v>
      </c>
      <c r="CR630" s="77"/>
      <c r="CS630" s="85">
        <f t="shared" si="454"/>
        <v>0</v>
      </c>
      <c r="CT630" s="85">
        <f t="shared" si="455"/>
        <v>0</v>
      </c>
      <c r="CU630" s="85">
        <f t="shared" si="456"/>
        <v>0</v>
      </c>
      <c r="CV630" s="85">
        <f t="shared" si="457"/>
        <v>0</v>
      </c>
      <c r="CW630" s="85">
        <f t="shared" si="453"/>
        <v>0</v>
      </c>
      <c r="CX630" s="77">
        <f t="shared" si="497"/>
        <v>0</v>
      </c>
      <c r="ET630" s="85">
        <v>25</v>
      </c>
      <c r="EU630" s="85">
        <v>27</v>
      </c>
      <c r="EV630" s="85">
        <v>24</v>
      </c>
      <c r="EW630" s="85">
        <v>136</v>
      </c>
      <c r="EX630" s="85">
        <v>226</v>
      </c>
      <c r="EY630" s="85">
        <v>7</v>
      </c>
      <c r="FL630" s="86">
        <f t="shared" si="498"/>
        <v>0</v>
      </c>
      <c r="FM630" s="99">
        <f t="shared" si="486"/>
        <v>0</v>
      </c>
      <c r="FN630" s="99">
        <f t="shared" si="487"/>
        <v>0</v>
      </c>
      <c r="FO630" s="100">
        <f t="shared" si="488"/>
        <v>0</v>
      </c>
      <c r="FP630" s="100">
        <f t="shared" si="489"/>
        <v>0</v>
      </c>
      <c r="FQ630" s="101">
        <v>0.11313027627387576</v>
      </c>
      <c r="FR630" s="101">
        <v>-8.8677575046798851E-3</v>
      </c>
      <c r="FS630" s="101">
        <v>2.174903126096614E-2</v>
      </c>
      <c r="FT630" s="100" t="s">
        <v>2025</v>
      </c>
      <c r="FU630" s="100" t="s">
        <v>1468</v>
      </c>
      <c r="FV630" s="100" t="s">
        <v>2319</v>
      </c>
      <c r="FW630" s="100" t="s">
        <v>1976</v>
      </c>
      <c r="FX630" s="100" t="s">
        <v>2305</v>
      </c>
      <c r="FY630" s="100" t="s">
        <v>2202</v>
      </c>
      <c r="FZ630" s="100" t="s">
        <v>1757</v>
      </c>
      <c r="GA630" s="100" t="s">
        <v>1950</v>
      </c>
      <c r="GB630" s="100"/>
    </row>
    <row r="631" spans="1:184" hidden="1" x14ac:dyDescent="0.25">
      <c r="A631" s="32" t="s">
        <v>612</v>
      </c>
      <c r="B631" s="90" t="s">
        <v>619</v>
      </c>
      <c r="C631" s="41" t="str">
        <f>'[1]Özet tablo'!P630</f>
        <v>KONYA</v>
      </c>
      <c r="D631" s="41"/>
      <c r="E631" s="41"/>
      <c r="F631" s="41"/>
      <c r="G631" s="91">
        <v>65</v>
      </c>
      <c r="H631" s="91">
        <v>328</v>
      </c>
      <c r="I631" s="91">
        <v>363</v>
      </c>
      <c r="J631" s="91">
        <v>756</v>
      </c>
      <c r="K631" s="92">
        <v>68</v>
      </c>
      <c r="L631" s="92">
        <v>355</v>
      </c>
      <c r="M631" s="92">
        <v>372</v>
      </c>
      <c r="N631" s="92">
        <v>795</v>
      </c>
      <c r="O631" s="93">
        <v>126</v>
      </c>
      <c r="P631" s="40">
        <v>45</v>
      </c>
      <c r="Q631" s="94">
        <f t="shared" si="499"/>
        <v>39</v>
      </c>
      <c r="R631" s="95">
        <f t="shared" si="500"/>
        <v>5.1587301587301584E-2</v>
      </c>
      <c r="S631" s="96">
        <v>685</v>
      </c>
      <c r="T631" s="96">
        <v>919</v>
      </c>
      <c r="U631" s="96">
        <v>690</v>
      </c>
      <c r="V631" s="96">
        <v>902</v>
      </c>
      <c r="W631" s="96">
        <v>1609</v>
      </c>
      <c r="X631" s="96">
        <v>2294</v>
      </c>
      <c r="Y631" s="73">
        <f t="shared" si="458"/>
        <v>9.9270072992700733</v>
      </c>
      <c r="Z631" s="73">
        <f t="shared" si="459"/>
        <v>38.62894450489663</v>
      </c>
      <c r="AA631" s="73">
        <f t="shared" si="460"/>
        <v>65.65217391304347</v>
      </c>
      <c r="AB631" s="73">
        <f t="shared" si="461"/>
        <v>50.217526413921689</v>
      </c>
      <c r="AC631" s="73">
        <f t="shared" si="462"/>
        <v>38.186573670444638</v>
      </c>
      <c r="AD631" s="97">
        <f t="shared" si="463"/>
        <v>801</v>
      </c>
      <c r="AE631" s="40">
        <f t="shared" si="464"/>
        <v>237</v>
      </c>
      <c r="AF631" s="98">
        <v>840</v>
      </c>
      <c r="AG631" s="98">
        <v>621</v>
      </c>
      <c r="AH631" s="98">
        <v>869</v>
      </c>
      <c r="AI631" s="98">
        <v>681</v>
      </c>
      <c r="AJ631" s="98">
        <v>206</v>
      </c>
      <c r="AK631" s="98">
        <v>183</v>
      </c>
      <c r="AL631" s="76">
        <v>30</v>
      </c>
      <c r="AM631" s="76">
        <v>37</v>
      </c>
      <c r="AN631" s="77">
        <v>46</v>
      </c>
      <c r="AO631" s="77">
        <v>279</v>
      </c>
      <c r="AP631" s="77">
        <v>380</v>
      </c>
      <c r="AQ631" s="77">
        <v>4</v>
      </c>
      <c r="AR631" s="77">
        <f t="shared" si="490"/>
        <v>709</v>
      </c>
      <c r="AS631" s="77">
        <v>60</v>
      </c>
      <c r="AT631" s="78">
        <v>83</v>
      </c>
      <c r="AU631" s="79">
        <v>132</v>
      </c>
      <c r="AV631" s="80">
        <f t="shared" si="465"/>
        <v>28.417818740399387</v>
      </c>
      <c r="AW631" s="80">
        <f t="shared" si="466"/>
        <v>38.903225806451616</v>
      </c>
      <c r="AX631" s="80">
        <f t="shared" si="467"/>
        <v>47.577092511013213</v>
      </c>
      <c r="AY631" s="81">
        <f t="shared" si="468"/>
        <v>7.4074074074074066</v>
      </c>
      <c r="AZ631" s="81">
        <f t="shared" si="469"/>
        <v>32.105868814729575</v>
      </c>
      <c r="BA631" s="81">
        <f t="shared" si="470"/>
        <v>67.080045095828638</v>
      </c>
      <c r="BB631" s="81">
        <f t="shared" si="471"/>
        <v>49.772209567198175</v>
      </c>
      <c r="BC631" s="81">
        <f t="shared" si="472"/>
        <v>42.50663129973475</v>
      </c>
      <c r="BD631" s="82">
        <f t="shared" si="491"/>
        <v>292</v>
      </c>
      <c r="BE631" s="83">
        <v>30</v>
      </c>
      <c r="BF631" s="83">
        <v>42</v>
      </c>
      <c r="BG631" s="83">
        <v>42</v>
      </c>
      <c r="BH631" s="83">
        <v>254</v>
      </c>
      <c r="BI631" s="83">
        <v>421</v>
      </c>
      <c r="BJ631" s="83">
        <v>6</v>
      </c>
      <c r="BK631" s="77">
        <f t="shared" si="492"/>
        <v>723</v>
      </c>
      <c r="BL631" s="83">
        <f t="shared" si="473"/>
        <v>30</v>
      </c>
      <c r="BM631" s="84">
        <v>37</v>
      </c>
      <c r="BN631" s="83">
        <f t="shared" si="474"/>
        <v>42</v>
      </c>
      <c r="BO631" s="83">
        <f t="shared" si="475"/>
        <v>42</v>
      </c>
      <c r="BP631" s="83">
        <f t="shared" si="476"/>
        <v>254</v>
      </c>
      <c r="BQ631" s="83">
        <f t="shared" si="477"/>
        <v>421</v>
      </c>
      <c r="BR631" s="83">
        <f t="shared" si="478"/>
        <v>6</v>
      </c>
      <c r="BS631" s="77">
        <f t="shared" si="493"/>
        <v>723</v>
      </c>
      <c r="BT631" s="83">
        <f t="shared" si="479"/>
        <v>0</v>
      </c>
      <c r="BU631" s="77"/>
      <c r="BV631" s="83">
        <f t="shared" si="480"/>
        <v>0</v>
      </c>
      <c r="BW631" s="83">
        <f t="shared" si="481"/>
        <v>0</v>
      </c>
      <c r="BX631" s="83">
        <f t="shared" si="482"/>
        <v>0</v>
      </c>
      <c r="BY631" s="83">
        <f t="shared" si="483"/>
        <v>0</v>
      </c>
      <c r="BZ631" s="83">
        <f t="shared" si="484"/>
        <v>0</v>
      </c>
      <c r="CA631" s="77">
        <f t="shared" si="494"/>
        <v>0</v>
      </c>
      <c r="CC631" s="77"/>
      <c r="CI631" s="77">
        <f t="shared" si="495"/>
        <v>0</v>
      </c>
      <c r="CP631" s="77">
        <f t="shared" si="496"/>
        <v>0</v>
      </c>
      <c r="CQ631" s="85">
        <f t="shared" si="485"/>
        <v>0</v>
      </c>
      <c r="CR631" s="77"/>
      <c r="CS631" s="85">
        <f t="shared" si="454"/>
        <v>0</v>
      </c>
      <c r="CT631" s="85">
        <f t="shared" si="455"/>
        <v>0</v>
      </c>
      <c r="CU631" s="85">
        <f t="shared" si="456"/>
        <v>0</v>
      </c>
      <c r="CV631" s="85">
        <f t="shared" si="457"/>
        <v>0</v>
      </c>
      <c r="CW631" s="85">
        <f t="shared" si="453"/>
        <v>0</v>
      </c>
      <c r="CX631" s="77">
        <f t="shared" si="497"/>
        <v>0</v>
      </c>
      <c r="ET631" s="85">
        <v>28</v>
      </c>
      <c r="EU631" s="85">
        <v>34</v>
      </c>
      <c r="EV631" s="85">
        <v>12</v>
      </c>
      <c r="EW631" s="85">
        <v>181</v>
      </c>
      <c r="EX631" s="85">
        <v>353</v>
      </c>
      <c r="EY631" s="85">
        <v>5</v>
      </c>
      <c r="EZ631" s="85">
        <v>2</v>
      </c>
      <c r="FA631" s="85">
        <v>8</v>
      </c>
      <c r="FB631" s="85">
        <v>30</v>
      </c>
      <c r="FC631" s="85">
        <v>73</v>
      </c>
      <c r="FD631" s="85">
        <v>68</v>
      </c>
      <c r="FE631" s="85">
        <v>1</v>
      </c>
      <c r="FL631" s="86">
        <f t="shared" si="498"/>
        <v>339</v>
      </c>
      <c r="FM631" s="99">
        <f t="shared" si="486"/>
        <v>16</v>
      </c>
      <c r="FN631" s="99">
        <f t="shared" si="487"/>
        <v>3</v>
      </c>
      <c r="FO631" s="100">
        <f t="shared" si="488"/>
        <v>2.72</v>
      </c>
      <c r="FP631" s="100">
        <f t="shared" si="489"/>
        <v>513</v>
      </c>
      <c r="FQ631" s="101">
        <v>-0.11790283790283788</v>
      </c>
      <c r="FR631" s="101">
        <v>3.8865664896621695E-3</v>
      </c>
      <c r="FS631" s="101">
        <v>-0.10699248120300761</v>
      </c>
      <c r="FT631" s="100" t="s">
        <v>2310</v>
      </c>
      <c r="FU631" s="100" t="s">
        <v>2086</v>
      </c>
      <c r="FV631" s="100" t="s">
        <v>2000</v>
      </c>
      <c r="FW631" s="100" t="s">
        <v>1913</v>
      </c>
      <c r="FX631" s="100" t="s">
        <v>1659</v>
      </c>
      <c r="FY631" s="100" t="s">
        <v>1878</v>
      </c>
      <c r="FZ631" s="100" t="s">
        <v>1779</v>
      </c>
      <c r="GA631" s="100" t="s">
        <v>2292</v>
      </c>
      <c r="GB631" s="100"/>
    </row>
    <row r="632" spans="1:184" hidden="1" x14ac:dyDescent="0.25">
      <c r="A632" s="32" t="s">
        <v>612</v>
      </c>
      <c r="B632" s="90" t="s">
        <v>620</v>
      </c>
      <c r="C632" s="41" t="str">
        <f>'[1]Özet tablo'!P631</f>
        <v>KONYA</v>
      </c>
      <c r="D632" s="41"/>
      <c r="E632" s="41"/>
      <c r="F632" s="41"/>
      <c r="G632" s="91">
        <v>11</v>
      </c>
      <c r="H632" s="91">
        <v>73</v>
      </c>
      <c r="I632" s="91">
        <v>82</v>
      </c>
      <c r="J632" s="91">
        <v>166</v>
      </c>
      <c r="K632" s="92">
        <v>22</v>
      </c>
      <c r="L632" s="92">
        <v>72</v>
      </c>
      <c r="M632" s="92">
        <v>94</v>
      </c>
      <c r="N632" s="92">
        <v>188</v>
      </c>
      <c r="O632" s="93">
        <v>21</v>
      </c>
      <c r="P632" s="40">
        <v>20</v>
      </c>
      <c r="Q632" s="94">
        <f t="shared" si="499"/>
        <v>22</v>
      </c>
      <c r="R632" s="95">
        <f t="shared" si="500"/>
        <v>0.13253012048192772</v>
      </c>
      <c r="S632" s="96">
        <v>110</v>
      </c>
      <c r="T632" s="96">
        <v>144</v>
      </c>
      <c r="U632" s="96">
        <v>107</v>
      </c>
      <c r="V632" s="96">
        <v>141</v>
      </c>
      <c r="W632" s="96">
        <v>251</v>
      </c>
      <c r="X632" s="96">
        <v>361</v>
      </c>
      <c r="Y632" s="73">
        <f t="shared" si="458"/>
        <v>20</v>
      </c>
      <c r="Z632" s="73">
        <f t="shared" si="459"/>
        <v>50</v>
      </c>
      <c r="AA632" s="73">
        <f t="shared" si="460"/>
        <v>88.785046728971963</v>
      </c>
      <c r="AB632" s="73">
        <f t="shared" si="461"/>
        <v>66.533864541832671</v>
      </c>
      <c r="AC632" s="73">
        <f t="shared" si="462"/>
        <v>52.35457063711911</v>
      </c>
      <c r="AD632" s="97">
        <f t="shared" si="463"/>
        <v>84</v>
      </c>
      <c r="AE632" s="40">
        <f t="shared" si="464"/>
        <v>12</v>
      </c>
      <c r="AF632" s="98">
        <v>144</v>
      </c>
      <c r="AG632" s="98">
        <v>135</v>
      </c>
      <c r="AH632" s="98">
        <v>125</v>
      </c>
      <c r="AI632" s="98">
        <v>107</v>
      </c>
      <c r="AJ632" s="98">
        <v>33</v>
      </c>
      <c r="AK632" s="98">
        <v>25</v>
      </c>
      <c r="AL632" s="76">
        <v>9</v>
      </c>
      <c r="AM632" s="76">
        <v>10</v>
      </c>
      <c r="AN632" s="77">
        <v>16</v>
      </c>
      <c r="AO632" s="77">
        <v>66</v>
      </c>
      <c r="AP632" s="77">
        <v>88</v>
      </c>
      <c r="AQ632" s="77">
        <v>5</v>
      </c>
      <c r="AR632" s="77">
        <f t="shared" si="490"/>
        <v>175</v>
      </c>
      <c r="AS632" s="77">
        <v>23</v>
      </c>
      <c r="AT632" s="78">
        <v>8</v>
      </c>
      <c r="AU632" s="79">
        <v>15</v>
      </c>
      <c r="AV632" s="80">
        <f t="shared" si="465"/>
        <v>35.537190082644628</v>
      </c>
      <c r="AW632" s="80">
        <f t="shared" si="466"/>
        <v>58.620689655172406</v>
      </c>
      <c r="AX632" s="80">
        <f t="shared" si="467"/>
        <v>65.420560747663544</v>
      </c>
      <c r="AY632" s="81">
        <f t="shared" si="468"/>
        <v>11.851851851851853</v>
      </c>
      <c r="AZ632" s="81">
        <f t="shared" si="469"/>
        <v>52.800000000000004</v>
      </c>
      <c r="BA632" s="81">
        <f t="shared" si="470"/>
        <v>79.285714285714278</v>
      </c>
      <c r="BB632" s="81">
        <f t="shared" si="471"/>
        <v>66.79245283018868</v>
      </c>
      <c r="BC632" s="81">
        <f t="shared" si="472"/>
        <v>46.18181818181818</v>
      </c>
      <c r="BD632" s="82">
        <f t="shared" si="491"/>
        <v>29</v>
      </c>
      <c r="BE632" s="83">
        <v>9</v>
      </c>
      <c r="BF632" s="83">
        <v>12</v>
      </c>
      <c r="BG632" s="83">
        <v>15</v>
      </c>
      <c r="BH632" s="83">
        <v>56</v>
      </c>
      <c r="BI632" s="83">
        <v>98</v>
      </c>
      <c r="BJ632" s="83">
        <v>7</v>
      </c>
      <c r="BK632" s="77">
        <f t="shared" si="492"/>
        <v>176</v>
      </c>
      <c r="BL632" s="83">
        <f t="shared" si="473"/>
        <v>9</v>
      </c>
      <c r="BM632" s="84">
        <v>10</v>
      </c>
      <c r="BN632" s="83">
        <f t="shared" si="474"/>
        <v>12</v>
      </c>
      <c r="BO632" s="83">
        <f t="shared" si="475"/>
        <v>15</v>
      </c>
      <c r="BP632" s="83">
        <f t="shared" si="476"/>
        <v>56</v>
      </c>
      <c r="BQ632" s="83">
        <f t="shared" si="477"/>
        <v>98</v>
      </c>
      <c r="BR632" s="83">
        <f t="shared" si="478"/>
        <v>7</v>
      </c>
      <c r="BS632" s="77">
        <f t="shared" si="493"/>
        <v>176</v>
      </c>
      <c r="BT632" s="83">
        <f t="shared" si="479"/>
        <v>0</v>
      </c>
      <c r="BU632" s="77"/>
      <c r="BV632" s="83">
        <f t="shared" si="480"/>
        <v>0</v>
      </c>
      <c r="BW632" s="83">
        <f t="shared" si="481"/>
        <v>0</v>
      </c>
      <c r="BX632" s="83">
        <f t="shared" si="482"/>
        <v>0</v>
      </c>
      <c r="BY632" s="83">
        <f t="shared" si="483"/>
        <v>0</v>
      </c>
      <c r="BZ632" s="83">
        <f t="shared" si="484"/>
        <v>0</v>
      </c>
      <c r="CA632" s="77">
        <f t="shared" si="494"/>
        <v>0</v>
      </c>
      <c r="CC632" s="77"/>
      <c r="CI632" s="77">
        <f t="shared" si="495"/>
        <v>0</v>
      </c>
      <c r="CP632" s="77">
        <f t="shared" si="496"/>
        <v>0</v>
      </c>
      <c r="CQ632" s="85">
        <f t="shared" si="485"/>
        <v>0</v>
      </c>
      <c r="CR632" s="77"/>
      <c r="CS632" s="85">
        <f t="shared" si="454"/>
        <v>0</v>
      </c>
      <c r="CT632" s="85">
        <f t="shared" si="455"/>
        <v>0</v>
      </c>
      <c r="CU632" s="85">
        <f t="shared" si="456"/>
        <v>0</v>
      </c>
      <c r="CV632" s="85">
        <f t="shared" si="457"/>
        <v>0</v>
      </c>
      <c r="CW632" s="85">
        <f t="shared" si="453"/>
        <v>0</v>
      </c>
      <c r="CX632" s="77">
        <f t="shared" si="497"/>
        <v>0</v>
      </c>
      <c r="ET632" s="85">
        <v>9</v>
      </c>
      <c r="EU632" s="85">
        <v>12</v>
      </c>
      <c r="EV632" s="85">
        <v>15</v>
      </c>
      <c r="EW632" s="85">
        <v>56</v>
      </c>
      <c r="EX632" s="85">
        <v>98</v>
      </c>
      <c r="EY632" s="85">
        <v>7</v>
      </c>
      <c r="FL632" s="86">
        <f t="shared" si="498"/>
        <v>0</v>
      </c>
      <c r="FM632" s="99">
        <f t="shared" si="486"/>
        <v>0</v>
      </c>
      <c r="FN632" s="99">
        <f t="shared" si="487"/>
        <v>0</v>
      </c>
      <c r="FO632" s="100">
        <f t="shared" si="488"/>
        <v>0</v>
      </c>
      <c r="FP632" s="100">
        <f t="shared" si="489"/>
        <v>0</v>
      </c>
      <c r="FQ632" s="101">
        <v>0.1202316397654586</v>
      </c>
      <c r="FR632" s="101">
        <v>-2.9743699012663983E-2</v>
      </c>
      <c r="FS632" s="101">
        <v>-3.4162465606706854E-2</v>
      </c>
      <c r="FT632" s="100" t="s">
        <v>2347</v>
      </c>
      <c r="FU632" s="100" t="s">
        <v>1787</v>
      </c>
      <c r="FV632" s="100" t="s">
        <v>2090</v>
      </c>
      <c r="FW632" s="100" t="s">
        <v>2355</v>
      </c>
      <c r="FX632" s="100" t="s">
        <v>1690</v>
      </c>
      <c r="FY632" s="100" t="s">
        <v>2083</v>
      </c>
      <c r="FZ632" s="100" t="s">
        <v>1887</v>
      </c>
      <c r="GA632" s="100" t="s">
        <v>1663</v>
      </c>
      <c r="GB632" s="100"/>
    </row>
    <row r="633" spans="1:184" hidden="1" x14ac:dyDescent="0.25">
      <c r="A633" s="32" t="s">
        <v>612</v>
      </c>
      <c r="B633" s="90" t="s">
        <v>621</v>
      </c>
      <c r="C633" s="41" t="str">
        <f>'[1]Özet tablo'!P632</f>
        <v>KONYA</v>
      </c>
      <c r="D633" s="41"/>
      <c r="E633" s="41"/>
      <c r="F633" s="41"/>
      <c r="G633" s="91">
        <v>68</v>
      </c>
      <c r="H633" s="91">
        <v>410</v>
      </c>
      <c r="I633" s="91">
        <v>499</v>
      </c>
      <c r="J633" s="91">
        <v>977</v>
      </c>
      <c r="K633" s="92">
        <v>75</v>
      </c>
      <c r="L633" s="92">
        <v>400</v>
      </c>
      <c r="M633" s="92">
        <v>579</v>
      </c>
      <c r="N633" s="92">
        <v>1054</v>
      </c>
      <c r="O633" s="93">
        <v>116</v>
      </c>
      <c r="P633" s="40">
        <v>101</v>
      </c>
      <c r="Q633" s="94">
        <f t="shared" si="499"/>
        <v>77</v>
      </c>
      <c r="R633" s="95">
        <f t="shared" si="500"/>
        <v>7.8812691914022515E-2</v>
      </c>
      <c r="S633" s="96">
        <v>938</v>
      </c>
      <c r="T633" s="96">
        <v>1082</v>
      </c>
      <c r="U633" s="96">
        <v>813</v>
      </c>
      <c r="V633" s="96">
        <v>1105</v>
      </c>
      <c r="W633" s="96">
        <v>1895</v>
      </c>
      <c r="X633" s="96">
        <v>2833</v>
      </c>
      <c r="Y633" s="73">
        <f t="shared" si="458"/>
        <v>7.9957356076759067</v>
      </c>
      <c r="Z633" s="73">
        <f t="shared" si="459"/>
        <v>36.968576709796672</v>
      </c>
      <c r="AA633" s="73">
        <f t="shared" si="460"/>
        <v>73.062730627306266</v>
      </c>
      <c r="AB633" s="73">
        <f t="shared" si="461"/>
        <v>52.453825857519789</v>
      </c>
      <c r="AC633" s="73">
        <f t="shared" si="462"/>
        <v>37.733851041298976</v>
      </c>
      <c r="AD633" s="97">
        <f t="shared" si="463"/>
        <v>901</v>
      </c>
      <c r="AE633" s="40">
        <f t="shared" si="464"/>
        <v>219</v>
      </c>
      <c r="AF633" s="98">
        <v>1160</v>
      </c>
      <c r="AG633" s="98">
        <v>879</v>
      </c>
      <c r="AH633" s="98">
        <v>1144</v>
      </c>
      <c r="AI633" s="98">
        <v>801</v>
      </c>
      <c r="AJ633" s="98">
        <v>293</v>
      </c>
      <c r="AK633" s="98">
        <v>248</v>
      </c>
      <c r="AL633" s="76">
        <v>40</v>
      </c>
      <c r="AM633" s="76">
        <v>58</v>
      </c>
      <c r="AN633" s="77">
        <v>62</v>
      </c>
      <c r="AO633" s="77">
        <v>367</v>
      </c>
      <c r="AP633" s="77">
        <v>528</v>
      </c>
      <c r="AQ633" s="77">
        <v>13</v>
      </c>
      <c r="AR633" s="77">
        <f t="shared" si="490"/>
        <v>970</v>
      </c>
      <c r="AS633" s="77">
        <v>103</v>
      </c>
      <c r="AT633" s="78">
        <v>90</v>
      </c>
      <c r="AU633" s="79">
        <v>154</v>
      </c>
      <c r="AV633" s="80">
        <f t="shared" si="465"/>
        <v>29.761904761904763</v>
      </c>
      <c r="AW633" s="80">
        <f t="shared" si="466"/>
        <v>41.388174807197942</v>
      </c>
      <c r="AX633" s="80">
        <f t="shared" si="467"/>
        <v>54.68164794007491</v>
      </c>
      <c r="AY633" s="81">
        <f t="shared" si="468"/>
        <v>7.0534698521046639</v>
      </c>
      <c r="AZ633" s="81">
        <f t="shared" si="469"/>
        <v>32.08041958041958</v>
      </c>
      <c r="BA633" s="81">
        <f t="shared" si="470"/>
        <v>70.566727605118828</v>
      </c>
      <c r="BB633" s="81">
        <f t="shared" si="471"/>
        <v>50.893655049151029</v>
      </c>
      <c r="BC633" s="81">
        <f t="shared" si="472"/>
        <v>42.27065382665991</v>
      </c>
      <c r="BD633" s="82">
        <f t="shared" si="491"/>
        <v>322</v>
      </c>
      <c r="BE633" s="83">
        <v>40</v>
      </c>
      <c r="BF633" s="83">
        <v>62</v>
      </c>
      <c r="BG633" s="83">
        <v>54</v>
      </c>
      <c r="BH633" s="83">
        <v>346</v>
      </c>
      <c r="BI633" s="83">
        <v>557</v>
      </c>
      <c r="BJ633" s="83">
        <v>22</v>
      </c>
      <c r="BK633" s="77">
        <f t="shared" si="492"/>
        <v>979</v>
      </c>
      <c r="BL633" s="83">
        <f t="shared" si="473"/>
        <v>38</v>
      </c>
      <c r="BM633" s="84">
        <v>53</v>
      </c>
      <c r="BN633" s="83">
        <f t="shared" si="474"/>
        <v>56</v>
      </c>
      <c r="BO633" s="83">
        <f t="shared" si="475"/>
        <v>50</v>
      </c>
      <c r="BP633" s="83">
        <f t="shared" si="476"/>
        <v>286</v>
      </c>
      <c r="BQ633" s="83">
        <f t="shared" si="477"/>
        <v>500</v>
      </c>
      <c r="BR633" s="83">
        <f t="shared" si="478"/>
        <v>18</v>
      </c>
      <c r="BS633" s="77">
        <f t="shared" si="493"/>
        <v>854</v>
      </c>
      <c r="BT633" s="83">
        <f t="shared" si="479"/>
        <v>1</v>
      </c>
      <c r="BU633" s="77">
        <v>4</v>
      </c>
      <c r="BV633" s="83">
        <f t="shared" si="480"/>
        <v>5</v>
      </c>
      <c r="BW633" s="83">
        <f t="shared" si="481"/>
        <v>4</v>
      </c>
      <c r="BX633" s="83">
        <f t="shared" si="482"/>
        <v>45</v>
      </c>
      <c r="BY633" s="83">
        <f t="shared" si="483"/>
        <v>53</v>
      </c>
      <c r="BZ633" s="83">
        <f t="shared" si="484"/>
        <v>3</v>
      </c>
      <c r="CA633" s="77">
        <f t="shared" si="494"/>
        <v>105</v>
      </c>
      <c r="CC633" s="77"/>
      <c r="CI633" s="77">
        <f t="shared" si="495"/>
        <v>0</v>
      </c>
      <c r="CP633" s="77">
        <f t="shared" si="496"/>
        <v>0</v>
      </c>
      <c r="CQ633" s="85">
        <f t="shared" si="485"/>
        <v>1</v>
      </c>
      <c r="CR633" s="77">
        <v>1</v>
      </c>
      <c r="CS633" s="85">
        <f t="shared" si="454"/>
        <v>1</v>
      </c>
      <c r="CT633" s="85">
        <f t="shared" si="455"/>
        <v>0</v>
      </c>
      <c r="CU633" s="85">
        <f t="shared" si="456"/>
        <v>15</v>
      </c>
      <c r="CV633" s="85">
        <f t="shared" si="457"/>
        <v>4</v>
      </c>
      <c r="CW633" s="85">
        <f t="shared" ref="CW633:CW696" si="501">DD633+DJ633+DO633+FK633</f>
        <v>1</v>
      </c>
      <c r="CX633" s="77">
        <f t="shared" si="497"/>
        <v>20</v>
      </c>
      <c r="CY633" s="85">
        <v>1</v>
      </c>
      <c r="CZ633" s="85">
        <v>1</v>
      </c>
      <c r="DA633" s="85">
        <v>0</v>
      </c>
      <c r="DB633" s="85">
        <v>15</v>
      </c>
      <c r="DC633" s="85">
        <v>4</v>
      </c>
      <c r="DD633" s="85">
        <v>1</v>
      </c>
      <c r="EB633" s="85">
        <v>1</v>
      </c>
      <c r="EC633" s="85">
        <v>5</v>
      </c>
      <c r="ED633" s="85">
        <v>4</v>
      </c>
      <c r="EE633" s="85">
        <v>45</v>
      </c>
      <c r="EF633" s="85">
        <v>53</v>
      </c>
      <c r="EG633" s="85">
        <v>3</v>
      </c>
      <c r="ET633" s="85">
        <v>35</v>
      </c>
      <c r="EU633" s="85">
        <v>42</v>
      </c>
      <c r="EV633" s="85">
        <v>25</v>
      </c>
      <c r="EW633" s="85">
        <v>194</v>
      </c>
      <c r="EX633" s="85">
        <v>367</v>
      </c>
      <c r="EY633" s="85">
        <v>14</v>
      </c>
      <c r="EZ633" s="85">
        <v>3</v>
      </c>
      <c r="FA633" s="85">
        <v>14</v>
      </c>
      <c r="FB633" s="85">
        <v>25</v>
      </c>
      <c r="FC633" s="85">
        <v>92</v>
      </c>
      <c r="FD633" s="85">
        <v>133</v>
      </c>
      <c r="FE633" s="85">
        <v>4</v>
      </c>
      <c r="FL633" s="86">
        <f t="shared" si="498"/>
        <v>363.5</v>
      </c>
      <c r="FM633" s="99">
        <f t="shared" si="486"/>
        <v>18</v>
      </c>
      <c r="FN633" s="99">
        <f t="shared" si="487"/>
        <v>3</v>
      </c>
      <c r="FO633" s="100">
        <f t="shared" si="488"/>
        <v>3.06</v>
      </c>
      <c r="FP633" s="100">
        <f t="shared" si="489"/>
        <v>513</v>
      </c>
      <c r="FQ633" s="101">
        <v>-4.7599591419816095E-2</v>
      </c>
      <c r="FR633" s="101">
        <v>2.163461538461527E-2</v>
      </c>
      <c r="FS633" s="101">
        <v>0.19259259259259262</v>
      </c>
      <c r="FT633" s="100" t="s">
        <v>2001</v>
      </c>
      <c r="FU633" s="100" t="s">
        <v>2259</v>
      </c>
      <c r="FV633" s="100" t="s">
        <v>1798</v>
      </c>
      <c r="FW633" s="100" t="s">
        <v>2252</v>
      </c>
      <c r="FX633" s="100" t="s">
        <v>2255</v>
      </c>
      <c r="FY633" s="100" t="s">
        <v>2009</v>
      </c>
      <c r="FZ633" s="100" t="s">
        <v>2009</v>
      </c>
      <c r="GA633" s="100" t="s">
        <v>1625</v>
      </c>
      <c r="GB633" s="100"/>
    </row>
    <row r="634" spans="1:184" hidden="1" x14ac:dyDescent="0.25">
      <c r="A634" s="32" t="s">
        <v>612</v>
      </c>
      <c r="B634" s="90" t="s">
        <v>622</v>
      </c>
      <c r="C634" s="41" t="str">
        <f>'[1]Özet tablo'!P633</f>
        <v>KONYA</v>
      </c>
      <c r="D634" s="41"/>
      <c r="E634" s="41"/>
      <c r="F634" s="41"/>
      <c r="G634" s="91">
        <v>9</v>
      </c>
      <c r="H634" s="91">
        <v>39</v>
      </c>
      <c r="I634" s="91">
        <v>21</v>
      </c>
      <c r="J634" s="91">
        <v>69</v>
      </c>
      <c r="K634" s="92">
        <v>7</v>
      </c>
      <c r="L634" s="92">
        <v>23</v>
      </c>
      <c r="M634" s="92">
        <v>18</v>
      </c>
      <c r="N634" s="92">
        <v>48</v>
      </c>
      <c r="O634" s="93">
        <v>7</v>
      </c>
      <c r="P634" s="40"/>
      <c r="Q634" s="94">
        <f t="shared" si="499"/>
        <v>-21</v>
      </c>
      <c r="R634" s="95">
        <f t="shared" si="500"/>
        <v>-0.30434782608695654</v>
      </c>
      <c r="S634" s="96">
        <v>26</v>
      </c>
      <c r="T634" s="96">
        <v>54</v>
      </c>
      <c r="U634" s="96">
        <v>46</v>
      </c>
      <c r="V634" s="96">
        <v>60</v>
      </c>
      <c r="W634" s="96">
        <v>100</v>
      </c>
      <c r="X634" s="96">
        <v>126</v>
      </c>
      <c r="Y634" s="73">
        <f t="shared" si="458"/>
        <v>26.923076923076923</v>
      </c>
      <c r="Z634" s="73">
        <f t="shared" si="459"/>
        <v>42.592592592592595</v>
      </c>
      <c r="AA634" s="73">
        <f t="shared" si="460"/>
        <v>54.347826086956516</v>
      </c>
      <c r="AB634" s="73">
        <f t="shared" si="461"/>
        <v>48</v>
      </c>
      <c r="AC634" s="73">
        <f t="shared" si="462"/>
        <v>43.650793650793652</v>
      </c>
      <c r="AD634" s="97">
        <f t="shared" si="463"/>
        <v>52</v>
      </c>
      <c r="AE634" s="40">
        <f t="shared" si="464"/>
        <v>21</v>
      </c>
      <c r="AF634" s="98">
        <v>46</v>
      </c>
      <c r="AG634" s="98">
        <v>35</v>
      </c>
      <c r="AH634" s="98">
        <v>50</v>
      </c>
      <c r="AI634" s="98">
        <v>41</v>
      </c>
      <c r="AJ634" s="98">
        <v>13</v>
      </c>
      <c r="AK634" s="98">
        <v>19</v>
      </c>
      <c r="AL634" s="76">
        <v>3</v>
      </c>
      <c r="AM634" s="76">
        <v>4</v>
      </c>
      <c r="AN634" s="77">
        <v>2</v>
      </c>
      <c r="AO634" s="77">
        <v>16</v>
      </c>
      <c r="AP634" s="77">
        <v>24</v>
      </c>
      <c r="AQ634" s="77">
        <v>0</v>
      </c>
      <c r="AR634" s="77">
        <f t="shared" si="490"/>
        <v>42</v>
      </c>
      <c r="AS634" s="77">
        <v>2</v>
      </c>
      <c r="AT634" s="78">
        <v>2</v>
      </c>
      <c r="AU634" s="79">
        <v>9</v>
      </c>
      <c r="AV634" s="80">
        <f t="shared" si="465"/>
        <v>31.578947368421051</v>
      </c>
      <c r="AW634" s="80">
        <f t="shared" si="466"/>
        <v>41.758241758241759</v>
      </c>
      <c r="AX634" s="80">
        <f t="shared" si="467"/>
        <v>53.658536585365859</v>
      </c>
      <c r="AY634" s="81">
        <f t="shared" si="468"/>
        <v>5.7142857142857144</v>
      </c>
      <c r="AZ634" s="81">
        <f t="shared" si="469"/>
        <v>32</v>
      </c>
      <c r="BA634" s="81">
        <f t="shared" si="470"/>
        <v>64.81481481481481</v>
      </c>
      <c r="BB634" s="81">
        <f t="shared" si="471"/>
        <v>49.038461538461533</v>
      </c>
      <c r="BC634" s="81">
        <f t="shared" si="472"/>
        <v>41.573033707865171</v>
      </c>
      <c r="BD634" s="82">
        <f t="shared" si="491"/>
        <v>19</v>
      </c>
      <c r="BE634" s="83">
        <v>3</v>
      </c>
      <c r="BF634" s="83">
        <v>3</v>
      </c>
      <c r="BG634" s="83">
        <v>1</v>
      </c>
      <c r="BH634" s="83">
        <v>16</v>
      </c>
      <c r="BI634" s="83">
        <v>28</v>
      </c>
      <c r="BJ634" s="83">
        <v>1</v>
      </c>
      <c r="BK634" s="77">
        <f t="shared" si="492"/>
        <v>46</v>
      </c>
      <c r="BL634" s="83">
        <f t="shared" si="473"/>
        <v>3</v>
      </c>
      <c r="BM634" s="84">
        <v>4</v>
      </c>
      <c r="BN634" s="83">
        <f t="shared" si="474"/>
        <v>3</v>
      </c>
      <c r="BO634" s="83">
        <f t="shared" si="475"/>
        <v>1</v>
      </c>
      <c r="BP634" s="83">
        <f t="shared" si="476"/>
        <v>16</v>
      </c>
      <c r="BQ634" s="83">
        <f t="shared" si="477"/>
        <v>28</v>
      </c>
      <c r="BR634" s="83">
        <f t="shared" si="478"/>
        <v>1</v>
      </c>
      <c r="BS634" s="77">
        <f t="shared" si="493"/>
        <v>46</v>
      </c>
      <c r="BT634" s="83">
        <f t="shared" si="479"/>
        <v>0</v>
      </c>
      <c r="BU634" s="77"/>
      <c r="BV634" s="83">
        <f t="shared" si="480"/>
        <v>0</v>
      </c>
      <c r="BW634" s="83">
        <f t="shared" si="481"/>
        <v>0</v>
      </c>
      <c r="BX634" s="83">
        <f t="shared" si="482"/>
        <v>0</v>
      </c>
      <c r="BY634" s="83">
        <f t="shared" si="483"/>
        <v>0</v>
      </c>
      <c r="BZ634" s="83">
        <f t="shared" si="484"/>
        <v>0</v>
      </c>
      <c r="CA634" s="77">
        <f t="shared" si="494"/>
        <v>0</v>
      </c>
      <c r="CC634" s="77"/>
      <c r="CI634" s="77">
        <f t="shared" si="495"/>
        <v>0</v>
      </c>
      <c r="CP634" s="77">
        <f t="shared" si="496"/>
        <v>0</v>
      </c>
      <c r="CQ634" s="85">
        <f t="shared" si="485"/>
        <v>0</v>
      </c>
      <c r="CR634" s="77"/>
      <c r="CS634" s="85">
        <f t="shared" ref="CS634:CS697" si="502">CZ634+DF634+DK634+FG634</f>
        <v>0</v>
      </c>
      <c r="CT634" s="85">
        <f t="shared" ref="CT634:CT697" si="503">DA634+DG634+DL634+FH634</f>
        <v>0</v>
      </c>
      <c r="CU634" s="85">
        <f t="shared" ref="CU634:CU697" si="504">DB634+DH634+DM634+FI634</f>
        <v>0</v>
      </c>
      <c r="CV634" s="85">
        <f t="shared" ref="CV634:CV697" si="505">DC634+DI634+DN634+FJ634</f>
        <v>0</v>
      </c>
      <c r="CW634" s="85">
        <f t="shared" si="501"/>
        <v>0</v>
      </c>
      <c r="CX634" s="77">
        <f t="shared" si="497"/>
        <v>0</v>
      </c>
      <c r="ET634" s="85">
        <v>3</v>
      </c>
      <c r="EU634" s="85">
        <v>3</v>
      </c>
      <c r="EV634" s="85">
        <v>1</v>
      </c>
      <c r="EW634" s="85">
        <v>16</v>
      </c>
      <c r="EX634" s="85">
        <v>28</v>
      </c>
      <c r="EY634" s="85">
        <v>1</v>
      </c>
      <c r="FL634" s="86">
        <f t="shared" si="498"/>
        <v>21.699999999999996</v>
      </c>
      <c r="FM634" s="99">
        <f t="shared" si="486"/>
        <v>1</v>
      </c>
      <c r="FN634" s="99">
        <f t="shared" si="487"/>
        <v>0</v>
      </c>
      <c r="FO634" s="100">
        <f t="shared" si="488"/>
        <v>0.17</v>
      </c>
      <c r="FP634" s="100">
        <f t="shared" si="489"/>
        <v>0</v>
      </c>
      <c r="FQ634" s="101">
        <v>2.3728813559322087E-2</v>
      </c>
      <c r="FR634" s="101">
        <v>2.6430244228839106E-2</v>
      </c>
      <c r="FS634" s="101">
        <v>0.19905956112852655</v>
      </c>
      <c r="FT634" s="100" t="s">
        <v>1711</v>
      </c>
      <c r="FU634" s="100" t="s">
        <v>1923</v>
      </c>
      <c r="FV634" s="100" t="s">
        <v>1636</v>
      </c>
      <c r="FW634" s="100" t="s">
        <v>1845</v>
      </c>
      <c r="FX634" s="100" t="s">
        <v>2164</v>
      </c>
      <c r="FY634" s="100" t="s">
        <v>1907</v>
      </c>
      <c r="FZ634" s="100" t="s">
        <v>2106</v>
      </c>
      <c r="GA634" s="100" t="s">
        <v>2058</v>
      </c>
      <c r="GB634" s="100"/>
    </row>
    <row r="635" spans="1:184" hidden="1" x14ac:dyDescent="0.25">
      <c r="A635" s="32" t="s">
        <v>612</v>
      </c>
      <c r="B635" s="90" t="s">
        <v>623</v>
      </c>
      <c r="C635" s="41" t="str">
        <f>'[1]Özet tablo'!P634</f>
        <v>KONYA</v>
      </c>
      <c r="D635" s="41"/>
      <c r="E635" s="41"/>
      <c r="F635" s="41"/>
      <c r="G635" s="91">
        <v>5</v>
      </c>
      <c r="H635" s="91">
        <v>24</v>
      </c>
      <c r="I635" s="91">
        <v>24</v>
      </c>
      <c r="J635" s="91">
        <v>53</v>
      </c>
      <c r="K635" s="92">
        <v>10</v>
      </c>
      <c r="L635" s="92">
        <v>27</v>
      </c>
      <c r="M635" s="92">
        <v>23</v>
      </c>
      <c r="N635" s="92">
        <v>60</v>
      </c>
      <c r="O635" s="93">
        <v>5</v>
      </c>
      <c r="P635" s="40">
        <v>6</v>
      </c>
      <c r="Q635" s="94">
        <f t="shared" si="499"/>
        <v>7</v>
      </c>
      <c r="R635" s="95">
        <f t="shared" si="500"/>
        <v>0.13207547169811321</v>
      </c>
      <c r="S635" s="96">
        <v>47</v>
      </c>
      <c r="T635" s="96">
        <v>59</v>
      </c>
      <c r="U635" s="96">
        <v>45</v>
      </c>
      <c r="V635" s="96">
        <v>66</v>
      </c>
      <c r="W635" s="96">
        <v>104</v>
      </c>
      <c r="X635" s="96">
        <v>151</v>
      </c>
      <c r="Y635" s="73">
        <f t="shared" si="458"/>
        <v>21.276595744680851</v>
      </c>
      <c r="Z635" s="73">
        <f t="shared" si="459"/>
        <v>45.762711864406782</v>
      </c>
      <c r="AA635" s="73">
        <f t="shared" si="460"/>
        <v>48.888888888888886</v>
      </c>
      <c r="AB635" s="73">
        <f t="shared" si="461"/>
        <v>47.115384615384613</v>
      </c>
      <c r="AC635" s="73">
        <f t="shared" si="462"/>
        <v>39.072847682119203</v>
      </c>
      <c r="AD635" s="97">
        <f t="shared" si="463"/>
        <v>55</v>
      </c>
      <c r="AE635" s="40">
        <f t="shared" si="464"/>
        <v>23</v>
      </c>
      <c r="AF635" s="98">
        <v>68</v>
      </c>
      <c r="AG635" s="98">
        <v>42</v>
      </c>
      <c r="AH635" s="98">
        <v>64</v>
      </c>
      <c r="AI635" s="98">
        <v>37</v>
      </c>
      <c r="AJ635" s="98">
        <v>21</v>
      </c>
      <c r="AK635" s="98">
        <v>13</v>
      </c>
      <c r="AL635" s="76">
        <v>5</v>
      </c>
      <c r="AM635" s="76">
        <v>5</v>
      </c>
      <c r="AN635" s="77">
        <v>6</v>
      </c>
      <c r="AO635" s="77">
        <v>25</v>
      </c>
      <c r="AP635" s="77">
        <v>28</v>
      </c>
      <c r="AQ635" s="77">
        <v>0</v>
      </c>
      <c r="AR635" s="77">
        <f t="shared" si="490"/>
        <v>59</v>
      </c>
      <c r="AS635" s="77">
        <v>10</v>
      </c>
      <c r="AT635" s="78">
        <v>2</v>
      </c>
      <c r="AU635" s="79">
        <v>4</v>
      </c>
      <c r="AV635" s="80">
        <f t="shared" si="465"/>
        <v>30.37974683544304</v>
      </c>
      <c r="AW635" s="80">
        <f t="shared" si="466"/>
        <v>42.574257425742573</v>
      </c>
      <c r="AX635" s="80">
        <f t="shared" si="467"/>
        <v>48.648648648648653</v>
      </c>
      <c r="AY635" s="81">
        <f t="shared" si="468"/>
        <v>14.285714285714285</v>
      </c>
      <c r="AZ635" s="81">
        <f t="shared" si="469"/>
        <v>39.0625</v>
      </c>
      <c r="BA635" s="81">
        <f t="shared" si="470"/>
        <v>58.620689655172406</v>
      </c>
      <c r="BB635" s="81">
        <f t="shared" si="471"/>
        <v>48.360655737704917</v>
      </c>
      <c r="BC635" s="81">
        <f t="shared" si="472"/>
        <v>40</v>
      </c>
      <c r="BD635" s="82">
        <f t="shared" si="491"/>
        <v>24</v>
      </c>
      <c r="BE635" s="83">
        <v>5</v>
      </c>
      <c r="BF635" s="83">
        <v>5</v>
      </c>
      <c r="BG635" s="83">
        <v>4</v>
      </c>
      <c r="BH635" s="83">
        <v>23</v>
      </c>
      <c r="BI635" s="83">
        <v>29</v>
      </c>
      <c r="BJ635" s="83">
        <v>1</v>
      </c>
      <c r="BK635" s="77">
        <f t="shared" si="492"/>
        <v>57</v>
      </c>
      <c r="BL635" s="83">
        <f t="shared" si="473"/>
        <v>5</v>
      </c>
      <c r="BM635" s="84">
        <v>5</v>
      </c>
      <c r="BN635" s="83">
        <f t="shared" si="474"/>
        <v>5</v>
      </c>
      <c r="BO635" s="83">
        <f t="shared" si="475"/>
        <v>4</v>
      </c>
      <c r="BP635" s="83">
        <f t="shared" si="476"/>
        <v>23</v>
      </c>
      <c r="BQ635" s="83">
        <f t="shared" si="477"/>
        <v>29</v>
      </c>
      <c r="BR635" s="83">
        <f t="shared" si="478"/>
        <v>1</v>
      </c>
      <c r="BS635" s="77">
        <f t="shared" si="493"/>
        <v>57</v>
      </c>
      <c r="BT635" s="83">
        <f t="shared" si="479"/>
        <v>0</v>
      </c>
      <c r="BU635" s="77"/>
      <c r="BV635" s="83">
        <f t="shared" si="480"/>
        <v>0</v>
      </c>
      <c r="BW635" s="83">
        <f t="shared" si="481"/>
        <v>0</v>
      </c>
      <c r="BX635" s="83">
        <f t="shared" si="482"/>
        <v>0</v>
      </c>
      <c r="BY635" s="83">
        <f t="shared" si="483"/>
        <v>0</v>
      </c>
      <c r="BZ635" s="83">
        <f t="shared" si="484"/>
        <v>0</v>
      </c>
      <c r="CA635" s="77">
        <f t="shared" si="494"/>
        <v>0</v>
      </c>
      <c r="CC635" s="77"/>
      <c r="CI635" s="77">
        <f t="shared" si="495"/>
        <v>0</v>
      </c>
      <c r="CP635" s="77">
        <f t="shared" si="496"/>
        <v>0</v>
      </c>
      <c r="CQ635" s="85">
        <f t="shared" si="485"/>
        <v>0</v>
      </c>
      <c r="CR635" s="77"/>
      <c r="CS635" s="85">
        <f t="shared" si="502"/>
        <v>0</v>
      </c>
      <c r="CT635" s="85">
        <f t="shared" si="503"/>
        <v>0</v>
      </c>
      <c r="CU635" s="85">
        <f t="shared" si="504"/>
        <v>0</v>
      </c>
      <c r="CV635" s="85">
        <f t="shared" si="505"/>
        <v>0</v>
      </c>
      <c r="CW635" s="85">
        <f t="shared" si="501"/>
        <v>0</v>
      </c>
      <c r="CX635" s="77">
        <f t="shared" si="497"/>
        <v>0</v>
      </c>
      <c r="ET635" s="85">
        <v>5</v>
      </c>
      <c r="EU635" s="85">
        <v>5</v>
      </c>
      <c r="EV635" s="85">
        <v>4</v>
      </c>
      <c r="EW635" s="85">
        <v>23</v>
      </c>
      <c r="EX635" s="85">
        <v>29</v>
      </c>
      <c r="EY635" s="85">
        <v>1</v>
      </c>
      <c r="FL635" s="86">
        <f t="shared" si="498"/>
        <v>15.699999999999989</v>
      </c>
      <c r="FM635" s="99">
        <f t="shared" si="486"/>
        <v>0</v>
      </c>
      <c r="FN635" s="99">
        <f t="shared" si="487"/>
        <v>0</v>
      </c>
      <c r="FO635" s="100">
        <f t="shared" si="488"/>
        <v>0</v>
      </c>
      <c r="FP635" s="100">
        <f t="shared" si="489"/>
        <v>0</v>
      </c>
      <c r="FQ635" s="101">
        <v>0.79794095757876449</v>
      </c>
      <c r="FR635" s="101">
        <v>0.71987259316026453</v>
      </c>
      <c r="FS635" s="101">
        <v>0.30322580645161284</v>
      </c>
      <c r="FT635" s="100" t="s">
        <v>1444</v>
      </c>
      <c r="FU635" s="100" t="s">
        <v>1445</v>
      </c>
      <c r="FV635" s="100" t="s">
        <v>1446</v>
      </c>
      <c r="FW635" s="100" t="s">
        <v>1425</v>
      </c>
      <c r="FX635" s="100" t="s">
        <v>1447</v>
      </c>
      <c r="FY635" s="100" t="s">
        <v>1443</v>
      </c>
      <c r="FZ635" s="100" t="s">
        <v>1443</v>
      </c>
      <c r="GA635" s="100" t="s">
        <v>1424</v>
      </c>
      <c r="GB635" s="100"/>
    </row>
    <row r="636" spans="1:184" hidden="1" x14ac:dyDescent="0.25">
      <c r="A636" s="32" t="s">
        <v>612</v>
      </c>
      <c r="B636" s="90" t="s">
        <v>624</v>
      </c>
      <c r="C636" s="41" t="str">
        <f>'[1]Özet tablo'!P635</f>
        <v>KONYA</v>
      </c>
      <c r="D636" s="41"/>
      <c r="E636" s="41"/>
      <c r="F636" s="41"/>
      <c r="G636" s="91">
        <v>22</v>
      </c>
      <c r="H636" s="91">
        <v>80</v>
      </c>
      <c r="I636" s="91">
        <v>97</v>
      </c>
      <c r="J636" s="91">
        <v>199</v>
      </c>
      <c r="K636" s="92">
        <v>31</v>
      </c>
      <c r="L636" s="92">
        <v>61</v>
      </c>
      <c r="M636" s="92">
        <v>79</v>
      </c>
      <c r="N636" s="92">
        <v>171</v>
      </c>
      <c r="O636" s="93">
        <v>13</v>
      </c>
      <c r="P636" s="40">
        <v>10</v>
      </c>
      <c r="Q636" s="94">
        <f t="shared" si="499"/>
        <v>-28</v>
      </c>
      <c r="R636" s="95">
        <f t="shared" si="500"/>
        <v>-0.1407035175879397</v>
      </c>
      <c r="S636" s="96">
        <v>119</v>
      </c>
      <c r="T636" s="96">
        <v>170</v>
      </c>
      <c r="U636" s="96">
        <v>101</v>
      </c>
      <c r="V636" s="96">
        <v>151</v>
      </c>
      <c r="W636" s="96">
        <v>271</v>
      </c>
      <c r="X636" s="96">
        <v>390</v>
      </c>
      <c r="Y636" s="73">
        <f t="shared" si="458"/>
        <v>26.05042016806723</v>
      </c>
      <c r="Z636" s="73">
        <f t="shared" si="459"/>
        <v>35.882352941176471</v>
      </c>
      <c r="AA636" s="73">
        <f t="shared" si="460"/>
        <v>81.188118811881196</v>
      </c>
      <c r="AB636" s="73">
        <f t="shared" si="461"/>
        <v>52.767527675276746</v>
      </c>
      <c r="AC636" s="73">
        <f t="shared" si="462"/>
        <v>44.61538461538462</v>
      </c>
      <c r="AD636" s="97">
        <f t="shared" si="463"/>
        <v>128</v>
      </c>
      <c r="AE636" s="40">
        <f t="shared" si="464"/>
        <v>19</v>
      </c>
      <c r="AF636" s="98">
        <v>141</v>
      </c>
      <c r="AG636" s="98">
        <v>123</v>
      </c>
      <c r="AH636" s="98">
        <v>137</v>
      </c>
      <c r="AI636" s="98">
        <v>110</v>
      </c>
      <c r="AJ636" s="98">
        <v>45</v>
      </c>
      <c r="AK636" s="98">
        <v>22</v>
      </c>
      <c r="AL636" s="76">
        <v>7</v>
      </c>
      <c r="AM636" s="76">
        <v>13</v>
      </c>
      <c r="AN636" s="77">
        <v>59</v>
      </c>
      <c r="AO636" s="77">
        <v>101</v>
      </c>
      <c r="AP636" s="77">
        <v>143</v>
      </c>
      <c r="AQ636" s="77">
        <v>3</v>
      </c>
      <c r="AR636" s="77">
        <f t="shared" si="490"/>
        <v>306</v>
      </c>
      <c r="AS636" s="77">
        <v>23</v>
      </c>
      <c r="AT636" s="78">
        <v>5</v>
      </c>
      <c r="AU636" s="79">
        <v>16</v>
      </c>
      <c r="AV636" s="80">
        <f t="shared" si="465"/>
        <v>78.111587982832617</v>
      </c>
      <c r="AW636" s="80">
        <f t="shared" si="466"/>
        <v>90.688259109311744</v>
      </c>
      <c r="AX636" s="80">
        <f t="shared" si="467"/>
        <v>111.81818181818181</v>
      </c>
      <c r="AY636" s="81">
        <f t="shared" si="468"/>
        <v>47.967479674796749</v>
      </c>
      <c r="AZ636" s="81">
        <f t="shared" si="469"/>
        <v>73.722627737226276</v>
      </c>
      <c r="BA636" s="81">
        <f t="shared" si="470"/>
        <v>105.80645161290323</v>
      </c>
      <c r="BB636" s="81">
        <f t="shared" si="471"/>
        <v>90.753424657534239</v>
      </c>
      <c r="BC636" s="81">
        <f t="shared" si="472"/>
        <v>80.2158273381295</v>
      </c>
      <c r="BD636" s="82">
        <f t="shared" si="491"/>
        <v>-9</v>
      </c>
      <c r="BE636" s="83">
        <v>7</v>
      </c>
      <c r="BF636" s="83">
        <v>11</v>
      </c>
      <c r="BG636" s="83">
        <v>17</v>
      </c>
      <c r="BH636" s="83">
        <v>47</v>
      </c>
      <c r="BI636" s="83">
        <v>98</v>
      </c>
      <c r="BJ636" s="83">
        <v>3</v>
      </c>
      <c r="BK636" s="77">
        <f t="shared" si="492"/>
        <v>165</v>
      </c>
      <c r="BL636" s="83">
        <f t="shared" si="473"/>
        <v>7</v>
      </c>
      <c r="BM636" s="84">
        <v>13</v>
      </c>
      <c r="BN636" s="83">
        <f t="shared" si="474"/>
        <v>11</v>
      </c>
      <c r="BO636" s="83">
        <f t="shared" si="475"/>
        <v>17</v>
      </c>
      <c r="BP636" s="83">
        <f t="shared" si="476"/>
        <v>47</v>
      </c>
      <c r="BQ636" s="83">
        <f t="shared" si="477"/>
        <v>98</v>
      </c>
      <c r="BR636" s="83">
        <f t="shared" si="478"/>
        <v>3</v>
      </c>
      <c r="BS636" s="77">
        <f t="shared" si="493"/>
        <v>165</v>
      </c>
      <c r="BT636" s="83">
        <f t="shared" si="479"/>
        <v>0</v>
      </c>
      <c r="BU636" s="77"/>
      <c r="BV636" s="83">
        <f t="shared" si="480"/>
        <v>0</v>
      </c>
      <c r="BW636" s="83">
        <f t="shared" si="481"/>
        <v>0</v>
      </c>
      <c r="BX636" s="83">
        <f t="shared" si="482"/>
        <v>0</v>
      </c>
      <c r="BY636" s="83">
        <f t="shared" si="483"/>
        <v>0</v>
      </c>
      <c r="BZ636" s="83">
        <f t="shared" si="484"/>
        <v>0</v>
      </c>
      <c r="CA636" s="77">
        <f t="shared" si="494"/>
        <v>0</v>
      </c>
      <c r="CC636" s="77"/>
      <c r="CI636" s="77">
        <f t="shared" si="495"/>
        <v>0</v>
      </c>
      <c r="CP636" s="77">
        <f t="shared" si="496"/>
        <v>0</v>
      </c>
      <c r="CQ636" s="85">
        <f t="shared" si="485"/>
        <v>0</v>
      </c>
      <c r="CR636" s="77"/>
      <c r="CS636" s="85">
        <f t="shared" si="502"/>
        <v>0</v>
      </c>
      <c r="CT636" s="85">
        <f t="shared" si="503"/>
        <v>0</v>
      </c>
      <c r="CU636" s="85">
        <f t="shared" si="504"/>
        <v>0</v>
      </c>
      <c r="CV636" s="85">
        <f t="shared" si="505"/>
        <v>0</v>
      </c>
      <c r="CW636" s="85">
        <f t="shared" si="501"/>
        <v>0</v>
      </c>
      <c r="CX636" s="77">
        <f t="shared" si="497"/>
        <v>0</v>
      </c>
      <c r="ET636" s="85">
        <v>5</v>
      </c>
      <c r="EU636" s="85">
        <v>5</v>
      </c>
      <c r="EV636" s="85">
        <v>14</v>
      </c>
      <c r="EW636" s="85">
        <v>23</v>
      </c>
      <c r="EX636" s="85">
        <v>30</v>
      </c>
      <c r="EY636" s="85">
        <v>1</v>
      </c>
      <c r="EZ636" s="85">
        <v>2</v>
      </c>
      <c r="FA636" s="85">
        <v>6</v>
      </c>
      <c r="FB636" s="85">
        <v>3</v>
      </c>
      <c r="FC636" s="85">
        <v>24</v>
      </c>
      <c r="FD636" s="85">
        <v>68</v>
      </c>
      <c r="FE636" s="85">
        <v>2</v>
      </c>
      <c r="FL636" s="86">
        <f t="shared" si="498"/>
        <v>0</v>
      </c>
      <c r="FM636" s="99">
        <f t="shared" si="486"/>
        <v>0</v>
      </c>
      <c r="FN636" s="99">
        <f t="shared" si="487"/>
        <v>0</v>
      </c>
      <c r="FO636" s="100">
        <f t="shared" si="488"/>
        <v>0</v>
      </c>
      <c r="FP636" s="100">
        <f t="shared" si="489"/>
        <v>0</v>
      </c>
      <c r="FQ636" s="101">
        <v>-1.1260504201680659E-2</v>
      </c>
      <c r="FR636" s="101">
        <v>-6.4649824450252136E-2</v>
      </c>
      <c r="FS636" s="101">
        <v>0.13233770192014646</v>
      </c>
      <c r="FT636" s="100" t="s">
        <v>2051</v>
      </c>
      <c r="FU636" s="100" t="s">
        <v>2239</v>
      </c>
      <c r="FV636" s="100" t="s">
        <v>1704</v>
      </c>
      <c r="FW636" s="100" t="s">
        <v>1835</v>
      </c>
      <c r="FX636" s="100" t="s">
        <v>2015</v>
      </c>
      <c r="FY636" s="100" t="s">
        <v>2156</v>
      </c>
      <c r="FZ636" s="100" t="s">
        <v>2228</v>
      </c>
      <c r="GA636" s="100" t="s">
        <v>2197</v>
      </c>
      <c r="GB636" s="100"/>
    </row>
    <row r="637" spans="1:184" hidden="1" x14ac:dyDescent="0.25">
      <c r="A637" s="32" t="s">
        <v>612</v>
      </c>
      <c r="B637" s="90" t="s">
        <v>625</v>
      </c>
      <c r="C637" s="41" t="str">
        <f>'[1]Özet tablo'!P636</f>
        <v>KONYA</v>
      </c>
      <c r="D637" s="41"/>
      <c r="E637" s="41"/>
      <c r="F637" s="41"/>
      <c r="G637" s="91">
        <v>3</v>
      </c>
      <c r="H637" s="91">
        <v>26</v>
      </c>
      <c r="I637" s="91">
        <v>38</v>
      </c>
      <c r="J637" s="91">
        <v>67</v>
      </c>
      <c r="K637" s="92">
        <v>31</v>
      </c>
      <c r="L637" s="92">
        <v>122</v>
      </c>
      <c r="M637" s="92">
        <v>77</v>
      </c>
      <c r="N637" s="92">
        <v>230</v>
      </c>
      <c r="O637" s="93">
        <v>13</v>
      </c>
      <c r="P637" s="40">
        <v>5</v>
      </c>
      <c r="Q637" s="94">
        <f t="shared" si="499"/>
        <v>163</v>
      </c>
      <c r="R637" s="95">
        <f t="shared" si="500"/>
        <v>2.4328358208955225</v>
      </c>
      <c r="S637" s="96">
        <v>137</v>
      </c>
      <c r="T637" s="96">
        <v>200</v>
      </c>
      <c r="U637" s="96">
        <v>144</v>
      </c>
      <c r="V637" s="96">
        <v>200</v>
      </c>
      <c r="W637" s="96">
        <v>344</v>
      </c>
      <c r="X637" s="96">
        <v>481</v>
      </c>
      <c r="Y637" s="73">
        <f t="shared" si="458"/>
        <v>22.627737226277372</v>
      </c>
      <c r="Z637" s="73">
        <f t="shared" si="459"/>
        <v>61</v>
      </c>
      <c r="AA637" s="73">
        <f t="shared" si="460"/>
        <v>59.027777777777779</v>
      </c>
      <c r="AB637" s="73">
        <f t="shared" si="461"/>
        <v>60.174418604651159</v>
      </c>
      <c r="AC637" s="73">
        <f t="shared" si="462"/>
        <v>49.480249480249483</v>
      </c>
      <c r="AD637" s="97">
        <f t="shared" si="463"/>
        <v>137</v>
      </c>
      <c r="AE637" s="40">
        <f t="shared" si="464"/>
        <v>59</v>
      </c>
      <c r="AF637" s="98">
        <v>176</v>
      </c>
      <c r="AG637" s="98">
        <v>132</v>
      </c>
      <c r="AH637" s="98">
        <v>173</v>
      </c>
      <c r="AI637" s="98">
        <v>138</v>
      </c>
      <c r="AJ637" s="98">
        <v>55</v>
      </c>
      <c r="AK637" s="98">
        <v>52</v>
      </c>
      <c r="AL637" s="76">
        <v>10</v>
      </c>
      <c r="AM637" s="76">
        <v>10</v>
      </c>
      <c r="AN637" s="77">
        <v>30</v>
      </c>
      <c r="AO637" s="77">
        <v>77</v>
      </c>
      <c r="AP637" s="77">
        <v>86</v>
      </c>
      <c r="AQ637" s="77">
        <v>4</v>
      </c>
      <c r="AR637" s="77">
        <f t="shared" si="490"/>
        <v>197</v>
      </c>
      <c r="AS637" s="77">
        <v>22</v>
      </c>
      <c r="AT637" s="78">
        <v>11</v>
      </c>
      <c r="AU637" s="79">
        <v>32</v>
      </c>
      <c r="AV637" s="80">
        <f t="shared" si="465"/>
        <v>36.296296296296298</v>
      </c>
      <c r="AW637" s="80">
        <f t="shared" si="466"/>
        <v>46.623794212218648</v>
      </c>
      <c r="AX637" s="80">
        <f t="shared" si="467"/>
        <v>49.275362318840585</v>
      </c>
      <c r="AY637" s="81">
        <f t="shared" si="468"/>
        <v>22.727272727272727</v>
      </c>
      <c r="AZ637" s="81">
        <f t="shared" si="469"/>
        <v>44.508670520231213</v>
      </c>
      <c r="BA637" s="81">
        <f t="shared" si="470"/>
        <v>66.839378238341979</v>
      </c>
      <c r="BB637" s="81">
        <f t="shared" si="471"/>
        <v>56.284153005464475</v>
      </c>
      <c r="BC637" s="81">
        <f t="shared" si="472"/>
        <v>48.923076923076927</v>
      </c>
      <c r="BD637" s="82">
        <f t="shared" si="491"/>
        <v>64</v>
      </c>
      <c r="BE637" s="83">
        <v>10</v>
      </c>
      <c r="BF637" s="83">
        <v>10</v>
      </c>
      <c r="BG637" s="83">
        <v>31</v>
      </c>
      <c r="BH637" s="83">
        <v>70</v>
      </c>
      <c r="BI637" s="83">
        <v>97</v>
      </c>
      <c r="BJ637" s="83">
        <v>8</v>
      </c>
      <c r="BK637" s="77">
        <f t="shared" si="492"/>
        <v>206</v>
      </c>
      <c r="BL637" s="83">
        <f t="shared" si="473"/>
        <v>10</v>
      </c>
      <c r="BM637" s="84">
        <v>10</v>
      </c>
      <c r="BN637" s="83">
        <f t="shared" si="474"/>
        <v>10</v>
      </c>
      <c r="BO637" s="83">
        <f t="shared" si="475"/>
        <v>31</v>
      </c>
      <c r="BP637" s="83">
        <f t="shared" si="476"/>
        <v>70</v>
      </c>
      <c r="BQ637" s="83">
        <f t="shared" si="477"/>
        <v>97</v>
      </c>
      <c r="BR637" s="83">
        <f t="shared" si="478"/>
        <v>8</v>
      </c>
      <c r="BS637" s="77">
        <f t="shared" si="493"/>
        <v>206</v>
      </c>
      <c r="BT637" s="83">
        <f t="shared" si="479"/>
        <v>0</v>
      </c>
      <c r="BU637" s="77"/>
      <c r="BV637" s="83">
        <f t="shared" si="480"/>
        <v>0</v>
      </c>
      <c r="BW637" s="83">
        <f t="shared" si="481"/>
        <v>0</v>
      </c>
      <c r="BX637" s="83">
        <f t="shared" si="482"/>
        <v>0</v>
      </c>
      <c r="BY637" s="83">
        <f t="shared" si="483"/>
        <v>0</v>
      </c>
      <c r="BZ637" s="83">
        <f t="shared" si="484"/>
        <v>0</v>
      </c>
      <c r="CA637" s="77">
        <f t="shared" si="494"/>
        <v>0</v>
      </c>
      <c r="CC637" s="77"/>
      <c r="CI637" s="77">
        <f t="shared" si="495"/>
        <v>0</v>
      </c>
      <c r="CP637" s="77">
        <f t="shared" si="496"/>
        <v>0</v>
      </c>
      <c r="CQ637" s="85">
        <f t="shared" si="485"/>
        <v>0</v>
      </c>
      <c r="CR637" s="77"/>
      <c r="CS637" s="85">
        <f t="shared" si="502"/>
        <v>0</v>
      </c>
      <c r="CT637" s="85">
        <f t="shared" si="503"/>
        <v>0</v>
      </c>
      <c r="CU637" s="85">
        <f t="shared" si="504"/>
        <v>0</v>
      </c>
      <c r="CV637" s="85">
        <f t="shared" si="505"/>
        <v>0</v>
      </c>
      <c r="CW637" s="85">
        <f t="shared" si="501"/>
        <v>0</v>
      </c>
      <c r="CX637" s="77">
        <f t="shared" si="497"/>
        <v>0</v>
      </c>
      <c r="ET637" s="85">
        <v>9</v>
      </c>
      <c r="EU637" s="85">
        <v>9</v>
      </c>
      <c r="EV637" s="85">
        <v>5</v>
      </c>
      <c r="EW637" s="85">
        <v>64</v>
      </c>
      <c r="EX637" s="85">
        <v>89</v>
      </c>
      <c r="EY637" s="85">
        <v>8</v>
      </c>
      <c r="EZ637" s="85">
        <v>1</v>
      </c>
      <c r="FA637" s="85">
        <v>1</v>
      </c>
      <c r="FB637" s="85">
        <v>26</v>
      </c>
      <c r="FC637" s="85">
        <v>6</v>
      </c>
      <c r="FD637" s="85">
        <v>8</v>
      </c>
      <c r="FE637" s="85">
        <v>0</v>
      </c>
      <c r="FL637" s="86">
        <f t="shared" si="498"/>
        <v>39.699999999999989</v>
      </c>
      <c r="FM637" s="99">
        <f t="shared" si="486"/>
        <v>1</v>
      </c>
      <c r="FN637" s="99">
        <f t="shared" si="487"/>
        <v>0</v>
      </c>
      <c r="FO637" s="100">
        <f t="shared" si="488"/>
        <v>0.17</v>
      </c>
      <c r="FP637" s="100">
        <f t="shared" si="489"/>
        <v>0</v>
      </c>
      <c r="FQ637" s="101">
        <v>0.20863696216624841</v>
      </c>
      <c r="FR637" s="101">
        <v>3.5616790548732E-2</v>
      </c>
      <c r="FS637" s="101">
        <v>-1.4555607165215902E-2</v>
      </c>
      <c r="FT637" s="100" t="s">
        <v>1799</v>
      </c>
      <c r="FU637" s="100" t="s">
        <v>1786</v>
      </c>
      <c r="FV637" s="100" t="s">
        <v>2224</v>
      </c>
      <c r="FW637" s="100" t="s">
        <v>2014</v>
      </c>
      <c r="FX637" s="100" t="s">
        <v>2156</v>
      </c>
      <c r="FY637" s="100" t="s">
        <v>1823</v>
      </c>
      <c r="FZ637" s="100" t="s">
        <v>2291</v>
      </c>
      <c r="GA637" s="100" t="s">
        <v>1856</v>
      </c>
      <c r="GB637" s="100"/>
    </row>
    <row r="638" spans="1:184" hidden="1" x14ac:dyDescent="0.25">
      <c r="A638" s="32" t="s">
        <v>612</v>
      </c>
      <c r="B638" s="90" t="s">
        <v>1008</v>
      </c>
      <c r="C638" s="41" t="str">
        <f>'[1]Özet tablo'!P637</f>
        <v>KONYA</v>
      </c>
      <c r="D638" s="41"/>
      <c r="E638" s="41"/>
      <c r="F638" s="41"/>
      <c r="G638" s="91">
        <v>56</v>
      </c>
      <c r="H638" s="91">
        <v>634</v>
      </c>
      <c r="I638" s="91">
        <v>1406</v>
      </c>
      <c r="J638" s="91">
        <v>2096</v>
      </c>
      <c r="K638" s="92">
        <v>148</v>
      </c>
      <c r="L638" s="92">
        <v>654</v>
      </c>
      <c r="M638" s="92">
        <v>1557</v>
      </c>
      <c r="N638" s="92">
        <v>2359</v>
      </c>
      <c r="O638" s="93">
        <v>50</v>
      </c>
      <c r="P638" s="40">
        <v>435</v>
      </c>
      <c r="Q638" s="94">
        <f t="shared" si="499"/>
        <v>263</v>
      </c>
      <c r="R638" s="95">
        <f t="shared" si="500"/>
        <v>0.12547709923664122</v>
      </c>
      <c r="S638" s="96">
        <v>1712</v>
      </c>
      <c r="T638" s="96">
        <v>2013</v>
      </c>
      <c r="U638" s="96">
        <v>1545</v>
      </c>
      <c r="V638" s="96">
        <v>2065</v>
      </c>
      <c r="W638" s="96">
        <v>3558</v>
      </c>
      <c r="X638" s="96">
        <v>5270</v>
      </c>
      <c r="Y638" s="73">
        <f t="shared" si="458"/>
        <v>8.6448598130841123</v>
      </c>
      <c r="Z638" s="73">
        <f t="shared" si="459"/>
        <v>32.488822652757079</v>
      </c>
      <c r="AA638" s="73">
        <f t="shared" si="460"/>
        <v>75.85760517799352</v>
      </c>
      <c r="AB638" s="73">
        <f t="shared" si="461"/>
        <v>51.32096683530073</v>
      </c>
      <c r="AC638" s="73">
        <f t="shared" si="462"/>
        <v>37.457305502846303</v>
      </c>
      <c r="AD638" s="97">
        <f t="shared" si="463"/>
        <v>1732</v>
      </c>
      <c r="AE638" s="40">
        <f t="shared" si="464"/>
        <v>373</v>
      </c>
      <c r="AF638" s="98">
        <v>2181</v>
      </c>
      <c r="AG638" s="98">
        <v>1663</v>
      </c>
      <c r="AH638" s="98">
        <v>2164</v>
      </c>
      <c r="AI638" s="98">
        <v>1508</v>
      </c>
      <c r="AJ638" s="98">
        <v>520</v>
      </c>
      <c r="AK638" s="98">
        <v>397</v>
      </c>
      <c r="AL638" s="76">
        <v>66</v>
      </c>
      <c r="AM638" s="76">
        <v>122</v>
      </c>
      <c r="AN638" s="77">
        <v>155</v>
      </c>
      <c r="AO638" s="77">
        <v>712</v>
      </c>
      <c r="AP638" s="77">
        <v>1364</v>
      </c>
      <c r="AQ638" s="77">
        <v>154</v>
      </c>
      <c r="AR638" s="77">
        <f t="shared" si="490"/>
        <v>2385</v>
      </c>
      <c r="AS638" s="77">
        <v>500</v>
      </c>
      <c r="AT638" s="78">
        <v>40</v>
      </c>
      <c r="AU638" s="79">
        <v>112</v>
      </c>
      <c r="AV638" s="80">
        <f t="shared" si="465"/>
        <v>36.991485335856197</v>
      </c>
      <c r="AW638" s="80">
        <f t="shared" si="466"/>
        <v>47.113289760348579</v>
      </c>
      <c r="AX638" s="80">
        <f t="shared" si="467"/>
        <v>67.50663129973475</v>
      </c>
      <c r="AY638" s="81">
        <f t="shared" si="468"/>
        <v>9.3205051112447386</v>
      </c>
      <c r="AZ638" s="81">
        <f t="shared" si="469"/>
        <v>32.902033271719041</v>
      </c>
      <c r="BA638" s="81">
        <f t="shared" si="470"/>
        <v>74.753451676528599</v>
      </c>
      <c r="BB638" s="81">
        <f t="shared" si="471"/>
        <v>53.148854961832058</v>
      </c>
      <c r="BC638" s="81">
        <f t="shared" si="472"/>
        <v>45.272283933893256</v>
      </c>
      <c r="BD638" s="82">
        <f t="shared" si="491"/>
        <v>512</v>
      </c>
      <c r="BE638" s="83">
        <v>65</v>
      </c>
      <c r="BF638" s="83">
        <v>138</v>
      </c>
      <c r="BG638" s="83">
        <v>167</v>
      </c>
      <c r="BH638" s="83">
        <v>692</v>
      </c>
      <c r="BI638" s="83">
        <v>1379</v>
      </c>
      <c r="BJ638" s="83">
        <v>193</v>
      </c>
      <c r="BK638" s="77">
        <f t="shared" si="492"/>
        <v>2431</v>
      </c>
      <c r="BL638" s="83">
        <f t="shared" si="473"/>
        <v>57</v>
      </c>
      <c r="BM638" s="84">
        <v>98</v>
      </c>
      <c r="BN638" s="83">
        <f t="shared" si="474"/>
        <v>113</v>
      </c>
      <c r="BO638" s="83">
        <f t="shared" si="475"/>
        <v>106</v>
      </c>
      <c r="BP638" s="83">
        <f t="shared" si="476"/>
        <v>558</v>
      </c>
      <c r="BQ638" s="83">
        <f t="shared" si="477"/>
        <v>1241</v>
      </c>
      <c r="BR638" s="83">
        <f t="shared" si="478"/>
        <v>181</v>
      </c>
      <c r="BS638" s="77">
        <f t="shared" si="493"/>
        <v>2086</v>
      </c>
      <c r="BT638" s="83">
        <f t="shared" si="479"/>
        <v>2</v>
      </c>
      <c r="BU638" s="77">
        <v>5</v>
      </c>
      <c r="BV638" s="83">
        <f t="shared" si="480"/>
        <v>5</v>
      </c>
      <c r="BW638" s="83">
        <f t="shared" si="481"/>
        <v>4</v>
      </c>
      <c r="BX638" s="83">
        <f t="shared" si="482"/>
        <v>26</v>
      </c>
      <c r="BY638" s="83">
        <f t="shared" si="483"/>
        <v>46</v>
      </c>
      <c r="BZ638" s="83">
        <f t="shared" si="484"/>
        <v>0</v>
      </c>
      <c r="CA638" s="77">
        <f t="shared" si="494"/>
        <v>76</v>
      </c>
      <c r="CB638" s="85">
        <v>4</v>
      </c>
      <c r="CC638" s="77">
        <v>16</v>
      </c>
      <c r="CD638" s="85">
        <v>17</v>
      </c>
      <c r="CE638" s="85">
        <v>55</v>
      </c>
      <c r="CF638" s="85">
        <v>86</v>
      </c>
      <c r="CG638" s="85">
        <v>77</v>
      </c>
      <c r="CH638" s="85">
        <v>10</v>
      </c>
      <c r="CI638" s="77">
        <f t="shared" si="495"/>
        <v>228</v>
      </c>
      <c r="CP638" s="77">
        <f t="shared" si="496"/>
        <v>0</v>
      </c>
      <c r="CQ638" s="85">
        <f t="shared" si="485"/>
        <v>2</v>
      </c>
      <c r="CR638" s="77">
        <v>3</v>
      </c>
      <c r="CS638" s="85">
        <f t="shared" si="502"/>
        <v>3</v>
      </c>
      <c r="CT638" s="85">
        <f t="shared" si="503"/>
        <v>2</v>
      </c>
      <c r="CU638" s="85">
        <f t="shared" si="504"/>
        <v>22</v>
      </c>
      <c r="CV638" s="85">
        <f t="shared" si="505"/>
        <v>15</v>
      </c>
      <c r="CW638" s="85">
        <f t="shared" si="501"/>
        <v>2</v>
      </c>
      <c r="CX638" s="77">
        <f t="shared" si="497"/>
        <v>41</v>
      </c>
      <c r="CY638" s="85">
        <v>2</v>
      </c>
      <c r="CZ638" s="85">
        <v>3</v>
      </c>
      <c r="DA638" s="85">
        <v>2</v>
      </c>
      <c r="DB638" s="85">
        <v>22</v>
      </c>
      <c r="DC638" s="85">
        <v>15</v>
      </c>
      <c r="DD638" s="85">
        <v>2</v>
      </c>
      <c r="DP638" s="85">
        <v>1</v>
      </c>
      <c r="DQ638" s="85">
        <v>2</v>
      </c>
      <c r="DR638" s="85">
        <v>1</v>
      </c>
      <c r="DS638" s="85">
        <v>23</v>
      </c>
      <c r="DT638" s="85">
        <v>16</v>
      </c>
      <c r="DU638" s="85">
        <v>1</v>
      </c>
      <c r="DV638" s="85">
        <v>2</v>
      </c>
      <c r="DW638" s="85">
        <v>5</v>
      </c>
      <c r="DX638" s="85">
        <v>4</v>
      </c>
      <c r="DY638" s="85">
        <v>26</v>
      </c>
      <c r="DZ638" s="85">
        <v>46</v>
      </c>
      <c r="EA638" s="85">
        <v>0</v>
      </c>
      <c r="ET638" s="85">
        <v>53</v>
      </c>
      <c r="EU638" s="85">
        <v>89</v>
      </c>
      <c r="EV638" s="85">
        <v>54</v>
      </c>
      <c r="EW638" s="85">
        <v>364</v>
      </c>
      <c r="EX638" s="85">
        <v>1031</v>
      </c>
      <c r="EY638" s="85">
        <v>158</v>
      </c>
      <c r="EZ638" s="85">
        <v>3</v>
      </c>
      <c r="FA638" s="85">
        <v>22</v>
      </c>
      <c r="FB638" s="85">
        <v>51</v>
      </c>
      <c r="FC638" s="85">
        <v>171</v>
      </c>
      <c r="FD638" s="85">
        <v>194</v>
      </c>
      <c r="FE638" s="85">
        <v>22</v>
      </c>
      <c r="FL638" s="86">
        <f t="shared" si="498"/>
        <v>300.39999999999964</v>
      </c>
      <c r="FM638" s="99">
        <f t="shared" si="486"/>
        <v>15</v>
      </c>
      <c r="FN638" s="99">
        <f t="shared" si="487"/>
        <v>3</v>
      </c>
      <c r="FO638" s="100">
        <f t="shared" si="488"/>
        <v>2.5499999999999998</v>
      </c>
      <c r="FP638" s="100">
        <f t="shared" si="489"/>
        <v>513</v>
      </c>
      <c r="FQ638" s="101">
        <v>-1.4835501668823792E-2</v>
      </c>
      <c r="FR638" s="101">
        <v>7.3469387755101978E-2</v>
      </c>
      <c r="FS638" s="101">
        <v>9.0618019359642532E-2</v>
      </c>
      <c r="FT638" s="100" t="s">
        <v>1517</v>
      </c>
      <c r="FU638" s="100" t="s">
        <v>1518</v>
      </c>
      <c r="FV638" s="100" t="s">
        <v>1519</v>
      </c>
      <c r="FW638" s="100" t="s">
        <v>1520</v>
      </c>
      <c r="FX638" s="100" t="s">
        <v>1501</v>
      </c>
      <c r="FY638" s="100" t="s">
        <v>1513</v>
      </c>
      <c r="FZ638" s="100" t="s">
        <v>1440</v>
      </c>
      <c r="GA638" s="100" t="s">
        <v>1440</v>
      </c>
      <c r="GB638" s="100"/>
    </row>
    <row r="639" spans="1:184" hidden="1" x14ac:dyDescent="0.25">
      <c r="A639" s="32" t="s">
        <v>612</v>
      </c>
      <c r="B639" s="90" t="s">
        <v>626</v>
      </c>
      <c r="C639" s="41" t="str">
        <f>'[1]Özet tablo'!P638</f>
        <v>KONYA</v>
      </c>
      <c r="D639" s="41"/>
      <c r="E639" s="41"/>
      <c r="F639" s="41"/>
      <c r="G639" s="91">
        <v>51</v>
      </c>
      <c r="H639" s="91">
        <v>102</v>
      </c>
      <c r="I639" s="91">
        <v>59</v>
      </c>
      <c r="J639" s="91">
        <v>212</v>
      </c>
      <c r="K639" s="92">
        <v>69</v>
      </c>
      <c r="L639" s="92">
        <v>117</v>
      </c>
      <c r="M639" s="92">
        <v>64</v>
      </c>
      <c r="N639" s="92">
        <v>250</v>
      </c>
      <c r="O639" s="93">
        <v>28</v>
      </c>
      <c r="P639" s="40">
        <v>13</v>
      </c>
      <c r="Q639" s="94">
        <f t="shared" si="499"/>
        <v>38</v>
      </c>
      <c r="R639" s="95">
        <f t="shared" si="500"/>
        <v>0.17924528301886791</v>
      </c>
      <c r="S639" s="96">
        <v>136</v>
      </c>
      <c r="T639" s="96">
        <v>171</v>
      </c>
      <c r="U639" s="96">
        <v>97</v>
      </c>
      <c r="V639" s="96">
        <v>141</v>
      </c>
      <c r="W639" s="96">
        <v>268</v>
      </c>
      <c r="X639" s="96">
        <v>404</v>
      </c>
      <c r="Y639" s="73">
        <f t="shared" si="458"/>
        <v>50.735294117647058</v>
      </c>
      <c r="Z639" s="73">
        <f t="shared" si="459"/>
        <v>68.421052631578945</v>
      </c>
      <c r="AA639" s="73">
        <f t="shared" si="460"/>
        <v>81.44329896907216</v>
      </c>
      <c r="AB639" s="73">
        <f t="shared" si="461"/>
        <v>73.134328358208961</v>
      </c>
      <c r="AC639" s="73">
        <f t="shared" si="462"/>
        <v>65.594059405940598</v>
      </c>
      <c r="AD639" s="97">
        <f t="shared" si="463"/>
        <v>72</v>
      </c>
      <c r="AE639" s="40">
        <f t="shared" si="464"/>
        <v>18</v>
      </c>
      <c r="AF639" s="98">
        <v>158</v>
      </c>
      <c r="AG639" s="98">
        <v>107</v>
      </c>
      <c r="AH639" s="98">
        <v>165</v>
      </c>
      <c r="AI639" s="98">
        <v>128</v>
      </c>
      <c r="AJ639" s="98">
        <v>42</v>
      </c>
      <c r="AK639" s="98">
        <v>41</v>
      </c>
      <c r="AL639" s="76">
        <v>12</v>
      </c>
      <c r="AM639" s="76">
        <v>14</v>
      </c>
      <c r="AN639" s="77">
        <v>28</v>
      </c>
      <c r="AO639" s="77">
        <v>112</v>
      </c>
      <c r="AP639" s="77">
        <v>109</v>
      </c>
      <c r="AQ639" s="77">
        <v>1</v>
      </c>
      <c r="AR639" s="77">
        <f t="shared" si="490"/>
        <v>250</v>
      </c>
      <c r="AS639" s="77">
        <v>18</v>
      </c>
      <c r="AT639" s="78">
        <v>17</v>
      </c>
      <c r="AU639" s="79">
        <v>25</v>
      </c>
      <c r="AV639" s="80">
        <f t="shared" si="465"/>
        <v>51.063829787234042</v>
      </c>
      <c r="AW639" s="80">
        <f t="shared" si="466"/>
        <v>69.6245733788396</v>
      </c>
      <c r="AX639" s="80">
        <f t="shared" si="467"/>
        <v>71.875</v>
      </c>
      <c r="AY639" s="81">
        <f t="shared" si="468"/>
        <v>26.168224299065418</v>
      </c>
      <c r="AZ639" s="81">
        <f t="shared" si="469"/>
        <v>67.87878787878789</v>
      </c>
      <c r="BA639" s="81">
        <f t="shared" si="470"/>
        <v>88.823529411764696</v>
      </c>
      <c r="BB639" s="81">
        <f t="shared" si="471"/>
        <v>78.507462686567166</v>
      </c>
      <c r="BC639" s="81">
        <f t="shared" si="472"/>
        <v>64.620938628158839</v>
      </c>
      <c r="BD639" s="82">
        <f t="shared" si="491"/>
        <v>19</v>
      </c>
      <c r="BE639" s="83">
        <v>12</v>
      </c>
      <c r="BF639" s="83">
        <v>15</v>
      </c>
      <c r="BG639" s="83">
        <v>23</v>
      </c>
      <c r="BH639" s="83">
        <v>112</v>
      </c>
      <c r="BI639" s="83">
        <v>119</v>
      </c>
      <c r="BJ639" s="83">
        <v>2</v>
      </c>
      <c r="BK639" s="77">
        <f t="shared" si="492"/>
        <v>256</v>
      </c>
      <c r="BL639" s="83">
        <f t="shared" si="473"/>
        <v>12</v>
      </c>
      <c r="BM639" s="84">
        <v>14</v>
      </c>
      <c r="BN639" s="83">
        <f t="shared" si="474"/>
        <v>15</v>
      </c>
      <c r="BO639" s="83">
        <f t="shared" si="475"/>
        <v>23</v>
      </c>
      <c r="BP639" s="83">
        <f t="shared" si="476"/>
        <v>112</v>
      </c>
      <c r="BQ639" s="83">
        <f t="shared" si="477"/>
        <v>119</v>
      </c>
      <c r="BR639" s="83">
        <f t="shared" si="478"/>
        <v>2</v>
      </c>
      <c r="BS639" s="77">
        <f t="shared" si="493"/>
        <v>256</v>
      </c>
      <c r="BT639" s="83">
        <f t="shared" si="479"/>
        <v>0</v>
      </c>
      <c r="BU639" s="77"/>
      <c r="BV639" s="83">
        <f t="shared" si="480"/>
        <v>0</v>
      </c>
      <c r="BW639" s="83">
        <f t="shared" si="481"/>
        <v>0</v>
      </c>
      <c r="BX639" s="83">
        <f t="shared" si="482"/>
        <v>0</v>
      </c>
      <c r="BY639" s="83">
        <f t="shared" si="483"/>
        <v>0</v>
      </c>
      <c r="BZ639" s="83">
        <f t="shared" si="484"/>
        <v>0</v>
      </c>
      <c r="CA639" s="77">
        <f t="shared" si="494"/>
        <v>0</v>
      </c>
      <c r="CC639" s="77"/>
      <c r="CI639" s="77">
        <f t="shared" si="495"/>
        <v>0</v>
      </c>
      <c r="CP639" s="77">
        <f t="shared" si="496"/>
        <v>0</v>
      </c>
      <c r="CQ639" s="85">
        <f t="shared" si="485"/>
        <v>0</v>
      </c>
      <c r="CR639" s="77"/>
      <c r="CS639" s="85">
        <f t="shared" si="502"/>
        <v>0</v>
      </c>
      <c r="CT639" s="85">
        <f t="shared" si="503"/>
        <v>0</v>
      </c>
      <c r="CU639" s="85">
        <f t="shared" si="504"/>
        <v>0</v>
      </c>
      <c r="CV639" s="85">
        <f t="shared" si="505"/>
        <v>0</v>
      </c>
      <c r="CW639" s="85">
        <f t="shared" si="501"/>
        <v>0</v>
      </c>
      <c r="CX639" s="77">
        <f t="shared" si="497"/>
        <v>0</v>
      </c>
      <c r="ET639" s="85">
        <v>12</v>
      </c>
      <c r="EU639" s="85">
        <v>15</v>
      </c>
      <c r="EV639" s="85">
        <v>23</v>
      </c>
      <c r="EW639" s="85">
        <v>112</v>
      </c>
      <c r="EX639" s="85">
        <v>119</v>
      </c>
      <c r="EY639" s="85">
        <v>2</v>
      </c>
      <c r="FL639" s="86">
        <f t="shared" si="498"/>
        <v>0</v>
      </c>
      <c r="FM639" s="99">
        <f t="shared" si="486"/>
        <v>0</v>
      </c>
      <c r="FN639" s="99">
        <f t="shared" si="487"/>
        <v>0</v>
      </c>
      <c r="FO639" s="100">
        <f t="shared" si="488"/>
        <v>0</v>
      </c>
      <c r="FP639" s="100">
        <f t="shared" si="489"/>
        <v>0</v>
      </c>
      <c r="FQ639" s="101">
        <v>0.27608627327728458</v>
      </c>
      <c r="FR639" s="101">
        <v>0.16639539251283325</v>
      </c>
      <c r="FS639" s="101">
        <v>0.10636331318876638</v>
      </c>
      <c r="FT639" s="100" t="s">
        <v>1572</v>
      </c>
      <c r="FU639" s="100" t="s">
        <v>1687</v>
      </c>
      <c r="FV639" s="100" t="s">
        <v>1688</v>
      </c>
      <c r="FW639" s="100" t="s">
        <v>1501</v>
      </c>
      <c r="FX639" s="100" t="s">
        <v>1689</v>
      </c>
      <c r="FY639" s="100" t="s">
        <v>1655</v>
      </c>
      <c r="FZ639" s="100" t="s">
        <v>1582</v>
      </c>
      <c r="GA639" s="100" t="s">
        <v>1551</v>
      </c>
      <c r="GB639" s="100"/>
    </row>
    <row r="640" spans="1:184" hidden="1" x14ac:dyDescent="0.25">
      <c r="A640" s="32" t="s">
        <v>612</v>
      </c>
      <c r="B640" s="90" t="s">
        <v>627</v>
      </c>
      <c r="C640" s="41" t="str">
        <f>'[1]Özet tablo'!P639</f>
        <v>KONYA</v>
      </c>
      <c r="D640" s="41"/>
      <c r="E640" s="41"/>
      <c r="F640" s="41"/>
      <c r="G640" s="91">
        <v>13</v>
      </c>
      <c r="H640" s="91">
        <v>85</v>
      </c>
      <c r="I640" s="91">
        <v>57</v>
      </c>
      <c r="J640" s="91">
        <v>155</v>
      </c>
      <c r="K640" s="92">
        <v>15</v>
      </c>
      <c r="L640" s="92">
        <v>66</v>
      </c>
      <c r="M640" s="92">
        <v>75</v>
      </c>
      <c r="N640" s="92">
        <v>156</v>
      </c>
      <c r="O640" s="93">
        <v>33</v>
      </c>
      <c r="P640" s="40">
        <v>11</v>
      </c>
      <c r="Q640" s="94">
        <f t="shared" si="499"/>
        <v>1</v>
      </c>
      <c r="R640" s="95">
        <f t="shared" si="500"/>
        <v>6.4516129032258064E-3</v>
      </c>
      <c r="S640" s="96">
        <v>115</v>
      </c>
      <c r="T640" s="96">
        <v>141</v>
      </c>
      <c r="U640" s="96">
        <v>133</v>
      </c>
      <c r="V640" s="96">
        <v>167</v>
      </c>
      <c r="W640" s="96">
        <v>274</v>
      </c>
      <c r="X640" s="96">
        <v>389</v>
      </c>
      <c r="Y640" s="73">
        <f t="shared" si="458"/>
        <v>13.043478260869565</v>
      </c>
      <c r="Z640" s="73">
        <f t="shared" si="459"/>
        <v>46.808510638297875</v>
      </c>
      <c r="AA640" s="73">
        <f t="shared" si="460"/>
        <v>72.932330827067673</v>
      </c>
      <c r="AB640" s="73">
        <f t="shared" si="461"/>
        <v>59.489051094890513</v>
      </c>
      <c r="AC640" s="73">
        <f t="shared" si="462"/>
        <v>45.758354755784062</v>
      </c>
      <c r="AD640" s="97">
        <f t="shared" si="463"/>
        <v>111</v>
      </c>
      <c r="AE640" s="40">
        <f t="shared" si="464"/>
        <v>36</v>
      </c>
      <c r="AF640" s="98">
        <v>155</v>
      </c>
      <c r="AG640" s="98">
        <v>141</v>
      </c>
      <c r="AH640" s="98">
        <v>149</v>
      </c>
      <c r="AI640" s="98">
        <v>109</v>
      </c>
      <c r="AJ640" s="98">
        <v>36</v>
      </c>
      <c r="AK640" s="98">
        <v>35</v>
      </c>
      <c r="AL640" s="76">
        <v>12</v>
      </c>
      <c r="AM640" s="76">
        <v>14</v>
      </c>
      <c r="AN640" s="77">
        <v>50</v>
      </c>
      <c r="AO640" s="77">
        <v>87</v>
      </c>
      <c r="AP640" s="77">
        <v>89</v>
      </c>
      <c r="AQ640" s="77">
        <v>0</v>
      </c>
      <c r="AR640" s="77">
        <f t="shared" si="490"/>
        <v>226</v>
      </c>
      <c r="AS640" s="77">
        <v>12</v>
      </c>
      <c r="AT640" s="78">
        <v>10</v>
      </c>
      <c r="AU640" s="79">
        <v>18</v>
      </c>
      <c r="AV640" s="80">
        <f t="shared" si="465"/>
        <v>50.8</v>
      </c>
      <c r="AW640" s="80">
        <f t="shared" si="466"/>
        <v>63.565891472868216</v>
      </c>
      <c r="AX640" s="80">
        <f t="shared" si="467"/>
        <v>70.642201834862391</v>
      </c>
      <c r="AY640" s="81">
        <f t="shared" si="468"/>
        <v>35.460992907801419</v>
      </c>
      <c r="AZ640" s="81">
        <f t="shared" si="469"/>
        <v>58.389261744966447</v>
      </c>
      <c r="BA640" s="81">
        <f t="shared" si="470"/>
        <v>80.689655172413794</v>
      </c>
      <c r="BB640" s="81">
        <f t="shared" si="471"/>
        <v>69.387755102040813</v>
      </c>
      <c r="BC640" s="81">
        <f t="shared" si="472"/>
        <v>58.391608391608393</v>
      </c>
      <c r="BD640" s="82">
        <f t="shared" si="491"/>
        <v>28</v>
      </c>
      <c r="BE640" s="83">
        <v>12</v>
      </c>
      <c r="BF640" s="83">
        <v>13</v>
      </c>
      <c r="BG640" s="83">
        <v>44</v>
      </c>
      <c r="BH640" s="83">
        <v>82</v>
      </c>
      <c r="BI640" s="83">
        <v>99</v>
      </c>
      <c r="BJ640" s="83">
        <v>1</v>
      </c>
      <c r="BK640" s="77">
        <f t="shared" si="492"/>
        <v>226</v>
      </c>
      <c r="BL640" s="83">
        <f t="shared" si="473"/>
        <v>11</v>
      </c>
      <c r="BM640" s="84">
        <v>12</v>
      </c>
      <c r="BN640" s="83">
        <f t="shared" si="474"/>
        <v>11</v>
      </c>
      <c r="BO640" s="83">
        <f t="shared" si="475"/>
        <v>36</v>
      </c>
      <c r="BP640" s="83">
        <f t="shared" si="476"/>
        <v>66</v>
      </c>
      <c r="BQ640" s="83">
        <f t="shared" si="477"/>
        <v>86</v>
      </c>
      <c r="BR640" s="83">
        <f t="shared" si="478"/>
        <v>1</v>
      </c>
      <c r="BS640" s="77">
        <f t="shared" si="493"/>
        <v>189</v>
      </c>
      <c r="BT640" s="83">
        <f t="shared" si="479"/>
        <v>1</v>
      </c>
      <c r="BU640" s="77">
        <v>2</v>
      </c>
      <c r="BV640" s="83">
        <f t="shared" si="480"/>
        <v>2</v>
      </c>
      <c r="BW640" s="83">
        <f t="shared" si="481"/>
        <v>8</v>
      </c>
      <c r="BX640" s="83">
        <f t="shared" si="482"/>
        <v>16</v>
      </c>
      <c r="BY640" s="83">
        <f t="shared" si="483"/>
        <v>13</v>
      </c>
      <c r="BZ640" s="83">
        <f t="shared" si="484"/>
        <v>0</v>
      </c>
      <c r="CA640" s="77">
        <f t="shared" si="494"/>
        <v>37</v>
      </c>
      <c r="CC640" s="77"/>
      <c r="CI640" s="77">
        <f t="shared" si="495"/>
        <v>0</v>
      </c>
      <c r="CP640" s="77">
        <f t="shared" si="496"/>
        <v>0</v>
      </c>
      <c r="CQ640" s="85">
        <f t="shared" si="485"/>
        <v>0</v>
      </c>
      <c r="CR640" s="77"/>
      <c r="CS640" s="85">
        <f t="shared" si="502"/>
        <v>0</v>
      </c>
      <c r="CT640" s="85">
        <f t="shared" si="503"/>
        <v>0</v>
      </c>
      <c r="CU640" s="85">
        <f t="shared" si="504"/>
        <v>0</v>
      </c>
      <c r="CV640" s="85">
        <f t="shared" si="505"/>
        <v>0</v>
      </c>
      <c r="CW640" s="85">
        <f t="shared" si="501"/>
        <v>0</v>
      </c>
      <c r="CX640" s="77">
        <f t="shared" si="497"/>
        <v>0</v>
      </c>
      <c r="EB640" s="85">
        <v>1</v>
      </c>
      <c r="EC640" s="85">
        <v>2</v>
      </c>
      <c r="ED640" s="85">
        <v>8</v>
      </c>
      <c r="EE640" s="85">
        <v>16</v>
      </c>
      <c r="EF640" s="85">
        <v>13</v>
      </c>
      <c r="EG640" s="85">
        <v>0</v>
      </c>
      <c r="ET640" s="85">
        <v>11</v>
      </c>
      <c r="EU640" s="85">
        <v>11</v>
      </c>
      <c r="EV640" s="85">
        <v>36</v>
      </c>
      <c r="EW640" s="85">
        <v>66</v>
      </c>
      <c r="EX640" s="85">
        <v>86</v>
      </c>
      <c r="EY640" s="85">
        <v>1</v>
      </c>
      <c r="FL640" s="86">
        <f t="shared" si="498"/>
        <v>0</v>
      </c>
      <c r="FM640" s="99">
        <f t="shared" si="486"/>
        <v>0</v>
      </c>
      <c r="FN640" s="99">
        <f t="shared" si="487"/>
        <v>0</v>
      </c>
      <c r="FO640" s="100">
        <f t="shared" si="488"/>
        <v>0</v>
      </c>
      <c r="FP640" s="100">
        <f t="shared" si="489"/>
        <v>0</v>
      </c>
      <c r="FQ640" s="101">
        <v>-9.1250521630268533E-2</v>
      </c>
      <c r="FR640" s="101">
        <v>-0.11960181525398915</v>
      </c>
      <c r="FS640" s="101">
        <v>1.3994169096209971E-2</v>
      </c>
      <c r="FT640" s="100" t="s">
        <v>1653</v>
      </c>
      <c r="FU640" s="100" t="s">
        <v>1521</v>
      </c>
      <c r="FV640" s="100" t="s">
        <v>1654</v>
      </c>
      <c r="FW640" s="100" t="s">
        <v>1514</v>
      </c>
      <c r="FX640" s="100" t="s">
        <v>1655</v>
      </c>
      <c r="FY640" s="100" t="s">
        <v>1656</v>
      </c>
      <c r="FZ640" s="100" t="s">
        <v>1657</v>
      </c>
      <c r="GA640" s="100" t="s">
        <v>1456</v>
      </c>
      <c r="GB640" s="100"/>
    </row>
    <row r="641" spans="1:184" hidden="1" x14ac:dyDescent="0.25">
      <c r="A641" s="32" t="s">
        <v>612</v>
      </c>
      <c r="B641" s="90" t="s">
        <v>628</v>
      </c>
      <c r="C641" s="41" t="str">
        <f>'[1]Özet tablo'!P640</f>
        <v>KONYA</v>
      </c>
      <c r="D641" s="41"/>
      <c r="E641" s="41"/>
      <c r="F641" s="41"/>
      <c r="G641" s="91">
        <v>11</v>
      </c>
      <c r="H641" s="91">
        <v>29</v>
      </c>
      <c r="I641" s="91">
        <v>24</v>
      </c>
      <c r="J641" s="91">
        <v>64</v>
      </c>
      <c r="K641" s="92">
        <v>22</v>
      </c>
      <c r="L641" s="92">
        <v>34</v>
      </c>
      <c r="M641" s="92">
        <v>35</v>
      </c>
      <c r="N641" s="92">
        <v>91</v>
      </c>
      <c r="O641" s="93">
        <v>7</v>
      </c>
      <c r="P641" s="40">
        <v>7</v>
      </c>
      <c r="Q641" s="94">
        <f t="shared" si="499"/>
        <v>27</v>
      </c>
      <c r="R641" s="95">
        <f t="shared" si="500"/>
        <v>0.421875</v>
      </c>
      <c r="S641" s="96">
        <v>42</v>
      </c>
      <c r="T641" s="96">
        <v>50</v>
      </c>
      <c r="U641" s="96">
        <v>47</v>
      </c>
      <c r="V641" s="96">
        <v>64</v>
      </c>
      <c r="W641" s="96">
        <v>97</v>
      </c>
      <c r="X641" s="96">
        <v>139</v>
      </c>
      <c r="Y641" s="73">
        <f t="shared" si="458"/>
        <v>52.380952380952387</v>
      </c>
      <c r="Z641" s="73">
        <f t="shared" si="459"/>
        <v>68</v>
      </c>
      <c r="AA641" s="73">
        <f t="shared" si="460"/>
        <v>74.468085106382972</v>
      </c>
      <c r="AB641" s="73">
        <f t="shared" si="461"/>
        <v>71.134020618556704</v>
      </c>
      <c r="AC641" s="73">
        <f t="shared" si="462"/>
        <v>65.467625899280577</v>
      </c>
      <c r="AD641" s="97">
        <f t="shared" si="463"/>
        <v>28</v>
      </c>
      <c r="AE641" s="40">
        <f t="shared" si="464"/>
        <v>12</v>
      </c>
      <c r="AF641" s="98">
        <v>42</v>
      </c>
      <c r="AG641" s="98">
        <v>30</v>
      </c>
      <c r="AH641" s="98">
        <v>50</v>
      </c>
      <c r="AI641" s="98">
        <v>33</v>
      </c>
      <c r="AJ641" s="98">
        <v>16</v>
      </c>
      <c r="AK641" s="98">
        <v>19</v>
      </c>
      <c r="AL641" s="76">
        <v>6</v>
      </c>
      <c r="AM641" s="76">
        <v>6</v>
      </c>
      <c r="AN641" s="77">
        <v>10</v>
      </c>
      <c r="AO641" s="77">
        <v>25</v>
      </c>
      <c r="AP641" s="77">
        <v>24</v>
      </c>
      <c r="AQ641" s="77">
        <v>0</v>
      </c>
      <c r="AR641" s="77">
        <f t="shared" si="490"/>
        <v>59</v>
      </c>
      <c r="AS641" s="77">
        <v>7</v>
      </c>
      <c r="AT641" s="78">
        <v>5</v>
      </c>
      <c r="AU641" s="79">
        <v>8</v>
      </c>
      <c r="AV641" s="80">
        <f t="shared" si="465"/>
        <v>42.857142857142854</v>
      </c>
      <c r="AW641" s="80">
        <f t="shared" si="466"/>
        <v>50.602409638554214</v>
      </c>
      <c r="AX641" s="80">
        <f t="shared" si="467"/>
        <v>51.515151515151516</v>
      </c>
      <c r="AY641" s="81">
        <f t="shared" si="468"/>
        <v>33.333333333333329</v>
      </c>
      <c r="AZ641" s="81">
        <f t="shared" si="469"/>
        <v>50</v>
      </c>
      <c r="BA641" s="81">
        <f t="shared" si="470"/>
        <v>75.510204081632651</v>
      </c>
      <c r="BB641" s="81">
        <f t="shared" si="471"/>
        <v>62.62626262626263</v>
      </c>
      <c r="BC641" s="81">
        <f t="shared" si="472"/>
        <v>59.493670886075947</v>
      </c>
      <c r="BD641" s="82">
        <f t="shared" si="491"/>
        <v>12</v>
      </c>
      <c r="BE641" s="83">
        <v>6</v>
      </c>
      <c r="BF641" s="83">
        <v>8</v>
      </c>
      <c r="BG641" s="83">
        <v>9</v>
      </c>
      <c r="BH641" s="83">
        <v>26</v>
      </c>
      <c r="BI641" s="83">
        <v>28</v>
      </c>
      <c r="BJ641" s="83">
        <v>1</v>
      </c>
      <c r="BK641" s="77">
        <f t="shared" si="492"/>
        <v>64</v>
      </c>
      <c r="BL641" s="83">
        <f t="shared" si="473"/>
        <v>6</v>
      </c>
      <c r="BM641" s="84">
        <v>6</v>
      </c>
      <c r="BN641" s="83">
        <f t="shared" si="474"/>
        <v>8</v>
      </c>
      <c r="BO641" s="83">
        <f t="shared" si="475"/>
        <v>9</v>
      </c>
      <c r="BP641" s="83">
        <f t="shared" si="476"/>
        <v>26</v>
      </c>
      <c r="BQ641" s="83">
        <f t="shared" si="477"/>
        <v>28</v>
      </c>
      <c r="BR641" s="83">
        <f t="shared" si="478"/>
        <v>1</v>
      </c>
      <c r="BS641" s="77">
        <f t="shared" si="493"/>
        <v>64</v>
      </c>
      <c r="BT641" s="83">
        <f t="shared" si="479"/>
        <v>0</v>
      </c>
      <c r="BU641" s="77"/>
      <c r="BV641" s="83">
        <f t="shared" si="480"/>
        <v>0</v>
      </c>
      <c r="BW641" s="83">
        <f t="shared" si="481"/>
        <v>0</v>
      </c>
      <c r="BX641" s="83">
        <f t="shared" si="482"/>
        <v>0</v>
      </c>
      <c r="BY641" s="83">
        <f t="shared" si="483"/>
        <v>0</v>
      </c>
      <c r="BZ641" s="83">
        <f t="shared" si="484"/>
        <v>0</v>
      </c>
      <c r="CA641" s="77">
        <f t="shared" si="494"/>
        <v>0</v>
      </c>
      <c r="CC641" s="77"/>
      <c r="CI641" s="77">
        <f t="shared" si="495"/>
        <v>0</v>
      </c>
      <c r="CP641" s="77">
        <f t="shared" si="496"/>
        <v>0</v>
      </c>
      <c r="CQ641" s="85">
        <f t="shared" si="485"/>
        <v>0</v>
      </c>
      <c r="CR641" s="77"/>
      <c r="CS641" s="85">
        <f t="shared" si="502"/>
        <v>0</v>
      </c>
      <c r="CT641" s="85">
        <f t="shared" si="503"/>
        <v>0</v>
      </c>
      <c r="CU641" s="85">
        <f t="shared" si="504"/>
        <v>0</v>
      </c>
      <c r="CV641" s="85">
        <f t="shared" si="505"/>
        <v>0</v>
      </c>
      <c r="CW641" s="85">
        <f t="shared" si="501"/>
        <v>0</v>
      </c>
      <c r="CX641" s="77">
        <f t="shared" si="497"/>
        <v>0</v>
      </c>
      <c r="ET641" s="85">
        <v>6</v>
      </c>
      <c r="EU641" s="85">
        <v>8</v>
      </c>
      <c r="EV641" s="85">
        <v>9</v>
      </c>
      <c r="EW641" s="85">
        <v>26</v>
      </c>
      <c r="EX641" s="85">
        <v>28</v>
      </c>
      <c r="EY641" s="85">
        <v>1</v>
      </c>
      <c r="FL641" s="86">
        <f t="shared" si="498"/>
        <v>4.0999999999999943</v>
      </c>
      <c r="FM641" s="99">
        <f t="shared" si="486"/>
        <v>0</v>
      </c>
      <c r="FN641" s="99">
        <f t="shared" si="487"/>
        <v>0</v>
      </c>
      <c r="FO641" s="100">
        <f t="shared" si="488"/>
        <v>0</v>
      </c>
      <c r="FP641" s="100">
        <f t="shared" si="489"/>
        <v>0</v>
      </c>
      <c r="FQ641" s="101">
        <v>5.6451612903225874E-2</v>
      </c>
      <c r="FR641" s="101">
        <v>-2.6552759178019011E-2</v>
      </c>
      <c r="FS641" s="101">
        <v>9.4676001302507473E-2</v>
      </c>
      <c r="FT641" s="100" t="s">
        <v>1894</v>
      </c>
      <c r="FU641" s="100" t="s">
        <v>2354</v>
      </c>
      <c r="FV641" s="100" t="s">
        <v>2004</v>
      </c>
      <c r="FW641" s="100" t="s">
        <v>2338</v>
      </c>
      <c r="FX641" s="100" t="s">
        <v>2318</v>
      </c>
      <c r="FY641" s="100" t="s">
        <v>1770</v>
      </c>
      <c r="FZ641" s="100" t="s">
        <v>2148</v>
      </c>
      <c r="GA641" s="100" t="s">
        <v>2072</v>
      </c>
      <c r="GB641" s="100"/>
    </row>
    <row r="642" spans="1:184" hidden="1" x14ac:dyDescent="0.25">
      <c r="A642" s="32" t="s">
        <v>612</v>
      </c>
      <c r="B642" s="90" t="s">
        <v>629</v>
      </c>
      <c r="C642" s="41" t="str">
        <f>'[1]Özet tablo'!P641</f>
        <v>KONYA</v>
      </c>
      <c r="D642" s="41"/>
      <c r="E642" s="41"/>
      <c r="F642" s="41"/>
      <c r="G642" s="91">
        <v>9</v>
      </c>
      <c r="H642" s="91">
        <v>53</v>
      </c>
      <c r="I642" s="91">
        <v>101</v>
      </c>
      <c r="J642" s="91">
        <v>163</v>
      </c>
      <c r="K642" s="92">
        <v>13</v>
      </c>
      <c r="L642" s="92">
        <v>59</v>
      </c>
      <c r="M642" s="92">
        <v>89</v>
      </c>
      <c r="N642" s="92">
        <v>161</v>
      </c>
      <c r="O642" s="93">
        <v>10</v>
      </c>
      <c r="P642" s="40">
        <v>16</v>
      </c>
      <c r="Q642" s="94">
        <f t="shared" si="499"/>
        <v>-2</v>
      </c>
      <c r="R642" s="95">
        <f t="shared" si="500"/>
        <v>-1.2269938650306749E-2</v>
      </c>
      <c r="S642" s="96">
        <v>121</v>
      </c>
      <c r="T642" s="96">
        <v>153</v>
      </c>
      <c r="U642" s="96">
        <v>119</v>
      </c>
      <c r="V642" s="96">
        <v>156</v>
      </c>
      <c r="W642" s="96">
        <v>272</v>
      </c>
      <c r="X642" s="96">
        <v>393</v>
      </c>
      <c r="Y642" s="73">
        <f t="shared" si="458"/>
        <v>10.743801652892563</v>
      </c>
      <c r="Z642" s="73">
        <f t="shared" si="459"/>
        <v>38.562091503267979</v>
      </c>
      <c r="AA642" s="73">
        <f t="shared" si="460"/>
        <v>69.747899159663859</v>
      </c>
      <c r="AB642" s="73">
        <f t="shared" si="461"/>
        <v>52.205882352941181</v>
      </c>
      <c r="AC642" s="73">
        <f t="shared" si="462"/>
        <v>39.440203562340969</v>
      </c>
      <c r="AD642" s="97">
        <f t="shared" si="463"/>
        <v>130</v>
      </c>
      <c r="AE642" s="40">
        <f t="shared" si="464"/>
        <v>36</v>
      </c>
      <c r="AF642" s="98">
        <v>163</v>
      </c>
      <c r="AG642" s="98">
        <v>128</v>
      </c>
      <c r="AH642" s="98">
        <v>157</v>
      </c>
      <c r="AI642" s="98">
        <v>113</v>
      </c>
      <c r="AJ642" s="98">
        <v>35</v>
      </c>
      <c r="AK642" s="98">
        <v>26</v>
      </c>
      <c r="AL642" s="76">
        <v>8</v>
      </c>
      <c r="AM642" s="76">
        <v>9</v>
      </c>
      <c r="AN642" s="77">
        <v>2</v>
      </c>
      <c r="AO642" s="77">
        <v>42</v>
      </c>
      <c r="AP642" s="77">
        <v>87</v>
      </c>
      <c r="AQ642" s="77">
        <v>1</v>
      </c>
      <c r="AR642" s="77">
        <f t="shared" si="490"/>
        <v>132</v>
      </c>
      <c r="AS642" s="77">
        <v>17</v>
      </c>
      <c r="AT642" s="78">
        <v>7</v>
      </c>
      <c r="AU642" s="79">
        <v>19</v>
      </c>
      <c r="AV642" s="80">
        <f t="shared" si="465"/>
        <v>30.290456431535269</v>
      </c>
      <c r="AW642" s="80">
        <f t="shared" si="466"/>
        <v>41.851851851851848</v>
      </c>
      <c r="AX642" s="80">
        <f t="shared" si="467"/>
        <v>62.831858407079643</v>
      </c>
      <c r="AY642" s="81">
        <f t="shared" si="468"/>
        <v>1.5625</v>
      </c>
      <c r="AZ642" s="81">
        <f t="shared" si="469"/>
        <v>26.751592356687897</v>
      </c>
      <c r="BA642" s="81">
        <f t="shared" si="470"/>
        <v>76.351351351351354</v>
      </c>
      <c r="BB642" s="81">
        <f t="shared" si="471"/>
        <v>50.819672131147541</v>
      </c>
      <c r="BC642" s="81">
        <f t="shared" si="472"/>
        <v>41.666666666666671</v>
      </c>
      <c r="BD642" s="82">
        <f t="shared" si="491"/>
        <v>35</v>
      </c>
      <c r="BE642" s="83">
        <v>9</v>
      </c>
      <c r="BF642" s="83">
        <v>10</v>
      </c>
      <c r="BG642" s="83">
        <v>2</v>
      </c>
      <c r="BH642" s="83">
        <v>47</v>
      </c>
      <c r="BI642" s="83">
        <v>99</v>
      </c>
      <c r="BJ642" s="83">
        <v>2</v>
      </c>
      <c r="BK642" s="77">
        <f t="shared" si="492"/>
        <v>150</v>
      </c>
      <c r="BL642" s="83">
        <f t="shared" si="473"/>
        <v>8</v>
      </c>
      <c r="BM642" s="84">
        <v>9</v>
      </c>
      <c r="BN642" s="83">
        <f t="shared" si="474"/>
        <v>9</v>
      </c>
      <c r="BO642" s="83">
        <f t="shared" si="475"/>
        <v>2</v>
      </c>
      <c r="BP642" s="83">
        <f t="shared" si="476"/>
        <v>37</v>
      </c>
      <c r="BQ642" s="83">
        <f t="shared" si="477"/>
        <v>94</v>
      </c>
      <c r="BR642" s="83">
        <f t="shared" si="478"/>
        <v>2</v>
      </c>
      <c r="BS642" s="77">
        <f t="shared" si="493"/>
        <v>135</v>
      </c>
      <c r="BT642" s="83">
        <f t="shared" si="479"/>
        <v>0</v>
      </c>
      <c r="BU642" s="77"/>
      <c r="BV642" s="83">
        <f t="shared" si="480"/>
        <v>0</v>
      </c>
      <c r="BW642" s="83">
        <f t="shared" si="481"/>
        <v>0</v>
      </c>
      <c r="BX642" s="83">
        <f t="shared" si="482"/>
        <v>0</v>
      </c>
      <c r="BY642" s="83">
        <f t="shared" si="483"/>
        <v>0</v>
      </c>
      <c r="BZ642" s="83">
        <f t="shared" si="484"/>
        <v>0</v>
      </c>
      <c r="CA642" s="77">
        <f t="shared" si="494"/>
        <v>0</v>
      </c>
      <c r="CC642" s="77"/>
      <c r="CI642" s="77">
        <f t="shared" si="495"/>
        <v>0</v>
      </c>
      <c r="CP642" s="77">
        <f t="shared" si="496"/>
        <v>0</v>
      </c>
      <c r="CQ642" s="85">
        <f t="shared" si="485"/>
        <v>1</v>
      </c>
      <c r="CR642" s="77"/>
      <c r="CS642" s="85">
        <f t="shared" si="502"/>
        <v>1</v>
      </c>
      <c r="CT642" s="85">
        <f t="shared" si="503"/>
        <v>0</v>
      </c>
      <c r="CU642" s="85">
        <f t="shared" si="504"/>
        <v>10</v>
      </c>
      <c r="CV642" s="85">
        <f t="shared" si="505"/>
        <v>5</v>
      </c>
      <c r="CW642" s="85">
        <f t="shared" si="501"/>
        <v>0</v>
      </c>
      <c r="CX642" s="77">
        <f t="shared" si="497"/>
        <v>15</v>
      </c>
      <c r="CY642" s="85">
        <v>1</v>
      </c>
      <c r="CZ642" s="85">
        <v>1</v>
      </c>
      <c r="DA642" s="85">
        <v>0</v>
      </c>
      <c r="DB642" s="85">
        <v>10</v>
      </c>
      <c r="DC642" s="85">
        <v>5</v>
      </c>
      <c r="DD642" s="85">
        <v>0</v>
      </c>
      <c r="ET642" s="85">
        <v>8</v>
      </c>
      <c r="EU642" s="85">
        <v>9</v>
      </c>
      <c r="EV642" s="85">
        <v>2</v>
      </c>
      <c r="EW642" s="85">
        <v>37</v>
      </c>
      <c r="EX642" s="85">
        <v>94</v>
      </c>
      <c r="EY642" s="85">
        <v>2</v>
      </c>
      <c r="FL642" s="86">
        <f t="shared" si="498"/>
        <v>52</v>
      </c>
      <c r="FM642" s="99">
        <f t="shared" si="486"/>
        <v>2</v>
      </c>
      <c r="FN642" s="99">
        <f t="shared" si="487"/>
        <v>0</v>
      </c>
      <c r="FO642" s="100">
        <f t="shared" si="488"/>
        <v>0.34</v>
      </c>
      <c r="FP642" s="100">
        <f t="shared" si="489"/>
        <v>0</v>
      </c>
      <c r="FQ642" s="101">
        <v>0.23722979115986814</v>
      </c>
      <c r="FR642" s="101">
        <v>0.10449023923171465</v>
      </c>
      <c r="FS642" s="101">
        <v>4.6522502302025898E-2</v>
      </c>
      <c r="FT642" s="100" t="s">
        <v>1493</v>
      </c>
      <c r="FU642" s="100" t="s">
        <v>2063</v>
      </c>
      <c r="FV642" s="100" t="s">
        <v>2274</v>
      </c>
      <c r="FW642" s="100" t="s">
        <v>2250</v>
      </c>
      <c r="FX642" s="100" t="s">
        <v>2320</v>
      </c>
      <c r="FY642" s="100" t="s">
        <v>2307</v>
      </c>
      <c r="FZ642" s="100" t="s">
        <v>1821</v>
      </c>
      <c r="GA642" s="100" t="s">
        <v>1956</v>
      </c>
      <c r="GB642" s="100"/>
    </row>
    <row r="643" spans="1:184" hidden="1" x14ac:dyDescent="0.25">
      <c r="A643" s="32" t="s">
        <v>612</v>
      </c>
      <c r="B643" s="90" t="s">
        <v>630</v>
      </c>
      <c r="C643" s="41" t="str">
        <f>'[1]Özet tablo'!P642</f>
        <v>KONYA</v>
      </c>
      <c r="D643" s="41"/>
      <c r="E643" s="41"/>
      <c r="F643" s="41"/>
      <c r="G643" s="91">
        <v>57</v>
      </c>
      <c r="H643" s="91">
        <v>224</v>
      </c>
      <c r="I643" s="91">
        <v>371</v>
      </c>
      <c r="J643" s="91">
        <v>652</v>
      </c>
      <c r="K643" s="92">
        <v>61</v>
      </c>
      <c r="L643" s="92">
        <v>231</v>
      </c>
      <c r="M643" s="92">
        <v>407</v>
      </c>
      <c r="N643" s="92">
        <v>699</v>
      </c>
      <c r="O643" s="93">
        <v>36</v>
      </c>
      <c r="P643" s="40">
        <v>81</v>
      </c>
      <c r="Q643" s="94">
        <f t="shared" si="499"/>
        <v>47</v>
      </c>
      <c r="R643" s="95">
        <f t="shared" si="500"/>
        <v>7.2085889570552147E-2</v>
      </c>
      <c r="S643" s="96">
        <v>573</v>
      </c>
      <c r="T643" s="96">
        <v>766</v>
      </c>
      <c r="U643" s="96">
        <v>529</v>
      </c>
      <c r="V643" s="96">
        <v>754</v>
      </c>
      <c r="W643" s="96">
        <v>1295</v>
      </c>
      <c r="X643" s="96">
        <v>1868</v>
      </c>
      <c r="Y643" s="73">
        <f t="shared" si="458"/>
        <v>10.645724258289704</v>
      </c>
      <c r="Z643" s="73">
        <f t="shared" si="459"/>
        <v>30.156657963446477</v>
      </c>
      <c r="AA643" s="73">
        <f t="shared" si="460"/>
        <v>68.43100189035917</v>
      </c>
      <c r="AB643" s="73">
        <f t="shared" si="461"/>
        <v>45.791505791505791</v>
      </c>
      <c r="AC643" s="73">
        <f t="shared" si="462"/>
        <v>35.010706638115629</v>
      </c>
      <c r="AD643" s="97">
        <f t="shared" si="463"/>
        <v>702</v>
      </c>
      <c r="AE643" s="40">
        <f t="shared" si="464"/>
        <v>167</v>
      </c>
      <c r="AF643" s="98">
        <v>742</v>
      </c>
      <c r="AG643" s="98">
        <v>601</v>
      </c>
      <c r="AH643" s="98">
        <v>707</v>
      </c>
      <c r="AI643" s="98">
        <v>545</v>
      </c>
      <c r="AJ643" s="98">
        <v>223</v>
      </c>
      <c r="AK643" s="98">
        <v>140</v>
      </c>
      <c r="AL643" s="76">
        <v>30</v>
      </c>
      <c r="AM643" s="76">
        <v>39</v>
      </c>
      <c r="AN643" s="77">
        <v>43</v>
      </c>
      <c r="AO643" s="77">
        <v>196</v>
      </c>
      <c r="AP643" s="77">
        <v>448</v>
      </c>
      <c r="AQ643" s="77">
        <v>16</v>
      </c>
      <c r="AR643" s="77">
        <f t="shared" si="490"/>
        <v>703</v>
      </c>
      <c r="AS643" s="77">
        <v>128</v>
      </c>
      <c r="AT643" s="78">
        <v>27</v>
      </c>
      <c r="AU643" s="79">
        <v>75</v>
      </c>
      <c r="AV643" s="80">
        <f t="shared" si="465"/>
        <v>33.071553228621291</v>
      </c>
      <c r="AW643" s="80">
        <f t="shared" si="466"/>
        <v>42.492012779552716</v>
      </c>
      <c r="AX643" s="80">
        <f t="shared" si="467"/>
        <v>61.651376146788991</v>
      </c>
      <c r="AY643" s="81">
        <f t="shared" si="468"/>
        <v>7.1547420965058244</v>
      </c>
      <c r="AZ643" s="81">
        <f t="shared" si="469"/>
        <v>27.722772277227726</v>
      </c>
      <c r="BA643" s="81">
        <f t="shared" si="470"/>
        <v>71.614583333333343</v>
      </c>
      <c r="BB643" s="81">
        <f t="shared" si="471"/>
        <v>50.576271186440678</v>
      </c>
      <c r="BC643" s="81">
        <f t="shared" si="472"/>
        <v>43.316289262235209</v>
      </c>
      <c r="BD643" s="82">
        <f t="shared" si="491"/>
        <v>218</v>
      </c>
      <c r="BE643" s="83">
        <v>31</v>
      </c>
      <c r="BF643" s="83">
        <v>44</v>
      </c>
      <c r="BG643" s="83">
        <v>44</v>
      </c>
      <c r="BH643" s="83">
        <v>186</v>
      </c>
      <c r="BI643" s="83">
        <v>463</v>
      </c>
      <c r="BJ643" s="83">
        <v>19</v>
      </c>
      <c r="BK643" s="77">
        <f t="shared" si="492"/>
        <v>712</v>
      </c>
      <c r="BL643" s="83">
        <f t="shared" si="473"/>
        <v>27</v>
      </c>
      <c r="BM643" s="84">
        <v>33</v>
      </c>
      <c r="BN643" s="83">
        <f t="shared" si="474"/>
        <v>37</v>
      </c>
      <c r="BO643" s="83">
        <f t="shared" si="475"/>
        <v>37</v>
      </c>
      <c r="BP643" s="83">
        <f t="shared" si="476"/>
        <v>151</v>
      </c>
      <c r="BQ643" s="83">
        <f t="shared" si="477"/>
        <v>424</v>
      </c>
      <c r="BR643" s="83">
        <f t="shared" si="478"/>
        <v>19</v>
      </c>
      <c r="BS643" s="77">
        <f t="shared" si="493"/>
        <v>631</v>
      </c>
      <c r="BT643" s="83">
        <f t="shared" si="479"/>
        <v>1</v>
      </c>
      <c r="BU643" s="77">
        <v>2</v>
      </c>
      <c r="BV643" s="83">
        <f t="shared" si="480"/>
        <v>1</v>
      </c>
      <c r="BW643" s="83">
        <f t="shared" si="481"/>
        <v>2</v>
      </c>
      <c r="BX643" s="83">
        <f t="shared" si="482"/>
        <v>10</v>
      </c>
      <c r="BY643" s="83">
        <f t="shared" si="483"/>
        <v>8</v>
      </c>
      <c r="BZ643" s="83">
        <f t="shared" si="484"/>
        <v>0</v>
      </c>
      <c r="CA643" s="77">
        <f t="shared" si="494"/>
        <v>20</v>
      </c>
      <c r="CB643" s="85">
        <v>2</v>
      </c>
      <c r="CC643" s="77">
        <v>3</v>
      </c>
      <c r="CD643" s="85">
        <v>5</v>
      </c>
      <c r="CE643" s="85">
        <v>4</v>
      </c>
      <c r="CF643" s="85">
        <v>16</v>
      </c>
      <c r="CG643" s="85">
        <v>27</v>
      </c>
      <c r="CH643" s="85">
        <v>0</v>
      </c>
      <c r="CI643" s="77">
        <f t="shared" si="495"/>
        <v>47</v>
      </c>
      <c r="CP643" s="77">
        <f t="shared" si="496"/>
        <v>0</v>
      </c>
      <c r="CQ643" s="85">
        <f t="shared" si="485"/>
        <v>1</v>
      </c>
      <c r="CR643" s="77">
        <v>1</v>
      </c>
      <c r="CS643" s="85">
        <f t="shared" si="502"/>
        <v>1</v>
      </c>
      <c r="CT643" s="85">
        <f t="shared" si="503"/>
        <v>1</v>
      </c>
      <c r="CU643" s="85">
        <f t="shared" si="504"/>
        <v>9</v>
      </c>
      <c r="CV643" s="85">
        <f t="shared" si="505"/>
        <v>4</v>
      </c>
      <c r="CW643" s="85">
        <f t="shared" si="501"/>
        <v>0</v>
      </c>
      <c r="CX643" s="77">
        <f t="shared" si="497"/>
        <v>14</v>
      </c>
      <c r="CY643" s="85">
        <v>1</v>
      </c>
      <c r="CZ643" s="85">
        <v>1</v>
      </c>
      <c r="DA643" s="85">
        <v>1</v>
      </c>
      <c r="DB643" s="85">
        <v>9</v>
      </c>
      <c r="DC643" s="85">
        <v>4</v>
      </c>
      <c r="DD643" s="85">
        <v>0</v>
      </c>
      <c r="DP643" s="85">
        <v>1</v>
      </c>
      <c r="DQ643" s="85">
        <v>1</v>
      </c>
      <c r="DR643" s="85">
        <v>0</v>
      </c>
      <c r="DS643" s="85">
        <v>6</v>
      </c>
      <c r="DT643" s="85">
        <v>8</v>
      </c>
      <c r="DU643" s="85">
        <v>1</v>
      </c>
      <c r="DV643" s="85">
        <v>1</v>
      </c>
      <c r="DW643" s="85">
        <v>1</v>
      </c>
      <c r="DX643" s="85">
        <v>2</v>
      </c>
      <c r="DY643" s="85">
        <v>10</v>
      </c>
      <c r="DZ643" s="85">
        <v>8</v>
      </c>
      <c r="EA643" s="85">
        <v>0</v>
      </c>
      <c r="ET643" s="85">
        <v>25</v>
      </c>
      <c r="EU643" s="85">
        <v>31</v>
      </c>
      <c r="EV643" s="85">
        <v>14</v>
      </c>
      <c r="EW643" s="85">
        <v>109</v>
      </c>
      <c r="EX643" s="85">
        <v>358</v>
      </c>
      <c r="EY643" s="85">
        <v>13</v>
      </c>
      <c r="EZ643" s="85">
        <v>1</v>
      </c>
      <c r="FA643" s="85">
        <v>5</v>
      </c>
      <c r="FB643" s="85">
        <v>23</v>
      </c>
      <c r="FC643" s="85">
        <v>36</v>
      </c>
      <c r="FD643" s="85">
        <v>58</v>
      </c>
      <c r="FE643" s="85">
        <v>5</v>
      </c>
      <c r="FL643" s="86">
        <f t="shared" si="498"/>
        <v>189.39999999999998</v>
      </c>
      <c r="FM643" s="99">
        <f t="shared" si="486"/>
        <v>9</v>
      </c>
      <c r="FN643" s="99">
        <f t="shared" si="487"/>
        <v>1</v>
      </c>
      <c r="FO643" s="100">
        <f t="shared" si="488"/>
        <v>1.53</v>
      </c>
      <c r="FP643" s="100">
        <f t="shared" si="489"/>
        <v>171</v>
      </c>
      <c r="FQ643" s="101">
        <v>0.25043696218024225</v>
      </c>
      <c r="FR643" s="101">
        <v>7.7025906136069883E-2</v>
      </c>
      <c r="FS643" s="101">
        <v>0.13011152416356891</v>
      </c>
      <c r="FT643" s="100" t="s">
        <v>1945</v>
      </c>
      <c r="FU643" s="100" t="s">
        <v>2256</v>
      </c>
      <c r="FV643" s="100" t="s">
        <v>2011</v>
      </c>
      <c r="FW643" s="100" t="s">
        <v>2202</v>
      </c>
      <c r="FX643" s="100" t="s">
        <v>1669</v>
      </c>
      <c r="FY643" s="100" t="s">
        <v>1448</v>
      </c>
      <c r="FZ643" s="100" t="s">
        <v>1864</v>
      </c>
      <c r="GA643" s="100" t="s">
        <v>2126</v>
      </c>
      <c r="GB643" s="100"/>
    </row>
    <row r="644" spans="1:184" hidden="1" x14ac:dyDescent="0.25">
      <c r="A644" s="32" t="s">
        <v>612</v>
      </c>
      <c r="B644" s="90" t="s">
        <v>631</v>
      </c>
      <c r="C644" s="41" t="str">
        <f>'[1]Özet tablo'!P643</f>
        <v>KONYA</v>
      </c>
      <c r="D644" s="41"/>
      <c r="E644" s="41"/>
      <c r="F644" s="41"/>
      <c r="G644" s="91">
        <v>42</v>
      </c>
      <c r="H644" s="91">
        <v>211</v>
      </c>
      <c r="I644" s="91">
        <v>254</v>
      </c>
      <c r="J644" s="91">
        <v>507</v>
      </c>
      <c r="K644" s="92">
        <v>36</v>
      </c>
      <c r="L644" s="92">
        <v>210</v>
      </c>
      <c r="M644" s="92">
        <v>252</v>
      </c>
      <c r="N644" s="92">
        <v>498</v>
      </c>
      <c r="O644" s="93">
        <v>56</v>
      </c>
      <c r="P644" s="40">
        <v>48</v>
      </c>
      <c r="Q644" s="94">
        <f t="shared" si="499"/>
        <v>-9</v>
      </c>
      <c r="R644" s="95">
        <f t="shared" si="500"/>
        <v>-1.7751479289940829E-2</v>
      </c>
      <c r="S644" s="96">
        <v>463</v>
      </c>
      <c r="T644" s="96">
        <v>545</v>
      </c>
      <c r="U644" s="96">
        <v>416</v>
      </c>
      <c r="V644" s="96">
        <v>564</v>
      </c>
      <c r="W644" s="96">
        <v>961</v>
      </c>
      <c r="X644" s="96">
        <v>1424</v>
      </c>
      <c r="Y644" s="73">
        <f t="shared" ref="Y644:Y707" si="506">K644/S644*100</f>
        <v>7.7753779697624186</v>
      </c>
      <c r="Z644" s="73">
        <f t="shared" ref="Z644:Z707" si="507">L644/T644*100</f>
        <v>38.532110091743121</v>
      </c>
      <c r="AA644" s="73">
        <f t="shared" ref="AA644:AA707" si="508">((M644+O644)-P644)/U644*100</f>
        <v>62.5</v>
      </c>
      <c r="AB644" s="73">
        <f t="shared" ref="AB644:AB707" si="509">((L644+M644+O644)-P644)/W644*100</f>
        <v>48.907388137356925</v>
      </c>
      <c r="AC644" s="73">
        <f t="shared" ref="AC644:AC707" si="510">((N644+O644)-P644)/X644*100</f>
        <v>35.533707865168537</v>
      </c>
      <c r="AD644" s="97">
        <f t="shared" si="463"/>
        <v>491</v>
      </c>
      <c r="AE644" s="40">
        <f t="shared" si="464"/>
        <v>156</v>
      </c>
      <c r="AF644" s="98">
        <v>541</v>
      </c>
      <c r="AG644" s="98">
        <v>405</v>
      </c>
      <c r="AH644" s="98">
        <v>565</v>
      </c>
      <c r="AI644" s="98">
        <v>390</v>
      </c>
      <c r="AJ644" s="98">
        <v>148</v>
      </c>
      <c r="AK644" s="98">
        <v>116</v>
      </c>
      <c r="AL644" s="76">
        <v>26</v>
      </c>
      <c r="AM644" s="76">
        <v>30</v>
      </c>
      <c r="AN644" s="77">
        <v>39</v>
      </c>
      <c r="AO644" s="77">
        <v>201</v>
      </c>
      <c r="AP644" s="77">
        <v>255</v>
      </c>
      <c r="AQ644" s="77">
        <v>8</v>
      </c>
      <c r="AR644" s="77">
        <f t="shared" si="490"/>
        <v>503</v>
      </c>
      <c r="AS644" s="77">
        <v>54</v>
      </c>
      <c r="AT644" s="78">
        <v>27</v>
      </c>
      <c r="AU644" s="79">
        <v>98</v>
      </c>
      <c r="AV644" s="80">
        <f t="shared" si="465"/>
        <v>31.19496855345912</v>
      </c>
      <c r="AW644" s="80">
        <f t="shared" si="466"/>
        <v>42.931937172774873</v>
      </c>
      <c r="AX644" s="80">
        <f t="shared" si="467"/>
        <v>53.589743589743591</v>
      </c>
      <c r="AY644" s="81">
        <f t="shared" si="468"/>
        <v>9.6296296296296298</v>
      </c>
      <c r="AZ644" s="81">
        <f t="shared" si="469"/>
        <v>35.575221238938056</v>
      </c>
      <c r="BA644" s="81">
        <f t="shared" si="470"/>
        <v>70.631970260223056</v>
      </c>
      <c r="BB644" s="81">
        <f t="shared" si="471"/>
        <v>52.674524025385317</v>
      </c>
      <c r="BC644" s="81">
        <f t="shared" si="472"/>
        <v>44.432661717921526</v>
      </c>
      <c r="BD644" s="82">
        <f t="shared" si="491"/>
        <v>158</v>
      </c>
      <c r="BE644" s="83">
        <v>26</v>
      </c>
      <c r="BF644" s="83">
        <v>35</v>
      </c>
      <c r="BG644" s="83">
        <v>35</v>
      </c>
      <c r="BH644" s="83">
        <v>198</v>
      </c>
      <c r="BI644" s="83">
        <v>266</v>
      </c>
      <c r="BJ644" s="83">
        <v>10</v>
      </c>
      <c r="BK644" s="77">
        <f t="shared" si="492"/>
        <v>509</v>
      </c>
      <c r="BL644" s="83">
        <f t="shared" si="473"/>
        <v>25</v>
      </c>
      <c r="BM644" s="84">
        <v>28</v>
      </c>
      <c r="BN644" s="83">
        <f t="shared" si="474"/>
        <v>33</v>
      </c>
      <c r="BO644" s="83">
        <f t="shared" si="475"/>
        <v>35</v>
      </c>
      <c r="BP644" s="83">
        <f t="shared" si="476"/>
        <v>182</v>
      </c>
      <c r="BQ644" s="83">
        <f t="shared" si="477"/>
        <v>256</v>
      </c>
      <c r="BR644" s="83">
        <f t="shared" si="478"/>
        <v>10</v>
      </c>
      <c r="BS644" s="77">
        <f t="shared" si="493"/>
        <v>483</v>
      </c>
      <c r="BT644" s="83">
        <f t="shared" si="479"/>
        <v>0</v>
      </c>
      <c r="BU644" s="77"/>
      <c r="BV644" s="83">
        <f t="shared" si="480"/>
        <v>0</v>
      </c>
      <c r="BW644" s="83">
        <f t="shared" si="481"/>
        <v>0</v>
      </c>
      <c r="BX644" s="83">
        <f t="shared" si="482"/>
        <v>0</v>
      </c>
      <c r="BY644" s="83">
        <f t="shared" si="483"/>
        <v>0</v>
      </c>
      <c r="BZ644" s="83">
        <f t="shared" si="484"/>
        <v>0</v>
      </c>
      <c r="CA644" s="77">
        <f t="shared" si="494"/>
        <v>0</v>
      </c>
      <c r="CC644" s="77"/>
      <c r="CI644" s="77">
        <f t="shared" si="495"/>
        <v>0</v>
      </c>
      <c r="CP644" s="77">
        <f t="shared" si="496"/>
        <v>0</v>
      </c>
      <c r="CQ644" s="85">
        <f t="shared" si="485"/>
        <v>1</v>
      </c>
      <c r="CR644" s="77">
        <v>2</v>
      </c>
      <c r="CS644" s="85">
        <f t="shared" si="502"/>
        <v>2</v>
      </c>
      <c r="CT644" s="85">
        <f t="shared" si="503"/>
        <v>0</v>
      </c>
      <c r="CU644" s="85">
        <f t="shared" si="504"/>
        <v>16</v>
      </c>
      <c r="CV644" s="85">
        <f t="shared" si="505"/>
        <v>10</v>
      </c>
      <c r="CW644" s="85">
        <f t="shared" si="501"/>
        <v>0</v>
      </c>
      <c r="CX644" s="77">
        <f t="shared" si="497"/>
        <v>26</v>
      </c>
      <c r="CY644" s="85">
        <v>1</v>
      </c>
      <c r="CZ644" s="85">
        <v>2</v>
      </c>
      <c r="DA644" s="85">
        <v>0</v>
      </c>
      <c r="DB644" s="85">
        <v>16</v>
      </c>
      <c r="DC644" s="85">
        <v>10</v>
      </c>
      <c r="DD644" s="85">
        <v>0</v>
      </c>
      <c r="ET644" s="85">
        <v>24</v>
      </c>
      <c r="EU644" s="85">
        <v>28</v>
      </c>
      <c r="EV644" s="85">
        <v>23</v>
      </c>
      <c r="EW644" s="85">
        <v>158</v>
      </c>
      <c r="EX644" s="85">
        <v>225</v>
      </c>
      <c r="EY644" s="85">
        <v>9</v>
      </c>
      <c r="EZ644" s="85">
        <v>1</v>
      </c>
      <c r="FA644" s="85">
        <v>5</v>
      </c>
      <c r="FB644" s="85">
        <v>12</v>
      </c>
      <c r="FC644" s="85">
        <v>24</v>
      </c>
      <c r="FD644" s="85">
        <v>31</v>
      </c>
      <c r="FE644" s="85">
        <v>1</v>
      </c>
      <c r="FL644" s="86">
        <f t="shared" si="498"/>
        <v>177.5</v>
      </c>
      <c r="FM644" s="99">
        <f t="shared" si="486"/>
        <v>8</v>
      </c>
      <c r="FN644" s="99">
        <f t="shared" si="487"/>
        <v>1</v>
      </c>
      <c r="FO644" s="100">
        <f t="shared" si="488"/>
        <v>1.36</v>
      </c>
      <c r="FP644" s="100">
        <f t="shared" si="489"/>
        <v>171</v>
      </c>
      <c r="FQ644" s="101">
        <v>0.13396292310214303</v>
      </c>
      <c r="FR644" s="101">
        <v>-9.121934503963848E-2</v>
      </c>
      <c r="FS644" s="101">
        <v>-5.0077504099205028E-2</v>
      </c>
      <c r="FT644" s="100" t="s">
        <v>2328</v>
      </c>
      <c r="FU644" s="100" t="s">
        <v>2271</v>
      </c>
      <c r="FV644" s="100" t="s">
        <v>2051</v>
      </c>
      <c r="FW644" s="100" t="s">
        <v>1596</v>
      </c>
      <c r="FX644" s="100" t="s">
        <v>1710</v>
      </c>
      <c r="FY644" s="100" t="s">
        <v>1838</v>
      </c>
      <c r="FZ644" s="100" t="s">
        <v>2357</v>
      </c>
      <c r="GA644" s="100" t="s">
        <v>1610</v>
      </c>
      <c r="GB644" s="100"/>
    </row>
    <row r="645" spans="1:184" hidden="1" x14ac:dyDescent="0.25">
      <c r="A645" s="32" t="s">
        <v>612</v>
      </c>
      <c r="B645" s="90" t="s">
        <v>632</v>
      </c>
      <c r="C645" s="41" t="str">
        <f>'[1]Özet tablo'!P644</f>
        <v>KONYA</v>
      </c>
      <c r="D645" s="41"/>
      <c r="E645" s="41"/>
      <c r="F645" s="41"/>
      <c r="G645" s="91">
        <v>26</v>
      </c>
      <c r="H645" s="91">
        <v>227</v>
      </c>
      <c r="I645" s="91">
        <v>577</v>
      </c>
      <c r="J645" s="91">
        <v>830</v>
      </c>
      <c r="K645" s="92">
        <v>47</v>
      </c>
      <c r="L645" s="92">
        <v>339</v>
      </c>
      <c r="M645" s="92">
        <v>630</v>
      </c>
      <c r="N645" s="92">
        <v>1016</v>
      </c>
      <c r="O645" s="93">
        <v>37</v>
      </c>
      <c r="P645" s="40">
        <v>188</v>
      </c>
      <c r="Q645" s="94">
        <f t="shared" si="499"/>
        <v>186</v>
      </c>
      <c r="R645" s="95">
        <f t="shared" si="500"/>
        <v>0.22409638554216868</v>
      </c>
      <c r="S645" s="96">
        <v>723</v>
      </c>
      <c r="T645" s="96">
        <v>932</v>
      </c>
      <c r="U645" s="96">
        <v>671</v>
      </c>
      <c r="V645" s="96">
        <v>923</v>
      </c>
      <c r="W645" s="96">
        <v>1603</v>
      </c>
      <c r="X645" s="96">
        <v>2326</v>
      </c>
      <c r="Y645" s="73">
        <f t="shared" si="506"/>
        <v>6.5006915629322277</v>
      </c>
      <c r="Z645" s="73">
        <f t="shared" si="507"/>
        <v>36.373390557939913</v>
      </c>
      <c r="AA645" s="73">
        <f t="shared" si="508"/>
        <v>71.385991058122201</v>
      </c>
      <c r="AB645" s="73">
        <f t="shared" si="509"/>
        <v>51.029320024953215</v>
      </c>
      <c r="AC645" s="73">
        <f t="shared" si="510"/>
        <v>37.188306104901123</v>
      </c>
      <c r="AD645" s="97">
        <f t="shared" ref="AD645:AD708" si="511">W645-((L645+M645+O645)-P645)</f>
        <v>785</v>
      </c>
      <c r="AE645" s="40">
        <f t="shared" ref="AE645:AE708" si="512">U645-((M645+O645)-P645)</f>
        <v>192</v>
      </c>
      <c r="AF645" s="98">
        <v>929</v>
      </c>
      <c r="AG645" s="98">
        <v>690</v>
      </c>
      <c r="AH645" s="98">
        <v>916</v>
      </c>
      <c r="AI645" s="98">
        <v>682</v>
      </c>
      <c r="AJ645" s="98">
        <v>250</v>
      </c>
      <c r="AK645" s="98">
        <v>182</v>
      </c>
      <c r="AL645" s="76">
        <v>28</v>
      </c>
      <c r="AM645" s="76">
        <v>45</v>
      </c>
      <c r="AN645" s="77">
        <v>52</v>
      </c>
      <c r="AO645" s="77">
        <v>225</v>
      </c>
      <c r="AP645" s="77">
        <v>541</v>
      </c>
      <c r="AQ645" s="77">
        <v>43</v>
      </c>
      <c r="AR645" s="77">
        <f t="shared" si="490"/>
        <v>861</v>
      </c>
      <c r="AS645" s="77">
        <v>182</v>
      </c>
      <c r="AT645" s="78">
        <v>22</v>
      </c>
      <c r="AU645" s="79">
        <v>69</v>
      </c>
      <c r="AV645" s="80">
        <f t="shared" ref="AV645:AV708" si="513">((AN645+AP645+AQ645)-AS645)/(AG645+AI645)*100</f>
        <v>33.090379008746353</v>
      </c>
      <c r="AW645" s="80">
        <f t="shared" ref="AW645:AW708" si="514">((AO645+AP645+AQ645)-AS645)/(AI645+AH645)*100</f>
        <v>39.23654568210263</v>
      </c>
      <c r="AX645" s="80">
        <f t="shared" ref="AX645:AX708" si="515">((AP645+AQ645)-AS645)/AI645*100</f>
        <v>58.944281524926687</v>
      </c>
      <c r="AY645" s="81">
        <f t="shared" ref="AY645:AY708" si="516">AN645/AG645*100</f>
        <v>7.5362318840579716</v>
      </c>
      <c r="AZ645" s="81">
        <f t="shared" ref="AZ645:AZ708" si="517">AO645/AH645*100</f>
        <v>24.563318777292576</v>
      </c>
      <c r="BA645" s="81">
        <f t="shared" ref="BA645:BA708" si="518">(AP645+AT645+AU645)/(AI645+AJ645)*100</f>
        <v>67.811158798283273</v>
      </c>
      <c r="BB645" s="81">
        <f t="shared" ref="BB645:BB708" si="519">(AP645+AT645+AU645+AO645)/(AI645+AJ645+AH645)*100</f>
        <v>46.374458874458874</v>
      </c>
      <c r="BC645" s="81">
        <f t="shared" ref="BC645:BC708" si="520">(AP645+AT645+AU645+AN645)/(AI645+AJ645+AG645)*100</f>
        <v>42.170160295930948</v>
      </c>
      <c r="BD645" s="82">
        <f t="shared" si="491"/>
        <v>300</v>
      </c>
      <c r="BE645" s="83">
        <v>31</v>
      </c>
      <c r="BF645" s="83">
        <v>54</v>
      </c>
      <c r="BG645" s="83">
        <v>50</v>
      </c>
      <c r="BH645" s="83">
        <v>248</v>
      </c>
      <c r="BI645" s="83">
        <v>578</v>
      </c>
      <c r="BJ645" s="83">
        <v>46</v>
      </c>
      <c r="BK645" s="77">
        <f t="shared" si="492"/>
        <v>922</v>
      </c>
      <c r="BL645" s="83">
        <f t="shared" ref="BL645:BL708" si="521">DP645+EH645+ET645+EZ645</f>
        <v>26</v>
      </c>
      <c r="BM645" s="84">
        <v>43</v>
      </c>
      <c r="BN645" s="83">
        <f t="shared" ref="BN645:BN708" si="522">DQ645+EI645+EU645+FA645</f>
        <v>45</v>
      </c>
      <c r="BO645" s="83">
        <f t="shared" ref="BO645:BO708" si="523">DR645+EJ645+EV645+FB645</f>
        <v>33</v>
      </c>
      <c r="BP645" s="83">
        <f t="shared" ref="BP645:BP708" si="524">DS645+EK645+EW645+FC645</f>
        <v>174</v>
      </c>
      <c r="BQ645" s="83">
        <f t="shared" ref="BQ645:BQ708" si="525">DT645+EL645+EX645+FD645</f>
        <v>520</v>
      </c>
      <c r="BR645" s="83">
        <f t="shared" ref="BR645:BR708" si="526">DU645+EM645+EY645+FE645</f>
        <v>46</v>
      </c>
      <c r="BS645" s="77">
        <f t="shared" si="493"/>
        <v>773</v>
      </c>
      <c r="BT645" s="83">
        <f t="shared" ref="BT645:BT708" si="527">DV645+EB645+EN645</f>
        <v>0</v>
      </c>
      <c r="BU645" s="77"/>
      <c r="BV645" s="83">
        <f t="shared" ref="BV645:BV708" si="528">DW645+EC645+EO645</f>
        <v>0</v>
      </c>
      <c r="BW645" s="83">
        <f t="shared" ref="BW645:BW708" si="529">DX645+ED645+EP645</f>
        <v>0</v>
      </c>
      <c r="BX645" s="83">
        <f t="shared" ref="BX645:BX708" si="530">DY645+EE645+EQ645</f>
        <v>0</v>
      </c>
      <c r="BY645" s="83">
        <f t="shared" ref="BY645:BY708" si="531">DZ645+EF645+ER645</f>
        <v>0</v>
      </c>
      <c r="BZ645" s="83">
        <f t="shared" ref="BZ645:BZ708" si="532">EA645+EG645+ES645</f>
        <v>0</v>
      </c>
      <c r="CA645" s="77">
        <f t="shared" si="494"/>
        <v>0</v>
      </c>
      <c r="CB645" s="85">
        <v>1</v>
      </c>
      <c r="CC645" s="77">
        <v>2</v>
      </c>
      <c r="CD645" s="85">
        <v>2</v>
      </c>
      <c r="CE645" s="85">
        <v>17</v>
      </c>
      <c r="CF645" s="85">
        <v>20</v>
      </c>
      <c r="CG645" s="85">
        <v>17</v>
      </c>
      <c r="CH645" s="85">
        <v>0</v>
      </c>
      <c r="CI645" s="77">
        <f t="shared" si="495"/>
        <v>54</v>
      </c>
      <c r="CP645" s="77">
        <f t="shared" si="496"/>
        <v>0</v>
      </c>
      <c r="CQ645" s="85">
        <f t="shared" ref="CQ645:CQ708" si="533">CY645+DE645+DK645+FF645</f>
        <v>4</v>
      </c>
      <c r="CR645" s="77"/>
      <c r="CS645" s="85">
        <f t="shared" si="502"/>
        <v>7</v>
      </c>
      <c r="CT645" s="85">
        <f t="shared" si="503"/>
        <v>0</v>
      </c>
      <c r="CU645" s="85">
        <f t="shared" si="504"/>
        <v>54</v>
      </c>
      <c r="CV645" s="85">
        <f t="shared" si="505"/>
        <v>41</v>
      </c>
      <c r="CW645" s="85">
        <f t="shared" si="501"/>
        <v>0</v>
      </c>
      <c r="CX645" s="77">
        <f t="shared" si="497"/>
        <v>95</v>
      </c>
      <c r="CY645" s="85">
        <v>4</v>
      </c>
      <c r="CZ645" s="85">
        <v>7</v>
      </c>
      <c r="DA645" s="85">
        <v>0</v>
      </c>
      <c r="DB645" s="85">
        <v>54</v>
      </c>
      <c r="DC645" s="85">
        <v>41</v>
      </c>
      <c r="DD645" s="85">
        <v>0</v>
      </c>
      <c r="ET645" s="85">
        <v>24</v>
      </c>
      <c r="EU645" s="85">
        <v>33</v>
      </c>
      <c r="EV645" s="85">
        <v>20</v>
      </c>
      <c r="EW645" s="85">
        <v>131</v>
      </c>
      <c r="EX645" s="85">
        <v>415</v>
      </c>
      <c r="EY645" s="85">
        <v>26</v>
      </c>
      <c r="EZ645" s="85">
        <v>2</v>
      </c>
      <c r="FA645" s="85">
        <v>12</v>
      </c>
      <c r="FB645" s="85">
        <v>13</v>
      </c>
      <c r="FC645" s="85">
        <v>43</v>
      </c>
      <c r="FD645" s="85">
        <v>105</v>
      </c>
      <c r="FE645" s="85">
        <v>20</v>
      </c>
      <c r="FL645" s="86">
        <f t="shared" si="498"/>
        <v>287.59999999999991</v>
      </c>
      <c r="FM645" s="99">
        <f t="shared" ref="FM645:FM708" si="534">IF(FL645/20&gt;0,INT(FL645/20),0)</f>
        <v>14</v>
      </c>
      <c r="FN645" s="99">
        <f t="shared" ref="FN645:FN708" si="535">IF(FM645/5&gt;0.49,INT(FM645/5),0)</f>
        <v>2</v>
      </c>
      <c r="FO645" s="100">
        <f t="shared" ref="FO645:FO708" si="536">IF(FM645&gt;0.49,(FM645*$FO$1)/1000,0)</f>
        <v>2.38</v>
      </c>
      <c r="FP645" s="100">
        <f t="shared" ref="FP645:FP708" si="537">IF(FN645&gt;0.49,(FN645*$FP$1),0)</f>
        <v>342</v>
      </c>
      <c r="FQ645" s="101">
        <v>0.43343239602361117</v>
      </c>
      <c r="FR645" s="101">
        <v>0.19941211198743106</v>
      </c>
      <c r="FS645" s="101">
        <v>0.18041554556386116</v>
      </c>
      <c r="FT645" s="100" t="s">
        <v>1751</v>
      </c>
      <c r="FU645" s="100" t="s">
        <v>1818</v>
      </c>
      <c r="FV645" s="100" t="s">
        <v>1884</v>
      </c>
      <c r="FW645" s="100" t="s">
        <v>2326</v>
      </c>
      <c r="FX645" s="100" t="s">
        <v>1784</v>
      </c>
      <c r="FY645" s="100" t="s">
        <v>2264</v>
      </c>
      <c r="FZ645" s="100" t="s">
        <v>1931</v>
      </c>
      <c r="GA645" s="100" t="s">
        <v>2084</v>
      </c>
      <c r="GB645" s="100"/>
    </row>
    <row r="646" spans="1:184" hidden="1" x14ac:dyDescent="0.25">
      <c r="A646" s="32" t="s">
        <v>612</v>
      </c>
      <c r="B646" s="90" t="s">
        <v>633</v>
      </c>
      <c r="C646" s="41" t="str">
        <f>'[1]Özet tablo'!P645</f>
        <v>KONYA</v>
      </c>
      <c r="D646" s="41"/>
      <c r="E646" s="41"/>
      <c r="F646" s="41"/>
      <c r="G646" s="91">
        <v>112</v>
      </c>
      <c r="H646" s="91">
        <v>1189</v>
      </c>
      <c r="I646" s="91">
        <v>2076</v>
      </c>
      <c r="J646" s="91">
        <v>3377</v>
      </c>
      <c r="K646" s="92">
        <v>152</v>
      </c>
      <c r="L646" s="92">
        <v>1184</v>
      </c>
      <c r="M646" s="92">
        <v>2523</v>
      </c>
      <c r="N646" s="92">
        <v>3859</v>
      </c>
      <c r="O646" s="93">
        <v>275</v>
      </c>
      <c r="P646" s="40">
        <v>567</v>
      </c>
      <c r="Q646" s="94">
        <f t="shared" si="499"/>
        <v>482</v>
      </c>
      <c r="R646" s="95">
        <f t="shared" si="500"/>
        <v>0.14273023393544565</v>
      </c>
      <c r="S646" s="96">
        <v>4430</v>
      </c>
      <c r="T646" s="96">
        <v>5612</v>
      </c>
      <c r="U646" s="96">
        <v>4284</v>
      </c>
      <c r="V646" s="96">
        <v>5674</v>
      </c>
      <c r="W646" s="96">
        <v>9896</v>
      </c>
      <c r="X646" s="96">
        <v>14326</v>
      </c>
      <c r="Y646" s="73">
        <f t="shared" si="506"/>
        <v>3.4311512415349887</v>
      </c>
      <c r="Z646" s="73">
        <f t="shared" si="507"/>
        <v>21.097647897362794</v>
      </c>
      <c r="AA646" s="73">
        <f t="shared" si="508"/>
        <v>52.077497665732963</v>
      </c>
      <c r="AB646" s="73">
        <f t="shared" si="509"/>
        <v>34.508892481810832</v>
      </c>
      <c r="AC646" s="73">
        <f t="shared" si="510"/>
        <v>24.898785425101213</v>
      </c>
      <c r="AD646" s="97">
        <f t="shared" si="511"/>
        <v>6481</v>
      </c>
      <c r="AE646" s="40">
        <f t="shared" si="512"/>
        <v>2053</v>
      </c>
      <c r="AF646" s="98">
        <v>5906</v>
      </c>
      <c r="AG646" s="98">
        <v>4660</v>
      </c>
      <c r="AH646" s="98">
        <v>5874</v>
      </c>
      <c r="AI646" s="98">
        <v>4253</v>
      </c>
      <c r="AJ646" s="98">
        <v>1395</v>
      </c>
      <c r="AK646" s="98">
        <v>1211</v>
      </c>
      <c r="AL646" s="76">
        <v>73</v>
      </c>
      <c r="AM646" s="76">
        <v>148</v>
      </c>
      <c r="AN646" s="77">
        <v>207</v>
      </c>
      <c r="AO646" s="77">
        <v>1297</v>
      </c>
      <c r="AP646" s="77">
        <v>2691</v>
      </c>
      <c r="AQ646" s="77">
        <v>137</v>
      </c>
      <c r="AR646" s="77">
        <f t="shared" ref="AR646:AR709" si="538">AN646+AO646+AP646+AQ646</f>
        <v>4332</v>
      </c>
      <c r="AS646" s="77">
        <v>773</v>
      </c>
      <c r="AT646" s="78">
        <v>174</v>
      </c>
      <c r="AU646" s="79">
        <v>607</v>
      </c>
      <c r="AV646" s="80">
        <f t="shared" si="513"/>
        <v>25.378660383709189</v>
      </c>
      <c r="AW646" s="80">
        <f t="shared" si="514"/>
        <v>33.099634640071095</v>
      </c>
      <c r="AX646" s="80">
        <f t="shared" si="515"/>
        <v>48.318833764401596</v>
      </c>
      <c r="AY646" s="81">
        <f t="shared" si="516"/>
        <v>4.4420600858369097</v>
      </c>
      <c r="AZ646" s="81">
        <f t="shared" si="517"/>
        <v>22.080354102826014</v>
      </c>
      <c r="BA646" s="81">
        <f t="shared" si="518"/>
        <v>61.473087818696882</v>
      </c>
      <c r="BB646" s="81">
        <f t="shared" si="519"/>
        <v>41.390383613955912</v>
      </c>
      <c r="BC646" s="81">
        <f t="shared" si="520"/>
        <v>35.6907256499806</v>
      </c>
      <c r="BD646" s="82">
        <f t="shared" ref="BD646:BD709" si="539">(AI646+AJ646)-(AP646+AT646+AU646)</f>
        <v>2176</v>
      </c>
      <c r="BE646" s="83">
        <v>88</v>
      </c>
      <c r="BF646" s="83">
        <v>241</v>
      </c>
      <c r="BG646" s="83">
        <v>209</v>
      </c>
      <c r="BH646" s="83">
        <v>1402</v>
      </c>
      <c r="BI646" s="83">
        <v>3051</v>
      </c>
      <c r="BJ646" s="83">
        <v>189</v>
      </c>
      <c r="BK646" s="77">
        <f t="shared" ref="BK646:BK709" si="540">BG646+BH646+BI646+BJ646</f>
        <v>4851</v>
      </c>
      <c r="BL646" s="83">
        <f t="shared" si="521"/>
        <v>63</v>
      </c>
      <c r="BM646" s="84">
        <v>120</v>
      </c>
      <c r="BN646" s="83">
        <f t="shared" si="522"/>
        <v>184</v>
      </c>
      <c r="BO646" s="83">
        <f t="shared" si="523"/>
        <v>175</v>
      </c>
      <c r="BP646" s="83">
        <f t="shared" si="524"/>
        <v>999</v>
      </c>
      <c r="BQ646" s="83">
        <f t="shared" si="525"/>
        <v>2609</v>
      </c>
      <c r="BR646" s="83">
        <f t="shared" si="526"/>
        <v>168</v>
      </c>
      <c r="BS646" s="77">
        <f t="shared" ref="BS646:BS709" si="541">BO646+BP646+BQ646+BR646</f>
        <v>3951</v>
      </c>
      <c r="BT646" s="83">
        <f t="shared" si="527"/>
        <v>4</v>
      </c>
      <c r="BU646" s="77">
        <v>20</v>
      </c>
      <c r="BV646" s="83">
        <f t="shared" si="528"/>
        <v>16</v>
      </c>
      <c r="BW646" s="83">
        <f t="shared" si="529"/>
        <v>13</v>
      </c>
      <c r="BX646" s="83">
        <f t="shared" si="530"/>
        <v>81</v>
      </c>
      <c r="BY646" s="83">
        <f t="shared" si="531"/>
        <v>141</v>
      </c>
      <c r="BZ646" s="83">
        <f t="shared" si="532"/>
        <v>14</v>
      </c>
      <c r="CA646" s="77">
        <f t="shared" ref="CA646:CA709" si="542">BW646+BX646+BY646+BZ646</f>
        <v>249</v>
      </c>
      <c r="CB646" s="85">
        <v>1</v>
      </c>
      <c r="CC646" s="77"/>
      <c r="CD646" s="85">
        <v>4</v>
      </c>
      <c r="CE646" s="85">
        <v>14</v>
      </c>
      <c r="CF646" s="85">
        <v>19</v>
      </c>
      <c r="CG646" s="85">
        <v>37</v>
      </c>
      <c r="CH646" s="85">
        <v>0</v>
      </c>
      <c r="CI646" s="77">
        <f t="shared" ref="CI646:CI709" si="543">CE646+CF646+CG646+CH646</f>
        <v>70</v>
      </c>
      <c r="CP646" s="77">
        <f t="shared" ref="CP646:CP709" si="544">CL646+CM646+CN646+CO646</f>
        <v>0</v>
      </c>
      <c r="CQ646" s="85">
        <f t="shared" si="533"/>
        <v>20</v>
      </c>
      <c r="CR646" s="77">
        <v>8</v>
      </c>
      <c r="CS646" s="85">
        <f t="shared" si="502"/>
        <v>37</v>
      </c>
      <c r="CT646" s="85">
        <f t="shared" si="503"/>
        <v>7</v>
      </c>
      <c r="CU646" s="85">
        <f t="shared" si="504"/>
        <v>303</v>
      </c>
      <c r="CV646" s="85">
        <f t="shared" si="505"/>
        <v>264</v>
      </c>
      <c r="CW646" s="85">
        <f t="shared" si="501"/>
        <v>7</v>
      </c>
      <c r="CX646" s="77">
        <f t="shared" ref="CX646:CX709" si="545">CT646+CU646+CV646+CW646</f>
        <v>581</v>
      </c>
      <c r="CY646" s="85">
        <v>20</v>
      </c>
      <c r="CZ646" s="85">
        <v>37</v>
      </c>
      <c r="DA646" s="85">
        <v>7</v>
      </c>
      <c r="DB646" s="85">
        <v>303</v>
      </c>
      <c r="DC646" s="85">
        <v>264</v>
      </c>
      <c r="DD646" s="85">
        <v>7</v>
      </c>
      <c r="DP646" s="85">
        <v>1</v>
      </c>
      <c r="DQ646" s="85">
        <v>1</v>
      </c>
      <c r="DR646" s="85">
        <v>2</v>
      </c>
      <c r="DS646" s="85">
        <v>6</v>
      </c>
      <c r="DT646" s="85">
        <v>9</v>
      </c>
      <c r="DU646" s="85">
        <v>1</v>
      </c>
      <c r="EB646" s="85">
        <v>4</v>
      </c>
      <c r="EC646" s="85">
        <v>16</v>
      </c>
      <c r="ED646" s="85">
        <v>13</v>
      </c>
      <c r="EE646" s="85">
        <v>81</v>
      </c>
      <c r="EF646" s="85">
        <v>141</v>
      </c>
      <c r="EG646" s="85">
        <v>14</v>
      </c>
      <c r="EH646" s="85">
        <v>1</v>
      </c>
      <c r="EI646" s="85">
        <v>0</v>
      </c>
      <c r="EJ646" s="85">
        <v>1</v>
      </c>
      <c r="EK646" s="85">
        <v>3</v>
      </c>
      <c r="EL646" s="85">
        <v>3</v>
      </c>
      <c r="EM646" s="85">
        <v>0</v>
      </c>
      <c r="ET646" s="85">
        <v>54</v>
      </c>
      <c r="EU646" s="85">
        <v>131</v>
      </c>
      <c r="EV646" s="85">
        <v>42</v>
      </c>
      <c r="EW646" s="85">
        <v>620</v>
      </c>
      <c r="EX646" s="85">
        <v>2011</v>
      </c>
      <c r="EY646" s="85">
        <v>132</v>
      </c>
      <c r="EZ646" s="85">
        <v>7</v>
      </c>
      <c r="FA646" s="85">
        <v>52</v>
      </c>
      <c r="FB646" s="85">
        <v>130</v>
      </c>
      <c r="FC646" s="85">
        <v>370</v>
      </c>
      <c r="FD646" s="85">
        <v>586</v>
      </c>
      <c r="FE646" s="85">
        <v>35</v>
      </c>
      <c r="FL646" s="86">
        <f t="shared" ref="FL646:FL709" si="546">IF(((AH646+AI646)*0.7)-(AO646+AP646+AQ646+AT646)&gt;0,((AH646+AI646)*0.7)-(AO646+AP646+AQ646+AT646),0)</f>
        <v>2789.8999999999996</v>
      </c>
      <c r="FM646" s="99">
        <f t="shared" si="534"/>
        <v>139</v>
      </c>
      <c r="FN646" s="99">
        <f t="shared" si="535"/>
        <v>27</v>
      </c>
      <c r="FO646" s="100">
        <f t="shared" si="536"/>
        <v>23.63</v>
      </c>
      <c r="FP646" s="100">
        <f t="shared" si="537"/>
        <v>4617</v>
      </c>
      <c r="FQ646" s="101">
        <v>-0.14210560498798461</v>
      </c>
      <c r="FR646" s="101">
        <v>-0.17576894974797974</v>
      </c>
      <c r="FS646" s="101">
        <v>-8.5974176307083303E-2</v>
      </c>
      <c r="FT646" s="100" t="s">
        <v>1538</v>
      </c>
      <c r="FU646" s="100" t="s">
        <v>2351</v>
      </c>
      <c r="FV646" s="100" t="s">
        <v>2352</v>
      </c>
      <c r="FW646" s="100" t="s">
        <v>1592</v>
      </c>
      <c r="FX646" s="100" t="s">
        <v>1895</v>
      </c>
      <c r="FY646" s="100" t="s">
        <v>1778</v>
      </c>
      <c r="FZ646" s="100" t="s">
        <v>2141</v>
      </c>
      <c r="GA646" s="100" t="s">
        <v>2143</v>
      </c>
      <c r="GB646" s="100"/>
    </row>
    <row r="647" spans="1:184" hidden="1" x14ac:dyDescent="0.25">
      <c r="A647" s="32" t="s">
        <v>612</v>
      </c>
      <c r="B647" s="90" t="s">
        <v>634</v>
      </c>
      <c r="C647" s="41" t="str">
        <f>'[1]Özet tablo'!P646</f>
        <v>KONYA</v>
      </c>
      <c r="D647" s="41"/>
      <c r="E647" s="41"/>
      <c r="F647" s="41"/>
      <c r="G647" s="91">
        <v>32</v>
      </c>
      <c r="H647" s="91">
        <v>227</v>
      </c>
      <c r="I647" s="91">
        <v>278</v>
      </c>
      <c r="J647" s="91">
        <v>537</v>
      </c>
      <c r="K647" s="92">
        <v>118</v>
      </c>
      <c r="L647" s="92">
        <v>371</v>
      </c>
      <c r="M647" s="92">
        <v>371</v>
      </c>
      <c r="N647" s="92">
        <v>860</v>
      </c>
      <c r="O647" s="93">
        <v>80</v>
      </c>
      <c r="P647" s="40">
        <v>50</v>
      </c>
      <c r="Q647" s="94">
        <f t="shared" si="499"/>
        <v>323</v>
      </c>
      <c r="R647" s="95">
        <f t="shared" si="500"/>
        <v>0.6014897579143389</v>
      </c>
      <c r="S647" s="96">
        <v>533</v>
      </c>
      <c r="T647" s="96">
        <v>703</v>
      </c>
      <c r="U647" s="96">
        <v>549</v>
      </c>
      <c r="V647" s="96">
        <v>727</v>
      </c>
      <c r="W647" s="96">
        <v>1252</v>
      </c>
      <c r="X647" s="96">
        <v>1785</v>
      </c>
      <c r="Y647" s="73">
        <f t="shared" si="506"/>
        <v>22.138836772983115</v>
      </c>
      <c r="Z647" s="73">
        <f t="shared" si="507"/>
        <v>52.773826458036986</v>
      </c>
      <c r="AA647" s="73">
        <f t="shared" si="508"/>
        <v>73.04189435336977</v>
      </c>
      <c r="AB647" s="73">
        <f t="shared" si="509"/>
        <v>61.661341853035147</v>
      </c>
      <c r="AC647" s="73">
        <f t="shared" si="510"/>
        <v>49.859943977591037</v>
      </c>
      <c r="AD647" s="97">
        <f t="shared" si="511"/>
        <v>480</v>
      </c>
      <c r="AE647" s="40">
        <f t="shared" si="512"/>
        <v>148</v>
      </c>
      <c r="AF647" s="98">
        <v>691</v>
      </c>
      <c r="AG647" s="98">
        <v>513</v>
      </c>
      <c r="AH647" s="98">
        <v>699</v>
      </c>
      <c r="AI647" s="98">
        <v>518</v>
      </c>
      <c r="AJ647" s="98">
        <v>180</v>
      </c>
      <c r="AK647" s="98">
        <v>117</v>
      </c>
      <c r="AL647" s="76">
        <v>31</v>
      </c>
      <c r="AM647" s="76">
        <v>41</v>
      </c>
      <c r="AN647" s="77">
        <v>52</v>
      </c>
      <c r="AO647" s="77">
        <v>244</v>
      </c>
      <c r="AP647" s="77">
        <v>300</v>
      </c>
      <c r="AQ647" s="77">
        <v>4</v>
      </c>
      <c r="AR647" s="77">
        <f t="shared" si="538"/>
        <v>600</v>
      </c>
      <c r="AS647" s="77">
        <v>44</v>
      </c>
      <c r="AT647" s="78">
        <v>58</v>
      </c>
      <c r="AU647" s="79">
        <v>108</v>
      </c>
      <c r="AV647" s="80">
        <f t="shared" si="513"/>
        <v>30.26188166828322</v>
      </c>
      <c r="AW647" s="80">
        <f t="shared" si="514"/>
        <v>41.413311421528348</v>
      </c>
      <c r="AX647" s="80">
        <f t="shared" si="515"/>
        <v>50.19305019305019</v>
      </c>
      <c r="AY647" s="81">
        <f t="shared" si="516"/>
        <v>10.1364522417154</v>
      </c>
      <c r="AZ647" s="81">
        <f t="shared" si="517"/>
        <v>34.907010014306152</v>
      </c>
      <c r="BA647" s="81">
        <f t="shared" si="518"/>
        <v>66.762177650429805</v>
      </c>
      <c r="BB647" s="81">
        <f t="shared" si="519"/>
        <v>50.823192555476012</v>
      </c>
      <c r="BC647" s="81">
        <f t="shared" si="520"/>
        <v>42.774566473988443</v>
      </c>
      <c r="BD647" s="82">
        <f t="shared" si="539"/>
        <v>232</v>
      </c>
      <c r="BE647" s="83">
        <v>32</v>
      </c>
      <c r="BF647" s="83">
        <v>38</v>
      </c>
      <c r="BG647" s="83">
        <v>49</v>
      </c>
      <c r="BH647" s="83">
        <v>236</v>
      </c>
      <c r="BI647" s="83">
        <v>325</v>
      </c>
      <c r="BJ647" s="83">
        <v>4</v>
      </c>
      <c r="BK647" s="77">
        <f t="shared" si="540"/>
        <v>614</v>
      </c>
      <c r="BL647" s="83">
        <f t="shared" si="521"/>
        <v>31</v>
      </c>
      <c r="BM647" s="84">
        <v>41</v>
      </c>
      <c r="BN647" s="83">
        <f t="shared" si="522"/>
        <v>37</v>
      </c>
      <c r="BO647" s="83">
        <f t="shared" si="523"/>
        <v>49</v>
      </c>
      <c r="BP647" s="83">
        <f t="shared" si="524"/>
        <v>226</v>
      </c>
      <c r="BQ647" s="83">
        <f t="shared" si="525"/>
        <v>320</v>
      </c>
      <c r="BR647" s="83">
        <f t="shared" si="526"/>
        <v>4</v>
      </c>
      <c r="BS647" s="77">
        <f t="shared" si="541"/>
        <v>599</v>
      </c>
      <c r="BT647" s="83">
        <f t="shared" si="527"/>
        <v>0</v>
      </c>
      <c r="BU647" s="77"/>
      <c r="BV647" s="83">
        <f t="shared" si="528"/>
        <v>0</v>
      </c>
      <c r="BW647" s="83">
        <f t="shared" si="529"/>
        <v>0</v>
      </c>
      <c r="BX647" s="83">
        <f t="shared" si="530"/>
        <v>0</v>
      </c>
      <c r="BY647" s="83">
        <f t="shared" si="531"/>
        <v>0</v>
      </c>
      <c r="BZ647" s="83">
        <f t="shared" si="532"/>
        <v>0</v>
      </c>
      <c r="CA647" s="77">
        <f t="shared" si="542"/>
        <v>0</v>
      </c>
      <c r="CC647" s="77"/>
      <c r="CI647" s="77">
        <f t="shared" si="543"/>
        <v>0</v>
      </c>
      <c r="CP647" s="77">
        <f t="shared" si="544"/>
        <v>0</v>
      </c>
      <c r="CQ647" s="85">
        <f t="shared" si="533"/>
        <v>1</v>
      </c>
      <c r="CR647" s="77"/>
      <c r="CS647" s="85">
        <f t="shared" si="502"/>
        <v>1</v>
      </c>
      <c r="CT647" s="85">
        <f t="shared" si="503"/>
        <v>0</v>
      </c>
      <c r="CU647" s="85">
        <f t="shared" si="504"/>
        <v>10</v>
      </c>
      <c r="CV647" s="85">
        <f t="shared" si="505"/>
        <v>5</v>
      </c>
      <c r="CW647" s="85">
        <f t="shared" si="501"/>
        <v>0</v>
      </c>
      <c r="CX647" s="77">
        <f t="shared" si="545"/>
        <v>15</v>
      </c>
      <c r="CY647" s="85">
        <v>1</v>
      </c>
      <c r="CZ647" s="85">
        <v>1</v>
      </c>
      <c r="DA647" s="85">
        <v>0</v>
      </c>
      <c r="DB647" s="85">
        <v>10</v>
      </c>
      <c r="DC647" s="85">
        <v>5</v>
      </c>
      <c r="DD647" s="85">
        <v>0</v>
      </c>
      <c r="ET647" s="85">
        <v>30</v>
      </c>
      <c r="EU647" s="85">
        <v>33</v>
      </c>
      <c r="EV647" s="85">
        <v>26</v>
      </c>
      <c r="EW647" s="85">
        <v>192</v>
      </c>
      <c r="EX647" s="85">
        <v>287</v>
      </c>
      <c r="EY647" s="85">
        <v>4</v>
      </c>
      <c r="EZ647" s="85">
        <v>1</v>
      </c>
      <c r="FA647" s="85">
        <v>4</v>
      </c>
      <c r="FB647" s="85">
        <v>23</v>
      </c>
      <c r="FC647" s="85">
        <v>34</v>
      </c>
      <c r="FD647" s="85">
        <v>33</v>
      </c>
      <c r="FE647" s="85">
        <v>0</v>
      </c>
      <c r="FL647" s="86">
        <f t="shared" si="546"/>
        <v>245.89999999999998</v>
      </c>
      <c r="FM647" s="99">
        <f t="shared" si="534"/>
        <v>12</v>
      </c>
      <c r="FN647" s="99">
        <f t="shared" si="535"/>
        <v>2</v>
      </c>
      <c r="FO647" s="100">
        <f t="shared" si="536"/>
        <v>2.04</v>
      </c>
      <c r="FP647" s="100">
        <f t="shared" si="537"/>
        <v>342</v>
      </c>
      <c r="FQ647" s="101">
        <v>7.1094499089923616E-2</v>
      </c>
      <c r="FR647" s="101">
        <v>-3.6703479657628338E-2</v>
      </c>
      <c r="FS647" s="101">
        <v>-7.3757681633462219E-2</v>
      </c>
      <c r="FT647" s="100" t="s">
        <v>1508</v>
      </c>
      <c r="FU647" s="100" t="s">
        <v>1931</v>
      </c>
      <c r="FV647" s="100" t="s">
        <v>1522</v>
      </c>
      <c r="FW647" s="100" t="s">
        <v>2345</v>
      </c>
      <c r="FX647" s="100" t="s">
        <v>1788</v>
      </c>
      <c r="FY647" s="100" t="s">
        <v>1554</v>
      </c>
      <c r="FZ647" s="100" t="s">
        <v>2268</v>
      </c>
      <c r="GA647" s="100" t="s">
        <v>1711</v>
      </c>
      <c r="GB647" s="100"/>
    </row>
    <row r="648" spans="1:184" hidden="1" x14ac:dyDescent="0.25">
      <c r="A648" s="32" t="s">
        <v>612</v>
      </c>
      <c r="B648" s="90" t="s">
        <v>635</v>
      </c>
      <c r="C648" s="41" t="str">
        <f>'[1]Özet tablo'!P647</f>
        <v>KONYA</v>
      </c>
      <c r="D648" s="41"/>
      <c r="E648" s="41"/>
      <c r="F648" s="41"/>
      <c r="G648" s="91">
        <v>330</v>
      </c>
      <c r="H648" s="91">
        <v>1602</v>
      </c>
      <c r="I648" s="91">
        <v>2993</v>
      </c>
      <c r="J648" s="91">
        <v>4925</v>
      </c>
      <c r="K648" s="92">
        <v>371</v>
      </c>
      <c r="L648" s="92">
        <v>1706</v>
      </c>
      <c r="M648" s="92">
        <v>3460</v>
      </c>
      <c r="N648" s="92">
        <v>5537</v>
      </c>
      <c r="O648" s="93">
        <v>202</v>
      </c>
      <c r="P648" s="40">
        <v>830</v>
      </c>
      <c r="Q648" s="94">
        <f t="shared" si="499"/>
        <v>612</v>
      </c>
      <c r="R648" s="95">
        <f t="shared" si="500"/>
        <v>0.12426395939086295</v>
      </c>
      <c r="S648" s="96">
        <v>4525</v>
      </c>
      <c r="T648" s="96">
        <v>5688</v>
      </c>
      <c r="U648" s="96">
        <v>4166</v>
      </c>
      <c r="V648" s="96">
        <v>5708</v>
      </c>
      <c r="W648" s="96">
        <v>9854</v>
      </c>
      <c r="X648" s="96">
        <v>14379</v>
      </c>
      <c r="Y648" s="73">
        <f t="shared" si="506"/>
        <v>8.1988950276243084</v>
      </c>
      <c r="Z648" s="73">
        <f t="shared" si="507"/>
        <v>29.992967651195499</v>
      </c>
      <c r="AA648" s="73">
        <f t="shared" si="508"/>
        <v>67.978876620259243</v>
      </c>
      <c r="AB648" s="73">
        <f t="shared" si="509"/>
        <v>46.052364522021513</v>
      </c>
      <c r="AC648" s="73">
        <f t="shared" si="510"/>
        <v>34.140065373113572</v>
      </c>
      <c r="AD648" s="97">
        <f t="shared" si="511"/>
        <v>5316</v>
      </c>
      <c r="AE648" s="40">
        <f t="shared" si="512"/>
        <v>1334</v>
      </c>
      <c r="AF648" s="98">
        <v>5782</v>
      </c>
      <c r="AG648" s="98">
        <v>4659</v>
      </c>
      <c r="AH648" s="98">
        <v>5767</v>
      </c>
      <c r="AI648" s="98">
        <v>4147</v>
      </c>
      <c r="AJ648" s="98">
        <v>1553</v>
      </c>
      <c r="AK648" s="98">
        <v>1203</v>
      </c>
      <c r="AL648" s="76">
        <v>106</v>
      </c>
      <c r="AM648" s="76">
        <v>234</v>
      </c>
      <c r="AN648" s="77">
        <v>199</v>
      </c>
      <c r="AO648" s="77">
        <v>1498</v>
      </c>
      <c r="AP648" s="77">
        <v>2943</v>
      </c>
      <c r="AQ648" s="77">
        <v>190</v>
      </c>
      <c r="AR648" s="77">
        <f t="shared" si="538"/>
        <v>4830</v>
      </c>
      <c r="AS648" s="77">
        <v>962</v>
      </c>
      <c r="AT648" s="78">
        <v>139</v>
      </c>
      <c r="AU648" s="79">
        <v>507</v>
      </c>
      <c r="AV648" s="80">
        <f t="shared" si="513"/>
        <v>26.913468089938679</v>
      </c>
      <c r="AW648" s="80">
        <f t="shared" si="514"/>
        <v>37.008271131732897</v>
      </c>
      <c r="AX648" s="80">
        <f t="shared" si="515"/>
        <v>52.351097178683382</v>
      </c>
      <c r="AY648" s="81">
        <f t="shared" si="516"/>
        <v>4.2713028546898482</v>
      </c>
      <c r="AZ648" s="81">
        <f t="shared" si="517"/>
        <v>25.975377145829722</v>
      </c>
      <c r="BA648" s="81">
        <f t="shared" si="518"/>
        <v>62.964912280701753</v>
      </c>
      <c r="BB648" s="81">
        <f t="shared" si="519"/>
        <v>44.362082497601811</v>
      </c>
      <c r="BC648" s="81">
        <f t="shared" si="520"/>
        <v>36.567236219712328</v>
      </c>
      <c r="BD648" s="82">
        <f t="shared" si="539"/>
        <v>2111</v>
      </c>
      <c r="BE648" s="83">
        <v>136</v>
      </c>
      <c r="BF648" s="83">
        <v>332</v>
      </c>
      <c r="BG648" s="83">
        <v>272</v>
      </c>
      <c r="BH648" s="83">
        <v>1598</v>
      </c>
      <c r="BI648" s="83">
        <v>3368</v>
      </c>
      <c r="BJ648" s="83">
        <v>285</v>
      </c>
      <c r="BK648" s="77">
        <f t="shared" si="540"/>
        <v>5523</v>
      </c>
      <c r="BL648" s="83">
        <f t="shared" si="521"/>
        <v>84</v>
      </c>
      <c r="BM648" s="84">
        <v>140</v>
      </c>
      <c r="BN648" s="83">
        <f t="shared" si="522"/>
        <v>209</v>
      </c>
      <c r="BO648" s="83">
        <f t="shared" si="523"/>
        <v>113</v>
      </c>
      <c r="BP648" s="83">
        <f t="shared" si="524"/>
        <v>1006</v>
      </c>
      <c r="BQ648" s="83">
        <f t="shared" si="525"/>
        <v>2624</v>
      </c>
      <c r="BR648" s="83">
        <f t="shared" si="526"/>
        <v>215</v>
      </c>
      <c r="BS648" s="77">
        <f t="shared" si="541"/>
        <v>3958</v>
      </c>
      <c r="BT648" s="83">
        <f t="shared" si="527"/>
        <v>15</v>
      </c>
      <c r="BU648" s="77">
        <v>63</v>
      </c>
      <c r="BV648" s="83">
        <f t="shared" si="528"/>
        <v>44</v>
      </c>
      <c r="BW648" s="83">
        <f t="shared" si="529"/>
        <v>55</v>
      </c>
      <c r="BX648" s="83">
        <f t="shared" si="530"/>
        <v>192</v>
      </c>
      <c r="BY648" s="83">
        <f t="shared" si="531"/>
        <v>285</v>
      </c>
      <c r="BZ648" s="83">
        <f t="shared" si="532"/>
        <v>49</v>
      </c>
      <c r="CA648" s="77">
        <f t="shared" si="542"/>
        <v>581</v>
      </c>
      <c r="CB648" s="85">
        <v>20</v>
      </c>
      <c r="CC648" s="77">
        <v>29</v>
      </c>
      <c r="CD648" s="85">
        <v>58</v>
      </c>
      <c r="CE648" s="85">
        <v>95</v>
      </c>
      <c r="CF648" s="85">
        <v>242</v>
      </c>
      <c r="CG648" s="85">
        <v>276</v>
      </c>
      <c r="CH648" s="85">
        <v>17</v>
      </c>
      <c r="CI648" s="77">
        <f t="shared" si="543"/>
        <v>630</v>
      </c>
      <c r="CP648" s="77">
        <f t="shared" si="544"/>
        <v>0</v>
      </c>
      <c r="CQ648" s="85">
        <f t="shared" si="533"/>
        <v>17</v>
      </c>
      <c r="CR648" s="77">
        <v>2</v>
      </c>
      <c r="CS648" s="85">
        <f t="shared" si="502"/>
        <v>21</v>
      </c>
      <c r="CT648" s="85">
        <f t="shared" si="503"/>
        <v>9</v>
      </c>
      <c r="CU648" s="85">
        <f t="shared" si="504"/>
        <v>158</v>
      </c>
      <c r="CV648" s="85">
        <f t="shared" si="505"/>
        <v>183</v>
      </c>
      <c r="CW648" s="85">
        <f t="shared" si="501"/>
        <v>4</v>
      </c>
      <c r="CX648" s="77">
        <f t="shared" si="545"/>
        <v>354</v>
      </c>
      <c r="CY648" s="85">
        <v>16</v>
      </c>
      <c r="CZ648" s="85">
        <v>20</v>
      </c>
      <c r="DA648" s="85">
        <v>9</v>
      </c>
      <c r="DB648" s="85">
        <v>141</v>
      </c>
      <c r="DC648" s="85">
        <v>181</v>
      </c>
      <c r="DD648" s="85">
        <v>4</v>
      </c>
      <c r="DE648" s="85">
        <v>1</v>
      </c>
      <c r="DF648" s="85">
        <v>1</v>
      </c>
      <c r="DG648" s="85">
        <v>0</v>
      </c>
      <c r="DH648" s="85">
        <v>17</v>
      </c>
      <c r="DI648" s="85">
        <v>2</v>
      </c>
      <c r="DJ648" s="85">
        <v>0</v>
      </c>
      <c r="DP648" s="85">
        <v>1</v>
      </c>
      <c r="DQ648" s="85">
        <v>2</v>
      </c>
      <c r="DR648" s="85">
        <v>4</v>
      </c>
      <c r="DS648" s="85">
        <v>14</v>
      </c>
      <c r="DT648" s="85">
        <v>6</v>
      </c>
      <c r="DU648" s="85">
        <v>0</v>
      </c>
      <c r="DV648" s="85">
        <v>6</v>
      </c>
      <c r="DW648" s="85">
        <v>12</v>
      </c>
      <c r="DX648" s="85">
        <v>8</v>
      </c>
      <c r="DY648" s="85">
        <v>38</v>
      </c>
      <c r="DZ648" s="85">
        <v>130</v>
      </c>
      <c r="EA648" s="85">
        <v>20</v>
      </c>
      <c r="EB648" s="85">
        <v>9</v>
      </c>
      <c r="EC648" s="85">
        <v>32</v>
      </c>
      <c r="ED648" s="85">
        <v>47</v>
      </c>
      <c r="EE648" s="85">
        <v>154</v>
      </c>
      <c r="EF648" s="85">
        <v>155</v>
      </c>
      <c r="EG648" s="85">
        <v>29</v>
      </c>
      <c r="ET648" s="85">
        <v>78</v>
      </c>
      <c r="EU648" s="85">
        <v>174</v>
      </c>
      <c r="EV648" s="85">
        <v>30</v>
      </c>
      <c r="EW648" s="85">
        <v>753</v>
      </c>
      <c r="EX648" s="85">
        <v>2346</v>
      </c>
      <c r="EY648" s="85">
        <v>183</v>
      </c>
      <c r="EZ648" s="85">
        <v>5</v>
      </c>
      <c r="FA648" s="85">
        <v>33</v>
      </c>
      <c r="FB648" s="85">
        <v>79</v>
      </c>
      <c r="FC648" s="85">
        <v>239</v>
      </c>
      <c r="FD648" s="85">
        <v>272</v>
      </c>
      <c r="FE648" s="85">
        <v>32</v>
      </c>
      <c r="FL648" s="86">
        <f t="shared" si="546"/>
        <v>2169.7999999999993</v>
      </c>
      <c r="FM648" s="99">
        <f t="shared" si="534"/>
        <v>108</v>
      </c>
      <c r="FN648" s="99">
        <f t="shared" si="535"/>
        <v>21</v>
      </c>
      <c r="FO648" s="100">
        <f t="shared" si="536"/>
        <v>18.36</v>
      </c>
      <c r="FP648" s="100">
        <f t="shared" si="537"/>
        <v>3591</v>
      </c>
      <c r="FQ648" s="101">
        <v>0.33449268891617362</v>
      </c>
      <c r="FR648" s="101">
        <v>0.16964112340906287</v>
      </c>
      <c r="FS648" s="101">
        <v>6.5891472868216758E-3</v>
      </c>
      <c r="FT648" s="100" t="s">
        <v>1761</v>
      </c>
      <c r="FU648" s="100" t="s">
        <v>1989</v>
      </c>
      <c r="FV648" s="100" t="s">
        <v>2132</v>
      </c>
      <c r="FW648" s="100" t="s">
        <v>1774</v>
      </c>
      <c r="FX648" s="100" t="s">
        <v>1428</v>
      </c>
      <c r="FY648" s="100" t="s">
        <v>1956</v>
      </c>
      <c r="FZ648" s="100" t="s">
        <v>1508</v>
      </c>
      <c r="GA648" s="100" t="s">
        <v>2357</v>
      </c>
      <c r="GB648" s="100"/>
    </row>
    <row r="649" spans="1:184" hidden="1" x14ac:dyDescent="0.25">
      <c r="A649" s="32" t="s">
        <v>612</v>
      </c>
      <c r="B649" s="90" t="s">
        <v>636</v>
      </c>
      <c r="C649" s="41" t="str">
        <f>'[1]Özet tablo'!P648</f>
        <v>KONYA</v>
      </c>
      <c r="D649" s="41"/>
      <c r="E649" s="41"/>
      <c r="F649" s="41"/>
      <c r="G649" s="91">
        <v>5</v>
      </c>
      <c r="H649" s="91">
        <v>94</v>
      </c>
      <c r="I649" s="91">
        <v>181</v>
      </c>
      <c r="J649" s="91">
        <v>280</v>
      </c>
      <c r="K649" s="92">
        <v>13</v>
      </c>
      <c r="L649" s="92">
        <v>96</v>
      </c>
      <c r="M649" s="92">
        <v>200</v>
      </c>
      <c r="N649" s="92">
        <v>309</v>
      </c>
      <c r="O649" s="93">
        <v>27</v>
      </c>
      <c r="P649" s="40">
        <v>47</v>
      </c>
      <c r="Q649" s="94">
        <f t="shared" si="499"/>
        <v>29</v>
      </c>
      <c r="R649" s="95">
        <f t="shared" si="500"/>
        <v>0.10357142857142858</v>
      </c>
      <c r="S649" s="96">
        <v>301</v>
      </c>
      <c r="T649" s="96">
        <v>427</v>
      </c>
      <c r="U649" s="96">
        <v>265</v>
      </c>
      <c r="V649" s="96">
        <v>372</v>
      </c>
      <c r="W649" s="96">
        <v>692</v>
      </c>
      <c r="X649" s="96">
        <v>993</v>
      </c>
      <c r="Y649" s="73">
        <f t="shared" si="506"/>
        <v>4.3189368770764114</v>
      </c>
      <c r="Z649" s="73">
        <f t="shared" si="507"/>
        <v>22.482435597189696</v>
      </c>
      <c r="AA649" s="73">
        <f t="shared" si="508"/>
        <v>67.924528301886795</v>
      </c>
      <c r="AB649" s="73">
        <f t="shared" si="509"/>
        <v>39.884393063583815</v>
      </c>
      <c r="AC649" s="73">
        <f t="shared" si="510"/>
        <v>29.103726082578046</v>
      </c>
      <c r="AD649" s="97">
        <f t="shared" si="511"/>
        <v>416</v>
      </c>
      <c r="AE649" s="40">
        <f t="shared" si="512"/>
        <v>85</v>
      </c>
      <c r="AF649" s="98">
        <v>414</v>
      </c>
      <c r="AG649" s="98">
        <v>345</v>
      </c>
      <c r="AH649" s="98">
        <v>391</v>
      </c>
      <c r="AI649" s="98">
        <v>325</v>
      </c>
      <c r="AJ649" s="98">
        <v>105</v>
      </c>
      <c r="AK649" s="98">
        <v>75</v>
      </c>
      <c r="AL649" s="76">
        <v>15</v>
      </c>
      <c r="AM649" s="76">
        <v>20</v>
      </c>
      <c r="AN649" s="77">
        <v>7</v>
      </c>
      <c r="AO649" s="77">
        <v>89</v>
      </c>
      <c r="AP649" s="77">
        <v>226</v>
      </c>
      <c r="AQ649" s="77">
        <v>2</v>
      </c>
      <c r="AR649" s="77">
        <f t="shared" si="538"/>
        <v>324</v>
      </c>
      <c r="AS649" s="77">
        <v>52</v>
      </c>
      <c r="AT649" s="78">
        <v>23</v>
      </c>
      <c r="AU649" s="79">
        <v>45</v>
      </c>
      <c r="AV649" s="80">
        <f t="shared" si="513"/>
        <v>27.313432835820894</v>
      </c>
      <c r="AW649" s="80">
        <f t="shared" si="514"/>
        <v>37.011173184357546</v>
      </c>
      <c r="AX649" s="80">
        <f t="shared" si="515"/>
        <v>54.153846153846153</v>
      </c>
      <c r="AY649" s="81">
        <f t="shared" si="516"/>
        <v>2.0289855072463765</v>
      </c>
      <c r="AZ649" s="81">
        <f t="shared" si="517"/>
        <v>22.762148337595907</v>
      </c>
      <c r="BA649" s="81">
        <f t="shared" si="518"/>
        <v>68.372093023255815</v>
      </c>
      <c r="BB649" s="81">
        <f t="shared" si="519"/>
        <v>46.650426309378808</v>
      </c>
      <c r="BC649" s="81">
        <f t="shared" si="520"/>
        <v>38.838709677419352</v>
      </c>
      <c r="BD649" s="82">
        <f t="shared" si="539"/>
        <v>136</v>
      </c>
      <c r="BE649" s="83">
        <v>16</v>
      </c>
      <c r="BF649" s="83">
        <v>21</v>
      </c>
      <c r="BG649" s="83">
        <v>7</v>
      </c>
      <c r="BH649" s="83">
        <v>80</v>
      </c>
      <c r="BI649" s="83">
        <v>225</v>
      </c>
      <c r="BJ649" s="83">
        <v>5</v>
      </c>
      <c r="BK649" s="77">
        <f t="shared" si="540"/>
        <v>317</v>
      </c>
      <c r="BL649" s="83">
        <f t="shared" si="521"/>
        <v>15</v>
      </c>
      <c r="BM649" s="84">
        <v>20</v>
      </c>
      <c r="BN649" s="83">
        <f t="shared" si="522"/>
        <v>20</v>
      </c>
      <c r="BO649" s="83">
        <f t="shared" si="523"/>
        <v>6</v>
      </c>
      <c r="BP649" s="83">
        <f t="shared" si="524"/>
        <v>72</v>
      </c>
      <c r="BQ649" s="83">
        <f t="shared" si="525"/>
        <v>219</v>
      </c>
      <c r="BR649" s="83">
        <f t="shared" si="526"/>
        <v>5</v>
      </c>
      <c r="BS649" s="77">
        <f t="shared" si="541"/>
        <v>302</v>
      </c>
      <c r="BT649" s="83">
        <f t="shared" si="527"/>
        <v>0</v>
      </c>
      <c r="BU649" s="77"/>
      <c r="BV649" s="83">
        <f t="shared" si="528"/>
        <v>0</v>
      </c>
      <c r="BW649" s="83">
        <f t="shared" si="529"/>
        <v>0</v>
      </c>
      <c r="BX649" s="83">
        <f t="shared" si="530"/>
        <v>0</v>
      </c>
      <c r="BY649" s="83">
        <f t="shared" si="531"/>
        <v>0</v>
      </c>
      <c r="BZ649" s="83">
        <f t="shared" si="532"/>
        <v>0</v>
      </c>
      <c r="CA649" s="77">
        <f t="shared" si="542"/>
        <v>0</v>
      </c>
      <c r="CC649" s="77"/>
      <c r="CI649" s="77">
        <f t="shared" si="543"/>
        <v>0</v>
      </c>
      <c r="CP649" s="77">
        <f t="shared" si="544"/>
        <v>0</v>
      </c>
      <c r="CQ649" s="85">
        <f t="shared" si="533"/>
        <v>1</v>
      </c>
      <c r="CR649" s="77"/>
      <c r="CS649" s="85">
        <f t="shared" si="502"/>
        <v>1</v>
      </c>
      <c r="CT649" s="85">
        <f t="shared" si="503"/>
        <v>1</v>
      </c>
      <c r="CU649" s="85">
        <f t="shared" si="504"/>
        <v>8</v>
      </c>
      <c r="CV649" s="85">
        <f t="shared" si="505"/>
        <v>6</v>
      </c>
      <c r="CW649" s="85">
        <f t="shared" si="501"/>
        <v>0</v>
      </c>
      <c r="CX649" s="77">
        <f t="shared" si="545"/>
        <v>15</v>
      </c>
      <c r="CY649" s="85">
        <v>1</v>
      </c>
      <c r="CZ649" s="85">
        <v>1</v>
      </c>
      <c r="DA649" s="85">
        <v>1</v>
      </c>
      <c r="DB649" s="85">
        <v>8</v>
      </c>
      <c r="DC649" s="85">
        <v>6</v>
      </c>
      <c r="DD649" s="85">
        <v>0</v>
      </c>
      <c r="ET649" s="85">
        <v>15</v>
      </c>
      <c r="EU649" s="85">
        <v>20</v>
      </c>
      <c r="EV649" s="85">
        <v>6</v>
      </c>
      <c r="EW649" s="85">
        <v>72</v>
      </c>
      <c r="EX649" s="85">
        <v>219</v>
      </c>
      <c r="EY649" s="85">
        <v>5</v>
      </c>
      <c r="FL649" s="86">
        <f t="shared" si="546"/>
        <v>161.19999999999999</v>
      </c>
      <c r="FM649" s="99">
        <f t="shared" si="534"/>
        <v>8</v>
      </c>
      <c r="FN649" s="99">
        <f t="shared" si="535"/>
        <v>1</v>
      </c>
      <c r="FO649" s="100">
        <f t="shared" si="536"/>
        <v>1.36</v>
      </c>
      <c r="FP649" s="100">
        <f t="shared" si="537"/>
        <v>171</v>
      </c>
      <c r="FQ649" s="101">
        <v>0.32751607223317558</v>
      </c>
      <c r="FR649" s="101">
        <v>0.15832885832060115</v>
      </c>
      <c r="FS649" s="101">
        <v>8.7540372656721793E-2</v>
      </c>
      <c r="FT649" s="100" t="s">
        <v>1818</v>
      </c>
      <c r="FU649" s="100" t="s">
        <v>2089</v>
      </c>
      <c r="FV649" s="100" t="s">
        <v>1991</v>
      </c>
      <c r="FW649" s="100" t="s">
        <v>2309</v>
      </c>
      <c r="FX649" s="100" t="s">
        <v>2354</v>
      </c>
      <c r="FY649" s="100" t="s">
        <v>1777</v>
      </c>
      <c r="FZ649" s="100" t="s">
        <v>1674</v>
      </c>
      <c r="GA649" s="100" t="s">
        <v>2177</v>
      </c>
      <c r="GB649" s="100"/>
    </row>
    <row r="650" spans="1:184" hidden="1" x14ac:dyDescent="0.25">
      <c r="A650" s="32" t="s">
        <v>612</v>
      </c>
      <c r="B650" s="90" t="s">
        <v>637</v>
      </c>
      <c r="C650" s="41" t="str">
        <f>'[1]Özet tablo'!P649</f>
        <v>KONYA</v>
      </c>
      <c r="D650" s="41"/>
      <c r="E650" s="41"/>
      <c r="F650" s="41"/>
      <c r="G650" s="91">
        <v>399</v>
      </c>
      <c r="H650" s="91">
        <v>2336</v>
      </c>
      <c r="I650" s="91">
        <v>4989</v>
      </c>
      <c r="J650" s="91">
        <v>7724</v>
      </c>
      <c r="K650" s="92">
        <v>591</v>
      </c>
      <c r="L650" s="92">
        <v>2332</v>
      </c>
      <c r="M650" s="92">
        <v>5964</v>
      </c>
      <c r="N650" s="92">
        <v>8887</v>
      </c>
      <c r="O650" s="93">
        <v>186</v>
      </c>
      <c r="P650" s="40">
        <v>1599</v>
      </c>
      <c r="Q650" s="94">
        <f t="shared" si="499"/>
        <v>1163</v>
      </c>
      <c r="R650" s="95">
        <f t="shared" si="500"/>
        <v>0.15056965302951839</v>
      </c>
      <c r="S650" s="96">
        <v>7721</v>
      </c>
      <c r="T650" s="96">
        <v>9714</v>
      </c>
      <c r="U650" s="96">
        <v>7237</v>
      </c>
      <c r="V650" s="96">
        <v>9791</v>
      </c>
      <c r="W650" s="96">
        <v>16951</v>
      </c>
      <c r="X650" s="96">
        <v>24672</v>
      </c>
      <c r="Y650" s="73">
        <f t="shared" si="506"/>
        <v>7.6544489055821785</v>
      </c>
      <c r="Z650" s="73">
        <f t="shared" si="507"/>
        <v>24.006588429071442</v>
      </c>
      <c r="AA650" s="73">
        <f t="shared" si="508"/>
        <v>62.885173414398231</v>
      </c>
      <c r="AB650" s="73">
        <f t="shared" si="509"/>
        <v>40.605274025131258</v>
      </c>
      <c r="AC650" s="73">
        <f t="shared" si="510"/>
        <v>30.293450064850841</v>
      </c>
      <c r="AD650" s="97">
        <f t="shared" si="511"/>
        <v>10068</v>
      </c>
      <c r="AE650" s="40">
        <f t="shared" si="512"/>
        <v>2686</v>
      </c>
      <c r="AF650" s="98">
        <v>10010</v>
      </c>
      <c r="AG650" s="98">
        <v>8160</v>
      </c>
      <c r="AH650" s="98">
        <v>9994</v>
      </c>
      <c r="AI650" s="98">
        <v>7298</v>
      </c>
      <c r="AJ650" s="98">
        <v>2585</v>
      </c>
      <c r="AK650" s="98">
        <v>1977</v>
      </c>
      <c r="AL650" s="76">
        <v>130</v>
      </c>
      <c r="AM650" s="76">
        <v>380</v>
      </c>
      <c r="AN650" s="77">
        <v>497</v>
      </c>
      <c r="AO650" s="77">
        <v>2590</v>
      </c>
      <c r="AP650" s="77">
        <v>6175</v>
      </c>
      <c r="AQ650" s="77">
        <v>407</v>
      </c>
      <c r="AR650" s="77">
        <f t="shared" si="538"/>
        <v>9669</v>
      </c>
      <c r="AS650" s="77">
        <v>2050</v>
      </c>
      <c r="AT650" s="78">
        <v>101</v>
      </c>
      <c r="AU650" s="79">
        <v>483</v>
      </c>
      <c r="AV650" s="80">
        <f t="shared" si="513"/>
        <v>32.533316082287492</v>
      </c>
      <c r="AW650" s="80">
        <f t="shared" si="514"/>
        <v>41.186675919500345</v>
      </c>
      <c r="AX650" s="80">
        <f t="shared" si="515"/>
        <v>62.099205261715539</v>
      </c>
      <c r="AY650" s="81">
        <f t="shared" si="516"/>
        <v>6.090686274509804</v>
      </c>
      <c r="AZ650" s="81">
        <f t="shared" si="517"/>
        <v>25.915549329597759</v>
      </c>
      <c r="BA650" s="81">
        <f t="shared" si="518"/>
        <v>68.390164929677226</v>
      </c>
      <c r="BB650" s="81">
        <f t="shared" si="519"/>
        <v>47.034260703325451</v>
      </c>
      <c r="BC650" s="81">
        <f t="shared" si="520"/>
        <v>40.215041844482627</v>
      </c>
      <c r="BD650" s="82">
        <f t="shared" si="539"/>
        <v>3124</v>
      </c>
      <c r="BE650" s="83">
        <v>143</v>
      </c>
      <c r="BF650" s="83">
        <v>541</v>
      </c>
      <c r="BG650" s="83">
        <v>534</v>
      </c>
      <c r="BH650" s="83">
        <v>2591</v>
      </c>
      <c r="BI650" s="83">
        <v>6450</v>
      </c>
      <c r="BJ650" s="83">
        <v>582</v>
      </c>
      <c r="BK650" s="77">
        <f t="shared" si="540"/>
        <v>10157</v>
      </c>
      <c r="BL650" s="83">
        <f t="shared" si="521"/>
        <v>80</v>
      </c>
      <c r="BM650" s="84">
        <v>209</v>
      </c>
      <c r="BN650" s="83">
        <f t="shared" si="522"/>
        <v>357</v>
      </c>
      <c r="BO650" s="83">
        <f t="shared" si="523"/>
        <v>234</v>
      </c>
      <c r="BP650" s="83">
        <f t="shared" si="524"/>
        <v>1552</v>
      </c>
      <c r="BQ650" s="83">
        <f t="shared" si="525"/>
        <v>5113</v>
      </c>
      <c r="BR650" s="83">
        <f t="shared" si="526"/>
        <v>452</v>
      </c>
      <c r="BS650" s="77">
        <f t="shared" si="541"/>
        <v>7351</v>
      </c>
      <c r="BT650" s="83">
        <f t="shared" si="527"/>
        <v>19</v>
      </c>
      <c r="BU650" s="77">
        <v>86</v>
      </c>
      <c r="BV650" s="83">
        <f t="shared" si="528"/>
        <v>74</v>
      </c>
      <c r="BW650" s="83">
        <f t="shared" si="529"/>
        <v>87</v>
      </c>
      <c r="BX650" s="83">
        <f t="shared" si="530"/>
        <v>366</v>
      </c>
      <c r="BY650" s="83">
        <f t="shared" si="531"/>
        <v>601</v>
      </c>
      <c r="BZ650" s="83">
        <f t="shared" si="532"/>
        <v>51</v>
      </c>
      <c r="CA650" s="77">
        <f t="shared" si="542"/>
        <v>1105</v>
      </c>
      <c r="CB650" s="85">
        <v>19</v>
      </c>
      <c r="CC650" s="77">
        <v>51</v>
      </c>
      <c r="CD650" s="85">
        <v>70</v>
      </c>
      <c r="CE650" s="85">
        <v>164</v>
      </c>
      <c r="CF650" s="85">
        <v>376</v>
      </c>
      <c r="CG650" s="85">
        <v>493</v>
      </c>
      <c r="CH650" s="85">
        <v>71</v>
      </c>
      <c r="CI650" s="77">
        <f t="shared" si="543"/>
        <v>1104</v>
      </c>
      <c r="CP650" s="77">
        <f t="shared" si="544"/>
        <v>0</v>
      </c>
      <c r="CQ650" s="85">
        <f t="shared" si="533"/>
        <v>25</v>
      </c>
      <c r="CR650" s="77">
        <v>34</v>
      </c>
      <c r="CS650" s="85">
        <f t="shared" si="502"/>
        <v>40</v>
      </c>
      <c r="CT650" s="85">
        <f t="shared" si="503"/>
        <v>49</v>
      </c>
      <c r="CU650" s="85">
        <f t="shared" si="504"/>
        <v>297</v>
      </c>
      <c r="CV650" s="85">
        <f t="shared" si="505"/>
        <v>243</v>
      </c>
      <c r="CW650" s="85">
        <f t="shared" si="501"/>
        <v>8</v>
      </c>
      <c r="CX650" s="77">
        <f t="shared" si="545"/>
        <v>597</v>
      </c>
      <c r="CY650" s="85">
        <v>22</v>
      </c>
      <c r="CZ650" s="85">
        <v>33</v>
      </c>
      <c r="DA650" s="85">
        <v>2</v>
      </c>
      <c r="DB650" s="85">
        <v>247</v>
      </c>
      <c r="DC650" s="85">
        <v>223</v>
      </c>
      <c r="DD650" s="85">
        <v>8</v>
      </c>
      <c r="DE650" s="85">
        <v>3</v>
      </c>
      <c r="DF650" s="85">
        <v>7</v>
      </c>
      <c r="DG650" s="85">
        <v>47</v>
      </c>
      <c r="DH650" s="85">
        <v>50</v>
      </c>
      <c r="DI650" s="85">
        <v>20</v>
      </c>
      <c r="DJ650" s="85">
        <v>0</v>
      </c>
      <c r="DV650" s="85">
        <v>8</v>
      </c>
      <c r="DW650" s="85">
        <v>24</v>
      </c>
      <c r="DX650" s="85">
        <v>5</v>
      </c>
      <c r="DY650" s="85">
        <v>99</v>
      </c>
      <c r="DZ650" s="85">
        <v>240</v>
      </c>
      <c r="EA650" s="85">
        <v>31</v>
      </c>
      <c r="EB650" s="85">
        <v>11</v>
      </c>
      <c r="EC650" s="85">
        <v>50</v>
      </c>
      <c r="ED650" s="85">
        <v>82</v>
      </c>
      <c r="EE650" s="85">
        <v>267</v>
      </c>
      <c r="EF650" s="85">
        <v>361</v>
      </c>
      <c r="EG650" s="85">
        <v>20</v>
      </c>
      <c r="EH650" s="85">
        <v>3</v>
      </c>
      <c r="EI650" s="85">
        <v>1</v>
      </c>
      <c r="EJ650" s="85">
        <v>1</v>
      </c>
      <c r="EK650" s="85">
        <v>9</v>
      </c>
      <c r="EL650" s="85">
        <v>10</v>
      </c>
      <c r="EM650" s="85">
        <v>2</v>
      </c>
      <c r="ET650" s="85">
        <v>69</v>
      </c>
      <c r="EU650" s="85">
        <v>283</v>
      </c>
      <c r="EV650" s="85">
        <v>51</v>
      </c>
      <c r="EW650" s="85">
        <v>987</v>
      </c>
      <c r="EX650" s="85">
        <v>4334</v>
      </c>
      <c r="EY650" s="85">
        <v>372</v>
      </c>
      <c r="EZ650" s="85">
        <v>8</v>
      </c>
      <c r="FA650" s="85">
        <v>73</v>
      </c>
      <c r="FB650" s="85">
        <v>182</v>
      </c>
      <c r="FC650" s="85">
        <v>556</v>
      </c>
      <c r="FD650" s="85">
        <v>769</v>
      </c>
      <c r="FE650" s="85">
        <v>78</v>
      </c>
      <c r="FL650" s="86">
        <f t="shared" si="546"/>
        <v>2831.3999999999996</v>
      </c>
      <c r="FM650" s="99">
        <f t="shared" si="534"/>
        <v>141</v>
      </c>
      <c r="FN650" s="99">
        <f t="shared" si="535"/>
        <v>28</v>
      </c>
      <c r="FO650" s="100">
        <f t="shared" si="536"/>
        <v>23.97</v>
      </c>
      <c r="FP650" s="100">
        <f t="shared" si="537"/>
        <v>4788</v>
      </c>
      <c r="FQ650" s="101">
        <v>0.14375121816800979</v>
      </c>
      <c r="FR650" s="101">
        <v>-3.082472887849862E-2</v>
      </c>
      <c r="FS650" s="101">
        <v>1.2361207494795462E-3</v>
      </c>
      <c r="FT650" s="100" t="s">
        <v>2041</v>
      </c>
      <c r="FU650" s="100" t="s">
        <v>2208</v>
      </c>
      <c r="FV650" s="100" t="s">
        <v>2264</v>
      </c>
      <c r="FW650" s="100" t="s">
        <v>1960</v>
      </c>
      <c r="FX650" s="100" t="s">
        <v>2265</v>
      </c>
      <c r="FY650" s="100" t="s">
        <v>1507</v>
      </c>
      <c r="FZ650" s="100" t="s">
        <v>1586</v>
      </c>
      <c r="GA650" s="100" t="s">
        <v>1745</v>
      </c>
      <c r="GB650" s="100"/>
    </row>
    <row r="651" spans="1:184" hidden="1" x14ac:dyDescent="0.25">
      <c r="A651" s="32" t="s">
        <v>612</v>
      </c>
      <c r="B651" s="90" t="s">
        <v>638</v>
      </c>
      <c r="C651" s="41" t="str">
        <f>'[1]Özet tablo'!P650</f>
        <v>KONYA</v>
      </c>
      <c r="D651" s="41"/>
      <c r="E651" s="41"/>
      <c r="F651" s="41"/>
      <c r="G651" s="91">
        <v>71</v>
      </c>
      <c r="H651" s="91">
        <v>254</v>
      </c>
      <c r="I651" s="91">
        <v>630</v>
      </c>
      <c r="J651" s="91">
        <v>955</v>
      </c>
      <c r="K651" s="92">
        <v>70</v>
      </c>
      <c r="L651" s="92">
        <v>361</v>
      </c>
      <c r="M651" s="92">
        <v>661</v>
      </c>
      <c r="N651" s="92">
        <v>1092</v>
      </c>
      <c r="O651" s="93">
        <v>22</v>
      </c>
      <c r="P651" s="40">
        <v>159</v>
      </c>
      <c r="Q651" s="94">
        <f t="shared" si="499"/>
        <v>137</v>
      </c>
      <c r="R651" s="95">
        <f t="shared" si="500"/>
        <v>0.14345549738219895</v>
      </c>
      <c r="S651" s="96">
        <v>710</v>
      </c>
      <c r="T651" s="96">
        <v>879</v>
      </c>
      <c r="U651" s="96">
        <v>674</v>
      </c>
      <c r="V651" s="96">
        <v>921</v>
      </c>
      <c r="W651" s="96">
        <v>1553</v>
      </c>
      <c r="X651" s="96">
        <v>2263</v>
      </c>
      <c r="Y651" s="73">
        <f t="shared" si="506"/>
        <v>9.8591549295774641</v>
      </c>
      <c r="Z651" s="73">
        <f t="shared" si="507"/>
        <v>41.069397042093286</v>
      </c>
      <c r="AA651" s="73">
        <f t="shared" si="508"/>
        <v>77.744807121661722</v>
      </c>
      <c r="AB651" s="73">
        <f t="shared" si="509"/>
        <v>56.98647778493239</v>
      </c>
      <c r="AC651" s="73">
        <f t="shared" si="510"/>
        <v>42.200618647812639</v>
      </c>
      <c r="AD651" s="97">
        <f t="shared" si="511"/>
        <v>668</v>
      </c>
      <c r="AE651" s="40">
        <f t="shared" si="512"/>
        <v>150</v>
      </c>
      <c r="AF651" s="98">
        <v>832</v>
      </c>
      <c r="AG651" s="98">
        <v>678</v>
      </c>
      <c r="AH651" s="98">
        <v>860</v>
      </c>
      <c r="AI651" s="98">
        <v>630</v>
      </c>
      <c r="AJ651" s="98">
        <v>250</v>
      </c>
      <c r="AK651" s="98">
        <v>198</v>
      </c>
      <c r="AL651" s="76">
        <v>34</v>
      </c>
      <c r="AM651" s="76">
        <v>45</v>
      </c>
      <c r="AN651" s="77">
        <v>67</v>
      </c>
      <c r="AO651" s="77">
        <v>276</v>
      </c>
      <c r="AP651" s="77">
        <v>621</v>
      </c>
      <c r="AQ651" s="77">
        <v>37</v>
      </c>
      <c r="AR651" s="77">
        <f t="shared" si="538"/>
        <v>1001</v>
      </c>
      <c r="AS651" s="77">
        <v>219</v>
      </c>
      <c r="AT651" s="78">
        <v>14</v>
      </c>
      <c r="AU651" s="79">
        <v>50</v>
      </c>
      <c r="AV651" s="80">
        <f t="shared" si="513"/>
        <v>38.685015290519878</v>
      </c>
      <c r="AW651" s="80">
        <f t="shared" si="514"/>
        <v>47.986577181208048</v>
      </c>
      <c r="AX651" s="80">
        <f t="shared" si="515"/>
        <v>69.682539682539684</v>
      </c>
      <c r="AY651" s="81">
        <f t="shared" si="516"/>
        <v>9.8820058997050158</v>
      </c>
      <c r="AZ651" s="81">
        <f t="shared" si="517"/>
        <v>32.093023255813954</v>
      </c>
      <c r="BA651" s="81">
        <f t="shared" si="518"/>
        <v>77.840909090909093</v>
      </c>
      <c r="BB651" s="81">
        <f t="shared" si="519"/>
        <v>55.229885057471265</v>
      </c>
      <c r="BC651" s="81">
        <f t="shared" si="520"/>
        <v>48.267008985879336</v>
      </c>
      <c r="BD651" s="82">
        <f t="shared" si="539"/>
        <v>195</v>
      </c>
      <c r="BE651" s="83">
        <v>35</v>
      </c>
      <c r="BF651" s="83">
        <v>56</v>
      </c>
      <c r="BG651" s="83">
        <v>63</v>
      </c>
      <c r="BH651" s="83">
        <v>280</v>
      </c>
      <c r="BI651" s="83">
        <v>639</v>
      </c>
      <c r="BJ651" s="83">
        <v>49</v>
      </c>
      <c r="BK651" s="77">
        <f t="shared" si="540"/>
        <v>1031</v>
      </c>
      <c r="BL651" s="83">
        <f t="shared" si="521"/>
        <v>30</v>
      </c>
      <c r="BM651" s="84">
        <v>35</v>
      </c>
      <c r="BN651" s="83">
        <f t="shared" si="522"/>
        <v>48</v>
      </c>
      <c r="BO651" s="83">
        <f t="shared" si="523"/>
        <v>47</v>
      </c>
      <c r="BP651" s="83">
        <f t="shared" si="524"/>
        <v>224</v>
      </c>
      <c r="BQ651" s="83">
        <f t="shared" si="525"/>
        <v>590</v>
      </c>
      <c r="BR651" s="83">
        <f t="shared" si="526"/>
        <v>44</v>
      </c>
      <c r="BS651" s="77">
        <f t="shared" si="541"/>
        <v>905</v>
      </c>
      <c r="BT651" s="83">
        <f t="shared" si="527"/>
        <v>3</v>
      </c>
      <c r="BU651" s="77">
        <v>9</v>
      </c>
      <c r="BV651" s="83">
        <f t="shared" si="528"/>
        <v>6</v>
      </c>
      <c r="BW651" s="83">
        <f t="shared" si="529"/>
        <v>14</v>
      </c>
      <c r="BX651" s="83">
        <f t="shared" si="530"/>
        <v>35</v>
      </c>
      <c r="BY651" s="83">
        <f t="shared" si="531"/>
        <v>45</v>
      </c>
      <c r="BZ651" s="83">
        <f t="shared" si="532"/>
        <v>3</v>
      </c>
      <c r="CA651" s="77">
        <f t="shared" si="542"/>
        <v>97</v>
      </c>
      <c r="CB651" s="85">
        <v>1</v>
      </c>
      <c r="CC651" s="77"/>
      <c r="CD651" s="85">
        <v>1</v>
      </c>
      <c r="CE651" s="85">
        <v>0</v>
      </c>
      <c r="CF651" s="85">
        <v>10</v>
      </c>
      <c r="CG651" s="85">
        <v>2</v>
      </c>
      <c r="CH651" s="85">
        <v>2</v>
      </c>
      <c r="CI651" s="77">
        <f t="shared" si="543"/>
        <v>14</v>
      </c>
      <c r="CP651" s="77">
        <f t="shared" si="544"/>
        <v>0</v>
      </c>
      <c r="CQ651" s="85">
        <f t="shared" si="533"/>
        <v>1</v>
      </c>
      <c r="CR651" s="77">
        <v>1</v>
      </c>
      <c r="CS651" s="85">
        <f t="shared" si="502"/>
        <v>1</v>
      </c>
      <c r="CT651" s="85">
        <f t="shared" si="503"/>
        <v>2</v>
      </c>
      <c r="CU651" s="85">
        <f t="shared" si="504"/>
        <v>11</v>
      </c>
      <c r="CV651" s="85">
        <f t="shared" si="505"/>
        <v>2</v>
      </c>
      <c r="CW651" s="85">
        <f t="shared" si="501"/>
        <v>0</v>
      </c>
      <c r="CX651" s="77">
        <f t="shared" si="545"/>
        <v>15</v>
      </c>
      <c r="CY651" s="85">
        <v>1</v>
      </c>
      <c r="CZ651" s="85">
        <v>1</v>
      </c>
      <c r="DA651" s="85">
        <v>2</v>
      </c>
      <c r="DB651" s="85">
        <v>11</v>
      </c>
      <c r="DC651" s="85">
        <v>2</v>
      </c>
      <c r="DD651" s="85">
        <v>0</v>
      </c>
      <c r="DP651" s="85">
        <v>1</v>
      </c>
      <c r="DQ651" s="85">
        <v>2</v>
      </c>
      <c r="DR651" s="85">
        <v>8</v>
      </c>
      <c r="DS651" s="85">
        <v>23</v>
      </c>
      <c r="DT651" s="85">
        <v>11</v>
      </c>
      <c r="DU651" s="85">
        <v>1</v>
      </c>
      <c r="DV651" s="85">
        <v>3</v>
      </c>
      <c r="DW651" s="85">
        <v>6</v>
      </c>
      <c r="DX651" s="85">
        <v>14</v>
      </c>
      <c r="DY651" s="85">
        <v>35</v>
      </c>
      <c r="DZ651" s="85">
        <v>45</v>
      </c>
      <c r="EA651" s="85">
        <v>3</v>
      </c>
      <c r="ET651" s="85">
        <v>27</v>
      </c>
      <c r="EU651" s="85">
        <v>36</v>
      </c>
      <c r="EV651" s="85">
        <v>11</v>
      </c>
      <c r="EW651" s="85">
        <v>116</v>
      </c>
      <c r="EX651" s="85">
        <v>480</v>
      </c>
      <c r="EY651" s="85">
        <v>38</v>
      </c>
      <c r="EZ651" s="85">
        <v>2</v>
      </c>
      <c r="FA651" s="85">
        <v>10</v>
      </c>
      <c r="FB651" s="85">
        <v>28</v>
      </c>
      <c r="FC651" s="85">
        <v>85</v>
      </c>
      <c r="FD651" s="85">
        <v>99</v>
      </c>
      <c r="FE651" s="85">
        <v>5</v>
      </c>
      <c r="FL651" s="86">
        <f t="shared" si="546"/>
        <v>95</v>
      </c>
      <c r="FM651" s="99">
        <f t="shared" si="534"/>
        <v>4</v>
      </c>
      <c r="FN651" s="99">
        <f t="shared" si="535"/>
        <v>0</v>
      </c>
      <c r="FO651" s="100">
        <f t="shared" si="536"/>
        <v>0.68</v>
      </c>
      <c r="FP651" s="100">
        <f t="shared" si="537"/>
        <v>0</v>
      </c>
      <c r="FQ651" s="101">
        <v>-4.8090371167294428E-2</v>
      </c>
      <c r="FR651" s="101">
        <v>0.1219594594594593</v>
      </c>
      <c r="FS651" s="101">
        <v>0.176965111391341</v>
      </c>
      <c r="FT651" s="100" t="s">
        <v>1664</v>
      </c>
      <c r="FU651" s="100" t="s">
        <v>1885</v>
      </c>
      <c r="FV651" s="100" t="s">
        <v>1886</v>
      </c>
      <c r="FW651" s="100" t="s">
        <v>1685</v>
      </c>
      <c r="FX651" s="100" t="s">
        <v>1462</v>
      </c>
      <c r="FY651" s="100" t="s">
        <v>1511</v>
      </c>
      <c r="FZ651" s="100" t="s">
        <v>1444</v>
      </c>
      <c r="GA651" s="100" t="s">
        <v>1725</v>
      </c>
      <c r="GB651" s="100"/>
    </row>
    <row r="652" spans="1:184" hidden="1" x14ac:dyDescent="0.25">
      <c r="A652" s="32" t="s">
        <v>612</v>
      </c>
      <c r="B652" s="90" t="s">
        <v>639</v>
      </c>
      <c r="C652" s="41" t="str">
        <f>'[1]Özet tablo'!P651</f>
        <v>KONYA</v>
      </c>
      <c r="D652" s="41"/>
      <c r="E652" s="41"/>
      <c r="F652" s="41"/>
      <c r="G652" s="91">
        <v>21</v>
      </c>
      <c r="H652" s="91">
        <v>75</v>
      </c>
      <c r="I652" s="91">
        <v>39</v>
      </c>
      <c r="J652" s="91">
        <v>135</v>
      </c>
      <c r="K652" s="92">
        <v>10</v>
      </c>
      <c r="L652" s="92">
        <v>59</v>
      </c>
      <c r="M652" s="92">
        <v>43</v>
      </c>
      <c r="N652" s="92">
        <v>112</v>
      </c>
      <c r="O652" s="93">
        <v>23</v>
      </c>
      <c r="P652" s="40">
        <v>5</v>
      </c>
      <c r="Q652" s="94">
        <f t="shared" si="499"/>
        <v>-23</v>
      </c>
      <c r="R652" s="95">
        <f t="shared" si="500"/>
        <v>-0.17037037037037037</v>
      </c>
      <c r="S652" s="96">
        <v>62</v>
      </c>
      <c r="T652" s="96">
        <v>82</v>
      </c>
      <c r="U652" s="96">
        <v>80</v>
      </c>
      <c r="V652" s="96">
        <v>111</v>
      </c>
      <c r="W652" s="96">
        <v>162</v>
      </c>
      <c r="X652" s="96">
        <v>224</v>
      </c>
      <c r="Y652" s="73">
        <f t="shared" si="506"/>
        <v>16.129032258064516</v>
      </c>
      <c r="Z652" s="73">
        <f t="shared" si="507"/>
        <v>71.951219512195124</v>
      </c>
      <c r="AA652" s="73">
        <f t="shared" si="508"/>
        <v>76.25</v>
      </c>
      <c r="AB652" s="73">
        <f t="shared" si="509"/>
        <v>74.074074074074076</v>
      </c>
      <c r="AC652" s="73">
        <f t="shared" si="510"/>
        <v>58.035714285714292</v>
      </c>
      <c r="AD652" s="97">
        <f t="shared" si="511"/>
        <v>42</v>
      </c>
      <c r="AE652" s="40">
        <f t="shared" si="512"/>
        <v>19</v>
      </c>
      <c r="AF652" s="98">
        <v>73</v>
      </c>
      <c r="AG652" s="98">
        <v>65</v>
      </c>
      <c r="AH652" s="98">
        <v>70</v>
      </c>
      <c r="AI652" s="98">
        <v>48</v>
      </c>
      <c r="AJ652" s="98">
        <v>30</v>
      </c>
      <c r="AK652" s="98">
        <v>22</v>
      </c>
      <c r="AL652" s="76">
        <v>5</v>
      </c>
      <c r="AM652" s="76">
        <v>7</v>
      </c>
      <c r="AN652" s="77">
        <v>9</v>
      </c>
      <c r="AO652" s="77">
        <v>53</v>
      </c>
      <c r="AP652" s="77">
        <v>45</v>
      </c>
      <c r="AQ652" s="77">
        <v>2</v>
      </c>
      <c r="AR652" s="77">
        <f t="shared" si="538"/>
        <v>109</v>
      </c>
      <c r="AS652" s="77">
        <v>14</v>
      </c>
      <c r="AT652" s="78">
        <v>7</v>
      </c>
      <c r="AU652" s="79">
        <v>18</v>
      </c>
      <c r="AV652" s="80">
        <f t="shared" si="513"/>
        <v>37.168141592920357</v>
      </c>
      <c r="AW652" s="80">
        <f t="shared" si="514"/>
        <v>72.881355932203391</v>
      </c>
      <c r="AX652" s="80">
        <f t="shared" si="515"/>
        <v>68.75</v>
      </c>
      <c r="AY652" s="81">
        <f t="shared" si="516"/>
        <v>13.846153846153847</v>
      </c>
      <c r="AZ652" s="81">
        <f t="shared" si="517"/>
        <v>75.714285714285708</v>
      </c>
      <c r="BA652" s="81">
        <f t="shared" si="518"/>
        <v>89.743589743589752</v>
      </c>
      <c r="BB652" s="81">
        <f t="shared" si="519"/>
        <v>83.108108108108098</v>
      </c>
      <c r="BC652" s="81">
        <f t="shared" si="520"/>
        <v>55.24475524475524</v>
      </c>
      <c r="BD652" s="82">
        <f t="shared" si="539"/>
        <v>8</v>
      </c>
      <c r="BE652" s="83">
        <v>5</v>
      </c>
      <c r="BF652" s="83">
        <v>7</v>
      </c>
      <c r="BG652" s="83">
        <v>8</v>
      </c>
      <c r="BH652" s="83">
        <v>51</v>
      </c>
      <c r="BI652" s="83">
        <v>48</v>
      </c>
      <c r="BJ652" s="83">
        <v>1</v>
      </c>
      <c r="BK652" s="77">
        <f t="shared" si="540"/>
        <v>108</v>
      </c>
      <c r="BL652" s="83">
        <f t="shared" si="521"/>
        <v>5</v>
      </c>
      <c r="BM652" s="84">
        <v>7</v>
      </c>
      <c r="BN652" s="83">
        <f t="shared" si="522"/>
        <v>7</v>
      </c>
      <c r="BO652" s="83">
        <f t="shared" si="523"/>
        <v>8</v>
      </c>
      <c r="BP652" s="83">
        <f t="shared" si="524"/>
        <v>51</v>
      </c>
      <c r="BQ652" s="83">
        <f t="shared" si="525"/>
        <v>48</v>
      </c>
      <c r="BR652" s="83">
        <f t="shared" si="526"/>
        <v>1</v>
      </c>
      <c r="BS652" s="77">
        <f t="shared" si="541"/>
        <v>108</v>
      </c>
      <c r="BT652" s="83">
        <f t="shared" si="527"/>
        <v>0</v>
      </c>
      <c r="BU652" s="77"/>
      <c r="BV652" s="83">
        <f t="shared" si="528"/>
        <v>0</v>
      </c>
      <c r="BW652" s="83">
        <f t="shared" si="529"/>
        <v>0</v>
      </c>
      <c r="BX652" s="83">
        <f t="shared" si="530"/>
        <v>0</v>
      </c>
      <c r="BY652" s="83">
        <f t="shared" si="531"/>
        <v>0</v>
      </c>
      <c r="BZ652" s="83">
        <f t="shared" si="532"/>
        <v>0</v>
      </c>
      <c r="CA652" s="77">
        <f t="shared" si="542"/>
        <v>0</v>
      </c>
      <c r="CC652" s="77"/>
      <c r="CI652" s="77">
        <f t="shared" si="543"/>
        <v>0</v>
      </c>
      <c r="CP652" s="77">
        <f t="shared" si="544"/>
        <v>0</v>
      </c>
      <c r="CQ652" s="85">
        <f t="shared" si="533"/>
        <v>0</v>
      </c>
      <c r="CR652" s="77"/>
      <c r="CS652" s="85">
        <f t="shared" si="502"/>
        <v>0</v>
      </c>
      <c r="CT652" s="85">
        <f t="shared" si="503"/>
        <v>0</v>
      </c>
      <c r="CU652" s="85">
        <f t="shared" si="504"/>
        <v>0</v>
      </c>
      <c r="CV652" s="85">
        <f t="shared" si="505"/>
        <v>0</v>
      </c>
      <c r="CW652" s="85">
        <f t="shared" si="501"/>
        <v>0</v>
      </c>
      <c r="CX652" s="77">
        <f t="shared" si="545"/>
        <v>0</v>
      </c>
      <c r="ET652" s="85">
        <v>5</v>
      </c>
      <c r="EU652" s="85">
        <v>7</v>
      </c>
      <c r="EV652" s="85">
        <v>8</v>
      </c>
      <c r="EW652" s="85">
        <v>51</v>
      </c>
      <c r="EX652" s="85">
        <v>48</v>
      </c>
      <c r="EY652" s="85">
        <v>1</v>
      </c>
      <c r="FL652" s="86">
        <f t="shared" si="546"/>
        <v>0</v>
      </c>
      <c r="FM652" s="99">
        <f t="shared" si="534"/>
        <v>0</v>
      </c>
      <c r="FN652" s="99">
        <f t="shared" si="535"/>
        <v>0</v>
      </c>
      <c r="FO652" s="100">
        <f t="shared" si="536"/>
        <v>0</v>
      </c>
      <c r="FP652" s="100">
        <f t="shared" si="537"/>
        <v>0</v>
      </c>
      <c r="FQ652" s="101">
        <v>-0.25162981859410438</v>
      </c>
      <c r="FR652" s="101">
        <v>-0.10453216374269007</v>
      </c>
      <c r="FS652" s="101">
        <v>-8.6829268292682851E-2</v>
      </c>
      <c r="FT652" s="100" t="s">
        <v>2313</v>
      </c>
      <c r="FU652" s="100" t="s">
        <v>1523</v>
      </c>
      <c r="FV652" s="100" t="s">
        <v>2239</v>
      </c>
      <c r="FW652" s="100" t="s">
        <v>1887</v>
      </c>
      <c r="FX652" s="100" t="s">
        <v>1731</v>
      </c>
      <c r="FY652" s="100" t="s">
        <v>1824</v>
      </c>
      <c r="FZ652" s="100" t="s">
        <v>1686</v>
      </c>
      <c r="GA652" s="100" t="s">
        <v>2059</v>
      </c>
      <c r="GB652" s="100"/>
    </row>
    <row r="653" spans="1:184" hidden="1" x14ac:dyDescent="0.25">
      <c r="A653" s="32" t="s">
        <v>612</v>
      </c>
      <c r="B653" s="90" t="s">
        <v>640</v>
      </c>
      <c r="C653" s="41" t="str">
        <f>'[1]Özet tablo'!P652</f>
        <v>KONYA</v>
      </c>
      <c r="D653" s="41"/>
      <c r="E653" s="41"/>
      <c r="F653" s="41"/>
      <c r="G653" s="91">
        <v>8</v>
      </c>
      <c r="H653" s="91">
        <v>45</v>
      </c>
      <c r="I653" s="91">
        <v>35</v>
      </c>
      <c r="J653" s="91">
        <v>88</v>
      </c>
      <c r="K653" s="92">
        <v>22</v>
      </c>
      <c r="L653" s="92">
        <v>49</v>
      </c>
      <c r="M653" s="92">
        <v>39</v>
      </c>
      <c r="N653" s="92">
        <v>110</v>
      </c>
      <c r="O653" s="93">
        <v>10</v>
      </c>
      <c r="P653" s="40">
        <v>8</v>
      </c>
      <c r="Q653" s="94">
        <f t="shared" si="499"/>
        <v>22</v>
      </c>
      <c r="R653" s="95">
        <f t="shared" si="500"/>
        <v>0.25</v>
      </c>
      <c r="S653" s="96">
        <v>54</v>
      </c>
      <c r="T653" s="96">
        <v>73</v>
      </c>
      <c r="U653" s="96">
        <v>52</v>
      </c>
      <c r="V653" s="96">
        <v>74</v>
      </c>
      <c r="W653" s="96">
        <v>125</v>
      </c>
      <c r="X653" s="96">
        <v>179</v>
      </c>
      <c r="Y653" s="73">
        <f t="shared" si="506"/>
        <v>40.74074074074074</v>
      </c>
      <c r="Z653" s="73">
        <f t="shared" si="507"/>
        <v>67.123287671232873</v>
      </c>
      <c r="AA653" s="73">
        <f t="shared" si="508"/>
        <v>78.84615384615384</v>
      </c>
      <c r="AB653" s="73">
        <f t="shared" si="509"/>
        <v>72</v>
      </c>
      <c r="AC653" s="73">
        <f t="shared" si="510"/>
        <v>62.569832402234638</v>
      </c>
      <c r="AD653" s="97">
        <f t="shared" si="511"/>
        <v>35</v>
      </c>
      <c r="AE653" s="40">
        <f t="shared" si="512"/>
        <v>11</v>
      </c>
      <c r="AF653" s="98">
        <v>82</v>
      </c>
      <c r="AG653" s="98">
        <v>51</v>
      </c>
      <c r="AH653" s="98">
        <v>77</v>
      </c>
      <c r="AI653" s="98">
        <v>52</v>
      </c>
      <c r="AJ653" s="98">
        <v>23</v>
      </c>
      <c r="AK653" s="98">
        <v>13</v>
      </c>
      <c r="AL653" s="76">
        <v>4</v>
      </c>
      <c r="AM653" s="76">
        <v>4</v>
      </c>
      <c r="AN653" s="77">
        <v>5</v>
      </c>
      <c r="AO653" s="77">
        <v>44</v>
      </c>
      <c r="AP653" s="77">
        <v>38</v>
      </c>
      <c r="AQ653" s="77">
        <v>1</v>
      </c>
      <c r="AR653" s="77">
        <f t="shared" si="538"/>
        <v>88</v>
      </c>
      <c r="AS653" s="77">
        <v>8</v>
      </c>
      <c r="AT653" s="78">
        <v>1</v>
      </c>
      <c r="AU653" s="79">
        <v>15</v>
      </c>
      <c r="AV653" s="80">
        <f t="shared" si="513"/>
        <v>34.95145631067961</v>
      </c>
      <c r="AW653" s="80">
        <f t="shared" si="514"/>
        <v>58.139534883720934</v>
      </c>
      <c r="AX653" s="80">
        <f t="shared" si="515"/>
        <v>59.615384615384613</v>
      </c>
      <c r="AY653" s="81">
        <f t="shared" si="516"/>
        <v>9.8039215686274517</v>
      </c>
      <c r="AZ653" s="81">
        <f t="shared" si="517"/>
        <v>57.142857142857139</v>
      </c>
      <c r="BA653" s="81">
        <f t="shared" si="518"/>
        <v>72</v>
      </c>
      <c r="BB653" s="81">
        <f t="shared" si="519"/>
        <v>64.473684210526315</v>
      </c>
      <c r="BC653" s="81">
        <f t="shared" si="520"/>
        <v>46.825396825396822</v>
      </c>
      <c r="BD653" s="82">
        <f t="shared" si="539"/>
        <v>21</v>
      </c>
      <c r="BE653" s="83">
        <v>4</v>
      </c>
      <c r="BF653" s="83">
        <v>5</v>
      </c>
      <c r="BG653" s="83">
        <v>3</v>
      </c>
      <c r="BH653" s="83">
        <v>40</v>
      </c>
      <c r="BI653" s="83">
        <v>44</v>
      </c>
      <c r="BJ653" s="83">
        <v>1</v>
      </c>
      <c r="BK653" s="77">
        <f t="shared" si="540"/>
        <v>88</v>
      </c>
      <c r="BL653" s="83">
        <f t="shared" si="521"/>
        <v>4</v>
      </c>
      <c r="BM653" s="84">
        <v>4</v>
      </c>
      <c r="BN653" s="83">
        <f t="shared" si="522"/>
        <v>5</v>
      </c>
      <c r="BO653" s="83">
        <f t="shared" si="523"/>
        <v>3</v>
      </c>
      <c r="BP653" s="83">
        <f t="shared" si="524"/>
        <v>40</v>
      </c>
      <c r="BQ653" s="83">
        <f t="shared" si="525"/>
        <v>44</v>
      </c>
      <c r="BR653" s="83">
        <f t="shared" si="526"/>
        <v>1</v>
      </c>
      <c r="BS653" s="77">
        <f t="shared" si="541"/>
        <v>88</v>
      </c>
      <c r="BT653" s="83">
        <f t="shared" si="527"/>
        <v>0</v>
      </c>
      <c r="BU653" s="77"/>
      <c r="BV653" s="83">
        <f t="shared" si="528"/>
        <v>0</v>
      </c>
      <c r="BW653" s="83">
        <f t="shared" si="529"/>
        <v>0</v>
      </c>
      <c r="BX653" s="83">
        <f t="shared" si="530"/>
        <v>0</v>
      </c>
      <c r="BY653" s="83">
        <f t="shared" si="531"/>
        <v>0</v>
      </c>
      <c r="BZ653" s="83">
        <f t="shared" si="532"/>
        <v>0</v>
      </c>
      <c r="CA653" s="77">
        <f t="shared" si="542"/>
        <v>0</v>
      </c>
      <c r="CC653" s="77"/>
      <c r="CI653" s="77">
        <f t="shared" si="543"/>
        <v>0</v>
      </c>
      <c r="CP653" s="77">
        <f t="shared" si="544"/>
        <v>0</v>
      </c>
      <c r="CQ653" s="85">
        <f t="shared" si="533"/>
        <v>0</v>
      </c>
      <c r="CR653" s="77"/>
      <c r="CS653" s="85">
        <f t="shared" si="502"/>
        <v>0</v>
      </c>
      <c r="CT653" s="85">
        <f t="shared" si="503"/>
        <v>0</v>
      </c>
      <c r="CU653" s="85">
        <f t="shared" si="504"/>
        <v>0</v>
      </c>
      <c r="CV653" s="85">
        <f t="shared" si="505"/>
        <v>0</v>
      </c>
      <c r="CW653" s="85">
        <f t="shared" si="501"/>
        <v>0</v>
      </c>
      <c r="CX653" s="77">
        <f t="shared" si="545"/>
        <v>0</v>
      </c>
      <c r="ET653" s="85">
        <v>4</v>
      </c>
      <c r="EU653" s="85">
        <v>5</v>
      </c>
      <c r="EV653" s="85">
        <v>3</v>
      </c>
      <c r="EW653" s="85">
        <v>40</v>
      </c>
      <c r="EX653" s="85">
        <v>44</v>
      </c>
      <c r="EY653" s="85">
        <v>1</v>
      </c>
      <c r="FL653" s="86">
        <f t="shared" si="546"/>
        <v>6.2999999999999972</v>
      </c>
      <c r="FM653" s="99">
        <f t="shared" si="534"/>
        <v>0</v>
      </c>
      <c r="FN653" s="99">
        <f t="shared" si="535"/>
        <v>0</v>
      </c>
      <c r="FO653" s="100">
        <f t="shared" si="536"/>
        <v>0</v>
      </c>
      <c r="FP653" s="100">
        <f t="shared" si="537"/>
        <v>0</v>
      </c>
      <c r="FQ653" s="101">
        <v>-0.70062370062370061</v>
      </c>
      <c r="FR653" s="101">
        <v>-0.5586419753086419</v>
      </c>
      <c r="FS653" s="101">
        <v>-0.37777777777777771</v>
      </c>
      <c r="FT653" s="100" t="s">
        <v>2376</v>
      </c>
      <c r="FU653" s="100" t="s">
        <v>1504</v>
      </c>
      <c r="FV653" s="100" t="s">
        <v>2246</v>
      </c>
      <c r="FW653" s="100" t="s">
        <v>1672</v>
      </c>
      <c r="FX653" s="100" t="s">
        <v>2249</v>
      </c>
      <c r="FY653" s="100" t="s">
        <v>2340</v>
      </c>
      <c r="FZ653" s="100" t="s">
        <v>1987</v>
      </c>
      <c r="GA653" s="100" t="s">
        <v>1759</v>
      </c>
      <c r="GB653" s="100"/>
    </row>
    <row r="654" spans="1:184" hidden="1" x14ac:dyDescent="0.25">
      <c r="A654" s="32" t="s">
        <v>612</v>
      </c>
      <c r="B654" s="90" t="s">
        <v>641</v>
      </c>
      <c r="C654" s="41" t="str">
        <f>'[1]Özet tablo'!P653</f>
        <v>KONYA</v>
      </c>
      <c r="D654" s="41"/>
      <c r="E654" s="41"/>
      <c r="F654" s="41"/>
      <c r="G654" s="91">
        <v>0</v>
      </c>
      <c r="H654" s="91">
        <v>3</v>
      </c>
      <c r="I654" s="91">
        <v>9</v>
      </c>
      <c r="J654" s="91">
        <v>12</v>
      </c>
      <c r="K654" s="92">
        <v>4</v>
      </c>
      <c r="L654" s="92">
        <v>4</v>
      </c>
      <c r="M654" s="92">
        <v>2</v>
      </c>
      <c r="N654" s="92">
        <v>10</v>
      </c>
      <c r="O654" s="93">
        <v>3</v>
      </c>
      <c r="P654" s="40"/>
      <c r="Q654" s="94">
        <f t="shared" si="499"/>
        <v>-2</v>
      </c>
      <c r="R654" s="95">
        <f t="shared" si="500"/>
        <v>-0.16666666666666666</v>
      </c>
      <c r="S654" s="96">
        <v>5</v>
      </c>
      <c r="T654" s="96">
        <v>5</v>
      </c>
      <c r="U654" s="96">
        <v>8</v>
      </c>
      <c r="V654" s="96">
        <v>8</v>
      </c>
      <c r="W654" s="96">
        <v>13</v>
      </c>
      <c r="X654" s="96">
        <v>18</v>
      </c>
      <c r="Y654" s="73">
        <f t="shared" si="506"/>
        <v>80</v>
      </c>
      <c r="Z654" s="73">
        <f t="shared" si="507"/>
        <v>80</v>
      </c>
      <c r="AA654" s="73">
        <f t="shared" si="508"/>
        <v>62.5</v>
      </c>
      <c r="AB654" s="73">
        <f t="shared" si="509"/>
        <v>69.230769230769226</v>
      </c>
      <c r="AC654" s="73">
        <f t="shared" si="510"/>
        <v>72.222222222222214</v>
      </c>
      <c r="AD654" s="97">
        <f t="shared" si="511"/>
        <v>4</v>
      </c>
      <c r="AE654" s="40">
        <f t="shared" si="512"/>
        <v>3</v>
      </c>
      <c r="AF654" s="98">
        <v>21</v>
      </c>
      <c r="AG654" s="98">
        <v>19</v>
      </c>
      <c r="AH654" s="98">
        <v>18</v>
      </c>
      <c r="AI654" s="98">
        <v>15</v>
      </c>
      <c r="AJ654" s="98">
        <v>3</v>
      </c>
      <c r="AK654" s="98">
        <v>0</v>
      </c>
      <c r="AL654" s="76">
        <v>1</v>
      </c>
      <c r="AM654" s="76">
        <v>1</v>
      </c>
      <c r="AN654" s="77">
        <v>1</v>
      </c>
      <c r="AO654" s="77">
        <v>4</v>
      </c>
      <c r="AP654" s="77">
        <v>6</v>
      </c>
      <c r="AQ654" s="77">
        <v>0</v>
      </c>
      <c r="AR654" s="77">
        <f t="shared" si="538"/>
        <v>11</v>
      </c>
      <c r="AS654" s="77">
        <v>0</v>
      </c>
      <c r="AT654" s="77"/>
      <c r="AU654" s="79">
        <v>1</v>
      </c>
      <c r="AV654" s="80">
        <f t="shared" si="513"/>
        <v>20.588235294117645</v>
      </c>
      <c r="AW654" s="80">
        <f t="shared" si="514"/>
        <v>30.303030303030305</v>
      </c>
      <c r="AX654" s="80">
        <f t="shared" si="515"/>
        <v>40</v>
      </c>
      <c r="AY654" s="81">
        <f t="shared" si="516"/>
        <v>5.2631578947368416</v>
      </c>
      <c r="AZ654" s="81">
        <f t="shared" si="517"/>
        <v>22.222222222222221</v>
      </c>
      <c r="BA654" s="81">
        <f t="shared" si="518"/>
        <v>38.888888888888893</v>
      </c>
      <c r="BB654" s="81">
        <f t="shared" si="519"/>
        <v>30.555555555555557</v>
      </c>
      <c r="BC654" s="81">
        <f t="shared" si="520"/>
        <v>21.621621621621621</v>
      </c>
      <c r="BD654" s="82">
        <f t="shared" si="539"/>
        <v>11</v>
      </c>
      <c r="BE654" s="83">
        <v>1</v>
      </c>
      <c r="BF654" s="83">
        <v>1</v>
      </c>
      <c r="BG654" s="83">
        <v>1</v>
      </c>
      <c r="BH654" s="83">
        <v>6</v>
      </c>
      <c r="BI654" s="83">
        <v>7</v>
      </c>
      <c r="BJ654" s="83">
        <v>0</v>
      </c>
      <c r="BK654" s="77">
        <f t="shared" si="540"/>
        <v>14</v>
      </c>
      <c r="BL654" s="83">
        <f t="shared" si="521"/>
        <v>1</v>
      </c>
      <c r="BM654" s="84">
        <v>1</v>
      </c>
      <c r="BN654" s="83">
        <f t="shared" si="522"/>
        <v>1</v>
      </c>
      <c r="BO654" s="83">
        <f t="shared" si="523"/>
        <v>1</v>
      </c>
      <c r="BP654" s="83">
        <f t="shared" si="524"/>
        <v>6</v>
      </c>
      <c r="BQ654" s="83">
        <f t="shared" si="525"/>
        <v>7</v>
      </c>
      <c r="BR654" s="83">
        <f t="shared" si="526"/>
        <v>0</v>
      </c>
      <c r="BS654" s="77">
        <f t="shared" si="541"/>
        <v>14</v>
      </c>
      <c r="BT654" s="83">
        <f t="shared" si="527"/>
        <v>0</v>
      </c>
      <c r="BU654" s="77"/>
      <c r="BV654" s="83">
        <f t="shared" si="528"/>
        <v>0</v>
      </c>
      <c r="BW654" s="83">
        <f t="shared" si="529"/>
        <v>0</v>
      </c>
      <c r="BX654" s="83">
        <f t="shared" si="530"/>
        <v>0</v>
      </c>
      <c r="BY654" s="83">
        <f t="shared" si="531"/>
        <v>0</v>
      </c>
      <c r="BZ654" s="83">
        <f t="shared" si="532"/>
        <v>0</v>
      </c>
      <c r="CA654" s="77">
        <f t="shared" si="542"/>
        <v>0</v>
      </c>
      <c r="CC654" s="77"/>
      <c r="CI654" s="77">
        <f t="shared" si="543"/>
        <v>0</v>
      </c>
      <c r="CP654" s="77">
        <f t="shared" si="544"/>
        <v>0</v>
      </c>
      <c r="CQ654" s="85">
        <f t="shared" si="533"/>
        <v>0</v>
      </c>
      <c r="CR654" s="77"/>
      <c r="CS654" s="85">
        <f t="shared" si="502"/>
        <v>0</v>
      </c>
      <c r="CT654" s="85">
        <f t="shared" si="503"/>
        <v>0</v>
      </c>
      <c r="CU654" s="85">
        <f t="shared" si="504"/>
        <v>0</v>
      </c>
      <c r="CV654" s="85">
        <f t="shared" si="505"/>
        <v>0</v>
      </c>
      <c r="CW654" s="85">
        <f t="shared" si="501"/>
        <v>0</v>
      </c>
      <c r="CX654" s="77">
        <f t="shared" si="545"/>
        <v>0</v>
      </c>
      <c r="ET654" s="85">
        <v>1</v>
      </c>
      <c r="EU654" s="85">
        <v>1</v>
      </c>
      <c r="EV654" s="85">
        <v>1</v>
      </c>
      <c r="EW654" s="85">
        <v>6</v>
      </c>
      <c r="EX654" s="85">
        <v>7</v>
      </c>
      <c r="EY654" s="85">
        <v>0</v>
      </c>
      <c r="FL654" s="86">
        <f t="shared" si="546"/>
        <v>13.099999999999998</v>
      </c>
      <c r="FM654" s="99">
        <f t="shared" si="534"/>
        <v>0</v>
      </c>
      <c r="FN654" s="99">
        <f t="shared" si="535"/>
        <v>0</v>
      </c>
      <c r="FO654" s="100">
        <f t="shared" si="536"/>
        <v>0</v>
      </c>
      <c r="FP654" s="100">
        <f t="shared" si="537"/>
        <v>0</v>
      </c>
      <c r="FQ654" s="101">
        <v>0.15234097806229518</v>
      </c>
      <c r="FR654" s="101">
        <v>1.4478114478114458E-2</v>
      </c>
      <c r="FS654" s="101">
        <v>0.13152063444461123</v>
      </c>
      <c r="FT654" s="100" t="s">
        <v>1783</v>
      </c>
      <c r="FU654" s="100" t="s">
        <v>1901</v>
      </c>
      <c r="FV654" s="100" t="s">
        <v>1756</v>
      </c>
      <c r="FW654" s="100" t="s">
        <v>1974</v>
      </c>
      <c r="FX654" s="100" t="s">
        <v>2208</v>
      </c>
      <c r="FY654" s="100" t="s">
        <v>1663</v>
      </c>
      <c r="FZ654" s="100" t="s">
        <v>2269</v>
      </c>
      <c r="GA654" s="100" t="s">
        <v>2032</v>
      </c>
      <c r="GB654" s="100"/>
    </row>
    <row r="655" spans="1:184" hidden="1" x14ac:dyDescent="0.25">
      <c r="A655" s="32" t="s">
        <v>612</v>
      </c>
      <c r="B655" s="90" t="s">
        <v>642</v>
      </c>
      <c r="C655" s="41" t="str">
        <f>'[1]Özet tablo'!P654</f>
        <v>KONYA</v>
      </c>
      <c r="D655" s="41"/>
      <c r="E655" s="41"/>
      <c r="F655" s="41"/>
      <c r="G655" s="91">
        <v>11</v>
      </c>
      <c r="H655" s="91">
        <v>105</v>
      </c>
      <c r="I655" s="91">
        <v>151</v>
      </c>
      <c r="J655" s="91">
        <v>267</v>
      </c>
      <c r="K655" s="92">
        <v>21</v>
      </c>
      <c r="L655" s="92">
        <v>129</v>
      </c>
      <c r="M655" s="92">
        <v>180</v>
      </c>
      <c r="N655" s="92">
        <v>330</v>
      </c>
      <c r="O655" s="93">
        <v>27</v>
      </c>
      <c r="P655" s="40">
        <v>36</v>
      </c>
      <c r="Q655" s="94">
        <f t="shared" ref="Q655:Q718" si="547">N655-J655</f>
        <v>63</v>
      </c>
      <c r="R655" s="95">
        <f t="shared" ref="R655:R718" si="548">(N655-J655)/J655</f>
        <v>0.23595505617977527</v>
      </c>
      <c r="S655" s="96">
        <v>272</v>
      </c>
      <c r="T655" s="96">
        <v>366</v>
      </c>
      <c r="U655" s="96">
        <v>289</v>
      </c>
      <c r="V655" s="96">
        <v>368</v>
      </c>
      <c r="W655" s="96">
        <v>655</v>
      </c>
      <c r="X655" s="96">
        <v>927</v>
      </c>
      <c r="Y655" s="73">
        <f t="shared" si="506"/>
        <v>7.7205882352941178</v>
      </c>
      <c r="Z655" s="73">
        <f t="shared" si="507"/>
        <v>35.245901639344261</v>
      </c>
      <c r="AA655" s="73">
        <f t="shared" si="508"/>
        <v>59.169550173010379</v>
      </c>
      <c r="AB655" s="73">
        <f t="shared" si="509"/>
        <v>45.801526717557252</v>
      </c>
      <c r="AC655" s="73">
        <f t="shared" si="510"/>
        <v>34.627831715210355</v>
      </c>
      <c r="AD655" s="97">
        <f t="shared" si="511"/>
        <v>355</v>
      </c>
      <c r="AE655" s="40">
        <f t="shared" si="512"/>
        <v>118</v>
      </c>
      <c r="AF655" s="98">
        <v>363</v>
      </c>
      <c r="AG655" s="98">
        <v>268</v>
      </c>
      <c r="AH655" s="98">
        <v>342</v>
      </c>
      <c r="AI655" s="98">
        <v>279</v>
      </c>
      <c r="AJ655" s="98">
        <v>72</v>
      </c>
      <c r="AK655" s="98">
        <v>66</v>
      </c>
      <c r="AL655" s="76">
        <v>15</v>
      </c>
      <c r="AM655" s="76">
        <v>18</v>
      </c>
      <c r="AN655" s="77">
        <v>12</v>
      </c>
      <c r="AO655" s="77">
        <v>87</v>
      </c>
      <c r="AP655" s="77">
        <v>172</v>
      </c>
      <c r="AQ655" s="77">
        <v>6</v>
      </c>
      <c r="AR655" s="77">
        <f t="shared" si="538"/>
        <v>277</v>
      </c>
      <c r="AS655" s="77">
        <v>36</v>
      </c>
      <c r="AT655" s="78">
        <v>25</v>
      </c>
      <c r="AU655" s="79">
        <v>38</v>
      </c>
      <c r="AV655" s="80">
        <f t="shared" si="513"/>
        <v>28.153564899451556</v>
      </c>
      <c r="AW655" s="80">
        <f t="shared" si="514"/>
        <v>36.876006441223829</v>
      </c>
      <c r="AX655" s="80">
        <f t="shared" si="515"/>
        <v>50.896057347670251</v>
      </c>
      <c r="AY655" s="81">
        <f t="shared" si="516"/>
        <v>4.4776119402985071</v>
      </c>
      <c r="AZ655" s="81">
        <f t="shared" si="517"/>
        <v>25.438596491228072</v>
      </c>
      <c r="BA655" s="81">
        <f t="shared" si="518"/>
        <v>66.95156695156696</v>
      </c>
      <c r="BB655" s="81">
        <f t="shared" si="519"/>
        <v>46.464646464646464</v>
      </c>
      <c r="BC655" s="81">
        <f t="shared" si="520"/>
        <v>39.903069466882066</v>
      </c>
      <c r="BD655" s="82">
        <f t="shared" si="539"/>
        <v>116</v>
      </c>
      <c r="BE655" s="83">
        <v>16</v>
      </c>
      <c r="BF655" s="83">
        <v>18</v>
      </c>
      <c r="BG655" s="83">
        <v>10</v>
      </c>
      <c r="BH655" s="83">
        <v>82</v>
      </c>
      <c r="BI655" s="83">
        <v>189</v>
      </c>
      <c r="BJ655" s="83">
        <v>9</v>
      </c>
      <c r="BK655" s="77">
        <f t="shared" si="540"/>
        <v>290</v>
      </c>
      <c r="BL655" s="83">
        <f t="shared" si="521"/>
        <v>15</v>
      </c>
      <c r="BM655" s="84">
        <v>17</v>
      </c>
      <c r="BN655" s="83">
        <f t="shared" si="522"/>
        <v>17</v>
      </c>
      <c r="BO655" s="83">
        <f t="shared" si="523"/>
        <v>10</v>
      </c>
      <c r="BP655" s="83">
        <f t="shared" si="524"/>
        <v>78</v>
      </c>
      <c r="BQ655" s="83">
        <f t="shared" si="525"/>
        <v>177</v>
      </c>
      <c r="BR655" s="83">
        <f t="shared" si="526"/>
        <v>9</v>
      </c>
      <c r="BS655" s="77">
        <f t="shared" si="541"/>
        <v>274</v>
      </c>
      <c r="BT655" s="83">
        <f t="shared" si="527"/>
        <v>0</v>
      </c>
      <c r="BU655" s="77"/>
      <c r="BV655" s="83">
        <f t="shared" si="528"/>
        <v>0</v>
      </c>
      <c r="BW655" s="83">
        <f t="shared" si="529"/>
        <v>0</v>
      </c>
      <c r="BX655" s="83">
        <f t="shared" si="530"/>
        <v>0</v>
      </c>
      <c r="BY655" s="83">
        <f t="shared" si="531"/>
        <v>0</v>
      </c>
      <c r="BZ655" s="83">
        <f t="shared" si="532"/>
        <v>0</v>
      </c>
      <c r="CA655" s="77">
        <f t="shared" si="542"/>
        <v>0</v>
      </c>
      <c r="CB655" s="85">
        <v>1</v>
      </c>
      <c r="CC655" s="77">
        <v>1</v>
      </c>
      <c r="CD655" s="85">
        <v>1</v>
      </c>
      <c r="CE655" s="85">
        <v>0</v>
      </c>
      <c r="CF655" s="85">
        <v>4</v>
      </c>
      <c r="CG655" s="85">
        <v>12</v>
      </c>
      <c r="CH655" s="85">
        <v>0</v>
      </c>
      <c r="CI655" s="77">
        <f t="shared" si="543"/>
        <v>16</v>
      </c>
      <c r="CP655" s="77">
        <f t="shared" si="544"/>
        <v>0</v>
      </c>
      <c r="CQ655" s="85">
        <f t="shared" si="533"/>
        <v>0</v>
      </c>
      <c r="CR655" s="77"/>
      <c r="CS655" s="85">
        <f t="shared" si="502"/>
        <v>0</v>
      </c>
      <c r="CT655" s="85">
        <f t="shared" si="503"/>
        <v>0</v>
      </c>
      <c r="CU655" s="85">
        <f t="shared" si="504"/>
        <v>0</v>
      </c>
      <c r="CV655" s="85">
        <f t="shared" si="505"/>
        <v>0</v>
      </c>
      <c r="CW655" s="85">
        <f t="shared" si="501"/>
        <v>0</v>
      </c>
      <c r="CX655" s="77">
        <f t="shared" si="545"/>
        <v>0</v>
      </c>
      <c r="ET655" s="85">
        <v>14</v>
      </c>
      <c r="EU655" s="85">
        <v>15</v>
      </c>
      <c r="EV655" s="85">
        <v>9</v>
      </c>
      <c r="EW655" s="85">
        <v>61</v>
      </c>
      <c r="EX655" s="85">
        <v>157</v>
      </c>
      <c r="EY655" s="85">
        <v>9</v>
      </c>
      <c r="EZ655" s="85">
        <v>1</v>
      </c>
      <c r="FA655" s="85">
        <v>2</v>
      </c>
      <c r="FB655" s="85">
        <v>1</v>
      </c>
      <c r="FC655" s="85">
        <v>17</v>
      </c>
      <c r="FD655" s="85">
        <v>20</v>
      </c>
      <c r="FE655" s="85">
        <v>0</v>
      </c>
      <c r="FL655" s="86">
        <f t="shared" si="546"/>
        <v>144.69999999999999</v>
      </c>
      <c r="FM655" s="99">
        <f t="shared" si="534"/>
        <v>7</v>
      </c>
      <c r="FN655" s="99">
        <f t="shared" si="535"/>
        <v>1</v>
      </c>
      <c r="FO655" s="100">
        <f t="shared" si="536"/>
        <v>1.19</v>
      </c>
      <c r="FP655" s="100">
        <f t="shared" si="537"/>
        <v>171</v>
      </c>
      <c r="FQ655" s="101">
        <v>8.3317622343720685E-2</v>
      </c>
      <c r="FR655" s="101">
        <v>0.1395465994962217</v>
      </c>
      <c r="FS655" s="101">
        <v>0.11376811594202907</v>
      </c>
      <c r="FT655" s="100" t="s">
        <v>2332</v>
      </c>
      <c r="FU655" s="100" t="s">
        <v>2026</v>
      </c>
      <c r="FV655" s="100" t="s">
        <v>1629</v>
      </c>
      <c r="FW655" s="100" t="s">
        <v>1567</v>
      </c>
      <c r="FX655" s="100" t="s">
        <v>1899</v>
      </c>
      <c r="FY655" s="100" t="s">
        <v>1755</v>
      </c>
      <c r="FZ655" s="100" t="s">
        <v>1855</v>
      </c>
      <c r="GA655" s="100" t="s">
        <v>1826</v>
      </c>
      <c r="GB655" s="100"/>
    </row>
    <row r="656" spans="1:184" hidden="1" x14ac:dyDescent="0.25">
      <c r="A656" s="32" t="s">
        <v>643</v>
      </c>
      <c r="B656" s="90" t="s">
        <v>644</v>
      </c>
      <c r="C656" s="41" t="str">
        <f>'[1]Özet tablo'!P655</f>
        <v>KÜTAHYA</v>
      </c>
      <c r="D656" s="41"/>
      <c r="E656" s="41"/>
      <c r="F656" s="41"/>
      <c r="G656" s="91">
        <v>8</v>
      </c>
      <c r="H656" s="91">
        <v>52</v>
      </c>
      <c r="I656" s="91">
        <v>87</v>
      </c>
      <c r="J656" s="91">
        <v>147</v>
      </c>
      <c r="K656" s="92">
        <v>19</v>
      </c>
      <c r="L656" s="92">
        <v>95</v>
      </c>
      <c r="M656" s="92">
        <v>92</v>
      </c>
      <c r="N656" s="92">
        <v>206</v>
      </c>
      <c r="O656" s="93">
        <v>19</v>
      </c>
      <c r="P656" s="40">
        <v>11</v>
      </c>
      <c r="Q656" s="94">
        <f t="shared" si="547"/>
        <v>59</v>
      </c>
      <c r="R656" s="95">
        <f t="shared" si="548"/>
        <v>0.40136054421768708</v>
      </c>
      <c r="S656" s="96">
        <v>142</v>
      </c>
      <c r="T656" s="96">
        <v>218</v>
      </c>
      <c r="U656" s="96">
        <v>159</v>
      </c>
      <c r="V656" s="96">
        <v>204</v>
      </c>
      <c r="W656" s="96">
        <v>377</v>
      </c>
      <c r="X656" s="96">
        <v>519</v>
      </c>
      <c r="Y656" s="73">
        <f t="shared" si="506"/>
        <v>13.380281690140844</v>
      </c>
      <c r="Z656" s="73">
        <f t="shared" si="507"/>
        <v>43.577981651376149</v>
      </c>
      <c r="AA656" s="73">
        <f t="shared" si="508"/>
        <v>62.893081761006286</v>
      </c>
      <c r="AB656" s="73">
        <f t="shared" si="509"/>
        <v>51.724137931034484</v>
      </c>
      <c r="AC656" s="73">
        <f t="shared" si="510"/>
        <v>41.23314065510597</v>
      </c>
      <c r="AD656" s="97">
        <f t="shared" si="511"/>
        <v>182</v>
      </c>
      <c r="AE656" s="40">
        <f t="shared" si="512"/>
        <v>59</v>
      </c>
      <c r="AF656" s="98">
        <v>189</v>
      </c>
      <c r="AG656" s="98">
        <v>140</v>
      </c>
      <c r="AH656" s="98">
        <v>190</v>
      </c>
      <c r="AI656" s="98">
        <v>165</v>
      </c>
      <c r="AJ656" s="98">
        <v>42</v>
      </c>
      <c r="AK656" s="98">
        <v>45</v>
      </c>
      <c r="AL656" s="76">
        <v>9</v>
      </c>
      <c r="AM656" s="76">
        <v>15</v>
      </c>
      <c r="AN656" s="77">
        <v>10</v>
      </c>
      <c r="AO656" s="77">
        <v>89</v>
      </c>
      <c r="AP656" s="77">
        <v>105</v>
      </c>
      <c r="AQ656" s="77">
        <v>2</v>
      </c>
      <c r="AR656" s="77">
        <f t="shared" si="538"/>
        <v>206</v>
      </c>
      <c r="AS656" s="77">
        <v>17</v>
      </c>
      <c r="AT656" s="78">
        <v>18</v>
      </c>
      <c r="AU656" s="79">
        <v>22</v>
      </c>
      <c r="AV656" s="80">
        <f t="shared" si="513"/>
        <v>32.786885245901637</v>
      </c>
      <c r="AW656" s="80">
        <f t="shared" si="514"/>
        <v>50.422535211267608</v>
      </c>
      <c r="AX656" s="80">
        <f t="shared" si="515"/>
        <v>54.54545454545454</v>
      </c>
      <c r="AY656" s="81">
        <f t="shared" si="516"/>
        <v>7.1428571428571423</v>
      </c>
      <c r="AZ656" s="81">
        <f t="shared" si="517"/>
        <v>46.842105263157897</v>
      </c>
      <c r="BA656" s="81">
        <f t="shared" si="518"/>
        <v>70.048309178743963</v>
      </c>
      <c r="BB656" s="81">
        <f t="shared" si="519"/>
        <v>58.942065491183882</v>
      </c>
      <c r="BC656" s="81">
        <f t="shared" si="520"/>
        <v>44.668587896253605</v>
      </c>
      <c r="BD656" s="82">
        <f t="shared" si="539"/>
        <v>62</v>
      </c>
      <c r="BE656" s="83">
        <v>9</v>
      </c>
      <c r="BF656" s="83">
        <v>14</v>
      </c>
      <c r="BG656" s="83">
        <v>10</v>
      </c>
      <c r="BH656" s="83">
        <v>80</v>
      </c>
      <c r="BI656" s="83">
        <v>111</v>
      </c>
      <c r="BJ656" s="83">
        <v>2</v>
      </c>
      <c r="BK656" s="77">
        <f t="shared" si="540"/>
        <v>203</v>
      </c>
      <c r="BL656" s="83">
        <f t="shared" si="521"/>
        <v>8</v>
      </c>
      <c r="BM656" s="84">
        <v>11</v>
      </c>
      <c r="BN656" s="83">
        <f t="shared" si="522"/>
        <v>10</v>
      </c>
      <c r="BO656" s="83">
        <f t="shared" si="523"/>
        <v>10</v>
      </c>
      <c r="BP656" s="83">
        <f t="shared" si="524"/>
        <v>55</v>
      </c>
      <c r="BQ656" s="83">
        <f t="shared" si="525"/>
        <v>85</v>
      </c>
      <c r="BR656" s="83">
        <f t="shared" si="526"/>
        <v>1</v>
      </c>
      <c r="BS656" s="77">
        <f t="shared" si="541"/>
        <v>151</v>
      </c>
      <c r="BT656" s="83">
        <f t="shared" si="527"/>
        <v>0</v>
      </c>
      <c r="BU656" s="77"/>
      <c r="BV656" s="83">
        <f t="shared" si="528"/>
        <v>0</v>
      </c>
      <c r="BW656" s="83">
        <f t="shared" si="529"/>
        <v>0</v>
      </c>
      <c r="BX656" s="83">
        <f t="shared" si="530"/>
        <v>0</v>
      </c>
      <c r="BY656" s="83">
        <f t="shared" si="531"/>
        <v>0</v>
      </c>
      <c r="BZ656" s="83">
        <f t="shared" si="532"/>
        <v>0</v>
      </c>
      <c r="CA656" s="77">
        <f t="shared" si="542"/>
        <v>0</v>
      </c>
      <c r="CC656" s="77"/>
      <c r="CI656" s="77">
        <f t="shared" si="543"/>
        <v>0</v>
      </c>
      <c r="CP656" s="77">
        <f t="shared" si="544"/>
        <v>0</v>
      </c>
      <c r="CQ656" s="85">
        <f t="shared" si="533"/>
        <v>1</v>
      </c>
      <c r="CR656" s="77">
        <v>4</v>
      </c>
      <c r="CS656" s="85">
        <f t="shared" si="502"/>
        <v>4</v>
      </c>
      <c r="CT656" s="85">
        <f t="shared" si="503"/>
        <v>0</v>
      </c>
      <c r="CU656" s="85">
        <f t="shared" si="504"/>
        <v>25</v>
      </c>
      <c r="CV656" s="85">
        <f t="shared" si="505"/>
        <v>26</v>
      </c>
      <c r="CW656" s="85">
        <f t="shared" si="501"/>
        <v>1</v>
      </c>
      <c r="CX656" s="77">
        <f t="shared" si="545"/>
        <v>52</v>
      </c>
      <c r="CY656" s="85">
        <v>1</v>
      </c>
      <c r="CZ656" s="85">
        <v>4</v>
      </c>
      <c r="DA656" s="85">
        <v>0</v>
      </c>
      <c r="DB656" s="85">
        <v>25</v>
      </c>
      <c r="DC656" s="85">
        <v>26</v>
      </c>
      <c r="DD656" s="85">
        <v>1</v>
      </c>
      <c r="ET656" s="85">
        <v>7</v>
      </c>
      <c r="EU656" s="85">
        <v>8</v>
      </c>
      <c r="EV656" s="85">
        <v>2</v>
      </c>
      <c r="EW656" s="85">
        <v>33</v>
      </c>
      <c r="EX656" s="85">
        <v>74</v>
      </c>
      <c r="EY656" s="85">
        <v>0</v>
      </c>
      <c r="EZ656" s="85">
        <v>1</v>
      </c>
      <c r="FA656" s="85">
        <v>2</v>
      </c>
      <c r="FB656" s="85">
        <v>8</v>
      </c>
      <c r="FC656" s="85">
        <v>22</v>
      </c>
      <c r="FD656" s="85">
        <v>11</v>
      </c>
      <c r="FE656" s="85">
        <v>1</v>
      </c>
      <c r="FL656" s="86">
        <f t="shared" si="546"/>
        <v>34.499999999999972</v>
      </c>
      <c r="FM656" s="99">
        <f t="shared" si="534"/>
        <v>1</v>
      </c>
      <c r="FN656" s="99">
        <f t="shared" si="535"/>
        <v>0</v>
      </c>
      <c r="FO656" s="100">
        <f t="shared" si="536"/>
        <v>0.17</v>
      </c>
      <c r="FP656" s="100">
        <f t="shared" si="537"/>
        <v>0</v>
      </c>
      <c r="FQ656" s="101">
        <v>0.21565472528512614</v>
      </c>
      <c r="FR656" s="101">
        <v>8.2216940363007876E-2</v>
      </c>
      <c r="FS656" s="101">
        <v>0.20024198427102233</v>
      </c>
      <c r="FT656" s="100" t="s">
        <v>1869</v>
      </c>
      <c r="FU656" s="100" t="s">
        <v>1870</v>
      </c>
      <c r="FV656" s="100" t="s">
        <v>1693</v>
      </c>
      <c r="FW656" s="100" t="s">
        <v>1436</v>
      </c>
      <c r="FX656" s="100" t="s">
        <v>1813</v>
      </c>
      <c r="FY656" s="100" t="s">
        <v>1732</v>
      </c>
      <c r="FZ656" s="100" t="s">
        <v>1871</v>
      </c>
      <c r="GA656" s="100" t="s">
        <v>1678</v>
      </c>
      <c r="GB656" s="100"/>
    </row>
    <row r="657" spans="1:184" hidden="1" x14ac:dyDescent="0.25">
      <c r="A657" s="32" t="s">
        <v>643</v>
      </c>
      <c r="B657" s="90" t="s">
        <v>645</v>
      </c>
      <c r="C657" s="41" t="str">
        <f>'[1]Özet tablo'!P656</f>
        <v>KÜTAHYA</v>
      </c>
      <c r="D657" s="41"/>
      <c r="E657" s="41"/>
      <c r="F657" s="41"/>
      <c r="G657" s="91">
        <v>12</v>
      </c>
      <c r="H657" s="91">
        <v>68</v>
      </c>
      <c r="I657" s="91">
        <v>35</v>
      </c>
      <c r="J657" s="91">
        <v>115</v>
      </c>
      <c r="K657" s="92">
        <v>9</v>
      </c>
      <c r="L657" s="92">
        <v>47</v>
      </c>
      <c r="M657" s="92">
        <v>45</v>
      </c>
      <c r="N657" s="92">
        <v>101</v>
      </c>
      <c r="O657" s="93">
        <v>20</v>
      </c>
      <c r="P657" s="40">
        <v>8</v>
      </c>
      <c r="Q657" s="94">
        <f t="shared" si="547"/>
        <v>-14</v>
      </c>
      <c r="R657" s="95">
        <f t="shared" si="548"/>
        <v>-0.12173913043478261</v>
      </c>
      <c r="S657" s="96">
        <v>58</v>
      </c>
      <c r="T657" s="96">
        <v>96</v>
      </c>
      <c r="U657" s="96">
        <v>93</v>
      </c>
      <c r="V657" s="96">
        <v>116</v>
      </c>
      <c r="W657" s="96">
        <v>189</v>
      </c>
      <c r="X657" s="96">
        <v>247</v>
      </c>
      <c r="Y657" s="73">
        <f t="shared" si="506"/>
        <v>15.517241379310345</v>
      </c>
      <c r="Z657" s="73">
        <f t="shared" si="507"/>
        <v>48.958333333333329</v>
      </c>
      <c r="AA657" s="73">
        <f t="shared" si="508"/>
        <v>61.29032258064516</v>
      </c>
      <c r="AB657" s="73">
        <f t="shared" si="509"/>
        <v>55.026455026455025</v>
      </c>
      <c r="AC657" s="73">
        <f t="shared" si="510"/>
        <v>45.748987854251013</v>
      </c>
      <c r="AD657" s="97">
        <f t="shared" si="511"/>
        <v>85</v>
      </c>
      <c r="AE657" s="40">
        <f t="shared" si="512"/>
        <v>36</v>
      </c>
      <c r="AF657" s="98">
        <v>102</v>
      </c>
      <c r="AG657" s="98">
        <v>100</v>
      </c>
      <c r="AH657" s="98">
        <v>91</v>
      </c>
      <c r="AI657" s="98">
        <v>67</v>
      </c>
      <c r="AJ657" s="98">
        <v>20</v>
      </c>
      <c r="AK657" s="98">
        <v>31</v>
      </c>
      <c r="AL657" s="76">
        <v>7</v>
      </c>
      <c r="AM657" s="76">
        <v>9</v>
      </c>
      <c r="AN657" s="77">
        <v>40</v>
      </c>
      <c r="AO657" s="77">
        <v>42</v>
      </c>
      <c r="AP657" s="77">
        <v>41</v>
      </c>
      <c r="AQ657" s="77">
        <v>0</v>
      </c>
      <c r="AR657" s="77">
        <f t="shared" si="538"/>
        <v>123</v>
      </c>
      <c r="AS657" s="77">
        <v>6</v>
      </c>
      <c r="AT657" s="78">
        <v>10</v>
      </c>
      <c r="AU657" s="79">
        <v>13</v>
      </c>
      <c r="AV657" s="80">
        <f t="shared" si="513"/>
        <v>44.91017964071856</v>
      </c>
      <c r="AW657" s="80">
        <f t="shared" si="514"/>
        <v>48.734177215189874</v>
      </c>
      <c r="AX657" s="80">
        <f t="shared" si="515"/>
        <v>52.238805970149251</v>
      </c>
      <c r="AY657" s="81">
        <f t="shared" si="516"/>
        <v>40</v>
      </c>
      <c r="AZ657" s="81">
        <f t="shared" si="517"/>
        <v>46.153846153846153</v>
      </c>
      <c r="BA657" s="81">
        <f t="shared" si="518"/>
        <v>73.563218390804593</v>
      </c>
      <c r="BB657" s="81">
        <f t="shared" si="519"/>
        <v>59.550561797752813</v>
      </c>
      <c r="BC657" s="81">
        <f t="shared" si="520"/>
        <v>55.614973262032088</v>
      </c>
      <c r="BD657" s="82">
        <f t="shared" si="539"/>
        <v>23</v>
      </c>
      <c r="BE657" s="83">
        <v>7</v>
      </c>
      <c r="BF657" s="83">
        <v>9</v>
      </c>
      <c r="BG657" s="83">
        <v>34</v>
      </c>
      <c r="BH657" s="83">
        <v>45</v>
      </c>
      <c r="BI657" s="83">
        <v>45</v>
      </c>
      <c r="BJ657" s="83">
        <v>0</v>
      </c>
      <c r="BK657" s="77">
        <f t="shared" si="540"/>
        <v>124</v>
      </c>
      <c r="BL657" s="83">
        <f t="shared" si="521"/>
        <v>7</v>
      </c>
      <c r="BM657" s="84">
        <v>9</v>
      </c>
      <c r="BN657" s="83">
        <f t="shared" si="522"/>
        <v>9</v>
      </c>
      <c r="BO657" s="83">
        <f t="shared" si="523"/>
        <v>34</v>
      </c>
      <c r="BP657" s="83">
        <f t="shared" si="524"/>
        <v>45</v>
      </c>
      <c r="BQ657" s="83">
        <f t="shared" si="525"/>
        <v>45</v>
      </c>
      <c r="BR657" s="83">
        <f t="shared" si="526"/>
        <v>0</v>
      </c>
      <c r="BS657" s="77">
        <f t="shared" si="541"/>
        <v>124</v>
      </c>
      <c r="BT657" s="83">
        <f t="shared" si="527"/>
        <v>0</v>
      </c>
      <c r="BU657" s="77"/>
      <c r="BV657" s="83">
        <f t="shared" si="528"/>
        <v>0</v>
      </c>
      <c r="BW657" s="83">
        <f t="shared" si="529"/>
        <v>0</v>
      </c>
      <c r="BX657" s="83">
        <f t="shared" si="530"/>
        <v>0</v>
      </c>
      <c r="BY657" s="83">
        <f t="shared" si="531"/>
        <v>0</v>
      </c>
      <c r="BZ657" s="83">
        <f t="shared" si="532"/>
        <v>0</v>
      </c>
      <c r="CA657" s="77">
        <f t="shared" si="542"/>
        <v>0</v>
      </c>
      <c r="CC657" s="77"/>
      <c r="CI657" s="77">
        <f t="shared" si="543"/>
        <v>0</v>
      </c>
      <c r="CP657" s="77">
        <f t="shared" si="544"/>
        <v>0</v>
      </c>
      <c r="CQ657" s="85">
        <f t="shared" si="533"/>
        <v>0</v>
      </c>
      <c r="CR657" s="77"/>
      <c r="CS657" s="85">
        <f t="shared" si="502"/>
        <v>0</v>
      </c>
      <c r="CT657" s="85">
        <f t="shared" si="503"/>
        <v>0</v>
      </c>
      <c r="CU657" s="85">
        <f t="shared" si="504"/>
        <v>0</v>
      </c>
      <c r="CV657" s="85">
        <f t="shared" si="505"/>
        <v>0</v>
      </c>
      <c r="CW657" s="85">
        <f t="shared" si="501"/>
        <v>0</v>
      </c>
      <c r="CX657" s="77">
        <f t="shared" si="545"/>
        <v>0</v>
      </c>
      <c r="ET657" s="85">
        <v>6</v>
      </c>
      <c r="EU657" s="85">
        <v>6</v>
      </c>
      <c r="EV657" s="85">
        <v>24</v>
      </c>
      <c r="EW657" s="85">
        <v>26</v>
      </c>
      <c r="EX657" s="85">
        <v>28</v>
      </c>
      <c r="EY657" s="85">
        <v>0</v>
      </c>
      <c r="EZ657" s="85">
        <v>1</v>
      </c>
      <c r="FA657" s="85">
        <v>3</v>
      </c>
      <c r="FB657" s="85">
        <v>10</v>
      </c>
      <c r="FC657" s="85">
        <v>19</v>
      </c>
      <c r="FD657" s="85">
        <v>17</v>
      </c>
      <c r="FE657" s="85">
        <v>0</v>
      </c>
      <c r="FL657" s="86">
        <f t="shared" si="546"/>
        <v>17.599999999999994</v>
      </c>
      <c r="FM657" s="99">
        <f t="shared" si="534"/>
        <v>0</v>
      </c>
      <c r="FN657" s="99">
        <f t="shared" si="535"/>
        <v>0</v>
      </c>
      <c r="FO657" s="100">
        <f t="shared" si="536"/>
        <v>0</v>
      </c>
      <c r="FP657" s="100">
        <f t="shared" si="537"/>
        <v>0</v>
      </c>
      <c r="FQ657" s="101">
        <v>-0.14632843791722294</v>
      </c>
      <c r="FR657" s="101">
        <v>8.1560283687943283E-2</v>
      </c>
      <c r="FS657" s="101">
        <v>-3.8690476190476247E-2</v>
      </c>
      <c r="FT657" s="100" t="s">
        <v>2330</v>
      </c>
      <c r="FU657" s="100" t="s">
        <v>2303</v>
      </c>
      <c r="FV657" s="100" t="s">
        <v>1644</v>
      </c>
      <c r="FW657" s="100" t="s">
        <v>1659</v>
      </c>
      <c r="FX657" s="100" t="s">
        <v>1874</v>
      </c>
      <c r="FY657" s="100" t="s">
        <v>2329</v>
      </c>
      <c r="FZ657" s="100" t="s">
        <v>1922</v>
      </c>
      <c r="GA657" s="100" t="s">
        <v>2006</v>
      </c>
      <c r="GB657" s="100"/>
    </row>
    <row r="658" spans="1:184" hidden="1" x14ac:dyDescent="0.25">
      <c r="A658" s="32" t="s">
        <v>643</v>
      </c>
      <c r="B658" s="90" t="s">
        <v>646</v>
      </c>
      <c r="C658" s="41" t="str">
        <f>'[1]Özet tablo'!P657</f>
        <v>KÜTAHYA</v>
      </c>
      <c r="D658" s="41"/>
      <c r="E658" s="41"/>
      <c r="F658" s="41"/>
      <c r="G658" s="91">
        <v>18</v>
      </c>
      <c r="H658" s="91">
        <v>25</v>
      </c>
      <c r="I658" s="91">
        <v>36</v>
      </c>
      <c r="J658" s="91">
        <v>79</v>
      </c>
      <c r="K658" s="92">
        <v>23</v>
      </c>
      <c r="L658" s="92">
        <v>23</v>
      </c>
      <c r="M658" s="92">
        <v>28</v>
      </c>
      <c r="N658" s="92">
        <v>74</v>
      </c>
      <c r="O658" s="93">
        <v>1</v>
      </c>
      <c r="P658" s="40">
        <v>5</v>
      </c>
      <c r="Q658" s="94">
        <f t="shared" si="547"/>
        <v>-5</v>
      </c>
      <c r="R658" s="95">
        <f t="shared" si="548"/>
        <v>-6.3291139240506333E-2</v>
      </c>
      <c r="S658" s="96">
        <v>44</v>
      </c>
      <c r="T658" s="96">
        <v>57</v>
      </c>
      <c r="U658" s="96">
        <v>38</v>
      </c>
      <c r="V658" s="96">
        <v>52</v>
      </c>
      <c r="W658" s="96">
        <v>95</v>
      </c>
      <c r="X658" s="96">
        <v>139</v>
      </c>
      <c r="Y658" s="73">
        <f t="shared" si="506"/>
        <v>52.272727272727273</v>
      </c>
      <c r="Z658" s="73">
        <f t="shared" si="507"/>
        <v>40.350877192982452</v>
      </c>
      <c r="AA658" s="73">
        <f t="shared" si="508"/>
        <v>63.157894736842103</v>
      </c>
      <c r="AB658" s="73">
        <f t="shared" si="509"/>
        <v>49.473684210526315</v>
      </c>
      <c r="AC658" s="73">
        <f t="shared" si="510"/>
        <v>50.359712230215827</v>
      </c>
      <c r="AD658" s="97">
        <f t="shared" si="511"/>
        <v>48</v>
      </c>
      <c r="AE658" s="40">
        <f t="shared" si="512"/>
        <v>14</v>
      </c>
      <c r="AF658" s="98">
        <v>60</v>
      </c>
      <c r="AG658" s="98">
        <v>51</v>
      </c>
      <c r="AH658" s="98">
        <v>58</v>
      </c>
      <c r="AI658" s="98">
        <v>41</v>
      </c>
      <c r="AJ658" s="98">
        <v>15</v>
      </c>
      <c r="AK658" s="98">
        <v>10</v>
      </c>
      <c r="AL658" s="76">
        <v>2</v>
      </c>
      <c r="AM658" s="76">
        <v>5</v>
      </c>
      <c r="AN658" s="77">
        <v>12</v>
      </c>
      <c r="AO658" s="77">
        <v>27</v>
      </c>
      <c r="AP658" s="77">
        <v>30</v>
      </c>
      <c r="AQ658" s="77">
        <v>1</v>
      </c>
      <c r="AR658" s="77">
        <f t="shared" si="538"/>
        <v>70</v>
      </c>
      <c r="AS658" s="77">
        <v>9</v>
      </c>
      <c r="AT658" s="77"/>
      <c r="AU658" s="79">
        <v>4</v>
      </c>
      <c r="AV658" s="80">
        <f t="shared" si="513"/>
        <v>36.95652173913043</v>
      </c>
      <c r="AW658" s="80">
        <f t="shared" si="514"/>
        <v>49.494949494949495</v>
      </c>
      <c r="AX658" s="80">
        <f t="shared" si="515"/>
        <v>53.658536585365859</v>
      </c>
      <c r="AY658" s="81">
        <f t="shared" si="516"/>
        <v>23.52941176470588</v>
      </c>
      <c r="AZ658" s="81">
        <f t="shared" si="517"/>
        <v>46.551724137931032</v>
      </c>
      <c r="BA658" s="81">
        <f t="shared" si="518"/>
        <v>60.714285714285708</v>
      </c>
      <c r="BB658" s="81">
        <f t="shared" si="519"/>
        <v>53.508771929824562</v>
      </c>
      <c r="BC658" s="81">
        <f t="shared" si="520"/>
        <v>42.990654205607477</v>
      </c>
      <c r="BD658" s="82">
        <f t="shared" si="539"/>
        <v>22</v>
      </c>
      <c r="BE658" s="83">
        <v>2</v>
      </c>
      <c r="BF658" s="83">
        <v>4</v>
      </c>
      <c r="BG658" s="83">
        <v>11</v>
      </c>
      <c r="BH658" s="83">
        <v>24</v>
      </c>
      <c r="BI658" s="83">
        <v>32</v>
      </c>
      <c r="BJ658" s="83">
        <v>4</v>
      </c>
      <c r="BK658" s="77">
        <f t="shared" si="540"/>
        <v>71</v>
      </c>
      <c r="BL658" s="83">
        <f t="shared" si="521"/>
        <v>2</v>
      </c>
      <c r="BM658" s="84">
        <v>5</v>
      </c>
      <c r="BN658" s="83">
        <f t="shared" si="522"/>
        <v>4</v>
      </c>
      <c r="BO658" s="83">
        <f t="shared" si="523"/>
        <v>11</v>
      </c>
      <c r="BP658" s="83">
        <f t="shared" si="524"/>
        <v>24</v>
      </c>
      <c r="BQ658" s="83">
        <f t="shared" si="525"/>
        <v>32</v>
      </c>
      <c r="BR658" s="83">
        <f t="shared" si="526"/>
        <v>4</v>
      </c>
      <c r="BS658" s="77">
        <f t="shared" si="541"/>
        <v>71</v>
      </c>
      <c r="BT658" s="83">
        <f t="shared" si="527"/>
        <v>0</v>
      </c>
      <c r="BU658" s="77"/>
      <c r="BV658" s="83">
        <f t="shared" si="528"/>
        <v>0</v>
      </c>
      <c r="BW658" s="83">
        <f t="shared" si="529"/>
        <v>0</v>
      </c>
      <c r="BX658" s="83">
        <f t="shared" si="530"/>
        <v>0</v>
      </c>
      <c r="BY658" s="83">
        <f t="shared" si="531"/>
        <v>0</v>
      </c>
      <c r="BZ658" s="83">
        <f t="shared" si="532"/>
        <v>0</v>
      </c>
      <c r="CA658" s="77">
        <f t="shared" si="542"/>
        <v>0</v>
      </c>
      <c r="CC658" s="77"/>
      <c r="CI658" s="77">
        <f t="shared" si="543"/>
        <v>0</v>
      </c>
      <c r="CP658" s="77">
        <f t="shared" si="544"/>
        <v>0</v>
      </c>
      <c r="CQ658" s="85">
        <f t="shared" si="533"/>
        <v>0</v>
      </c>
      <c r="CR658" s="77"/>
      <c r="CS658" s="85">
        <f t="shared" si="502"/>
        <v>0</v>
      </c>
      <c r="CT658" s="85">
        <f t="shared" si="503"/>
        <v>0</v>
      </c>
      <c r="CU658" s="85">
        <f t="shared" si="504"/>
        <v>0</v>
      </c>
      <c r="CV658" s="85">
        <f t="shared" si="505"/>
        <v>0</v>
      </c>
      <c r="CW658" s="85">
        <f t="shared" si="501"/>
        <v>0</v>
      </c>
      <c r="CX658" s="77">
        <f t="shared" si="545"/>
        <v>0</v>
      </c>
      <c r="ET658" s="85">
        <v>1</v>
      </c>
      <c r="EU658" s="85">
        <v>1</v>
      </c>
      <c r="EV658" s="85">
        <v>0</v>
      </c>
      <c r="EW658" s="85">
        <v>3</v>
      </c>
      <c r="EX658" s="85">
        <v>7</v>
      </c>
      <c r="EY658" s="85">
        <v>0</v>
      </c>
      <c r="EZ658" s="85">
        <v>1</v>
      </c>
      <c r="FA658" s="85">
        <v>3</v>
      </c>
      <c r="FB658" s="85">
        <v>11</v>
      </c>
      <c r="FC658" s="85">
        <v>21</v>
      </c>
      <c r="FD658" s="85">
        <v>25</v>
      </c>
      <c r="FE658" s="85">
        <v>4</v>
      </c>
      <c r="FL658" s="86">
        <f t="shared" si="546"/>
        <v>11.299999999999997</v>
      </c>
      <c r="FM658" s="99">
        <f t="shared" si="534"/>
        <v>0</v>
      </c>
      <c r="FN658" s="99">
        <f t="shared" si="535"/>
        <v>0</v>
      </c>
      <c r="FO658" s="100">
        <f t="shared" si="536"/>
        <v>0</v>
      </c>
      <c r="FP658" s="100">
        <f t="shared" si="537"/>
        <v>0</v>
      </c>
      <c r="FQ658" s="101">
        <v>5.6121673003802199E-2</v>
      </c>
      <c r="FR658" s="101">
        <v>-5.0268456375838995E-2</v>
      </c>
      <c r="FS658" s="101">
        <v>-0.1363419130197312</v>
      </c>
      <c r="FT658" s="100" t="s">
        <v>1901</v>
      </c>
      <c r="FU658" s="100" t="s">
        <v>2203</v>
      </c>
      <c r="FV658" s="100" t="s">
        <v>2310</v>
      </c>
      <c r="FW658" s="100" t="s">
        <v>2185</v>
      </c>
      <c r="FX658" s="100" t="s">
        <v>2273</v>
      </c>
      <c r="FY658" s="100" t="s">
        <v>2164</v>
      </c>
      <c r="FZ658" s="100" t="s">
        <v>2253</v>
      </c>
      <c r="GA658" s="100" t="s">
        <v>2256</v>
      </c>
      <c r="GB658" s="100"/>
    </row>
    <row r="659" spans="1:184" ht="14.45" hidden="1" customHeight="1" x14ac:dyDescent="0.25">
      <c r="A659" s="32" t="s">
        <v>643</v>
      </c>
      <c r="B659" s="90" t="s">
        <v>647</v>
      </c>
      <c r="C659" s="41" t="str">
        <f>'[1]Özet tablo'!P658</f>
        <v>KÜTAHYA</v>
      </c>
      <c r="D659" s="41"/>
      <c r="E659" s="41"/>
      <c r="F659" s="41"/>
      <c r="G659" s="91">
        <v>9</v>
      </c>
      <c r="H659" s="91">
        <v>48</v>
      </c>
      <c r="I659" s="91">
        <v>84</v>
      </c>
      <c r="J659" s="91">
        <v>141</v>
      </c>
      <c r="K659" s="92">
        <v>1</v>
      </c>
      <c r="L659" s="92">
        <v>52</v>
      </c>
      <c r="M659" s="92">
        <v>97</v>
      </c>
      <c r="N659" s="92">
        <v>150</v>
      </c>
      <c r="O659" s="93">
        <v>10</v>
      </c>
      <c r="P659" s="40">
        <v>10</v>
      </c>
      <c r="Q659" s="94">
        <f t="shared" si="547"/>
        <v>9</v>
      </c>
      <c r="R659" s="95">
        <f t="shared" si="548"/>
        <v>6.3829787234042548E-2</v>
      </c>
      <c r="S659" s="96">
        <v>105</v>
      </c>
      <c r="T659" s="96">
        <v>152</v>
      </c>
      <c r="U659" s="96">
        <v>115</v>
      </c>
      <c r="V659" s="96">
        <v>147</v>
      </c>
      <c r="W659" s="96">
        <v>267</v>
      </c>
      <c r="X659" s="96">
        <v>372</v>
      </c>
      <c r="Y659" s="73">
        <f t="shared" si="506"/>
        <v>0.95238095238095244</v>
      </c>
      <c r="Z659" s="73">
        <f t="shared" si="507"/>
        <v>34.210526315789473</v>
      </c>
      <c r="AA659" s="73">
        <f t="shared" si="508"/>
        <v>84.34782608695653</v>
      </c>
      <c r="AB659" s="73">
        <f t="shared" si="509"/>
        <v>55.805243445692888</v>
      </c>
      <c r="AC659" s="73">
        <f t="shared" si="510"/>
        <v>40.322580645161288</v>
      </c>
      <c r="AD659" s="97">
        <f t="shared" si="511"/>
        <v>118</v>
      </c>
      <c r="AE659" s="40">
        <f t="shared" si="512"/>
        <v>18</v>
      </c>
      <c r="AF659" s="98">
        <v>143</v>
      </c>
      <c r="AG659" s="98">
        <v>112</v>
      </c>
      <c r="AH659" s="98">
        <v>149</v>
      </c>
      <c r="AI659" s="98">
        <v>118</v>
      </c>
      <c r="AJ659" s="98">
        <v>33</v>
      </c>
      <c r="AK659" s="98">
        <v>34</v>
      </c>
      <c r="AL659" s="76">
        <v>7</v>
      </c>
      <c r="AM659" s="76">
        <v>10</v>
      </c>
      <c r="AN659" s="77">
        <v>2</v>
      </c>
      <c r="AO659" s="77">
        <v>49</v>
      </c>
      <c r="AP659" s="77">
        <v>92</v>
      </c>
      <c r="AQ659" s="77">
        <v>3</v>
      </c>
      <c r="AR659" s="77">
        <f t="shared" si="538"/>
        <v>146</v>
      </c>
      <c r="AS659" s="77">
        <v>13</v>
      </c>
      <c r="AT659" s="78">
        <v>2</v>
      </c>
      <c r="AU659" s="79">
        <v>16</v>
      </c>
      <c r="AV659" s="80">
        <f t="shared" si="513"/>
        <v>36.521739130434781</v>
      </c>
      <c r="AW659" s="80">
        <f t="shared" si="514"/>
        <v>49.063670411985015</v>
      </c>
      <c r="AX659" s="80">
        <f t="shared" si="515"/>
        <v>69.491525423728817</v>
      </c>
      <c r="AY659" s="81">
        <f t="shared" si="516"/>
        <v>1.7857142857142856</v>
      </c>
      <c r="AZ659" s="81">
        <f t="shared" si="517"/>
        <v>32.885906040268459</v>
      </c>
      <c r="BA659" s="81">
        <f t="shared" si="518"/>
        <v>72.847682119205288</v>
      </c>
      <c r="BB659" s="81">
        <f t="shared" si="519"/>
        <v>53</v>
      </c>
      <c r="BC659" s="81">
        <f t="shared" si="520"/>
        <v>42.585551330798474</v>
      </c>
      <c r="BD659" s="82">
        <f t="shared" si="539"/>
        <v>41</v>
      </c>
      <c r="BE659" s="83">
        <v>7</v>
      </c>
      <c r="BF659" s="83">
        <v>10</v>
      </c>
      <c r="BG659" s="83">
        <v>2</v>
      </c>
      <c r="BH659" s="83">
        <v>48</v>
      </c>
      <c r="BI659" s="83">
        <v>95</v>
      </c>
      <c r="BJ659" s="83">
        <v>3</v>
      </c>
      <c r="BK659" s="77">
        <f t="shared" si="540"/>
        <v>148</v>
      </c>
      <c r="BL659" s="83">
        <f t="shared" si="521"/>
        <v>6</v>
      </c>
      <c r="BM659" s="84">
        <v>8</v>
      </c>
      <c r="BN659" s="83">
        <f t="shared" si="522"/>
        <v>8</v>
      </c>
      <c r="BO659" s="83">
        <f t="shared" si="523"/>
        <v>2</v>
      </c>
      <c r="BP659" s="83">
        <f t="shared" si="524"/>
        <v>35</v>
      </c>
      <c r="BQ659" s="83">
        <f t="shared" si="525"/>
        <v>70</v>
      </c>
      <c r="BR659" s="83">
        <f t="shared" si="526"/>
        <v>2</v>
      </c>
      <c r="BS659" s="77">
        <f t="shared" si="541"/>
        <v>109</v>
      </c>
      <c r="BT659" s="83">
        <f t="shared" si="527"/>
        <v>0</v>
      </c>
      <c r="BU659" s="77"/>
      <c r="BV659" s="83">
        <f t="shared" si="528"/>
        <v>0</v>
      </c>
      <c r="BW659" s="83">
        <f t="shared" si="529"/>
        <v>0</v>
      </c>
      <c r="BX659" s="83">
        <f t="shared" si="530"/>
        <v>0</v>
      </c>
      <c r="BY659" s="83">
        <f t="shared" si="531"/>
        <v>0</v>
      </c>
      <c r="BZ659" s="83">
        <f t="shared" si="532"/>
        <v>0</v>
      </c>
      <c r="CA659" s="77">
        <f t="shared" si="542"/>
        <v>0</v>
      </c>
      <c r="CB659" s="85">
        <v>1</v>
      </c>
      <c r="CC659" s="77">
        <v>2</v>
      </c>
      <c r="CD659" s="85">
        <v>2</v>
      </c>
      <c r="CE659" s="85">
        <v>0</v>
      </c>
      <c r="CF659" s="85">
        <v>13</v>
      </c>
      <c r="CG659" s="85">
        <v>25</v>
      </c>
      <c r="CH659" s="85">
        <v>1</v>
      </c>
      <c r="CI659" s="77">
        <f t="shared" si="543"/>
        <v>39</v>
      </c>
      <c r="CP659" s="77">
        <f t="shared" si="544"/>
        <v>0</v>
      </c>
      <c r="CQ659" s="85">
        <f t="shared" si="533"/>
        <v>0</v>
      </c>
      <c r="CR659" s="77"/>
      <c r="CS659" s="85">
        <f t="shared" si="502"/>
        <v>0</v>
      </c>
      <c r="CT659" s="85">
        <f t="shared" si="503"/>
        <v>0</v>
      </c>
      <c r="CU659" s="85">
        <f t="shared" si="504"/>
        <v>0</v>
      </c>
      <c r="CV659" s="85">
        <f t="shared" si="505"/>
        <v>0</v>
      </c>
      <c r="CW659" s="85">
        <f t="shared" si="501"/>
        <v>0</v>
      </c>
      <c r="CX659" s="77">
        <f t="shared" si="545"/>
        <v>0</v>
      </c>
      <c r="ET659" s="85">
        <v>5</v>
      </c>
      <c r="EU659" s="85">
        <v>5</v>
      </c>
      <c r="EV659" s="85">
        <v>0</v>
      </c>
      <c r="EW659" s="85">
        <v>20</v>
      </c>
      <c r="EX659" s="85">
        <v>41</v>
      </c>
      <c r="EY659" s="85">
        <v>2</v>
      </c>
      <c r="EZ659" s="85">
        <v>1</v>
      </c>
      <c r="FA659" s="85">
        <v>3</v>
      </c>
      <c r="FB659" s="85">
        <v>2</v>
      </c>
      <c r="FC659" s="85">
        <v>15</v>
      </c>
      <c r="FD659" s="85">
        <v>29</v>
      </c>
      <c r="FE659" s="85">
        <v>0</v>
      </c>
      <c r="FL659" s="86">
        <f t="shared" si="546"/>
        <v>40.899999999999977</v>
      </c>
      <c r="FM659" s="99">
        <f t="shared" si="534"/>
        <v>2</v>
      </c>
      <c r="FN659" s="99">
        <f t="shared" si="535"/>
        <v>0</v>
      </c>
      <c r="FO659" s="100">
        <f t="shared" si="536"/>
        <v>0.34</v>
      </c>
      <c r="FP659" s="100">
        <f t="shared" si="537"/>
        <v>0</v>
      </c>
      <c r="FQ659" s="101">
        <v>-0.29918032786885246</v>
      </c>
      <c r="FR659" s="101">
        <v>-0.45999999999999996</v>
      </c>
      <c r="FS659" s="101">
        <v>-0.31388888888888883</v>
      </c>
      <c r="FT659" s="100" t="s">
        <v>1760</v>
      </c>
      <c r="FU659" s="100" t="s">
        <v>1502</v>
      </c>
      <c r="FV659" s="100" t="s">
        <v>2370</v>
      </c>
      <c r="FW659" s="100" t="s">
        <v>2182</v>
      </c>
      <c r="FX659" s="100" t="s">
        <v>1473</v>
      </c>
      <c r="FY659" s="100" t="s">
        <v>1537</v>
      </c>
      <c r="FZ659" s="100" t="s">
        <v>1523</v>
      </c>
      <c r="GA659" s="100" t="s">
        <v>2294</v>
      </c>
      <c r="GB659" s="100"/>
    </row>
    <row r="660" spans="1:184" hidden="1" x14ac:dyDescent="0.25">
      <c r="A660" s="32" t="s">
        <v>643</v>
      </c>
      <c r="B660" s="90" t="s">
        <v>648</v>
      </c>
      <c r="C660" s="41" t="str">
        <f>'[1]Özet tablo'!P659</f>
        <v>KÜTAHYA</v>
      </c>
      <c r="D660" s="41"/>
      <c r="E660" s="41"/>
      <c r="F660" s="41"/>
      <c r="G660" s="91">
        <v>3</v>
      </c>
      <c r="H660" s="91">
        <v>9</v>
      </c>
      <c r="I660" s="91">
        <v>15</v>
      </c>
      <c r="J660" s="91">
        <v>27</v>
      </c>
      <c r="K660" s="92">
        <v>3</v>
      </c>
      <c r="L660" s="92">
        <v>16</v>
      </c>
      <c r="M660" s="92">
        <v>7</v>
      </c>
      <c r="N660" s="92">
        <v>26</v>
      </c>
      <c r="O660" s="93">
        <v>2</v>
      </c>
      <c r="P660" s="40"/>
      <c r="Q660" s="94">
        <f t="shared" si="547"/>
        <v>-1</v>
      </c>
      <c r="R660" s="95">
        <f t="shared" si="548"/>
        <v>-3.7037037037037035E-2</v>
      </c>
      <c r="S660" s="96">
        <v>21</v>
      </c>
      <c r="T660" s="96">
        <v>23</v>
      </c>
      <c r="U660" s="96">
        <v>13</v>
      </c>
      <c r="V660" s="96">
        <v>20</v>
      </c>
      <c r="W660" s="96">
        <v>36</v>
      </c>
      <c r="X660" s="96">
        <v>57</v>
      </c>
      <c r="Y660" s="73">
        <f t="shared" si="506"/>
        <v>14.285714285714285</v>
      </c>
      <c r="Z660" s="73">
        <f t="shared" si="507"/>
        <v>69.565217391304344</v>
      </c>
      <c r="AA660" s="73">
        <f t="shared" si="508"/>
        <v>69.230769230769226</v>
      </c>
      <c r="AB660" s="73">
        <f t="shared" si="509"/>
        <v>69.444444444444443</v>
      </c>
      <c r="AC660" s="73">
        <f t="shared" si="510"/>
        <v>49.122807017543856</v>
      </c>
      <c r="AD660" s="97">
        <f t="shared" si="511"/>
        <v>11</v>
      </c>
      <c r="AE660" s="40">
        <f t="shared" si="512"/>
        <v>4</v>
      </c>
      <c r="AF660" s="98">
        <v>40</v>
      </c>
      <c r="AG660" s="98">
        <v>21</v>
      </c>
      <c r="AH660" s="98">
        <v>40</v>
      </c>
      <c r="AI660" s="98">
        <v>29</v>
      </c>
      <c r="AJ660" s="98">
        <v>11</v>
      </c>
      <c r="AK660" s="98">
        <v>7</v>
      </c>
      <c r="AL660" s="76">
        <v>2</v>
      </c>
      <c r="AM660" s="76">
        <v>3</v>
      </c>
      <c r="AN660" s="77">
        <v>2</v>
      </c>
      <c r="AO660" s="77">
        <v>11</v>
      </c>
      <c r="AP660" s="77">
        <v>16</v>
      </c>
      <c r="AQ660" s="77">
        <v>0</v>
      </c>
      <c r="AR660" s="77">
        <f t="shared" si="538"/>
        <v>29</v>
      </c>
      <c r="AS660" s="77">
        <v>5</v>
      </c>
      <c r="AT660" s="77"/>
      <c r="AU660" s="79">
        <v>3</v>
      </c>
      <c r="AV660" s="80">
        <f t="shared" si="513"/>
        <v>26</v>
      </c>
      <c r="AW660" s="80">
        <f t="shared" si="514"/>
        <v>31.884057971014489</v>
      </c>
      <c r="AX660" s="80">
        <f t="shared" si="515"/>
        <v>37.931034482758619</v>
      </c>
      <c r="AY660" s="81">
        <f t="shared" si="516"/>
        <v>9.5238095238095237</v>
      </c>
      <c r="AZ660" s="81">
        <f t="shared" si="517"/>
        <v>27.500000000000004</v>
      </c>
      <c r="BA660" s="81">
        <f t="shared" si="518"/>
        <v>47.5</v>
      </c>
      <c r="BB660" s="81">
        <f t="shared" si="519"/>
        <v>37.5</v>
      </c>
      <c r="BC660" s="81">
        <f t="shared" si="520"/>
        <v>34.42622950819672</v>
      </c>
      <c r="BD660" s="82">
        <f t="shared" si="539"/>
        <v>21</v>
      </c>
      <c r="BE660" s="83">
        <v>2</v>
      </c>
      <c r="BF660" s="83">
        <v>3</v>
      </c>
      <c r="BG660" s="83">
        <v>3</v>
      </c>
      <c r="BH660" s="83">
        <v>13</v>
      </c>
      <c r="BI660" s="83">
        <v>19</v>
      </c>
      <c r="BJ660" s="83">
        <v>0</v>
      </c>
      <c r="BK660" s="77">
        <f t="shared" si="540"/>
        <v>35</v>
      </c>
      <c r="BL660" s="83">
        <f t="shared" si="521"/>
        <v>1</v>
      </c>
      <c r="BM660" s="84">
        <v>2</v>
      </c>
      <c r="BN660" s="83">
        <f t="shared" si="522"/>
        <v>2</v>
      </c>
      <c r="BO660" s="83">
        <f t="shared" si="523"/>
        <v>3</v>
      </c>
      <c r="BP660" s="83">
        <f t="shared" si="524"/>
        <v>11</v>
      </c>
      <c r="BQ660" s="83">
        <f t="shared" si="525"/>
        <v>18</v>
      </c>
      <c r="BR660" s="83">
        <f t="shared" si="526"/>
        <v>0</v>
      </c>
      <c r="BS660" s="77">
        <f t="shared" si="541"/>
        <v>32</v>
      </c>
      <c r="BT660" s="83">
        <f t="shared" si="527"/>
        <v>0</v>
      </c>
      <c r="BU660" s="77"/>
      <c r="BV660" s="83">
        <f t="shared" si="528"/>
        <v>0</v>
      </c>
      <c r="BW660" s="83">
        <f t="shared" si="529"/>
        <v>0</v>
      </c>
      <c r="BX660" s="83">
        <f t="shared" si="530"/>
        <v>0</v>
      </c>
      <c r="BY660" s="83">
        <f t="shared" si="531"/>
        <v>0</v>
      </c>
      <c r="BZ660" s="83">
        <f t="shared" si="532"/>
        <v>0</v>
      </c>
      <c r="CA660" s="77">
        <f t="shared" si="542"/>
        <v>0</v>
      </c>
      <c r="CC660" s="77"/>
      <c r="CI660" s="77">
        <f t="shared" si="543"/>
        <v>0</v>
      </c>
      <c r="CP660" s="77">
        <f t="shared" si="544"/>
        <v>0</v>
      </c>
      <c r="CQ660" s="85">
        <f t="shared" si="533"/>
        <v>1</v>
      </c>
      <c r="CR660" s="77">
        <v>1</v>
      </c>
      <c r="CS660" s="85">
        <f t="shared" si="502"/>
        <v>1</v>
      </c>
      <c r="CT660" s="85">
        <f t="shared" si="503"/>
        <v>0</v>
      </c>
      <c r="CU660" s="85">
        <f t="shared" si="504"/>
        <v>2</v>
      </c>
      <c r="CV660" s="85">
        <f t="shared" si="505"/>
        <v>1</v>
      </c>
      <c r="CW660" s="85">
        <f t="shared" si="501"/>
        <v>0</v>
      </c>
      <c r="CX660" s="77">
        <f t="shared" si="545"/>
        <v>3</v>
      </c>
      <c r="CY660" s="85">
        <v>1</v>
      </c>
      <c r="CZ660" s="85">
        <v>1</v>
      </c>
      <c r="DA660" s="85">
        <v>0</v>
      </c>
      <c r="DB660" s="85">
        <v>2</v>
      </c>
      <c r="DC660" s="85">
        <v>1</v>
      </c>
      <c r="DD660" s="85">
        <v>0</v>
      </c>
      <c r="ET660" s="85">
        <v>1</v>
      </c>
      <c r="EU660" s="85">
        <v>2</v>
      </c>
      <c r="EV660" s="85">
        <v>3</v>
      </c>
      <c r="EW660" s="85">
        <v>11</v>
      </c>
      <c r="EX660" s="85">
        <v>18</v>
      </c>
      <c r="EY660" s="85">
        <v>0</v>
      </c>
      <c r="FL660" s="86">
        <f t="shared" si="546"/>
        <v>21.299999999999997</v>
      </c>
      <c r="FM660" s="99">
        <f t="shared" si="534"/>
        <v>1</v>
      </c>
      <c r="FN660" s="99">
        <f t="shared" si="535"/>
        <v>0</v>
      </c>
      <c r="FO660" s="100">
        <f t="shared" si="536"/>
        <v>0.17</v>
      </c>
      <c r="FP660" s="100">
        <f t="shared" si="537"/>
        <v>0</v>
      </c>
      <c r="FQ660" s="101">
        <v>2.4968260685569094E-2</v>
      </c>
      <c r="FR660" s="101">
        <v>-3.1195648151574572E-2</v>
      </c>
      <c r="FS660" s="101">
        <v>1.5909090909090921E-2</v>
      </c>
      <c r="FT660" s="100" t="s">
        <v>2108</v>
      </c>
      <c r="FU660" s="100" t="s">
        <v>2251</v>
      </c>
      <c r="FV660" s="100" t="s">
        <v>2030</v>
      </c>
      <c r="FW660" s="100" t="s">
        <v>2074</v>
      </c>
      <c r="FX660" s="100" t="s">
        <v>1958</v>
      </c>
      <c r="FY660" s="100" t="s">
        <v>2327</v>
      </c>
      <c r="FZ660" s="100" t="s">
        <v>1782</v>
      </c>
      <c r="GA660" s="100" t="s">
        <v>2154</v>
      </c>
      <c r="GB660" s="100"/>
    </row>
    <row r="661" spans="1:184" hidden="1" x14ac:dyDescent="0.25">
      <c r="A661" s="32" t="s">
        <v>643</v>
      </c>
      <c r="B661" s="90" t="s">
        <v>649</v>
      </c>
      <c r="C661" s="41" t="str">
        <f>'[1]Özet tablo'!P660</f>
        <v>KÜTAHYA</v>
      </c>
      <c r="D661" s="41"/>
      <c r="E661" s="41"/>
      <c r="F661" s="41"/>
      <c r="G661" s="91">
        <v>23</v>
      </c>
      <c r="H661" s="91">
        <v>63</v>
      </c>
      <c r="I661" s="91">
        <v>127</v>
      </c>
      <c r="J661" s="91">
        <v>213</v>
      </c>
      <c r="K661" s="92">
        <v>38</v>
      </c>
      <c r="L661" s="92">
        <v>93</v>
      </c>
      <c r="M661" s="92">
        <v>117</v>
      </c>
      <c r="N661" s="92">
        <v>248</v>
      </c>
      <c r="O661" s="93">
        <v>6</v>
      </c>
      <c r="P661" s="40">
        <v>33</v>
      </c>
      <c r="Q661" s="94">
        <f t="shared" si="547"/>
        <v>35</v>
      </c>
      <c r="R661" s="95">
        <f t="shared" si="548"/>
        <v>0.16431924882629109</v>
      </c>
      <c r="S661" s="96">
        <v>172</v>
      </c>
      <c r="T661" s="96">
        <v>225</v>
      </c>
      <c r="U661" s="96">
        <v>149</v>
      </c>
      <c r="V661" s="96">
        <v>213</v>
      </c>
      <c r="W661" s="96">
        <v>374</v>
      </c>
      <c r="X661" s="96">
        <v>546</v>
      </c>
      <c r="Y661" s="73">
        <f t="shared" si="506"/>
        <v>22.093023255813954</v>
      </c>
      <c r="Z661" s="73">
        <f t="shared" si="507"/>
        <v>41.333333333333336</v>
      </c>
      <c r="AA661" s="73">
        <f t="shared" si="508"/>
        <v>60.402684563758392</v>
      </c>
      <c r="AB661" s="73">
        <f t="shared" si="509"/>
        <v>48.930481283422459</v>
      </c>
      <c r="AC661" s="73">
        <f t="shared" si="510"/>
        <v>40.476190476190474</v>
      </c>
      <c r="AD661" s="97">
        <f t="shared" si="511"/>
        <v>191</v>
      </c>
      <c r="AE661" s="40">
        <f t="shared" si="512"/>
        <v>59</v>
      </c>
      <c r="AF661" s="98">
        <v>234</v>
      </c>
      <c r="AG661" s="98">
        <v>197</v>
      </c>
      <c r="AH661" s="98">
        <v>223</v>
      </c>
      <c r="AI661" s="98">
        <v>158</v>
      </c>
      <c r="AJ661" s="98">
        <v>62</v>
      </c>
      <c r="AK661" s="98">
        <v>39</v>
      </c>
      <c r="AL661" s="76">
        <v>8</v>
      </c>
      <c r="AM661" s="76">
        <v>14</v>
      </c>
      <c r="AN661" s="77">
        <v>38</v>
      </c>
      <c r="AO661" s="77">
        <v>75</v>
      </c>
      <c r="AP661" s="77">
        <v>115</v>
      </c>
      <c r="AQ661" s="77">
        <v>6</v>
      </c>
      <c r="AR661" s="77">
        <f t="shared" si="538"/>
        <v>234</v>
      </c>
      <c r="AS661" s="77">
        <v>41</v>
      </c>
      <c r="AT661" s="78">
        <v>4</v>
      </c>
      <c r="AU661" s="79">
        <v>16</v>
      </c>
      <c r="AV661" s="80">
        <f t="shared" si="513"/>
        <v>33.239436619718312</v>
      </c>
      <c r="AW661" s="80">
        <f t="shared" si="514"/>
        <v>40.682414698162731</v>
      </c>
      <c r="AX661" s="80">
        <f t="shared" si="515"/>
        <v>50.632911392405063</v>
      </c>
      <c r="AY661" s="81">
        <f t="shared" si="516"/>
        <v>19.289340101522843</v>
      </c>
      <c r="AZ661" s="81">
        <f t="shared" si="517"/>
        <v>33.632286995515699</v>
      </c>
      <c r="BA661" s="81">
        <f t="shared" si="518"/>
        <v>61.363636363636367</v>
      </c>
      <c r="BB661" s="81">
        <f t="shared" si="519"/>
        <v>47.404063205417607</v>
      </c>
      <c r="BC661" s="81">
        <f t="shared" si="520"/>
        <v>41.486810551558747</v>
      </c>
      <c r="BD661" s="82">
        <f t="shared" si="539"/>
        <v>85</v>
      </c>
      <c r="BE661" s="83">
        <v>8</v>
      </c>
      <c r="BF661" s="83">
        <v>12</v>
      </c>
      <c r="BG661" s="83">
        <v>38</v>
      </c>
      <c r="BH661" s="83">
        <v>87</v>
      </c>
      <c r="BI661" s="83">
        <v>127</v>
      </c>
      <c r="BJ661" s="83">
        <v>10</v>
      </c>
      <c r="BK661" s="77">
        <f t="shared" si="540"/>
        <v>262</v>
      </c>
      <c r="BL661" s="83">
        <f t="shared" si="521"/>
        <v>8</v>
      </c>
      <c r="BM661" s="84">
        <v>14</v>
      </c>
      <c r="BN661" s="83">
        <f t="shared" si="522"/>
        <v>12</v>
      </c>
      <c r="BO661" s="83">
        <f t="shared" si="523"/>
        <v>38</v>
      </c>
      <c r="BP661" s="83">
        <f t="shared" si="524"/>
        <v>87</v>
      </c>
      <c r="BQ661" s="83">
        <f t="shared" si="525"/>
        <v>127</v>
      </c>
      <c r="BR661" s="83">
        <f t="shared" si="526"/>
        <v>10</v>
      </c>
      <c r="BS661" s="77">
        <f t="shared" si="541"/>
        <v>262</v>
      </c>
      <c r="BT661" s="83">
        <f t="shared" si="527"/>
        <v>0</v>
      </c>
      <c r="BU661" s="77"/>
      <c r="BV661" s="83">
        <f t="shared" si="528"/>
        <v>0</v>
      </c>
      <c r="BW661" s="83">
        <f t="shared" si="529"/>
        <v>0</v>
      </c>
      <c r="BX661" s="83">
        <f t="shared" si="530"/>
        <v>0</v>
      </c>
      <c r="BY661" s="83">
        <f t="shared" si="531"/>
        <v>0</v>
      </c>
      <c r="BZ661" s="83">
        <f t="shared" si="532"/>
        <v>0</v>
      </c>
      <c r="CA661" s="77">
        <f t="shared" si="542"/>
        <v>0</v>
      </c>
      <c r="CC661" s="77"/>
      <c r="CI661" s="77">
        <f t="shared" si="543"/>
        <v>0</v>
      </c>
      <c r="CP661" s="77">
        <f t="shared" si="544"/>
        <v>0</v>
      </c>
      <c r="CQ661" s="85">
        <f t="shared" si="533"/>
        <v>0</v>
      </c>
      <c r="CR661" s="77"/>
      <c r="CS661" s="85">
        <f t="shared" si="502"/>
        <v>0</v>
      </c>
      <c r="CT661" s="85">
        <f t="shared" si="503"/>
        <v>0</v>
      </c>
      <c r="CU661" s="85">
        <f t="shared" si="504"/>
        <v>0</v>
      </c>
      <c r="CV661" s="85">
        <f t="shared" si="505"/>
        <v>0</v>
      </c>
      <c r="CW661" s="85">
        <f t="shared" si="501"/>
        <v>0</v>
      </c>
      <c r="CX661" s="77">
        <f t="shared" si="545"/>
        <v>0</v>
      </c>
      <c r="ET661" s="85">
        <v>7</v>
      </c>
      <c r="EU661" s="85">
        <v>7</v>
      </c>
      <c r="EV661" s="85">
        <v>4</v>
      </c>
      <c r="EW661" s="85">
        <v>36</v>
      </c>
      <c r="EX661" s="85">
        <v>92</v>
      </c>
      <c r="EY661" s="85">
        <v>7</v>
      </c>
      <c r="EZ661" s="85">
        <v>1</v>
      </c>
      <c r="FA661" s="85">
        <v>5</v>
      </c>
      <c r="FB661" s="85">
        <v>34</v>
      </c>
      <c r="FC661" s="85">
        <v>51</v>
      </c>
      <c r="FD661" s="85">
        <v>35</v>
      </c>
      <c r="FE661" s="85">
        <v>3</v>
      </c>
      <c r="FL661" s="86">
        <f t="shared" si="546"/>
        <v>66.699999999999989</v>
      </c>
      <c r="FM661" s="99">
        <f t="shared" si="534"/>
        <v>3</v>
      </c>
      <c r="FN661" s="99">
        <f t="shared" si="535"/>
        <v>0</v>
      </c>
      <c r="FO661" s="100">
        <f t="shared" si="536"/>
        <v>0.51</v>
      </c>
      <c r="FP661" s="100">
        <f t="shared" si="537"/>
        <v>0</v>
      </c>
      <c r="FQ661" s="101">
        <v>0.33065069533680441</v>
      </c>
      <c r="FR661" s="101">
        <v>0.19381772366996808</v>
      </c>
      <c r="FS661" s="101">
        <v>-7.9778009018383351E-3</v>
      </c>
      <c r="FT661" s="100" t="s">
        <v>1716</v>
      </c>
      <c r="FU661" s="100" t="s">
        <v>1455</v>
      </c>
      <c r="FV661" s="100" t="s">
        <v>1901</v>
      </c>
      <c r="FW661" s="100" t="s">
        <v>1450</v>
      </c>
      <c r="FX661" s="100" t="s">
        <v>1545</v>
      </c>
      <c r="FY661" s="100" t="s">
        <v>1795</v>
      </c>
      <c r="FZ661" s="100" t="s">
        <v>1791</v>
      </c>
      <c r="GA661" s="100" t="s">
        <v>1465</v>
      </c>
      <c r="GB661" s="100"/>
    </row>
    <row r="662" spans="1:184" hidden="1" x14ac:dyDescent="0.25">
      <c r="A662" s="32" t="s">
        <v>643</v>
      </c>
      <c r="B662" s="90" t="s">
        <v>650</v>
      </c>
      <c r="C662" s="41" t="str">
        <f>'[1]Özet tablo'!P661</f>
        <v>KÜTAHYA</v>
      </c>
      <c r="D662" s="41"/>
      <c r="E662" s="41"/>
      <c r="F662" s="41"/>
      <c r="G662" s="91">
        <v>45</v>
      </c>
      <c r="H662" s="91">
        <v>233</v>
      </c>
      <c r="I662" s="91">
        <v>419</v>
      </c>
      <c r="J662" s="91">
        <v>697</v>
      </c>
      <c r="K662" s="92">
        <v>54</v>
      </c>
      <c r="L662" s="92">
        <v>197</v>
      </c>
      <c r="M662" s="92">
        <v>433</v>
      </c>
      <c r="N662" s="92">
        <v>684</v>
      </c>
      <c r="O662" s="93">
        <v>39</v>
      </c>
      <c r="P662" s="40">
        <v>100</v>
      </c>
      <c r="Q662" s="94">
        <f t="shared" si="547"/>
        <v>-13</v>
      </c>
      <c r="R662" s="95">
        <f t="shared" si="548"/>
        <v>-1.8651362984218076E-2</v>
      </c>
      <c r="S662" s="96">
        <v>487</v>
      </c>
      <c r="T662" s="96">
        <v>587</v>
      </c>
      <c r="U662" s="96">
        <v>440</v>
      </c>
      <c r="V662" s="96">
        <v>603</v>
      </c>
      <c r="W662" s="96">
        <v>1027</v>
      </c>
      <c r="X662" s="96">
        <v>1514</v>
      </c>
      <c r="Y662" s="73">
        <f t="shared" si="506"/>
        <v>11.088295687885012</v>
      </c>
      <c r="Z662" s="73">
        <f t="shared" si="507"/>
        <v>33.560477001703575</v>
      </c>
      <c r="AA662" s="73">
        <f t="shared" si="508"/>
        <v>84.545454545454547</v>
      </c>
      <c r="AB662" s="73">
        <f t="shared" si="509"/>
        <v>55.404089581304774</v>
      </c>
      <c r="AC662" s="73">
        <f t="shared" si="510"/>
        <v>41.149273447820342</v>
      </c>
      <c r="AD662" s="97">
        <f t="shared" si="511"/>
        <v>458</v>
      </c>
      <c r="AE662" s="40">
        <f t="shared" si="512"/>
        <v>68</v>
      </c>
      <c r="AF662" s="98">
        <v>603</v>
      </c>
      <c r="AG662" s="98">
        <v>494</v>
      </c>
      <c r="AH662" s="98">
        <v>619</v>
      </c>
      <c r="AI662" s="98">
        <v>421</v>
      </c>
      <c r="AJ662" s="98">
        <v>168</v>
      </c>
      <c r="AK662" s="98">
        <v>111</v>
      </c>
      <c r="AL662" s="76">
        <v>30</v>
      </c>
      <c r="AM662" s="76">
        <v>41</v>
      </c>
      <c r="AN662" s="77">
        <v>99</v>
      </c>
      <c r="AO662" s="77">
        <v>305</v>
      </c>
      <c r="AP662" s="77">
        <v>422</v>
      </c>
      <c r="AQ662" s="77">
        <v>16</v>
      </c>
      <c r="AR662" s="77">
        <f t="shared" si="538"/>
        <v>842</v>
      </c>
      <c r="AS662" s="77">
        <v>132</v>
      </c>
      <c r="AT662" s="78">
        <v>24</v>
      </c>
      <c r="AU662" s="79">
        <v>48</v>
      </c>
      <c r="AV662" s="80">
        <f t="shared" si="513"/>
        <v>44.26229508196721</v>
      </c>
      <c r="AW662" s="80">
        <f t="shared" si="514"/>
        <v>58.75</v>
      </c>
      <c r="AX662" s="80">
        <f t="shared" si="515"/>
        <v>72.684085510688831</v>
      </c>
      <c r="AY662" s="81">
        <f t="shared" si="516"/>
        <v>20.040485829959515</v>
      </c>
      <c r="AZ662" s="81">
        <f t="shared" si="517"/>
        <v>49.273021001615511</v>
      </c>
      <c r="BA662" s="81">
        <f t="shared" si="518"/>
        <v>83.870967741935488</v>
      </c>
      <c r="BB662" s="81">
        <f t="shared" si="519"/>
        <v>66.142384105960261</v>
      </c>
      <c r="BC662" s="81">
        <f t="shared" si="520"/>
        <v>54.755309325946442</v>
      </c>
      <c r="BD662" s="82">
        <f t="shared" si="539"/>
        <v>95</v>
      </c>
      <c r="BE662" s="83">
        <v>32</v>
      </c>
      <c r="BF662" s="83">
        <v>46</v>
      </c>
      <c r="BG662" s="83">
        <v>98</v>
      </c>
      <c r="BH662" s="83">
        <v>303</v>
      </c>
      <c r="BI662" s="83">
        <v>446</v>
      </c>
      <c r="BJ662" s="83">
        <v>17</v>
      </c>
      <c r="BK662" s="77">
        <f t="shared" si="540"/>
        <v>864</v>
      </c>
      <c r="BL662" s="83">
        <f t="shared" si="521"/>
        <v>25</v>
      </c>
      <c r="BM662" s="84">
        <v>34</v>
      </c>
      <c r="BN662" s="83">
        <f t="shared" si="522"/>
        <v>35</v>
      </c>
      <c r="BO662" s="83">
        <f t="shared" si="523"/>
        <v>86</v>
      </c>
      <c r="BP662" s="83">
        <f t="shared" si="524"/>
        <v>227</v>
      </c>
      <c r="BQ662" s="83">
        <f t="shared" si="525"/>
        <v>398</v>
      </c>
      <c r="BR662" s="83">
        <f t="shared" si="526"/>
        <v>15</v>
      </c>
      <c r="BS662" s="77">
        <f t="shared" si="541"/>
        <v>726</v>
      </c>
      <c r="BT662" s="83">
        <f t="shared" si="527"/>
        <v>2</v>
      </c>
      <c r="BU662" s="77">
        <v>3</v>
      </c>
      <c r="BV662" s="83">
        <f t="shared" si="528"/>
        <v>6</v>
      </c>
      <c r="BW662" s="83">
        <f t="shared" si="529"/>
        <v>5</v>
      </c>
      <c r="BX662" s="83">
        <f t="shared" si="530"/>
        <v>39</v>
      </c>
      <c r="BY662" s="83">
        <f t="shared" si="531"/>
        <v>41</v>
      </c>
      <c r="BZ662" s="83">
        <f t="shared" si="532"/>
        <v>2</v>
      </c>
      <c r="CA662" s="77">
        <f t="shared" si="542"/>
        <v>87</v>
      </c>
      <c r="CC662" s="77"/>
      <c r="CI662" s="77">
        <f t="shared" si="543"/>
        <v>0</v>
      </c>
      <c r="CP662" s="77">
        <f t="shared" si="544"/>
        <v>0</v>
      </c>
      <c r="CQ662" s="85">
        <f t="shared" si="533"/>
        <v>5</v>
      </c>
      <c r="CR662" s="77">
        <v>4</v>
      </c>
      <c r="CS662" s="85">
        <f t="shared" si="502"/>
        <v>5</v>
      </c>
      <c r="CT662" s="85">
        <f t="shared" si="503"/>
        <v>7</v>
      </c>
      <c r="CU662" s="85">
        <f t="shared" si="504"/>
        <v>37</v>
      </c>
      <c r="CV662" s="85">
        <f t="shared" si="505"/>
        <v>7</v>
      </c>
      <c r="CW662" s="85">
        <f t="shared" si="501"/>
        <v>0</v>
      </c>
      <c r="CX662" s="77">
        <f t="shared" si="545"/>
        <v>51</v>
      </c>
      <c r="CY662" s="85">
        <v>5</v>
      </c>
      <c r="CZ662" s="85">
        <v>5</v>
      </c>
      <c r="DA662" s="85">
        <v>7</v>
      </c>
      <c r="DB662" s="85">
        <v>37</v>
      </c>
      <c r="DC662" s="85">
        <v>7</v>
      </c>
      <c r="DD662" s="85">
        <v>0</v>
      </c>
      <c r="DV662" s="85">
        <v>1</v>
      </c>
      <c r="DW662" s="85">
        <v>2</v>
      </c>
      <c r="DX662" s="85">
        <v>3</v>
      </c>
      <c r="DY662" s="85">
        <v>8</v>
      </c>
      <c r="DZ662" s="85">
        <v>9</v>
      </c>
      <c r="EA662" s="85">
        <v>1</v>
      </c>
      <c r="EB662" s="85">
        <v>1</v>
      </c>
      <c r="EC662" s="85">
        <v>4</v>
      </c>
      <c r="ED662" s="85">
        <v>2</v>
      </c>
      <c r="EE662" s="85">
        <v>31</v>
      </c>
      <c r="EF662" s="85">
        <v>32</v>
      </c>
      <c r="EG662" s="85">
        <v>1</v>
      </c>
      <c r="ET662" s="85">
        <v>24</v>
      </c>
      <c r="EU662" s="85">
        <v>30</v>
      </c>
      <c r="EV662" s="85">
        <v>58</v>
      </c>
      <c r="EW662" s="85">
        <v>173</v>
      </c>
      <c r="EX662" s="85">
        <v>372</v>
      </c>
      <c r="EY662" s="85">
        <v>14</v>
      </c>
      <c r="EZ662" s="85">
        <v>1</v>
      </c>
      <c r="FA662" s="85">
        <v>5</v>
      </c>
      <c r="FB662" s="85">
        <v>28</v>
      </c>
      <c r="FC662" s="85">
        <v>54</v>
      </c>
      <c r="FD662" s="85">
        <v>26</v>
      </c>
      <c r="FE662" s="85">
        <v>1</v>
      </c>
      <c r="FL662" s="86">
        <f t="shared" si="546"/>
        <v>0</v>
      </c>
      <c r="FM662" s="99">
        <f t="shared" si="534"/>
        <v>0</v>
      </c>
      <c r="FN662" s="99">
        <f t="shared" si="535"/>
        <v>0</v>
      </c>
      <c r="FO662" s="100">
        <f t="shared" si="536"/>
        <v>0</v>
      </c>
      <c r="FP662" s="100">
        <f t="shared" si="537"/>
        <v>0</v>
      </c>
      <c r="FQ662" s="101">
        <v>-2.5578751550227246E-2</v>
      </c>
      <c r="FR662" s="101">
        <v>-6.2584485498138318E-2</v>
      </c>
      <c r="FS662" s="101">
        <v>-9.5571095571095638E-2</v>
      </c>
      <c r="FT662" s="100" t="s">
        <v>2325</v>
      </c>
      <c r="FU662" s="100" t="s">
        <v>2326</v>
      </c>
      <c r="FV662" s="100" t="s">
        <v>2234</v>
      </c>
      <c r="FW662" s="100" t="s">
        <v>1950</v>
      </c>
      <c r="FX662" s="100" t="s">
        <v>2101</v>
      </c>
      <c r="FY662" s="100" t="s">
        <v>2214</v>
      </c>
      <c r="FZ662" s="100" t="s">
        <v>1819</v>
      </c>
      <c r="GA662" s="100" t="s">
        <v>2053</v>
      </c>
      <c r="GB662" s="100"/>
    </row>
    <row r="663" spans="1:184" hidden="1" x14ac:dyDescent="0.25">
      <c r="A663" s="32" t="s">
        <v>643</v>
      </c>
      <c r="B663" s="90" t="s">
        <v>651</v>
      </c>
      <c r="C663" s="41" t="str">
        <f>'[1]Özet tablo'!P662</f>
        <v>KÜTAHYA</v>
      </c>
      <c r="D663" s="41"/>
      <c r="E663" s="41"/>
      <c r="F663" s="41"/>
      <c r="G663" s="91">
        <v>23</v>
      </c>
      <c r="H663" s="91">
        <v>200</v>
      </c>
      <c r="I663" s="91">
        <v>91</v>
      </c>
      <c r="J663" s="91">
        <v>314</v>
      </c>
      <c r="K663" s="92">
        <v>15</v>
      </c>
      <c r="L663" s="92">
        <v>74</v>
      </c>
      <c r="M663" s="92">
        <v>87</v>
      </c>
      <c r="N663" s="92">
        <v>176</v>
      </c>
      <c r="O663" s="93">
        <v>10</v>
      </c>
      <c r="P663" s="40">
        <v>22</v>
      </c>
      <c r="Q663" s="94">
        <f t="shared" si="547"/>
        <v>-138</v>
      </c>
      <c r="R663" s="95">
        <f t="shared" si="548"/>
        <v>-0.43949044585987262</v>
      </c>
      <c r="S663" s="96">
        <v>102</v>
      </c>
      <c r="T663" s="96">
        <v>147</v>
      </c>
      <c r="U663" s="96">
        <v>97</v>
      </c>
      <c r="V663" s="96">
        <v>129</v>
      </c>
      <c r="W663" s="96">
        <v>244</v>
      </c>
      <c r="X663" s="96">
        <v>346</v>
      </c>
      <c r="Y663" s="73">
        <f t="shared" si="506"/>
        <v>14.705882352941178</v>
      </c>
      <c r="Z663" s="73">
        <f t="shared" si="507"/>
        <v>50.34013605442177</v>
      </c>
      <c r="AA663" s="73">
        <f t="shared" si="508"/>
        <v>77.319587628865989</v>
      </c>
      <c r="AB663" s="73">
        <f t="shared" si="509"/>
        <v>61.065573770491795</v>
      </c>
      <c r="AC663" s="73">
        <f t="shared" si="510"/>
        <v>47.398843930635834</v>
      </c>
      <c r="AD663" s="97">
        <f t="shared" si="511"/>
        <v>95</v>
      </c>
      <c r="AE663" s="40">
        <f t="shared" si="512"/>
        <v>22</v>
      </c>
      <c r="AF663" s="98">
        <v>137</v>
      </c>
      <c r="AG663" s="98">
        <v>93</v>
      </c>
      <c r="AH663" s="98">
        <v>140</v>
      </c>
      <c r="AI663" s="98">
        <v>112</v>
      </c>
      <c r="AJ663" s="98">
        <v>31</v>
      </c>
      <c r="AK663" s="98">
        <v>26</v>
      </c>
      <c r="AL663" s="76">
        <v>8</v>
      </c>
      <c r="AM663" s="76">
        <v>8</v>
      </c>
      <c r="AN663" s="77">
        <v>9</v>
      </c>
      <c r="AO663" s="77">
        <v>62</v>
      </c>
      <c r="AP663" s="77">
        <v>78</v>
      </c>
      <c r="AQ663" s="77">
        <v>0</v>
      </c>
      <c r="AR663" s="77">
        <f t="shared" si="538"/>
        <v>149</v>
      </c>
      <c r="AS663" s="77">
        <v>17</v>
      </c>
      <c r="AT663" s="78">
        <v>8</v>
      </c>
      <c r="AU663" s="79">
        <v>14</v>
      </c>
      <c r="AV663" s="80">
        <f t="shared" si="513"/>
        <v>34.146341463414636</v>
      </c>
      <c r="AW663" s="80">
        <f t="shared" si="514"/>
        <v>48.80952380952381</v>
      </c>
      <c r="AX663" s="80">
        <f t="shared" si="515"/>
        <v>54.464285714285708</v>
      </c>
      <c r="AY663" s="81">
        <f t="shared" si="516"/>
        <v>9.67741935483871</v>
      </c>
      <c r="AZ663" s="81">
        <f t="shared" si="517"/>
        <v>44.285714285714285</v>
      </c>
      <c r="BA663" s="81">
        <f t="shared" si="518"/>
        <v>69.930069930069934</v>
      </c>
      <c r="BB663" s="81">
        <f t="shared" si="519"/>
        <v>57.243816254416956</v>
      </c>
      <c r="BC663" s="81">
        <f t="shared" si="520"/>
        <v>46.186440677966104</v>
      </c>
      <c r="BD663" s="82">
        <f t="shared" si="539"/>
        <v>43</v>
      </c>
      <c r="BE663" s="83">
        <v>8</v>
      </c>
      <c r="BF663" s="83">
        <v>12</v>
      </c>
      <c r="BG663" s="83">
        <v>5</v>
      </c>
      <c r="BH663" s="83">
        <v>59</v>
      </c>
      <c r="BI663" s="83">
        <v>93</v>
      </c>
      <c r="BJ663" s="83">
        <v>0</v>
      </c>
      <c r="BK663" s="77">
        <f t="shared" si="540"/>
        <v>157</v>
      </c>
      <c r="BL663" s="83">
        <f t="shared" si="521"/>
        <v>8</v>
      </c>
      <c r="BM663" s="84">
        <v>8</v>
      </c>
      <c r="BN663" s="83">
        <f t="shared" si="522"/>
        <v>12</v>
      </c>
      <c r="BO663" s="83">
        <f t="shared" si="523"/>
        <v>5</v>
      </c>
      <c r="BP663" s="83">
        <f t="shared" si="524"/>
        <v>59</v>
      </c>
      <c r="BQ663" s="83">
        <f t="shared" si="525"/>
        <v>93</v>
      </c>
      <c r="BR663" s="83">
        <f t="shared" si="526"/>
        <v>0</v>
      </c>
      <c r="BS663" s="77">
        <f t="shared" si="541"/>
        <v>157</v>
      </c>
      <c r="BT663" s="83">
        <f t="shared" si="527"/>
        <v>0</v>
      </c>
      <c r="BU663" s="77"/>
      <c r="BV663" s="83">
        <f t="shared" si="528"/>
        <v>0</v>
      </c>
      <c r="BW663" s="83">
        <f t="shared" si="529"/>
        <v>0</v>
      </c>
      <c r="BX663" s="83">
        <f t="shared" si="530"/>
        <v>0</v>
      </c>
      <c r="BY663" s="83">
        <f t="shared" si="531"/>
        <v>0</v>
      </c>
      <c r="BZ663" s="83">
        <f t="shared" si="532"/>
        <v>0</v>
      </c>
      <c r="CA663" s="77">
        <f t="shared" si="542"/>
        <v>0</v>
      </c>
      <c r="CC663" s="77"/>
      <c r="CI663" s="77">
        <f t="shared" si="543"/>
        <v>0</v>
      </c>
      <c r="CP663" s="77">
        <f t="shared" si="544"/>
        <v>0</v>
      </c>
      <c r="CQ663" s="85">
        <f t="shared" si="533"/>
        <v>0</v>
      </c>
      <c r="CR663" s="77"/>
      <c r="CS663" s="85">
        <f t="shared" si="502"/>
        <v>0</v>
      </c>
      <c r="CT663" s="85">
        <f t="shared" si="503"/>
        <v>0</v>
      </c>
      <c r="CU663" s="85">
        <f t="shared" si="504"/>
        <v>0</v>
      </c>
      <c r="CV663" s="85">
        <f t="shared" si="505"/>
        <v>0</v>
      </c>
      <c r="CW663" s="85">
        <f t="shared" si="501"/>
        <v>0</v>
      </c>
      <c r="CX663" s="77">
        <f t="shared" si="545"/>
        <v>0</v>
      </c>
      <c r="ET663" s="85">
        <v>8</v>
      </c>
      <c r="EU663" s="85">
        <v>12</v>
      </c>
      <c r="EV663" s="85">
        <v>5</v>
      </c>
      <c r="EW663" s="85">
        <v>59</v>
      </c>
      <c r="EX663" s="85">
        <v>93</v>
      </c>
      <c r="EY663" s="85">
        <v>0</v>
      </c>
      <c r="FL663" s="86">
        <f t="shared" si="546"/>
        <v>28.399999999999977</v>
      </c>
      <c r="FM663" s="99">
        <f t="shared" si="534"/>
        <v>1</v>
      </c>
      <c r="FN663" s="99">
        <f t="shared" si="535"/>
        <v>0</v>
      </c>
      <c r="FO663" s="100">
        <f t="shared" si="536"/>
        <v>0.17</v>
      </c>
      <c r="FP663" s="100">
        <f t="shared" si="537"/>
        <v>0</v>
      </c>
      <c r="FQ663" s="101">
        <v>0.30367057619990917</v>
      </c>
      <c r="FR663" s="101">
        <v>0.15979285180153557</v>
      </c>
      <c r="FS663" s="101">
        <v>5.2275931168664629E-2</v>
      </c>
      <c r="FT663" s="100" t="s">
        <v>1955</v>
      </c>
      <c r="FU663" s="100" t="s">
        <v>1880</v>
      </c>
      <c r="FV663" s="100" t="s">
        <v>1870</v>
      </c>
      <c r="FW663" s="100" t="s">
        <v>1823</v>
      </c>
      <c r="FX663" s="100" t="s">
        <v>1896</v>
      </c>
      <c r="FY663" s="100" t="s">
        <v>1587</v>
      </c>
      <c r="FZ663" s="100" t="s">
        <v>1743</v>
      </c>
      <c r="GA663" s="100" t="s">
        <v>1519</v>
      </c>
      <c r="GB663" s="100"/>
    </row>
    <row r="664" spans="1:184" hidden="1" x14ac:dyDescent="0.25">
      <c r="A664" s="32" t="s">
        <v>643</v>
      </c>
      <c r="B664" s="90" t="s">
        <v>1055</v>
      </c>
      <c r="C664" s="41" t="str">
        <f>'[1]Özet tablo'!P663</f>
        <v>KÜTAHYA</v>
      </c>
      <c r="D664" s="41"/>
      <c r="E664" s="41"/>
      <c r="F664" s="41"/>
      <c r="G664" s="91">
        <v>264</v>
      </c>
      <c r="H664" s="91">
        <v>875</v>
      </c>
      <c r="I664" s="91">
        <v>1903</v>
      </c>
      <c r="J664" s="91">
        <v>3042</v>
      </c>
      <c r="K664" s="92">
        <v>316</v>
      </c>
      <c r="L664" s="92">
        <v>933</v>
      </c>
      <c r="M664" s="92">
        <v>2010</v>
      </c>
      <c r="N664" s="92">
        <v>3259</v>
      </c>
      <c r="O664" s="93">
        <v>61</v>
      </c>
      <c r="P664" s="40">
        <v>559</v>
      </c>
      <c r="Q664" s="94">
        <f t="shared" si="547"/>
        <v>217</v>
      </c>
      <c r="R664" s="95">
        <f t="shared" si="548"/>
        <v>7.1334648257725175E-2</v>
      </c>
      <c r="S664" s="96">
        <v>2339</v>
      </c>
      <c r="T664" s="96">
        <v>3151</v>
      </c>
      <c r="U664" s="96">
        <v>2240</v>
      </c>
      <c r="V664" s="96">
        <v>3056</v>
      </c>
      <c r="W664" s="96">
        <v>5391</v>
      </c>
      <c r="X664" s="96">
        <v>7730</v>
      </c>
      <c r="Y664" s="73">
        <f t="shared" si="506"/>
        <v>13.510047028644721</v>
      </c>
      <c r="Z664" s="73">
        <f t="shared" si="507"/>
        <v>29.609647730879086</v>
      </c>
      <c r="AA664" s="73">
        <f t="shared" si="508"/>
        <v>67.5</v>
      </c>
      <c r="AB664" s="73">
        <f t="shared" si="509"/>
        <v>45.353366722314966</v>
      </c>
      <c r="AC664" s="73">
        <f t="shared" si="510"/>
        <v>35.71798188874515</v>
      </c>
      <c r="AD664" s="97">
        <f t="shared" si="511"/>
        <v>2946</v>
      </c>
      <c r="AE664" s="40">
        <f t="shared" si="512"/>
        <v>728</v>
      </c>
      <c r="AF664" s="98">
        <v>3134</v>
      </c>
      <c r="AG664" s="98">
        <v>2497</v>
      </c>
      <c r="AH664" s="98">
        <v>3089</v>
      </c>
      <c r="AI664" s="98">
        <v>2357</v>
      </c>
      <c r="AJ664" s="98">
        <v>822</v>
      </c>
      <c r="AK664" s="98">
        <v>646</v>
      </c>
      <c r="AL664" s="76">
        <v>84</v>
      </c>
      <c r="AM664" s="76">
        <v>194</v>
      </c>
      <c r="AN664" s="77">
        <v>385</v>
      </c>
      <c r="AO664" s="77">
        <v>1039</v>
      </c>
      <c r="AP664" s="77">
        <v>2074</v>
      </c>
      <c r="AQ664" s="77">
        <v>148</v>
      </c>
      <c r="AR664" s="77">
        <f t="shared" si="538"/>
        <v>3646</v>
      </c>
      <c r="AS664" s="77">
        <v>729</v>
      </c>
      <c r="AT664" s="78">
        <v>40</v>
      </c>
      <c r="AU664" s="79">
        <v>144</v>
      </c>
      <c r="AV664" s="80">
        <f t="shared" si="513"/>
        <v>38.689740420271939</v>
      </c>
      <c r="AW664" s="80">
        <f t="shared" si="514"/>
        <v>46.492838780756514</v>
      </c>
      <c r="AX664" s="80">
        <f t="shared" si="515"/>
        <v>63.343232923207474</v>
      </c>
      <c r="AY664" s="81">
        <f t="shared" si="516"/>
        <v>15.418502202643172</v>
      </c>
      <c r="AZ664" s="81">
        <f t="shared" si="517"/>
        <v>33.635480738102949</v>
      </c>
      <c r="BA664" s="81">
        <f t="shared" si="518"/>
        <v>71.028625353884863</v>
      </c>
      <c r="BB664" s="81">
        <f t="shared" si="519"/>
        <v>52.600510529674537</v>
      </c>
      <c r="BC664" s="81">
        <f t="shared" si="520"/>
        <v>46.56448202959831</v>
      </c>
      <c r="BD664" s="82">
        <f t="shared" si="539"/>
        <v>921</v>
      </c>
      <c r="BE664" s="83">
        <v>84</v>
      </c>
      <c r="BF664" s="83">
        <v>219</v>
      </c>
      <c r="BG664" s="83">
        <v>356</v>
      </c>
      <c r="BH664" s="83">
        <v>970</v>
      </c>
      <c r="BI664" s="83">
        <v>2141</v>
      </c>
      <c r="BJ664" s="83">
        <v>207</v>
      </c>
      <c r="BK664" s="77">
        <f t="shared" si="540"/>
        <v>3674</v>
      </c>
      <c r="BL664" s="83">
        <f t="shared" si="521"/>
        <v>64</v>
      </c>
      <c r="BM664" s="84">
        <v>128</v>
      </c>
      <c r="BN664" s="83">
        <f t="shared" si="522"/>
        <v>149</v>
      </c>
      <c r="BO664" s="83">
        <f t="shared" si="523"/>
        <v>214</v>
      </c>
      <c r="BP664" s="83">
        <f t="shared" si="524"/>
        <v>635</v>
      </c>
      <c r="BQ664" s="83">
        <f t="shared" si="525"/>
        <v>1717</v>
      </c>
      <c r="BR664" s="83">
        <f t="shared" si="526"/>
        <v>169</v>
      </c>
      <c r="BS664" s="77">
        <f t="shared" si="541"/>
        <v>2735</v>
      </c>
      <c r="BT664" s="83">
        <f t="shared" si="527"/>
        <v>10</v>
      </c>
      <c r="BU664" s="77">
        <v>47</v>
      </c>
      <c r="BV664" s="83">
        <f t="shared" si="528"/>
        <v>52</v>
      </c>
      <c r="BW664" s="83">
        <f t="shared" si="529"/>
        <v>103</v>
      </c>
      <c r="BX664" s="83">
        <f t="shared" si="530"/>
        <v>230</v>
      </c>
      <c r="BY664" s="83">
        <f t="shared" si="531"/>
        <v>318</v>
      </c>
      <c r="BZ664" s="83">
        <f t="shared" si="532"/>
        <v>28</v>
      </c>
      <c r="CA664" s="77">
        <f t="shared" si="542"/>
        <v>679</v>
      </c>
      <c r="CB664" s="85">
        <v>4</v>
      </c>
      <c r="CC664" s="77">
        <v>12</v>
      </c>
      <c r="CD664" s="85">
        <v>11</v>
      </c>
      <c r="CE664" s="85">
        <v>35</v>
      </c>
      <c r="CF664" s="85">
        <v>71</v>
      </c>
      <c r="CG664" s="85">
        <v>65</v>
      </c>
      <c r="CH664" s="85">
        <v>4</v>
      </c>
      <c r="CI664" s="77">
        <f t="shared" si="543"/>
        <v>175</v>
      </c>
      <c r="CP664" s="77">
        <f t="shared" si="544"/>
        <v>0</v>
      </c>
      <c r="CQ664" s="85">
        <f t="shared" si="533"/>
        <v>6</v>
      </c>
      <c r="CR664" s="77">
        <v>7</v>
      </c>
      <c r="CS664" s="85">
        <f t="shared" si="502"/>
        <v>7</v>
      </c>
      <c r="CT664" s="85">
        <f t="shared" si="503"/>
        <v>4</v>
      </c>
      <c r="CU664" s="85">
        <f t="shared" si="504"/>
        <v>34</v>
      </c>
      <c r="CV664" s="85">
        <f t="shared" si="505"/>
        <v>41</v>
      </c>
      <c r="CW664" s="85">
        <f t="shared" si="501"/>
        <v>6</v>
      </c>
      <c r="CX664" s="77">
        <f t="shared" si="545"/>
        <v>85</v>
      </c>
      <c r="CY664" s="85">
        <v>6</v>
      </c>
      <c r="CZ664" s="85">
        <v>7</v>
      </c>
      <c r="DA664" s="85">
        <v>4</v>
      </c>
      <c r="DB664" s="85">
        <v>34</v>
      </c>
      <c r="DC664" s="85">
        <v>41</v>
      </c>
      <c r="DD664" s="85">
        <v>6</v>
      </c>
      <c r="DP664" s="85">
        <v>1</v>
      </c>
      <c r="DQ664" s="85">
        <v>2</v>
      </c>
      <c r="DR664" s="85">
        <v>8</v>
      </c>
      <c r="DS664" s="85">
        <v>17</v>
      </c>
      <c r="DT664" s="85">
        <v>7</v>
      </c>
      <c r="DU664" s="85">
        <v>0</v>
      </c>
      <c r="DV664" s="85">
        <v>3</v>
      </c>
      <c r="DW664" s="85">
        <v>8</v>
      </c>
      <c r="DX664" s="85">
        <v>12</v>
      </c>
      <c r="DY664" s="85">
        <v>34</v>
      </c>
      <c r="DZ664" s="85">
        <v>91</v>
      </c>
      <c r="EA664" s="85">
        <v>6</v>
      </c>
      <c r="EB664" s="85">
        <v>7</v>
      </c>
      <c r="EC664" s="85">
        <v>44</v>
      </c>
      <c r="ED664" s="85">
        <v>91</v>
      </c>
      <c r="EE664" s="85">
        <v>196</v>
      </c>
      <c r="EF664" s="85">
        <v>227</v>
      </c>
      <c r="EG664" s="85">
        <v>22</v>
      </c>
      <c r="EH664" s="85">
        <v>4</v>
      </c>
      <c r="EI664" s="85">
        <v>2</v>
      </c>
      <c r="EJ664" s="85">
        <v>2</v>
      </c>
      <c r="EK664" s="85">
        <v>5</v>
      </c>
      <c r="EL664" s="85">
        <v>10</v>
      </c>
      <c r="EM664" s="85">
        <v>8</v>
      </c>
      <c r="ET664" s="85">
        <v>52</v>
      </c>
      <c r="EU664" s="85">
        <v>100</v>
      </c>
      <c r="EV664" s="85">
        <v>47</v>
      </c>
      <c r="EW664" s="85">
        <v>308</v>
      </c>
      <c r="EX664" s="85">
        <v>1309</v>
      </c>
      <c r="EY664" s="85">
        <v>128</v>
      </c>
      <c r="EZ664" s="85">
        <v>7</v>
      </c>
      <c r="FA664" s="85">
        <v>45</v>
      </c>
      <c r="FB664" s="85">
        <v>157</v>
      </c>
      <c r="FC664" s="85">
        <v>305</v>
      </c>
      <c r="FD664" s="85">
        <v>391</v>
      </c>
      <c r="FE664" s="85">
        <v>33</v>
      </c>
      <c r="FL664" s="86">
        <f t="shared" si="546"/>
        <v>511.19999999999982</v>
      </c>
      <c r="FM664" s="99">
        <f t="shared" si="534"/>
        <v>25</v>
      </c>
      <c r="FN664" s="99">
        <f t="shared" si="535"/>
        <v>5</v>
      </c>
      <c r="FO664" s="100">
        <f t="shared" si="536"/>
        <v>4.25</v>
      </c>
      <c r="FP664" s="100">
        <f t="shared" si="537"/>
        <v>855</v>
      </c>
      <c r="FQ664" s="101">
        <v>9.8993002218808634E-2</v>
      </c>
      <c r="FR664" s="101">
        <v>-0.10271770894213914</v>
      </c>
      <c r="FS664" s="101">
        <v>3.0266343825665818E-2</v>
      </c>
      <c r="FT664" s="100" t="s">
        <v>2177</v>
      </c>
      <c r="FU664" s="100" t="s">
        <v>1909</v>
      </c>
      <c r="FV664" s="100" t="s">
        <v>1828</v>
      </c>
      <c r="FW664" s="100" t="s">
        <v>2178</v>
      </c>
      <c r="FX664" s="100" t="s">
        <v>2033</v>
      </c>
      <c r="FY664" s="100" t="s">
        <v>1437</v>
      </c>
      <c r="FZ664" s="100" t="s">
        <v>1769</v>
      </c>
      <c r="GA664" s="100" t="s">
        <v>2037</v>
      </c>
      <c r="GB664" s="100"/>
    </row>
    <row r="665" spans="1:184" hidden="1" x14ac:dyDescent="0.25">
      <c r="A665" s="32" t="s">
        <v>643</v>
      </c>
      <c r="B665" s="90" t="s">
        <v>652</v>
      </c>
      <c r="C665" s="41" t="str">
        <f>'[1]Özet tablo'!P664</f>
        <v>KÜTAHYA</v>
      </c>
      <c r="D665" s="41"/>
      <c r="E665" s="41"/>
      <c r="F665" s="41"/>
      <c r="G665" s="91">
        <v>1</v>
      </c>
      <c r="H665" s="91">
        <v>25</v>
      </c>
      <c r="I665" s="91">
        <v>45</v>
      </c>
      <c r="J665" s="91">
        <v>71</v>
      </c>
      <c r="K665" s="92">
        <v>5</v>
      </c>
      <c r="L665" s="92">
        <v>30</v>
      </c>
      <c r="M665" s="92">
        <v>35</v>
      </c>
      <c r="N665" s="92">
        <v>70</v>
      </c>
      <c r="O665" s="93">
        <v>2</v>
      </c>
      <c r="P665" s="40">
        <v>9</v>
      </c>
      <c r="Q665" s="94">
        <f t="shared" si="547"/>
        <v>-1</v>
      </c>
      <c r="R665" s="95">
        <f t="shared" si="548"/>
        <v>-1.4084507042253521E-2</v>
      </c>
      <c r="S665" s="96">
        <v>48</v>
      </c>
      <c r="T665" s="96">
        <v>52</v>
      </c>
      <c r="U665" s="96">
        <v>37</v>
      </c>
      <c r="V665" s="96">
        <v>45</v>
      </c>
      <c r="W665" s="96">
        <v>89</v>
      </c>
      <c r="X665" s="96">
        <v>137</v>
      </c>
      <c r="Y665" s="73">
        <f t="shared" si="506"/>
        <v>10.416666666666668</v>
      </c>
      <c r="Z665" s="73">
        <f t="shared" si="507"/>
        <v>57.692307692307686</v>
      </c>
      <c r="AA665" s="73">
        <f t="shared" si="508"/>
        <v>75.675675675675677</v>
      </c>
      <c r="AB665" s="73">
        <f t="shared" si="509"/>
        <v>65.168539325842701</v>
      </c>
      <c r="AC665" s="73">
        <f t="shared" si="510"/>
        <v>45.985401459854018</v>
      </c>
      <c r="AD665" s="97">
        <f t="shared" si="511"/>
        <v>31</v>
      </c>
      <c r="AE665" s="40">
        <f t="shared" si="512"/>
        <v>9</v>
      </c>
      <c r="AF665" s="98">
        <v>49</v>
      </c>
      <c r="AG665" s="98">
        <v>34</v>
      </c>
      <c r="AH665" s="98">
        <v>59</v>
      </c>
      <c r="AI665" s="98">
        <v>47</v>
      </c>
      <c r="AJ665" s="98">
        <v>12</v>
      </c>
      <c r="AK665" s="98">
        <v>11</v>
      </c>
      <c r="AL665" s="76">
        <v>2</v>
      </c>
      <c r="AM665" s="76">
        <v>4</v>
      </c>
      <c r="AN665" s="77">
        <v>1</v>
      </c>
      <c r="AO665" s="77">
        <v>23</v>
      </c>
      <c r="AP665" s="77">
        <v>42</v>
      </c>
      <c r="AQ665" s="77">
        <v>1</v>
      </c>
      <c r="AR665" s="77">
        <f t="shared" si="538"/>
        <v>67</v>
      </c>
      <c r="AS665" s="77">
        <v>7</v>
      </c>
      <c r="AT665" s="78">
        <v>1</v>
      </c>
      <c r="AU665" s="79">
        <v>3</v>
      </c>
      <c r="AV665" s="80">
        <f t="shared" si="513"/>
        <v>45.679012345679013</v>
      </c>
      <c r="AW665" s="80">
        <f t="shared" si="514"/>
        <v>55.660377358490564</v>
      </c>
      <c r="AX665" s="80">
        <f t="shared" si="515"/>
        <v>76.59574468085107</v>
      </c>
      <c r="AY665" s="81">
        <f t="shared" si="516"/>
        <v>2.9411764705882351</v>
      </c>
      <c r="AZ665" s="81">
        <f t="shared" si="517"/>
        <v>38.983050847457626</v>
      </c>
      <c r="BA665" s="81">
        <f t="shared" si="518"/>
        <v>77.966101694915253</v>
      </c>
      <c r="BB665" s="81">
        <f t="shared" si="519"/>
        <v>58.474576271186443</v>
      </c>
      <c r="BC665" s="81">
        <f t="shared" si="520"/>
        <v>50.537634408602152</v>
      </c>
      <c r="BD665" s="82">
        <f t="shared" si="539"/>
        <v>13</v>
      </c>
      <c r="BE665" s="83">
        <v>2</v>
      </c>
      <c r="BF665" s="83">
        <v>4</v>
      </c>
      <c r="BG665" s="83">
        <v>1</v>
      </c>
      <c r="BH665" s="83">
        <v>20</v>
      </c>
      <c r="BI665" s="83">
        <v>46</v>
      </c>
      <c r="BJ665" s="83">
        <v>1</v>
      </c>
      <c r="BK665" s="77">
        <f t="shared" si="540"/>
        <v>68</v>
      </c>
      <c r="BL665" s="83">
        <f t="shared" si="521"/>
        <v>2</v>
      </c>
      <c r="BM665" s="84">
        <v>4</v>
      </c>
      <c r="BN665" s="83">
        <f t="shared" si="522"/>
        <v>4</v>
      </c>
      <c r="BO665" s="83">
        <f t="shared" si="523"/>
        <v>1</v>
      </c>
      <c r="BP665" s="83">
        <f t="shared" si="524"/>
        <v>20</v>
      </c>
      <c r="BQ665" s="83">
        <f t="shared" si="525"/>
        <v>46</v>
      </c>
      <c r="BR665" s="83">
        <f t="shared" si="526"/>
        <v>1</v>
      </c>
      <c r="BS665" s="77">
        <f t="shared" si="541"/>
        <v>68</v>
      </c>
      <c r="BT665" s="83">
        <f t="shared" si="527"/>
        <v>0</v>
      </c>
      <c r="BU665" s="77"/>
      <c r="BV665" s="83">
        <f t="shared" si="528"/>
        <v>0</v>
      </c>
      <c r="BW665" s="83">
        <f t="shared" si="529"/>
        <v>0</v>
      </c>
      <c r="BX665" s="83">
        <f t="shared" si="530"/>
        <v>0</v>
      </c>
      <c r="BY665" s="83">
        <f t="shared" si="531"/>
        <v>0</v>
      </c>
      <c r="BZ665" s="83">
        <f t="shared" si="532"/>
        <v>0</v>
      </c>
      <c r="CA665" s="77">
        <f t="shared" si="542"/>
        <v>0</v>
      </c>
      <c r="CC665" s="77"/>
      <c r="CI665" s="77">
        <f t="shared" si="543"/>
        <v>0</v>
      </c>
      <c r="CP665" s="77">
        <f t="shared" si="544"/>
        <v>0</v>
      </c>
      <c r="CQ665" s="85">
        <f t="shared" si="533"/>
        <v>0</v>
      </c>
      <c r="CR665" s="77"/>
      <c r="CS665" s="85">
        <f t="shared" si="502"/>
        <v>0</v>
      </c>
      <c r="CT665" s="85">
        <f t="shared" si="503"/>
        <v>0</v>
      </c>
      <c r="CU665" s="85">
        <f t="shared" si="504"/>
        <v>0</v>
      </c>
      <c r="CV665" s="85">
        <f t="shared" si="505"/>
        <v>0</v>
      </c>
      <c r="CW665" s="85">
        <f t="shared" si="501"/>
        <v>0</v>
      </c>
      <c r="CX665" s="77">
        <f t="shared" si="545"/>
        <v>0</v>
      </c>
      <c r="ET665" s="85">
        <v>1</v>
      </c>
      <c r="EU665" s="85">
        <v>1</v>
      </c>
      <c r="EV665" s="85">
        <v>0</v>
      </c>
      <c r="EW665" s="85">
        <v>3</v>
      </c>
      <c r="EX665" s="85">
        <v>13</v>
      </c>
      <c r="EY665" s="85">
        <v>0</v>
      </c>
      <c r="EZ665" s="85">
        <v>1</v>
      </c>
      <c r="FA665" s="85">
        <v>3</v>
      </c>
      <c r="FB665" s="85">
        <v>1</v>
      </c>
      <c r="FC665" s="85">
        <v>17</v>
      </c>
      <c r="FD665" s="85">
        <v>33</v>
      </c>
      <c r="FE665" s="85">
        <v>1</v>
      </c>
      <c r="FL665" s="86">
        <f t="shared" si="546"/>
        <v>7.1999999999999886</v>
      </c>
      <c r="FM665" s="99">
        <f t="shared" si="534"/>
        <v>0</v>
      </c>
      <c r="FN665" s="99">
        <f t="shared" si="535"/>
        <v>0</v>
      </c>
      <c r="FO665" s="100">
        <f t="shared" si="536"/>
        <v>0</v>
      </c>
      <c r="FP665" s="100">
        <f t="shared" si="537"/>
        <v>0</v>
      </c>
      <c r="FQ665" s="101">
        <v>0.62299995269976804</v>
      </c>
      <c r="FR665" s="101">
        <v>0.37342413683877107</v>
      </c>
      <c r="FS665" s="101">
        <v>6.5450831291190753E-2</v>
      </c>
      <c r="FT665" s="100" t="s">
        <v>1440</v>
      </c>
      <c r="FU665" s="100" t="s">
        <v>1584</v>
      </c>
      <c r="FV665" s="100" t="s">
        <v>1722</v>
      </c>
      <c r="FW665" s="100" t="s">
        <v>1723</v>
      </c>
      <c r="FX665" s="100" t="s">
        <v>1724</v>
      </c>
      <c r="FY665" s="100" t="s">
        <v>1718</v>
      </c>
      <c r="FZ665" s="100" t="s">
        <v>1725</v>
      </c>
      <c r="GA665" s="100" t="s">
        <v>1446</v>
      </c>
      <c r="GB665" s="100"/>
    </row>
    <row r="666" spans="1:184" hidden="1" x14ac:dyDescent="0.25">
      <c r="A666" s="32" t="s">
        <v>643</v>
      </c>
      <c r="B666" s="90" t="s">
        <v>653</v>
      </c>
      <c r="C666" s="41" t="str">
        <f>'[1]Özet tablo'!P665</f>
        <v>KÜTAHYA</v>
      </c>
      <c r="D666" s="41"/>
      <c r="E666" s="41"/>
      <c r="F666" s="41"/>
      <c r="G666" s="91">
        <v>59</v>
      </c>
      <c r="H666" s="91">
        <v>256</v>
      </c>
      <c r="I666" s="91">
        <v>446</v>
      </c>
      <c r="J666" s="91">
        <v>761</v>
      </c>
      <c r="K666" s="92">
        <v>43</v>
      </c>
      <c r="L666" s="92">
        <v>183</v>
      </c>
      <c r="M666" s="92">
        <v>468</v>
      </c>
      <c r="N666" s="92">
        <v>694</v>
      </c>
      <c r="O666" s="93">
        <v>29</v>
      </c>
      <c r="P666" s="40">
        <v>120</v>
      </c>
      <c r="Q666" s="94">
        <f t="shared" si="547"/>
        <v>-67</v>
      </c>
      <c r="R666" s="95">
        <f t="shared" si="548"/>
        <v>-8.8042049934296984E-2</v>
      </c>
      <c r="S666" s="96">
        <v>516</v>
      </c>
      <c r="T666" s="96">
        <v>681</v>
      </c>
      <c r="U666" s="96">
        <v>483</v>
      </c>
      <c r="V666" s="96">
        <v>643</v>
      </c>
      <c r="W666" s="96">
        <v>1164</v>
      </c>
      <c r="X666" s="96">
        <v>1680</v>
      </c>
      <c r="Y666" s="73">
        <f t="shared" si="506"/>
        <v>8.3333333333333321</v>
      </c>
      <c r="Z666" s="73">
        <f t="shared" si="507"/>
        <v>26.872246696035241</v>
      </c>
      <c r="AA666" s="73">
        <f t="shared" si="508"/>
        <v>78.053830227743276</v>
      </c>
      <c r="AB666" s="73">
        <f t="shared" si="509"/>
        <v>48.109965635738831</v>
      </c>
      <c r="AC666" s="73">
        <f t="shared" si="510"/>
        <v>35.892857142857146</v>
      </c>
      <c r="AD666" s="97">
        <f t="shared" si="511"/>
        <v>604</v>
      </c>
      <c r="AE666" s="40">
        <f t="shared" si="512"/>
        <v>106</v>
      </c>
      <c r="AF666" s="98">
        <v>664</v>
      </c>
      <c r="AG666" s="98">
        <v>474</v>
      </c>
      <c r="AH666" s="98">
        <v>670</v>
      </c>
      <c r="AI666" s="98">
        <v>525</v>
      </c>
      <c r="AJ666" s="98">
        <v>158</v>
      </c>
      <c r="AK666" s="98">
        <v>125</v>
      </c>
      <c r="AL666" s="76">
        <v>28</v>
      </c>
      <c r="AM666" s="76">
        <v>49</v>
      </c>
      <c r="AN666" s="77">
        <v>106</v>
      </c>
      <c r="AO666" s="77">
        <v>326</v>
      </c>
      <c r="AP666" s="77">
        <v>501</v>
      </c>
      <c r="AQ666" s="77">
        <v>18</v>
      </c>
      <c r="AR666" s="77">
        <f t="shared" si="538"/>
        <v>951</v>
      </c>
      <c r="AS666" s="77">
        <v>127</v>
      </c>
      <c r="AT666" s="78">
        <v>25</v>
      </c>
      <c r="AU666" s="79">
        <v>42</v>
      </c>
      <c r="AV666" s="80">
        <f t="shared" si="513"/>
        <v>49.849849849849846</v>
      </c>
      <c r="AW666" s="80">
        <f t="shared" si="514"/>
        <v>60.0836820083682</v>
      </c>
      <c r="AX666" s="80">
        <f t="shared" si="515"/>
        <v>74.666666666666671</v>
      </c>
      <c r="AY666" s="81">
        <f t="shared" si="516"/>
        <v>22.362869198312236</v>
      </c>
      <c r="AZ666" s="81">
        <f t="shared" si="517"/>
        <v>48.656716417910445</v>
      </c>
      <c r="BA666" s="81">
        <f t="shared" si="518"/>
        <v>83.162518301610547</v>
      </c>
      <c r="BB666" s="81">
        <f t="shared" si="519"/>
        <v>66.075388026607541</v>
      </c>
      <c r="BC666" s="81">
        <f t="shared" si="520"/>
        <v>58.254105445116679</v>
      </c>
      <c r="BD666" s="82">
        <f t="shared" si="539"/>
        <v>115</v>
      </c>
      <c r="BE666" s="83">
        <v>28</v>
      </c>
      <c r="BF666" s="83">
        <v>57</v>
      </c>
      <c r="BG666" s="83">
        <v>90</v>
      </c>
      <c r="BH666" s="83">
        <v>300</v>
      </c>
      <c r="BI666" s="83">
        <v>515</v>
      </c>
      <c r="BJ666" s="83">
        <v>34</v>
      </c>
      <c r="BK666" s="77">
        <f t="shared" si="540"/>
        <v>939</v>
      </c>
      <c r="BL666" s="83">
        <f t="shared" si="521"/>
        <v>23</v>
      </c>
      <c r="BM666" s="84">
        <v>37</v>
      </c>
      <c r="BN666" s="83">
        <f t="shared" si="522"/>
        <v>44</v>
      </c>
      <c r="BO666" s="83">
        <f t="shared" si="523"/>
        <v>81</v>
      </c>
      <c r="BP666" s="83">
        <f t="shared" si="524"/>
        <v>220</v>
      </c>
      <c r="BQ666" s="83">
        <f t="shared" si="525"/>
        <v>462</v>
      </c>
      <c r="BR666" s="83">
        <f t="shared" si="526"/>
        <v>27</v>
      </c>
      <c r="BS666" s="77">
        <f t="shared" si="541"/>
        <v>790</v>
      </c>
      <c r="BT666" s="83">
        <f t="shared" si="527"/>
        <v>2</v>
      </c>
      <c r="BU666" s="77">
        <v>5</v>
      </c>
      <c r="BV666" s="83">
        <f t="shared" si="528"/>
        <v>6</v>
      </c>
      <c r="BW666" s="83">
        <f t="shared" si="529"/>
        <v>6</v>
      </c>
      <c r="BX666" s="83">
        <f t="shared" si="530"/>
        <v>31</v>
      </c>
      <c r="BY666" s="83">
        <f t="shared" si="531"/>
        <v>37</v>
      </c>
      <c r="BZ666" s="83">
        <f t="shared" si="532"/>
        <v>7</v>
      </c>
      <c r="CA666" s="77">
        <f t="shared" si="542"/>
        <v>81</v>
      </c>
      <c r="CB666" s="85">
        <v>1</v>
      </c>
      <c r="CC666" s="77">
        <v>2</v>
      </c>
      <c r="CD666" s="85">
        <v>2</v>
      </c>
      <c r="CE666" s="85">
        <v>3</v>
      </c>
      <c r="CF666" s="85">
        <v>8</v>
      </c>
      <c r="CG666" s="85">
        <v>3</v>
      </c>
      <c r="CH666" s="85">
        <v>0</v>
      </c>
      <c r="CI666" s="77">
        <f t="shared" si="543"/>
        <v>14</v>
      </c>
      <c r="CP666" s="77">
        <f t="shared" si="544"/>
        <v>0</v>
      </c>
      <c r="CQ666" s="85">
        <f t="shared" si="533"/>
        <v>2</v>
      </c>
      <c r="CR666" s="77">
        <v>5</v>
      </c>
      <c r="CS666" s="85">
        <f t="shared" si="502"/>
        <v>5</v>
      </c>
      <c r="CT666" s="85">
        <f t="shared" si="503"/>
        <v>0</v>
      </c>
      <c r="CU666" s="85">
        <f t="shared" si="504"/>
        <v>41</v>
      </c>
      <c r="CV666" s="85">
        <f t="shared" si="505"/>
        <v>13</v>
      </c>
      <c r="CW666" s="85">
        <f t="shared" si="501"/>
        <v>0</v>
      </c>
      <c r="CX666" s="77">
        <f t="shared" si="545"/>
        <v>54</v>
      </c>
      <c r="CY666" s="85">
        <v>2</v>
      </c>
      <c r="CZ666" s="85">
        <v>5</v>
      </c>
      <c r="DA666" s="85">
        <v>0</v>
      </c>
      <c r="DB666" s="85">
        <v>41</v>
      </c>
      <c r="DC666" s="85">
        <v>13</v>
      </c>
      <c r="DD666" s="85">
        <v>0</v>
      </c>
      <c r="DP666" s="85">
        <v>1</v>
      </c>
      <c r="DQ666" s="85">
        <v>2</v>
      </c>
      <c r="DR666" s="85">
        <v>6</v>
      </c>
      <c r="DS666" s="85">
        <v>23</v>
      </c>
      <c r="DT666" s="85">
        <v>6</v>
      </c>
      <c r="DU666" s="85">
        <v>0</v>
      </c>
      <c r="DV666" s="85">
        <v>1</v>
      </c>
      <c r="DW666" s="85">
        <v>4</v>
      </c>
      <c r="DX666" s="85">
        <v>0</v>
      </c>
      <c r="DY666" s="85">
        <v>17</v>
      </c>
      <c r="DZ666" s="85">
        <v>22</v>
      </c>
      <c r="EA666" s="85">
        <v>6</v>
      </c>
      <c r="EB666" s="85">
        <v>1</v>
      </c>
      <c r="EC666" s="85">
        <v>2</v>
      </c>
      <c r="ED666" s="85">
        <v>6</v>
      </c>
      <c r="EE666" s="85">
        <v>14</v>
      </c>
      <c r="EF666" s="85">
        <v>15</v>
      </c>
      <c r="EG666" s="85">
        <v>1</v>
      </c>
      <c r="ET666" s="85">
        <v>20</v>
      </c>
      <c r="EU666" s="85">
        <v>35</v>
      </c>
      <c r="EV666" s="85">
        <v>46</v>
      </c>
      <c r="EW666" s="85">
        <v>133</v>
      </c>
      <c r="EX666" s="85">
        <v>421</v>
      </c>
      <c r="EY666" s="85">
        <v>25</v>
      </c>
      <c r="EZ666" s="85">
        <v>2</v>
      </c>
      <c r="FA666" s="85">
        <v>7</v>
      </c>
      <c r="FB666" s="85">
        <v>29</v>
      </c>
      <c r="FC666" s="85">
        <v>64</v>
      </c>
      <c r="FD666" s="85">
        <v>35</v>
      </c>
      <c r="FE666" s="85">
        <v>2</v>
      </c>
      <c r="FL666" s="86">
        <f t="shared" si="546"/>
        <v>0</v>
      </c>
      <c r="FM666" s="99">
        <f t="shared" si="534"/>
        <v>0</v>
      </c>
      <c r="FN666" s="99">
        <f t="shared" si="535"/>
        <v>0</v>
      </c>
      <c r="FO666" s="100">
        <f t="shared" si="536"/>
        <v>0</v>
      </c>
      <c r="FP666" s="100">
        <f t="shared" si="537"/>
        <v>0</v>
      </c>
      <c r="FQ666" s="101">
        <v>-0.10312500000000001</v>
      </c>
      <c r="FR666" s="101">
        <v>-5.4705003734130127E-2</v>
      </c>
      <c r="FS666" s="101">
        <v>-0.13768115942028991</v>
      </c>
      <c r="FT666" s="100" t="s">
        <v>2293</v>
      </c>
      <c r="FU666" s="100" t="s">
        <v>2076</v>
      </c>
      <c r="FV666" s="100" t="s">
        <v>2100</v>
      </c>
      <c r="FW666" s="100" t="s">
        <v>1572</v>
      </c>
      <c r="FX666" s="100" t="s">
        <v>1450</v>
      </c>
      <c r="FY666" s="100" t="s">
        <v>1736</v>
      </c>
      <c r="FZ666" s="100" t="s">
        <v>1876</v>
      </c>
      <c r="GA666" s="100" t="s">
        <v>2070</v>
      </c>
      <c r="GB666" s="100"/>
    </row>
    <row r="667" spans="1:184" hidden="1" x14ac:dyDescent="0.25">
      <c r="A667" s="32" t="s">
        <v>643</v>
      </c>
      <c r="B667" s="90" t="s">
        <v>654</v>
      </c>
      <c r="C667" s="41" t="str">
        <f>'[1]Özet tablo'!P666</f>
        <v>KÜTAHYA</v>
      </c>
      <c r="D667" s="41"/>
      <c r="E667" s="41"/>
      <c r="F667" s="41"/>
      <c r="G667" s="91">
        <v>4</v>
      </c>
      <c r="H667" s="91">
        <v>29</v>
      </c>
      <c r="I667" s="91">
        <v>23</v>
      </c>
      <c r="J667" s="91">
        <v>56</v>
      </c>
      <c r="K667" s="92">
        <v>8</v>
      </c>
      <c r="L667" s="92">
        <v>22</v>
      </c>
      <c r="M667" s="92">
        <v>32</v>
      </c>
      <c r="N667" s="92">
        <v>62</v>
      </c>
      <c r="O667" s="93">
        <v>3</v>
      </c>
      <c r="P667" s="40">
        <v>5</v>
      </c>
      <c r="Q667" s="94">
        <f t="shared" si="547"/>
        <v>6</v>
      </c>
      <c r="R667" s="95">
        <f t="shared" si="548"/>
        <v>0.10714285714285714</v>
      </c>
      <c r="S667" s="96">
        <v>40</v>
      </c>
      <c r="T667" s="96">
        <v>48</v>
      </c>
      <c r="U667" s="96">
        <v>35</v>
      </c>
      <c r="V667" s="96">
        <v>45</v>
      </c>
      <c r="W667" s="96">
        <v>83</v>
      </c>
      <c r="X667" s="96">
        <v>123</v>
      </c>
      <c r="Y667" s="73">
        <f t="shared" si="506"/>
        <v>20</v>
      </c>
      <c r="Z667" s="73">
        <f t="shared" si="507"/>
        <v>45.833333333333329</v>
      </c>
      <c r="AA667" s="73">
        <f t="shared" si="508"/>
        <v>85.714285714285708</v>
      </c>
      <c r="AB667" s="73">
        <f t="shared" si="509"/>
        <v>62.650602409638559</v>
      </c>
      <c r="AC667" s="73">
        <f t="shared" si="510"/>
        <v>48.780487804878049</v>
      </c>
      <c r="AD667" s="97">
        <f t="shared" si="511"/>
        <v>31</v>
      </c>
      <c r="AE667" s="40">
        <f t="shared" si="512"/>
        <v>5</v>
      </c>
      <c r="AF667" s="98">
        <v>60</v>
      </c>
      <c r="AG667" s="98">
        <v>50</v>
      </c>
      <c r="AH667" s="98">
        <v>57</v>
      </c>
      <c r="AI667" s="98">
        <v>36</v>
      </c>
      <c r="AJ667" s="98">
        <v>10</v>
      </c>
      <c r="AK667" s="98">
        <v>8</v>
      </c>
      <c r="AL667" s="76">
        <v>3</v>
      </c>
      <c r="AM667" s="76">
        <v>6</v>
      </c>
      <c r="AN667" s="77">
        <v>8</v>
      </c>
      <c r="AO667" s="77">
        <v>27</v>
      </c>
      <c r="AP667" s="77">
        <v>25</v>
      </c>
      <c r="AQ667" s="77">
        <v>0</v>
      </c>
      <c r="AR667" s="77">
        <f t="shared" si="538"/>
        <v>60</v>
      </c>
      <c r="AS667" s="77">
        <v>2</v>
      </c>
      <c r="AT667" s="78">
        <v>4</v>
      </c>
      <c r="AU667" s="79">
        <v>5</v>
      </c>
      <c r="AV667" s="80">
        <f t="shared" si="513"/>
        <v>36.046511627906973</v>
      </c>
      <c r="AW667" s="80">
        <f t="shared" si="514"/>
        <v>53.763440860215049</v>
      </c>
      <c r="AX667" s="80">
        <f t="shared" si="515"/>
        <v>63.888888888888886</v>
      </c>
      <c r="AY667" s="81">
        <f t="shared" si="516"/>
        <v>16</v>
      </c>
      <c r="AZ667" s="81">
        <f t="shared" si="517"/>
        <v>47.368421052631575</v>
      </c>
      <c r="BA667" s="81">
        <f t="shared" si="518"/>
        <v>73.91304347826086</v>
      </c>
      <c r="BB667" s="81">
        <f t="shared" si="519"/>
        <v>59.22330097087378</v>
      </c>
      <c r="BC667" s="81">
        <f t="shared" si="520"/>
        <v>43.75</v>
      </c>
      <c r="BD667" s="82">
        <f t="shared" si="539"/>
        <v>12</v>
      </c>
      <c r="BE667" s="83">
        <v>3</v>
      </c>
      <c r="BF667" s="83">
        <v>4</v>
      </c>
      <c r="BG667" s="83">
        <v>7</v>
      </c>
      <c r="BH667" s="83">
        <v>25</v>
      </c>
      <c r="BI667" s="83">
        <v>28</v>
      </c>
      <c r="BJ667" s="83">
        <v>0</v>
      </c>
      <c r="BK667" s="77">
        <f t="shared" si="540"/>
        <v>60</v>
      </c>
      <c r="BL667" s="83">
        <f t="shared" si="521"/>
        <v>3</v>
      </c>
      <c r="BM667" s="84">
        <v>6</v>
      </c>
      <c r="BN667" s="83">
        <f t="shared" si="522"/>
        <v>4</v>
      </c>
      <c r="BO667" s="83">
        <f t="shared" si="523"/>
        <v>7</v>
      </c>
      <c r="BP667" s="83">
        <f t="shared" si="524"/>
        <v>25</v>
      </c>
      <c r="BQ667" s="83">
        <f t="shared" si="525"/>
        <v>28</v>
      </c>
      <c r="BR667" s="83">
        <f t="shared" si="526"/>
        <v>0</v>
      </c>
      <c r="BS667" s="77">
        <f t="shared" si="541"/>
        <v>60</v>
      </c>
      <c r="BT667" s="83">
        <f t="shared" si="527"/>
        <v>0</v>
      </c>
      <c r="BU667" s="77"/>
      <c r="BV667" s="83">
        <f t="shared" si="528"/>
        <v>0</v>
      </c>
      <c r="BW667" s="83">
        <f t="shared" si="529"/>
        <v>0</v>
      </c>
      <c r="BX667" s="83">
        <f t="shared" si="530"/>
        <v>0</v>
      </c>
      <c r="BY667" s="83">
        <f t="shared" si="531"/>
        <v>0</v>
      </c>
      <c r="BZ667" s="83">
        <f t="shared" si="532"/>
        <v>0</v>
      </c>
      <c r="CA667" s="77">
        <f t="shared" si="542"/>
        <v>0</v>
      </c>
      <c r="CC667" s="77"/>
      <c r="CI667" s="77">
        <f t="shared" si="543"/>
        <v>0</v>
      </c>
      <c r="CP667" s="77">
        <f t="shared" si="544"/>
        <v>0</v>
      </c>
      <c r="CQ667" s="85">
        <f t="shared" si="533"/>
        <v>0</v>
      </c>
      <c r="CR667" s="77"/>
      <c r="CS667" s="85">
        <f t="shared" si="502"/>
        <v>0</v>
      </c>
      <c r="CT667" s="85">
        <f t="shared" si="503"/>
        <v>0</v>
      </c>
      <c r="CU667" s="85">
        <f t="shared" si="504"/>
        <v>0</v>
      </c>
      <c r="CV667" s="85">
        <f t="shared" si="505"/>
        <v>0</v>
      </c>
      <c r="CW667" s="85">
        <f t="shared" si="501"/>
        <v>0</v>
      </c>
      <c r="CX667" s="77">
        <f t="shared" si="545"/>
        <v>0</v>
      </c>
      <c r="ET667" s="85">
        <v>2</v>
      </c>
      <c r="EU667" s="85">
        <v>2</v>
      </c>
      <c r="EV667" s="85">
        <v>1</v>
      </c>
      <c r="EW667" s="85">
        <v>9</v>
      </c>
      <c r="EX667" s="85">
        <v>11</v>
      </c>
      <c r="EY667" s="85">
        <v>0</v>
      </c>
      <c r="EZ667" s="85">
        <v>1</v>
      </c>
      <c r="FA667" s="85">
        <v>2</v>
      </c>
      <c r="FB667" s="85">
        <v>6</v>
      </c>
      <c r="FC667" s="85">
        <v>16</v>
      </c>
      <c r="FD667" s="85">
        <v>17</v>
      </c>
      <c r="FE667" s="85">
        <v>0</v>
      </c>
      <c r="FL667" s="86">
        <f t="shared" si="546"/>
        <v>9.0999999999999943</v>
      </c>
      <c r="FM667" s="99">
        <f t="shared" si="534"/>
        <v>0</v>
      </c>
      <c r="FN667" s="99">
        <f t="shared" si="535"/>
        <v>0</v>
      </c>
      <c r="FO667" s="100">
        <f t="shared" si="536"/>
        <v>0</v>
      </c>
      <c r="FP667" s="100">
        <f t="shared" si="537"/>
        <v>0</v>
      </c>
      <c r="FQ667" s="101">
        <v>0.21539979972191592</v>
      </c>
      <c r="FR667" s="101">
        <v>7.9628572910722659E-2</v>
      </c>
      <c r="FS667" s="101">
        <v>5.2589422865920415E-2</v>
      </c>
      <c r="FT667" s="100" t="s">
        <v>2053</v>
      </c>
      <c r="FU667" s="100" t="s">
        <v>2109</v>
      </c>
      <c r="FV667" s="100" t="s">
        <v>2110</v>
      </c>
      <c r="FW667" s="100" t="s">
        <v>2037</v>
      </c>
      <c r="FX667" s="100" t="s">
        <v>1930</v>
      </c>
      <c r="FY667" s="100" t="s">
        <v>1813</v>
      </c>
      <c r="FZ667" s="100" t="s">
        <v>1879</v>
      </c>
      <c r="GA667" s="100" t="s">
        <v>1449</v>
      </c>
      <c r="GB667" s="100"/>
    </row>
    <row r="668" spans="1:184" hidden="1" x14ac:dyDescent="0.25">
      <c r="A668" s="32" t="s">
        <v>643</v>
      </c>
      <c r="B668" s="90" t="s">
        <v>655</v>
      </c>
      <c r="C668" s="41" t="str">
        <f>'[1]Özet tablo'!P667</f>
        <v>KÜTAHYA</v>
      </c>
      <c r="D668" s="41"/>
      <c r="E668" s="41"/>
      <c r="F668" s="41"/>
      <c r="G668" s="91">
        <v>72</v>
      </c>
      <c r="H668" s="91">
        <v>385</v>
      </c>
      <c r="I668" s="91">
        <v>840</v>
      </c>
      <c r="J668" s="91">
        <v>1297</v>
      </c>
      <c r="K668" s="92">
        <v>99</v>
      </c>
      <c r="L668" s="92">
        <v>597</v>
      </c>
      <c r="M668" s="92">
        <v>935</v>
      </c>
      <c r="N668" s="92">
        <v>1631</v>
      </c>
      <c r="O668" s="93">
        <v>32</v>
      </c>
      <c r="P668" s="40">
        <v>232</v>
      </c>
      <c r="Q668" s="94">
        <f t="shared" si="547"/>
        <v>334</v>
      </c>
      <c r="R668" s="95">
        <f t="shared" si="548"/>
        <v>0.25751734772552043</v>
      </c>
      <c r="S668" s="96">
        <v>985</v>
      </c>
      <c r="T668" s="96">
        <v>1376</v>
      </c>
      <c r="U668" s="96">
        <v>989</v>
      </c>
      <c r="V668" s="96">
        <v>1369</v>
      </c>
      <c r="W668" s="96">
        <v>2365</v>
      </c>
      <c r="X668" s="96">
        <v>3350</v>
      </c>
      <c r="Y668" s="73">
        <f t="shared" si="506"/>
        <v>10.050761421319796</v>
      </c>
      <c r="Z668" s="73">
        <f t="shared" si="507"/>
        <v>43.386627906976742</v>
      </c>
      <c r="AA668" s="73">
        <f t="shared" si="508"/>
        <v>74.317492416582411</v>
      </c>
      <c r="AB668" s="73">
        <f t="shared" si="509"/>
        <v>56.321353065539114</v>
      </c>
      <c r="AC668" s="73">
        <f t="shared" si="510"/>
        <v>42.71641791044776</v>
      </c>
      <c r="AD668" s="97">
        <f t="shared" si="511"/>
        <v>1033</v>
      </c>
      <c r="AE668" s="40">
        <f t="shared" si="512"/>
        <v>254</v>
      </c>
      <c r="AF668" s="98">
        <v>1292</v>
      </c>
      <c r="AG668" s="98">
        <v>1061</v>
      </c>
      <c r="AH668" s="98">
        <v>1241</v>
      </c>
      <c r="AI668" s="98">
        <v>993</v>
      </c>
      <c r="AJ668" s="98">
        <v>371</v>
      </c>
      <c r="AK668" s="98">
        <v>257</v>
      </c>
      <c r="AL668" s="76">
        <v>50</v>
      </c>
      <c r="AM668" s="76">
        <v>79</v>
      </c>
      <c r="AN668" s="77">
        <v>192</v>
      </c>
      <c r="AO668" s="77">
        <v>517</v>
      </c>
      <c r="AP668" s="77">
        <v>976</v>
      </c>
      <c r="AQ668" s="77">
        <v>50</v>
      </c>
      <c r="AR668" s="77">
        <f t="shared" si="538"/>
        <v>1735</v>
      </c>
      <c r="AS668" s="77">
        <v>302</v>
      </c>
      <c r="AT668" s="78">
        <v>21</v>
      </c>
      <c r="AU668" s="79">
        <v>70</v>
      </c>
      <c r="AV668" s="80">
        <f t="shared" si="513"/>
        <v>44.595910418695226</v>
      </c>
      <c r="AW668" s="80">
        <f t="shared" si="514"/>
        <v>55.550581915846017</v>
      </c>
      <c r="AX668" s="80">
        <f t="shared" si="515"/>
        <v>72.910372608257802</v>
      </c>
      <c r="AY668" s="81">
        <f t="shared" si="516"/>
        <v>18.096135721017909</v>
      </c>
      <c r="AZ668" s="81">
        <f t="shared" si="517"/>
        <v>41.659951651893635</v>
      </c>
      <c r="BA668" s="81">
        <f t="shared" si="518"/>
        <v>78.225806451612897</v>
      </c>
      <c r="BB668" s="81">
        <f t="shared" si="519"/>
        <v>60.806142034548948</v>
      </c>
      <c r="BC668" s="81">
        <f t="shared" si="520"/>
        <v>51.917525773195869</v>
      </c>
      <c r="BD668" s="82">
        <f t="shared" si="539"/>
        <v>297</v>
      </c>
      <c r="BE668" s="83">
        <v>50</v>
      </c>
      <c r="BF668" s="83">
        <v>90</v>
      </c>
      <c r="BG668" s="83">
        <v>173</v>
      </c>
      <c r="BH668" s="83">
        <v>508</v>
      </c>
      <c r="BI668" s="83">
        <v>1004</v>
      </c>
      <c r="BJ668" s="83">
        <v>77</v>
      </c>
      <c r="BK668" s="77">
        <f t="shared" si="540"/>
        <v>1762</v>
      </c>
      <c r="BL668" s="83">
        <f t="shared" si="521"/>
        <v>41</v>
      </c>
      <c r="BM668" s="84">
        <v>58</v>
      </c>
      <c r="BN668" s="83">
        <f t="shared" si="522"/>
        <v>69</v>
      </c>
      <c r="BO668" s="83">
        <f t="shared" si="523"/>
        <v>150</v>
      </c>
      <c r="BP668" s="83">
        <f t="shared" si="524"/>
        <v>400</v>
      </c>
      <c r="BQ668" s="83">
        <f t="shared" si="525"/>
        <v>822</v>
      </c>
      <c r="BR668" s="83">
        <f t="shared" si="526"/>
        <v>66</v>
      </c>
      <c r="BS668" s="77">
        <f t="shared" si="541"/>
        <v>1438</v>
      </c>
      <c r="BT668" s="83">
        <f t="shared" si="527"/>
        <v>4</v>
      </c>
      <c r="BU668" s="77">
        <v>13</v>
      </c>
      <c r="BV668" s="83">
        <f t="shared" si="528"/>
        <v>13</v>
      </c>
      <c r="BW668" s="83">
        <f t="shared" si="529"/>
        <v>15</v>
      </c>
      <c r="BX668" s="83">
        <f t="shared" si="530"/>
        <v>58</v>
      </c>
      <c r="BY668" s="83">
        <f t="shared" si="531"/>
        <v>117</v>
      </c>
      <c r="BZ668" s="83">
        <f t="shared" si="532"/>
        <v>9</v>
      </c>
      <c r="CA668" s="77">
        <f t="shared" si="542"/>
        <v>199</v>
      </c>
      <c r="CB668" s="85">
        <v>2</v>
      </c>
      <c r="CC668" s="77">
        <v>4</v>
      </c>
      <c r="CD668" s="85">
        <v>4</v>
      </c>
      <c r="CE668" s="85">
        <v>6</v>
      </c>
      <c r="CF668" s="85">
        <v>24</v>
      </c>
      <c r="CG668" s="85">
        <v>41</v>
      </c>
      <c r="CH668" s="85">
        <v>2</v>
      </c>
      <c r="CI668" s="77">
        <f t="shared" si="543"/>
        <v>73</v>
      </c>
      <c r="CP668" s="77">
        <f t="shared" si="544"/>
        <v>0</v>
      </c>
      <c r="CQ668" s="85">
        <f t="shared" si="533"/>
        <v>3</v>
      </c>
      <c r="CR668" s="77">
        <v>4</v>
      </c>
      <c r="CS668" s="85">
        <f t="shared" si="502"/>
        <v>4</v>
      </c>
      <c r="CT668" s="85">
        <f t="shared" si="503"/>
        <v>2</v>
      </c>
      <c r="CU668" s="85">
        <f t="shared" si="504"/>
        <v>26</v>
      </c>
      <c r="CV668" s="85">
        <f t="shared" si="505"/>
        <v>24</v>
      </c>
      <c r="CW668" s="85">
        <f t="shared" si="501"/>
        <v>0</v>
      </c>
      <c r="CX668" s="77">
        <f t="shared" si="545"/>
        <v>52</v>
      </c>
      <c r="CY668" s="85">
        <v>3</v>
      </c>
      <c r="CZ668" s="85">
        <v>4</v>
      </c>
      <c r="DA668" s="85">
        <v>2</v>
      </c>
      <c r="DB668" s="85">
        <v>26</v>
      </c>
      <c r="DC668" s="85">
        <v>24</v>
      </c>
      <c r="DD668" s="85">
        <v>0</v>
      </c>
      <c r="DV668" s="85">
        <v>2</v>
      </c>
      <c r="DW668" s="85">
        <v>3</v>
      </c>
      <c r="DX668" s="85">
        <v>1</v>
      </c>
      <c r="DY668" s="85">
        <v>14</v>
      </c>
      <c r="DZ668" s="85">
        <v>40</v>
      </c>
      <c r="EA668" s="85">
        <v>4</v>
      </c>
      <c r="EB668" s="85">
        <v>2</v>
      </c>
      <c r="EC668" s="85">
        <v>10</v>
      </c>
      <c r="ED668" s="85">
        <v>14</v>
      </c>
      <c r="EE668" s="85">
        <v>44</v>
      </c>
      <c r="EF668" s="85">
        <v>77</v>
      </c>
      <c r="EG668" s="85">
        <v>5</v>
      </c>
      <c r="ET668" s="85">
        <v>38</v>
      </c>
      <c r="EU668" s="85">
        <v>49</v>
      </c>
      <c r="EV668" s="85">
        <v>79</v>
      </c>
      <c r="EW668" s="85">
        <v>232</v>
      </c>
      <c r="EX668" s="85">
        <v>593</v>
      </c>
      <c r="EY668" s="85">
        <v>49</v>
      </c>
      <c r="EZ668" s="85">
        <v>3</v>
      </c>
      <c r="FA668" s="85">
        <v>20</v>
      </c>
      <c r="FB668" s="85">
        <v>71</v>
      </c>
      <c r="FC668" s="85">
        <v>168</v>
      </c>
      <c r="FD668" s="85">
        <v>229</v>
      </c>
      <c r="FE668" s="85">
        <v>17</v>
      </c>
      <c r="FL668" s="86">
        <f t="shared" si="546"/>
        <v>0</v>
      </c>
      <c r="FM668" s="99">
        <f t="shared" si="534"/>
        <v>0</v>
      </c>
      <c r="FN668" s="99">
        <f t="shared" si="535"/>
        <v>0</v>
      </c>
      <c r="FO668" s="100">
        <f t="shared" si="536"/>
        <v>0</v>
      </c>
      <c r="FP668" s="100">
        <f t="shared" si="537"/>
        <v>0</v>
      </c>
      <c r="FQ668" s="101">
        <v>0.13464065356489952</v>
      </c>
      <c r="FR668" s="101">
        <v>0.10973968627780833</v>
      </c>
      <c r="FS668" s="101">
        <v>1.2322157614746884E-2</v>
      </c>
      <c r="FT668" s="100" t="s">
        <v>1831</v>
      </c>
      <c r="FU668" s="100" t="s">
        <v>1992</v>
      </c>
      <c r="FV668" s="100" t="s">
        <v>2254</v>
      </c>
      <c r="FW668" s="100" t="s">
        <v>1674</v>
      </c>
      <c r="FX668" s="100" t="s">
        <v>1741</v>
      </c>
      <c r="FY668" s="100" t="s">
        <v>2325</v>
      </c>
      <c r="FZ668" s="100" t="s">
        <v>1891</v>
      </c>
      <c r="GA668" s="100" t="s">
        <v>1775</v>
      </c>
      <c r="GB668" s="100"/>
    </row>
    <row r="669" spans="1:184" hidden="1" x14ac:dyDescent="0.25">
      <c r="A669" s="32" t="s">
        <v>656</v>
      </c>
      <c r="B669" s="90" t="s">
        <v>657</v>
      </c>
      <c r="C669" s="41" t="str">
        <f>'[1]Özet tablo'!P668</f>
        <v>MALATYA</v>
      </c>
      <c r="D669" s="41"/>
      <c r="E669" s="41"/>
      <c r="F669" s="41"/>
      <c r="G669" s="91">
        <v>22</v>
      </c>
      <c r="H669" s="91">
        <v>134</v>
      </c>
      <c r="I669" s="91">
        <v>127</v>
      </c>
      <c r="J669" s="91">
        <v>283</v>
      </c>
      <c r="K669" s="92">
        <v>19</v>
      </c>
      <c r="L669" s="92">
        <v>100</v>
      </c>
      <c r="M669" s="92">
        <v>146</v>
      </c>
      <c r="N669" s="92">
        <v>265</v>
      </c>
      <c r="O669" s="93">
        <v>21</v>
      </c>
      <c r="P669" s="40">
        <v>30</v>
      </c>
      <c r="Q669" s="94">
        <f t="shared" si="547"/>
        <v>-18</v>
      </c>
      <c r="R669" s="95">
        <f t="shared" si="548"/>
        <v>-6.3604240282685506E-2</v>
      </c>
      <c r="S669" s="96">
        <v>280</v>
      </c>
      <c r="T669" s="96">
        <v>342</v>
      </c>
      <c r="U669" s="96">
        <v>251</v>
      </c>
      <c r="V669" s="96">
        <v>349</v>
      </c>
      <c r="W669" s="96">
        <v>593</v>
      </c>
      <c r="X669" s="96">
        <v>873</v>
      </c>
      <c r="Y669" s="73">
        <f t="shared" si="506"/>
        <v>6.7857142857142856</v>
      </c>
      <c r="Z669" s="73">
        <f t="shared" si="507"/>
        <v>29.239766081871345</v>
      </c>
      <c r="AA669" s="73">
        <f t="shared" si="508"/>
        <v>54.581673306772906</v>
      </c>
      <c r="AB669" s="73">
        <f t="shared" si="509"/>
        <v>39.966273187183809</v>
      </c>
      <c r="AC669" s="73">
        <f t="shared" si="510"/>
        <v>29.3241695303551</v>
      </c>
      <c r="AD669" s="97">
        <f t="shared" si="511"/>
        <v>356</v>
      </c>
      <c r="AE669" s="40">
        <f t="shared" si="512"/>
        <v>114</v>
      </c>
      <c r="AF669" s="98">
        <v>303</v>
      </c>
      <c r="AG669" s="98">
        <v>252</v>
      </c>
      <c r="AH669" s="98">
        <v>307</v>
      </c>
      <c r="AI669" s="98">
        <v>217</v>
      </c>
      <c r="AJ669" s="98">
        <v>78</v>
      </c>
      <c r="AK669" s="98">
        <v>53</v>
      </c>
      <c r="AL669" s="76">
        <v>13</v>
      </c>
      <c r="AM669" s="76">
        <v>16</v>
      </c>
      <c r="AN669" s="77">
        <v>19</v>
      </c>
      <c r="AO669" s="77">
        <v>104</v>
      </c>
      <c r="AP669" s="77">
        <v>112</v>
      </c>
      <c r="AQ669" s="77">
        <v>3</v>
      </c>
      <c r="AR669" s="77">
        <f t="shared" si="538"/>
        <v>238</v>
      </c>
      <c r="AS669" s="77">
        <v>24</v>
      </c>
      <c r="AT669" s="78">
        <v>15</v>
      </c>
      <c r="AU669" s="79">
        <v>36</v>
      </c>
      <c r="AV669" s="80">
        <f t="shared" si="513"/>
        <v>23.454157782515992</v>
      </c>
      <c r="AW669" s="80">
        <f t="shared" si="514"/>
        <v>37.213740458015266</v>
      </c>
      <c r="AX669" s="80">
        <f t="shared" si="515"/>
        <v>41.935483870967744</v>
      </c>
      <c r="AY669" s="81">
        <f t="shared" si="516"/>
        <v>7.5396825396825395</v>
      </c>
      <c r="AZ669" s="81">
        <f t="shared" si="517"/>
        <v>33.876221498371336</v>
      </c>
      <c r="BA669" s="81">
        <f t="shared" si="518"/>
        <v>55.254237288135585</v>
      </c>
      <c r="BB669" s="81">
        <f t="shared" si="519"/>
        <v>44.352159468438543</v>
      </c>
      <c r="BC669" s="81">
        <f t="shared" si="520"/>
        <v>33.272394881170023</v>
      </c>
      <c r="BD669" s="82">
        <f t="shared" si="539"/>
        <v>132</v>
      </c>
      <c r="BE669" s="83">
        <v>12</v>
      </c>
      <c r="BF669" s="83">
        <v>15</v>
      </c>
      <c r="BG669" s="83">
        <v>19</v>
      </c>
      <c r="BH669" s="83">
        <v>92</v>
      </c>
      <c r="BI669" s="83">
        <v>119</v>
      </c>
      <c r="BJ669" s="83">
        <v>3</v>
      </c>
      <c r="BK669" s="77">
        <f t="shared" si="540"/>
        <v>233</v>
      </c>
      <c r="BL669" s="83">
        <f t="shared" si="521"/>
        <v>12</v>
      </c>
      <c r="BM669" s="84">
        <v>16</v>
      </c>
      <c r="BN669" s="83">
        <f t="shared" si="522"/>
        <v>15</v>
      </c>
      <c r="BO669" s="83">
        <f t="shared" si="523"/>
        <v>19</v>
      </c>
      <c r="BP669" s="83">
        <f t="shared" si="524"/>
        <v>92</v>
      </c>
      <c r="BQ669" s="83">
        <f t="shared" si="525"/>
        <v>119</v>
      </c>
      <c r="BR669" s="83">
        <f t="shared" si="526"/>
        <v>3</v>
      </c>
      <c r="BS669" s="77">
        <f t="shared" si="541"/>
        <v>233</v>
      </c>
      <c r="BT669" s="83">
        <f t="shared" si="527"/>
        <v>0</v>
      </c>
      <c r="BU669" s="77"/>
      <c r="BV669" s="83">
        <f t="shared" si="528"/>
        <v>0</v>
      </c>
      <c r="BW669" s="83">
        <f t="shared" si="529"/>
        <v>0</v>
      </c>
      <c r="BX669" s="83">
        <f t="shared" si="530"/>
        <v>0</v>
      </c>
      <c r="BY669" s="83">
        <f t="shared" si="531"/>
        <v>0</v>
      </c>
      <c r="BZ669" s="83">
        <f t="shared" si="532"/>
        <v>0</v>
      </c>
      <c r="CA669" s="77">
        <f t="shared" si="542"/>
        <v>0</v>
      </c>
      <c r="CC669" s="77"/>
      <c r="CI669" s="77">
        <f t="shared" si="543"/>
        <v>0</v>
      </c>
      <c r="CP669" s="77">
        <f t="shared" si="544"/>
        <v>0</v>
      </c>
      <c r="CQ669" s="85">
        <f t="shared" si="533"/>
        <v>0</v>
      </c>
      <c r="CR669" s="77"/>
      <c r="CS669" s="85">
        <f t="shared" si="502"/>
        <v>0</v>
      </c>
      <c r="CT669" s="85">
        <f t="shared" si="503"/>
        <v>0</v>
      </c>
      <c r="CU669" s="85">
        <f t="shared" si="504"/>
        <v>0</v>
      </c>
      <c r="CV669" s="85">
        <f t="shared" si="505"/>
        <v>0</v>
      </c>
      <c r="CW669" s="85">
        <f t="shared" si="501"/>
        <v>0</v>
      </c>
      <c r="CX669" s="77">
        <f t="shared" si="545"/>
        <v>0</v>
      </c>
      <c r="ET669" s="85">
        <v>11</v>
      </c>
      <c r="EU669" s="85">
        <v>12</v>
      </c>
      <c r="EV669" s="85">
        <v>14</v>
      </c>
      <c r="EW669" s="85">
        <v>78</v>
      </c>
      <c r="EX669" s="85">
        <v>97</v>
      </c>
      <c r="EY669" s="85">
        <v>2</v>
      </c>
      <c r="EZ669" s="85">
        <v>1</v>
      </c>
      <c r="FA669" s="85">
        <v>3</v>
      </c>
      <c r="FB669" s="85">
        <v>5</v>
      </c>
      <c r="FC669" s="85">
        <v>14</v>
      </c>
      <c r="FD669" s="85">
        <v>22</v>
      </c>
      <c r="FE669" s="85">
        <v>1</v>
      </c>
      <c r="FL669" s="86">
        <f t="shared" si="546"/>
        <v>132.79999999999995</v>
      </c>
      <c r="FM669" s="99">
        <f t="shared" si="534"/>
        <v>6</v>
      </c>
      <c r="FN669" s="99">
        <f t="shared" si="535"/>
        <v>1</v>
      </c>
      <c r="FO669" s="100">
        <f t="shared" si="536"/>
        <v>1.02</v>
      </c>
      <c r="FP669" s="100">
        <f t="shared" si="537"/>
        <v>171</v>
      </c>
      <c r="FQ669" s="101">
        <v>0.13340730624786612</v>
      </c>
      <c r="FR669" s="101">
        <v>0.17640724424865389</v>
      </c>
      <c r="FS669" s="101">
        <v>2.8936623468844236E-2</v>
      </c>
      <c r="FT669" s="100" t="s">
        <v>2255</v>
      </c>
      <c r="FU669" s="100" t="s">
        <v>1954</v>
      </c>
      <c r="FV669" s="100" t="s">
        <v>2218</v>
      </c>
      <c r="FW669" s="100" t="s">
        <v>1806</v>
      </c>
      <c r="FX669" s="100" t="s">
        <v>1845</v>
      </c>
      <c r="FY669" s="100" t="s">
        <v>2180</v>
      </c>
      <c r="FZ669" s="100" t="s">
        <v>1881</v>
      </c>
      <c r="GA669" s="100" t="s">
        <v>1510</v>
      </c>
      <c r="GB669" s="100"/>
    </row>
    <row r="670" spans="1:184" hidden="1" x14ac:dyDescent="0.25">
      <c r="A670" s="32" t="s">
        <v>656</v>
      </c>
      <c r="B670" s="90" t="s">
        <v>658</v>
      </c>
      <c r="C670" s="41" t="str">
        <f>'[1]Özet tablo'!P669</f>
        <v>MALATYA</v>
      </c>
      <c r="D670" s="41"/>
      <c r="E670" s="41"/>
      <c r="F670" s="41"/>
      <c r="G670" s="91">
        <v>18</v>
      </c>
      <c r="H670" s="91">
        <v>44</v>
      </c>
      <c r="I670" s="91">
        <v>58</v>
      </c>
      <c r="J670" s="91">
        <v>120</v>
      </c>
      <c r="K670" s="92">
        <v>26</v>
      </c>
      <c r="L670" s="92">
        <v>47</v>
      </c>
      <c r="M670" s="92">
        <v>48</v>
      </c>
      <c r="N670" s="92">
        <v>121</v>
      </c>
      <c r="O670" s="93">
        <v>5</v>
      </c>
      <c r="P670" s="40">
        <v>10</v>
      </c>
      <c r="Q670" s="94">
        <f t="shared" si="547"/>
        <v>1</v>
      </c>
      <c r="R670" s="95">
        <f t="shared" si="548"/>
        <v>8.3333333333333332E-3</v>
      </c>
      <c r="S670" s="96">
        <v>74</v>
      </c>
      <c r="T670" s="96">
        <v>128</v>
      </c>
      <c r="U670" s="96">
        <v>69</v>
      </c>
      <c r="V670" s="96">
        <v>97</v>
      </c>
      <c r="W670" s="96">
        <v>197</v>
      </c>
      <c r="X670" s="96">
        <v>271</v>
      </c>
      <c r="Y670" s="73">
        <f t="shared" si="506"/>
        <v>35.135135135135137</v>
      </c>
      <c r="Z670" s="73">
        <f t="shared" si="507"/>
        <v>36.71875</v>
      </c>
      <c r="AA670" s="73">
        <f t="shared" si="508"/>
        <v>62.318840579710141</v>
      </c>
      <c r="AB670" s="73">
        <f t="shared" si="509"/>
        <v>45.685279187817258</v>
      </c>
      <c r="AC670" s="73">
        <f t="shared" si="510"/>
        <v>42.804428044280442</v>
      </c>
      <c r="AD670" s="97">
        <f t="shared" si="511"/>
        <v>107</v>
      </c>
      <c r="AE670" s="40">
        <f t="shared" si="512"/>
        <v>26</v>
      </c>
      <c r="AF670" s="98">
        <v>88</v>
      </c>
      <c r="AG670" s="98">
        <v>71</v>
      </c>
      <c r="AH670" s="98">
        <v>96</v>
      </c>
      <c r="AI670" s="98">
        <v>103</v>
      </c>
      <c r="AJ670" s="98">
        <v>28</v>
      </c>
      <c r="AK670" s="98">
        <v>21</v>
      </c>
      <c r="AL670" s="76">
        <v>4</v>
      </c>
      <c r="AM670" s="76">
        <v>8</v>
      </c>
      <c r="AN670" s="77">
        <v>14</v>
      </c>
      <c r="AO670" s="77">
        <v>38</v>
      </c>
      <c r="AP670" s="77">
        <v>73</v>
      </c>
      <c r="AQ670" s="77">
        <v>1</v>
      </c>
      <c r="AR670" s="77">
        <f t="shared" si="538"/>
        <v>126</v>
      </c>
      <c r="AS670" s="77">
        <v>16</v>
      </c>
      <c r="AT670" s="78">
        <v>3</v>
      </c>
      <c r="AU670" s="79">
        <v>8</v>
      </c>
      <c r="AV670" s="80">
        <f t="shared" si="513"/>
        <v>41.379310344827587</v>
      </c>
      <c r="AW670" s="80">
        <f t="shared" si="514"/>
        <v>48.241206030150749</v>
      </c>
      <c r="AX670" s="80">
        <f t="shared" si="515"/>
        <v>56.310679611650485</v>
      </c>
      <c r="AY670" s="81">
        <f t="shared" si="516"/>
        <v>19.718309859154928</v>
      </c>
      <c r="AZ670" s="81">
        <f t="shared" si="517"/>
        <v>39.583333333333329</v>
      </c>
      <c r="BA670" s="81">
        <f t="shared" si="518"/>
        <v>64.122137404580144</v>
      </c>
      <c r="BB670" s="81">
        <f t="shared" si="519"/>
        <v>53.744493392070481</v>
      </c>
      <c r="BC670" s="81">
        <f t="shared" si="520"/>
        <v>48.514851485148512</v>
      </c>
      <c r="BD670" s="82">
        <f t="shared" si="539"/>
        <v>47</v>
      </c>
      <c r="BE670" s="83">
        <v>5</v>
      </c>
      <c r="BF670" s="83">
        <v>8</v>
      </c>
      <c r="BG670" s="83">
        <v>15</v>
      </c>
      <c r="BH670" s="83">
        <v>36</v>
      </c>
      <c r="BI670" s="83">
        <v>84</v>
      </c>
      <c r="BJ670" s="83">
        <v>2</v>
      </c>
      <c r="BK670" s="77">
        <f t="shared" si="540"/>
        <v>137</v>
      </c>
      <c r="BL670" s="83">
        <f t="shared" si="521"/>
        <v>5</v>
      </c>
      <c r="BM670" s="84">
        <v>8</v>
      </c>
      <c r="BN670" s="83">
        <f t="shared" si="522"/>
        <v>8</v>
      </c>
      <c r="BO670" s="83">
        <f t="shared" si="523"/>
        <v>15</v>
      </c>
      <c r="BP670" s="83">
        <f t="shared" si="524"/>
        <v>36</v>
      </c>
      <c r="BQ670" s="83">
        <f t="shared" si="525"/>
        <v>84</v>
      </c>
      <c r="BR670" s="83">
        <f t="shared" si="526"/>
        <v>2</v>
      </c>
      <c r="BS670" s="77">
        <f t="shared" si="541"/>
        <v>137</v>
      </c>
      <c r="BT670" s="83">
        <f t="shared" si="527"/>
        <v>0</v>
      </c>
      <c r="BU670" s="77"/>
      <c r="BV670" s="83">
        <f t="shared" si="528"/>
        <v>0</v>
      </c>
      <c r="BW670" s="83">
        <f t="shared" si="529"/>
        <v>0</v>
      </c>
      <c r="BX670" s="83">
        <f t="shared" si="530"/>
        <v>0</v>
      </c>
      <c r="BY670" s="83">
        <f t="shared" si="531"/>
        <v>0</v>
      </c>
      <c r="BZ670" s="83">
        <f t="shared" si="532"/>
        <v>0</v>
      </c>
      <c r="CA670" s="77">
        <f t="shared" si="542"/>
        <v>0</v>
      </c>
      <c r="CC670" s="77"/>
      <c r="CI670" s="77">
        <f t="shared" si="543"/>
        <v>0</v>
      </c>
      <c r="CP670" s="77">
        <f t="shared" si="544"/>
        <v>0</v>
      </c>
      <c r="CQ670" s="85">
        <f t="shared" si="533"/>
        <v>0</v>
      </c>
      <c r="CR670" s="77"/>
      <c r="CS670" s="85">
        <f t="shared" si="502"/>
        <v>0</v>
      </c>
      <c r="CT670" s="85">
        <f t="shared" si="503"/>
        <v>0</v>
      </c>
      <c r="CU670" s="85">
        <f t="shared" si="504"/>
        <v>0</v>
      </c>
      <c r="CV670" s="85">
        <f t="shared" si="505"/>
        <v>0</v>
      </c>
      <c r="CW670" s="85">
        <f t="shared" si="501"/>
        <v>0</v>
      </c>
      <c r="CX670" s="77">
        <f t="shared" si="545"/>
        <v>0</v>
      </c>
      <c r="ET670" s="85">
        <v>4</v>
      </c>
      <c r="EU670" s="85">
        <v>4</v>
      </c>
      <c r="EV670" s="85">
        <v>10</v>
      </c>
      <c r="EW670" s="85">
        <v>20</v>
      </c>
      <c r="EX670" s="85">
        <v>25</v>
      </c>
      <c r="EY670" s="85">
        <v>1</v>
      </c>
      <c r="EZ670" s="85">
        <v>1</v>
      </c>
      <c r="FA670" s="85">
        <v>4</v>
      </c>
      <c r="FB670" s="85">
        <v>5</v>
      </c>
      <c r="FC670" s="85">
        <v>16</v>
      </c>
      <c r="FD670" s="85">
        <v>59</v>
      </c>
      <c r="FE670" s="85">
        <v>1</v>
      </c>
      <c r="FL670" s="86">
        <f t="shared" si="546"/>
        <v>24.299999999999983</v>
      </c>
      <c r="FM670" s="99">
        <f t="shared" si="534"/>
        <v>1</v>
      </c>
      <c r="FN670" s="99">
        <f t="shared" si="535"/>
        <v>0</v>
      </c>
      <c r="FO670" s="100">
        <f t="shared" si="536"/>
        <v>0.17</v>
      </c>
      <c r="FP670" s="100">
        <f t="shared" si="537"/>
        <v>0</v>
      </c>
      <c r="FQ670" s="101">
        <v>6.9172113289760306E-2</v>
      </c>
      <c r="FR670" s="101">
        <v>-0.13637681159420278</v>
      </c>
      <c r="FS670" s="101">
        <v>-1.8454440599769223E-2</v>
      </c>
      <c r="FT670" s="100" t="s">
        <v>2269</v>
      </c>
      <c r="FU670" s="100" t="s">
        <v>2270</v>
      </c>
      <c r="FV670" s="100" t="s">
        <v>2161</v>
      </c>
      <c r="FW670" s="100" t="s">
        <v>1667</v>
      </c>
      <c r="FX670" s="100" t="s">
        <v>2162</v>
      </c>
      <c r="FY670" s="100" t="s">
        <v>2118</v>
      </c>
      <c r="FZ670" s="100" t="s">
        <v>2113</v>
      </c>
      <c r="GA670" s="100" t="s">
        <v>2240</v>
      </c>
      <c r="GB670" s="100"/>
    </row>
    <row r="671" spans="1:184" hidden="1" x14ac:dyDescent="0.25">
      <c r="A671" s="32" t="s">
        <v>656</v>
      </c>
      <c r="B671" s="90" t="s">
        <v>659</v>
      </c>
      <c r="C671" s="41" t="str">
        <f>'[1]Özet tablo'!P670</f>
        <v>MALATYA</v>
      </c>
      <c r="D671" s="41"/>
      <c r="E671" s="41"/>
      <c r="F671" s="41"/>
      <c r="G671" s="91">
        <v>15</v>
      </c>
      <c r="H671" s="91">
        <v>30</v>
      </c>
      <c r="I671" s="91">
        <v>37</v>
      </c>
      <c r="J671" s="91">
        <v>82</v>
      </c>
      <c r="K671" s="92">
        <v>8</v>
      </c>
      <c r="L671" s="92">
        <v>26</v>
      </c>
      <c r="M671" s="92">
        <v>39</v>
      </c>
      <c r="N671" s="92">
        <v>73</v>
      </c>
      <c r="O671" s="93">
        <v>4</v>
      </c>
      <c r="P671" s="40">
        <v>9</v>
      </c>
      <c r="Q671" s="94">
        <f t="shared" si="547"/>
        <v>-9</v>
      </c>
      <c r="R671" s="95">
        <f t="shared" si="548"/>
        <v>-0.10975609756097561</v>
      </c>
      <c r="S671" s="96">
        <v>50</v>
      </c>
      <c r="T671" s="96">
        <v>55</v>
      </c>
      <c r="U671" s="96">
        <v>46</v>
      </c>
      <c r="V671" s="96">
        <v>66</v>
      </c>
      <c r="W671" s="96">
        <v>101</v>
      </c>
      <c r="X671" s="96">
        <v>151</v>
      </c>
      <c r="Y671" s="73">
        <f t="shared" si="506"/>
        <v>16</v>
      </c>
      <c r="Z671" s="73">
        <f t="shared" si="507"/>
        <v>47.272727272727273</v>
      </c>
      <c r="AA671" s="73">
        <f t="shared" si="508"/>
        <v>73.91304347826086</v>
      </c>
      <c r="AB671" s="73">
        <f t="shared" si="509"/>
        <v>59.405940594059402</v>
      </c>
      <c r="AC671" s="73">
        <f t="shared" si="510"/>
        <v>45.033112582781456</v>
      </c>
      <c r="AD671" s="97">
        <f t="shared" si="511"/>
        <v>41</v>
      </c>
      <c r="AE671" s="40">
        <f t="shared" si="512"/>
        <v>12</v>
      </c>
      <c r="AF671" s="98">
        <v>59</v>
      </c>
      <c r="AG671" s="98">
        <v>57</v>
      </c>
      <c r="AH671" s="98">
        <v>64</v>
      </c>
      <c r="AI671" s="98">
        <v>34</v>
      </c>
      <c r="AJ671" s="98">
        <v>17</v>
      </c>
      <c r="AK671" s="98">
        <v>14</v>
      </c>
      <c r="AL671" s="76">
        <v>4</v>
      </c>
      <c r="AM671" s="76">
        <v>4</v>
      </c>
      <c r="AN671" s="77">
        <v>15</v>
      </c>
      <c r="AO671" s="77">
        <v>22</v>
      </c>
      <c r="AP671" s="77">
        <v>27</v>
      </c>
      <c r="AQ671" s="77">
        <v>2</v>
      </c>
      <c r="AR671" s="77">
        <f t="shared" si="538"/>
        <v>66</v>
      </c>
      <c r="AS671" s="77">
        <v>8</v>
      </c>
      <c r="AT671" s="78">
        <v>2</v>
      </c>
      <c r="AU671" s="79">
        <v>8</v>
      </c>
      <c r="AV671" s="80">
        <f t="shared" si="513"/>
        <v>39.560439560439562</v>
      </c>
      <c r="AW671" s="80">
        <f t="shared" si="514"/>
        <v>43.877551020408163</v>
      </c>
      <c r="AX671" s="80">
        <f t="shared" si="515"/>
        <v>61.764705882352942</v>
      </c>
      <c r="AY671" s="81">
        <f t="shared" si="516"/>
        <v>26.315789473684209</v>
      </c>
      <c r="AZ671" s="81">
        <f t="shared" si="517"/>
        <v>34.375</v>
      </c>
      <c r="BA671" s="81">
        <f t="shared" si="518"/>
        <v>72.549019607843135</v>
      </c>
      <c r="BB671" s="81">
        <f t="shared" si="519"/>
        <v>51.304347826086961</v>
      </c>
      <c r="BC671" s="81">
        <f t="shared" si="520"/>
        <v>48.148148148148145</v>
      </c>
      <c r="BD671" s="82">
        <f t="shared" si="539"/>
        <v>14</v>
      </c>
      <c r="BE671" s="83">
        <v>4</v>
      </c>
      <c r="BF671" s="83">
        <v>5</v>
      </c>
      <c r="BG671" s="83">
        <v>14</v>
      </c>
      <c r="BH671" s="83">
        <v>25</v>
      </c>
      <c r="BI671" s="83">
        <v>31</v>
      </c>
      <c r="BJ671" s="83">
        <v>3</v>
      </c>
      <c r="BK671" s="77">
        <f t="shared" si="540"/>
        <v>73</v>
      </c>
      <c r="BL671" s="83">
        <f t="shared" si="521"/>
        <v>4</v>
      </c>
      <c r="BM671" s="84">
        <v>4</v>
      </c>
      <c r="BN671" s="83">
        <f t="shared" si="522"/>
        <v>5</v>
      </c>
      <c r="BO671" s="83">
        <f t="shared" si="523"/>
        <v>14</v>
      </c>
      <c r="BP671" s="83">
        <f t="shared" si="524"/>
        <v>25</v>
      </c>
      <c r="BQ671" s="83">
        <f t="shared" si="525"/>
        <v>31</v>
      </c>
      <c r="BR671" s="83">
        <f t="shared" si="526"/>
        <v>3</v>
      </c>
      <c r="BS671" s="77">
        <f t="shared" si="541"/>
        <v>73</v>
      </c>
      <c r="BT671" s="83">
        <f t="shared" si="527"/>
        <v>0</v>
      </c>
      <c r="BU671" s="77"/>
      <c r="BV671" s="83">
        <f t="shared" si="528"/>
        <v>0</v>
      </c>
      <c r="BW671" s="83">
        <f t="shared" si="529"/>
        <v>0</v>
      </c>
      <c r="BX671" s="83">
        <f t="shared" si="530"/>
        <v>0</v>
      </c>
      <c r="BY671" s="83">
        <f t="shared" si="531"/>
        <v>0</v>
      </c>
      <c r="BZ671" s="83">
        <f t="shared" si="532"/>
        <v>0</v>
      </c>
      <c r="CA671" s="77">
        <f t="shared" si="542"/>
        <v>0</v>
      </c>
      <c r="CC671" s="77"/>
      <c r="CI671" s="77">
        <f t="shared" si="543"/>
        <v>0</v>
      </c>
      <c r="CP671" s="77">
        <f t="shared" si="544"/>
        <v>0</v>
      </c>
      <c r="CQ671" s="85">
        <f t="shared" si="533"/>
        <v>0</v>
      </c>
      <c r="CR671" s="77"/>
      <c r="CS671" s="85">
        <f t="shared" si="502"/>
        <v>0</v>
      </c>
      <c r="CT671" s="85">
        <f t="shared" si="503"/>
        <v>0</v>
      </c>
      <c r="CU671" s="85">
        <f t="shared" si="504"/>
        <v>0</v>
      </c>
      <c r="CV671" s="85">
        <f t="shared" si="505"/>
        <v>0</v>
      </c>
      <c r="CW671" s="85">
        <f t="shared" si="501"/>
        <v>0</v>
      </c>
      <c r="CX671" s="77">
        <f t="shared" si="545"/>
        <v>0</v>
      </c>
      <c r="ET671" s="85">
        <v>4</v>
      </c>
      <c r="EU671" s="85">
        <v>5</v>
      </c>
      <c r="EV671" s="85">
        <v>14</v>
      </c>
      <c r="EW671" s="85">
        <v>25</v>
      </c>
      <c r="EX671" s="85">
        <v>31</v>
      </c>
      <c r="EY671" s="85">
        <v>3</v>
      </c>
      <c r="FL671" s="86">
        <f t="shared" si="546"/>
        <v>15.599999999999994</v>
      </c>
      <c r="FM671" s="99">
        <f t="shared" si="534"/>
        <v>0</v>
      </c>
      <c r="FN671" s="99">
        <f t="shared" si="535"/>
        <v>0</v>
      </c>
      <c r="FO671" s="100">
        <f t="shared" si="536"/>
        <v>0</v>
      </c>
      <c r="FP671" s="100">
        <f t="shared" si="537"/>
        <v>0</v>
      </c>
      <c r="FQ671" s="101">
        <v>0.33230612380199309</v>
      </c>
      <c r="FR671" s="101">
        <v>0.11588802110748503</v>
      </c>
      <c r="FS671" s="101">
        <v>7.4124447466847848E-2</v>
      </c>
      <c r="FT671" s="100" t="s">
        <v>1524</v>
      </c>
      <c r="FU671" s="100" t="s">
        <v>2233</v>
      </c>
      <c r="FV671" s="100" t="s">
        <v>2183</v>
      </c>
      <c r="FW671" s="100" t="s">
        <v>1593</v>
      </c>
      <c r="FX671" s="100" t="s">
        <v>2077</v>
      </c>
      <c r="FY671" s="100" t="s">
        <v>1877</v>
      </c>
      <c r="FZ671" s="100" t="s">
        <v>1549</v>
      </c>
      <c r="GA671" s="100" t="s">
        <v>1983</v>
      </c>
      <c r="GB671" s="100"/>
    </row>
    <row r="672" spans="1:184" hidden="1" x14ac:dyDescent="0.25">
      <c r="A672" s="108" t="s">
        <v>656</v>
      </c>
      <c r="B672" s="109" t="s">
        <v>660</v>
      </c>
      <c r="C672" s="41" t="str">
        <f>'[1]Özet tablo'!P671</f>
        <v>MALATYA</v>
      </c>
      <c r="D672" s="41"/>
      <c r="E672" s="41"/>
      <c r="F672" s="41"/>
      <c r="G672" s="110">
        <v>37</v>
      </c>
      <c r="H672" s="110">
        <v>240</v>
      </c>
      <c r="I672" s="110">
        <v>340</v>
      </c>
      <c r="J672" s="110">
        <v>617</v>
      </c>
      <c r="K672" s="92">
        <v>218</v>
      </c>
      <c r="L672" s="92">
        <v>1442</v>
      </c>
      <c r="M672" s="92">
        <v>2718</v>
      </c>
      <c r="N672" s="92">
        <v>4378</v>
      </c>
      <c r="O672" s="93">
        <v>294</v>
      </c>
      <c r="P672" s="40">
        <v>590</v>
      </c>
      <c r="Q672" s="94">
        <f t="shared" si="547"/>
        <v>3761</v>
      </c>
      <c r="R672" s="95">
        <f t="shared" si="548"/>
        <v>6.0956239870340356</v>
      </c>
      <c r="S672" s="96">
        <v>3677</v>
      </c>
      <c r="T672" s="96">
        <v>4821</v>
      </c>
      <c r="U672" s="96">
        <v>3549</v>
      </c>
      <c r="V672" s="96">
        <v>4807</v>
      </c>
      <c r="W672" s="96">
        <v>8370</v>
      </c>
      <c r="X672" s="96">
        <v>12047</v>
      </c>
      <c r="Y672" s="73">
        <f t="shared" si="506"/>
        <v>5.9287462605384826</v>
      </c>
      <c r="Z672" s="73">
        <f t="shared" si="507"/>
        <v>29.910806886538062</v>
      </c>
      <c r="AA672" s="73">
        <f t="shared" si="508"/>
        <v>68.244575936883635</v>
      </c>
      <c r="AB672" s="73">
        <f t="shared" si="509"/>
        <v>46.164874551971323</v>
      </c>
      <c r="AC672" s="73">
        <f t="shared" si="510"/>
        <v>33.88395451149664</v>
      </c>
      <c r="AD672" s="97">
        <f t="shared" si="511"/>
        <v>4506</v>
      </c>
      <c r="AE672" s="40">
        <f t="shared" si="512"/>
        <v>1127</v>
      </c>
      <c r="AF672" s="98">
        <v>4533</v>
      </c>
      <c r="AG672" s="98">
        <v>3622</v>
      </c>
      <c r="AH672" s="98">
        <v>4578</v>
      </c>
      <c r="AI672" s="98">
        <v>3599</v>
      </c>
      <c r="AJ672" s="98">
        <v>1263</v>
      </c>
      <c r="AK672" s="98">
        <v>1074</v>
      </c>
      <c r="AL672" s="76">
        <v>90</v>
      </c>
      <c r="AM672" s="76">
        <v>169</v>
      </c>
      <c r="AN672" s="77">
        <v>266</v>
      </c>
      <c r="AO672" s="77">
        <v>1299</v>
      </c>
      <c r="AP672" s="77">
        <v>2824</v>
      </c>
      <c r="AQ672" s="77">
        <v>129</v>
      </c>
      <c r="AR672" s="77">
        <f t="shared" si="538"/>
        <v>4518</v>
      </c>
      <c r="AS672" s="77">
        <v>765</v>
      </c>
      <c r="AT672" s="78">
        <v>191</v>
      </c>
      <c r="AU672" s="79">
        <v>549</v>
      </c>
      <c r="AV672" s="80">
        <f t="shared" si="513"/>
        <v>33.984212712920645</v>
      </c>
      <c r="AW672" s="80">
        <f t="shared" si="514"/>
        <v>42.644001467530877</v>
      </c>
      <c r="AX672" s="80">
        <f t="shared" si="515"/>
        <v>60.794665184773542</v>
      </c>
      <c r="AY672" s="81">
        <f t="shared" si="516"/>
        <v>7.3440088348978474</v>
      </c>
      <c r="AZ672" s="81">
        <f t="shared" si="517"/>
        <v>28.374836173001309</v>
      </c>
      <c r="BA672" s="81">
        <f t="shared" si="518"/>
        <v>73.303167420814475</v>
      </c>
      <c r="BB672" s="81">
        <f t="shared" si="519"/>
        <v>51.514830508474574</v>
      </c>
      <c r="BC672" s="81">
        <f t="shared" si="520"/>
        <v>45.143800094295145</v>
      </c>
      <c r="BD672" s="82">
        <f t="shared" si="539"/>
        <v>1298</v>
      </c>
      <c r="BE672" s="83">
        <v>91</v>
      </c>
      <c r="BF672" s="83">
        <v>238</v>
      </c>
      <c r="BG672" s="83">
        <v>230</v>
      </c>
      <c r="BH672" s="83">
        <v>1181</v>
      </c>
      <c r="BI672" s="83">
        <v>2884</v>
      </c>
      <c r="BJ672" s="83">
        <v>184</v>
      </c>
      <c r="BK672" s="77">
        <f t="shared" si="540"/>
        <v>4479</v>
      </c>
      <c r="BL672" s="83">
        <f t="shared" si="521"/>
        <v>81</v>
      </c>
      <c r="BM672" s="84">
        <v>139</v>
      </c>
      <c r="BN672" s="83">
        <f t="shared" si="522"/>
        <v>210</v>
      </c>
      <c r="BO672" s="83">
        <f t="shared" si="523"/>
        <v>192</v>
      </c>
      <c r="BP672" s="83">
        <f t="shared" si="524"/>
        <v>1087</v>
      </c>
      <c r="BQ672" s="83">
        <f t="shared" si="525"/>
        <v>2725</v>
      </c>
      <c r="BR672" s="83">
        <f t="shared" si="526"/>
        <v>174</v>
      </c>
      <c r="BS672" s="77">
        <f t="shared" si="541"/>
        <v>4178</v>
      </c>
      <c r="BT672" s="83">
        <f t="shared" si="527"/>
        <v>6</v>
      </c>
      <c r="BU672" s="77">
        <v>24</v>
      </c>
      <c r="BV672" s="83">
        <f t="shared" si="528"/>
        <v>18</v>
      </c>
      <c r="BW672" s="83">
        <f t="shared" si="529"/>
        <v>25</v>
      </c>
      <c r="BX672" s="83">
        <f t="shared" si="530"/>
        <v>74</v>
      </c>
      <c r="BY672" s="83">
        <f t="shared" si="531"/>
        <v>137</v>
      </c>
      <c r="BZ672" s="83">
        <f t="shared" si="532"/>
        <v>10</v>
      </c>
      <c r="CA672" s="77">
        <f t="shared" si="542"/>
        <v>246</v>
      </c>
      <c r="CB672" s="85">
        <v>3</v>
      </c>
      <c r="CC672" s="77">
        <v>5</v>
      </c>
      <c r="CD672" s="85">
        <v>9</v>
      </c>
      <c r="CE672" s="85">
        <v>13</v>
      </c>
      <c r="CF672" s="85">
        <v>13</v>
      </c>
      <c r="CG672" s="85">
        <v>16</v>
      </c>
      <c r="CH672" s="85">
        <v>0</v>
      </c>
      <c r="CI672" s="77">
        <f t="shared" si="543"/>
        <v>42</v>
      </c>
      <c r="CP672" s="77">
        <f t="shared" si="544"/>
        <v>0</v>
      </c>
      <c r="CQ672" s="85">
        <f t="shared" si="533"/>
        <v>1</v>
      </c>
      <c r="CR672" s="77">
        <v>1</v>
      </c>
      <c r="CS672" s="85">
        <f t="shared" si="502"/>
        <v>1</v>
      </c>
      <c r="CT672" s="85">
        <f t="shared" si="503"/>
        <v>0</v>
      </c>
      <c r="CU672" s="85">
        <f t="shared" si="504"/>
        <v>7</v>
      </c>
      <c r="CV672" s="85">
        <f t="shared" si="505"/>
        <v>6</v>
      </c>
      <c r="CW672" s="85">
        <f t="shared" si="501"/>
        <v>0</v>
      </c>
      <c r="CX672" s="77">
        <f t="shared" si="545"/>
        <v>13</v>
      </c>
      <c r="CY672" s="85">
        <v>1</v>
      </c>
      <c r="CZ672" s="85">
        <v>1</v>
      </c>
      <c r="DA672" s="85">
        <v>0</v>
      </c>
      <c r="DB672" s="85">
        <v>7</v>
      </c>
      <c r="DC672" s="85">
        <v>6</v>
      </c>
      <c r="DD672" s="85">
        <v>0</v>
      </c>
      <c r="DP672" s="85">
        <v>1</v>
      </c>
      <c r="DQ672" s="85">
        <v>2</v>
      </c>
      <c r="DR672" s="85">
        <v>7</v>
      </c>
      <c r="DS672" s="85">
        <v>19</v>
      </c>
      <c r="DT672" s="85">
        <v>8</v>
      </c>
      <c r="DU672" s="85">
        <v>2</v>
      </c>
      <c r="DV672" s="85">
        <v>2</v>
      </c>
      <c r="DW672" s="85">
        <v>6</v>
      </c>
      <c r="DX672" s="85">
        <v>1</v>
      </c>
      <c r="DY672" s="85">
        <v>21</v>
      </c>
      <c r="DZ672" s="85">
        <v>49</v>
      </c>
      <c r="EA672" s="85">
        <v>5</v>
      </c>
      <c r="EB672" s="85">
        <v>4</v>
      </c>
      <c r="EC672" s="85">
        <v>12</v>
      </c>
      <c r="ED672" s="85">
        <v>24</v>
      </c>
      <c r="EE672" s="85">
        <v>53</v>
      </c>
      <c r="EF672" s="85">
        <v>88</v>
      </c>
      <c r="EG672" s="85">
        <v>5</v>
      </c>
      <c r="EH672" s="85">
        <v>1</v>
      </c>
      <c r="EI672" s="85">
        <v>0</v>
      </c>
      <c r="EJ672" s="85">
        <v>1</v>
      </c>
      <c r="EK672" s="85">
        <v>0</v>
      </c>
      <c r="EL672" s="85">
        <v>3</v>
      </c>
      <c r="EM672" s="85">
        <v>0</v>
      </c>
      <c r="ET672" s="85">
        <v>67</v>
      </c>
      <c r="EU672" s="85">
        <v>140</v>
      </c>
      <c r="EV672" s="85">
        <v>32</v>
      </c>
      <c r="EW672" s="85">
        <v>570</v>
      </c>
      <c r="EX672" s="85">
        <v>1909</v>
      </c>
      <c r="EY672" s="85">
        <v>110</v>
      </c>
      <c r="EZ672" s="85">
        <v>12</v>
      </c>
      <c r="FA672" s="85">
        <v>68</v>
      </c>
      <c r="FB672" s="85">
        <v>152</v>
      </c>
      <c r="FC672" s="85">
        <v>498</v>
      </c>
      <c r="FD672" s="85">
        <v>805</v>
      </c>
      <c r="FE672" s="85">
        <v>62</v>
      </c>
      <c r="FL672" s="86">
        <f t="shared" si="546"/>
        <v>1280.8999999999996</v>
      </c>
      <c r="FM672" s="99">
        <f t="shared" si="534"/>
        <v>64</v>
      </c>
      <c r="FN672" s="99">
        <f t="shared" si="535"/>
        <v>12</v>
      </c>
      <c r="FO672" s="100">
        <f t="shared" si="536"/>
        <v>10.88</v>
      </c>
      <c r="FP672" s="100">
        <f t="shared" si="537"/>
        <v>2052</v>
      </c>
      <c r="FQ672" s="101">
        <v>0.23641102010424422</v>
      </c>
      <c r="FR672" s="101">
        <v>8.855874975882691E-2</v>
      </c>
      <c r="FS672" s="101">
        <v>3.6627609615474066E-2</v>
      </c>
      <c r="FT672" s="100" t="s">
        <v>2195</v>
      </c>
      <c r="FU672" s="100" t="s">
        <v>2149</v>
      </c>
      <c r="FV672" s="100" t="s">
        <v>2196</v>
      </c>
      <c r="FW672" s="100" t="s">
        <v>1455</v>
      </c>
      <c r="FX672" s="100" t="s">
        <v>1881</v>
      </c>
      <c r="FY672" s="100" t="s">
        <v>1852</v>
      </c>
      <c r="FZ672" s="100" t="s">
        <v>1811</v>
      </c>
      <c r="GA672" s="100" t="s">
        <v>2186</v>
      </c>
      <c r="GB672" s="100"/>
    </row>
    <row r="673" spans="1:184" hidden="1" x14ac:dyDescent="0.25">
      <c r="A673" s="32" t="s">
        <v>656</v>
      </c>
      <c r="B673" s="90" t="s">
        <v>661</v>
      </c>
      <c r="C673" s="41" t="str">
        <f>'[1]Özet tablo'!P672</f>
        <v>MALATYA</v>
      </c>
      <c r="D673" s="41"/>
      <c r="E673" s="41"/>
      <c r="F673" s="41"/>
      <c r="G673" s="91">
        <v>29</v>
      </c>
      <c r="H673" s="91">
        <v>169</v>
      </c>
      <c r="I673" s="91">
        <v>206</v>
      </c>
      <c r="J673" s="91">
        <v>404</v>
      </c>
      <c r="K673" s="92">
        <v>40</v>
      </c>
      <c r="L673" s="92">
        <v>141</v>
      </c>
      <c r="M673" s="92">
        <v>198</v>
      </c>
      <c r="N673" s="92">
        <v>379</v>
      </c>
      <c r="O673" s="93">
        <v>44</v>
      </c>
      <c r="P673" s="40">
        <v>28</v>
      </c>
      <c r="Q673" s="94">
        <f t="shared" si="547"/>
        <v>-25</v>
      </c>
      <c r="R673" s="95">
        <f t="shared" si="548"/>
        <v>-6.1881188118811881E-2</v>
      </c>
      <c r="S673" s="96">
        <v>337</v>
      </c>
      <c r="T673" s="96">
        <v>423</v>
      </c>
      <c r="U673" s="96">
        <v>347</v>
      </c>
      <c r="V673" s="96">
        <v>451</v>
      </c>
      <c r="W673" s="96">
        <v>770</v>
      </c>
      <c r="X673" s="96">
        <v>1107</v>
      </c>
      <c r="Y673" s="73">
        <f t="shared" si="506"/>
        <v>11.869436201780417</v>
      </c>
      <c r="Z673" s="73">
        <f t="shared" si="507"/>
        <v>33.333333333333329</v>
      </c>
      <c r="AA673" s="73">
        <f t="shared" si="508"/>
        <v>61.671469740634009</v>
      </c>
      <c r="AB673" s="73">
        <f t="shared" si="509"/>
        <v>46.103896103896105</v>
      </c>
      <c r="AC673" s="73">
        <f t="shared" si="510"/>
        <v>35.682023486901535</v>
      </c>
      <c r="AD673" s="97">
        <f t="shared" si="511"/>
        <v>415</v>
      </c>
      <c r="AE673" s="40">
        <f t="shared" si="512"/>
        <v>133</v>
      </c>
      <c r="AF673" s="98">
        <v>381</v>
      </c>
      <c r="AG673" s="98">
        <v>312</v>
      </c>
      <c r="AH673" s="98">
        <v>401</v>
      </c>
      <c r="AI673" s="98">
        <v>306</v>
      </c>
      <c r="AJ673" s="98">
        <v>96</v>
      </c>
      <c r="AK673" s="98">
        <v>95</v>
      </c>
      <c r="AL673" s="76">
        <v>18</v>
      </c>
      <c r="AM673" s="76">
        <v>26</v>
      </c>
      <c r="AN673" s="77">
        <v>58</v>
      </c>
      <c r="AO673" s="77">
        <v>146</v>
      </c>
      <c r="AP673" s="77">
        <v>166</v>
      </c>
      <c r="AQ673" s="77">
        <v>8</v>
      </c>
      <c r="AR673" s="77">
        <f t="shared" si="538"/>
        <v>378</v>
      </c>
      <c r="AS673" s="77">
        <v>27</v>
      </c>
      <c r="AT673" s="78">
        <v>34</v>
      </c>
      <c r="AU673" s="79">
        <v>57</v>
      </c>
      <c r="AV673" s="80">
        <f t="shared" si="513"/>
        <v>33.171521035598708</v>
      </c>
      <c r="AW673" s="80">
        <f t="shared" si="514"/>
        <v>41.442715700141441</v>
      </c>
      <c r="AX673" s="80">
        <f t="shared" si="515"/>
        <v>48.03921568627451</v>
      </c>
      <c r="AY673" s="81">
        <f t="shared" si="516"/>
        <v>18.589743589743591</v>
      </c>
      <c r="AZ673" s="81">
        <f t="shared" si="517"/>
        <v>36.408977556109726</v>
      </c>
      <c r="BA673" s="81">
        <f t="shared" si="518"/>
        <v>63.930348258706474</v>
      </c>
      <c r="BB673" s="81">
        <f t="shared" si="519"/>
        <v>50.186799501867995</v>
      </c>
      <c r="BC673" s="81">
        <f t="shared" si="520"/>
        <v>44.117647058823529</v>
      </c>
      <c r="BD673" s="82">
        <f t="shared" si="539"/>
        <v>145</v>
      </c>
      <c r="BE673" s="83">
        <v>18</v>
      </c>
      <c r="BF673" s="83">
        <v>27</v>
      </c>
      <c r="BG673" s="83">
        <v>56</v>
      </c>
      <c r="BH673" s="83">
        <v>140</v>
      </c>
      <c r="BI673" s="83">
        <v>188</v>
      </c>
      <c r="BJ673" s="83">
        <v>11</v>
      </c>
      <c r="BK673" s="77">
        <f t="shared" si="540"/>
        <v>395</v>
      </c>
      <c r="BL673" s="83">
        <f t="shared" si="521"/>
        <v>16</v>
      </c>
      <c r="BM673" s="84">
        <v>22</v>
      </c>
      <c r="BN673" s="83">
        <f t="shared" si="522"/>
        <v>23</v>
      </c>
      <c r="BO673" s="83">
        <f t="shared" si="523"/>
        <v>55</v>
      </c>
      <c r="BP673" s="83">
        <f t="shared" si="524"/>
        <v>134</v>
      </c>
      <c r="BQ673" s="83">
        <f t="shared" si="525"/>
        <v>167</v>
      </c>
      <c r="BR673" s="83">
        <f t="shared" si="526"/>
        <v>11</v>
      </c>
      <c r="BS673" s="77">
        <f t="shared" si="541"/>
        <v>367</v>
      </c>
      <c r="BT673" s="83">
        <f t="shared" si="527"/>
        <v>1</v>
      </c>
      <c r="BU673" s="77">
        <v>1</v>
      </c>
      <c r="BV673" s="83">
        <f t="shared" si="528"/>
        <v>1</v>
      </c>
      <c r="BW673" s="83">
        <f t="shared" si="529"/>
        <v>0</v>
      </c>
      <c r="BX673" s="83">
        <f t="shared" si="530"/>
        <v>1</v>
      </c>
      <c r="BY673" s="83">
        <f t="shared" si="531"/>
        <v>14</v>
      </c>
      <c r="BZ673" s="83">
        <f t="shared" si="532"/>
        <v>0</v>
      </c>
      <c r="CA673" s="77">
        <f t="shared" si="542"/>
        <v>15</v>
      </c>
      <c r="CC673" s="77"/>
      <c r="CI673" s="77">
        <f t="shared" si="543"/>
        <v>0</v>
      </c>
      <c r="CP673" s="77">
        <f t="shared" si="544"/>
        <v>0</v>
      </c>
      <c r="CQ673" s="85">
        <f t="shared" si="533"/>
        <v>1</v>
      </c>
      <c r="CR673" s="77">
        <v>3</v>
      </c>
      <c r="CS673" s="85">
        <f t="shared" si="502"/>
        <v>3</v>
      </c>
      <c r="CT673" s="85">
        <f t="shared" si="503"/>
        <v>1</v>
      </c>
      <c r="CU673" s="85">
        <f t="shared" si="504"/>
        <v>5</v>
      </c>
      <c r="CV673" s="85">
        <f t="shared" si="505"/>
        <v>7</v>
      </c>
      <c r="CW673" s="85">
        <f t="shared" si="501"/>
        <v>0</v>
      </c>
      <c r="CX673" s="77">
        <f t="shared" si="545"/>
        <v>13</v>
      </c>
      <c r="DV673" s="85">
        <v>1</v>
      </c>
      <c r="DW673" s="85">
        <v>1</v>
      </c>
      <c r="DX673" s="85">
        <v>0</v>
      </c>
      <c r="DY673" s="85">
        <v>1</v>
      </c>
      <c r="DZ673" s="85">
        <v>14</v>
      </c>
      <c r="EA673" s="85">
        <v>0</v>
      </c>
      <c r="ET673" s="85">
        <v>15</v>
      </c>
      <c r="EU673" s="85">
        <v>16</v>
      </c>
      <c r="EV673" s="85">
        <v>27</v>
      </c>
      <c r="EW673" s="85">
        <v>81</v>
      </c>
      <c r="EX673" s="85">
        <v>122</v>
      </c>
      <c r="EY673" s="85">
        <v>9</v>
      </c>
      <c r="EZ673" s="85">
        <v>1</v>
      </c>
      <c r="FA673" s="85">
        <v>7</v>
      </c>
      <c r="FB673" s="85">
        <v>28</v>
      </c>
      <c r="FC673" s="85">
        <v>53</v>
      </c>
      <c r="FD673" s="85">
        <v>45</v>
      </c>
      <c r="FE673" s="85">
        <v>2</v>
      </c>
      <c r="FF673" s="85">
        <v>1</v>
      </c>
      <c r="FG673" s="85">
        <v>3</v>
      </c>
      <c r="FH673" s="85">
        <v>1</v>
      </c>
      <c r="FI673" s="85">
        <v>5</v>
      </c>
      <c r="FJ673" s="85">
        <v>7</v>
      </c>
      <c r="FK673" s="85">
        <v>0</v>
      </c>
      <c r="FL673" s="86">
        <f t="shared" si="546"/>
        <v>140.89999999999998</v>
      </c>
      <c r="FM673" s="99">
        <f t="shared" si="534"/>
        <v>7</v>
      </c>
      <c r="FN673" s="99">
        <f t="shared" si="535"/>
        <v>1</v>
      </c>
      <c r="FO673" s="100">
        <f t="shared" si="536"/>
        <v>1.19</v>
      </c>
      <c r="FP673" s="100">
        <f t="shared" si="537"/>
        <v>171</v>
      </c>
      <c r="FQ673" s="101">
        <v>0.240332073753839</v>
      </c>
      <c r="FR673" s="101">
        <v>3.7201454545454468E-2</v>
      </c>
      <c r="FS673" s="101">
        <v>8.6254866441817887E-2</v>
      </c>
      <c r="FT673" s="100" t="s">
        <v>2137</v>
      </c>
      <c r="FU673" s="100" t="s">
        <v>2160</v>
      </c>
      <c r="FV673" s="100" t="s">
        <v>1559</v>
      </c>
      <c r="FW673" s="100" t="s">
        <v>1575</v>
      </c>
      <c r="FX673" s="100" t="s">
        <v>2079</v>
      </c>
      <c r="FY673" s="100" t="s">
        <v>1585</v>
      </c>
      <c r="FZ673" s="100" t="s">
        <v>2207</v>
      </c>
      <c r="GA673" s="100" t="s">
        <v>2275</v>
      </c>
      <c r="GB673" s="100"/>
    </row>
    <row r="674" spans="1:184" hidden="1" x14ac:dyDescent="0.25">
      <c r="A674" s="32" t="s">
        <v>656</v>
      </c>
      <c r="B674" s="90" t="s">
        <v>662</v>
      </c>
      <c r="C674" s="41" t="str">
        <f>'[1]Özet tablo'!P673</f>
        <v>MALATYA</v>
      </c>
      <c r="D674" s="41"/>
      <c r="E674" s="41"/>
      <c r="F674" s="41"/>
      <c r="G674" s="91">
        <v>22</v>
      </c>
      <c r="H674" s="91">
        <v>200</v>
      </c>
      <c r="I674" s="91">
        <v>360</v>
      </c>
      <c r="J674" s="91">
        <v>582</v>
      </c>
      <c r="K674" s="92">
        <v>29</v>
      </c>
      <c r="L674" s="92">
        <v>224</v>
      </c>
      <c r="M674" s="92">
        <v>389</v>
      </c>
      <c r="N674" s="92">
        <v>642</v>
      </c>
      <c r="O674" s="93">
        <v>32</v>
      </c>
      <c r="P674" s="40">
        <v>95</v>
      </c>
      <c r="Q674" s="94">
        <f t="shared" si="547"/>
        <v>60</v>
      </c>
      <c r="R674" s="95">
        <f t="shared" si="548"/>
        <v>0.10309278350515463</v>
      </c>
      <c r="S674" s="96">
        <v>505</v>
      </c>
      <c r="T674" s="96">
        <v>635</v>
      </c>
      <c r="U674" s="96">
        <v>457</v>
      </c>
      <c r="V674" s="96">
        <v>628</v>
      </c>
      <c r="W674" s="96">
        <v>1092</v>
      </c>
      <c r="X674" s="96">
        <v>1597</v>
      </c>
      <c r="Y674" s="73">
        <f t="shared" si="506"/>
        <v>5.7425742574257432</v>
      </c>
      <c r="Z674" s="73">
        <f t="shared" si="507"/>
        <v>35.275590551181104</v>
      </c>
      <c r="AA674" s="73">
        <f t="shared" si="508"/>
        <v>71.334792122538289</v>
      </c>
      <c r="AB674" s="73">
        <f t="shared" si="509"/>
        <v>50.366300366300365</v>
      </c>
      <c r="AC674" s="73">
        <f t="shared" si="510"/>
        <v>36.255479023168441</v>
      </c>
      <c r="AD674" s="97">
        <f t="shared" si="511"/>
        <v>542</v>
      </c>
      <c r="AE674" s="40">
        <f t="shared" si="512"/>
        <v>131</v>
      </c>
      <c r="AF674" s="98">
        <v>626</v>
      </c>
      <c r="AG674" s="98">
        <v>510</v>
      </c>
      <c r="AH674" s="98">
        <v>637</v>
      </c>
      <c r="AI674" s="98">
        <v>440</v>
      </c>
      <c r="AJ674" s="98">
        <v>173</v>
      </c>
      <c r="AK674" s="98">
        <v>125</v>
      </c>
      <c r="AL674" s="76">
        <v>22</v>
      </c>
      <c r="AM674" s="76">
        <v>33</v>
      </c>
      <c r="AN674" s="77">
        <v>30</v>
      </c>
      <c r="AO674" s="77">
        <v>178</v>
      </c>
      <c r="AP674" s="77">
        <v>372</v>
      </c>
      <c r="AQ674" s="77">
        <v>11</v>
      </c>
      <c r="AR674" s="77">
        <f t="shared" si="538"/>
        <v>591</v>
      </c>
      <c r="AS674" s="77">
        <v>89</v>
      </c>
      <c r="AT674" s="78">
        <v>23</v>
      </c>
      <c r="AU674" s="79">
        <v>80</v>
      </c>
      <c r="AV674" s="80">
        <f t="shared" si="513"/>
        <v>34.10526315789474</v>
      </c>
      <c r="AW674" s="80">
        <f t="shared" si="514"/>
        <v>43.825441039925721</v>
      </c>
      <c r="AX674" s="80">
        <f t="shared" si="515"/>
        <v>66.818181818181827</v>
      </c>
      <c r="AY674" s="81">
        <f t="shared" si="516"/>
        <v>5.8823529411764701</v>
      </c>
      <c r="AZ674" s="81">
        <f t="shared" si="517"/>
        <v>27.943485086342228</v>
      </c>
      <c r="BA674" s="81">
        <f t="shared" si="518"/>
        <v>77.487765089722672</v>
      </c>
      <c r="BB674" s="81">
        <f t="shared" si="519"/>
        <v>52.239999999999995</v>
      </c>
      <c r="BC674" s="81">
        <f t="shared" si="520"/>
        <v>44.968833481745321</v>
      </c>
      <c r="BD674" s="82">
        <f t="shared" si="539"/>
        <v>138</v>
      </c>
      <c r="BE674" s="83">
        <v>23</v>
      </c>
      <c r="BF674" s="83">
        <v>38</v>
      </c>
      <c r="BG674" s="83">
        <v>31</v>
      </c>
      <c r="BH674" s="83">
        <v>170</v>
      </c>
      <c r="BI674" s="83">
        <v>395</v>
      </c>
      <c r="BJ674" s="83">
        <v>17</v>
      </c>
      <c r="BK674" s="77">
        <f t="shared" si="540"/>
        <v>613</v>
      </c>
      <c r="BL674" s="83">
        <f t="shared" si="521"/>
        <v>23</v>
      </c>
      <c r="BM674" s="84">
        <v>33</v>
      </c>
      <c r="BN674" s="83">
        <f t="shared" si="522"/>
        <v>38</v>
      </c>
      <c r="BO674" s="83">
        <f t="shared" si="523"/>
        <v>31</v>
      </c>
      <c r="BP674" s="83">
        <f t="shared" si="524"/>
        <v>170</v>
      </c>
      <c r="BQ674" s="83">
        <f t="shared" si="525"/>
        <v>395</v>
      </c>
      <c r="BR674" s="83">
        <f t="shared" si="526"/>
        <v>17</v>
      </c>
      <c r="BS674" s="77">
        <f t="shared" si="541"/>
        <v>613</v>
      </c>
      <c r="BT674" s="83">
        <f t="shared" si="527"/>
        <v>0</v>
      </c>
      <c r="BU674" s="77"/>
      <c r="BV674" s="83">
        <f t="shared" si="528"/>
        <v>0</v>
      </c>
      <c r="BW674" s="83">
        <f t="shared" si="529"/>
        <v>0</v>
      </c>
      <c r="BX674" s="83">
        <f t="shared" si="530"/>
        <v>0</v>
      </c>
      <c r="BY674" s="83">
        <f t="shared" si="531"/>
        <v>0</v>
      </c>
      <c r="BZ674" s="83">
        <f t="shared" si="532"/>
        <v>0</v>
      </c>
      <c r="CA674" s="77">
        <f t="shared" si="542"/>
        <v>0</v>
      </c>
      <c r="CC674" s="77"/>
      <c r="CI674" s="77">
        <f t="shared" si="543"/>
        <v>0</v>
      </c>
      <c r="CP674" s="77">
        <f t="shared" si="544"/>
        <v>0</v>
      </c>
      <c r="CQ674" s="85">
        <f t="shared" si="533"/>
        <v>0</v>
      </c>
      <c r="CR674" s="77"/>
      <c r="CS674" s="85">
        <f t="shared" si="502"/>
        <v>0</v>
      </c>
      <c r="CT674" s="85">
        <f t="shared" si="503"/>
        <v>0</v>
      </c>
      <c r="CU674" s="85">
        <f t="shared" si="504"/>
        <v>0</v>
      </c>
      <c r="CV674" s="85">
        <f t="shared" si="505"/>
        <v>0</v>
      </c>
      <c r="CW674" s="85">
        <f t="shared" si="501"/>
        <v>0</v>
      </c>
      <c r="CX674" s="77">
        <f t="shared" si="545"/>
        <v>0</v>
      </c>
      <c r="ET674" s="85">
        <v>21</v>
      </c>
      <c r="EU674" s="85">
        <v>26</v>
      </c>
      <c r="EV674" s="85">
        <v>15</v>
      </c>
      <c r="EW674" s="85">
        <v>116</v>
      </c>
      <c r="EX674" s="85">
        <v>259</v>
      </c>
      <c r="EY674" s="85">
        <v>12</v>
      </c>
      <c r="EZ674" s="85">
        <v>2</v>
      </c>
      <c r="FA674" s="85">
        <v>12</v>
      </c>
      <c r="FB674" s="85">
        <v>16</v>
      </c>
      <c r="FC674" s="85">
        <v>54</v>
      </c>
      <c r="FD674" s="85">
        <v>136</v>
      </c>
      <c r="FE674" s="85">
        <v>5</v>
      </c>
      <c r="FL674" s="86">
        <f t="shared" si="546"/>
        <v>169.89999999999998</v>
      </c>
      <c r="FM674" s="99">
        <f t="shared" si="534"/>
        <v>8</v>
      </c>
      <c r="FN674" s="99">
        <f t="shared" si="535"/>
        <v>1</v>
      </c>
      <c r="FO674" s="100">
        <f t="shared" si="536"/>
        <v>1.36</v>
      </c>
      <c r="FP674" s="100">
        <f t="shared" si="537"/>
        <v>171</v>
      </c>
      <c r="FQ674" s="101">
        <v>0.10485933503836313</v>
      </c>
      <c r="FR674" s="101">
        <v>-8.3738758661359283E-2</v>
      </c>
      <c r="FS674" s="101">
        <v>8.6277173913043403E-2</v>
      </c>
      <c r="FT674" s="100" t="s">
        <v>1673</v>
      </c>
      <c r="FU674" s="100" t="s">
        <v>2353</v>
      </c>
      <c r="FV674" s="100" t="s">
        <v>2184</v>
      </c>
      <c r="FW674" s="100" t="s">
        <v>2372</v>
      </c>
      <c r="FX674" s="100" t="s">
        <v>2297</v>
      </c>
      <c r="FY674" s="100" t="s">
        <v>1892</v>
      </c>
      <c r="FZ674" s="100" t="s">
        <v>1842</v>
      </c>
      <c r="GA674" s="100" t="s">
        <v>1906</v>
      </c>
      <c r="GB674" s="100"/>
    </row>
    <row r="675" spans="1:184" hidden="1" x14ac:dyDescent="0.25">
      <c r="A675" s="32" t="s">
        <v>656</v>
      </c>
      <c r="B675" s="90" t="s">
        <v>663</v>
      </c>
      <c r="C675" s="41" t="str">
        <f>'[1]Özet tablo'!P674</f>
        <v>MALATYA</v>
      </c>
      <c r="D675" s="41"/>
      <c r="E675" s="41"/>
      <c r="F675" s="41"/>
      <c r="G675" s="91">
        <v>0</v>
      </c>
      <c r="H675" s="91">
        <v>18</v>
      </c>
      <c r="I675" s="91">
        <v>24</v>
      </c>
      <c r="J675" s="91">
        <v>42</v>
      </c>
      <c r="K675" s="92">
        <v>0</v>
      </c>
      <c r="L675" s="92">
        <v>28</v>
      </c>
      <c r="M675" s="92">
        <v>15</v>
      </c>
      <c r="N675" s="92">
        <v>43</v>
      </c>
      <c r="O675" s="93">
        <v>9</v>
      </c>
      <c r="P675" s="40">
        <v>1</v>
      </c>
      <c r="Q675" s="94">
        <f t="shared" si="547"/>
        <v>1</v>
      </c>
      <c r="R675" s="95">
        <f t="shared" si="548"/>
        <v>2.3809523809523808E-2</v>
      </c>
      <c r="S675" s="96">
        <v>49</v>
      </c>
      <c r="T675" s="96">
        <v>72</v>
      </c>
      <c r="U675" s="96">
        <v>41</v>
      </c>
      <c r="V675" s="96">
        <v>56</v>
      </c>
      <c r="W675" s="96">
        <v>113</v>
      </c>
      <c r="X675" s="96">
        <v>162</v>
      </c>
      <c r="Y675" s="73">
        <f t="shared" si="506"/>
        <v>0</v>
      </c>
      <c r="Z675" s="73">
        <f t="shared" si="507"/>
        <v>38.888888888888893</v>
      </c>
      <c r="AA675" s="73">
        <f t="shared" si="508"/>
        <v>56.09756097560976</v>
      </c>
      <c r="AB675" s="73">
        <f t="shared" si="509"/>
        <v>45.132743362831853</v>
      </c>
      <c r="AC675" s="73">
        <f t="shared" si="510"/>
        <v>31.481481481481481</v>
      </c>
      <c r="AD675" s="97">
        <f t="shared" si="511"/>
        <v>62</v>
      </c>
      <c r="AE675" s="40">
        <f t="shared" si="512"/>
        <v>18</v>
      </c>
      <c r="AF675" s="98">
        <v>73</v>
      </c>
      <c r="AG675" s="98">
        <v>51</v>
      </c>
      <c r="AH675" s="98">
        <v>69</v>
      </c>
      <c r="AI675" s="98">
        <v>51</v>
      </c>
      <c r="AJ675" s="98">
        <v>13</v>
      </c>
      <c r="AK675" s="98">
        <v>13</v>
      </c>
      <c r="AL675" s="76">
        <v>3</v>
      </c>
      <c r="AM675" s="76">
        <v>3</v>
      </c>
      <c r="AN675" s="77">
        <v>1</v>
      </c>
      <c r="AO675" s="77">
        <v>16</v>
      </c>
      <c r="AP675" s="77">
        <v>21</v>
      </c>
      <c r="AQ675" s="77">
        <v>0</v>
      </c>
      <c r="AR675" s="77">
        <f t="shared" si="538"/>
        <v>38</v>
      </c>
      <c r="AS675" s="77">
        <v>3</v>
      </c>
      <c r="AT675" s="78">
        <v>9</v>
      </c>
      <c r="AU675" s="79">
        <v>9</v>
      </c>
      <c r="AV675" s="80">
        <f t="shared" si="513"/>
        <v>18.627450980392158</v>
      </c>
      <c r="AW675" s="80">
        <f t="shared" si="514"/>
        <v>28.333333333333332</v>
      </c>
      <c r="AX675" s="80">
        <f t="shared" si="515"/>
        <v>35.294117647058826</v>
      </c>
      <c r="AY675" s="81">
        <f t="shared" si="516"/>
        <v>1.9607843137254901</v>
      </c>
      <c r="AZ675" s="81">
        <f t="shared" si="517"/>
        <v>23.188405797101449</v>
      </c>
      <c r="BA675" s="81">
        <f t="shared" si="518"/>
        <v>60.9375</v>
      </c>
      <c r="BB675" s="81">
        <f t="shared" si="519"/>
        <v>41.353383458646611</v>
      </c>
      <c r="BC675" s="81">
        <f t="shared" si="520"/>
        <v>34.782608695652172</v>
      </c>
      <c r="BD675" s="82">
        <f t="shared" si="539"/>
        <v>25</v>
      </c>
      <c r="BE675" s="83">
        <v>3</v>
      </c>
      <c r="BF675" s="83">
        <v>3</v>
      </c>
      <c r="BG675" s="83">
        <v>1</v>
      </c>
      <c r="BH675" s="83">
        <v>15</v>
      </c>
      <c r="BI675" s="83">
        <v>23</v>
      </c>
      <c r="BJ675" s="83">
        <v>0</v>
      </c>
      <c r="BK675" s="77">
        <f t="shared" si="540"/>
        <v>39</v>
      </c>
      <c r="BL675" s="83">
        <f t="shared" si="521"/>
        <v>3</v>
      </c>
      <c r="BM675" s="84">
        <v>3</v>
      </c>
      <c r="BN675" s="83">
        <f t="shared" si="522"/>
        <v>3</v>
      </c>
      <c r="BO675" s="83">
        <f t="shared" si="523"/>
        <v>1</v>
      </c>
      <c r="BP675" s="83">
        <f t="shared" si="524"/>
        <v>15</v>
      </c>
      <c r="BQ675" s="83">
        <f t="shared" si="525"/>
        <v>23</v>
      </c>
      <c r="BR675" s="83">
        <f t="shared" si="526"/>
        <v>0</v>
      </c>
      <c r="BS675" s="77">
        <f t="shared" si="541"/>
        <v>39</v>
      </c>
      <c r="BT675" s="83">
        <f t="shared" si="527"/>
        <v>0</v>
      </c>
      <c r="BU675" s="77"/>
      <c r="BV675" s="83">
        <f t="shared" si="528"/>
        <v>0</v>
      </c>
      <c r="BW675" s="83">
        <f t="shared" si="529"/>
        <v>0</v>
      </c>
      <c r="BX675" s="83">
        <f t="shared" si="530"/>
        <v>0</v>
      </c>
      <c r="BY675" s="83">
        <f t="shared" si="531"/>
        <v>0</v>
      </c>
      <c r="BZ675" s="83">
        <f t="shared" si="532"/>
        <v>0</v>
      </c>
      <c r="CA675" s="77">
        <f t="shared" si="542"/>
        <v>0</v>
      </c>
      <c r="CC675" s="77"/>
      <c r="CI675" s="77">
        <f t="shared" si="543"/>
        <v>0</v>
      </c>
      <c r="CP675" s="77">
        <f t="shared" si="544"/>
        <v>0</v>
      </c>
      <c r="CQ675" s="85">
        <f t="shared" si="533"/>
        <v>0</v>
      </c>
      <c r="CR675" s="77"/>
      <c r="CS675" s="85">
        <f t="shared" si="502"/>
        <v>0</v>
      </c>
      <c r="CT675" s="85">
        <f t="shared" si="503"/>
        <v>0</v>
      </c>
      <c r="CU675" s="85">
        <f t="shared" si="504"/>
        <v>0</v>
      </c>
      <c r="CV675" s="85">
        <f t="shared" si="505"/>
        <v>0</v>
      </c>
      <c r="CW675" s="85">
        <f t="shared" si="501"/>
        <v>0</v>
      </c>
      <c r="CX675" s="77">
        <f t="shared" si="545"/>
        <v>0</v>
      </c>
      <c r="ET675" s="85">
        <v>3</v>
      </c>
      <c r="EU675" s="85">
        <v>3</v>
      </c>
      <c r="EV675" s="85">
        <v>1</v>
      </c>
      <c r="EW675" s="85">
        <v>15</v>
      </c>
      <c r="EX675" s="85">
        <v>23</v>
      </c>
      <c r="EY675" s="85">
        <v>0</v>
      </c>
      <c r="FL675" s="86">
        <f t="shared" si="546"/>
        <v>38</v>
      </c>
      <c r="FM675" s="99">
        <f t="shared" si="534"/>
        <v>1</v>
      </c>
      <c r="FN675" s="99">
        <f t="shared" si="535"/>
        <v>0</v>
      </c>
      <c r="FO675" s="100">
        <f t="shared" si="536"/>
        <v>0.17</v>
      </c>
      <c r="FP675" s="100">
        <f t="shared" si="537"/>
        <v>0</v>
      </c>
      <c r="FQ675" s="101">
        <v>0.11101403692701944</v>
      </c>
      <c r="FR675" s="101">
        <v>1.5995872033023592E-2</v>
      </c>
      <c r="FS675" s="101">
        <v>-0.10576923076923066</v>
      </c>
      <c r="FT675" s="100" t="s">
        <v>1828</v>
      </c>
      <c r="FU675" s="100" t="s">
        <v>2329</v>
      </c>
      <c r="FV675" s="100" t="s">
        <v>2220</v>
      </c>
      <c r="FW675" s="100" t="s">
        <v>1955</v>
      </c>
      <c r="FX675" s="100" t="s">
        <v>2110</v>
      </c>
      <c r="FY675" s="100" t="s">
        <v>2360</v>
      </c>
      <c r="FZ675" s="100" t="s">
        <v>2311</v>
      </c>
      <c r="GA675" s="100" t="s">
        <v>2061</v>
      </c>
      <c r="GB675" s="100"/>
    </row>
    <row r="676" spans="1:184" hidden="1" x14ac:dyDescent="0.25">
      <c r="A676" s="32" t="s">
        <v>656</v>
      </c>
      <c r="B676" s="90" t="s">
        <v>664</v>
      </c>
      <c r="C676" s="41" t="str">
        <f>'[1]Özet tablo'!P675</f>
        <v>MALATYA</v>
      </c>
      <c r="D676" s="41"/>
      <c r="E676" s="41"/>
      <c r="F676" s="41"/>
      <c r="G676" s="91">
        <v>23</v>
      </c>
      <c r="H676" s="91">
        <v>94</v>
      </c>
      <c r="I676" s="91">
        <v>83</v>
      </c>
      <c r="J676" s="91">
        <v>200</v>
      </c>
      <c r="K676" s="92">
        <v>24</v>
      </c>
      <c r="L676" s="92">
        <v>75</v>
      </c>
      <c r="M676" s="92">
        <v>103</v>
      </c>
      <c r="N676" s="92">
        <v>202</v>
      </c>
      <c r="O676" s="93">
        <v>12</v>
      </c>
      <c r="P676" s="40">
        <v>20</v>
      </c>
      <c r="Q676" s="94">
        <f t="shared" si="547"/>
        <v>2</v>
      </c>
      <c r="R676" s="95">
        <f t="shared" si="548"/>
        <v>0.01</v>
      </c>
      <c r="S676" s="96">
        <v>160</v>
      </c>
      <c r="T676" s="96">
        <v>230</v>
      </c>
      <c r="U676" s="96">
        <v>155</v>
      </c>
      <c r="V676" s="96">
        <v>209</v>
      </c>
      <c r="W676" s="96">
        <v>385</v>
      </c>
      <c r="X676" s="96">
        <v>545</v>
      </c>
      <c r="Y676" s="73">
        <f t="shared" si="506"/>
        <v>15</v>
      </c>
      <c r="Z676" s="73">
        <f t="shared" si="507"/>
        <v>32.608695652173914</v>
      </c>
      <c r="AA676" s="73">
        <f t="shared" si="508"/>
        <v>61.29032258064516</v>
      </c>
      <c r="AB676" s="73">
        <f t="shared" si="509"/>
        <v>44.155844155844157</v>
      </c>
      <c r="AC676" s="73">
        <f t="shared" si="510"/>
        <v>35.596330275229363</v>
      </c>
      <c r="AD676" s="97">
        <f t="shared" si="511"/>
        <v>215</v>
      </c>
      <c r="AE676" s="40">
        <f t="shared" si="512"/>
        <v>60</v>
      </c>
      <c r="AF676" s="98">
        <v>197</v>
      </c>
      <c r="AG676" s="98">
        <v>146</v>
      </c>
      <c r="AH676" s="98">
        <v>191</v>
      </c>
      <c r="AI676" s="98">
        <v>161</v>
      </c>
      <c r="AJ676" s="98">
        <v>47</v>
      </c>
      <c r="AK676" s="98">
        <v>44</v>
      </c>
      <c r="AL676" s="76">
        <v>4</v>
      </c>
      <c r="AM676" s="76">
        <v>7</v>
      </c>
      <c r="AN676" s="77">
        <v>26</v>
      </c>
      <c r="AO676" s="77">
        <v>65</v>
      </c>
      <c r="AP676" s="77">
        <v>89</v>
      </c>
      <c r="AQ676" s="77">
        <v>2</v>
      </c>
      <c r="AR676" s="77">
        <f t="shared" si="538"/>
        <v>182</v>
      </c>
      <c r="AS676" s="77">
        <v>18</v>
      </c>
      <c r="AT676" s="78">
        <v>9</v>
      </c>
      <c r="AU676" s="79">
        <v>16</v>
      </c>
      <c r="AV676" s="80">
        <f t="shared" si="513"/>
        <v>32.247557003257327</v>
      </c>
      <c r="AW676" s="80">
        <f t="shared" si="514"/>
        <v>39.204545454545453</v>
      </c>
      <c r="AX676" s="80">
        <f t="shared" si="515"/>
        <v>45.341614906832298</v>
      </c>
      <c r="AY676" s="81">
        <f t="shared" si="516"/>
        <v>17.80821917808219</v>
      </c>
      <c r="AZ676" s="81">
        <f t="shared" si="517"/>
        <v>34.031413612565444</v>
      </c>
      <c r="BA676" s="81">
        <f t="shared" si="518"/>
        <v>54.807692307692314</v>
      </c>
      <c r="BB676" s="81">
        <f t="shared" si="519"/>
        <v>44.862155388471173</v>
      </c>
      <c r="BC676" s="81">
        <f t="shared" si="520"/>
        <v>39.548022598870055</v>
      </c>
      <c r="BD676" s="82">
        <f t="shared" si="539"/>
        <v>94</v>
      </c>
      <c r="BE676" s="83">
        <v>4</v>
      </c>
      <c r="BF676" s="83">
        <v>11</v>
      </c>
      <c r="BG676" s="83">
        <v>25</v>
      </c>
      <c r="BH676" s="83">
        <v>63</v>
      </c>
      <c r="BI676" s="83">
        <v>102</v>
      </c>
      <c r="BJ676" s="83">
        <v>4</v>
      </c>
      <c r="BK676" s="77">
        <f t="shared" si="540"/>
        <v>194</v>
      </c>
      <c r="BL676" s="83">
        <f t="shared" si="521"/>
        <v>4</v>
      </c>
      <c r="BM676" s="84">
        <v>7</v>
      </c>
      <c r="BN676" s="83">
        <f t="shared" si="522"/>
        <v>11</v>
      </c>
      <c r="BO676" s="83">
        <f t="shared" si="523"/>
        <v>25</v>
      </c>
      <c r="BP676" s="83">
        <f t="shared" si="524"/>
        <v>63</v>
      </c>
      <c r="BQ676" s="83">
        <f t="shared" si="525"/>
        <v>102</v>
      </c>
      <c r="BR676" s="83">
        <f t="shared" si="526"/>
        <v>4</v>
      </c>
      <c r="BS676" s="77">
        <f t="shared" si="541"/>
        <v>194</v>
      </c>
      <c r="BT676" s="83">
        <f t="shared" si="527"/>
        <v>0</v>
      </c>
      <c r="BU676" s="77"/>
      <c r="BV676" s="83">
        <f t="shared" si="528"/>
        <v>0</v>
      </c>
      <c r="BW676" s="83">
        <f t="shared" si="529"/>
        <v>0</v>
      </c>
      <c r="BX676" s="83">
        <f t="shared" si="530"/>
        <v>0</v>
      </c>
      <c r="BY676" s="83">
        <f t="shared" si="531"/>
        <v>0</v>
      </c>
      <c r="BZ676" s="83">
        <f t="shared" si="532"/>
        <v>0</v>
      </c>
      <c r="CA676" s="77">
        <f t="shared" si="542"/>
        <v>0</v>
      </c>
      <c r="CC676" s="77"/>
      <c r="CI676" s="77">
        <f t="shared" si="543"/>
        <v>0</v>
      </c>
      <c r="CP676" s="77">
        <f t="shared" si="544"/>
        <v>0</v>
      </c>
      <c r="CQ676" s="85">
        <f t="shared" si="533"/>
        <v>0</v>
      </c>
      <c r="CR676" s="77"/>
      <c r="CS676" s="85">
        <f t="shared" si="502"/>
        <v>0</v>
      </c>
      <c r="CT676" s="85">
        <f t="shared" si="503"/>
        <v>0</v>
      </c>
      <c r="CU676" s="85">
        <f t="shared" si="504"/>
        <v>0</v>
      </c>
      <c r="CV676" s="85">
        <f t="shared" si="505"/>
        <v>0</v>
      </c>
      <c r="CW676" s="85">
        <f t="shared" si="501"/>
        <v>0</v>
      </c>
      <c r="CX676" s="77">
        <f t="shared" si="545"/>
        <v>0</v>
      </c>
      <c r="ET676" s="85">
        <v>3</v>
      </c>
      <c r="EU676" s="85">
        <v>4</v>
      </c>
      <c r="EV676" s="85">
        <v>4</v>
      </c>
      <c r="EW676" s="85">
        <v>19</v>
      </c>
      <c r="EX676" s="85">
        <v>30</v>
      </c>
      <c r="EY676" s="85">
        <v>2</v>
      </c>
      <c r="EZ676" s="85">
        <v>1</v>
      </c>
      <c r="FA676" s="85">
        <v>7</v>
      </c>
      <c r="FB676" s="85">
        <v>21</v>
      </c>
      <c r="FC676" s="85">
        <v>44</v>
      </c>
      <c r="FD676" s="85">
        <v>72</v>
      </c>
      <c r="FE676" s="85">
        <v>2</v>
      </c>
      <c r="FL676" s="86">
        <f t="shared" si="546"/>
        <v>81.399999999999977</v>
      </c>
      <c r="FM676" s="99">
        <f t="shared" si="534"/>
        <v>4</v>
      </c>
      <c r="FN676" s="99">
        <f t="shared" si="535"/>
        <v>0</v>
      </c>
      <c r="FO676" s="100">
        <f t="shared" si="536"/>
        <v>0.68</v>
      </c>
      <c r="FP676" s="100">
        <f t="shared" si="537"/>
        <v>0</v>
      </c>
      <c r="FQ676" s="101">
        <v>-0.10195936139332382</v>
      </c>
      <c r="FR676" s="101">
        <v>-6.3765941485371402E-2</v>
      </c>
      <c r="FS676" s="101">
        <v>1.7543859649122879E-2</v>
      </c>
      <c r="FT676" s="100" t="s">
        <v>2339</v>
      </c>
      <c r="FU676" s="100" t="s">
        <v>1775</v>
      </c>
      <c r="FV676" s="100" t="s">
        <v>2287</v>
      </c>
      <c r="FW676" s="100" t="s">
        <v>1804</v>
      </c>
      <c r="FX676" s="100" t="s">
        <v>2093</v>
      </c>
      <c r="FY676" s="100" t="s">
        <v>2220</v>
      </c>
      <c r="FZ676" s="100" t="s">
        <v>2251</v>
      </c>
      <c r="GA676" s="100" t="s">
        <v>2272</v>
      </c>
      <c r="GB676" s="100"/>
    </row>
    <row r="677" spans="1:184" hidden="1" x14ac:dyDescent="0.25">
      <c r="A677" s="32" t="s">
        <v>656</v>
      </c>
      <c r="B677" s="90" t="s">
        <v>1015</v>
      </c>
      <c r="C677" s="41" t="str">
        <f>'[1]Özet tablo'!P676</f>
        <v>MALATYA</v>
      </c>
      <c r="D677" s="41"/>
      <c r="E677" s="41"/>
      <c r="F677" s="41"/>
      <c r="G677" s="91">
        <v>2</v>
      </c>
      <c r="H677" s="91">
        <v>39</v>
      </c>
      <c r="I677" s="91">
        <v>28</v>
      </c>
      <c r="J677" s="91">
        <v>69</v>
      </c>
      <c r="K677" s="92">
        <v>9</v>
      </c>
      <c r="L677" s="92">
        <v>21</v>
      </c>
      <c r="M677" s="92">
        <v>18</v>
      </c>
      <c r="N677" s="92">
        <v>48</v>
      </c>
      <c r="O677" s="93">
        <v>11</v>
      </c>
      <c r="P677" s="40">
        <v>7</v>
      </c>
      <c r="Q677" s="94">
        <f t="shared" si="547"/>
        <v>-21</v>
      </c>
      <c r="R677" s="95">
        <f t="shared" si="548"/>
        <v>-0.30434782608695654</v>
      </c>
      <c r="S677" s="96">
        <v>54</v>
      </c>
      <c r="T677" s="96">
        <v>52</v>
      </c>
      <c r="U677" s="96">
        <v>44</v>
      </c>
      <c r="V677" s="96">
        <v>52</v>
      </c>
      <c r="W677" s="96">
        <v>96</v>
      </c>
      <c r="X677" s="96">
        <v>150</v>
      </c>
      <c r="Y677" s="73">
        <f t="shared" si="506"/>
        <v>16.666666666666664</v>
      </c>
      <c r="Z677" s="73">
        <f t="shared" si="507"/>
        <v>40.384615384615387</v>
      </c>
      <c r="AA677" s="73">
        <f t="shared" si="508"/>
        <v>50</v>
      </c>
      <c r="AB677" s="73">
        <f t="shared" si="509"/>
        <v>44.791666666666671</v>
      </c>
      <c r="AC677" s="73">
        <f t="shared" si="510"/>
        <v>34.666666666666671</v>
      </c>
      <c r="AD677" s="97">
        <f t="shared" si="511"/>
        <v>53</v>
      </c>
      <c r="AE677" s="40">
        <f t="shared" si="512"/>
        <v>22</v>
      </c>
      <c r="AF677" s="98">
        <v>59</v>
      </c>
      <c r="AG677" s="98">
        <v>49</v>
      </c>
      <c r="AH677" s="98">
        <v>67</v>
      </c>
      <c r="AI677" s="98">
        <v>46</v>
      </c>
      <c r="AJ677" s="98">
        <v>11</v>
      </c>
      <c r="AK677" s="98">
        <v>14</v>
      </c>
      <c r="AL677" s="76">
        <v>4</v>
      </c>
      <c r="AM677" s="76">
        <v>4</v>
      </c>
      <c r="AN677" s="77">
        <v>4</v>
      </c>
      <c r="AO677" s="77">
        <v>23</v>
      </c>
      <c r="AP677" s="77">
        <v>20</v>
      </c>
      <c r="AQ677" s="77">
        <v>1</v>
      </c>
      <c r="AR677" s="77">
        <f t="shared" si="538"/>
        <v>48</v>
      </c>
      <c r="AS677" s="77">
        <v>1</v>
      </c>
      <c r="AT677" s="78">
        <v>3</v>
      </c>
      <c r="AU677" s="79">
        <v>6</v>
      </c>
      <c r="AV677" s="80">
        <f t="shared" si="513"/>
        <v>25.263157894736842</v>
      </c>
      <c r="AW677" s="80">
        <f t="shared" si="514"/>
        <v>38.053097345132741</v>
      </c>
      <c r="AX677" s="80">
        <f t="shared" si="515"/>
        <v>43.478260869565219</v>
      </c>
      <c r="AY677" s="81">
        <f t="shared" si="516"/>
        <v>8.1632653061224492</v>
      </c>
      <c r="AZ677" s="81">
        <f t="shared" si="517"/>
        <v>34.328358208955223</v>
      </c>
      <c r="BA677" s="81">
        <f t="shared" si="518"/>
        <v>50.877192982456144</v>
      </c>
      <c r="BB677" s="81">
        <f t="shared" si="519"/>
        <v>41.935483870967744</v>
      </c>
      <c r="BC677" s="81">
        <f t="shared" si="520"/>
        <v>31.132075471698112</v>
      </c>
      <c r="BD677" s="82">
        <f t="shared" si="539"/>
        <v>28</v>
      </c>
      <c r="BE677" s="83">
        <v>4</v>
      </c>
      <c r="BF677" s="83">
        <v>4</v>
      </c>
      <c r="BG677" s="83">
        <v>4</v>
      </c>
      <c r="BH677" s="83">
        <v>24</v>
      </c>
      <c r="BI677" s="83">
        <v>24</v>
      </c>
      <c r="BJ677" s="83">
        <v>3</v>
      </c>
      <c r="BK677" s="77">
        <f t="shared" si="540"/>
        <v>55</v>
      </c>
      <c r="BL677" s="83">
        <f t="shared" si="521"/>
        <v>4</v>
      </c>
      <c r="BM677" s="84">
        <v>4</v>
      </c>
      <c r="BN677" s="83">
        <f t="shared" si="522"/>
        <v>4</v>
      </c>
      <c r="BO677" s="83">
        <f t="shared" si="523"/>
        <v>4</v>
      </c>
      <c r="BP677" s="83">
        <f t="shared" si="524"/>
        <v>24</v>
      </c>
      <c r="BQ677" s="83">
        <f t="shared" si="525"/>
        <v>24</v>
      </c>
      <c r="BR677" s="83">
        <f t="shared" si="526"/>
        <v>3</v>
      </c>
      <c r="BS677" s="77">
        <f t="shared" si="541"/>
        <v>55</v>
      </c>
      <c r="BT677" s="83">
        <f t="shared" si="527"/>
        <v>0</v>
      </c>
      <c r="BU677" s="77"/>
      <c r="BV677" s="83">
        <f t="shared" si="528"/>
        <v>0</v>
      </c>
      <c r="BW677" s="83">
        <f t="shared" si="529"/>
        <v>0</v>
      </c>
      <c r="BX677" s="83">
        <f t="shared" si="530"/>
        <v>0</v>
      </c>
      <c r="BY677" s="83">
        <f t="shared" si="531"/>
        <v>0</v>
      </c>
      <c r="BZ677" s="83">
        <f t="shared" si="532"/>
        <v>0</v>
      </c>
      <c r="CA677" s="77">
        <f t="shared" si="542"/>
        <v>0</v>
      </c>
      <c r="CC677" s="77"/>
      <c r="CI677" s="77">
        <f t="shared" si="543"/>
        <v>0</v>
      </c>
      <c r="CP677" s="77">
        <f t="shared" si="544"/>
        <v>0</v>
      </c>
      <c r="CQ677" s="85">
        <f t="shared" si="533"/>
        <v>0</v>
      </c>
      <c r="CR677" s="77"/>
      <c r="CS677" s="85">
        <f t="shared" si="502"/>
        <v>0</v>
      </c>
      <c r="CT677" s="85">
        <f t="shared" si="503"/>
        <v>0</v>
      </c>
      <c r="CU677" s="85">
        <f t="shared" si="504"/>
        <v>0</v>
      </c>
      <c r="CV677" s="85">
        <f t="shared" si="505"/>
        <v>0</v>
      </c>
      <c r="CW677" s="85">
        <f t="shared" si="501"/>
        <v>0</v>
      </c>
      <c r="CX677" s="77">
        <f t="shared" si="545"/>
        <v>0</v>
      </c>
      <c r="ET677" s="85">
        <v>4</v>
      </c>
      <c r="EU677" s="85">
        <v>4</v>
      </c>
      <c r="EV677" s="85">
        <v>4</v>
      </c>
      <c r="EW677" s="85">
        <v>24</v>
      </c>
      <c r="EX677" s="85">
        <v>24</v>
      </c>
      <c r="EY677" s="85">
        <v>3</v>
      </c>
      <c r="FL677" s="86">
        <f t="shared" si="546"/>
        <v>32.099999999999994</v>
      </c>
      <c r="FM677" s="99">
        <f t="shared" si="534"/>
        <v>1</v>
      </c>
      <c r="FN677" s="99">
        <f t="shared" si="535"/>
        <v>0</v>
      </c>
      <c r="FO677" s="100">
        <f t="shared" si="536"/>
        <v>0.17</v>
      </c>
      <c r="FP677" s="100">
        <f t="shared" si="537"/>
        <v>0</v>
      </c>
      <c r="FQ677" s="101">
        <v>0.37980922098569153</v>
      </c>
      <c r="FR677" s="101">
        <v>0.35202344183099726</v>
      </c>
      <c r="FS677" s="101">
        <v>0.35904255319148942</v>
      </c>
      <c r="FT677" s="100" t="s">
        <v>1635</v>
      </c>
      <c r="FU677" s="100" t="s">
        <v>1478</v>
      </c>
      <c r="FV677" s="100" t="s">
        <v>1461</v>
      </c>
      <c r="FW677" s="100" t="s">
        <v>2307</v>
      </c>
      <c r="FX677" s="100" t="s">
        <v>2074</v>
      </c>
      <c r="FY677" s="100" t="s">
        <v>2086</v>
      </c>
      <c r="FZ677" s="100" t="s">
        <v>1565</v>
      </c>
      <c r="GA677" s="100" t="s">
        <v>1939</v>
      </c>
      <c r="GB677" s="100"/>
    </row>
    <row r="678" spans="1:184" hidden="1" x14ac:dyDescent="0.25">
      <c r="A678" s="32" t="s">
        <v>656</v>
      </c>
      <c r="B678" s="90" t="s">
        <v>665</v>
      </c>
      <c r="C678" s="41" t="str">
        <f>'[1]Özet tablo'!P677</f>
        <v>MALATYA</v>
      </c>
      <c r="D678" s="41"/>
      <c r="E678" s="41"/>
      <c r="F678" s="41"/>
      <c r="G678" s="91">
        <v>0</v>
      </c>
      <c r="H678" s="91">
        <v>38</v>
      </c>
      <c r="I678" s="91">
        <v>23</v>
      </c>
      <c r="J678" s="91">
        <v>61</v>
      </c>
      <c r="K678" s="92">
        <v>5</v>
      </c>
      <c r="L678" s="92">
        <v>37</v>
      </c>
      <c r="M678" s="92">
        <v>27</v>
      </c>
      <c r="N678" s="92">
        <v>69</v>
      </c>
      <c r="O678" s="93">
        <v>10</v>
      </c>
      <c r="P678" s="40">
        <v>5</v>
      </c>
      <c r="Q678" s="94">
        <f t="shared" si="547"/>
        <v>8</v>
      </c>
      <c r="R678" s="95">
        <f t="shared" si="548"/>
        <v>0.13114754098360656</v>
      </c>
      <c r="S678" s="96">
        <v>87</v>
      </c>
      <c r="T678" s="96">
        <v>103</v>
      </c>
      <c r="U678" s="96">
        <v>73</v>
      </c>
      <c r="V678" s="96">
        <v>102</v>
      </c>
      <c r="W678" s="96">
        <v>176</v>
      </c>
      <c r="X678" s="96">
        <v>263</v>
      </c>
      <c r="Y678" s="73">
        <f t="shared" si="506"/>
        <v>5.7471264367816088</v>
      </c>
      <c r="Z678" s="73">
        <f t="shared" si="507"/>
        <v>35.922330097087382</v>
      </c>
      <c r="AA678" s="73">
        <f t="shared" si="508"/>
        <v>43.835616438356162</v>
      </c>
      <c r="AB678" s="73">
        <f t="shared" si="509"/>
        <v>39.204545454545453</v>
      </c>
      <c r="AC678" s="73">
        <f t="shared" si="510"/>
        <v>28.13688212927757</v>
      </c>
      <c r="AD678" s="97">
        <f t="shared" si="511"/>
        <v>107</v>
      </c>
      <c r="AE678" s="40">
        <f t="shared" si="512"/>
        <v>41</v>
      </c>
      <c r="AF678" s="98">
        <v>97</v>
      </c>
      <c r="AG678" s="98">
        <v>76</v>
      </c>
      <c r="AH678" s="98">
        <v>89</v>
      </c>
      <c r="AI678" s="98">
        <v>67</v>
      </c>
      <c r="AJ678" s="98">
        <v>27</v>
      </c>
      <c r="AK678" s="98">
        <v>24</v>
      </c>
      <c r="AL678" s="76">
        <v>5</v>
      </c>
      <c r="AM678" s="76">
        <v>6</v>
      </c>
      <c r="AN678" s="77">
        <v>10</v>
      </c>
      <c r="AO678" s="77">
        <v>41</v>
      </c>
      <c r="AP678" s="77">
        <v>35</v>
      </c>
      <c r="AQ678" s="77">
        <v>3</v>
      </c>
      <c r="AR678" s="77">
        <f t="shared" si="538"/>
        <v>89</v>
      </c>
      <c r="AS678" s="77">
        <v>9</v>
      </c>
      <c r="AT678" s="78">
        <v>8</v>
      </c>
      <c r="AU678" s="79">
        <v>13</v>
      </c>
      <c r="AV678" s="80">
        <f t="shared" si="513"/>
        <v>27.27272727272727</v>
      </c>
      <c r="AW678" s="80">
        <f t="shared" si="514"/>
        <v>44.871794871794876</v>
      </c>
      <c r="AX678" s="80">
        <f t="shared" si="515"/>
        <v>43.283582089552233</v>
      </c>
      <c r="AY678" s="81">
        <f t="shared" si="516"/>
        <v>13.157894736842104</v>
      </c>
      <c r="AZ678" s="81">
        <f t="shared" si="517"/>
        <v>46.067415730337082</v>
      </c>
      <c r="BA678" s="81">
        <f t="shared" si="518"/>
        <v>59.574468085106382</v>
      </c>
      <c r="BB678" s="81">
        <f t="shared" si="519"/>
        <v>53.005464480874323</v>
      </c>
      <c r="BC678" s="81">
        <f t="shared" si="520"/>
        <v>38.82352941176471</v>
      </c>
      <c r="BD678" s="82">
        <f t="shared" si="539"/>
        <v>38</v>
      </c>
      <c r="BE678" s="83">
        <v>5</v>
      </c>
      <c r="BF678" s="83">
        <v>6</v>
      </c>
      <c r="BG678" s="83">
        <v>10</v>
      </c>
      <c r="BH678" s="83">
        <v>38</v>
      </c>
      <c r="BI678" s="83">
        <v>37</v>
      </c>
      <c r="BJ678" s="83">
        <v>3</v>
      </c>
      <c r="BK678" s="77">
        <f t="shared" si="540"/>
        <v>88</v>
      </c>
      <c r="BL678" s="83">
        <f t="shared" si="521"/>
        <v>5</v>
      </c>
      <c r="BM678" s="84">
        <v>6</v>
      </c>
      <c r="BN678" s="83">
        <f t="shared" si="522"/>
        <v>6</v>
      </c>
      <c r="BO678" s="83">
        <f t="shared" si="523"/>
        <v>10</v>
      </c>
      <c r="BP678" s="83">
        <f t="shared" si="524"/>
        <v>38</v>
      </c>
      <c r="BQ678" s="83">
        <f t="shared" si="525"/>
        <v>37</v>
      </c>
      <c r="BR678" s="83">
        <f t="shared" si="526"/>
        <v>3</v>
      </c>
      <c r="BS678" s="77">
        <f t="shared" si="541"/>
        <v>88</v>
      </c>
      <c r="BT678" s="83">
        <f t="shared" si="527"/>
        <v>0</v>
      </c>
      <c r="BU678" s="77"/>
      <c r="BV678" s="83">
        <f t="shared" si="528"/>
        <v>0</v>
      </c>
      <c r="BW678" s="83">
        <f t="shared" si="529"/>
        <v>0</v>
      </c>
      <c r="BX678" s="83">
        <f t="shared" si="530"/>
        <v>0</v>
      </c>
      <c r="BY678" s="83">
        <f t="shared" si="531"/>
        <v>0</v>
      </c>
      <c r="BZ678" s="83">
        <f t="shared" si="532"/>
        <v>0</v>
      </c>
      <c r="CA678" s="77">
        <f t="shared" si="542"/>
        <v>0</v>
      </c>
      <c r="CC678" s="77"/>
      <c r="CI678" s="77">
        <f t="shared" si="543"/>
        <v>0</v>
      </c>
      <c r="CP678" s="77">
        <f t="shared" si="544"/>
        <v>0</v>
      </c>
      <c r="CQ678" s="85">
        <f t="shared" si="533"/>
        <v>0</v>
      </c>
      <c r="CR678" s="77"/>
      <c r="CS678" s="85">
        <f t="shared" si="502"/>
        <v>0</v>
      </c>
      <c r="CT678" s="85">
        <f t="shared" si="503"/>
        <v>0</v>
      </c>
      <c r="CU678" s="85">
        <f t="shared" si="504"/>
        <v>0</v>
      </c>
      <c r="CV678" s="85">
        <f t="shared" si="505"/>
        <v>0</v>
      </c>
      <c r="CW678" s="85">
        <f t="shared" si="501"/>
        <v>0</v>
      </c>
      <c r="CX678" s="77">
        <f t="shared" si="545"/>
        <v>0</v>
      </c>
      <c r="ET678" s="85">
        <v>5</v>
      </c>
      <c r="EU678" s="85">
        <v>6</v>
      </c>
      <c r="EV678" s="85">
        <v>10</v>
      </c>
      <c r="EW678" s="85">
        <v>38</v>
      </c>
      <c r="EX678" s="85">
        <v>37</v>
      </c>
      <c r="EY678" s="85">
        <v>3</v>
      </c>
      <c r="FL678" s="86">
        <f t="shared" si="546"/>
        <v>22.199999999999989</v>
      </c>
      <c r="FM678" s="99">
        <f t="shared" si="534"/>
        <v>1</v>
      </c>
      <c r="FN678" s="99">
        <f t="shared" si="535"/>
        <v>0</v>
      </c>
      <c r="FO678" s="100">
        <f t="shared" si="536"/>
        <v>0.17</v>
      </c>
      <c r="FP678" s="100">
        <f t="shared" si="537"/>
        <v>0</v>
      </c>
      <c r="FQ678" s="101">
        <v>0.48000394011032288</v>
      </c>
      <c r="FR678" s="101">
        <v>0.29357798165137611</v>
      </c>
      <c r="FS678" s="101">
        <v>0.45730318802862718</v>
      </c>
      <c r="FT678" s="100" t="s">
        <v>1689</v>
      </c>
      <c r="FU678" s="100" t="s">
        <v>1528</v>
      </c>
      <c r="FV678" s="100" t="s">
        <v>1484</v>
      </c>
      <c r="FW678" s="100" t="s">
        <v>1987</v>
      </c>
      <c r="FX678" s="100" t="s">
        <v>1774</v>
      </c>
      <c r="FY678" s="100" t="s">
        <v>1538</v>
      </c>
      <c r="FZ678" s="100" t="s">
        <v>2346</v>
      </c>
      <c r="GA678" s="100" t="s">
        <v>2321</v>
      </c>
      <c r="GB678" s="100"/>
    </row>
    <row r="679" spans="1:184" hidden="1" x14ac:dyDescent="0.25">
      <c r="A679" s="32" t="s">
        <v>656</v>
      </c>
      <c r="B679" s="90" t="s">
        <v>666</v>
      </c>
      <c r="C679" s="41" t="str">
        <f>'[1]Özet tablo'!P678</f>
        <v>MALATYA</v>
      </c>
      <c r="D679" s="41"/>
      <c r="E679" s="41"/>
      <c r="F679" s="41"/>
      <c r="G679" s="91">
        <v>13</v>
      </c>
      <c r="H679" s="91">
        <v>44</v>
      </c>
      <c r="I679" s="91">
        <v>48</v>
      </c>
      <c r="J679" s="91">
        <v>105</v>
      </c>
      <c r="K679" s="92">
        <v>6</v>
      </c>
      <c r="L679" s="92">
        <v>44</v>
      </c>
      <c r="M679" s="92">
        <v>39</v>
      </c>
      <c r="N679" s="92">
        <v>89</v>
      </c>
      <c r="O679" s="93">
        <v>23</v>
      </c>
      <c r="P679" s="40">
        <v>4</v>
      </c>
      <c r="Q679" s="94">
        <f t="shared" si="547"/>
        <v>-16</v>
      </c>
      <c r="R679" s="95">
        <f t="shared" si="548"/>
        <v>-0.15238095238095239</v>
      </c>
      <c r="S679" s="96">
        <v>193</v>
      </c>
      <c r="T679" s="96">
        <v>227</v>
      </c>
      <c r="U679" s="96">
        <v>181</v>
      </c>
      <c r="V679" s="96">
        <v>234</v>
      </c>
      <c r="W679" s="96">
        <v>408</v>
      </c>
      <c r="X679" s="96">
        <v>601</v>
      </c>
      <c r="Y679" s="73">
        <f t="shared" si="506"/>
        <v>3.1088082901554404</v>
      </c>
      <c r="Z679" s="73">
        <f t="shared" si="507"/>
        <v>19.383259911894275</v>
      </c>
      <c r="AA679" s="73">
        <f t="shared" si="508"/>
        <v>32.044198895027627</v>
      </c>
      <c r="AB679" s="73">
        <f t="shared" si="509"/>
        <v>25</v>
      </c>
      <c r="AC679" s="73">
        <f t="shared" si="510"/>
        <v>17.970049916805326</v>
      </c>
      <c r="AD679" s="97">
        <f t="shared" si="511"/>
        <v>306</v>
      </c>
      <c r="AE679" s="40">
        <f t="shared" si="512"/>
        <v>123</v>
      </c>
      <c r="AF679" s="98">
        <v>210</v>
      </c>
      <c r="AG679" s="98">
        <v>164</v>
      </c>
      <c r="AH679" s="98">
        <v>224</v>
      </c>
      <c r="AI679" s="98">
        <v>161</v>
      </c>
      <c r="AJ679" s="98">
        <v>51</v>
      </c>
      <c r="AK679" s="98">
        <v>50</v>
      </c>
      <c r="AL679" s="76">
        <v>6</v>
      </c>
      <c r="AM679" s="76">
        <v>4</v>
      </c>
      <c r="AN679" s="77">
        <v>1</v>
      </c>
      <c r="AO679" s="77">
        <v>42</v>
      </c>
      <c r="AP679" s="77">
        <v>38</v>
      </c>
      <c r="AQ679" s="77">
        <v>2</v>
      </c>
      <c r="AR679" s="77">
        <f t="shared" si="538"/>
        <v>83</v>
      </c>
      <c r="AS679" s="77">
        <v>4</v>
      </c>
      <c r="AT679" s="78">
        <v>34</v>
      </c>
      <c r="AU679" s="79">
        <v>27</v>
      </c>
      <c r="AV679" s="80">
        <f t="shared" si="513"/>
        <v>11.384615384615385</v>
      </c>
      <c r="AW679" s="80">
        <f t="shared" si="514"/>
        <v>20.259740259740262</v>
      </c>
      <c r="AX679" s="80">
        <f t="shared" si="515"/>
        <v>22.36024844720497</v>
      </c>
      <c r="AY679" s="81">
        <f t="shared" si="516"/>
        <v>0.6097560975609756</v>
      </c>
      <c r="AZ679" s="81">
        <f t="shared" si="517"/>
        <v>18.75</v>
      </c>
      <c r="BA679" s="81">
        <f t="shared" si="518"/>
        <v>46.698113207547173</v>
      </c>
      <c r="BB679" s="81">
        <f t="shared" si="519"/>
        <v>32.339449541284402</v>
      </c>
      <c r="BC679" s="81">
        <f t="shared" si="520"/>
        <v>26.595744680851062</v>
      </c>
      <c r="BD679" s="82">
        <f t="shared" si="539"/>
        <v>113</v>
      </c>
      <c r="BE679" s="83">
        <v>6</v>
      </c>
      <c r="BF679" s="83">
        <v>6</v>
      </c>
      <c r="BG679" s="83">
        <v>1</v>
      </c>
      <c r="BH679" s="83">
        <v>38</v>
      </c>
      <c r="BI679" s="83">
        <v>44</v>
      </c>
      <c r="BJ679" s="83">
        <v>2</v>
      </c>
      <c r="BK679" s="77">
        <f t="shared" si="540"/>
        <v>85</v>
      </c>
      <c r="BL679" s="83">
        <f t="shared" si="521"/>
        <v>6</v>
      </c>
      <c r="BM679" s="84">
        <v>4</v>
      </c>
      <c r="BN679" s="83">
        <f t="shared" si="522"/>
        <v>6</v>
      </c>
      <c r="BO679" s="83">
        <f t="shared" si="523"/>
        <v>1</v>
      </c>
      <c r="BP679" s="83">
        <f t="shared" si="524"/>
        <v>38</v>
      </c>
      <c r="BQ679" s="83">
        <f t="shared" si="525"/>
        <v>44</v>
      </c>
      <c r="BR679" s="83">
        <f t="shared" si="526"/>
        <v>2</v>
      </c>
      <c r="BS679" s="77">
        <f t="shared" si="541"/>
        <v>85</v>
      </c>
      <c r="BT679" s="83">
        <f t="shared" si="527"/>
        <v>0</v>
      </c>
      <c r="BU679" s="77"/>
      <c r="BV679" s="83">
        <f t="shared" si="528"/>
        <v>0</v>
      </c>
      <c r="BW679" s="83">
        <f t="shared" si="529"/>
        <v>0</v>
      </c>
      <c r="BX679" s="83">
        <f t="shared" si="530"/>
        <v>0</v>
      </c>
      <c r="BY679" s="83">
        <f t="shared" si="531"/>
        <v>0</v>
      </c>
      <c r="BZ679" s="83">
        <f t="shared" si="532"/>
        <v>0</v>
      </c>
      <c r="CA679" s="77">
        <f t="shared" si="542"/>
        <v>0</v>
      </c>
      <c r="CC679" s="77"/>
      <c r="CI679" s="77">
        <f t="shared" si="543"/>
        <v>0</v>
      </c>
      <c r="CP679" s="77">
        <f t="shared" si="544"/>
        <v>0</v>
      </c>
      <c r="CQ679" s="85">
        <f t="shared" si="533"/>
        <v>0</v>
      </c>
      <c r="CR679" s="77"/>
      <c r="CS679" s="85">
        <f t="shared" si="502"/>
        <v>0</v>
      </c>
      <c r="CT679" s="85">
        <f t="shared" si="503"/>
        <v>0</v>
      </c>
      <c r="CU679" s="85">
        <f t="shared" si="504"/>
        <v>0</v>
      </c>
      <c r="CV679" s="85">
        <f t="shared" si="505"/>
        <v>0</v>
      </c>
      <c r="CW679" s="85">
        <f t="shared" si="501"/>
        <v>0</v>
      </c>
      <c r="CX679" s="77">
        <f t="shared" si="545"/>
        <v>0</v>
      </c>
      <c r="ET679" s="85">
        <v>6</v>
      </c>
      <c r="EU679" s="85">
        <v>6</v>
      </c>
      <c r="EV679" s="85">
        <v>1</v>
      </c>
      <c r="EW679" s="85">
        <v>38</v>
      </c>
      <c r="EX679" s="85">
        <v>44</v>
      </c>
      <c r="EY679" s="85">
        <v>2</v>
      </c>
      <c r="FL679" s="86">
        <f t="shared" si="546"/>
        <v>153.5</v>
      </c>
      <c r="FM679" s="99">
        <f t="shared" si="534"/>
        <v>7</v>
      </c>
      <c r="FN679" s="99">
        <f t="shared" si="535"/>
        <v>1</v>
      </c>
      <c r="FO679" s="100">
        <f t="shared" si="536"/>
        <v>1.19</v>
      </c>
      <c r="FP679" s="100">
        <f t="shared" si="537"/>
        <v>171</v>
      </c>
      <c r="FQ679" s="101">
        <v>0.36948106298388789</v>
      </c>
      <c r="FR679" s="101">
        <v>0.16426257459505561</v>
      </c>
      <c r="FS679" s="101">
        <v>6.2781679069280033E-2</v>
      </c>
      <c r="FT679" s="100" t="s">
        <v>1545</v>
      </c>
      <c r="FU679" s="100" t="s">
        <v>1995</v>
      </c>
      <c r="FV679" s="100" t="s">
        <v>1924</v>
      </c>
      <c r="FW679" s="100" t="s">
        <v>2004</v>
      </c>
      <c r="FX679" s="100" t="s">
        <v>2312</v>
      </c>
      <c r="FY679" s="100" t="s">
        <v>2267</v>
      </c>
      <c r="FZ679" s="100" t="s">
        <v>2131</v>
      </c>
      <c r="GA679" s="100" t="s">
        <v>1782</v>
      </c>
      <c r="GB679" s="100"/>
    </row>
    <row r="680" spans="1:184" hidden="1" x14ac:dyDescent="0.25">
      <c r="A680" s="32" t="s">
        <v>656</v>
      </c>
      <c r="B680" s="90" t="s">
        <v>667</v>
      </c>
      <c r="C680" s="41" t="str">
        <f>'[1]Özet tablo'!P679</f>
        <v>MALATYA</v>
      </c>
      <c r="D680" s="41"/>
      <c r="E680" s="41"/>
      <c r="F680" s="41"/>
      <c r="G680" s="91">
        <v>9</v>
      </c>
      <c r="H680" s="91">
        <v>67</v>
      </c>
      <c r="I680" s="91">
        <v>64</v>
      </c>
      <c r="J680" s="91">
        <v>140</v>
      </c>
      <c r="K680" s="92">
        <v>12</v>
      </c>
      <c r="L680" s="92">
        <v>56</v>
      </c>
      <c r="M680" s="92">
        <v>81</v>
      </c>
      <c r="N680" s="92">
        <v>149</v>
      </c>
      <c r="O680" s="93">
        <v>24</v>
      </c>
      <c r="P680" s="40">
        <v>11</v>
      </c>
      <c r="Q680" s="94">
        <f t="shared" si="547"/>
        <v>9</v>
      </c>
      <c r="R680" s="95">
        <f t="shared" si="548"/>
        <v>6.4285714285714279E-2</v>
      </c>
      <c r="S680" s="96">
        <v>160</v>
      </c>
      <c r="T680" s="96">
        <v>228</v>
      </c>
      <c r="U680" s="96">
        <v>169</v>
      </c>
      <c r="V680" s="96">
        <v>238</v>
      </c>
      <c r="W680" s="96">
        <v>397</v>
      </c>
      <c r="X680" s="96">
        <v>557</v>
      </c>
      <c r="Y680" s="73">
        <f t="shared" si="506"/>
        <v>7.5</v>
      </c>
      <c r="Z680" s="73">
        <f t="shared" si="507"/>
        <v>24.561403508771928</v>
      </c>
      <c r="AA680" s="73">
        <f t="shared" si="508"/>
        <v>55.621301775147927</v>
      </c>
      <c r="AB680" s="73">
        <f t="shared" si="509"/>
        <v>37.783375314861459</v>
      </c>
      <c r="AC680" s="73">
        <f t="shared" si="510"/>
        <v>29.084380610412925</v>
      </c>
      <c r="AD680" s="97">
        <f t="shared" si="511"/>
        <v>247</v>
      </c>
      <c r="AE680" s="40">
        <f t="shared" si="512"/>
        <v>75</v>
      </c>
      <c r="AF680" s="98">
        <v>181</v>
      </c>
      <c r="AG680" s="98">
        <v>151</v>
      </c>
      <c r="AH680" s="98">
        <v>188</v>
      </c>
      <c r="AI680" s="98">
        <v>145</v>
      </c>
      <c r="AJ680" s="98">
        <v>58</v>
      </c>
      <c r="AK680" s="98">
        <v>39</v>
      </c>
      <c r="AL680" s="76">
        <v>8</v>
      </c>
      <c r="AM680" s="76">
        <v>10</v>
      </c>
      <c r="AN680" s="77">
        <v>21</v>
      </c>
      <c r="AO680" s="77">
        <v>52</v>
      </c>
      <c r="AP680" s="77">
        <v>80</v>
      </c>
      <c r="AQ680" s="77">
        <v>2</v>
      </c>
      <c r="AR680" s="77">
        <f t="shared" si="538"/>
        <v>155</v>
      </c>
      <c r="AS680" s="77">
        <v>23</v>
      </c>
      <c r="AT680" s="78">
        <v>15</v>
      </c>
      <c r="AU680" s="79">
        <v>25</v>
      </c>
      <c r="AV680" s="80">
        <f t="shared" si="513"/>
        <v>27.027027027027028</v>
      </c>
      <c r="AW680" s="80">
        <f t="shared" si="514"/>
        <v>33.333333333333329</v>
      </c>
      <c r="AX680" s="80">
        <f t="shared" si="515"/>
        <v>40.689655172413794</v>
      </c>
      <c r="AY680" s="81">
        <f t="shared" si="516"/>
        <v>13.90728476821192</v>
      </c>
      <c r="AZ680" s="81">
        <f t="shared" si="517"/>
        <v>27.659574468085108</v>
      </c>
      <c r="BA680" s="81">
        <f t="shared" si="518"/>
        <v>59.11330049261084</v>
      </c>
      <c r="BB680" s="81">
        <f t="shared" si="519"/>
        <v>43.989769820971873</v>
      </c>
      <c r="BC680" s="81">
        <f t="shared" si="520"/>
        <v>39.83050847457627</v>
      </c>
      <c r="BD680" s="82">
        <f t="shared" si="539"/>
        <v>83</v>
      </c>
      <c r="BE680" s="83">
        <v>8</v>
      </c>
      <c r="BF680" s="83">
        <v>10</v>
      </c>
      <c r="BG680" s="83">
        <v>20</v>
      </c>
      <c r="BH680" s="83">
        <v>50</v>
      </c>
      <c r="BI680" s="83">
        <v>81</v>
      </c>
      <c r="BJ680" s="83">
        <v>6</v>
      </c>
      <c r="BK680" s="77">
        <f t="shared" si="540"/>
        <v>157</v>
      </c>
      <c r="BL680" s="83">
        <f t="shared" si="521"/>
        <v>8</v>
      </c>
      <c r="BM680" s="84">
        <v>10</v>
      </c>
      <c r="BN680" s="83">
        <f t="shared" si="522"/>
        <v>10</v>
      </c>
      <c r="BO680" s="83">
        <f t="shared" si="523"/>
        <v>20</v>
      </c>
      <c r="BP680" s="83">
        <f t="shared" si="524"/>
        <v>50</v>
      </c>
      <c r="BQ680" s="83">
        <f t="shared" si="525"/>
        <v>81</v>
      </c>
      <c r="BR680" s="83">
        <f t="shared" si="526"/>
        <v>6</v>
      </c>
      <c r="BS680" s="77">
        <f t="shared" si="541"/>
        <v>157</v>
      </c>
      <c r="BT680" s="83">
        <f t="shared" si="527"/>
        <v>0</v>
      </c>
      <c r="BU680" s="77"/>
      <c r="BV680" s="83">
        <f t="shared" si="528"/>
        <v>0</v>
      </c>
      <c r="BW680" s="83">
        <f t="shared" si="529"/>
        <v>0</v>
      </c>
      <c r="BX680" s="83">
        <f t="shared" si="530"/>
        <v>0</v>
      </c>
      <c r="BY680" s="83">
        <f t="shared" si="531"/>
        <v>0</v>
      </c>
      <c r="BZ680" s="83">
        <f t="shared" si="532"/>
        <v>0</v>
      </c>
      <c r="CA680" s="77">
        <f t="shared" si="542"/>
        <v>0</v>
      </c>
      <c r="CC680" s="77"/>
      <c r="CI680" s="77">
        <f t="shared" si="543"/>
        <v>0</v>
      </c>
      <c r="CP680" s="77">
        <f t="shared" si="544"/>
        <v>0</v>
      </c>
      <c r="CQ680" s="85">
        <f t="shared" si="533"/>
        <v>0</v>
      </c>
      <c r="CR680" s="77"/>
      <c r="CS680" s="85">
        <f t="shared" si="502"/>
        <v>0</v>
      </c>
      <c r="CT680" s="85">
        <f t="shared" si="503"/>
        <v>0</v>
      </c>
      <c r="CU680" s="85">
        <f t="shared" si="504"/>
        <v>0</v>
      </c>
      <c r="CV680" s="85">
        <f t="shared" si="505"/>
        <v>0</v>
      </c>
      <c r="CW680" s="85">
        <f t="shared" si="501"/>
        <v>0</v>
      </c>
      <c r="CX680" s="77">
        <f t="shared" si="545"/>
        <v>0</v>
      </c>
      <c r="ET680" s="85">
        <v>7</v>
      </c>
      <c r="EU680" s="85">
        <v>8</v>
      </c>
      <c r="EV680" s="85">
        <v>9</v>
      </c>
      <c r="EW680" s="85">
        <v>30</v>
      </c>
      <c r="EX680" s="85">
        <v>73</v>
      </c>
      <c r="EY680" s="85">
        <v>3</v>
      </c>
      <c r="EZ680" s="85">
        <v>1</v>
      </c>
      <c r="FA680" s="85">
        <v>2</v>
      </c>
      <c r="FB680" s="85">
        <v>11</v>
      </c>
      <c r="FC680" s="85">
        <v>20</v>
      </c>
      <c r="FD680" s="85">
        <v>8</v>
      </c>
      <c r="FE680" s="85">
        <v>3</v>
      </c>
      <c r="FL680" s="86">
        <f t="shared" si="546"/>
        <v>84.1</v>
      </c>
      <c r="FM680" s="99">
        <f t="shared" si="534"/>
        <v>4</v>
      </c>
      <c r="FN680" s="99">
        <f t="shared" si="535"/>
        <v>0</v>
      </c>
      <c r="FO680" s="100">
        <f t="shared" si="536"/>
        <v>0.68</v>
      </c>
      <c r="FP680" s="100">
        <f t="shared" si="537"/>
        <v>0</v>
      </c>
      <c r="FQ680" s="101">
        <v>0.15233170451761638</v>
      </c>
      <c r="FR680" s="101">
        <v>6.0675621521632375E-2</v>
      </c>
      <c r="FS680" s="101">
        <v>2.598343062553431E-2</v>
      </c>
      <c r="FT680" s="100" t="s">
        <v>2202</v>
      </c>
      <c r="FU680" s="100" t="s">
        <v>2105</v>
      </c>
      <c r="FV680" s="100" t="s">
        <v>2177</v>
      </c>
      <c r="FW680" s="100" t="s">
        <v>2066</v>
      </c>
      <c r="FX680" s="100" t="s">
        <v>2307</v>
      </c>
      <c r="FY680" s="100" t="s">
        <v>1993</v>
      </c>
      <c r="FZ680" s="100" t="s">
        <v>1519</v>
      </c>
      <c r="GA680" s="100" t="s">
        <v>1952</v>
      </c>
      <c r="GB680" s="100"/>
    </row>
    <row r="681" spans="1:184" hidden="1" x14ac:dyDescent="0.25">
      <c r="A681" s="108" t="s">
        <v>656</v>
      </c>
      <c r="B681" s="109" t="s">
        <v>1090</v>
      </c>
      <c r="C681" s="41" t="str">
        <f>'[1]Özet tablo'!P680</f>
        <v>MALATYA</v>
      </c>
      <c r="D681" s="41"/>
      <c r="E681" s="41"/>
      <c r="F681" s="41"/>
      <c r="G681" s="110">
        <v>58</v>
      </c>
      <c r="H681" s="110">
        <v>297</v>
      </c>
      <c r="I681" s="110">
        <v>360</v>
      </c>
      <c r="J681" s="110">
        <v>715</v>
      </c>
      <c r="K681" s="92">
        <v>580</v>
      </c>
      <c r="L681" s="92">
        <v>1900</v>
      </c>
      <c r="M681" s="92">
        <v>3193</v>
      </c>
      <c r="N681" s="92">
        <v>5673</v>
      </c>
      <c r="O681" s="93">
        <v>228</v>
      </c>
      <c r="P681" s="40">
        <v>737</v>
      </c>
      <c r="Q681" s="94">
        <f t="shared" si="547"/>
        <v>4958</v>
      </c>
      <c r="R681" s="95">
        <f t="shared" si="548"/>
        <v>6.9342657342657343</v>
      </c>
      <c r="S681" s="96">
        <v>3931</v>
      </c>
      <c r="T681" s="96">
        <v>5018</v>
      </c>
      <c r="U681" s="96">
        <v>3790</v>
      </c>
      <c r="V681" s="96">
        <v>5099</v>
      </c>
      <c r="W681" s="96">
        <v>8808</v>
      </c>
      <c r="X681" s="96">
        <v>12739</v>
      </c>
      <c r="Y681" s="73">
        <f t="shared" si="506"/>
        <v>14.754515390485881</v>
      </c>
      <c r="Z681" s="73">
        <f t="shared" si="507"/>
        <v>37.863690713431644</v>
      </c>
      <c r="AA681" s="73">
        <f t="shared" si="508"/>
        <v>70.817941952506587</v>
      </c>
      <c r="AB681" s="73">
        <f t="shared" si="509"/>
        <v>52.043596730245234</v>
      </c>
      <c r="AC681" s="73">
        <f t="shared" si="510"/>
        <v>40.536933825261009</v>
      </c>
      <c r="AD681" s="97">
        <f t="shared" si="511"/>
        <v>4224</v>
      </c>
      <c r="AE681" s="40">
        <f t="shared" si="512"/>
        <v>1106</v>
      </c>
      <c r="AF681" s="98">
        <v>5275</v>
      </c>
      <c r="AG681" s="98">
        <v>4161</v>
      </c>
      <c r="AH681" s="98">
        <v>5226</v>
      </c>
      <c r="AI681" s="98">
        <v>3866</v>
      </c>
      <c r="AJ681" s="98">
        <v>1386</v>
      </c>
      <c r="AK681" s="98">
        <v>1085</v>
      </c>
      <c r="AL681" s="76">
        <v>104</v>
      </c>
      <c r="AM681" s="76">
        <v>269</v>
      </c>
      <c r="AN681" s="77">
        <v>581</v>
      </c>
      <c r="AO681" s="77">
        <v>1968</v>
      </c>
      <c r="AP681" s="77">
        <v>3184</v>
      </c>
      <c r="AQ681" s="77">
        <v>148</v>
      </c>
      <c r="AR681" s="77">
        <f t="shared" si="538"/>
        <v>5881</v>
      </c>
      <c r="AS681" s="77">
        <v>856</v>
      </c>
      <c r="AT681" s="78">
        <v>168</v>
      </c>
      <c r="AU681" s="79">
        <v>464</v>
      </c>
      <c r="AV681" s="80">
        <f t="shared" si="513"/>
        <v>38.083966612682197</v>
      </c>
      <c r="AW681" s="80">
        <f t="shared" si="514"/>
        <v>48.878134623845135</v>
      </c>
      <c r="AX681" s="80">
        <f t="shared" si="515"/>
        <v>64.045525090532848</v>
      </c>
      <c r="AY681" s="81">
        <f t="shared" si="516"/>
        <v>13.962989665945685</v>
      </c>
      <c r="AZ681" s="81">
        <f t="shared" si="517"/>
        <v>37.657864523536169</v>
      </c>
      <c r="BA681" s="81">
        <f t="shared" si="518"/>
        <v>72.658035034272658</v>
      </c>
      <c r="BB681" s="81">
        <f t="shared" si="519"/>
        <v>55.201374308074058</v>
      </c>
      <c r="BC681" s="81">
        <f t="shared" si="520"/>
        <v>46.711994050780838</v>
      </c>
      <c r="BD681" s="82">
        <f t="shared" si="539"/>
        <v>1436</v>
      </c>
      <c r="BE681" s="83">
        <v>107</v>
      </c>
      <c r="BF681" s="83">
        <v>330</v>
      </c>
      <c r="BG681" s="83">
        <v>577</v>
      </c>
      <c r="BH681" s="83">
        <v>1953</v>
      </c>
      <c r="BI681" s="83">
        <v>3401</v>
      </c>
      <c r="BJ681" s="83">
        <v>224</v>
      </c>
      <c r="BK681" s="77">
        <f t="shared" si="540"/>
        <v>6155</v>
      </c>
      <c r="BL681" s="83">
        <f t="shared" si="521"/>
        <v>80</v>
      </c>
      <c r="BM681" s="84">
        <v>169</v>
      </c>
      <c r="BN681" s="83">
        <f t="shared" si="522"/>
        <v>246</v>
      </c>
      <c r="BO681" s="83">
        <f t="shared" si="523"/>
        <v>333</v>
      </c>
      <c r="BP681" s="83">
        <f t="shared" si="524"/>
        <v>1524</v>
      </c>
      <c r="BQ681" s="83">
        <f t="shared" si="525"/>
        <v>2998</v>
      </c>
      <c r="BR681" s="83">
        <f t="shared" si="526"/>
        <v>202</v>
      </c>
      <c r="BS681" s="77">
        <f t="shared" si="541"/>
        <v>5057</v>
      </c>
      <c r="BT681" s="83">
        <f t="shared" si="527"/>
        <v>15</v>
      </c>
      <c r="BU681" s="77">
        <v>73</v>
      </c>
      <c r="BV681" s="83">
        <f t="shared" si="528"/>
        <v>51</v>
      </c>
      <c r="BW681" s="83">
        <f t="shared" si="529"/>
        <v>138</v>
      </c>
      <c r="BX681" s="83">
        <f t="shared" si="530"/>
        <v>288</v>
      </c>
      <c r="BY681" s="83">
        <f t="shared" si="531"/>
        <v>291</v>
      </c>
      <c r="BZ681" s="83">
        <f t="shared" si="532"/>
        <v>19</v>
      </c>
      <c r="CA681" s="77">
        <f t="shared" si="542"/>
        <v>736</v>
      </c>
      <c r="CB681" s="85">
        <v>8</v>
      </c>
      <c r="CC681" s="77">
        <v>27</v>
      </c>
      <c r="CD681" s="85">
        <v>27</v>
      </c>
      <c r="CE681" s="85">
        <v>105</v>
      </c>
      <c r="CF681" s="85">
        <v>116</v>
      </c>
      <c r="CG681" s="85">
        <v>79</v>
      </c>
      <c r="CH681" s="85">
        <v>3</v>
      </c>
      <c r="CI681" s="77">
        <f t="shared" si="543"/>
        <v>303</v>
      </c>
      <c r="CP681" s="77">
        <f t="shared" si="544"/>
        <v>0</v>
      </c>
      <c r="CQ681" s="85">
        <f t="shared" si="533"/>
        <v>4</v>
      </c>
      <c r="CR681" s="77"/>
      <c r="CS681" s="85">
        <f t="shared" si="502"/>
        <v>6</v>
      </c>
      <c r="CT681" s="85">
        <f t="shared" si="503"/>
        <v>0</v>
      </c>
      <c r="CU681" s="85">
        <f t="shared" si="504"/>
        <v>25</v>
      </c>
      <c r="CV681" s="85">
        <f t="shared" si="505"/>
        <v>33</v>
      </c>
      <c r="CW681" s="85">
        <f t="shared" si="501"/>
        <v>0</v>
      </c>
      <c r="CX681" s="77">
        <f t="shared" si="545"/>
        <v>58</v>
      </c>
      <c r="CY681" s="85">
        <v>4</v>
      </c>
      <c r="CZ681" s="85">
        <v>6</v>
      </c>
      <c r="DA681" s="85">
        <v>0</v>
      </c>
      <c r="DB681" s="85">
        <v>25</v>
      </c>
      <c r="DC681" s="85">
        <v>33</v>
      </c>
      <c r="DD681" s="85">
        <v>0</v>
      </c>
      <c r="DP681" s="85">
        <v>2</v>
      </c>
      <c r="DQ681" s="85">
        <v>6</v>
      </c>
      <c r="DR681" s="85">
        <v>6</v>
      </c>
      <c r="DS681" s="85">
        <v>32</v>
      </c>
      <c r="DT681" s="85">
        <v>57</v>
      </c>
      <c r="DU681" s="85">
        <v>2</v>
      </c>
      <c r="DV681" s="85">
        <v>2</v>
      </c>
      <c r="DW681" s="85">
        <v>5</v>
      </c>
      <c r="DX681" s="85">
        <v>4</v>
      </c>
      <c r="DY681" s="85">
        <v>21</v>
      </c>
      <c r="DZ681" s="85">
        <v>44</v>
      </c>
      <c r="EA681" s="85">
        <v>5</v>
      </c>
      <c r="EB681" s="85">
        <v>13</v>
      </c>
      <c r="EC681" s="85">
        <v>46</v>
      </c>
      <c r="ED681" s="85">
        <v>134</v>
      </c>
      <c r="EE681" s="85">
        <v>267</v>
      </c>
      <c r="EF681" s="85">
        <v>247</v>
      </c>
      <c r="EG681" s="85">
        <v>14</v>
      </c>
      <c r="EH681" s="85">
        <v>1</v>
      </c>
      <c r="EI681" s="85">
        <v>0</v>
      </c>
      <c r="EJ681" s="85">
        <v>0</v>
      </c>
      <c r="EK681" s="85">
        <v>2</v>
      </c>
      <c r="EL681" s="85">
        <v>3</v>
      </c>
      <c r="EM681" s="85">
        <v>1</v>
      </c>
      <c r="ET681" s="85">
        <v>58</v>
      </c>
      <c r="EU681" s="85">
        <v>122</v>
      </c>
      <c r="EV681" s="85">
        <v>32</v>
      </c>
      <c r="EW681" s="85">
        <v>579</v>
      </c>
      <c r="EX681" s="85">
        <v>1707</v>
      </c>
      <c r="EY681" s="85">
        <v>123</v>
      </c>
      <c r="EZ681" s="85">
        <v>19</v>
      </c>
      <c r="FA681" s="85">
        <v>118</v>
      </c>
      <c r="FB681" s="85">
        <v>295</v>
      </c>
      <c r="FC681" s="85">
        <v>911</v>
      </c>
      <c r="FD681" s="85">
        <v>1231</v>
      </c>
      <c r="FE681" s="85">
        <v>76</v>
      </c>
      <c r="FL681" s="86">
        <f t="shared" si="546"/>
        <v>896.39999999999964</v>
      </c>
      <c r="FM681" s="99">
        <f t="shared" si="534"/>
        <v>44</v>
      </c>
      <c r="FN681" s="99">
        <f t="shared" si="535"/>
        <v>8</v>
      </c>
      <c r="FO681" s="100">
        <f t="shared" si="536"/>
        <v>7.48</v>
      </c>
      <c r="FP681" s="100">
        <f t="shared" si="537"/>
        <v>1368</v>
      </c>
      <c r="FQ681" s="101">
        <v>0.26130012746347675</v>
      </c>
      <c r="FR681" s="101">
        <v>0.1448477387410543</v>
      </c>
      <c r="FS681" s="101">
        <v>0.13472222222222235</v>
      </c>
      <c r="FT681" s="100" t="s">
        <v>1698</v>
      </c>
      <c r="FU681" s="100" t="s">
        <v>1699</v>
      </c>
      <c r="FV681" s="100" t="s">
        <v>1700</v>
      </c>
      <c r="FW681" s="100" t="s">
        <v>1701</v>
      </c>
      <c r="FX681" s="100" t="s">
        <v>1702</v>
      </c>
      <c r="FY681" s="100" t="s">
        <v>1536</v>
      </c>
      <c r="FZ681" s="100" t="s">
        <v>1684</v>
      </c>
      <c r="GA681" s="100" t="s">
        <v>1477</v>
      </c>
      <c r="GB681" s="100"/>
    </row>
    <row r="682" spans="1:184" hidden="1" x14ac:dyDescent="0.25">
      <c r="A682" s="32" t="s">
        <v>668</v>
      </c>
      <c r="B682" s="90" t="s">
        <v>669</v>
      </c>
      <c r="C682" s="41" t="str">
        <f>'[1]Özet tablo'!P681</f>
        <v>MANİSA</v>
      </c>
      <c r="D682" s="41"/>
      <c r="E682" s="41"/>
      <c r="F682" s="41"/>
      <c r="G682" s="91">
        <v>26</v>
      </c>
      <c r="H682" s="91">
        <v>97</v>
      </c>
      <c r="I682" s="91">
        <v>115</v>
      </c>
      <c r="J682" s="91">
        <v>238</v>
      </c>
      <c r="K682" s="92">
        <v>24</v>
      </c>
      <c r="L682" s="92">
        <v>88</v>
      </c>
      <c r="M682" s="92">
        <v>128</v>
      </c>
      <c r="N682" s="92">
        <v>240</v>
      </c>
      <c r="O682" s="93">
        <v>3</v>
      </c>
      <c r="P682" s="40">
        <v>26</v>
      </c>
      <c r="Q682" s="94">
        <f t="shared" si="547"/>
        <v>2</v>
      </c>
      <c r="R682" s="95">
        <f t="shared" si="548"/>
        <v>8.4033613445378148E-3</v>
      </c>
      <c r="S682" s="96">
        <v>146</v>
      </c>
      <c r="T682" s="96">
        <v>190</v>
      </c>
      <c r="U682" s="96">
        <v>133</v>
      </c>
      <c r="V682" s="96">
        <v>194</v>
      </c>
      <c r="W682" s="96">
        <v>323</v>
      </c>
      <c r="X682" s="96">
        <v>469</v>
      </c>
      <c r="Y682" s="73">
        <f t="shared" si="506"/>
        <v>16.43835616438356</v>
      </c>
      <c r="Z682" s="73">
        <f t="shared" si="507"/>
        <v>46.315789473684212</v>
      </c>
      <c r="AA682" s="73">
        <f t="shared" si="508"/>
        <v>78.94736842105263</v>
      </c>
      <c r="AB682" s="73">
        <f t="shared" si="509"/>
        <v>59.752321981424153</v>
      </c>
      <c r="AC682" s="73">
        <f t="shared" si="510"/>
        <v>46.268656716417908</v>
      </c>
      <c r="AD682" s="97">
        <f t="shared" si="511"/>
        <v>130</v>
      </c>
      <c r="AE682" s="40">
        <f t="shared" si="512"/>
        <v>28</v>
      </c>
      <c r="AF682" s="98">
        <v>182</v>
      </c>
      <c r="AG682" s="98">
        <v>137</v>
      </c>
      <c r="AH682" s="98">
        <v>191</v>
      </c>
      <c r="AI682" s="98">
        <v>136</v>
      </c>
      <c r="AJ682" s="98">
        <v>56</v>
      </c>
      <c r="AK682" s="98">
        <v>39</v>
      </c>
      <c r="AL682" s="76">
        <v>7</v>
      </c>
      <c r="AM682" s="76">
        <v>12</v>
      </c>
      <c r="AN682" s="77">
        <v>20</v>
      </c>
      <c r="AO682" s="77">
        <v>90</v>
      </c>
      <c r="AP682" s="77">
        <v>143</v>
      </c>
      <c r="AQ682" s="77">
        <v>5</v>
      </c>
      <c r="AR682" s="77">
        <f t="shared" si="538"/>
        <v>258</v>
      </c>
      <c r="AS682" s="77">
        <v>40</v>
      </c>
      <c r="AT682" s="78">
        <v>4</v>
      </c>
      <c r="AU682" s="79">
        <v>25</v>
      </c>
      <c r="AV682" s="80">
        <f t="shared" si="513"/>
        <v>46.886446886446883</v>
      </c>
      <c r="AW682" s="80">
        <f t="shared" si="514"/>
        <v>60.550458715596335</v>
      </c>
      <c r="AX682" s="80">
        <f t="shared" si="515"/>
        <v>79.411764705882348</v>
      </c>
      <c r="AY682" s="81">
        <f t="shared" si="516"/>
        <v>14.5985401459854</v>
      </c>
      <c r="AZ682" s="81">
        <f t="shared" si="517"/>
        <v>47.120418848167539</v>
      </c>
      <c r="BA682" s="81">
        <f t="shared" si="518"/>
        <v>89.583333333333343</v>
      </c>
      <c r="BB682" s="81">
        <f t="shared" si="519"/>
        <v>68.407310704960835</v>
      </c>
      <c r="BC682" s="81">
        <f t="shared" si="520"/>
        <v>58.358662613981757</v>
      </c>
      <c r="BD682" s="82">
        <f t="shared" si="539"/>
        <v>20</v>
      </c>
      <c r="BE682" s="83">
        <v>7</v>
      </c>
      <c r="BF682" s="83">
        <v>15</v>
      </c>
      <c r="BG682" s="83">
        <v>19</v>
      </c>
      <c r="BH682" s="83">
        <v>88</v>
      </c>
      <c r="BI682" s="83">
        <v>151</v>
      </c>
      <c r="BJ682" s="83">
        <v>8</v>
      </c>
      <c r="BK682" s="77">
        <f t="shared" si="540"/>
        <v>266</v>
      </c>
      <c r="BL682" s="83">
        <f t="shared" si="521"/>
        <v>7</v>
      </c>
      <c r="BM682" s="84">
        <v>12</v>
      </c>
      <c r="BN682" s="83">
        <f t="shared" si="522"/>
        <v>15</v>
      </c>
      <c r="BO682" s="83">
        <f t="shared" si="523"/>
        <v>19</v>
      </c>
      <c r="BP682" s="83">
        <f t="shared" si="524"/>
        <v>88</v>
      </c>
      <c r="BQ682" s="83">
        <f t="shared" si="525"/>
        <v>151</v>
      </c>
      <c r="BR682" s="83">
        <f t="shared" si="526"/>
        <v>8</v>
      </c>
      <c r="BS682" s="77">
        <f t="shared" si="541"/>
        <v>266</v>
      </c>
      <c r="BT682" s="83">
        <f t="shared" si="527"/>
        <v>0</v>
      </c>
      <c r="BU682" s="77"/>
      <c r="BV682" s="83">
        <f t="shared" si="528"/>
        <v>0</v>
      </c>
      <c r="BW682" s="83">
        <f t="shared" si="529"/>
        <v>0</v>
      </c>
      <c r="BX682" s="83">
        <f t="shared" si="530"/>
        <v>0</v>
      </c>
      <c r="BY682" s="83">
        <f t="shared" si="531"/>
        <v>0</v>
      </c>
      <c r="BZ682" s="83">
        <f t="shared" si="532"/>
        <v>0</v>
      </c>
      <c r="CA682" s="77">
        <f t="shared" si="542"/>
        <v>0</v>
      </c>
      <c r="CC682" s="77"/>
      <c r="CI682" s="77">
        <f t="shared" si="543"/>
        <v>0</v>
      </c>
      <c r="CP682" s="77">
        <f t="shared" si="544"/>
        <v>0</v>
      </c>
      <c r="CQ682" s="85">
        <f t="shared" si="533"/>
        <v>0</v>
      </c>
      <c r="CR682" s="77"/>
      <c r="CS682" s="85">
        <f t="shared" si="502"/>
        <v>0</v>
      </c>
      <c r="CT682" s="85">
        <f t="shared" si="503"/>
        <v>0</v>
      </c>
      <c r="CU682" s="85">
        <f t="shared" si="504"/>
        <v>0</v>
      </c>
      <c r="CV682" s="85">
        <f t="shared" si="505"/>
        <v>0</v>
      </c>
      <c r="CW682" s="85">
        <f t="shared" si="501"/>
        <v>0</v>
      </c>
      <c r="CX682" s="77">
        <f t="shared" si="545"/>
        <v>0</v>
      </c>
      <c r="ET682" s="85">
        <v>6</v>
      </c>
      <c r="EU682" s="85">
        <v>10</v>
      </c>
      <c r="EV682" s="85">
        <v>5</v>
      </c>
      <c r="EW682" s="85">
        <v>52</v>
      </c>
      <c r="EX682" s="85">
        <v>105</v>
      </c>
      <c r="EY682" s="85">
        <v>6</v>
      </c>
      <c r="EZ682" s="85">
        <v>1</v>
      </c>
      <c r="FA682" s="85">
        <v>5</v>
      </c>
      <c r="FB682" s="85">
        <v>14</v>
      </c>
      <c r="FC682" s="85">
        <v>36</v>
      </c>
      <c r="FD682" s="85">
        <v>46</v>
      </c>
      <c r="FE682" s="85">
        <v>2</v>
      </c>
      <c r="FL682" s="86">
        <f t="shared" si="546"/>
        <v>0</v>
      </c>
      <c r="FM682" s="99">
        <f t="shared" si="534"/>
        <v>0</v>
      </c>
      <c r="FN682" s="99">
        <f t="shared" si="535"/>
        <v>0</v>
      </c>
      <c r="FO682" s="100">
        <f t="shared" si="536"/>
        <v>0</v>
      </c>
      <c r="FP682" s="100">
        <f t="shared" si="537"/>
        <v>0</v>
      </c>
      <c r="FQ682" s="101">
        <v>0.34503308694887141</v>
      </c>
      <c r="FR682" s="101">
        <v>0.14597005070285041</v>
      </c>
      <c r="FS682" s="101">
        <v>9.0962245238890918E-2</v>
      </c>
      <c r="FT682" s="100" t="s">
        <v>1650</v>
      </c>
      <c r="FU682" s="100" t="s">
        <v>2043</v>
      </c>
      <c r="FV682" s="100" t="s">
        <v>2040</v>
      </c>
      <c r="FW682" s="100" t="s">
        <v>2098</v>
      </c>
      <c r="FX682" s="100" t="s">
        <v>1996</v>
      </c>
      <c r="FY682" s="100" t="s">
        <v>1449</v>
      </c>
      <c r="FZ682" s="100" t="s">
        <v>1638</v>
      </c>
      <c r="GA682" s="100" t="s">
        <v>1955</v>
      </c>
      <c r="GB682" s="100"/>
    </row>
    <row r="683" spans="1:184" hidden="1" x14ac:dyDescent="0.25">
      <c r="A683" s="32" t="s">
        <v>668</v>
      </c>
      <c r="B683" s="90" t="s">
        <v>670</v>
      </c>
      <c r="C683" s="41" t="str">
        <f>'[1]Özet tablo'!P682</f>
        <v>MANİSA</v>
      </c>
      <c r="D683" s="41"/>
      <c r="E683" s="41"/>
      <c r="F683" s="41"/>
      <c r="G683" s="91">
        <v>154</v>
      </c>
      <c r="H683" s="91">
        <v>698</v>
      </c>
      <c r="I683" s="91">
        <v>1224</v>
      </c>
      <c r="J683" s="91">
        <v>2076</v>
      </c>
      <c r="K683" s="92">
        <v>154</v>
      </c>
      <c r="L683" s="92">
        <v>645</v>
      </c>
      <c r="M683" s="92">
        <v>1342</v>
      </c>
      <c r="N683" s="92">
        <v>2141</v>
      </c>
      <c r="O683" s="93">
        <v>52</v>
      </c>
      <c r="P683" s="40">
        <v>372</v>
      </c>
      <c r="Q683" s="94">
        <f t="shared" si="547"/>
        <v>65</v>
      </c>
      <c r="R683" s="95">
        <f t="shared" si="548"/>
        <v>3.1310211946050097E-2</v>
      </c>
      <c r="S683" s="96">
        <v>1536</v>
      </c>
      <c r="T683" s="96">
        <v>1941</v>
      </c>
      <c r="U683" s="96">
        <v>1412</v>
      </c>
      <c r="V683" s="96">
        <v>1957</v>
      </c>
      <c r="W683" s="96">
        <v>3353</v>
      </c>
      <c r="X683" s="96">
        <v>4889</v>
      </c>
      <c r="Y683" s="73">
        <f t="shared" si="506"/>
        <v>10.026041666666668</v>
      </c>
      <c r="Z683" s="73">
        <f t="shared" si="507"/>
        <v>33.23029366306028</v>
      </c>
      <c r="AA683" s="73">
        <f t="shared" si="508"/>
        <v>72.379603399433421</v>
      </c>
      <c r="AB683" s="73">
        <f t="shared" si="509"/>
        <v>49.716671637339694</v>
      </c>
      <c r="AC683" s="73">
        <f t="shared" si="510"/>
        <v>37.246880752710169</v>
      </c>
      <c r="AD683" s="97">
        <f t="shared" si="511"/>
        <v>1686</v>
      </c>
      <c r="AE683" s="40">
        <f t="shared" si="512"/>
        <v>390</v>
      </c>
      <c r="AF683" s="98">
        <v>1991</v>
      </c>
      <c r="AG683" s="98">
        <v>1593</v>
      </c>
      <c r="AH683" s="98">
        <v>2004</v>
      </c>
      <c r="AI683" s="98">
        <v>1419</v>
      </c>
      <c r="AJ683" s="98">
        <v>549</v>
      </c>
      <c r="AK683" s="98">
        <v>419</v>
      </c>
      <c r="AL683" s="76">
        <v>55</v>
      </c>
      <c r="AM683" s="76">
        <v>118</v>
      </c>
      <c r="AN683" s="77">
        <v>230</v>
      </c>
      <c r="AO683" s="77">
        <v>709</v>
      </c>
      <c r="AP683" s="77">
        <v>1393</v>
      </c>
      <c r="AQ683" s="77">
        <v>116</v>
      </c>
      <c r="AR683" s="77">
        <f t="shared" si="538"/>
        <v>2448</v>
      </c>
      <c r="AS683" s="77">
        <v>481</v>
      </c>
      <c r="AT683" s="78">
        <v>31</v>
      </c>
      <c r="AU683" s="79">
        <v>130</v>
      </c>
      <c r="AV683" s="80">
        <f t="shared" si="513"/>
        <v>41.766268260292165</v>
      </c>
      <c r="AW683" s="80">
        <f t="shared" si="514"/>
        <v>50.74496056091148</v>
      </c>
      <c r="AX683" s="80">
        <f t="shared" si="515"/>
        <v>72.445384073291052</v>
      </c>
      <c r="AY683" s="81">
        <f t="shared" si="516"/>
        <v>14.438166980539863</v>
      </c>
      <c r="AZ683" s="81">
        <f t="shared" si="517"/>
        <v>35.379241516966069</v>
      </c>
      <c r="BA683" s="81">
        <f t="shared" si="518"/>
        <v>78.963414634146346</v>
      </c>
      <c r="BB683" s="81">
        <f t="shared" si="519"/>
        <v>56.973816717019133</v>
      </c>
      <c r="BC683" s="81">
        <f t="shared" si="520"/>
        <v>50.098286998034261</v>
      </c>
      <c r="BD683" s="82">
        <f t="shared" si="539"/>
        <v>414</v>
      </c>
      <c r="BE683" s="83">
        <v>54</v>
      </c>
      <c r="BF683" s="83">
        <v>131</v>
      </c>
      <c r="BG683" s="83">
        <v>172</v>
      </c>
      <c r="BH683" s="83">
        <v>652</v>
      </c>
      <c r="BI683" s="83">
        <v>1401</v>
      </c>
      <c r="BJ683" s="83">
        <v>161</v>
      </c>
      <c r="BK683" s="77">
        <f t="shared" si="540"/>
        <v>2386</v>
      </c>
      <c r="BL683" s="83">
        <f t="shared" si="521"/>
        <v>46</v>
      </c>
      <c r="BM683" s="84">
        <v>82</v>
      </c>
      <c r="BN683" s="83">
        <f t="shared" si="522"/>
        <v>108</v>
      </c>
      <c r="BO683" s="83">
        <f t="shared" si="523"/>
        <v>125</v>
      </c>
      <c r="BP683" s="83">
        <f t="shared" si="524"/>
        <v>515</v>
      </c>
      <c r="BQ683" s="83">
        <f t="shared" si="525"/>
        <v>1265</v>
      </c>
      <c r="BR683" s="83">
        <f t="shared" si="526"/>
        <v>149</v>
      </c>
      <c r="BS683" s="77">
        <f t="shared" si="541"/>
        <v>2054</v>
      </c>
      <c r="BT683" s="83">
        <f t="shared" si="527"/>
        <v>4</v>
      </c>
      <c r="BU683" s="77">
        <v>22</v>
      </c>
      <c r="BV683" s="83">
        <f t="shared" si="528"/>
        <v>11</v>
      </c>
      <c r="BW683" s="83">
        <f t="shared" si="529"/>
        <v>15</v>
      </c>
      <c r="BX683" s="83">
        <f t="shared" si="530"/>
        <v>72</v>
      </c>
      <c r="BY683" s="83">
        <f t="shared" si="531"/>
        <v>74</v>
      </c>
      <c r="BZ683" s="83">
        <f t="shared" si="532"/>
        <v>8</v>
      </c>
      <c r="CA683" s="77">
        <f t="shared" si="542"/>
        <v>169</v>
      </c>
      <c r="CB683" s="85">
        <v>2</v>
      </c>
      <c r="CC683" s="77">
        <v>7</v>
      </c>
      <c r="CD683" s="85">
        <v>8</v>
      </c>
      <c r="CE683" s="85">
        <v>32</v>
      </c>
      <c r="CF683" s="85">
        <v>35</v>
      </c>
      <c r="CG683" s="85">
        <v>38</v>
      </c>
      <c r="CH683" s="85">
        <v>4</v>
      </c>
      <c r="CI683" s="77">
        <f t="shared" si="543"/>
        <v>109</v>
      </c>
      <c r="CP683" s="77">
        <f t="shared" si="544"/>
        <v>0</v>
      </c>
      <c r="CQ683" s="85">
        <f t="shared" si="533"/>
        <v>2</v>
      </c>
      <c r="CR683" s="77">
        <v>7</v>
      </c>
      <c r="CS683" s="85">
        <f t="shared" si="502"/>
        <v>4</v>
      </c>
      <c r="CT683" s="85">
        <f t="shared" si="503"/>
        <v>0</v>
      </c>
      <c r="CU683" s="85">
        <f t="shared" si="504"/>
        <v>30</v>
      </c>
      <c r="CV683" s="85">
        <f t="shared" si="505"/>
        <v>24</v>
      </c>
      <c r="CW683" s="85">
        <f t="shared" si="501"/>
        <v>0</v>
      </c>
      <c r="CX683" s="77">
        <f t="shared" si="545"/>
        <v>54</v>
      </c>
      <c r="CY683" s="85">
        <v>2</v>
      </c>
      <c r="CZ683" s="85">
        <v>4</v>
      </c>
      <c r="DA683" s="85">
        <v>0</v>
      </c>
      <c r="DB683" s="85">
        <v>30</v>
      </c>
      <c r="DC683" s="85">
        <v>24</v>
      </c>
      <c r="DD683" s="85">
        <v>0</v>
      </c>
      <c r="DP683" s="85">
        <v>1</v>
      </c>
      <c r="DQ683" s="85">
        <v>1</v>
      </c>
      <c r="DR683" s="85">
        <v>3</v>
      </c>
      <c r="DS683" s="85">
        <v>8</v>
      </c>
      <c r="DT683" s="85">
        <v>4</v>
      </c>
      <c r="DU683" s="85">
        <v>0</v>
      </c>
      <c r="DV683" s="85">
        <v>1</v>
      </c>
      <c r="DW683" s="85">
        <v>2</v>
      </c>
      <c r="DX683" s="85">
        <v>0</v>
      </c>
      <c r="DY683" s="85">
        <v>12</v>
      </c>
      <c r="DZ683" s="85">
        <v>18</v>
      </c>
      <c r="EA683" s="85">
        <v>2</v>
      </c>
      <c r="EB683" s="85">
        <v>3</v>
      </c>
      <c r="EC683" s="85">
        <v>9</v>
      </c>
      <c r="ED683" s="85">
        <v>15</v>
      </c>
      <c r="EE683" s="85">
        <v>60</v>
      </c>
      <c r="EF683" s="85">
        <v>56</v>
      </c>
      <c r="EG683" s="85">
        <v>6</v>
      </c>
      <c r="EH683" s="85">
        <v>1</v>
      </c>
      <c r="EI683" s="85">
        <v>1</v>
      </c>
      <c r="EJ683" s="85">
        <v>0</v>
      </c>
      <c r="EK683" s="85">
        <v>0</v>
      </c>
      <c r="EL683" s="85">
        <v>2</v>
      </c>
      <c r="EM683" s="85">
        <v>0</v>
      </c>
      <c r="ET683" s="85">
        <v>40</v>
      </c>
      <c r="EU683" s="85">
        <v>73</v>
      </c>
      <c r="EV683" s="85">
        <v>15</v>
      </c>
      <c r="EW683" s="85">
        <v>274</v>
      </c>
      <c r="EX683" s="85">
        <v>955</v>
      </c>
      <c r="EY683" s="85">
        <v>111</v>
      </c>
      <c r="EZ683" s="85">
        <v>4</v>
      </c>
      <c r="FA683" s="85">
        <v>33</v>
      </c>
      <c r="FB683" s="85">
        <v>107</v>
      </c>
      <c r="FC683" s="85">
        <v>233</v>
      </c>
      <c r="FD683" s="85">
        <v>304</v>
      </c>
      <c r="FE683" s="85">
        <v>38</v>
      </c>
      <c r="FL683" s="86">
        <f t="shared" si="546"/>
        <v>147.09999999999991</v>
      </c>
      <c r="FM683" s="99">
        <f t="shared" si="534"/>
        <v>7</v>
      </c>
      <c r="FN683" s="99">
        <f t="shared" si="535"/>
        <v>1</v>
      </c>
      <c r="FO683" s="100">
        <f t="shared" si="536"/>
        <v>1.19</v>
      </c>
      <c r="FP683" s="100">
        <f t="shared" si="537"/>
        <v>171</v>
      </c>
      <c r="FQ683" s="101">
        <v>0.33033360029161435</v>
      </c>
      <c r="FR683" s="101">
        <v>0.14560690756864053</v>
      </c>
      <c r="FS683" s="101">
        <v>0.10229395107844329</v>
      </c>
      <c r="FT683" s="100" t="s">
        <v>2074</v>
      </c>
      <c r="FU683" s="100" t="s">
        <v>1920</v>
      </c>
      <c r="FV683" s="100" t="s">
        <v>1917</v>
      </c>
      <c r="FW683" s="100" t="s">
        <v>2308</v>
      </c>
      <c r="FX683" s="100" t="s">
        <v>2303</v>
      </c>
      <c r="FY683" s="100" t="s">
        <v>1818</v>
      </c>
      <c r="FZ683" s="100" t="s">
        <v>1771</v>
      </c>
      <c r="GA683" s="100" t="s">
        <v>2189</v>
      </c>
      <c r="GB683" s="100"/>
    </row>
    <row r="684" spans="1:184" hidden="1" x14ac:dyDescent="0.25">
      <c r="A684" s="32" t="s">
        <v>668</v>
      </c>
      <c r="B684" s="90" t="s">
        <v>671</v>
      </c>
      <c r="C684" s="41" t="str">
        <f>'[1]Özet tablo'!P683</f>
        <v>MANİSA</v>
      </c>
      <c r="D684" s="41"/>
      <c r="E684" s="41"/>
      <c r="F684" s="41"/>
      <c r="G684" s="91">
        <v>70</v>
      </c>
      <c r="H684" s="91">
        <v>417</v>
      </c>
      <c r="I684" s="91">
        <v>721</v>
      </c>
      <c r="J684" s="91">
        <v>1208</v>
      </c>
      <c r="K684" s="92">
        <v>89</v>
      </c>
      <c r="L684" s="92">
        <v>431</v>
      </c>
      <c r="M684" s="92">
        <v>834</v>
      </c>
      <c r="N684" s="92">
        <v>1354</v>
      </c>
      <c r="O684" s="93">
        <v>55</v>
      </c>
      <c r="P684" s="40">
        <v>201</v>
      </c>
      <c r="Q684" s="94">
        <f t="shared" si="547"/>
        <v>146</v>
      </c>
      <c r="R684" s="95">
        <f t="shared" si="548"/>
        <v>0.12086092715231789</v>
      </c>
      <c r="S684" s="96">
        <v>1098</v>
      </c>
      <c r="T684" s="96">
        <v>1339</v>
      </c>
      <c r="U684" s="96">
        <v>973</v>
      </c>
      <c r="V684" s="96">
        <v>1372</v>
      </c>
      <c r="W684" s="96">
        <v>2312</v>
      </c>
      <c r="X684" s="96">
        <v>3410</v>
      </c>
      <c r="Y684" s="73">
        <f t="shared" si="506"/>
        <v>8.1056466302367944</v>
      </c>
      <c r="Z684" s="73">
        <f t="shared" si="507"/>
        <v>32.188200149365201</v>
      </c>
      <c r="AA684" s="73">
        <f t="shared" si="508"/>
        <v>70.709146968139763</v>
      </c>
      <c r="AB684" s="73">
        <f t="shared" si="509"/>
        <v>48.399653979238757</v>
      </c>
      <c r="AC684" s="73">
        <f t="shared" si="510"/>
        <v>35.425219941348971</v>
      </c>
      <c r="AD684" s="97">
        <f t="shared" si="511"/>
        <v>1193</v>
      </c>
      <c r="AE684" s="40">
        <f t="shared" si="512"/>
        <v>285</v>
      </c>
      <c r="AF684" s="98">
        <v>1419</v>
      </c>
      <c r="AG684" s="98">
        <v>1138</v>
      </c>
      <c r="AH684" s="98">
        <v>1412</v>
      </c>
      <c r="AI684" s="98">
        <v>952</v>
      </c>
      <c r="AJ684" s="98">
        <v>399</v>
      </c>
      <c r="AK684" s="98">
        <v>287</v>
      </c>
      <c r="AL684" s="76">
        <v>47</v>
      </c>
      <c r="AM684" s="76">
        <v>72</v>
      </c>
      <c r="AN684" s="77">
        <v>120</v>
      </c>
      <c r="AO684" s="77">
        <v>479</v>
      </c>
      <c r="AP684" s="77">
        <v>869</v>
      </c>
      <c r="AQ684" s="77">
        <v>52</v>
      </c>
      <c r="AR684" s="77">
        <f t="shared" si="538"/>
        <v>1520</v>
      </c>
      <c r="AS684" s="77">
        <v>285</v>
      </c>
      <c r="AT684" s="78">
        <v>45</v>
      </c>
      <c r="AU684" s="79">
        <v>139</v>
      </c>
      <c r="AV684" s="80">
        <f t="shared" si="513"/>
        <v>36.172248803827749</v>
      </c>
      <c r="AW684" s="80">
        <f t="shared" si="514"/>
        <v>47.165820642977998</v>
      </c>
      <c r="AX684" s="80">
        <f t="shared" si="515"/>
        <v>66.806722689075627</v>
      </c>
      <c r="AY684" s="81">
        <f t="shared" si="516"/>
        <v>10.54481546572935</v>
      </c>
      <c r="AZ684" s="81">
        <f t="shared" si="517"/>
        <v>33.923512747875357</v>
      </c>
      <c r="BA684" s="81">
        <f t="shared" si="518"/>
        <v>77.942264988897108</v>
      </c>
      <c r="BB684" s="81">
        <f t="shared" si="519"/>
        <v>55.446977922547958</v>
      </c>
      <c r="BC684" s="81">
        <f t="shared" si="520"/>
        <v>47.127360385697067</v>
      </c>
      <c r="BD684" s="82">
        <f t="shared" si="539"/>
        <v>298</v>
      </c>
      <c r="BE684" s="83">
        <v>47</v>
      </c>
      <c r="BF684" s="83">
        <v>88</v>
      </c>
      <c r="BG684" s="83">
        <v>114</v>
      </c>
      <c r="BH684" s="83">
        <v>450</v>
      </c>
      <c r="BI684" s="83">
        <v>869</v>
      </c>
      <c r="BJ684" s="83">
        <v>74</v>
      </c>
      <c r="BK684" s="77">
        <f t="shared" si="540"/>
        <v>1507</v>
      </c>
      <c r="BL684" s="83">
        <f t="shared" si="521"/>
        <v>43</v>
      </c>
      <c r="BM684" s="84">
        <v>60</v>
      </c>
      <c r="BN684" s="83">
        <f t="shared" si="522"/>
        <v>73</v>
      </c>
      <c r="BO684" s="83">
        <f t="shared" si="523"/>
        <v>79</v>
      </c>
      <c r="BP684" s="83">
        <f t="shared" si="524"/>
        <v>386</v>
      </c>
      <c r="BQ684" s="83">
        <f t="shared" si="525"/>
        <v>786</v>
      </c>
      <c r="BR684" s="83">
        <f t="shared" si="526"/>
        <v>62</v>
      </c>
      <c r="BS684" s="77">
        <f t="shared" si="541"/>
        <v>1313</v>
      </c>
      <c r="BT684" s="83">
        <f t="shared" si="527"/>
        <v>3</v>
      </c>
      <c r="BU684" s="77">
        <v>10</v>
      </c>
      <c r="BV684" s="83">
        <f t="shared" si="528"/>
        <v>13</v>
      </c>
      <c r="BW684" s="83">
        <f t="shared" si="529"/>
        <v>25</v>
      </c>
      <c r="BX684" s="83">
        <f t="shared" si="530"/>
        <v>53</v>
      </c>
      <c r="BY684" s="83">
        <f t="shared" si="531"/>
        <v>82</v>
      </c>
      <c r="BZ684" s="83">
        <f t="shared" si="532"/>
        <v>12</v>
      </c>
      <c r="CA684" s="77">
        <f t="shared" si="542"/>
        <v>172</v>
      </c>
      <c r="CB684" s="85">
        <v>1</v>
      </c>
      <c r="CC684" s="77">
        <v>2</v>
      </c>
      <c r="CD684" s="85">
        <v>2</v>
      </c>
      <c r="CE684" s="85">
        <v>10</v>
      </c>
      <c r="CF684" s="85">
        <v>11</v>
      </c>
      <c r="CG684" s="85">
        <v>1</v>
      </c>
      <c r="CH684" s="85">
        <v>0</v>
      </c>
      <c r="CI684" s="77">
        <f t="shared" si="543"/>
        <v>22</v>
      </c>
      <c r="CP684" s="77">
        <f t="shared" si="544"/>
        <v>0</v>
      </c>
      <c r="CQ684" s="85">
        <f t="shared" si="533"/>
        <v>0</v>
      </c>
      <c r="CR684" s="77"/>
      <c r="CS684" s="85">
        <f t="shared" si="502"/>
        <v>0</v>
      </c>
      <c r="CT684" s="85">
        <f t="shared" si="503"/>
        <v>0</v>
      </c>
      <c r="CU684" s="85">
        <f t="shared" si="504"/>
        <v>0</v>
      </c>
      <c r="CV684" s="85">
        <f t="shared" si="505"/>
        <v>0</v>
      </c>
      <c r="CW684" s="85">
        <f t="shared" si="501"/>
        <v>0</v>
      </c>
      <c r="CX684" s="77">
        <f t="shared" si="545"/>
        <v>0</v>
      </c>
      <c r="DP684" s="85">
        <v>1</v>
      </c>
      <c r="DQ684" s="85">
        <v>2</v>
      </c>
      <c r="DR684" s="85">
        <v>6</v>
      </c>
      <c r="DS684" s="85">
        <v>6</v>
      </c>
      <c r="DT684" s="85">
        <v>9</v>
      </c>
      <c r="DU684" s="85">
        <v>0</v>
      </c>
      <c r="EB684" s="85">
        <v>3</v>
      </c>
      <c r="EC684" s="85">
        <v>13</v>
      </c>
      <c r="ED684" s="85">
        <v>25</v>
      </c>
      <c r="EE684" s="85">
        <v>53</v>
      </c>
      <c r="EF684" s="85">
        <v>82</v>
      </c>
      <c r="EG684" s="85">
        <v>12</v>
      </c>
      <c r="ET684" s="85">
        <v>40</v>
      </c>
      <c r="EU684" s="85">
        <v>59</v>
      </c>
      <c r="EV684" s="85">
        <v>48</v>
      </c>
      <c r="EW684" s="85">
        <v>299</v>
      </c>
      <c r="EX684" s="85">
        <v>648</v>
      </c>
      <c r="EY684" s="85">
        <v>49</v>
      </c>
      <c r="EZ684" s="85">
        <v>2</v>
      </c>
      <c r="FA684" s="85">
        <v>12</v>
      </c>
      <c r="FB684" s="85">
        <v>25</v>
      </c>
      <c r="FC684" s="85">
        <v>81</v>
      </c>
      <c r="FD684" s="85">
        <v>129</v>
      </c>
      <c r="FE684" s="85">
        <v>13</v>
      </c>
      <c r="FL684" s="86">
        <f t="shared" si="546"/>
        <v>209.79999999999995</v>
      </c>
      <c r="FM684" s="99">
        <f t="shared" si="534"/>
        <v>10</v>
      </c>
      <c r="FN684" s="99">
        <f t="shared" si="535"/>
        <v>2</v>
      </c>
      <c r="FO684" s="100">
        <f t="shared" si="536"/>
        <v>1.7</v>
      </c>
      <c r="FP684" s="100">
        <f t="shared" si="537"/>
        <v>342</v>
      </c>
      <c r="FQ684" s="101">
        <v>0.16382446187218419</v>
      </c>
      <c r="FR684" s="101">
        <v>7.6479890902631811E-2</v>
      </c>
      <c r="FS684" s="101">
        <v>-1.6304576207084934E-2</v>
      </c>
      <c r="FT684" s="100" t="s">
        <v>2006</v>
      </c>
      <c r="FU684" s="100" t="s">
        <v>1783</v>
      </c>
      <c r="FV684" s="100" t="s">
        <v>2268</v>
      </c>
      <c r="FW684" s="100" t="s">
        <v>1947</v>
      </c>
      <c r="FX684" s="100" t="s">
        <v>2064</v>
      </c>
      <c r="FY684" s="100" t="s">
        <v>1519</v>
      </c>
      <c r="FZ684" s="100" t="s">
        <v>1486</v>
      </c>
      <c r="GA684" s="100" t="s">
        <v>2244</v>
      </c>
      <c r="GB684" s="100"/>
    </row>
    <row r="685" spans="1:184" hidden="1" x14ac:dyDescent="0.25">
      <c r="A685" s="32" t="s">
        <v>668</v>
      </c>
      <c r="B685" s="90" t="s">
        <v>672</v>
      </c>
      <c r="C685" s="41" t="str">
        <f>'[1]Özet tablo'!P684</f>
        <v>MANİSA</v>
      </c>
      <c r="D685" s="41"/>
      <c r="E685" s="41"/>
      <c r="F685" s="41"/>
      <c r="G685" s="91">
        <v>65</v>
      </c>
      <c r="H685" s="91">
        <v>192</v>
      </c>
      <c r="I685" s="91">
        <v>225</v>
      </c>
      <c r="J685" s="91">
        <v>482</v>
      </c>
      <c r="K685" s="92">
        <v>63</v>
      </c>
      <c r="L685" s="92">
        <v>186</v>
      </c>
      <c r="M685" s="92">
        <v>268</v>
      </c>
      <c r="N685" s="92">
        <v>517</v>
      </c>
      <c r="O685" s="93">
        <v>16</v>
      </c>
      <c r="P685" s="40">
        <v>72</v>
      </c>
      <c r="Q685" s="94">
        <f t="shared" si="547"/>
        <v>35</v>
      </c>
      <c r="R685" s="95">
        <f t="shared" si="548"/>
        <v>7.2614107883817433E-2</v>
      </c>
      <c r="S685" s="96">
        <v>366</v>
      </c>
      <c r="T685" s="96">
        <v>458</v>
      </c>
      <c r="U685" s="96">
        <v>289</v>
      </c>
      <c r="V685" s="96">
        <v>422</v>
      </c>
      <c r="W685" s="96">
        <v>747</v>
      </c>
      <c r="X685" s="96">
        <v>1113</v>
      </c>
      <c r="Y685" s="73">
        <f t="shared" si="506"/>
        <v>17.21311475409836</v>
      </c>
      <c r="Z685" s="73">
        <f t="shared" si="507"/>
        <v>40.611353711790393</v>
      </c>
      <c r="AA685" s="73">
        <f t="shared" si="508"/>
        <v>73.356401384083043</v>
      </c>
      <c r="AB685" s="73">
        <f t="shared" si="509"/>
        <v>53.279785809906286</v>
      </c>
      <c r="AC685" s="73">
        <f t="shared" si="510"/>
        <v>41.419586702605571</v>
      </c>
      <c r="AD685" s="97">
        <f t="shared" si="511"/>
        <v>349</v>
      </c>
      <c r="AE685" s="40">
        <f t="shared" si="512"/>
        <v>77</v>
      </c>
      <c r="AF685" s="98">
        <v>418</v>
      </c>
      <c r="AG685" s="98">
        <v>331</v>
      </c>
      <c r="AH685" s="98">
        <v>428</v>
      </c>
      <c r="AI685" s="98">
        <v>319</v>
      </c>
      <c r="AJ685" s="98">
        <v>130</v>
      </c>
      <c r="AK685" s="98">
        <v>68</v>
      </c>
      <c r="AL685" s="76">
        <v>29</v>
      </c>
      <c r="AM685" s="76">
        <v>40</v>
      </c>
      <c r="AN685" s="77">
        <v>52</v>
      </c>
      <c r="AO685" s="77">
        <v>179</v>
      </c>
      <c r="AP685" s="77">
        <v>274</v>
      </c>
      <c r="AQ685" s="77">
        <v>17</v>
      </c>
      <c r="AR685" s="77">
        <f t="shared" si="538"/>
        <v>522</v>
      </c>
      <c r="AS685" s="77">
        <v>85</v>
      </c>
      <c r="AT685" s="78">
        <v>7</v>
      </c>
      <c r="AU685" s="79">
        <v>43</v>
      </c>
      <c r="AV685" s="80">
        <f t="shared" si="513"/>
        <v>39.692307692307693</v>
      </c>
      <c r="AW685" s="80">
        <f t="shared" si="514"/>
        <v>51.539491298527437</v>
      </c>
      <c r="AX685" s="80">
        <f t="shared" si="515"/>
        <v>64.576802507836987</v>
      </c>
      <c r="AY685" s="81">
        <f t="shared" si="516"/>
        <v>15.709969788519636</v>
      </c>
      <c r="AZ685" s="81">
        <f t="shared" si="517"/>
        <v>41.822429906542055</v>
      </c>
      <c r="BA685" s="81">
        <f t="shared" si="518"/>
        <v>72.16035634743875</v>
      </c>
      <c r="BB685" s="81">
        <f t="shared" si="519"/>
        <v>57.35461801596351</v>
      </c>
      <c r="BC685" s="81">
        <f t="shared" si="520"/>
        <v>48.205128205128204</v>
      </c>
      <c r="BD685" s="82">
        <f t="shared" si="539"/>
        <v>125</v>
      </c>
      <c r="BE685" s="83">
        <v>28</v>
      </c>
      <c r="BF685" s="83">
        <v>41</v>
      </c>
      <c r="BG685" s="83">
        <v>53</v>
      </c>
      <c r="BH685" s="83">
        <v>175</v>
      </c>
      <c r="BI685" s="83">
        <v>283</v>
      </c>
      <c r="BJ685" s="83">
        <v>19</v>
      </c>
      <c r="BK685" s="77">
        <f t="shared" si="540"/>
        <v>530</v>
      </c>
      <c r="BL685" s="83">
        <f t="shared" si="521"/>
        <v>27</v>
      </c>
      <c r="BM685" s="84">
        <v>37</v>
      </c>
      <c r="BN685" s="83">
        <f t="shared" si="522"/>
        <v>38</v>
      </c>
      <c r="BO685" s="83">
        <f t="shared" si="523"/>
        <v>45</v>
      </c>
      <c r="BP685" s="83">
        <f t="shared" si="524"/>
        <v>166</v>
      </c>
      <c r="BQ685" s="83">
        <f t="shared" si="525"/>
        <v>278</v>
      </c>
      <c r="BR685" s="83">
        <f t="shared" si="526"/>
        <v>18</v>
      </c>
      <c r="BS685" s="77">
        <f t="shared" si="541"/>
        <v>507</v>
      </c>
      <c r="BT685" s="83">
        <f t="shared" si="527"/>
        <v>0</v>
      </c>
      <c r="BU685" s="77"/>
      <c r="BV685" s="83">
        <f t="shared" si="528"/>
        <v>0</v>
      </c>
      <c r="BW685" s="83">
        <f t="shared" si="529"/>
        <v>0</v>
      </c>
      <c r="BX685" s="83">
        <f t="shared" si="530"/>
        <v>0</v>
      </c>
      <c r="BY685" s="83">
        <f t="shared" si="531"/>
        <v>0</v>
      </c>
      <c r="BZ685" s="83">
        <f t="shared" si="532"/>
        <v>0</v>
      </c>
      <c r="CA685" s="77">
        <f t="shared" si="542"/>
        <v>0</v>
      </c>
      <c r="CB685" s="85">
        <v>1</v>
      </c>
      <c r="CC685" s="77">
        <v>3</v>
      </c>
      <c r="CD685" s="85">
        <v>3</v>
      </c>
      <c r="CE685" s="85">
        <v>8</v>
      </c>
      <c r="CF685" s="85">
        <v>9</v>
      </c>
      <c r="CG685" s="85">
        <v>5</v>
      </c>
      <c r="CH685" s="85">
        <v>1</v>
      </c>
      <c r="CI685" s="77">
        <f t="shared" si="543"/>
        <v>23</v>
      </c>
      <c r="CP685" s="77">
        <f t="shared" si="544"/>
        <v>0</v>
      </c>
      <c r="CQ685" s="85">
        <f t="shared" si="533"/>
        <v>0</v>
      </c>
      <c r="CR685" s="77"/>
      <c r="CS685" s="85">
        <f t="shared" si="502"/>
        <v>0</v>
      </c>
      <c r="CT685" s="85">
        <f t="shared" si="503"/>
        <v>0</v>
      </c>
      <c r="CU685" s="85">
        <f t="shared" si="504"/>
        <v>0</v>
      </c>
      <c r="CV685" s="85">
        <f t="shared" si="505"/>
        <v>0</v>
      </c>
      <c r="CW685" s="85">
        <f t="shared" si="501"/>
        <v>0</v>
      </c>
      <c r="CX685" s="77">
        <f t="shared" si="545"/>
        <v>0</v>
      </c>
      <c r="ET685" s="85">
        <v>25</v>
      </c>
      <c r="EU685" s="85">
        <v>27</v>
      </c>
      <c r="EV685" s="85">
        <v>26</v>
      </c>
      <c r="EW685" s="85">
        <v>113</v>
      </c>
      <c r="EX685" s="85">
        <v>176</v>
      </c>
      <c r="EY685" s="85">
        <v>6</v>
      </c>
      <c r="EZ685" s="85">
        <v>2</v>
      </c>
      <c r="FA685" s="85">
        <v>11</v>
      </c>
      <c r="FB685" s="85">
        <v>19</v>
      </c>
      <c r="FC685" s="85">
        <v>53</v>
      </c>
      <c r="FD685" s="85">
        <v>102</v>
      </c>
      <c r="FE685" s="85">
        <v>12</v>
      </c>
      <c r="FL685" s="86">
        <f t="shared" si="546"/>
        <v>45.899999999999977</v>
      </c>
      <c r="FM685" s="99">
        <f t="shared" si="534"/>
        <v>2</v>
      </c>
      <c r="FN685" s="99">
        <f t="shared" si="535"/>
        <v>0</v>
      </c>
      <c r="FO685" s="100">
        <f t="shared" si="536"/>
        <v>0.34</v>
      </c>
      <c r="FP685" s="100">
        <f t="shared" si="537"/>
        <v>0</v>
      </c>
      <c r="FQ685" s="101">
        <v>0.2056923424440931</v>
      </c>
      <c r="FR685" s="101">
        <v>0.19444170690844575</v>
      </c>
      <c r="FS685" s="101">
        <v>0.16986301369863008</v>
      </c>
      <c r="FT685" s="100" t="s">
        <v>2055</v>
      </c>
      <c r="FU685" s="100" t="s">
        <v>1942</v>
      </c>
      <c r="FV685" s="100" t="s">
        <v>1702</v>
      </c>
      <c r="FW685" s="100" t="s">
        <v>1926</v>
      </c>
      <c r="FX685" s="100" t="s">
        <v>1581</v>
      </c>
      <c r="FY685" s="100" t="s">
        <v>1528</v>
      </c>
      <c r="FZ685" s="100" t="s">
        <v>1655</v>
      </c>
      <c r="GA685" s="100" t="s">
        <v>2150</v>
      </c>
      <c r="GB685" s="100"/>
    </row>
    <row r="686" spans="1:184" hidden="1" x14ac:dyDescent="0.25">
      <c r="A686" s="32" t="s">
        <v>668</v>
      </c>
      <c r="B686" s="90" t="s">
        <v>673</v>
      </c>
      <c r="C686" s="41" t="str">
        <f>'[1]Özet tablo'!P685</f>
        <v>MANİSA</v>
      </c>
      <c r="D686" s="41"/>
      <c r="E686" s="41"/>
      <c r="F686" s="41"/>
      <c r="G686" s="91">
        <v>8</v>
      </c>
      <c r="H686" s="91">
        <v>77</v>
      </c>
      <c r="I686" s="91">
        <v>129</v>
      </c>
      <c r="J686" s="91">
        <v>214</v>
      </c>
      <c r="K686" s="92">
        <v>14</v>
      </c>
      <c r="L686" s="92">
        <v>84</v>
      </c>
      <c r="M686" s="92">
        <v>135</v>
      </c>
      <c r="N686" s="92">
        <v>233</v>
      </c>
      <c r="O686" s="93">
        <v>17</v>
      </c>
      <c r="P686" s="40">
        <v>17</v>
      </c>
      <c r="Q686" s="94">
        <f t="shared" si="547"/>
        <v>19</v>
      </c>
      <c r="R686" s="95">
        <f t="shared" si="548"/>
        <v>8.8785046728971959E-2</v>
      </c>
      <c r="S686" s="96">
        <v>152</v>
      </c>
      <c r="T686" s="96">
        <v>215</v>
      </c>
      <c r="U686" s="96">
        <v>189</v>
      </c>
      <c r="V686" s="96">
        <v>258</v>
      </c>
      <c r="W686" s="96">
        <v>404</v>
      </c>
      <c r="X686" s="96">
        <v>556</v>
      </c>
      <c r="Y686" s="73">
        <f t="shared" si="506"/>
        <v>9.2105263157894726</v>
      </c>
      <c r="Z686" s="73">
        <f t="shared" si="507"/>
        <v>39.069767441860463</v>
      </c>
      <c r="AA686" s="73">
        <f t="shared" si="508"/>
        <v>71.428571428571431</v>
      </c>
      <c r="AB686" s="73">
        <f t="shared" si="509"/>
        <v>54.207920792079214</v>
      </c>
      <c r="AC686" s="73">
        <f t="shared" si="510"/>
        <v>41.906474820143885</v>
      </c>
      <c r="AD686" s="97">
        <f t="shared" si="511"/>
        <v>185</v>
      </c>
      <c r="AE686" s="40">
        <f t="shared" si="512"/>
        <v>54</v>
      </c>
      <c r="AF686" s="98">
        <v>209</v>
      </c>
      <c r="AG686" s="98">
        <v>161</v>
      </c>
      <c r="AH686" s="98">
        <v>198</v>
      </c>
      <c r="AI686" s="98">
        <v>148</v>
      </c>
      <c r="AJ686" s="98">
        <v>71</v>
      </c>
      <c r="AK686" s="98">
        <v>46</v>
      </c>
      <c r="AL686" s="76">
        <v>8</v>
      </c>
      <c r="AM686" s="76">
        <v>14</v>
      </c>
      <c r="AN686" s="77">
        <v>9</v>
      </c>
      <c r="AO686" s="77">
        <v>87</v>
      </c>
      <c r="AP686" s="77">
        <v>124</v>
      </c>
      <c r="AQ686" s="77">
        <v>3</v>
      </c>
      <c r="AR686" s="77">
        <f t="shared" si="538"/>
        <v>223</v>
      </c>
      <c r="AS686" s="77">
        <v>33</v>
      </c>
      <c r="AT686" s="78">
        <v>21</v>
      </c>
      <c r="AU686" s="79">
        <v>38</v>
      </c>
      <c r="AV686" s="80">
        <f t="shared" si="513"/>
        <v>33.333333333333329</v>
      </c>
      <c r="AW686" s="80">
        <f t="shared" si="514"/>
        <v>52.312138728323696</v>
      </c>
      <c r="AX686" s="80">
        <f t="shared" si="515"/>
        <v>63.513513513513509</v>
      </c>
      <c r="AY686" s="81">
        <f t="shared" si="516"/>
        <v>5.5900621118012426</v>
      </c>
      <c r="AZ686" s="81">
        <f t="shared" si="517"/>
        <v>43.939393939393938</v>
      </c>
      <c r="BA686" s="81">
        <f t="shared" si="518"/>
        <v>83.561643835616437</v>
      </c>
      <c r="BB686" s="81">
        <f t="shared" si="519"/>
        <v>64.748201438848923</v>
      </c>
      <c r="BC686" s="81">
        <f t="shared" si="520"/>
        <v>50.526315789473685</v>
      </c>
      <c r="BD686" s="82">
        <f t="shared" si="539"/>
        <v>36</v>
      </c>
      <c r="BE686" s="83">
        <v>8</v>
      </c>
      <c r="BF686" s="83">
        <v>15</v>
      </c>
      <c r="BG686" s="83">
        <v>10</v>
      </c>
      <c r="BH686" s="83">
        <v>80</v>
      </c>
      <c r="BI686" s="83">
        <v>127</v>
      </c>
      <c r="BJ686" s="83">
        <v>4</v>
      </c>
      <c r="BK686" s="77">
        <f t="shared" si="540"/>
        <v>221</v>
      </c>
      <c r="BL686" s="83">
        <f t="shared" si="521"/>
        <v>7</v>
      </c>
      <c r="BM686" s="84">
        <v>13</v>
      </c>
      <c r="BN686" s="83">
        <f t="shared" si="522"/>
        <v>14</v>
      </c>
      <c r="BO686" s="83">
        <f t="shared" si="523"/>
        <v>10</v>
      </c>
      <c r="BP686" s="83">
        <f t="shared" si="524"/>
        <v>75</v>
      </c>
      <c r="BQ686" s="83">
        <f t="shared" si="525"/>
        <v>120</v>
      </c>
      <c r="BR686" s="83">
        <f t="shared" si="526"/>
        <v>4</v>
      </c>
      <c r="BS686" s="77">
        <f t="shared" si="541"/>
        <v>209</v>
      </c>
      <c r="BT686" s="83">
        <f t="shared" si="527"/>
        <v>0</v>
      </c>
      <c r="BU686" s="77"/>
      <c r="BV686" s="83">
        <f t="shared" si="528"/>
        <v>0</v>
      </c>
      <c r="BW686" s="83">
        <f t="shared" si="529"/>
        <v>0</v>
      </c>
      <c r="BX686" s="83">
        <f t="shared" si="530"/>
        <v>0</v>
      </c>
      <c r="BY686" s="83">
        <f t="shared" si="531"/>
        <v>0</v>
      </c>
      <c r="BZ686" s="83">
        <f t="shared" si="532"/>
        <v>0</v>
      </c>
      <c r="CA686" s="77">
        <f t="shared" si="542"/>
        <v>0</v>
      </c>
      <c r="CC686" s="77"/>
      <c r="CI686" s="77">
        <f t="shared" si="543"/>
        <v>0</v>
      </c>
      <c r="CP686" s="77">
        <f t="shared" si="544"/>
        <v>0</v>
      </c>
      <c r="CQ686" s="85">
        <f t="shared" si="533"/>
        <v>1</v>
      </c>
      <c r="CR686" s="77">
        <v>1</v>
      </c>
      <c r="CS686" s="85">
        <f t="shared" si="502"/>
        <v>1</v>
      </c>
      <c r="CT686" s="85">
        <f t="shared" si="503"/>
        <v>0</v>
      </c>
      <c r="CU686" s="85">
        <f t="shared" si="504"/>
        <v>5</v>
      </c>
      <c r="CV686" s="85">
        <f t="shared" si="505"/>
        <v>7</v>
      </c>
      <c r="CW686" s="85">
        <f t="shared" si="501"/>
        <v>0</v>
      </c>
      <c r="CX686" s="77">
        <f t="shared" si="545"/>
        <v>12</v>
      </c>
      <c r="CY686" s="85">
        <v>1</v>
      </c>
      <c r="CZ686" s="85">
        <v>1</v>
      </c>
      <c r="DA686" s="85">
        <v>0</v>
      </c>
      <c r="DB686" s="85">
        <v>5</v>
      </c>
      <c r="DC686" s="85">
        <v>7</v>
      </c>
      <c r="DD686" s="85">
        <v>0</v>
      </c>
      <c r="ET686" s="85">
        <v>6</v>
      </c>
      <c r="EU686" s="85">
        <v>10</v>
      </c>
      <c r="EV686" s="85">
        <v>2</v>
      </c>
      <c r="EW686" s="85">
        <v>51</v>
      </c>
      <c r="EX686" s="85">
        <v>93</v>
      </c>
      <c r="EY686" s="85">
        <v>4</v>
      </c>
      <c r="EZ686" s="85">
        <v>1</v>
      </c>
      <c r="FA686" s="85">
        <v>4</v>
      </c>
      <c r="FB686" s="85">
        <v>8</v>
      </c>
      <c r="FC686" s="85">
        <v>24</v>
      </c>
      <c r="FD686" s="85">
        <v>27</v>
      </c>
      <c r="FE686" s="85">
        <v>0</v>
      </c>
      <c r="FL686" s="86">
        <f t="shared" si="546"/>
        <v>7.1999999999999886</v>
      </c>
      <c r="FM686" s="99">
        <f t="shared" si="534"/>
        <v>0</v>
      </c>
      <c r="FN686" s="99">
        <f t="shared" si="535"/>
        <v>0</v>
      </c>
      <c r="FO686" s="100">
        <f t="shared" si="536"/>
        <v>0</v>
      </c>
      <c r="FP686" s="100">
        <f t="shared" si="537"/>
        <v>0</v>
      </c>
      <c r="FQ686" s="101">
        <v>0.25413032539416314</v>
      </c>
      <c r="FR686" s="101">
        <v>0.18193277310924366</v>
      </c>
      <c r="FS686" s="101">
        <v>0.1054010036094729</v>
      </c>
      <c r="FT686" s="100" t="s">
        <v>1688</v>
      </c>
      <c r="FU686" s="100" t="s">
        <v>1747</v>
      </c>
      <c r="FV686" s="100" t="s">
        <v>1748</v>
      </c>
      <c r="FW686" s="100" t="s">
        <v>1661</v>
      </c>
      <c r="FX686" s="100" t="s">
        <v>1749</v>
      </c>
      <c r="FY686" s="100" t="s">
        <v>1750</v>
      </c>
      <c r="FZ686" s="100" t="s">
        <v>1634</v>
      </c>
      <c r="GA686" s="100" t="s">
        <v>1689</v>
      </c>
      <c r="GB686" s="100"/>
    </row>
    <row r="687" spans="1:184" hidden="1" x14ac:dyDescent="0.25">
      <c r="A687" s="32" t="s">
        <v>668</v>
      </c>
      <c r="B687" s="90" t="s">
        <v>674</v>
      </c>
      <c r="C687" s="41" t="str">
        <f>'[1]Özet tablo'!P686</f>
        <v>MANİSA</v>
      </c>
      <c r="D687" s="41"/>
      <c r="E687" s="41"/>
      <c r="F687" s="41"/>
      <c r="G687" s="91">
        <v>44</v>
      </c>
      <c r="H687" s="91">
        <v>153</v>
      </c>
      <c r="I687" s="91">
        <v>159</v>
      </c>
      <c r="J687" s="91">
        <v>356</v>
      </c>
      <c r="K687" s="92">
        <v>72</v>
      </c>
      <c r="L687" s="92">
        <v>132</v>
      </c>
      <c r="M687" s="92">
        <v>171</v>
      </c>
      <c r="N687" s="92">
        <v>375</v>
      </c>
      <c r="O687" s="93">
        <v>18</v>
      </c>
      <c r="P687" s="40">
        <v>41</v>
      </c>
      <c r="Q687" s="94">
        <f t="shared" si="547"/>
        <v>19</v>
      </c>
      <c r="R687" s="95">
        <f t="shared" si="548"/>
        <v>5.3370786516853931E-2</v>
      </c>
      <c r="S687" s="96">
        <v>240</v>
      </c>
      <c r="T687" s="96">
        <v>317</v>
      </c>
      <c r="U687" s="96">
        <v>205</v>
      </c>
      <c r="V687" s="96">
        <v>291</v>
      </c>
      <c r="W687" s="96">
        <v>522</v>
      </c>
      <c r="X687" s="96">
        <v>762</v>
      </c>
      <c r="Y687" s="73">
        <f t="shared" si="506"/>
        <v>30</v>
      </c>
      <c r="Z687" s="73">
        <f t="shared" si="507"/>
        <v>41.640378548895903</v>
      </c>
      <c r="AA687" s="73">
        <f t="shared" si="508"/>
        <v>72.195121951219505</v>
      </c>
      <c r="AB687" s="73">
        <f t="shared" si="509"/>
        <v>53.639846743295017</v>
      </c>
      <c r="AC687" s="73">
        <f t="shared" si="510"/>
        <v>46.194225721784775</v>
      </c>
      <c r="AD687" s="97">
        <f t="shared" si="511"/>
        <v>242</v>
      </c>
      <c r="AE687" s="40">
        <f t="shared" si="512"/>
        <v>57</v>
      </c>
      <c r="AF687" s="98">
        <v>285</v>
      </c>
      <c r="AG687" s="98">
        <v>235</v>
      </c>
      <c r="AH687" s="98">
        <v>305</v>
      </c>
      <c r="AI687" s="98">
        <v>222</v>
      </c>
      <c r="AJ687" s="98">
        <v>85</v>
      </c>
      <c r="AK687" s="98">
        <v>50</v>
      </c>
      <c r="AL687" s="76">
        <v>22</v>
      </c>
      <c r="AM687" s="76">
        <v>32</v>
      </c>
      <c r="AN687" s="77">
        <v>69</v>
      </c>
      <c r="AO687" s="77">
        <v>143</v>
      </c>
      <c r="AP687" s="77">
        <v>203</v>
      </c>
      <c r="AQ687" s="77">
        <v>6</v>
      </c>
      <c r="AR687" s="77">
        <f t="shared" si="538"/>
        <v>421</v>
      </c>
      <c r="AS687" s="77">
        <v>55</v>
      </c>
      <c r="AT687" s="78">
        <v>11</v>
      </c>
      <c r="AU687" s="79">
        <v>31</v>
      </c>
      <c r="AV687" s="80">
        <f t="shared" si="513"/>
        <v>48.796498905908095</v>
      </c>
      <c r="AW687" s="80">
        <f t="shared" si="514"/>
        <v>56.356736242884253</v>
      </c>
      <c r="AX687" s="80">
        <f t="shared" si="515"/>
        <v>69.369369369369366</v>
      </c>
      <c r="AY687" s="81">
        <f t="shared" si="516"/>
        <v>29.361702127659573</v>
      </c>
      <c r="AZ687" s="81">
        <f t="shared" si="517"/>
        <v>46.885245901639344</v>
      </c>
      <c r="BA687" s="81">
        <f t="shared" si="518"/>
        <v>79.804560260586328</v>
      </c>
      <c r="BB687" s="81">
        <f t="shared" si="519"/>
        <v>63.398692810457511</v>
      </c>
      <c r="BC687" s="81">
        <f t="shared" si="520"/>
        <v>57.933579335793361</v>
      </c>
      <c r="BD687" s="82">
        <f t="shared" si="539"/>
        <v>62</v>
      </c>
      <c r="BE687" s="83">
        <v>23</v>
      </c>
      <c r="BF687" s="83">
        <v>30</v>
      </c>
      <c r="BG687" s="83">
        <v>65</v>
      </c>
      <c r="BH687" s="83">
        <v>160</v>
      </c>
      <c r="BI687" s="83">
        <v>211</v>
      </c>
      <c r="BJ687" s="83">
        <v>9</v>
      </c>
      <c r="BK687" s="77">
        <f t="shared" si="540"/>
        <v>445</v>
      </c>
      <c r="BL687" s="83">
        <f t="shared" si="521"/>
        <v>22</v>
      </c>
      <c r="BM687" s="84">
        <v>32</v>
      </c>
      <c r="BN687" s="83">
        <f t="shared" si="522"/>
        <v>28</v>
      </c>
      <c r="BO687" s="83">
        <f t="shared" si="523"/>
        <v>64</v>
      </c>
      <c r="BP687" s="83">
        <f t="shared" si="524"/>
        <v>137</v>
      </c>
      <c r="BQ687" s="83">
        <f t="shared" si="525"/>
        <v>205</v>
      </c>
      <c r="BR687" s="83">
        <f t="shared" si="526"/>
        <v>8</v>
      </c>
      <c r="BS687" s="77">
        <f t="shared" si="541"/>
        <v>414</v>
      </c>
      <c r="BT687" s="83">
        <f t="shared" si="527"/>
        <v>0</v>
      </c>
      <c r="BU687" s="77"/>
      <c r="BV687" s="83">
        <f t="shared" si="528"/>
        <v>0</v>
      </c>
      <c r="BW687" s="83">
        <f t="shared" si="529"/>
        <v>0</v>
      </c>
      <c r="BX687" s="83">
        <f t="shared" si="530"/>
        <v>0</v>
      </c>
      <c r="BY687" s="83">
        <f t="shared" si="531"/>
        <v>0</v>
      </c>
      <c r="BZ687" s="83">
        <f t="shared" si="532"/>
        <v>0</v>
      </c>
      <c r="CA687" s="77">
        <f t="shared" si="542"/>
        <v>0</v>
      </c>
      <c r="CC687" s="77"/>
      <c r="CI687" s="77">
        <f t="shared" si="543"/>
        <v>0</v>
      </c>
      <c r="CP687" s="77">
        <f t="shared" si="544"/>
        <v>0</v>
      </c>
      <c r="CQ687" s="85">
        <f t="shared" si="533"/>
        <v>1</v>
      </c>
      <c r="CR687" s="77"/>
      <c r="CS687" s="85">
        <f t="shared" si="502"/>
        <v>2</v>
      </c>
      <c r="CT687" s="85">
        <f t="shared" si="503"/>
        <v>1</v>
      </c>
      <c r="CU687" s="85">
        <f t="shared" si="504"/>
        <v>23</v>
      </c>
      <c r="CV687" s="85">
        <f t="shared" si="505"/>
        <v>6</v>
      </c>
      <c r="CW687" s="85">
        <f t="shared" si="501"/>
        <v>1</v>
      </c>
      <c r="CX687" s="77">
        <f t="shared" si="545"/>
        <v>31</v>
      </c>
      <c r="CY687" s="85">
        <v>1</v>
      </c>
      <c r="CZ687" s="85">
        <v>2</v>
      </c>
      <c r="DA687" s="85">
        <v>1</v>
      </c>
      <c r="DB687" s="85">
        <v>23</v>
      </c>
      <c r="DC687" s="85">
        <v>6</v>
      </c>
      <c r="DD687" s="85">
        <v>1</v>
      </c>
      <c r="ET687" s="85">
        <v>20</v>
      </c>
      <c r="EU687" s="85">
        <v>21</v>
      </c>
      <c r="EV687" s="85">
        <v>26</v>
      </c>
      <c r="EW687" s="85">
        <v>86</v>
      </c>
      <c r="EX687" s="85">
        <v>161</v>
      </c>
      <c r="EY687" s="85">
        <v>6</v>
      </c>
      <c r="EZ687" s="85">
        <v>2</v>
      </c>
      <c r="FA687" s="85">
        <v>7</v>
      </c>
      <c r="FB687" s="85">
        <v>38</v>
      </c>
      <c r="FC687" s="85">
        <v>51</v>
      </c>
      <c r="FD687" s="85">
        <v>44</v>
      </c>
      <c r="FE687" s="85">
        <v>2</v>
      </c>
      <c r="FL687" s="86">
        <f t="shared" si="546"/>
        <v>5.8999999999999773</v>
      </c>
      <c r="FM687" s="99">
        <f t="shared" si="534"/>
        <v>0</v>
      </c>
      <c r="FN687" s="99">
        <f t="shared" si="535"/>
        <v>0</v>
      </c>
      <c r="FO687" s="100">
        <f t="shared" si="536"/>
        <v>0</v>
      </c>
      <c r="FP687" s="100">
        <f t="shared" si="537"/>
        <v>0</v>
      </c>
      <c r="FQ687" s="101">
        <v>0.30230528870125978</v>
      </c>
      <c r="FR687" s="101">
        <v>6.962128609482926E-2</v>
      </c>
      <c r="FS687" s="101">
        <v>9.402123751899534E-2</v>
      </c>
      <c r="FT687" s="100" t="s">
        <v>1581</v>
      </c>
      <c r="FU687" s="100" t="s">
        <v>2151</v>
      </c>
      <c r="FV687" s="100" t="s">
        <v>1993</v>
      </c>
      <c r="FW687" s="100" t="s">
        <v>2152</v>
      </c>
      <c r="FX687" s="100" t="s">
        <v>2084</v>
      </c>
      <c r="FY687" s="100" t="s">
        <v>2300</v>
      </c>
      <c r="FZ687" s="100" t="s">
        <v>2161</v>
      </c>
      <c r="GA687" s="100" t="s">
        <v>2147</v>
      </c>
      <c r="GB687" s="100"/>
    </row>
    <row r="688" spans="1:184" hidden="1" x14ac:dyDescent="0.25">
      <c r="A688" s="32" t="s">
        <v>668</v>
      </c>
      <c r="B688" s="90" t="s">
        <v>675</v>
      </c>
      <c r="C688" s="41" t="str">
        <f>'[1]Özet tablo'!P687</f>
        <v>MANİSA</v>
      </c>
      <c r="D688" s="41"/>
      <c r="E688" s="41"/>
      <c r="F688" s="41"/>
      <c r="G688" s="91">
        <v>36</v>
      </c>
      <c r="H688" s="91">
        <v>152</v>
      </c>
      <c r="I688" s="91">
        <v>295</v>
      </c>
      <c r="J688" s="91">
        <v>483</v>
      </c>
      <c r="K688" s="92">
        <v>43</v>
      </c>
      <c r="L688" s="92">
        <v>136</v>
      </c>
      <c r="M688" s="92">
        <v>263</v>
      </c>
      <c r="N688" s="92">
        <v>442</v>
      </c>
      <c r="O688" s="93">
        <v>18</v>
      </c>
      <c r="P688" s="40">
        <v>58</v>
      </c>
      <c r="Q688" s="94">
        <f t="shared" si="547"/>
        <v>-41</v>
      </c>
      <c r="R688" s="95">
        <f t="shared" si="548"/>
        <v>-8.4886128364389232E-2</v>
      </c>
      <c r="S688" s="96">
        <v>414</v>
      </c>
      <c r="T688" s="96">
        <v>486</v>
      </c>
      <c r="U688" s="96">
        <v>381</v>
      </c>
      <c r="V688" s="96">
        <v>513</v>
      </c>
      <c r="W688" s="96">
        <v>867</v>
      </c>
      <c r="X688" s="96">
        <v>1281</v>
      </c>
      <c r="Y688" s="73">
        <f t="shared" si="506"/>
        <v>10.386473429951691</v>
      </c>
      <c r="Z688" s="73">
        <f t="shared" si="507"/>
        <v>27.983539094650205</v>
      </c>
      <c r="AA688" s="73">
        <f t="shared" si="508"/>
        <v>58.530183727034121</v>
      </c>
      <c r="AB688" s="73">
        <f t="shared" si="509"/>
        <v>41.407151095732409</v>
      </c>
      <c r="AC688" s="73">
        <f t="shared" si="510"/>
        <v>31.381733021077284</v>
      </c>
      <c r="AD688" s="97">
        <f t="shared" si="511"/>
        <v>508</v>
      </c>
      <c r="AE688" s="40">
        <f t="shared" si="512"/>
        <v>158</v>
      </c>
      <c r="AF688" s="98">
        <v>538</v>
      </c>
      <c r="AG688" s="98">
        <v>417</v>
      </c>
      <c r="AH688" s="98">
        <v>526</v>
      </c>
      <c r="AI688" s="98">
        <v>345</v>
      </c>
      <c r="AJ688" s="98">
        <v>136</v>
      </c>
      <c r="AK688" s="98">
        <v>111</v>
      </c>
      <c r="AL688" s="76">
        <v>15</v>
      </c>
      <c r="AM688" s="76">
        <v>29</v>
      </c>
      <c r="AN688" s="77">
        <v>59</v>
      </c>
      <c r="AO688" s="77">
        <v>138</v>
      </c>
      <c r="AP688" s="77">
        <v>266</v>
      </c>
      <c r="AQ688" s="77">
        <v>13</v>
      </c>
      <c r="AR688" s="77">
        <f t="shared" si="538"/>
        <v>476</v>
      </c>
      <c r="AS688" s="77">
        <v>85</v>
      </c>
      <c r="AT688" s="78">
        <v>7</v>
      </c>
      <c r="AU688" s="79">
        <v>35</v>
      </c>
      <c r="AV688" s="80">
        <f t="shared" si="513"/>
        <v>33.202099737532805</v>
      </c>
      <c r="AW688" s="80">
        <f t="shared" si="514"/>
        <v>38.117106773823188</v>
      </c>
      <c r="AX688" s="80">
        <f t="shared" si="515"/>
        <v>56.231884057971016</v>
      </c>
      <c r="AY688" s="81">
        <f t="shared" si="516"/>
        <v>14.148681055155876</v>
      </c>
      <c r="AZ688" s="81">
        <f t="shared" si="517"/>
        <v>26.235741444866921</v>
      </c>
      <c r="BA688" s="81">
        <f t="shared" si="518"/>
        <v>64.033264033264032</v>
      </c>
      <c r="BB688" s="81">
        <f t="shared" si="519"/>
        <v>44.289970208540218</v>
      </c>
      <c r="BC688" s="81">
        <f t="shared" si="520"/>
        <v>40.86859688195991</v>
      </c>
      <c r="BD688" s="82">
        <f t="shared" si="539"/>
        <v>173</v>
      </c>
      <c r="BE688" s="83">
        <v>16</v>
      </c>
      <c r="BF688" s="83">
        <v>33</v>
      </c>
      <c r="BG688" s="83">
        <v>51</v>
      </c>
      <c r="BH688" s="83">
        <v>135</v>
      </c>
      <c r="BI688" s="83">
        <v>267</v>
      </c>
      <c r="BJ688" s="83">
        <v>22</v>
      </c>
      <c r="BK688" s="77">
        <f t="shared" si="540"/>
        <v>475</v>
      </c>
      <c r="BL688" s="83">
        <f t="shared" si="521"/>
        <v>14</v>
      </c>
      <c r="BM688" s="84">
        <v>24</v>
      </c>
      <c r="BN688" s="83">
        <f t="shared" si="522"/>
        <v>28</v>
      </c>
      <c r="BO688" s="83">
        <f t="shared" si="523"/>
        <v>35</v>
      </c>
      <c r="BP688" s="83">
        <f t="shared" si="524"/>
        <v>111</v>
      </c>
      <c r="BQ688" s="83">
        <f t="shared" si="525"/>
        <v>243</v>
      </c>
      <c r="BR688" s="83">
        <f t="shared" si="526"/>
        <v>20</v>
      </c>
      <c r="BS688" s="77">
        <f t="shared" si="541"/>
        <v>409</v>
      </c>
      <c r="BT688" s="83">
        <f t="shared" si="527"/>
        <v>1</v>
      </c>
      <c r="BU688" s="77">
        <v>2</v>
      </c>
      <c r="BV688" s="83">
        <f t="shared" si="528"/>
        <v>2</v>
      </c>
      <c r="BW688" s="83">
        <f t="shared" si="529"/>
        <v>0</v>
      </c>
      <c r="BX688" s="83">
        <f t="shared" si="530"/>
        <v>5</v>
      </c>
      <c r="BY688" s="83">
        <f t="shared" si="531"/>
        <v>17</v>
      </c>
      <c r="BZ688" s="83">
        <f t="shared" si="532"/>
        <v>1</v>
      </c>
      <c r="CA688" s="77">
        <f t="shared" si="542"/>
        <v>23</v>
      </c>
      <c r="CB688" s="85">
        <v>1</v>
      </c>
      <c r="CC688" s="77">
        <v>3</v>
      </c>
      <c r="CD688" s="85">
        <v>3</v>
      </c>
      <c r="CE688" s="85">
        <v>16</v>
      </c>
      <c r="CF688" s="85">
        <v>19</v>
      </c>
      <c r="CG688" s="85">
        <v>7</v>
      </c>
      <c r="CH688" s="85">
        <v>1</v>
      </c>
      <c r="CI688" s="77">
        <f t="shared" si="543"/>
        <v>43</v>
      </c>
      <c r="CP688" s="77">
        <f t="shared" si="544"/>
        <v>0</v>
      </c>
      <c r="CQ688" s="85">
        <f t="shared" si="533"/>
        <v>0</v>
      </c>
      <c r="CR688" s="77"/>
      <c r="CS688" s="85">
        <f t="shared" si="502"/>
        <v>0</v>
      </c>
      <c r="CT688" s="85">
        <f t="shared" si="503"/>
        <v>0</v>
      </c>
      <c r="CU688" s="85">
        <f t="shared" si="504"/>
        <v>0</v>
      </c>
      <c r="CV688" s="85">
        <f t="shared" si="505"/>
        <v>0</v>
      </c>
      <c r="CW688" s="85">
        <f t="shared" si="501"/>
        <v>0</v>
      </c>
      <c r="CX688" s="77">
        <f t="shared" si="545"/>
        <v>0</v>
      </c>
      <c r="DP688" s="85">
        <v>1</v>
      </c>
      <c r="DQ688" s="85">
        <v>2</v>
      </c>
      <c r="DR688" s="85">
        <v>3</v>
      </c>
      <c r="DS688" s="85">
        <v>12</v>
      </c>
      <c r="DT688" s="85">
        <v>17</v>
      </c>
      <c r="DU688" s="85">
        <v>1</v>
      </c>
      <c r="DV688" s="85">
        <v>1</v>
      </c>
      <c r="DW688" s="85">
        <v>2</v>
      </c>
      <c r="DX688" s="85">
        <v>0</v>
      </c>
      <c r="DY688" s="85">
        <v>5</v>
      </c>
      <c r="DZ688" s="85">
        <v>17</v>
      </c>
      <c r="EA688" s="85">
        <v>1</v>
      </c>
      <c r="ET688" s="85">
        <v>11</v>
      </c>
      <c r="EU688" s="85">
        <v>14</v>
      </c>
      <c r="EV688" s="85">
        <v>8</v>
      </c>
      <c r="EW688" s="85">
        <v>43</v>
      </c>
      <c r="EX688" s="85">
        <v>135</v>
      </c>
      <c r="EY688" s="85">
        <v>6</v>
      </c>
      <c r="EZ688" s="85">
        <v>2</v>
      </c>
      <c r="FA688" s="85">
        <v>12</v>
      </c>
      <c r="FB688" s="85">
        <v>24</v>
      </c>
      <c r="FC688" s="85">
        <v>56</v>
      </c>
      <c r="FD688" s="85">
        <v>91</v>
      </c>
      <c r="FE688" s="85">
        <v>13</v>
      </c>
      <c r="FL688" s="86">
        <f t="shared" si="546"/>
        <v>185.69999999999993</v>
      </c>
      <c r="FM688" s="99">
        <f t="shared" si="534"/>
        <v>9</v>
      </c>
      <c r="FN688" s="99">
        <f t="shared" si="535"/>
        <v>1</v>
      </c>
      <c r="FO688" s="100">
        <f t="shared" si="536"/>
        <v>1.53</v>
      </c>
      <c r="FP688" s="100">
        <f t="shared" si="537"/>
        <v>171</v>
      </c>
      <c r="FQ688" s="101">
        <v>0.372371740958789</v>
      </c>
      <c r="FR688" s="101">
        <v>0.20729684908789392</v>
      </c>
      <c r="FS688" s="101">
        <v>0.1878787878787879</v>
      </c>
      <c r="FT688" s="100" t="s">
        <v>1696</v>
      </c>
      <c r="FU688" s="100" t="s">
        <v>1627</v>
      </c>
      <c r="FV688" s="100" t="s">
        <v>1677</v>
      </c>
      <c r="FW688" s="100" t="s">
        <v>1684</v>
      </c>
      <c r="FX688" s="100" t="s">
        <v>2054</v>
      </c>
      <c r="FY688" s="100" t="s">
        <v>2055</v>
      </c>
      <c r="FZ688" s="100" t="s">
        <v>1984</v>
      </c>
      <c r="GA688" s="100" t="s">
        <v>1790</v>
      </c>
      <c r="GB688" s="100"/>
    </row>
    <row r="689" spans="1:184" hidden="1" x14ac:dyDescent="0.25">
      <c r="A689" s="32" t="s">
        <v>668</v>
      </c>
      <c r="B689" s="90" t="s">
        <v>1018</v>
      </c>
      <c r="C689" s="41" t="str">
        <f>'[1]Özet tablo'!P688</f>
        <v>MANİSA</v>
      </c>
      <c r="D689" s="41"/>
      <c r="E689" s="41"/>
      <c r="F689" s="41"/>
      <c r="G689" s="91">
        <v>19</v>
      </c>
      <c r="H689" s="91">
        <v>45</v>
      </c>
      <c r="I689" s="91">
        <v>41</v>
      </c>
      <c r="J689" s="91">
        <v>105</v>
      </c>
      <c r="K689" s="92">
        <v>15</v>
      </c>
      <c r="L689" s="92">
        <v>53</v>
      </c>
      <c r="M689" s="92">
        <v>60</v>
      </c>
      <c r="N689" s="92">
        <v>128</v>
      </c>
      <c r="O689" s="93">
        <v>12</v>
      </c>
      <c r="P689" s="40">
        <v>17</v>
      </c>
      <c r="Q689" s="94">
        <f t="shared" si="547"/>
        <v>23</v>
      </c>
      <c r="R689" s="95">
        <f t="shared" si="548"/>
        <v>0.21904761904761905</v>
      </c>
      <c r="S689" s="96">
        <v>97</v>
      </c>
      <c r="T689" s="96">
        <v>132</v>
      </c>
      <c r="U689" s="96">
        <v>92</v>
      </c>
      <c r="V689" s="96">
        <v>125</v>
      </c>
      <c r="W689" s="96">
        <v>224</v>
      </c>
      <c r="X689" s="96">
        <v>321</v>
      </c>
      <c r="Y689" s="73">
        <f t="shared" si="506"/>
        <v>15.463917525773196</v>
      </c>
      <c r="Z689" s="73">
        <f t="shared" si="507"/>
        <v>40.151515151515149</v>
      </c>
      <c r="AA689" s="73">
        <f t="shared" si="508"/>
        <v>59.782608695652172</v>
      </c>
      <c r="AB689" s="73">
        <f t="shared" si="509"/>
        <v>48.214285714285715</v>
      </c>
      <c r="AC689" s="73">
        <f t="shared" si="510"/>
        <v>38.31775700934579</v>
      </c>
      <c r="AD689" s="97">
        <f t="shared" si="511"/>
        <v>116</v>
      </c>
      <c r="AE689" s="40">
        <f t="shared" si="512"/>
        <v>37</v>
      </c>
      <c r="AF689" s="98">
        <v>123</v>
      </c>
      <c r="AG689" s="98">
        <v>94</v>
      </c>
      <c r="AH689" s="98">
        <v>130</v>
      </c>
      <c r="AI689" s="98">
        <v>103</v>
      </c>
      <c r="AJ689" s="98">
        <v>35</v>
      </c>
      <c r="AK689" s="98">
        <v>25</v>
      </c>
      <c r="AL689" s="76">
        <v>4</v>
      </c>
      <c r="AM689" s="76">
        <v>9</v>
      </c>
      <c r="AN689" s="77">
        <v>24</v>
      </c>
      <c r="AO689" s="77">
        <v>58</v>
      </c>
      <c r="AP689" s="77">
        <v>83</v>
      </c>
      <c r="AQ689" s="77">
        <v>1</v>
      </c>
      <c r="AR689" s="77">
        <f t="shared" si="538"/>
        <v>166</v>
      </c>
      <c r="AS689" s="77">
        <v>15</v>
      </c>
      <c r="AT689" s="78">
        <v>6</v>
      </c>
      <c r="AU689" s="79">
        <v>9</v>
      </c>
      <c r="AV689" s="80">
        <f t="shared" si="513"/>
        <v>47.208121827411169</v>
      </c>
      <c r="AW689" s="80">
        <f t="shared" si="514"/>
        <v>54.506437768240346</v>
      </c>
      <c r="AX689" s="80">
        <f t="shared" si="515"/>
        <v>66.990291262135926</v>
      </c>
      <c r="AY689" s="81">
        <f t="shared" si="516"/>
        <v>25.531914893617021</v>
      </c>
      <c r="AZ689" s="81">
        <f t="shared" si="517"/>
        <v>44.61538461538462</v>
      </c>
      <c r="BA689" s="81">
        <f t="shared" si="518"/>
        <v>71.014492753623188</v>
      </c>
      <c r="BB689" s="81">
        <f t="shared" si="519"/>
        <v>58.208955223880601</v>
      </c>
      <c r="BC689" s="81">
        <f t="shared" si="520"/>
        <v>52.586206896551722</v>
      </c>
      <c r="BD689" s="82">
        <f t="shared" si="539"/>
        <v>40</v>
      </c>
      <c r="BE689" s="83">
        <v>4</v>
      </c>
      <c r="BF689" s="83">
        <v>10</v>
      </c>
      <c r="BG689" s="83">
        <v>24</v>
      </c>
      <c r="BH689" s="83">
        <v>55</v>
      </c>
      <c r="BI689" s="83">
        <v>86</v>
      </c>
      <c r="BJ689" s="83">
        <v>2</v>
      </c>
      <c r="BK689" s="77">
        <f t="shared" si="540"/>
        <v>167</v>
      </c>
      <c r="BL689" s="83">
        <f t="shared" si="521"/>
        <v>4</v>
      </c>
      <c r="BM689" s="84">
        <v>9</v>
      </c>
      <c r="BN689" s="83">
        <f t="shared" si="522"/>
        <v>10</v>
      </c>
      <c r="BO689" s="83">
        <f t="shared" si="523"/>
        <v>24</v>
      </c>
      <c r="BP689" s="83">
        <f t="shared" si="524"/>
        <v>55</v>
      </c>
      <c r="BQ689" s="83">
        <f t="shared" si="525"/>
        <v>86</v>
      </c>
      <c r="BR689" s="83">
        <f t="shared" si="526"/>
        <v>2</v>
      </c>
      <c r="BS689" s="77">
        <f t="shared" si="541"/>
        <v>167</v>
      </c>
      <c r="BT689" s="83">
        <f t="shared" si="527"/>
        <v>0</v>
      </c>
      <c r="BU689" s="77"/>
      <c r="BV689" s="83">
        <f t="shared" si="528"/>
        <v>0</v>
      </c>
      <c r="BW689" s="83">
        <f t="shared" si="529"/>
        <v>0</v>
      </c>
      <c r="BX689" s="83">
        <f t="shared" si="530"/>
        <v>0</v>
      </c>
      <c r="BY689" s="83">
        <f t="shared" si="531"/>
        <v>0</v>
      </c>
      <c r="BZ689" s="83">
        <f t="shared" si="532"/>
        <v>0</v>
      </c>
      <c r="CA689" s="77">
        <f t="shared" si="542"/>
        <v>0</v>
      </c>
      <c r="CC689" s="77"/>
      <c r="CI689" s="77">
        <f t="shared" si="543"/>
        <v>0</v>
      </c>
      <c r="CP689" s="77">
        <f t="shared" si="544"/>
        <v>0</v>
      </c>
      <c r="CQ689" s="85">
        <f t="shared" si="533"/>
        <v>0</v>
      </c>
      <c r="CR689" s="77"/>
      <c r="CS689" s="85">
        <f t="shared" si="502"/>
        <v>0</v>
      </c>
      <c r="CT689" s="85">
        <f t="shared" si="503"/>
        <v>0</v>
      </c>
      <c r="CU689" s="85">
        <f t="shared" si="504"/>
        <v>0</v>
      </c>
      <c r="CV689" s="85">
        <f t="shared" si="505"/>
        <v>0</v>
      </c>
      <c r="CW689" s="85">
        <f t="shared" si="501"/>
        <v>0</v>
      </c>
      <c r="CX689" s="77">
        <f t="shared" si="545"/>
        <v>0</v>
      </c>
      <c r="ET689" s="85">
        <v>3</v>
      </c>
      <c r="EU689" s="85">
        <v>5</v>
      </c>
      <c r="EV689" s="85">
        <v>2</v>
      </c>
      <c r="EW689" s="85">
        <v>27</v>
      </c>
      <c r="EX689" s="85">
        <v>36</v>
      </c>
      <c r="EY689" s="85">
        <v>0</v>
      </c>
      <c r="EZ689" s="85">
        <v>1</v>
      </c>
      <c r="FA689" s="85">
        <v>5</v>
      </c>
      <c r="FB689" s="85">
        <v>22</v>
      </c>
      <c r="FC689" s="85">
        <v>28</v>
      </c>
      <c r="FD689" s="85">
        <v>50</v>
      </c>
      <c r="FE689" s="85">
        <v>2</v>
      </c>
      <c r="FL689" s="86">
        <f t="shared" si="546"/>
        <v>15.099999999999994</v>
      </c>
      <c r="FM689" s="99">
        <f t="shared" si="534"/>
        <v>0</v>
      </c>
      <c r="FN689" s="99">
        <f t="shared" si="535"/>
        <v>0</v>
      </c>
      <c r="FO689" s="100">
        <f t="shared" si="536"/>
        <v>0</v>
      </c>
      <c r="FP689" s="100">
        <f t="shared" si="537"/>
        <v>0</v>
      </c>
      <c r="FQ689" s="101">
        <v>-0.22390272175506948</v>
      </c>
      <c r="FR689" s="101">
        <v>-0.293194361833096</v>
      </c>
      <c r="FS689" s="101">
        <v>-0.25440862923221896</v>
      </c>
      <c r="FT689" s="100" t="s">
        <v>1987</v>
      </c>
      <c r="FU689" s="100" t="s">
        <v>2247</v>
      </c>
      <c r="FV689" s="100" t="s">
        <v>2344</v>
      </c>
      <c r="FW689" s="100" t="s">
        <v>1429</v>
      </c>
      <c r="FX689" s="100" t="s">
        <v>2271</v>
      </c>
      <c r="FY689" s="100" t="s">
        <v>1836</v>
      </c>
      <c r="FZ689" s="100" t="s">
        <v>1820</v>
      </c>
      <c r="GA689" s="100" t="s">
        <v>1620</v>
      </c>
      <c r="GB689" s="100"/>
    </row>
    <row r="690" spans="1:184" hidden="1" x14ac:dyDescent="0.25">
      <c r="A690" s="32" t="s">
        <v>668</v>
      </c>
      <c r="B690" s="90" t="s">
        <v>676</v>
      </c>
      <c r="C690" s="41" t="str">
        <f>'[1]Özet tablo'!P689</f>
        <v>MANİSA</v>
      </c>
      <c r="D690" s="41"/>
      <c r="E690" s="41"/>
      <c r="F690" s="41"/>
      <c r="G690" s="91">
        <v>15</v>
      </c>
      <c r="H690" s="91">
        <v>137</v>
      </c>
      <c r="I690" s="91">
        <v>305</v>
      </c>
      <c r="J690" s="91">
        <v>457</v>
      </c>
      <c r="K690" s="92">
        <v>127</v>
      </c>
      <c r="L690" s="92">
        <v>249</v>
      </c>
      <c r="M690" s="92">
        <v>509</v>
      </c>
      <c r="N690" s="92">
        <v>885</v>
      </c>
      <c r="O690" s="93">
        <v>10</v>
      </c>
      <c r="P690" s="40">
        <v>98</v>
      </c>
      <c r="Q690" s="94">
        <f t="shared" si="547"/>
        <v>428</v>
      </c>
      <c r="R690" s="95">
        <f t="shared" si="548"/>
        <v>0.93654266958424504</v>
      </c>
      <c r="S690" s="96">
        <v>432</v>
      </c>
      <c r="T690" s="96">
        <v>552</v>
      </c>
      <c r="U690" s="96">
        <v>425</v>
      </c>
      <c r="V690" s="96">
        <v>578</v>
      </c>
      <c r="W690" s="96">
        <v>977</v>
      </c>
      <c r="X690" s="96">
        <v>1409</v>
      </c>
      <c r="Y690" s="73">
        <f t="shared" si="506"/>
        <v>29.398148148148145</v>
      </c>
      <c r="Z690" s="73">
        <f t="shared" si="507"/>
        <v>45.108695652173914</v>
      </c>
      <c r="AA690" s="73">
        <f t="shared" si="508"/>
        <v>99.058823529411768</v>
      </c>
      <c r="AB690" s="73">
        <f t="shared" si="509"/>
        <v>68.577277379733886</v>
      </c>
      <c r="AC690" s="73">
        <f t="shared" si="510"/>
        <v>56.564939673527327</v>
      </c>
      <c r="AD690" s="97">
        <f t="shared" si="511"/>
        <v>307</v>
      </c>
      <c r="AE690" s="40">
        <f t="shared" si="512"/>
        <v>4</v>
      </c>
      <c r="AF690" s="98">
        <v>532</v>
      </c>
      <c r="AG690" s="98">
        <v>412</v>
      </c>
      <c r="AH690" s="98">
        <v>532</v>
      </c>
      <c r="AI690" s="98">
        <v>396</v>
      </c>
      <c r="AJ690" s="98">
        <v>151</v>
      </c>
      <c r="AK690" s="98">
        <v>126</v>
      </c>
      <c r="AL690" s="76">
        <v>17</v>
      </c>
      <c r="AM690" s="76">
        <v>29</v>
      </c>
      <c r="AN690" s="77">
        <v>17</v>
      </c>
      <c r="AO690" s="77">
        <v>119</v>
      </c>
      <c r="AP690" s="77">
        <v>365</v>
      </c>
      <c r="AQ690" s="77">
        <v>14</v>
      </c>
      <c r="AR690" s="77">
        <f t="shared" si="538"/>
        <v>515</v>
      </c>
      <c r="AS690" s="77">
        <v>106</v>
      </c>
      <c r="AT690" s="78">
        <v>5</v>
      </c>
      <c r="AU690" s="79">
        <v>34</v>
      </c>
      <c r="AV690" s="80">
        <f t="shared" si="513"/>
        <v>35.89108910891089</v>
      </c>
      <c r="AW690" s="80">
        <f t="shared" si="514"/>
        <v>42.241379310344826</v>
      </c>
      <c r="AX690" s="80">
        <f t="shared" si="515"/>
        <v>68.939393939393938</v>
      </c>
      <c r="AY690" s="81">
        <f t="shared" si="516"/>
        <v>4.1262135922330101</v>
      </c>
      <c r="AZ690" s="81">
        <f t="shared" si="517"/>
        <v>22.368421052631579</v>
      </c>
      <c r="BA690" s="81">
        <f t="shared" si="518"/>
        <v>73.857404021937839</v>
      </c>
      <c r="BB690" s="81">
        <f t="shared" si="519"/>
        <v>48.470806302131599</v>
      </c>
      <c r="BC690" s="81">
        <f t="shared" si="520"/>
        <v>43.899895724713247</v>
      </c>
      <c r="BD690" s="82">
        <f t="shared" si="539"/>
        <v>143</v>
      </c>
      <c r="BE690" s="83">
        <v>17</v>
      </c>
      <c r="BF690" s="83">
        <v>31</v>
      </c>
      <c r="BG690" s="83">
        <v>13</v>
      </c>
      <c r="BH690" s="83">
        <v>101</v>
      </c>
      <c r="BI690" s="83">
        <v>372</v>
      </c>
      <c r="BJ690" s="83">
        <v>24</v>
      </c>
      <c r="BK690" s="77">
        <f t="shared" si="540"/>
        <v>510</v>
      </c>
      <c r="BL690" s="83">
        <f t="shared" si="521"/>
        <v>15</v>
      </c>
      <c r="BM690" s="84">
        <v>22</v>
      </c>
      <c r="BN690" s="83">
        <f t="shared" si="522"/>
        <v>26</v>
      </c>
      <c r="BO690" s="83">
        <f t="shared" si="523"/>
        <v>3</v>
      </c>
      <c r="BP690" s="83">
        <f t="shared" si="524"/>
        <v>82</v>
      </c>
      <c r="BQ690" s="83">
        <f t="shared" si="525"/>
        <v>344</v>
      </c>
      <c r="BR690" s="83">
        <f t="shared" si="526"/>
        <v>21</v>
      </c>
      <c r="BS690" s="77">
        <f t="shared" si="541"/>
        <v>450</v>
      </c>
      <c r="BT690" s="83">
        <f t="shared" si="527"/>
        <v>2</v>
      </c>
      <c r="BU690" s="77">
        <v>7</v>
      </c>
      <c r="BV690" s="83">
        <f t="shared" si="528"/>
        <v>5</v>
      </c>
      <c r="BW690" s="83">
        <f t="shared" si="529"/>
        <v>10</v>
      </c>
      <c r="BX690" s="83">
        <f t="shared" si="530"/>
        <v>19</v>
      </c>
      <c r="BY690" s="83">
        <f t="shared" si="531"/>
        <v>28</v>
      </c>
      <c r="BZ690" s="83">
        <f t="shared" si="532"/>
        <v>3</v>
      </c>
      <c r="CA690" s="77">
        <f t="shared" si="542"/>
        <v>60</v>
      </c>
      <c r="CC690" s="77"/>
      <c r="CI690" s="77">
        <f t="shared" si="543"/>
        <v>0</v>
      </c>
      <c r="CP690" s="77">
        <f t="shared" si="544"/>
        <v>0</v>
      </c>
      <c r="CQ690" s="85">
        <f t="shared" si="533"/>
        <v>0</v>
      </c>
      <c r="CR690" s="77"/>
      <c r="CS690" s="85">
        <f t="shared" si="502"/>
        <v>0</v>
      </c>
      <c r="CT690" s="85">
        <f t="shared" si="503"/>
        <v>0</v>
      </c>
      <c r="CU690" s="85">
        <f t="shared" si="504"/>
        <v>0</v>
      </c>
      <c r="CV690" s="85">
        <f t="shared" si="505"/>
        <v>0</v>
      </c>
      <c r="CW690" s="85">
        <f t="shared" si="501"/>
        <v>0</v>
      </c>
      <c r="CX690" s="77">
        <f t="shared" si="545"/>
        <v>0</v>
      </c>
      <c r="DV690" s="85">
        <v>1</v>
      </c>
      <c r="DW690" s="85">
        <v>2</v>
      </c>
      <c r="DX690" s="85">
        <v>0</v>
      </c>
      <c r="DY690" s="85">
        <v>2</v>
      </c>
      <c r="DZ690" s="85">
        <v>20</v>
      </c>
      <c r="EA690" s="85">
        <v>3</v>
      </c>
      <c r="EB690" s="85">
        <v>1</v>
      </c>
      <c r="EC690" s="85">
        <v>3</v>
      </c>
      <c r="ED690" s="85">
        <v>10</v>
      </c>
      <c r="EE690" s="85">
        <v>17</v>
      </c>
      <c r="EF690" s="85">
        <v>8</v>
      </c>
      <c r="EG690" s="85">
        <v>0</v>
      </c>
      <c r="ET690" s="85">
        <v>14</v>
      </c>
      <c r="EU690" s="85">
        <v>19</v>
      </c>
      <c r="EV690" s="85">
        <v>0</v>
      </c>
      <c r="EW690" s="85">
        <v>40</v>
      </c>
      <c r="EX690" s="85">
        <v>269</v>
      </c>
      <c r="EY690" s="85">
        <v>15</v>
      </c>
      <c r="EZ690" s="85">
        <v>1</v>
      </c>
      <c r="FA690" s="85">
        <v>7</v>
      </c>
      <c r="FB690" s="85">
        <v>3</v>
      </c>
      <c r="FC690" s="85">
        <v>42</v>
      </c>
      <c r="FD690" s="85">
        <v>75</v>
      </c>
      <c r="FE690" s="85">
        <v>6</v>
      </c>
      <c r="FL690" s="86">
        <f t="shared" si="546"/>
        <v>146.59999999999991</v>
      </c>
      <c r="FM690" s="99">
        <f t="shared" si="534"/>
        <v>7</v>
      </c>
      <c r="FN690" s="99">
        <f t="shared" si="535"/>
        <v>1</v>
      </c>
      <c r="FO690" s="100">
        <f t="shared" si="536"/>
        <v>1.19</v>
      </c>
      <c r="FP690" s="100">
        <f t="shared" si="537"/>
        <v>171</v>
      </c>
      <c r="FQ690" s="101">
        <v>0.21761588064861034</v>
      </c>
      <c r="FR690" s="101">
        <v>9.8155318814372242E-2</v>
      </c>
      <c r="FS690" s="101">
        <v>5.4187515463032514E-2</v>
      </c>
      <c r="FT690" s="100" t="s">
        <v>2184</v>
      </c>
      <c r="FU690" s="100" t="s">
        <v>2286</v>
      </c>
      <c r="FV690" s="100" t="s">
        <v>1956</v>
      </c>
      <c r="FW690" s="100" t="s">
        <v>2179</v>
      </c>
      <c r="FX690" s="100" t="s">
        <v>1763</v>
      </c>
      <c r="FY690" s="100" t="s">
        <v>2021</v>
      </c>
      <c r="FZ690" s="100" t="s">
        <v>1418</v>
      </c>
      <c r="GA690" s="100" t="s">
        <v>1881</v>
      </c>
      <c r="GB690" s="100"/>
    </row>
    <row r="691" spans="1:184" ht="14.45" hidden="1" customHeight="1" x14ac:dyDescent="0.25">
      <c r="A691" s="32" t="s">
        <v>668</v>
      </c>
      <c r="B691" s="90" t="s">
        <v>677</v>
      </c>
      <c r="C691" s="41" t="str">
        <f>'[1]Özet tablo'!P690</f>
        <v>MANİSA</v>
      </c>
      <c r="D691" s="41"/>
      <c r="E691" s="41"/>
      <c r="F691" s="41"/>
      <c r="G691" s="91">
        <v>136</v>
      </c>
      <c r="H691" s="91">
        <v>619</v>
      </c>
      <c r="I691" s="91">
        <v>1175</v>
      </c>
      <c r="J691" s="91">
        <v>1930</v>
      </c>
      <c r="K691" s="92">
        <v>144</v>
      </c>
      <c r="L691" s="92">
        <v>587</v>
      </c>
      <c r="M691" s="92">
        <v>1319</v>
      </c>
      <c r="N691" s="92">
        <v>2050</v>
      </c>
      <c r="O691" s="93">
        <v>53</v>
      </c>
      <c r="P691" s="40">
        <v>391</v>
      </c>
      <c r="Q691" s="94">
        <f t="shared" si="547"/>
        <v>120</v>
      </c>
      <c r="R691" s="95">
        <f t="shared" si="548"/>
        <v>6.2176165803108807E-2</v>
      </c>
      <c r="S691" s="96">
        <v>1408</v>
      </c>
      <c r="T691" s="96">
        <v>1809</v>
      </c>
      <c r="U691" s="96">
        <v>1395</v>
      </c>
      <c r="V691" s="96">
        <v>1844</v>
      </c>
      <c r="W691" s="96">
        <v>3204</v>
      </c>
      <c r="X691" s="96">
        <v>4612</v>
      </c>
      <c r="Y691" s="73">
        <f t="shared" si="506"/>
        <v>10.227272727272728</v>
      </c>
      <c r="Z691" s="73">
        <f t="shared" si="507"/>
        <v>32.448866777224985</v>
      </c>
      <c r="AA691" s="73">
        <f t="shared" si="508"/>
        <v>70.322580645161295</v>
      </c>
      <c r="AB691" s="73">
        <f t="shared" si="509"/>
        <v>48.938826466916353</v>
      </c>
      <c r="AC691" s="73">
        <f t="shared" si="510"/>
        <v>37.12055507372073</v>
      </c>
      <c r="AD691" s="97">
        <f t="shared" si="511"/>
        <v>1636</v>
      </c>
      <c r="AE691" s="40">
        <f t="shared" si="512"/>
        <v>414</v>
      </c>
      <c r="AF691" s="98">
        <v>1854</v>
      </c>
      <c r="AG691" s="98">
        <v>1557</v>
      </c>
      <c r="AH691" s="98">
        <v>1817</v>
      </c>
      <c r="AI691" s="98">
        <v>1370</v>
      </c>
      <c r="AJ691" s="98">
        <v>447</v>
      </c>
      <c r="AK691" s="98">
        <v>393</v>
      </c>
      <c r="AL691" s="76">
        <v>57</v>
      </c>
      <c r="AM691" s="76">
        <v>140</v>
      </c>
      <c r="AN691" s="77">
        <v>178</v>
      </c>
      <c r="AO691" s="77">
        <v>606</v>
      </c>
      <c r="AP691" s="77">
        <v>1265</v>
      </c>
      <c r="AQ691" s="77">
        <v>134</v>
      </c>
      <c r="AR691" s="77">
        <f t="shared" si="538"/>
        <v>2183</v>
      </c>
      <c r="AS691" s="77">
        <v>453</v>
      </c>
      <c r="AT691" s="78">
        <v>15</v>
      </c>
      <c r="AU691" s="79">
        <v>67</v>
      </c>
      <c r="AV691" s="80">
        <f t="shared" si="513"/>
        <v>38.401093269559276</v>
      </c>
      <c r="AW691" s="80">
        <f t="shared" si="514"/>
        <v>48.697834954502667</v>
      </c>
      <c r="AX691" s="80">
        <f t="shared" si="515"/>
        <v>69.051094890510939</v>
      </c>
      <c r="AY691" s="81">
        <f t="shared" si="516"/>
        <v>11.432241490044959</v>
      </c>
      <c r="AZ691" s="81">
        <f t="shared" si="517"/>
        <v>33.351678591084202</v>
      </c>
      <c r="BA691" s="81">
        <f t="shared" si="518"/>
        <v>74.133186571271324</v>
      </c>
      <c r="BB691" s="81">
        <f t="shared" si="519"/>
        <v>53.742432581177766</v>
      </c>
      <c r="BC691" s="81">
        <f t="shared" si="520"/>
        <v>45.198577356253708</v>
      </c>
      <c r="BD691" s="82">
        <f t="shared" si="539"/>
        <v>470</v>
      </c>
      <c r="BE691" s="83">
        <v>59</v>
      </c>
      <c r="BF691" s="83">
        <v>132</v>
      </c>
      <c r="BG691" s="83">
        <v>166</v>
      </c>
      <c r="BH691" s="83">
        <v>566</v>
      </c>
      <c r="BI691" s="83">
        <v>1275</v>
      </c>
      <c r="BJ691" s="83">
        <v>168</v>
      </c>
      <c r="BK691" s="77">
        <f t="shared" si="540"/>
        <v>2175</v>
      </c>
      <c r="BL691" s="83">
        <f t="shared" si="521"/>
        <v>51</v>
      </c>
      <c r="BM691" s="84">
        <v>85</v>
      </c>
      <c r="BN691" s="83">
        <f t="shared" si="522"/>
        <v>98</v>
      </c>
      <c r="BO691" s="83">
        <f t="shared" si="523"/>
        <v>76</v>
      </c>
      <c r="BP691" s="83">
        <f t="shared" si="524"/>
        <v>380</v>
      </c>
      <c r="BQ691" s="83">
        <f t="shared" si="525"/>
        <v>1059</v>
      </c>
      <c r="BR691" s="83">
        <f t="shared" si="526"/>
        <v>134</v>
      </c>
      <c r="BS691" s="77">
        <f t="shared" si="541"/>
        <v>1649</v>
      </c>
      <c r="BT691" s="83">
        <f t="shared" si="527"/>
        <v>8</v>
      </c>
      <c r="BU691" s="77">
        <v>55</v>
      </c>
      <c r="BV691" s="83">
        <f t="shared" si="528"/>
        <v>34</v>
      </c>
      <c r="BW691" s="83">
        <f t="shared" si="529"/>
        <v>90</v>
      </c>
      <c r="BX691" s="83">
        <f t="shared" si="530"/>
        <v>186</v>
      </c>
      <c r="BY691" s="83">
        <f t="shared" si="531"/>
        <v>216</v>
      </c>
      <c r="BZ691" s="83">
        <f t="shared" si="532"/>
        <v>34</v>
      </c>
      <c r="CA691" s="77">
        <f t="shared" si="542"/>
        <v>526</v>
      </c>
      <c r="CC691" s="77"/>
      <c r="CI691" s="77">
        <f t="shared" si="543"/>
        <v>0</v>
      </c>
      <c r="CP691" s="77">
        <f t="shared" si="544"/>
        <v>0</v>
      </c>
      <c r="CQ691" s="85">
        <f t="shared" si="533"/>
        <v>0</v>
      </c>
      <c r="CR691" s="77"/>
      <c r="CS691" s="85">
        <f t="shared" si="502"/>
        <v>0</v>
      </c>
      <c r="CT691" s="85">
        <f t="shared" si="503"/>
        <v>0</v>
      </c>
      <c r="CU691" s="85">
        <f t="shared" si="504"/>
        <v>0</v>
      </c>
      <c r="CV691" s="85">
        <f t="shared" si="505"/>
        <v>0</v>
      </c>
      <c r="CW691" s="85">
        <f t="shared" si="501"/>
        <v>0</v>
      </c>
      <c r="CX691" s="77">
        <f t="shared" si="545"/>
        <v>0</v>
      </c>
      <c r="DP691" s="85">
        <v>1</v>
      </c>
      <c r="DQ691" s="85">
        <v>2</v>
      </c>
      <c r="DR691" s="85">
        <v>8</v>
      </c>
      <c r="DS691" s="85">
        <v>19</v>
      </c>
      <c r="DT691" s="85">
        <v>10</v>
      </c>
      <c r="DU691" s="85">
        <v>4</v>
      </c>
      <c r="DV691" s="85">
        <v>1</v>
      </c>
      <c r="DW691" s="85">
        <v>2</v>
      </c>
      <c r="DX691" s="85">
        <v>0</v>
      </c>
      <c r="DY691" s="85">
        <v>12</v>
      </c>
      <c r="DZ691" s="85">
        <v>23</v>
      </c>
      <c r="EA691" s="85">
        <v>3</v>
      </c>
      <c r="EB691" s="85">
        <v>7</v>
      </c>
      <c r="EC691" s="85">
        <v>32</v>
      </c>
      <c r="ED691" s="85">
        <v>90</v>
      </c>
      <c r="EE691" s="85">
        <v>174</v>
      </c>
      <c r="EF691" s="85">
        <v>193</v>
      </c>
      <c r="EG691" s="85">
        <v>31</v>
      </c>
      <c r="EH691" s="85">
        <v>1</v>
      </c>
      <c r="EI691" s="85">
        <v>1</v>
      </c>
      <c r="EJ691" s="85">
        <v>0</v>
      </c>
      <c r="EK691" s="85">
        <v>1</v>
      </c>
      <c r="EL691" s="85">
        <v>1</v>
      </c>
      <c r="EM691" s="85">
        <v>3</v>
      </c>
      <c r="ET691" s="85">
        <v>45</v>
      </c>
      <c r="EU691" s="85">
        <v>74</v>
      </c>
      <c r="EV691" s="85">
        <v>26</v>
      </c>
      <c r="EW691" s="85">
        <v>250</v>
      </c>
      <c r="EX691" s="85">
        <v>804</v>
      </c>
      <c r="EY691" s="85">
        <v>95</v>
      </c>
      <c r="EZ691" s="85">
        <v>4</v>
      </c>
      <c r="FA691" s="85">
        <v>21</v>
      </c>
      <c r="FB691" s="85">
        <v>42</v>
      </c>
      <c r="FC691" s="85">
        <v>110</v>
      </c>
      <c r="FD691" s="85">
        <v>244</v>
      </c>
      <c r="FE691" s="85">
        <v>32</v>
      </c>
      <c r="FL691" s="86">
        <f t="shared" si="546"/>
        <v>210.89999999999964</v>
      </c>
      <c r="FM691" s="99">
        <f t="shared" si="534"/>
        <v>10</v>
      </c>
      <c r="FN691" s="99">
        <f t="shared" si="535"/>
        <v>2</v>
      </c>
      <c r="FO691" s="100">
        <f t="shared" si="536"/>
        <v>1.7</v>
      </c>
      <c r="FP691" s="100">
        <f t="shared" si="537"/>
        <v>342</v>
      </c>
      <c r="FQ691" s="101">
        <v>0.20582531914614458</v>
      </c>
      <c r="FR691" s="101">
        <v>3.8360085727560243E-2</v>
      </c>
      <c r="FS691" s="101">
        <v>-1.9977168949771433E-3</v>
      </c>
      <c r="FT691" s="100" t="s">
        <v>2017</v>
      </c>
      <c r="FU691" s="100" t="s">
        <v>2223</v>
      </c>
      <c r="FV691" s="100" t="s">
        <v>1892</v>
      </c>
      <c r="FW691" s="100" t="s">
        <v>1570</v>
      </c>
      <c r="FX691" s="100" t="s">
        <v>2192</v>
      </c>
      <c r="FY691" s="100" t="s">
        <v>1854</v>
      </c>
      <c r="FZ691" s="100" t="s">
        <v>2034</v>
      </c>
      <c r="GA691" s="100" t="s">
        <v>2176</v>
      </c>
      <c r="GB691" s="100"/>
    </row>
    <row r="692" spans="1:184" hidden="1" x14ac:dyDescent="0.25">
      <c r="A692" s="32" t="s">
        <v>668</v>
      </c>
      <c r="B692" s="90" t="s">
        <v>678</v>
      </c>
      <c r="C692" s="41" t="str">
        <f>'[1]Özet tablo'!P691</f>
        <v>MANİSA</v>
      </c>
      <c r="D692" s="41"/>
      <c r="E692" s="41"/>
      <c r="F692" s="41"/>
      <c r="G692" s="91">
        <v>18</v>
      </c>
      <c r="H692" s="91">
        <v>220</v>
      </c>
      <c r="I692" s="91">
        <v>274</v>
      </c>
      <c r="J692" s="91">
        <v>512</v>
      </c>
      <c r="K692" s="92">
        <v>37</v>
      </c>
      <c r="L692" s="92">
        <v>195</v>
      </c>
      <c r="M692" s="92">
        <v>286</v>
      </c>
      <c r="N692" s="92">
        <v>518</v>
      </c>
      <c r="O692" s="93">
        <v>23</v>
      </c>
      <c r="P692" s="40">
        <v>90</v>
      </c>
      <c r="Q692" s="94">
        <f t="shared" si="547"/>
        <v>6</v>
      </c>
      <c r="R692" s="95">
        <f t="shared" si="548"/>
        <v>1.171875E-2</v>
      </c>
      <c r="S692" s="96">
        <v>353</v>
      </c>
      <c r="T692" s="96">
        <v>480</v>
      </c>
      <c r="U692" s="96">
        <v>269</v>
      </c>
      <c r="V692" s="96">
        <v>404</v>
      </c>
      <c r="W692" s="96">
        <v>749</v>
      </c>
      <c r="X692" s="96">
        <v>1102</v>
      </c>
      <c r="Y692" s="73">
        <f t="shared" si="506"/>
        <v>10.48158640226629</v>
      </c>
      <c r="Z692" s="73">
        <f t="shared" si="507"/>
        <v>40.625</v>
      </c>
      <c r="AA692" s="73">
        <f t="shared" si="508"/>
        <v>81.412639405204459</v>
      </c>
      <c r="AB692" s="73">
        <f t="shared" si="509"/>
        <v>55.273698264352468</v>
      </c>
      <c r="AC692" s="73">
        <f t="shared" si="510"/>
        <v>40.92558983666062</v>
      </c>
      <c r="AD692" s="97">
        <f t="shared" si="511"/>
        <v>335</v>
      </c>
      <c r="AE692" s="40">
        <f t="shared" si="512"/>
        <v>50</v>
      </c>
      <c r="AF692" s="98">
        <v>504</v>
      </c>
      <c r="AG692" s="98">
        <v>365</v>
      </c>
      <c r="AH692" s="98">
        <v>487</v>
      </c>
      <c r="AI692" s="98">
        <v>340</v>
      </c>
      <c r="AJ692" s="98">
        <v>140</v>
      </c>
      <c r="AK692" s="98">
        <v>78</v>
      </c>
      <c r="AL692" s="76">
        <v>24</v>
      </c>
      <c r="AM692" s="76">
        <v>34</v>
      </c>
      <c r="AN692" s="77">
        <v>27</v>
      </c>
      <c r="AO692" s="77">
        <v>165</v>
      </c>
      <c r="AP692" s="77">
        <v>333</v>
      </c>
      <c r="AQ692" s="77">
        <v>8</v>
      </c>
      <c r="AR692" s="77">
        <f t="shared" si="538"/>
        <v>533</v>
      </c>
      <c r="AS692" s="77">
        <v>95</v>
      </c>
      <c r="AT692" s="78">
        <v>17</v>
      </c>
      <c r="AU692" s="79">
        <v>40</v>
      </c>
      <c r="AV692" s="80">
        <f t="shared" si="513"/>
        <v>38.723404255319153</v>
      </c>
      <c r="AW692" s="80">
        <f t="shared" si="514"/>
        <v>49.697702539298675</v>
      </c>
      <c r="AX692" s="80">
        <f t="shared" si="515"/>
        <v>72.35294117647058</v>
      </c>
      <c r="AY692" s="81">
        <f t="shared" si="516"/>
        <v>7.397260273972603</v>
      </c>
      <c r="AZ692" s="81">
        <f t="shared" si="517"/>
        <v>33.880903490759756</v>
      </c>
      <c r="BA692" s="81">
        <f t="shared" si="518"/>
        <v>81.25</v>
      </c>
      <c r="BB692" s="81">
        <f t="shared" si="519"/>
        <v>57.394002068252327</v>
      </c>
      <c r="BC692" s="81">
        <f t="shared" si="520"/>
        <v>49.349112426035504</v>
      </c>
      <c r="BD692" s="82">
        <f t="shared" si="539"/>
        <v>90</v>
      </c>
      <c r="BE692" s="83">
        <v>24</v>
      </c>
      <c r="BF692" s="83">
        <v>35</v>
      </c>
      <c r="BG692" s="83">
        <v>17</v>
      </c>
      <c r="BH692" s="83">
        <v>162</v>
      </c>
      <c r="BI692" s="83">
        <v>349</v>
      </c>
      <c r="BJ692" s="83">
        <v>12</v>
      </c>
      <c r="BK692" s="77">
        <f t="shared" si="540"/>
        <v>540</v>
      </c>
      <c r="BL692" s="83">
        <f t="shared" si="521"/>
        <v>23</v>
      </c>
      <c r="BM692" s="84">
        <v>31</v>
      </c>
      <c r="BN692" s="83">
        <f t="shared" si="522"/>
        <v>32</v>
      </c>
      <c r="BO692" s="83">
        <f t="shared" si="523"/>
        <v>12</v>
      </c>
      <c r="BP692" s="83">
        <f t="shared" si="524"/>
        <v>152</v>
      </c>
      <c r="BQ692" s="83">
        <f t="shared" si="525"/>
        <v>344</v>
      </c>
      <c r="BR692" s="83">
        <f t="shared" si="526"/>
        <v>12</v>
      </c>
      <c r="BS692" s="77">
        <f t="shared" si="541"/>
        <v>520</v>
      </c>
      <c r="BT692" s="83">
        <f t="shared" si="527"/>
        <v>0</v>
      </c>
      <c r="BU692" s="77"/>
      <c r="BV692" s="83">
        <f t="shared" si="528"/>
        <v>0</v>
      </c>
      <c r="BW692" s="83">
        <f t="shared" si="529"/>
        <v>0</v>
      </c>
      <c r="BX692" s="83">
        <f t="shared" si="530"/>
        <v>0</v>
      </c>
      <c r="BY692" s="83">
        <f t="shared" si="531"/>
        <v>0</v>
      </c>
      <c r="BZ692" s="83">
        <f t="shared" si="532"/>
        <v>0</v>
      </c>
      <c r="CA692" s="77">
        <f t="shared" si="542"/>
        <v>0</v>
      </c>
      <c r="CB692" s="85">
        <v>1</v>
      </c>
      <c r="CC692" s="77">
        <v>3</v>
      </c>
      <c r="CD692" s="85">
        <v>3</v>
      </c>
      <c r="CE692" s="85">
        <v>5</v>
      </c>
      <c r="CF692" s="85">
        <v>10</v>
      </c>
      <c r="CG692" s="85">
        <v>5</v>
      </c>
      <c r="CH692" s="85">
        <v>0</v>
      </c>
      <c r="CI692" s="77">
        <f t="shared" si="543"/>
        <v>20</v>
      </c>
      <c r="CP692" s="77">
        <f t="shared" si="544"/>
        <v>0</v>
      </c>
      <c r="CQ692" s="85">
        <f t="shared" si="533"/>
        <v>0</v>
      </c>
      <c r="CR692" s="77"/>
      <c r="CS692" s="85">
        <f t="shared" si="502"/>
        <v>0</v>
      </c>
      <c r="CT692" s="85">
        <f t="shared" si="503"/>
        <v>0</v>
      </c>
      <c r="CU692" s="85">
        <f t="shared" si="504"/>
        <v>0</v>
      </c>
      <c r="CV692" s="85">
        <f t="shared" si="505"/>
        <v>0</v>
      </c>
      <c r="CW692" s="85">
        <f t="shared" si="501"/>
        <v>0</v>
      </c>
      <c r="CX692" s="77">
        <f t="shared" si="545"/>
        <v>0</v>
      </c>
      <c r="ET692" s="85">
        <v>22</v>
      </c>
      <c r="EU692" s="85">
        <v>25</v>
      </c>
      <c r="EV692" s="85">
        <v>4</v>
      </c>
      <c r="EW692" s="85">
        <v>98</v>
      </c>
      <c r="EX692" s="85">
        <v>276</v>
      </c>
      <c r="EY692" s="85">
        <v>8</v>
      </c>
      <c r="EZ692" s="85">
        <v>1</v>
      </c>
      <c r="FA692" s="85">
        <v>7</v>
      </c>
      <c r="FB692" s="85">
        <v>8</v>
      </c>
      <c r="FC692" s="85">
        <v>54</v>
      </c>
      <c r="FD692" s="85">
        <v>68</v>
      </c>
      <c r="FE692" s="85">
        <v>4</v>
      </c>
      <c r="FL692" s="86">
        <f t="shared" si="546"/>
        <v>55.899999999999977</v>
      </c>
      <c r="FM692" s="99">
        <f t="shared" si="534"/>
        <v>2</v>
      </c>
      <c r="FN692" s="99">
        <f t="shared" si="535"/>
        <v>0</v>
      </c>
      <c r="FO692" s="100">
        <f t="shared" si="536"/>
        <v>0.34</v>
      </c>
      <c r="FP692" s="100">
        <f t="shared" si="537"/>
        <v>0</v>
      </c>
      <c r="FQ692" s="101">
        <v>0.23130090913050777</v>
      </c>
      <c r="FR692" s="101">
        <v>9.5376633799587288E-2</v>
      </c>
      <c r="FS692" s="101">
        <v>4.1120269763956531E-2</v>
      </c>
      <c r="FT692" s="100" t="s">
        <v>2289</v>
      </c>
      <c r="FU692" s="100" t="s">
        <v>1895</v>
      </c>
      <c r="FV692" s="100" t="s">
        <v>2285</v>
      </c>
      <c r="FW692" s="100" t="s">
        <v>1470</v>
      </c>
      <c r="FX692" s="100" t="s">
        <v>2145</v>
      </c>
      <c r="FY692" s="100" t="s">
        <v>1833</v>
      </c>
      <c r="FZ692" s="100" t="s">
        <v>1872</v>
      </c>
      <c r="GA692" s="100" t="s">
        <v>2004</v>
      </c>
      <c r="GB692" s="100"/>
    </row>
    <row r="693" spans="1:184" hidden="1" x14ac:dyDescent="0.25">
      <c r="A693" s="32" t="s">
        <v>668</v>
      </c>
      <c r="B693" s="90" t="s">
        <v>679</v>
      </c>
      <c r="C693" s="41" t="str">
        <f>'[1]Özet tablo'!P692</f>
        <v>MANİSA</v>
      </c>
      <c r="D693" s="41"/>
      <c r="E693" s="41"/>
      <c r="F693" s="41"/>
      <c r="G693" s="91">
        <v>56</v>
      </c>
      <c r="H693" s="91">
        <v>265</v>
      </c>
      <c r="I693" s="91">
        <v>370</v>
      </c>
      <c r="J693" s="91">
        <v>691</v>
      </c>
      <c r="K693" s="92">
        <v>33</v>
      </c>
      <c r="L693" s="92">
        <v>220</v>
      </c>
      <c r="M693" s="92">
        <v>387</v>
      </c>
      <c r="N693" s="92">
        <v>640</v>
      </c>
      <c r="O693" s="93">
        <v>36</v>
      </c>
      <c r="P693" s="40">
        <v>83</v>
      </c>
      <c r="Q693" s="94">
        <f t="shared" si="547"/>
        <v>-51</v>
      </c>
      <c r="R693" s="95">
        <f t="shared" si="548"/>
        <v>-7.3806078147612156E-2</v>
      </c>
      <c r="S693" s="96">
        <v>460</v>
      </c>
      <c r="T693" s="96">
        <v>627</v>
      </c>
      <c r="U693" s="96">
        <v>468</v>
      </c>
      <c r="V693" s="96">
        <v>652</v>
      </c>
      <c r="W693" s="96">
        <v>1095</v>
      </c>
      <c r="X693" s="96">
        <v>1555</v>
      </c>
      <c r="Y693" s="73">
        <f t="shared" si="506"/>
        <v>7.1739130434782608</v>
      </c>
      <c r="Z693" s="73">
        <f t="shared" si="507"/>
        <v>35.087719298245609</v>
      </c>
      <c r="AA693" s="73">
        <f t="shared" si="508"/>
        <v>72.649572649572647</v>
      </c>
      <c r="AB693" s="73">
        <f t="shared" si="509"/>
        <v>51.141552511415526</v>
      </c>
      <c r="AC693" s="73">
        <f t="shared" si="510"/>
        <v>38.135048231511256</v>
      </c>
      <c r="AD693" s="97">
        <f t="shared" si="511"/>
        <v>535</v>
      </c>
      <c r="AE693" s="40">
        <f t="shared" si="512"/>
        <v>128</v>
      </c>
      <c r="AF693" s="98">
        <v>607</v>
      </c>
      <c r="AG693" s="98">
        <v>456</v>
      </c>
      <c r="AH693" s="98">
        <v>618</v>
      </c>
      <c r="AI693" s="98">
        <v>444</v>
      </c>
      <c r="AJ693" s="98">
        <v>184</v>
      </c>
      <c r="AK693" s="98">
        <v>148</v>
      </c>
      <c r="AL693" s="76">
        <v>27</v>
      </c>
      <c r="AM693" s="76">
        <v>40</v>
      </c>
      <c r="AN693" s="77">
        <v>34</v>
      </c>
      <c r="AO693" s="77">
        <v>223</v>
      </c>
      <c r="AP693" s="77">
        <v>383</v>
      </c>
      <c r="AQ693" s="77">
        <v>9</v>
      </c>
      <c r="AR693" s="77">
        <f t="shared" si="538"/>
        <v>649</v>
      </c>
      <c r="AS693" s="77">
        <v>108</v>
      </c>
      <c r="AT693" s="78">
        <v>20</v>
      </c>
      <c r="AU693" s="79">
        <v>72</v>
      </c>
      <c r="AV693" s="80">
        <f t="shared" si="513"/>
        <v>35.333333333333336</v>
      </c>
      <c r="AW693" s="80">
        <f t="shared" si="514"/>
        <v>47.740112994350284</v>
      </c>
      <c r="AX693" s="80">
        <f t="shared" si="515"/>
        <v>63.963963963963963</v>
      </c>
      <c r="AY693" s="81">
        <f t="shared" si="516"/>
        <v>7.4561403508771926</v>
      </c>
      <c r="AZ693" s="81">
        <f t="shared" si="517"/>
        <v>36.084142394822003</v>
      </c>
      <c r="BA693" s="81">
        <f t="shared" si="518"/>
        <v>75.636942675159233</v>
      </c>
      <c r="BB693" s="81">
        <f t="shared" si="519"/>
        <v>56.019261637239168</v>
      </c>
      <c r="BC693" s="81">
        <f t="shared" si="520"/>
        <v>46.955719557195572</v>
      </c>
      <c r="BD693" s="82">
        <f t="shared" si="539"/>
        <v>153</v>
      </c>
      <c r="BE693" s="83">
        <v>27</v>
      </c>
      <c r="BF693" s="83">
        <v>46</v>
      </c>
      <c r="BG693" s="83">
        <v>30</v>
      </c>
      <c r="BH693" s="83">
        <v>209</v>
      </c>
      <c r="BI693" s="83">
        <v>407</v>
      </c>
      <c r="BJ693" s="83">
        <v>19</v>
      </c>
      <c r="BK693" s="77">
        <f t="shared" si="540"/>
        <v>665</v>
      </c>
      <c r="BL693" s="83">
        <f t="shared" si="521"/>
        <v>26</v>
      </c>
      <c r="BM693" s="84">
        <v>37</v>
      </c>
      <c r="BN693" s="83">
        <f t="shared" si="522"/>
        <v>43</v>
      </c>
      <c r="BO693" s="83">
        <f t="shared" si="523"/>
        <v>24</v>
      </c>
      <c r="BP693" s="83">
        <f t="shared" si="524"/>
        <v>197</v>
      </c>
      <c r="BQ693" s="83">
        <f t="shared" si="525"/>
        <v>392</v>
      </c>
      <c r="BR693" s="83">
        <f t="shared" si="526"/>
        <v>19</v>
      </c>
      <c r="BS693" s="77">
        <f t="shared" si="541"/>
        <v>632</v>
      </c>
      <c r="BT693" s="83">
        <f t="shared" si="527"/>
        <v>1</v>
      </c>
      <c r="BU693" s="77">
        <v>3</v>
      </c>
      <c r="BV693" s="83">
        <f t="shared" si="528"/>
        <v>3</v>
      </c>
      <c r="BW693" s="83">
        <f t="shared" si="529"/>
        <v>6</v>
      </c>
      <c r="BX693" s="83">
        <f t="shared" si="530"/>
        <v>12</v>
      </c>
      <c r="BY693" s="83">
        <f t="shared" si="531"/>
        <v>15</v>
      </c>
      <c r="BZ693" s="83">
        <f t="shared" si="532"/>
        <v>0</v>
      </c>
      <c r="CA693" s="77">
        <f t="shared" si="542"/>
        <v>33</v>
      </c>
      <c r="CC693" s="77"/>
      <c r="CI693" s="77">
        <f t="shared" si="543"/>
        <v>0</v>
      </c>
      <c r="CP693" s="77">
        <f t="shared" si="544"/>
        <v>0</v>
      </c>
      <c r="CQ693" s="85">
        <f t="shared" si="533"/>
        <v>0</v>
      </c>
      <c r="CR693" s="77"/>
      <c r="CS693" s="85">
        <f t="shared" si="502"/>
        <v>0</v>
      </c>
      <c r="CT693" s="85">
        <f t="shared" si="503"/>
        <v>0</v>
      </c>
      <c r="CU693" s="85">
        <f t="shared" si="504"/>
        <v>0</v>
      </c>
      <c r="CV693" s="85">
        <f t="shared" si="505"/>
        <v>0</v>
      </c>
      <c r="CW693" s="85">
        <f t="shared" si="501"/>
        <v>0</v>
      </c>
      <c r="CX693" s="77">
        <f t="shared" si="545"/>
        <v>0</v>
      </c>
      <c r="EB693" s="85">
        <v>1</v>
      </c>
      <c r="EC693" s="85">
        <v>3</v>
      </c>
      <c r="ED693" s="85">
        <v>6</v>
      </c>
      <c r="EE693" s="85">
        <v>12</v>
      </c>
      <c r="EF693" s="85">
        <v>15</v>
      </c>
      <c r="EG693" s="85">
        <v>0</v>
      </c>
      <c r="ET693" s="85">
        <v>25</v>
      </c>
      <c r="EU693" s="85">
        <v>37</v>
      </c>
      <c r="EV693" s="85">
        <v>10</v>
      </c>
      <c r="EW693" s="85">
        <v>162</v>
      </c>
      <c r="EX693" s="85">
        <v>364</v>
      </c>
      <c r="EY693" s="85">
        <v>17</v>
      </c>
      <c r="EZ693" s="85">
        <v>1</v>
      </c>
      <c r="FA693" s="85">
        <v>6</v>
      </c>
      <c r="FB693" s="85">
        <v>14</v>
      </c>
      <c r="FC693" s="85">
        <v>35</v>
      </c>
      <c r="FD693" s="85">
        <v>28</v>
      </c>
      <c r="FE693" s="85">
        <v>2</v>
      </c>
      <c r="FL693" s="86">
        <f t="shared" si="546"/>
        <v>108.39999999999998</v>
      </c>
      <c r="FM693" s="99">
        <f t="shared" si="534"/>
        <v>5</v>
      </c>
      <c r="FN693" s="99">
        <f t="shared" si="535"/>
        <v>1</v>
      </c>
      <c r="FO693" s="100">
        <f t="shared" si="536"/>
        <v>0.85</v>
      </c>
      <c r="FP693" s="100">
        <f t="shared" si="537"/>
        <v>171</v>
      </c>
      <c r="FQ693" s="101">
        <v>0.62097611630321925</v>
      </c>
      <c r="FR693" s="101">
        <v>0.26321880961056227</v>
      </c>
      <c r="FS693" s="101">
        <v>0.23273186990001168</v>
      </c>
      <c r="FT693" s="100" t="s">
        <v>1525</v>
      </c>
      <c r="FU693" s="100" t="s">
        <v>1659</v>
      </c>
      <c r="FV693" s="100" t="s">
        <v>1540</v>
      </c>
      <c r="FW693" s="100" t="s">
        <v>1617</v>
      </c>
      <c r="FX693" s="100" t="s">
        <v>1816</v>
      </c>
      <c r="FY693" s="100" t="s">
        <v>1798</v>
      </c>
      <c r="FZ693" s="100" t="s">
        <v>1544</v>
      </c>
      <c r="GA693" s="100" t="s">
        <v>1487</v>
      </c>
      <c r="GB693" s="100"/>
    </row>
    <row r="694" spans="1:184" hidden="1" x14ac:dyDescent="0.25">
      <c r="A694" s="32" t="s">
        <v>668</v>
      </c>
      <c r="B694" s="90" t="s">
        <v>680</v>
      </c>
      <c r="C694" s="41" t="str">
        <f>'[1]Özet tablo'!P693</f>
        <v>MANİSA</v>
      </c>
      <c r="D694" s="41"/>
      <c r="E694" s="41"/>
      <c r="F694" s="41"/>
      <c r="G694" s="91">
        <v>24</v>
      </c>
      <c r="H694" s="91">
        <v>78</v>
      </c>
      <c r="I694" s="91">
        <v>159</v>
      </c>
      <c r="J694" s="91">
        <v>261</v>
      </c>
      <c r="K694" s="92">
        <v>20</v>
      </c>
      <c r="L694" s="92">
        <v>81</v>
      </c>
      <c r="M694" s="92">
        <v>146</v>
      </c>
      <c r="N694" s="92">
        <v>247</v>
      </c>
      <c r="O694" s="93">
        <v>8</v>
      </c>
      <c r="P694" s="40">
        <v>41</v>
      </c>
      <c r="Q694" s="94">
        <f t="shared" si="547"/>
        <v>-14</v>
      </c>
      <c r="R694" s="95">
        <f t="shared" si="548"/>
        <v>-5.3639846743295021E-2</v>
      </c>
      <c r="S694" s="96">
        <v>198</v>
      </c>
      <c r="T694" s="96">
        <v>245</v>
      </c>
      <c r="U694" s="96">
        <v>173</v>
      </c>
      <c r="V694" s="96">
        <v>237</v>
      </c>
      <c r="W694" s="96">
        <v>418</v>
      </c>
      <c r="X694" s="96">
        <v>616</v>
      </c>
      <c r="Y694" s="73">
        <f t="shared" si="506"/>
        <v>10.1010101010101</v>
      </c>
      <c r="Z694" s="73">
        <f t="shared" si="507"/>
        <v>33.061224489795919</v>
      </c>
      <c r="AA694" s="73">
        <f t="shared" si="508"/>
        <v>65.317919075144502</v>
      </c>
      <c r="AB694" s="73">
        <f t="shared" si="509"/>
        <v>46.411483253588514</v>
      </c>
      <c r="AC694" s="73">
        <f t="shared" si="510"/>
        <v>34.740259740259738</v>
      </c>
      <c r="AD694" s="97">
        <f t="shared" si="511"/>
        <v>224</v>
      </c>
      <c r="AE694" s="40">
        <f t="shared" si="512"/>
        <v>60</v>
      </c>
      <c r="AF694" s="98">
        <v>241</v>
      </c>
      <c r="AG694" s="98">
        <v>165</v>
      </c>
      <c r="AH694" s="98">
        <v>250</v>
      </c>
      <c r="AI694" s="98">
        <v>170</v>
      </c>
      <c r="AJ694" s="98">
        <v>61</v>
      </c>
      <c r="AK694" s="98">
        <v>56</v>
      </c>
      <c r="AL694" s="76">
        <v>16</v>
      </c>
      <c r="AM694" s="76">
        <v>22</v>
      </c>
      <c r="AN694" s="77">
        <v>37</v>
      </c>
      <c r="AO694" s="77">
        <v>96</v>
      </c>
      <c r="AP694" s="77">
        <v>161</v>
      </c>
      <c r="AQ694" s="77">
        <v>15</v>
      </c>
      <c r="AR694" s="77">
        <f t="shared" si="538"/>
        <v>309</v>
      </c>
      <c r="AS694" s="77">
        <v>48</v>
      </c>
      <c r="AT694" s="78">
        <v>1</v>
      </c>
      <c r="AU694" s="79">
        <v>24</v>
      </c>
      <c r="AV694" s="80">
        <f t="shared" si="513"/>
        <v>49.253731343283583</v>
      </c>
      <c r="AW694" s="80">
        <f t="shared" si="514"/>
        <v>53.333333333333336</v>
      </c>
      <c r="AX694" s="80">
        <f t="shared" si="515"/>
        <v>75.294117647058826</v>
      </c>
      <c r="AY694" s="81">
        <f t="shared" si="516"/>
        <v>22.424242424242426</v>
      </c>
      <c r="AZ694" s="81">
        <f t="shared" si="517"/>
        <v>38.4</v>
      </c>
      <c r="BA694" s="81">
        <f t="shared" si="518"/>
        <v>80.519480519480524</v>
      </c>
      <c r="BB694" s="81">
        <f t="shared" si="519"/>
        <v>58.627858627858629</v>
      </c>
      <c r="BC694" s="81">
        <f t="shared" si="520"/>
        <v>56.313131313131315</v>
      </c>
      <c r="BD694" s="82">
        <f t="shared" si="539"/>
        <v>45</v>
      </c>
      <c r="BE694" s="83">
        <v>16</v>
      </c>
      <c r="BF694" s="83">
        <v>22</v>
      </c>
      <c r="BG694" s="83">
        <v>29</v>
      </c>
      <c r="BH694" s="83">
        <v>98</v>
      </c>
      <c r="BI694" s="83">
        <v>169</v>
      </c>
      <c r="BJ694" s="83">
        <v>19</v>
      </c>
      <c r="BK694" s="77">
        <f t="shared" si="540"/>
        <v>315</v>
      </c>
      <c r="BL694" s="83">
        <f t="shared" si="521"/>
        <v>16</v>
      </c>
      <c r="BM694" s="84">
        <v>22</v>
      </c>
      <c r="BN694" s="83">
        <f t="shared" si="522"/>
        <v>22</v>
      </c>
      <c r="BO694" s="83">
        <f t="shared" si="523"/>
        <v>29</v>
      </c>
      <c r="BP694" s="83">
        <f t="shared" si="524"/>
        <v>98</v>
      </c>
      <c r="BQ694" s="83">
        <f t="shared" si="525"/>
        <v>169</v>
      </c>
      <c r="BR694" s="83">
        <f t="shared" si="526"/>
        <v>19</v>
      </c>
      <c r="BS694" s="77">
        <f t="shared" si="541"/>
        <v>315</v>
      </c>
      <c r="BT694" s="83">
        <f t="shared" si="527"/>
        <v>0</v>
      </c>
      <c r="BU694" s="77"/>
      <c r="BV694" s="83">
        <f t="shared" si="528"/>
        <v>0</v>
      </c>
      <c r="BW694" s="83">
        <f t="shared" si="529"/>
        <v>0</v>
      </c>
      <c r="BX694" s="83">
        <f t="shared" si="530"/>
        <v>0</v>
      </c>
      <c r="BY694" s="83">
        <f t="shared" si="531"/>
        <v>0</v>
      </c>
      <c r="BZ694" s="83">
        <f t="shared" si="532"/>
        <v>0</v>
      </c>
      <c r="CA694" s="77">
        <f t="shared" si="542"/>
        <v>0</v>
      </c>
      <c r="CC694" s="77"/>
      <c r="CI694" s="77">
        <f t="shared" si="543"/>
        <v>0</v>
      </c>
      <c r="CP694" s="77">
        <f t="shared" si="544"/>
        <v>0</v>
      </c>
      <c r="CQ694" s="85">
        <f t="shared" si="533"/>
        <v>0</v>
      </c>
      <c r="CR694" s="77"/>
      <c r="CS694" s="85">
        <f t="shared" si="502"/>
        <v>0</v>
      </c>
      <c r="CT694" s="85">
        <f t="shared" si="503"/>
        <v>0</v>
      </c>
      <c r="CU694" s="85">
        <f t="shared" si="504"/>
        <v>0</v>
      </c>
      <c r="CV694" s="85">
        <f t="shared" si="505"/>
        <v>0</v>
      </c>
      <c r="CW694" s="85">
        <f t="shared" si="501"/>
        <v>0</v>
      </c>
      <c r="CX694" s="77">
        <f t="shared" si="545"/>
        <v>0</v>
      </c>
      <c r="ET694" s="85">
        <v>15</v>
      </c>
      <c r="EU694" s="85">
        <v>17</v>
      </c>
      <c r="EV694" s="85">
        <v>18</v>
      </c>
      <c r="EW694" s="85">
        <v>66</v>
      </c>
      <c r="EX694" s="85">
        <v>128</v>
      </c>
      <c r="EY694" s="85">
        <v>11</v>
      </c>
      <c r="EZ694" s="85">
        <v>1</v>
      </c>
      <c r="FA694" s="85">
        <v>5</v>
      </c>
      <c r="FB694" s="85">
        <v>11</v>
      </c>
      <c r="FC694" s="85">
        <v>32</v>
      </c>
      <c r="FD694" s="85">
        <v>41</v>
      </c>
      <c r="FE694" s="85">
        <v>8</v>
      </c>
      <c r="FL694" s="86">
        <f t="shared" si="546"/>
        <v>21</v>
      </c>
      <c r="FM694" s="99">
        <f t="shared" si="534"/>
        <v>1</v>
      </c>
      <c r="FN694" s="99">
        <f t="shared" si="535"/>
        <v>0</v>
      </c>
      <c r="FO694" s="100">
        <f t="shared" si="536"/>
        <v>0.17</v>
      </c>
      <c r="FP694" s="100">
        <f t="shared" si="537"/>
        <v>0</v>
      </c>
      <c r="FQ694" s="101">
        <v>0.39974411212460337</v>
      </c>
      <c r="FR694" s="101">
        <v>0.14823353731680941</v>
      </c>
      <c r="FS694" s="101">
        <v>0.11516510177007291</v>
      </c>
      <c r="FT694" s="100" t="s">
        <v>1628</v>
      </c>
      <c r="FU694" s="100" t="s">
        <v>1633</v>
      </c>
      <c r="FV694" s="100" t="s">
        <v>2168</v>
      </c>
      <c r="FW694" s="100" t="s">
        <v>1518</v>
      </c>
      <c r="FX694" s="100" t="s">
        <v>1853</v>
      </c>
      <c r="FY694" s="100" t="s">
        <v>1529</v>
      </c>
      <c r="FZ694" s="100" t="s">
        <v>2303</v>
      </c>
      <c r="GA694" s="100" t="s">
        <v>2066</v>
      </c>
      <c r="GB694" s="100"/>
    </row>
    <row r="695" spans="1:184" hidden="1" x14ac:dyDescent="0.25">
      <c r="A695" s="32" t="s">
        <v>668</v>
      </c>
      <c r="B695" s="90" t="s">
        <v>681</v>
      </c>
      <c r="C695" s="41" t="str">
        <f>'[1]Özet tablo'!P694</f>
        <v>MANİSA</v>
      </c>
      <c r="D695" s="41"/>
      <c r="E695" s="41"/>
      <c r="F695" s="41"/>
      <c r="G695" s="91">
        <v>95</v>
      </c>
      <c r="H695" s="91">
        <v>401</v>
      </c>
      <c r="I695" s="91">
        <v>950</v>
      </c>
      <c r="J695" s="91">
        <v>1446</v>
      </c>
      <c r="K695" s="92">
        <v>100</v>
      </c>
      <c r="L695" s="92">
        <v>413</v>
      </c>
      <c r="M695" s="92">
        <v>1116</v>
      </c>
      <c r="N695" s="92">
        <v>1629</v>
      </c>
      <c r="O695" s="93">
        <v>16</v>
      </c>
      <c r="P695" s="40">
        <v>279</v>
      </c>
      <c r="Q695" s="94">
        <f t="shared" si="547"/>
        <v>183</v>
      </c>
      <c r="R695" s="95">
        <f t="shared" si="548"/>
        <v>0.12655601659751037</v>
      </c>
      <c r="S695" s="96">
        <v>1226</v>
      </c>
      <c r="T695" s="96">
        <v>1606</v>
      </c>
      <c r="U695" s="96">
        <v>1233</v>
      </c>
      <c r="V695" s="96">
        <v>1669</v>
      </c>
      <c r="W695" s="96">
        <v>2839</v>
      </c>
      <c r="X695" s="96">
        <v>4065</v>
      </c>
      <c r="Y695" s="73">
        <f t="shared" si="506"/>
        <v>8.1566068515497552</v>
      </c>
      <c r="Z695" s="73">
        <f t="shared" si="507"/>
        <v>25.716064757160645</v>
      </c>
      <c r="AA695" s="73">
        <f t="shared" si="508"/>
        <v>69.180859691808593</v>
      </c>
      <c r="AB695" s="73">
        <f t="shared" si="509"/>
        <v>44.593166607960548</v>
      </c>
      <c r="AC695" s="73">
        <f t="shared" si="510"/>
        <v>33.603936039360391</v>
      </c>
      <c r="AD695" s="97">
        <f t="shared" si="511"/>
        <v>1573</v>
      </c>
      <c r="AE695" s="40">
        <f t="shared" si="512"/>
        <v>380</v>
      </c>
      <c r="AF695" s="98">
        <v>1666</v>
      </c>
      <c r="AG695" s="98">
        <v>1312</v>
      </c>
      <c r="AH695" s="98">
        <v>1683</v>
      </c>
      <c r="AI695" s="98">
        <v>1180</v>
      </c>
      <c r="AJ695" s="98">
        <v>461</v>
      </c>
      <c r="AK695" s="98">
        <v>410</v>
      </c>
      <c r="AL695" s="76">
        <v>30</v>
      </c>
      <c r="AM695" s="76">
        <v>65</v>
      </c>
      <c r="AN695" s="77">
        <v>123</v>
      </c>
      <c r="AO695" s="77">
        <v>436</v>
      </c>
      <c r="AP695" s="77">
        <v>1166</v>
      </c>
      <c r="AQ695" s="77">
        <v>75</v>
      </c>
      <c r="AR695" s="77">
        <f t="shared" si="538"/>
        <v>1800</v>
      </c>
      <c r="AS695" s="77">
        <v>380</v>
      </c>
      <c r="AT695" s="78">
        <v>8</v>
      </c>
      <c r="AU695" s="79">
        <v>92</v>
      </c>
      <c r="AV695" s="80">
        <f t="shared" si="513"/>
        <v>39.486356340288928</v>
      </c>
      <c r="AW695" s="80">
        <f t="shared" si="514"/>
        <v>45.302130632203976</v>
      </c>
      <c r="AX695" s="80">
        <f t="shared" si="515"/>
        <v>72.966101694915253</v>
      </c>
      <c r="AY695" s="81">
        <f t="shared" si="516"/>
        <v>9.375</v>
      </c>
      <c r="AZ695" s="81">
        <f t="shared" si="517"/>
        <v>25.90612002376708</v>
      </c>
      <c r="BA695" s="81">
        <f t="shared" si="518"/>
        <v>77.148080438756864</v>
      </c>
      <c r="BB695" s="81">
        <f t="shared" si="519"/>
        <v>51.203369434416366</v>
      </c>
      <c r="BC695" s="81">
        <f t="shared" si="520"/>
        <v>47.036911615306472</v>
      </c>
      <c r="BD695" s="82">
        <f t="shared" si="539"/>
        <v>375</v>
      </c>
      <c r="BE695" s="83">
        <v>31</v>
      </c>
      <c r="BF695" s="83">
        <v>90</v>
      </c>
      <c r="BG695" s="83">
        <v>107</v>
      </c>
      <c r="BH695" s="83">
        <v>402</v>
      </c>
      <c r="BI695" s="83">
        <v>1153</v>
      </c>
      <c r="BJ695" s="83">
        <v>114</v>
      </c>
      <c r="BK695" s="77">
        <f t="shared" si="540"/>
        <v>1776</v>
      </c>
      <c r="BL695" s="83">
        <f t="shared" si="521"/>
        <v>26</v>
      </c>
      <c r="BM695" s="84">
        <v>53</v>
      </c>
      <c r="BN695" s="83">
        <f t="shared" si="522"/>
        <v>75</v>
      </c>
      <c r="BO695" s="83">
        <f t="shared" si="523"/>
        <v>68</v>
      </c>
      <c r="BP695" s="83">
        <f t="shared" si="524"/>
        <v>328</v>
      </c>
      <c r="BQ695" s="83">
        <f t="shared" si="525"/>
        <v>1058</v>
      </c>
      <c r="BR695" s="83">
        <f t="shared" si="526"/>
        <v>108</v>
      </c>
      <c r="BS695" s="77">
        <f t="shared" si="541"/>
        <v>1562</v>
      </c>
      <c r="BT695" s="83">
        <f t="shared" si="527"/>
        <v>1</v>
      </c>
      <c r="BU695" s="77">
        <v>2</v>
      </c>
      <c r="BV695" s="83">
        <f t="shared" si="528"/>
        <v>2</v>
      </c>
      <c r="BW695" s="83">
        <f t="shared" si="529"/>
        <v>0</v>
      </c>
      <c r="BX695" s="83">
        <f t="shared" si="530"/>
        <v>5</v>
      </c>
      <c r="BY695" s="83">
        <f t="shared" si="531"/>
        <v>23</v>
      </c>
      <c r="BZ695" s="83">
        <f t="shared" si="532"/>
        <v>3</v>
      </c>
      <c r="CA695" s="77">
        <f t="shared" si="542"/>
        <v>31</v>
      </c>
      <c r="CB695" s="85">
        <v>4</v>
      </c>
      <c r="CC695" s="77">
        <v>10</v>
      </c>
      <c r="CD695" s="85">
        <v>13</v>
      </c>
      <c r="CE695" s="85">
        <v>39</v>
      </c>
      <c r="CF695" s="85">
        <v>69</v>
      </c>
      <c r="CG695" s="85">
        <v>72</v>
      </c>
      <c r="CH695" s="85">
        <v>3</v>
      </c>
      <c r="CI695" s="77">
        <f t="shared" si="543"/>
        <v>183</v>
      </c>
      <c r="CP695" s="77">
        <f t="shared" si="544"/>
        <v>0</v>
      </c>
      <c r="CQ695" s="85">
        <f t="shared" si="533"/>
        <v>0</v>
      </c>
      <c r="CR695" s="77"/>
      <c r="CS695" s="85">
        <f t="shared" si="502"/>
        <v>0</v>
      </c>
      <c r="CT695" s="85">
        <f t="shared" si="503"/>
        <v>0</v>
      </c>
      <c r="CU695" s="85">
        <f t="shared" si="504"/>
        <v>0</v>
      </c>
      <c r="CV695" s="85">
        <f t="shared" si="505"/>
        <v>0</v>
      </c>
      <c r="CW695" s="85">
        <f t="shared" si="501"/>
        <v>0</v>
      </c>
      <c r="CX695" s="77">
        <f t="shared" si="545"/>
        <v>0</v>
      </c>
      <c r="DP695" s="85">
        <v>1</v>
      </c>
      <c r="DQ695" s="85">
        <v>1</v>
      </c>
      <c r="DR695" s="85">
        <v>3</v>
      </c>
      <c r="DS695" s="85">
        <v>5</v>
      </c>
      <c r="DT695" s="85">
        <v>11</v>
      </c>
      <c r="DU695" s="85">
        <v>0</v>
      </c>
      <c r="DV695" s="85">
        <v>1</v>
      </c>
      <c r="DW695" s="85">
        <v>2</v>
      </c>
      <c r="DX695" s="85">
        <v>0</v>
      </c>
      <c r="DY695" s="85">
        <v>5</v>
      </c>
      <c r="DZ695" s="85">
        <v>23</v>
      </c>
      <c r="EA695" s="85">
        <v>3</v>
      </c>
      <c r="ET695" s="85">
        <v>20</v>
      </c>
      <c r="EU695" s="85">
        <v>44</v>
      </c>
      <c r="EV695" s="85">
        <v>5</v>
      </c>
      <c r="EW695" s="85">
        <v>108</v>
      </c>
      <c r="EX695" s="85">
        <v>745</v>
      </c>
      <c r="EY695" s="85">
        <v>82</v>
      </c>
      <c r="EZ695" s="85">
        <v>5</v>
      </c>
      <c r="FA695" s="85">
        <v>30</v>
      </c>
      <c r="FB695" s="85">
        <v>60</v>
      </c>
      <c r="FC695" s="85">
        <v>215</v>
      </c>
      <c r="FD695" s="85">
        <v>302</v>
      </c>
      <c r="FE695" s="85">
        <v>26</v>
      </c>
      <c r="FL695" s="86">
        <f t="shared" si="546"/>
        <v>319.09999999999991</v>
      </c>
      <c r="FM695" s="99">
        <f t="shared" si="534"/>
        <v>15</v>
      </c>
      <c r="FN695" s="99">
        <f t="shared" si="535"/>
        <v>3</v>
      </c>
      <c r="FO695" s="100">
        <f t="shared" si="536"/>
        <v>2.5499999999999998</v>
      </c>
      <c r="FP695" s="100">
        <f t="shared" si="537"/>
        <v>513</v>
      </c>
      <c r="FQ695" s="101">
        <v>0.33671583590847648</v>
      </c>
      <c r="FR695" s="101">
        <v>0.11044957316160935</v>
      </c>
      <c r="FS695" s="101">
        <v>4.8090964829162211E-2</v>
      </c>
      <c r="FT695" s="100" t="s">
        <v>2012</v>
      </c>
      <c r="FU695" s="100" t="s">
        <v>2296</v>
      </c>
      <c r="FV695" s="100" t="s">
        <v>1841</v>
      </c>
      <c r="FW695" s="100" t="s">
        <v>2272</v>
      </c>
      <c r="FX695" s="100" t="s">
        <v>2257</v>
      </c>
      <c r="FY695" s="100" t="s">
        <v>1938</v>
      </c>
      <c r="FZ695" s="100" t="s">
        <v>1538</v>
      </c>
      <c r="GA695" s="100" t="s">
        <v>1653</v>
      </c>
      <c r="GB695" s="100"/>
    </row>
    <row r="696" spans="1:184" hidden="1" x14ac:dyDescent="0.25">
      <c r="A696" s="108" t="s">
        <v>668</v>
      </c>
      <c r="B696" s="109" t="s">
        <v>682</v>
      </c>
      <c r="C696" s="41" t="str">
        <f>'[1]Özet tablo'!P695</f>
        <v>MANİSA</v>
      </c>
      <c r="D696" s="41"/>
      <c r="E696" s="41"/>
      <c r="F696" s="41"/>
      <c r="G696" s="110">
        <v>8</v>
      </c>
      <c r="H696" s="110">
        <v>190</v>
      </c>
      <c r="I696" s="110">
        <v>482</v>
      </c>
      <c r="J696" s="110">
        <v>680</v>
      </c>
      <c r="K696" s="92">
        <v>85</v>
      </c>
      <c r="L696" s="92">
        <v>374</v>
      </c>
      <c r="M696" s="92">
        <v>1209</v>
      </c>
      <c r="N696" s="92">
        <v>1668</v>
      </c>
      <c r="O696" s="93">
        <v>60</v>
      </c>
      <c r="P696" s="40">
        <v>337</v>
      </c>
      <c r="Q696" s="94">
        <f t="shared" si="547"/>
        <v>988</v>
      </c>
      <c r="R696" s="95">
        <f t="shared" si="548"/>
        <v>1.4529411764705882</v>
      </c>
      <c r="S696" s="96">
        <v>1811</v>
      </c>
      <c r="T696" s="96">
        <v>2320</v>
      </c>
      <c r="U696" s="96">
        <v>1788</v>
      </c>
      <c r="V696" s="96">
        <v>2355</v>
      </c>
      <c r="W696" s="96">
        <v>4108</v>
      </c>
      <c r="X696" s="96">
        <v>5919</v>
      </c>
      <c r="Y696" s="73">
        <f t="shared" si="506"/>
        <v>4.6935394809497515</v>
      </c>
      <c r="Z696" s="73">
        <f t="shared" si="507"/>
        <v>16.120689655172413</v>
      </c>
      <c r="AA696" s="73">
        <f t="shared" si="508"/>
        <v>52.125279642058167</v>
      </c>
      <c r="AB696" s="73">
        <f t="shared" si="509"/>
        <v>31.791626095423563</v>
      </c>
      <c r="AC696" s="73">
        <f t="shared" si="510"/>
        <v>23.500591316100696</v>
      </c>
      <c r="AD696" s="97">
        <f t="shared" si="511"/>
        <v>2802</v>
      </c>
      <c r="AE696" s="40">
        <f t="shared" si="512"/>
        <v>856</v>
      </c>
      <c r="AF696" s="98">
        <v>2337</v>
      </c>
      <c r="AG696" s="98">
        <v>1892</v>
      </c>
      <c r="AH696" s="98">
        <v>2327</v>
      </c>
      <c r="AI696" s="98">
        <v>1750</v>
      </c>
      <c r="AJ696" s="98">
        <v>560</v>
      </c>
      <c r="AK696" s="98">
        <v>518</v>
      </c>
      <c r="AL696" s="76">
        <v>28</v>
      </c>
      <c r="AM696" s="76">
        <v>67</v>
      </c>
      <c r="AN696" s="77">
        <v>58</v>
      </c>
      <c r="AO696" s="77">
        <v>375</v>
      </c>
      <c r="AP696" s="77">
        <v>1082</v>
      </c>
      <c r="AQ696" s="77">
        <v>70</v>
      </c>
      <c r="AR696" s="77">
        <f t="shared" si="538"/>
        <v>1585</v>
      </c>
      <c r="AS696" s="77">
        <v>331</v>
      </c>
      <c r="AT696" s="78">
        <v>21</v>
      </c>
      <c r="AU696" s="79">
        <v>159</v>
      </c>
      <c r="AV696" s="80">
        <f t="shared" si="513"/>
        <v>24.135090609555192</v>
      </c>
      <c r="AW696" s="80">
        <f t="shared" si="514"/>
        <v>29.335295560461123</v>
      </c>
      <c r="AX696" s="80">
        <f t="shared" si="515"/>
        <v>46.914285714285711</v>
      </c>
      <c r="AY696" s="81">
        <f t="shared" si="516"/>
        <v>3.06553911205074</v>
      </c>
      <c r="AZ696" s="81">
        <f t="shared" si="517"/>
        <v>16.115169746454665</v>
      </c>
      <c r="BA696" s="81">
        <f t="shared" si="518"/>
        <v>54.632034632034632</v>
      </c>
      <c r="BB696" s="81">
        <f t="shared" si="519"/>
        <v>35.302997627776577</v>
      </c>
      <c r="BC696" s="81">
        <f t="shared" si="520"/>
        <v>31.413612565445025</v>
      </c>
      <c r="BD696" s="82">
        <f t="shared" si="539"/>
        <v>1048</v>
      </c>
      <c r="BE696" s="83">
        <v>29</v>
      </c>
      <c r="BF696" s="83">
        <v>97</v>
      </c>
      <c r="BG696" s="83">
        <v>56</v>
      </c>
      <c r="BH696" s="83">
        <v>349</v>
      </c>
      <c r="BI696" s="83">
        <v>1090</v>
      </c>
      <c r="BJ696" s="83">
        <v>117</v>
      </c>
      <c r="BK696" s="77">
        <f t="shared" si="540"/>
        <v>1612</v>
      </c>
      <c r="BL696" s="83">
        <f t="shared" si="521"/>
        <v>27</v>
      </c>
      <c r="BM696" s="84">
        <v>65</v>
      </c>
      <c r="BN696" s="83">
        <f t="shared" si="522"/>
        <v>91</v>
      </c>
      <c r="BO696" s="83">
        <f t="shared" si="523"/>
        <v>39</v>
      </c>
      <c r="BP696" s="83">
        <f t="shared" si="524"/>
        <v>324</v>
      </c>
      <c r="BQ696" s="83">
        <f t="shared" si="525"/>
        <v>1080</v>
      </c>
      <c r="BR696" s="83">
        <f t="shared" si="526"/>
        <v>117</v>
      </c>
      <c r="BS696" s="77">
        <f t="shared" si="541"/>
        <v>1560</v>
      </c>
      <c r="BT696" s="83">
        <f t="shared" si="527"/>
        <v>0</v>
      </c>
      <c r="BU696" s="77"/>
      <c r="BV696" s="83">
        <f t="shared" si="528"/>
        <v>0</v>
      </c>
      <c r="BW696" s="83">
        <f t="shared" si="529"/>
        <v>0</v>
      </c>
      <c r="BX696" s="83">
        <f t="shared" si="530"/>
        <v>0</v>
      </c>
      <c r="BY696" s="83">
        <f t="shared" si="531"/>
        <v>0</v>
      </c>
      <c r="BZ696" s="83">
        <f t="shared" si="532"/>
        <v>0</v>
      </c>
      <c r="CA696" s="77">
        <f t="shared" si="542"/>
        <v>0</v>
      </c>
      <c r="CB696" s="85">
        <v>2</v>
      </c>
      <c r="CC696" s="77">
        <v>2</v>
      </c>
      <c r="CD696" s="85">
        <v>6</v>
      </c>
      <c r="CE696" s="85">
        <v>17</v>
      </c>
      <c r="CF696" s="85">
        <v>25</v>
      </c>
      <c r="CG696" s="85">
        <v>10</v>
      </c>
      <c r="CH696" s="85">
        <v>0</v>
      </c>
      <c r="CI696" s="77">
        <f t="shared" si="543"/>
        <v>52</v>
      </c>
      <c r="CP696" s="77">
        <f t="shared" si="544"/>
        <v>0</v>
      </c>
      <c r="CQ696" s="85">
        <f t="shared" si="533"/>
        <v>0</v>
      </c>
      <c r="CR696" s="77"/>
      <c r="CS696" s="85">
        <f t="shared" si="502"/>
        <v>0</v>
      </c>
      <c r="CT696" s="85">
        <f t="shared" si="503"/>
        <v>0</v>
      </c>
      <c r="CU696" s="85">
        <f t="shared" si="504"/>
        <v>0</v>
      </c>
      <c r="CV696" s="85">
        <f t="shared" si="505"/>
        <v>0</v>
      </c>
      <c r="CW696" s="85">
        <f t="shared" si="501"/>
        <v>0</v>
      </c>
      <c r="CX696" s="77">
        <f t="shared" si="545"/>
        <v>0</v>
      </c>
      <c r="DP696" s="85">
        <v>1</v>
      </c>
      <c r="DQ696" s="85">
        <v>4</v>
      </c>
      <c r="DR696" s="85">
        <v>17</v>
      </c>
      <c r="DS696" s="85">
        <v>23</v>
      </c>
      <c r="DT696" s="85">
        <v>43</v>
      </c>
      <c r="DU696" s="85">
        <v>4</v>
      </c>
      <c r="ET696" s="85">
        <v>22</v>
      </c>
      <c r="EU696" s="85">
        <v>61</v>
      </c>
      <c r="EV696" s="85">
        <v>9</v>
      </c>
      <c r="EW696" s="85">
        <v>177</v>
      </c>
      <c r="EX696" s="85">
        <v>814</v>
      </c>
      <c r="EY696" s="85">
        <v>86</v>
      </c>
      <c r="EZ696" s="85">
        <v>4</v>
      </c>
      <c r="FA696" s="85">
        <v>26</v>
      </c>
      <c r="FB696" s="85">
        <v>13</v>
      </c>
      <c r="FC696" s="85">
        <v>124</v>
      </c>
      <c r="FD696" s="85">
        <v>223</v>
      </c>
      <c r="FE696" s="85">
        <v>27</v>
      </c>
      <c r="FL696" s="86">
        <f t="shared" si="546"/>
        <v>1305.8999999999996</v>
      </c>
      <c r="FM696" s="99">
        <f t="shared" si="534"/>
        <v>65</v>
      </c>
      <c r="FN696" s="99">
        <f t="shared" si="535"/>
        <v>13</v>
      </c>
      <c r="FO696" s="100">
        <f t="shared" si="536"/>
        <v>11.05</v>
      </c>
      <c r="FP696" s="100">
        <f t="shared" si="537"/>
        <v>2223</v>
      </c>
      <c r="FQ696" s="101">
        <v>0.36259897531439206</v>
      </c>
      <c r="FR696" s="101">
        <v>0.20142075125880349</v>
      </c>
      <c r="FS696" s="101">
        <v>9.7222222222222224E-2</v>
      </c>
      <c r="FT696" s="100" t="s">
        <v>1858</v>
      </c>
      <c r="FU696" s="100" t="s">
        <v>1660</v>
      </c>
      <c r="FV696" s="100" t="s">
        <v>2195</v>
      </c>
      <c r="FW696" s="100" t="s">
        <v>1715</v>
      </c>
      <c r="FX696" s="100" t="s">
        <v>2359</v>
      </c>
      <c r="FY696" s="100" t="s">
        <v>1413</v>
      </c>
      <c r="FZ696" s="100" t="s">
        <v>1940</v>
      </c>
      <c r="GA696" s="100" t="s">
        <v>1596</v>
      </c>
      <c r="GB696" s="100"/>
    </row>
    <row r="697" spans="1:184" hidden="1" x14ac:dyDescent="0.25">
      <c r="A697" s="32" t="s">
        <v>668</v>
      </c>
      <c r="B697" s="90" t="s">
        <v>683</v>
      </c>
      <c r="C697" s="41" t="str">
        <f>'[1]Özet tablo'!P696</f>
        <v>MANİSA</v>
      </c>
      <c r="D697" s="41"/>
      <c r="E697" s="41"/>
      <c r="F697" s="41"/>
      <c r="G697" s="91">
        <v>105</v>
      </c>
      <c r="H697" s="91">
        <v>555</v>
      </c>
      <c r="I697" s="91">
        <v>1047</v>
      </c>
      <c r="J697" s="91">
        <v>1707</v>
      </c>
      <c r="K697" s="92">
        <v>156</v>
      </c>
      <c r="L697" s="92">
        <v>497</v>
      </c>
      <c r="M697" s="92">
        <v>1320</v>
      </c>
      <c r="N697" s="92">
        <v>1973</v>
      </c>
      <c r="O697" s="93">
        <v>71</v>
      </c>
      <c r="P697" s="40">
        <v>343</v>
      </c>
      <c r="Q697" s="94">
        <f t="shared" si="547"/>
        <v>266</v>
      </c>
      <c r="R697" s="95">
        <f t="shared" si="548"/>
        <v>0.15582893966022263</v>
      </c>
      <c r="S697" s="96">
        <v>1856</v>
      </c>
      <c r="T697" s="96">
        <v>2292</v>
      </c>
      <c r="U697" s="96">
        <v>1703</v>
      </c>
      <c r="V697" s="96">
        <v>2333</v>
      </c>
      <c r="W697" s="96">
        <v>3995</v>
      </c>
      <c r="X697" s="96">
        <v>5851</v>
      </c>
      <c r="Y697" s="73">
        <f t="shared" si="506"/>
        <v>8.4051724137931032</v>
      </c>
      <c r="Z697" s="73">
        <f t="shared" si="507"/>
        <v>21.684118673647472</v>
      </c>
      <c r="AA697" s="73">
        <f t="shared" si="508"/>
        <v>61.53846153846154</v>
      </c>
      <c r="AB697" s="73">
        <f t="shared" si="509"/>
        <v>38.673341677096367</v>
      </c>
      <c r="AC697" s="73">
        <f t="shared" si="510"/>
        <v>29.071953512220134</v>
      </c>
      <c r="AD697" s="97">
        <f t="shared" si="511"/>
        <v>2450</v>
      </c>
      <c r="AE697" s="40">
        <f t="shared" si="512"/>
        <v>655</v>
      </c>
      <c r="AF697" s="98">
        <v>2477</v>
      </c>
      <c r="AG697" s="98">
        <v>1954</v>
      </c>
      <c r="AH697" s="98">
        <v>2438</v>
      </c>
      <c r="AI697" s="98">
        <v>1702</v>
      </c>
      <c r="AJ697" s="98">
        <v>638</v>
      </c>
      <c r="AK697" s="98">
        <v>494</v>
      </c>
      <c r="AL697" s="76">
        <v>42</v>
      </c>
      <c r="AM697" s="76">
        <v>86</v>
      </c>
      <c r="AN697" s="77">
        <v>121</v>
      </c>
      <c r="AO697" s="77">
        <v>640</v>
      </c>
      <c r="AP697" s="77">
        <v>1349</v>
      </c>
      <c r="AQ697" s="77">
        <v>56</v>
      </c>
      <c r="AR697" s="77">
        <f t="shared" si="538"/>
        <v>2166</v>
      </c>
      <c r="AS697" s="77">
        <v>394</v>
      </c>
      <c r="AT697" s="78">
        <v>35</v>
      </c>
      <c r="AU697" s="79">
        <v>196</v>
      </c>
      <c r="AV697" s="80">
        <f t="shared" si="513"/>
        <v>30.962800875273523</v>
      </c>
      <c r="AW697" s="80">
        <f t="shared" si="514"/>
        <v>39.879227053140099</v>
      </c>
      <c r="AX697" s="80">
        <f t="shared" si="515"/>
        <v>59.400705052878969</v>
      </c>
      <c r="AY697" s="81">
        <f t="shared" si="516"/>
        <v>6.1924257932446265</v>
      </c>
      <c r="AZ697" s="81">
        <f t="shared" si="517"/>
        <v>26.251025430680887</v>
      </c>
      <c r="BA697" s="81">
        <f t="shared" si="518"/>
        <v>67.521367521367523</v>
      </c>
      <c r="BB697" s="81">
        <f t="shared" si="519"/>
        <v>46.462955211385513</v>
      </c>
      <c r="BC697" s="81">
        <f t="shared" si="520"/>
        <v>39.613414066138795</v>
      </c>
      <c r="BD697" s="82">
        <f t="shared" si="539"/>
        <v>760</v>
      </c>
      <c r="BE697" s="83">
        <v>46</v>
      </c>
      <c r="BF697" s="83">
        <v>124</v>
      </c>
      <c r="BG697" s="83">
        <v>152</v>
      </c>
      <c r="BH697" s="83">
        <v>682</v>
      </c>
      <c r="BI697" s="83">
        <v>1423</v>
      </c>
      <c r="BJ697" s="83">
        <v>89</v>
      </c>
      <c r="BK697" s="77">
        <f t="shared" si="540"/>
        <v>2346</v>
      </c>
      <c r="BL697" s="83">
        <f t="shared" si="521"/>
        <v>37</v>
      </c>
      <c r="BM697" s="84">
        <v>69</v>
      </c>
      <c r="BN697" s="83">
        <f t="shared" si="522"/>
        <v>97</v>
      </c>
      <c r="BO697" s="83">
        <f t="shared" si="523"/>
        <v>79</v>
      </c>
      <c r="BP697" s="83">
        <f t="shared" si="524"/>
        <v>546</v>
      </c>
      <c r="BQ697" s="83">
        <f t="shared" si="525"/>
        <v>1301</v>
      </c>
      <c r="BR697" s="83">
        <f t="shared" si="526"/>
        <v>76</v>
      </c>
      <c r="BS697" s="77">
        <f t="shared" si="541"/>
        <v>2002</v>
      </c>
      <c r="BT697" s="83">
        <f t="shared" si="527"/>
        <v>5</v>
      </c>
      <c r="BU697" s="77">
        <v>15</v>
      </c>
      <c r="BV697" s="83">
        <f t="shared" si="528"/>
        <v>17</v>
      </c>
      <c r="BW697" s="83">
        <f t="shared" si="529"/>
        <v>42</v>
      </c>
      <c r="BX697" s="83">
        <f t="shared" si="530"/>
        <v>103</v>
      </c>
      <c r="BY697" s="83">
        <f t="shared" si="531"/>
        <v>111</v>
      </c>
      <c r="BZ697" s="83">
        <f t="shared" si="532"/>
        <v>12</v>
      </c>
      <c r="CA697" s="77">
        <f t="shared" si="542"/>
        <v>268</v>
      </c>
      <c r="CB697" s="85">
        <v>4</v>
      </c>
      <c r="CC697" s="77">
        <v>2</v>
      </c>
      <c r="CD697" s="85">
        <v>10</v>
      </c>
      <c r="CE697" s="85">
        <v>31</v>
      </c>
      <c r="CF697" s="85">
        <v>33</v>
      </c>
      <c r="CG697" s="85">
        <v>11</v>
      </c>
      <c r="CH697" s="85">
        <v>1</v>
      </c>
      <c r="CI697" s="77">
        <f t="shared" si="543"/>
        <v>76</v>
      </c>
      <c r="CP697" s="77">
        <f t="shared" si="544"/>
        <v>0</v>
      </c>
      <c r="CQ697" s="85">
        <f t="shared" si="533"/>
        <v>0</v>
      </c>
      <c r="CR697" s="77"/>
      <c r="CS697" s="85">
        <f t="shared" si="502"/>
        <v>0</v>
      </c>
      <c r="CT697" s="85">
        <f t="shared" si="503"/>
        <v>0</v>
      </c>
      <c r="CU697" s="85">
        <f t="shared" si="504"/>
        <v>0</v>
      </c>
      <c r="CV697" s="85">
        <f t="shared" si="505"/>
        <v>0</v>
      </c>
      <c r="CW697" s="85">
        <f t="shared" ref="CW697:CW760" si="549">DD697+DJ697+DO697+FK697</f>
        <v>0</v>
      </c>
      <c r="CX697" s="77">
        <f t="shared" si="545"/>
        <v>0</v>
      </c>
      <c r="DP697" s="85">
        <v>1</v>
      </c>
      <c r="DQ697" s="85">
        <v>2</v>
      </c>
      <c r="DR697" s="85">
        <v>8</v>
      </c>
      <c r="DS697" s="85">
        <v>13</v>
      </c>
      <c r="DT697" s="85">
        <v>11</v>
      </c>
      <c r="DU697" s="85">
        <v>0</v>
      </c>
      <c r="DV697" s="85">
        <v>1</v>
      </c>
      <c r="DW697" s="85">
        <v>3</v>
      </c>
      <c r="DX697" s="85">
        <v>0</v>
      </c>
      <c r="DY697" s="85">
        <v>20</v>
      </c>
      <c r="DZ697" s="85">
        <v>20</v>
      </c>
      <c r="EA697" s="85">
        <v>4</v>
      </c>
      <c r="EB697" s="85">
        <v>4</v>
      </c>
      <c r="EC697" s="85">
        <v>14</v>
      </c>
      <c r="ED697" s="85">
        <v>42</v>
      </c>
      <c r="EE697" s="85">
        <v>83</v>
      </c>
      <c r="EF697" s="85">
        <v>91</v>
      </c>
      <c r="EG697" s="85">
        <v>8</v>
      </c>
      <c r="EH697" s="85">
        <v>1</v>
      </c>
      <c r="EI697" s="85">
        <v>1</v>
      </c>
      <c r="EJ697" s="85">
        <v>0</v>
      </c>
      <c r="EK697" s="85">
        <v>0</v>
      </c>
      <c r="EL697" s="85">
        <v>1</v>
      </c>
      <c r="EM697" s="85">
        <v>2</v>
      </c>
      <c r="ET697" s="85">
        <v>32</v>
      </c>
      <c r="EU697" s="85">
        <v>71</v>
      </c>
      <c r="EV697" s="85">
        <v>15</v>
      </c>
      <c r="EW697" s="85">
        <v>316</v>
      </c>
      <c r="EX697" s="85">
        <v>1044</v>
      </c>
      <c r="EY697" s="85">
        <v>58</v>
      </c>
      <c r="EZ697" s="85">
        <v>3</v>
      </c>
      <c r="FA697" s="85">
        <v>23</v>
      </c>
      <c r="FB697" s="85">
        <v>56</v>
      </c>
      <c r="FC697" s="85">
        <v>217</v>
      </c>
      <c r="FD697" s="85">
        <v>245</v>
      </c>
      <c r="FE697" s="85">
        <v>16</v>
      </c>
      <c r="FL697" s="86">
        <f t="shared" si="546"/>
        <v>818</v>
      </c>
      <c r="FM697" s="99">
        <f t="shared" si="534"/>
        <v>40</v>
      </c>
      <c r="FN697" s="99">
        <f t="shared" si="535"/>
        <v>8</v>
      </c>
      <c r="FO697" s="100">
        <f t="shared" si="536"/>
        <v>6.8</v>
      </c>
      <c r="FP697" s="100">
        <f t="shared" si="537"/>
        <v>1368</v>
      </c>
      <c r="FQ697" s="101">
        <v>0.48714301020225953</v>
      </c>
      <c r="FR697" s="101">
        <v>0.35118407892793929</v>
      </c>
      <c r="FS697" s="101">
        <v>0.1855662792514515</v>
      </c>
      <c r="FT697" s="100" t="s">
        <v>1665</v>
      </c>
      <c r="FU697" s="100" t="s">
        <v>1551</v>
      </c>
      <c r="FV697" s="100" t="s">
        <v>1696</v>
      </c>
      <c r="FW697" s="100" t="s">
        <v>2244</v>
      </c>
      <c r="FX697" s="100" t="s">
        <v>1843</v>
      </c>
      <c r="FY697" s="100" t="s">
        <v>1963</v>
      </c>
      <c r="FZ697" s="100" t="s">
        <v>1897</v>
      </c>
      <c r="GA697" s="100" t="s">
        <v>1656</v>
      </c>
      <c r="GB697" s="100"/>
    </row>
    <row r="698" spans="1:184" hidden="1" x14ac:dyDescent="0.25">
      <c r="A698" s="108" t="s">
        <v>668</v>
      </c>
      <c r="B698" s="109" t="s">
        <v>684</v>
      </c>
      <c r="C698" s="41" t="str">
        <f>'[1]Özet tablo'!P697</f>
        <v>MANİSA</v>
      </c>
      <c r="D698" s="41"/>
      <c r="E698" s="41"/>
      <c r="F698" s="41"/>
      <c r="G698" s="110">
        <v>155</v>
      </c>
      <c r="H698" s="110">
        <v>382</v>
      </c>
      <c r="I698" s="110">
        <v>918</v>
      </c>
      <c r="J698" s="110">
        <v>1455</v>
      </c>
      <c r="K698" s="92">
        <v>280</v>
      </c>
      <c r="L698" s="92">
        <v>882</v>
      </c>
      <c r="M698" s="92">
        <v>1958</v>
      </c>
      <c r="N698" s="92">
        <v>3120</v>
      </c>
      <c r="O698" s="93">
        <v>121</v>
      </c>
      <c r="P698" s="40">
        <v>569</v>
      </c>
      <c r="Q698" s="94">
        <f t="shared" si="547"/>
        <v>1665</v>
      </c>
      <c r="R698" s="95">
        <f t="shared" si="548"/>
        <v>1.1443298969072164</v>
      </c>
      <c r="S698" s="96">
        <v>2493</v>
      </c>
      <c r="T698" s="96">
        <v>3300</v>
      </c>
      <c r="U698" s="96">
        <v>2343</v>
      </c>
      <c r="V698" s="96">
        <v>3234</v>
      </c>
      <c r="W698" s="96">
        <v>5643</v>
      </c>
      <c r="X698" s="96">
        <v>8136</v>
      </c>
      <c r="Y698" s="73">
        <f t="shared" si="506"/>
        <v>11.231448054552748</v>
      </c>
      <c r="Z698" s="73">
        <f t="shared" si="507"/>
        <v>26.727272727272727</v>
      </c>
      <c r="AA698" s="73">
        <f t="shared" si="508"/>
        <v>64.447289799402469</v>
      </c>
      <c r="AB698" s="73">
        <f t="shared" si="509"/>
        <v>42.388800283537122</v>
      </c>
      <c r="AC698" s="73">
        <f t="shared" si="510"/>
        <v>32.841691248770893</v>
      </c>
      <c r="AD698" s="97">
        <f t="shared" si="511"/>
        <v>3251</v>
      </c>
      <c r="AE698" s="40">
        <f t="shared" si="512"/>
        <v>833</v>
      </c>
      <c r="AF698" s="98">
        <v>3392</v>
      </c>
      <c r="AG698" s="98">
        <v>2730</v>
      </c>
      <c r="AH698" s="98">
        <v>3285</v>
      </c>
      <c r="AI698" s="98">
        <v>2413</v>
      </c>
      <c r="AJ698" s="98">
        <v>893</v>
      </c>
      <c r="AK698" s="98">
        <v>726</v>
      </c>
      <c r="AL698" s="76">
        <v>65</v>
      </c>
      <c r="AM698" s="76">
        <v>203</v>
      </c>
      <c r="AN698" s="77">
        <v>422</v>
      </c>
      <c r="AO698" s="77">
        <v>1249</v>
      </c>
      <c r="AP698" s="77">
        <v>2279</v>
      </c>
      <c r="AQ698" s="77">
        <v>132</v>
      </c>
      <c r="AR698" s="77">
        <f t="shared" si="538"/>
        <v>4082</v>
      </c>
      <c r="AS698" s="77">
        <v>706</v>
      </c>
      <c r="AT698" s="78">
        <v>39</v>
      </c>
      <c r="AU698" s="79">
        <v>208</v>
      </c>
      <c r="AV698" s="80">
        <f t="shared" si="513"/>
        <v>41.357184522652148</v>
      </c>
      <c r="AW698" s="80">
        <f t="shared" si="514"/>
        <v>51.842751842751845</v>
      </c>
      <c r="AX698" s="80">
        <f t="shared" si="515"/>
        <v>70.658930791545799</v>
      </c>
      <c r="AY698" s="81">
        <f t="shared" si="516"/>
        <v>15.457875457875458</v>
      </c>
      <c r="AZ698" s="81">
        <f t="shared" si="517"/>
        <v>38.021308980213092</v>
      </c>
      <c r="BA698" s="81">
        <f t="shared" si="518"/>
        <v>76.40653357531761</v>
      </c>
      <c r="BB698" s="81">
        <f t="shared" si="519"/>
        <v>57.275072067971479</v>
      </c>
      <c r="BC698" s="81">
        <f t="shared" si="520"/>
        <v>48.84029158383035</v>
      </c>
      <c r="BD698" s="82">
        <f t="shared" si="539"/>
        <v>780</v>
      </c>
      <c r="BE698" s="83">
        <v>66</v>
      </c>
      <c r="BF698" s="83">
        <v>245</v>
      </c>
      <c r="BG698" s="83">
        <v>394</v>
      </c>
      <c r="BH698" s="83">
        <v>1208</v>
      </c>
      <c r="BI698" s="83">
        <v>2315</v>
      </c>
      <c r="BJ698" s="83">
        <v>213</v>
      </c>
      <c r="BK698" s="77">
        <f t="shared" si="540"/>
        <v>4130</v>
      </c>
      <c r="BL698" s="83">
        <f t="shared" si="521"/>
        <v>44</v>
      </c>
      <c r="BM698" s="84">
        <v>93</v>
      </c>
      <c r="BN698" s="83">
        <f t="shared" si="522"/>
        <v>145</v>
      </c>
      <c r="BO698" s="83">
        <f t="shared" si="523"/>
        <v>149</v>
      </c>
      <c r="BP698" s="83">
        <f t="shared" si="524"/>
        <v>671</v>
      </c>
      <c r="BQ698" s="83">
        <f t="shared" si="525"/>
        <v>1775</v>
      </c>
      <c r="BR698" s="83">
        <f t="shared" si="526"/>
        <v>159</v>
      </c>
      <c r="BS698" s="77">
        <f t="shared" si="541"/>
        <v>2754</v>
      </c>
      <c r="BT698" s="83">
        <f t="shared" si="527"/>
        <v>18</v>
      </c>
      <c r="BU698" s="77">
        <v>92</v>
      </c>
      <c r="BV698" s="83">
        <f t="shared" si="528"/>
        <v>82</v>
      </c>
      <c r="BW698" s="83">
        <f t="shared" si="529"/>
        <v>145</v>
      </c>
      <c r="BX698" s="83">
        <f t="shared" si="530"/>
        <v>435</v>
      </c>
      <c r="BY698" s="83">
        <f t="shared" si="531"/>
        <v>507</v>
      </c>
      <c r="BZ698" s="83">
        <f t="shared" si="532"/>
        <v>51</v>
      </c>
      <c r="CA698" s="77">
        <f t="shared" si="542"/>
        <v>1138</v>
      </c>
      <c r="CB698" s="85">
        <v>4</v>
      </c>
      <c r="CC698" s="77">
        <v>18</v>
      </c>
      <c r="CD698" s="85">
        <v>18</v>
      </c>
      <c r="CE698" s="85">
        <v>100</v>
      </c>
      <c r="CF698" s="85">
        <v>102</v>
      </c>
      <c r="CG698" s="85">
        <v>33</v>
      </c>
      <c r="CH698" s="85">
        <v>3</v>
      </c>
      <c r="CI698" s="77">
        <f t="shared" si="543"/>
        <v>238</v>
      </c>
      <c r="CP698" s="77">
        <f t="shared" si="544"/>
        <v>0</v>
      </c>
      <c r="CQ698" s="85">
        <f t="shared" si="533"/>
        <v>0</v>
      </c>
      <c r="CR698" s="77"/>
      <c r="CS698" s="85">
        <f t="shared" ref="CS698:CS761" si="550">CZ698+DF698+DK698+FG698</f>
        <v>0</v>
      </c>
      <c r="CT698" s="85">
        <f t="shared" ref="CT698:CT761" si="551">DA698+DG698+DL698+FH698</f>
        <v>0</v>
      </c>
      <c r="CU698" s="85">
        <f t="shared" ref="CU698:CU761" si="552">DB698+DH698+DM698+FI698</f>
        <v>0</v>
      </c>
      <c r="CV698" s="85">
        <f t="shared" ref="CV698:CV761" si="553">DC698+DI698+DN698+FJ698</f>
        <v>0</v>
      </c>
      <c r="CW698" s="85">
        <f t="shared" si="549"/>
        <v>0</v>
      </c>
      <c r="CX698" s="77">
        <f t="shared" si="545"/>
        <v>0</v>
      </c>
      <c r="DP698" s="85">
        <v>1</v>
      </c>
      <c r="DQ698" s="85">
        <v>4</v>
      </c>
      <c r="DR698" s="85">
        <v>14</v>
      </c>
      <c r="DS698" s="85">
        <v>39</v>
      </c>
      <c r="DT698" s="85">
        <v>18</v>
      </c>
      <c r="DU698" s="85">
        <v>2</v>
      </c>
      <c r="DV698" s="85">
        <v>4</v>
      </c>
      <c r="DW698" s="85">
        <v>11</v>
      </c>
      <c r="DX698" s="85">
        <v>13</v>
      </c>
      <c r="DY698" s="85">
        <v>34</v>
      </c>
      <c r="DZ698" s="85">
        <v>83</v>
      </c>
      <c r="EA698" s="85">
        <v>7</v>
      </c>
      <c r="EB698" s="85">
        <v>14</v>
      </c>
      <c r="EC698" s="85">
        <v>71</v>
      </c>
      <c r="ED698" s="85">
        <v>132</v>
      </c>
      <c r="EE698" s="85">
        <v>401</v>
      </c>
      <c r="EF698" s="85">
        <v>424</v>
      </c>
      <c r="EG698" s="85">
        <v>44</v>
      </c>
      <c r="EH698" s="85">
        <v>1</v>
      </c>
      <c r="EI698" s="85">
        <v>0</v>
      </c>
      <c r="EJ698" s="85">
        <v>0</v>
      </c>
      <c r="EK698" s="85">
        <v>0</v>
      </c>
      <c r="EL698" s="85">
        <v>3</v>
      </c>
      <c r="EM698" s="85">
        <v>3</v>
      </c>
      <c r="ET698" s="85">
        <v>36</v>
      </c>
      <c r="EU698" s="85">
        <v>93</v>
      </c>
      <c r="EV698" s="85">
        <v>14</v>
      </c>
      <c r="EW698" s="85">
        <v>271</v>
      </c>
      <c r="EX698" s="85">
        <v>1381</v>
      </c>
      <c r="EY698" s="85">
        <v>120</v>
      </c>
      <c r="EZ698" s="85">
        <v>6</v>
      </c>
      <c r="FA698" s="85">
        <v>48</v>
      </c>
      <c r="FB698" s="85">
        <v>121</v>
      </c>
      <c r="FC698" s="85">
        <v>361</v>
      </c>
      <c r="FD698" s="85">
        <v>373</v>
      </c>
      <c r="FE698" s="85">
        <v>34</v>
      </c>
      <c r="FL698" s="86">
        <f t="shared" si="546"/>
        <v>289.59999999999991</v>
      </c>
      <c r="FM698" s="99">
        <f t="shared" si="534"/>
        <v>14</v>
      </c>
      <c r="FN698" s="99">
        <f t="shared" si="535"/>
        <v>2</v>
      </c>
      <c r="FO698" s="100">
        <f t="shared" si="536"/>
        <v>2.38</v>
      </c>
      <c r="FP698" s="100">
        <f t="shared" si="537"/>
        <v>342</v>
      </c>
      <c r="FQ698" s="101">
        <v>0.16112140622146301</v>
      </c>
      <c r="FR698" s="101">
        <v>9.8090908769453852E-2</v>
      </c>
      <c r="FS698" s="101">
        <v>0.10226922392194497</v>
      </c>
      <c r="FT698" s="100" t="s">
        <v>2123</v>
      </c>
      <c r="FU698" s="100" t="s">
        <v>1743</v>
      </c>
      <c r="FV698" s="100" t="s">
        <v>1732</v>
      </c>
      <c r="FW698" s="100" t="s">
        <v>2156</v>
      </c>
      <c r="FX698" s="100" t="s">
        <v>2136</v>
      </c>
      <c r="FY698" s="100" t="s">
        <v>1866</v>
      </c>
      <c r="FZ698" s="100" t="s">
        <v>1838</v>
      </c>
      <c r="GA698" s="100" t="s">
        <v>2019</v>
      </c>
      <c r="GB698" s="100"/>
    </row>
    <row r="699" spans="1:184" hidden="1" x14ac:dyDescent="0.25">
      <c r="A699" s="102" t="s">
        <v>685</v>
      </c>
      <c r="B699" s="103" t="s">
        <v>686</v>
      </c>
      <c r="C699" s="41" t="str">
        <f>'[1]Özet tablo'!P698</f>
        <v>MARDİN</v>
      </c>
      <c r="D699" s="41"/>
      <c r="E699" s="41"/>
      <c r="F699" s="41"/>
      <c r="G699" s="104">
        <v>201</v>
      </c>
      <c r="H699" s="104">
        <v>1091</v>
      </c>
      <c r="I699" s="104">
        <v>1098</v>
      </c>
      <c r="J699" s="104">
        <v>2390</v>
      </c>
      <c r="K699" s="92">
        <v>243</v>
      </c>
      <c r="L699" s="92">
        <v>1225</v>
      </c>
      <c r="M699" s="92">
        <v>1318</v>
      </c>
      <c r="N699" s="92">
        <v>2786</v>
      </c>
      <c r="O699" s="93">
        <v>440</v>
      </c>
      <c r="P699" s="40">
        <v>177</v>
      </c>
      <c r="Q699" s="94">
        <f t="shared" si="547"/>
        <v>396</v>
      </c>
      <c r="R699" s="95">
        <f t="shared" si="548"/>
        <v>0.16569037656903765</v>
      </c>
      <c r="S699" s="96">
        <v>2595</v>
      </c>
      <c r="T699" s="96">
        <v>3448</v>
      </c>
      <c r="U699" s="96">
        <v>2562</v>
      </c>
      <c r="V699" s="96">
        <v>3416</v>
      </c>
      <c r="W699" s="96">
        <v>6010</v>
      </c>
      <c r="X699" s="96">
        <v>8605</v>
      </c>
      <c r="Y699" s="73">
        <f t="shared" si="506"/>
        <v>9.3641618497109818</v>
      </c>
      <c r="Z699" s="73">
        <f t="shared" si="507"/>
        <v>35.527842227378194</v>
      </c>
      <c r="AA699" s="73">
        <f t="shared" si="508"/>
        <v>61.7096018735363</v>
      </c>
      <c r="AB699" s="73">
        <f t="shared" si="509"/>
        <v>46.688851913477535</v>
      </c>
      <c r="AC699" s="73">
        <f t="shared" si="510"/>
        <v>35.432887855897732</v>
      </c>
      <c r="AD699" s="97">
        <f t="shared" si="511"/>
        <v>3204</v>
      </c>
      <c r="AE699" s="40">
        <f t="shared" si="512"/>
        <v>981</v>
      </c>
      <c r="AF699" s="98">
        <v>3692</v>
      </c>
      <c r="AG699" s="98">
        <v>2967</v>
      </c>
      <c r="AH699" s="98">
        <v>3559</v>
      </c>
      <c r="AI699" s="98">
        <v>2611</v>
      </c>
      <c r="AJ699" s="98">
        <v>885</v>
      </c>
      <c r="AK699" s="98">
        <v>831</v>
      </c>
      <c r="AL699" s="76">
        <v>84</v>
      </c>
      <c r="AM699" s="76">
        <v>135</v>
      </c>
      <c r="AN699" s="77">
        <v>281</v>
      </c>
      <c r="AO699" s="77">
        <v>1239</v>
      </c>
      <c r="AP699" s="77">
        <v>1416</v>
      </c>
      <c r="AQ699" s="77">
        <v>40</v>
      </c>
      <c r="AR699" s="77">
        <f t="shared" si="538"/>
        <v>2976</v>
      </c>
      <c r="AS699" s="77">
        <v>223</v>
      </c>
      <c r="AT699" s="78">
        <v>332</v>
      </c>
      <c r="AU699" s="79">
        <v>630</v>
      </c>
      <c r="AV699" s="80">
        <f t="shared" si="513"/>
        <v>27.142344926496953</v>
      </c>
      <c r="AW699" s="80">
        <f t="shared" si="514"/>
        <v>40.064829821717993</v>
      </c>
      <c r="AX699" s="80">
        <f t="shared" si="515"/>
        <v>47.223286097280734</v>
      </c>
      <c r="AY699" s="81">
        <f t="shared" si="516"/>
        <v>9.470845972362655</v>
      </c>
      <c r="AZ699" s="81">
        <f t="shared" si="517"/>
        <v>34.813149761168866</v>
      </c>
      <c r="BA699" s="81">
        <f t="shared" si="518"/>
        <v>68.020594965675059</v>
      </c>
      <c r="BB699" s="81">
        <f t="shared" si="519"/>
        <v>51.268603827073001</v>
      </c>
      <c r="BC699" s="81">
        <f t="shared" si="520"/>
        <v>41.141884573727374</v>
      </c>
      <c r="BD699" s="82">
        <f t="shared" si="539"/>
        <v>1118</v>
      </c>
      <c r="BE699" s="83">
        <v>87</v>
      </c>
      <c r="BF699" s="83">
        <v>176</v>
      </c>
      <c r="BG699" s="83">
        <v>283</v>
      </c>
      <c r="BH699" s="83">
        <v>1214</v>
      </c>
      <c r="BI699" s="83">
        <v>1629</v>
      </c>
      <c r="BJ699" s="83">
        <v>59</v>
      </c>
      <c r="BK699" s="77">
        <f t="shared" si="540"/>
        <v>3185</v>
      </c>
      <c r="BL699" s="83">
        <f t="shared" si="521"/>
        <v>77</v>
      </c>
      <c r="BM699" s="84">
        <v>117</v>
      </c>
      <c r="BN699" s="83">
        <f t="shared" si="522"/>
        <v>155</v>
      </c>
      <c r="BO699" s="83">
        <f t="shared" si="523"/>
        <v>198</v>
      </c>
      <c r="BP699" s="83">
        <f t="shared" si="524"/>
        <v>1118</v>
      </c>
      <c r="BQ699" s="83">
        <f t="shared" si="525"/>
        <v>1598</v>
      </c>
      <c r="BR699" s="83">
        <f t="shared" si="526"/>
        <v>59</v>
      </c>
      <c r="BS699" s="77">
        <f t="shared" si="541"/>
        <v>2973</v>
      </c>
      <c r="BT699" s="83">
        <f t="shared" si="527"/>
        <v>1</v>
      </c>
      <c r="BU699" s="77">
        <v>3</v>
      </c>
      <c r="BV699" s="83">
        <f t="shared" si="528"/>
        <v>3</v>
      </c>
      <c r="BW699" s="83">
        <f t="shared" si="529"/>
        <v>7</v>
      </c>
      <c r="BX699" s="83">
        <f t="shared" si="530"/>
        <v>12</v>
      </c>
      <c r="BY699" s="83">
        <f t="shared" si="531"/>
        <v>14</v>
      </c>
      <c r="BZ699" s="83">
        <f t="shared" si="532"/>
        <v>0</v>
      </c>
      <c r="CA699" s="77">
        <f t="shared" si="542"/>
        <v>33</v>
      </c>
      <c r="CB699" s="85">
        <v>7</v>
      </c>
      <c r="CC699" s="77">
        <v>14</v>
      </c>
      <c r="CD699" s="85">
        <v>15</v>
      </c>
      <c r="CE699" s="85">
        <v>71</v>
      </c>
      <c r="CF699" s="85">
        <v>65</v>
      </c>
      <c r="CG699" s="85">
        <v>15</v>
      </c>
      <c r="CH699" s="85">
        <v>0</v>
      </c>
      <c r="CI699" s="77">
        <f t="shared" si="543"/>
        <v>151</v>
      </c>
      <c r="CP699" s="77">
        <f t="shared" si="544"/>
        <v>0</v>
      </c>
      <c r="CQ699" s="85">
        <f t="shared" si="533"/>
        <v>2</v>
      </c>
      <c r="CR699" s="77">
        <v>1</v>
      </c>
      <c r="CS699" s="85">
        <f t="shared" si="550"/>
        <v>3</v>
      </c>
      <c r="CT699" s="85">
        <f t="shared" si="551"/>
        <v>7</v>
      </c>
      <c r="CU699" s="85">
        <f t="shared" si="552"/>
        <v>19</v>
      </c>
      <c r="CV699" s="85">
        <f t="shared" si="553"/>
        <v>2</v>
      </c>
      <c r="CW699" s="85">
        <f t="shared" si="549"/>
        <v>0</v>
      </c>
      <c r="CX699" s="77">
        <f t="shared" si="545"/>
        <v>28</v>
      </c>
      <c r="CY699" s="85">
        <v>1</v>
      </c>
      <c r="CZ699" s="85">
        <v>2</v>
      </c>
      <c r="DA699" s="85">
        <v>0</v>
      </c>
      <c r="DB699" s="85">
        <v>18</v>
      </c>
      <c r="DC699" s="85">
        <v>2</v>
      </c>
      <c r="DD699" s="85">
        <v>0</v>
      </c>
      <c r="DE699" s="85">
        <v>1</v>
      </c>
      <c r="DF699" s="85">
        <v>1</v>
      </c>
      <c r="DG699" s="85">
        <v>7</v>
      </c>
      <c r="DH699" s="85">
        <v>1</v>
      </c>
      <c r="DI699" s="85">
        <v>0</v>
      </c>
      <c r="DJ699" s="85">
        <v>0</v>
      </c>
      <c r="DP699" s="85">
        <v>2</v>
      </c>
      <c r="DQ699" s="85">
        <v>5</v>
      </c>
      <c r="DR699" s="85">
        <v>8</v>
      </c>
      <c r="DS699" s="85">
        <v>39</v>
      </c>
      <c r="DT699" s="85">
        <v>55</v>
      </c>
      <c r="DU699" s="85">
        <v>0</v>
      </c>
      <c r="EB699" s="85">
        <v>1</v>
      </c>
      <c r="EC699" s="85">
        <v>3</v>
      </c>
      <c r="ED699" s="85">
        <v>7</v>
      </c>
      <c r="EE699" s="85">
        <v>12</v>
      </c>
      <c r="EF699" s="85">
        <v>14</v>
      </c>
      <c r="EG699" s="85">
        <v>0</v>
      </c>
      <c r="ET699" s="85">
        <v>67</v>
      </c>
      <c r="EU699" s="85">
        <v>107</v>
      </c>
      <c r="EV699" s="85">
        <v>66</v>
      </c>
      <c r="EW699" s="85">
        <v>687</v>
      </c>
      <c r="EX699" s="85">
        <v>1118</v>
      </c>
      <c r="EY699" s="85">
        <v>44</v>
      </c>
      <c r="EZ699" s="85">
        <v>8</v>
      </c>
      <c r="FA699" s="85">
        <v>43</v>
      </c>
      <c r="FB699" s="85">
        <v>124</v>
      </c>
      <c r="FC699" s="85">
        <v>392</v>
      </c>
      <c r="FD699" s="85">
        <v>425</v>
      </c>
      <c r="FE699" s="85">
        <v>15</v>
      </c>
      <c r="FL699" s="86">
        <f t="shared" si="546"/>
        <v>1292</v>
      </c>
      <c r="FM699" s="99">
        <f t="shared" si="534"/>
        <v>64</v>
      </c>
      <c r="FN699" s="99">
        <f t="shared" si="535"/>
        <v>12</v>
      </c>
      <c r="FO699" s="100">
        <f t="shared" si="536"/>
        <v>10.88</v>
      </c>
      <c r="FP699" s="100">
        <f t="shared" si="537"/>
        <v>2052</v>
      </c>
      <c r="FQ699" s="101">
        <v>0.16531067751457981</v>
      </c>
      <c r="FR699" s="101">
        <v>0.15058001153124034</v>
      </c>
      <c r="FS699" s="101">
        <v>0.12193211604444892</v>
      </c>
      <c r="FT699" s="100" t="s">
        <v>1683</v>
      </c>
      <c r="FU699" s="100" t="s">
        <v>2020</v>
      </c>
      <c r="FV699" s="100" t="s">
        <v>1984</v>
      </c>
      <c r="FW699" s="100" t="s">
        <v>1683</v>
      </c>
      <c r="FX699" s="100" t="s">
        <v>1879</v>
      </c>
      <c r="FY699" s="100" t="s">
        <v>1549</v>
      </c>
      <c r="FZ699" s="100" t="s">
        <v>1633</v>
      </c>
      <c r="GA699" s="100" t="s">
        <v>2324</v>
      </c>
      <c r="GB699" s="100"/>
    </row>
    <row r="700" spans="1:184" hidden="1" x14ac:dyDescent="0.25">
      <c r="A700" s="32" t="s">
        <v>685</v>
      </c>
      <c r="B700" s="90" t="s">
        <v>687</v>
      </c>
      <c r="C700" s="41" t="str">
        <f>'[1]Özet tablo'!P699</f>
        <v>MARDİN</v>
      </c>
      <c r="D700" s="41"/>
      <c r="E700" s="41"/>
      <c r="F700" s="41"/>
      <c r="G700" s="91">
        <v>30</v>
      </c>
      <c r="H700" s="91">
        <v>256</v>
      </c>
      <c r="I700" s="91">
        <v>200</v>
      </c>
      <c r="J700" s="91">
        <v>486</v>
      </c>
      <c r="K700" s="92">
        <v>32</v>
      </c>
      <c r="L700" s="92">
        <v>285</v>
      </c>
      <c r="M700" s="92">
        <v>207</v>
      </c>
      <c r="N700" s="92">
        <v>524</v>
      </c>
      <c r="O700" s="93">
        <v>134</v>
      </c>
      <c r="P700" s="40">
        <v>12</v>
      </c>
      <c r="Q700" s="94">
        <f t="shared" si="547"/>
        <v>38</v>
      </c>
      <c r="R700" s="95">
        <f t="shared" si="548"/>
        <v>7.8189300411522639E-2</v>
      </c>
      <c r="S700" s="96">
        <v>506</v>
      </c>
      <c r="T700" s="96">
        <v>696</v>
      </c>
      <c r="U700" s="96">
        <v>541</v>
      </c>
      <c r="V700" s="96">
        <v>713</v>
      </c>
      <c r="W700" s="96">
        <v>1237</v>
      </c>
      <c r="X700" s="96">
        <v>1743</v>
      </c>
      <c r="Y700" s="73">
        <f t="shared" si="506"/>
        <v>6.3241106719367588</v>
      </c>
      <c r="Z700" s="73">
        <f t="shared" si="507"/>
        <v>40.948275862068968</v>
      </c>
      <c r="AA700" s="73">
        <f t="shared" si="508"/>
        <v>60.813308687615532</v>
      </c>
      <c r="AB700" s="73">
        <f t="shared" si="509"/>
        <v>49.636216653193209</v>
      </c>
      <c r="AC700" s="73">
        <f t="shared" si="510"/>
        <v>37.062535857716583</v>
      </c>
      <c r="AD700" s="97">
        <f t="shared" si="511"/>
        <v>623</v>
      </c>
      <c r="AE700" s="40">
        <f t="shared" si="512"/>
        <v>212</v>
      </c>
      <c r="AF700" s="98">
        <v>650</v>
      </c>
      <c r="AG700" s="98">
        <v>521</v>
      </c>
      <c r="AH700" s="98">
        <v>639</v>
      </c>
      <c r="AI700" s="98">
        <v>513</v>
      </c>
      <c r="AJ700" s="98">
        <v>170</v>
      </c>
      <c r="AK700" s="98">
        <v>181</v>
      </c>
      <c r="AL700" s="76">
        <v>18</v>
      </c>
      <c r="AM700" s="76">
        <v>29</v>
      </c>
      <c r="AN700" s="77">
        <v>54</v>
      </c>
      <c r="AO700" s="77">
        <v>289</v>
      </c>
      <c r="AP700" s="77">
        <v>190</v>
      </c>
      <c r="AQ700" s="77">
        <v>3</v>
      </c>
      <c r="AR700" s="77">
        <f t="shared" si="538"/>
        <v>536</v>
      </c>
      <c r="AS700" s="77">
        <v>11</v>
      </c>
      <c r="AT700" s="78">
        <v>116</v>
      </c>
      <c r="AU700" s="79">
        <v>160</v>
      </c>
      <c r="AV700" s="80">
        <f t="shared" si="513"/>
        <v>22.823984526112184</v>
      </c>
      <c r="AW700" s="80">
        <f t="shared" si="514"/>
        <v>40.885416666666671</v>
      </c>
      <c r="AX700" s="80">
        <f t="shared" si="515"/>
        <v>35.477582846003898</v>
      </c>
      <c r="AY700" s="81">
        <f t="shared" si="516"/>
        <v>10.36468330134357</v>
      </c>
      <c r="AZ700" s="81">
        <f t="shared" si="517"/>
        <v>45.226917057902973</v>
      </c>
      <c r="BA700" s="81">
        <f t="shared" si="518"/>
        <v>68.228404099560763</v>
      </c>
      <c r="BB700" s="81">
        <f t="shared" si="519"/>
        <v>57.110438729198187</v>
      </c>
      <c r="BC700" s="81">
        <f t="shared" si="520"/>
        <v>43.189368770764119</v>
      </c>
      <c r="BD700" s="82">
        <f t="shared" si="539"/>
        <v>217</v>
      </c>
      <c r="BE700" s="83">
        <v>18</v>
      </c>
      <c r="BF700" s="83">
        <v>30</v>
      </c>
      <c r="BG700" s="83">
        <v>49</v>
      </c>
      <c r="BH700" s="83">
        <v>260</v>
      </c>
      <c r="BI700" s="83">
        <v>221</v>
      </c>
      <c r="BJ700" s="83">
        <v>3</v>
      </c>
      <c r="BK700" s="77">
        <f t="shared" si="540"/>
        <v>533</v>
      </c>
      <c r="BL700" s="83">
        <f t="shared" si="521"/>
        <v>18</v>
      </c>
      <c r="BM700" s="84">
        <v>29</v>
      </c>
      <c r="BN700" s="83">
        <f t="shared" si="522"/>
        <v>30</v>
      </c>
      <c r="BO700" s="83">
        <f t="shared" si="523"/>
        <v>49</v>
      </c>
      <c r="BP700" s="83">
        <f t="shared" si="524"/>
        <v>260</v>
      </c>
      <c r="BQ700" s="83">
        <f t="shared" si="525"/>
        <v>221</v>
      </c>
      <c r="BR700" s="83">
        <f t="shared" si="526"/>
        <v>3</v>
      </c>
      <c r="BS700" s="77">
        <f t="shared" si="541"/>
        <v>533</v>
      </c>
      <c r="BT700" s="83">
        <f t="shared" si="527"/>
        <v>0</v>
      </c>
      <c r="BU700" s="77"/>
      <c r="BV700" s="83">
        <f t="shared" si="528"/>
        <v>0</v>
      </c>
      <c r="BW700" s="83">
        <f t="shared" si="529"/>
        <v>0</v>
      </c>
      <c r="BX700" s="83">
        <f t="shared" si="530"/>
        <v>0</v>
      </c>
      <c r="BY700" s="83">
        <f t="shared" si="531"/>
        <v>0</v>
      </c>
      <c r="BZ700" s="83">
        <f t="shared" si="532"/>
        <v>0</v>
      </c>
      <c r="CA700" s="77">
        <f t="shared" si="542"/>
        <v>0</v>
      </c>
      <c r="CC700" s="77"/>
      <c r="CI700" s="77">
        <f t="shared" si="543"/>
        <v>0</v>
      </c>
      <c r="CP700" s="77">
        <f t="shared" si="544"/>
        <v>0</v>
      </c>
      <c r="CQ700" s="85">
        <f t="shared" si="533"/>
        <v>0</v>
      </c>
      <c r="CR700" s="77"/>
      <c r="CS700" s="85">
        <f t="shared" si="550"/>
        <v>0</v>
      </c>
      <c r="CT700" s="85">
        <f t="shared" si="551"/>
        <v>0</v>
      </c>
      <c r="CU700" s="85">
        <f t="shared" si="552"/>
        <v>0</v>
      </c>
      <c r="CV700" s="85">
        <f t="shared" si="553"/>
        <v>0</v>
      </c>
      <c r="CW700" s="85">
        <f t="shared" si="549"/>
        <v>0</v>
      </c>
      <c r="CX700" s="77">
        <f t="shared" si="545"/>
        <v>0</v>
      </c>
      <c r="ET700" s="85">
        <v>16</v>
      </c>
      <c r="EU700" s="85">
        <v>20</v>
      </c>
      <c r="EV700" s="85">
        <v>17</v>
      </c>
      <c r="EW700" s="85">
        <v>170</v>
      </c>
      <c r="EX700" s="85">
        <v>119</v>
      </c>
      <c r="EY700" s="85">
        <v>3</v>
      </c>
      <c r="EZ700" s="85">
        <v>2</v>
      </c>
      <c r="FA700" s="85">
        <v>10</v>
      </c>
      <c r="FB700" s="85">
        <v>32</v>
      </c>
      <c r="FC700" s="85">
        <v>90</v>
      </c>
      <c r="FD700" s="85">
        <v>102</v>
      </c>
      <c r="FE700" s="85">
        <v>0</v>
      </c>
      <c r="FL700" s="86">
        <f t="shared" si="546"/>
        <v>208.39999999999998</v>
      </c>
      <c r="FM700" s="99">
        <f t="shared" si="534"/>
        <v>10</v>
      </c>
      <c r="FN700" s="99">
        <f t="shared" si="535"/>
        <v>2</v>
      </c>
      <c r="FO700" s="100">
        <f t="shared" si="536"/>
        <v>1.7</v>
      </c>
      <c r="FP700" s="100">
        <f t="shared" si="537"/>
        <v>342</v>
      </c>
      <c r="FQ700" s="101">
        <v>0.51794234681935203</v>
      </c>
      <c r="FR700" s="101">
        <v>0.43933783959985212</v>
      </c>
      <c r="FS700" s="101">
        <v>0.27690332773773085</v>
      </c>
      <c r="FT700" s="100" t="s">
        <v>1652</v>
      </c>
      <c r="FU700" s="100" t="s">
        <v>1440</v>
      </c>
      <c r="FV700" s="100" t="s">
        <v>1520</v>
      </c>
      <c r="FW700" s="100" t="s">
        <v>2304</v>
      </c>
      <c r="FX700" s="100" t="s">
        <v>1803</v>
      </c>
      <c r="FY700" s="100" t="s">
        <v>2208</v>
      </c>
      <c r="FZ700" s="100" t="s">
        <v>1907</v>
      </c>
      <c r="GA700" s="100" t="s">
        <v>1931</v>
      </c>
      <c r="GB700" s="100"/>
    </row>
    <row r="701" spans="1:184" hidden="1" x14ac:dyDescent="0.25">
      <c r="A701" s="32" t="s">
        <v>685</v>
      </c>
      <c r="B701" s="90" t="s">
        <v>688</v>
      </c>
      <c r="C701" s="41" t="str">
        <f>'[1]Özet tablo'!P700</f>
        <v>MARDİN</v>
      </c>
      <c r="D701" s="41"/>
      <c r="E701" s="41"/>
      <c r="F701" s="41"/>
      <c r="G701" s="91">
        <v>17</v>
      </c>
      <c r="H701" s="91">
        <v>250</v>
      </c>
      <c r="I701" s="91">
        <v>214</v>
      </c>
      <c r="J701" s="91">
        <v>481</v>
      </c>
      <c r="K701" s="92">
        <v>73</v>
      </c>
      <c r="L701" s="92">
        <v>343</v>
      </c>
      <c r="M701" s="92">
        <v>323</v>
      </c>
      <c r="N701" s="92">
        <v>739</v>
      </c>
      <c r="O701" s="93">
        <v>173</v>
      </c>
      <c r="P701" s="40">
        <v>21</v>
      </c>
      <c r="Q701" s="94">
        <f t="shared" si="547"/>
        <v>258</v>
      </c>
      <c r="R701" s="95">
        <f t="shared" si="548"/>
        <v>0.53638253638253641</v>
      </c>
      <c r="S701" s="96">
        <v>1199</v>
      </c>
      <c r="T701" s="96">
        <v>1612</v>
      </c>
      <c r="U701" s="96">
        <v>1080</v>
      </c>
      <c r="V701" s="96">
        <v>1513</v>
      </c>
      <c r="W701" s="96">
        <v>2692</v>
      </c>
      <c r="X701" s="96">
        <v>3891</v>
      </c>
      <c r="Y701" s="73">
        <f t="shared" si="506"/>
        <v>6.0884070058381985</v>
      </c>
      <c r="Z701" s="73">
        <f t="shared" si="507"/>
        <v>21.277915632754343</v>
      </c>
      <c r="AA701" s="73">
        <f t="shared" si="508"/>
        <v>43.981481481481481</v>
      </c>
      <c r="AB701" s="73">
        <f t="shared" si="509"/>
        <v>30.38632986627043</v>
      </c>
      <c r="AC701" s="73">
        <f t="shared" si="510"/>
        <v>22.898997686969931</v>
      </c>
      <c r="AD701" s="97">
        <f t="shared" si="511"/>
        <v>1874</v>
      </c>
      <c r="AE701" s="40">
        <f t="shared" si="512"/>
        <v>605</v>
      </c>
      <c r="AF701" s="98">
        <v>1569</v>
      </c>
      <c r="AG701" s="98">
        <v>1206</v>
      </c>
      <c r="AH701" s="98">
        <v>1570</v>
      </c>
      <c r="AI701" s="98">
        <v>1171</v>
      </c>
      <c r="AJ701" s="98">
        <v>428</v>
      </c>
      <c r="AK701" s="98">
        <v>388</v>
      </c>
      <c r="AL701" s="76">
        <v>33</v>
      </c>
      <c r="AM701" s="76">
        <v>49</v>
      </c>
      <c r="AN701" s="77">
        <v>77</v>
      </c>
      <c r="AO701" s="77">
        <v>488</v>
      </c>
      <c r="AP701" s="77">
        <v>311</v>
      </c>
      <c r="AQ701" s="77">
        <v>2</v>
      </c>
      <c r="AR701" s="77">
        <f t="shared" si="538"/>
        <v>878</v>
      </c>
      <c r="AS701" s="77">
        <v>30</v>
      </c>
      <c r="AT701" s="78">
        <v>205</v>
      </c>
      <c r="AU701" s="79">
        <v>382</v>
      </c>
      <c r="AV701" s="80">
        <f t="shared" si="513"/>
        <v>15.145140933950357</v>
      </c>
      <c r="AW701" s="80">
        <f t="shared" si="514"/>
        <v>28.128420284567675</v>
      </c>
      <c r="AX701" s="80">
        <f t="shared" si="515"/>
        <v>24.16737830913749</v>
      </c>
      <c r="AY701" s="81">
        <f t="shared" si="516"/>
        <v>6.384742951907131</v>
      </c>
      <c r="AZ701" s="81">
        <f t="shared" si="517"/>
        <v>31.082802547770701</v>
      </c>
      <c r="BA701" s="81">
        <f t="shared" si="518"/>
        <v>56.160100062539087</v>
      </c>
      <c r="BB701" s="81">
        <f t="shared" si="519"/>
        <v>43.736194383086143</v>
      </c>
      <c r="BC701" s="81">
        <f t="shared" si="520"/>
        <v>34.759358288770052</v>
      </c>
      <c r="BD701" s="82">
        <f t="shared" si="539"/>
        <v>701</v>
      </c>
      <c r="BE701" s="83">
        <v>33</v>
      </c>
      <c r="BF701" s="83">
        <v>51</v>
      </c>
      <c r="BG701" s="83">
        <v>68</v>
      </c>
      <c r="BH701" s="83">
        <v>437</v>
      </c>
      <c r="BI701" s="83">
        <v>388</v>
      </c>
      <c r="BJ701" s="83">
        <v>2</v>
      </c>
      <c r="BK701" s="77">
        <f t="shared" si="540"/>
        <v>895</v>
      </c>
      <c r="BL701" s="83">
        <f t="shared" si="521"/>
        <v>33</v>
      </c>
      <c r="BM701" s="84">
        <v>49</v>
      </c>
      <c r="BN701" s="83">
        <f t="shared" si="522"/>
        <v>51</v>
      </c>
      <c r="BO701" s="83">
        <f t="shared" si="523"/>
        <v>68</v>
      </c>
      <c r="BP701" s="83">
        <f t="shared" si="524"/>
        <v>437</v>
      </c>
      <c r="BQ701" s="83">
        <f t="shared" si="525"/>
        <v>388</v>
      </c>
      <c r="BR701" s="83">
        <f t="shared" si="526"/>
        <v>2</v>
      </c>
      <c r="BS701" s="77">
        <f t="shared" si="541"/>
        <v>895</v>
      </c>
      <c r="BT701" s="83">
        <f t="shared" si="527"/>
        <v>0</v>
      </c>
      <c r="BU701" s="77"/>
      <c r="BV701" s="83">
        <f t="shared" si="528"/>
        <v>0</v>
      </c>
      <c r="BW701" s="83">
        <f t="shared" si="529"/>
        <v>0</v>
      </c>
      <c r="BX701" s="83">
        <f t="shared" si="530"/>
        <v>0</v>
      </c>
      <c r="BY701" s="83">
        <f t="shared" si="531"/>
        <v>0</v>
      </c>
      <c r="BZ701" s="83">
        <f t="shared" si="532"/>
        <v>0</v>
      </c>
      <c r="CA701" s="77">
        <f t="shared" si="542"/>
        <v>0</v>
      </c>
      <c r="CC701" s="77"/>
      <c r="CI701" s="77">
        <f t="shared" si="543"/>
        <v>0</v>
      </c>
      <c r="CP701" s="77">
        <f t="shared" si="544"/>
        <v>0</v>
      </c>
      <c r="CQ701" s="85">
        <f t="shared" si="533"/>
        <v>0</v>
      </c>
      <c r="CR701" s="77"/>
      <c r="CS701" s="85">
        <f t="shared" si="550"/>
        <v>0</v>
      </c>
      <c r="CT701" s="85">
        <f t="shared" si="551"/>
        <v>0</v>
      </c>
      <c r="CU701" s="85">
        <f t="shared" si="552"/>
        <v>0</v>
      </c>
      <c r="CV701" s="85">
        <f t="shared" si="553"/>
        <v>0</v>
      </c>
      <c r="CW701" s="85">
        <f t="shared" si="549"/>
        <v>0</v>
      </c>
      <c r="CX701" s="77">
        <f t="shared" si="545"/>
        <v>0</v>
      </c>
      <c r="DP701" s="85">
        <v>1</v>
      </c>
      <c r="DQ701" s="85">
        <v>1</v>
      </c>
      <c r="DR701" s="85">
        <v>0</v>
      </c>
      <c r="DS701" s="85">
        <v>10</v>
      </c>
      <c r="DT701" s="85">
        <v>10</v>
      </c>
      <c r="DU701" s="85">
        <v>0</v>
      </c>
      <c r="ET701" s="85">
        <v>30</v>
      </c>
      <c r="EU701" s="85">
        <v>38</v>
      </c>
      <c r="EV701" s="85">
        <v>38</v>
      </c>
      <c r="EW701" s="85">
        <v>323</v>
      </c>
      <c r="EX701" s="85">
        <v>282</v>
      </c>
      <c r="EY701" s="85">
        <v>2</v>
      </c>
      <c r="EZ701" s="85">
        <v>2</v>
      </c>
      <c r="FA701" s="85">
        <v>12</v>
      </c>
      <c r="FB701" s="85">
        <v>30</v>
      </c>
      <c r="FC701" s="85">
        <v>104</v>
      </c>
      <c r="FD701" s="85">
        <v>96</v>
      </c>
      <c r="FE701" s="85">
        <v>0</v>
      </c>
      <c r="FL701" s="86">
        <f t="shared" si="546"/>
        <v>912.69999999999982</v>
      </c>
      <c r="FM701" s="99">
        <f t="shared" si="534"/>
        <v>45</v>
      </c>
      <c r="FN701" s="99">
        <f t="shared" si="535"/>
        <v>9</v>
      </c>
      <c r="FO701" s="100">
        <f t="shared" si="536"/>
        <v>7.65</v>
      </c>
      <c r="FP701" s="100">
        <f t="shared" si="537"/>
        <v>1539</v>
      </c>
      <c r="FQ701" s="101">
        <v>0.27509320681305088</v>
      </c>
      <c r="FR701" s="101">
        <v>0.16926534736168516</v>
      </c>
      <c r="FS701" s="101">
        <v>0.17016255541661937</v>
      </c>
      <c r="FT701" s="100" t="s">
        <v>1735</v>
      </c>
      <c r="FU701" s="100" t="s">
        <v>2176</v>
      </c>
      <c r="FV701" s="100" t="s">
        <v>2104</v>
      </c>
      <c r="FW701" s="100" t="s">
        <v>2294</v>
      </c>
      <c r="FX701" s="100" t="s">
        <v>1621</v>
      </c>
      <c r="FY701" s="100" t="s">
        <v>1762</v>
      </c>
      <c r="FZ701" s="100" t="s">
        <v>1570</v>
      </c>
      <c r="GA701" s="100" t="s">
        <v>2224</v>
      </c>
      <c r="GB701" s="100"/>
    </row>
    <row r="702" spans="1:184" ht="24" hidden="1" customHeight="1" x14ac:dyDescent="0.25">
      <c r="A702" s="32" t="s">
        <v>685</v>
      </c>
      <c r="B702" s="90" t="s">
        <v>689</v>
      </c>
      <c r="C702" s="41" t="str">
        <f>'[1]Özet tablo'!P701</f>
        <v>MARDİN</v>
      </c>
      <c r="D702" s="41"/>
      <c r="E702" s="41"/>
      <c r="F702" s="41"/>
      <c r="G702" s="91">
        <v>156</v>
      </c>
      <c r="H702" s="91">
        <v>1510</v>
      </c>
      <c r="I702" s="91">
        <v>1520</v>
      </c>
      <c r="J702" s="91">
        <v>3186</v>
      </c>
      <c r="K702" s="92">
        <v>228</v>
      </c>
      <c r="L702" s="92">
        <v>1774</v>
      </c>
      <c r="M702" s="92">
        <v>1692</v>
      </c>
      <c r="N702" s="92">
        <v>3694</v>
      </c>
      <c r="O702" s="93">
        <v>808</v>
      </c>
      <c r="P702" s="40">
        <v>185</v>
      </c>
      <c r="Q702" s="94">
        <f t="shared" si="547"/>
        <v>508</v>
      </c>
      <c r="R702" s="95">
        <f t="shared" si="548"/>
        <v>0.15944758317639673</v>
      </c>
      <c r="S702" s="96">
        <v>4471</v>
      </c>
      <c r="T702" s="96">
        <v>5998</v>
      </c>
      <c r="U702" s="96">
        <v>4242</v>
      </c>
      <c r="V702" s="96">
        <v>5857</v>
      </c>
      <c r="W702" s="96">
        <v>10240</v>
      </c>
      <c r="X702" s="96">
        <v>14711</v>
      </c>
      <c r="Y702" s="73">
        <f t="shared" si="506"/>
        <v>5.0995303064191457</v>
      </c>
      <c r="Z702" s="73">
        <f t="shared" si="507"/>
        <v>29.576525508502833</v>
      </c>
      <c r="AA702" s="73">
        <f t="shared" si="508"/>
        <v>54.573314474304567</v>
      </c>
      <c r="AB702" s="73">
        <f t="shared" si="509"/>
        <v>39.931640625</v>
      </c>
      <c r="AC702" s="73">
        <f t="shared" si="510"/>
        <v>29.345387805043842</v>
      </c>
      <c r="AD702" s="97">
        <f t="shared" si="511"/>
        <v>6151</v>
      </c>
      <c r="AE702" s="40">
        <f t="shared" si="512"/>
        <v>1927</v>
      </c>
      <c r="AF702" s="98">
        <v>6079</v>
      </c>
      <c r="AG702" s="98">
        <v>4852</v>
      </c>
      <c r="AH702" s="98">
        <v>5951</v>
      </c>
      <c r="AI702" s="98">
        <v>4383</v>
      </c>
      <c r="AJ702" s="98">
        <v>1602</v>
      </c>
      <c r="AK702" s="98">
        <v>1389</v>
      </c>
      <c r="AL702" s="76">
        <v>115</v>
      </c>
      <c r="AM702" s="76">
        <v>159</v>
      </c>
      <c r="AN702" s="77">
        <v>233</v>
      </c>
      <c r="AO702" s="77">
        <v>1751</v>
      </c>
      <c r="AP702" s="77">
        <v>1684</v>
      </c>
      <c r="AQ702" s="77">
        <v>20</v>
      </c>
      <c r="AR702" s="77">
        <f t="shared" si="538"/>
        <v>3688</v>
      </c>
      <c r="AS702" s="77">
        <v>180</v>
      </c>
      <c r="AT702" s="78">
        <v>741</v>
      </c>
      <c r="AU702" s="79">
        <v>1397</v>
      </c>
      <c r="AV702" s="80">
        <f t="shared" si="513"/>
        <v>19.025446670276121</v>
      </c>
      <c r="AW702" s="80">
        <f t="shared" si="514"/>
        <v>31.691503773950068</v>
      </c>
      <c r="AX702" s="80">
        <f t="shared" si="515"/>
        <v>34.770704996577685</v>
      </c>
      <c r="AY702" s="81">
        <f t="shared" si="516"/>
        <v>4.8021434460016481</v>
      </c>
      <c r="AZ702" s="81">
        <f t="shared" si="517"/>
        <v>29.42362628129726</v>
      </c>
      <c r="BA702" s="81">
        <f t="shared" si="518"/>
        <v>63.859649122807014</v>
      </c>
      <c r="BB702" s="81">
        <f t="shared" si="519"/>
        <v>46.690683646112603</v>
      </c>
      <c r="BC702" s="81">
        <f t="shared" si="520"/>
        <v>37.418104641505948</v>
      </c>
      <c r="BD702" s="82">
        <f t="shared" si="539"/>
        <v>2163</v>
      </c>
      <c r="BE702" s="83">
        <v>114</v>
      </c>
      <c r="BF702" s="83">
        <v>212</v>
      </c>
      <c r="BG702" s="83">
        <v>200</v>
      </c>
      <c r="BH702" s="83">
        <v>1619</v>
      </c>
      <c r="BI702" s="83">
        <v>1961</v>
      </c>
      <c r="BJ702" s="83">
        <v>34</v>
      </c>
      <c r="BK702" s="77">
        <f t="shared" si="540"/>
        <v>3814</v>
      </c>
      <c r="BL702" s="83">
        <f t="shared" si="521"/>
        <v>110</v>
      </c>
      <c r="BM702" s="84">
        <v>145</v>
      </c>
      <c r="BN702" s="83">
        <f t="shared" si="522"/>
        <v>201</v>
      </c>
      <c r="BO702" s="83">
        <f t="shared" si="523"/>
        <v>176</v>
      </c>
      <c r="BP702" s="83">
        <f t="shared" si="524"/>
        <v>1571</v>
      </c>
      <c r="BQ702" s="83">
        <f t="shared" si="525"/>
        <v>1912</v>
      </c>
      <c r="BR702" s="83">
        <f t="shared" si="526"/>
        <v>31</v>
      </c>
      <c r="BS702" s="77">
        <f t="shared" si="541"/>
        <v>3690</v>
      </c>
      <c r="BT702" s="83">
        <f t="shared" si="527"/>
        <v>2</v>
      </c>
      <c r="BU702" s="77">
        <v>10</v>
      </c>
      <c r="BV702" s="83">
        <f t="shared" si="528"/>
        <v>7</v>
      </c>
      <c r="BW702" s="83">
        <f t="shared" si="529"/>
        <v>16</v>
      </c>
      <c r="BX702" s="83">
        <f t="shared" si="530"/>
        <v>42</v>
      </c>
      <c r="BY702" s="83">
        <f t="shared" si="531"/>
        <v>46</v>
      </c>
      <c r="BZ702" s="83">
        <f t="shared" si="532"/>
        <v>3</v>
      </c>
      <c r="CA702" s="77">
        <f t="shared" si="542"/>
        <v>107</v>
      </c>
      <c r="CB702" s="85">
        <v>2</v>
      </c>
      <c r="CC702" s="77">
        <v>4</v>
      </c>
      <c r="CD702" s="85">
        <v>4</v>
      </c>
      <c r="CE702" s="85">
        <v>8</v>
      </c>
      <c r="CF702" s="85">
        <v>6</v>
      </c>
      <c r="CG702" s="85">
        <v>3</v>
      </c>
      <c r="CH702" s="85">
        <v>0</v>
      </c>
      <c r="CI702" s="77">
        <f t="shared" si="543"/>
        <v>17</v>
      </c>
      <c r="CP702" s="77">
        <f t="shared" si="544"/>
        <v>0</v>
      </c>
      <c r="CQ702" s="85">
        <f t="shared" si="533"/>
        <v>0</v>
      </c>
      <c r="CR702" s="77"/>
      <c r="CS702" s="85">
        <f t="shared" si="550"/>
        <v>0</v>
      </c>
      <c r="CT702" s="85">
        <f t="shared" si="551"/>
        <v>0</v>
      </c>
      <c r="CU702" s="85">
        <f t="shared" si="552"/>
        <v>0</v>
      </c>
      <c r="CV702" s="85">
        <f t="shared" si="553"/>
        <v>0</v>
      </c>
      <c r="CW702" s="85">
        <f t="shared" si="549"/>
        <v>0</v>
      </c>
      <c r="CX702" s="77">
        <f t="shared" si="545"/>
        <v>0</v>
      </c>
      <c r="DP702" s="85">
        <v>1</v>
      </c>
      <c r="DQ702" s="85">
        <v>2</v>
      </c>
      <c r="DR702" s="85">
        <v>9</v>
      </c>
      <c r="DS702" s="85">
        <v>11</v>
      </c>
      <c r="DT702" s="85">
        <v>6</v>
      </c>
      <c r="DU702" s="85">
        <v>0</v>
      </c>
      <c r="DV702" s="85">
        <v>2</v>
      </c>
      <c r="DW702" s="85">
        <v>7</v>
      </c>
      <c r="DX702" s="85">
        <v>16</v>
      </c>
      <c r="DY702" s="85">
        <v>42</v>
      </c>
      <c r="DZ702" s="85">
        <v>46</v>
      </c>
      <c r="EA702" s="85">
        <v>3</v>
      </c>
      <c r="ET702" s="85">
        <v>103</v>
      </c>
      <c r="EU702" s="85">
        <v>155</v>
      </c>
      <c r="EV702" s="85">
        <v>86</v>
      </c>
      <c r="EW702" s="85">
        <v>1132</v>
      </c>
      <c r="EX702" s="85">
        <v>1493</v>
      </c>
      <c r="EY702" s="85">
        <v>30</v>
      </c>
      <c r="EZ702" s="85">
        <v>6</v>
      </c>
      <c r="FA702" s="85">
        <v>44</v>
      </c>
      <c r="FB702" s="85">
        <v>81</v>
      </c>
      <c r="FC702" s="85">
        <v>428</v>
      </c>
      <c r="FD702" s="85">
        <v>413</v>
      </c>
      <c r="FE702" s="85">
        <v>1</v>
      </c>
      <c r="FL702" s="86">
        <f t="shared" si="546"/>
        <v>3037.7999999999993</v>
      </c>
      <c r="FM702" s="99">
        <f t="shared" si="534"/>
        <v>151</v>
      </c>
      <c r="FN702" s="99">
        <f t="shared" si="535"/>
        <v>30</v>
      </c>
      <c r="FO702" s="100">
        <f t="shared" si="536"/>
        <v>25.67</v>
      </c>
      <c r="FP702" s="100">
        <f t="shared" si="537"/>
        <v>5130</v>
      </c>
      <c r="FQ702" s="101">
        <v>0.13893242772553105</v>
      </c>
      <c r="FR702" s="101">
        <v>6.2925747930042825E-2</v>
      </c>
      <c r="FS702" s="101">
        <v>4.4505650643758131E-2</v>
      </c>
      <c r="FT702" s="100" t="s">
        <v>2128</v>
      </c>
      <c r="FU702" s="100" t="s">
        <v>2127</v>
      </c>
      <c r="FV702" s="100" t="s">
        <v>2156</v>
      </c>
      <c r="FW702" s="100" t="s">
        <v>2044</v>
      </c>
      <c r="FX702" s="100" t="s">
        <v>2012</v>
      </c>
      <c r="FY702" s="100" t="s">
        <v>2157</v>
      </c>
      <c r="FZ702" s="100" t="s">
        <v>1818</v>
      </c>
      <c r="GA702" s="100" t="s">
        <v>1507</v>
      </c>
      <c r="GB702" s="100"/>
    </row>
    <row r="703" spans="1:184" hidden="1" x14ac:dyDescent="0.25">
      <c r="A703" s="32" t="s">
        <v>685</v>
      </c>
      <c r="B703" s="90" t="s">
        <v>690</v>
      </c>
      <c r="C703" s="41" t="str">
        <f>'[1]Özet tablo'!P702</f>
        <v>MARDİN</v>
      </c>
      <c r="D703" s="41"/>
      <c r="E703" s="41"/>
      <c r="F703" s="41"/>
      <c r="G703" s="91">
        <v>43</v>
      </c>
      <c r="H703" s="91">
        <v>365</v>
      </c>
      <c r="I703" s="91">
        <v>329</v>
      </c>
      <c r="J703" s="91">
        <v>737</v>
      </c>
      <c r="K703" s="92">
        <v>90</v>
      </c>
      <c r="L703" s="92">
        <v>430</v>
      </c>
      <c r="M703" s="92">
        <v>374</v>
      </c>
      <c r="N703" s="92">
        <v>894</v>
      </c>
      <c r="O703" s="93">
        <v>95</v>
      </c>
      <c r="P703" s="40">
        <v>61</v>
      </c>
      <c r="Q703" s="94">
        <f t="shared" si="547"/>
        <v>157</v>
      </c>
      <c r="R703" s="95">
        <f t="shared" si="548"/>
        <v>0.2130257801899593</v>
      </c>
      <c r="S703" s="96">
        <v>617</v>
      </c>
      <c r="T703" s="96">
        <v>887</v>
      </c>
      <c r="U703" s="96">
        <v>568</v>
      </c>
      <c r="V703" s="96">
        <v>826</v>
      </c>
      <c r="W703" s="96">
        <v>1455</v>
      </c>
      <c r="X703" s="96">
        <v>2072</v>
      </c>
      <c r="Y703" s="73">
        <f t="shared" si="506"/>
        <v>14.58670988654781</v>
      </c>
      <c r="Z703" s="73">
        <f t="shared" si="507"/>
        <v>48.478015783540023</v>
      </c>
      <c r="AA703" s="73">
        <f t="shared" si="508"/>
        <v>71.83098591549296</v>
      </c>
      <c r="AB703" s="73">
        <f t="shared" si="509"/>
        <v>57.594501718213053</v>
      </c>
      <c r="AC703" s="73">
        <f t="shared" si="510"/>
        <v>44.787644787644787</v>
      </c>
      <c r="AD703" s="97">
        <f t="shared" si="511"/>
        <v>617</v>
      </c>
      <c r="AE703" s="40">
        <f t="shared" si="512"/>
        <v>160</v>
      </c>
      <c r="AF703" s="98">
        <v>901</v>
      </c>
      <c r="AG703" s="98">
        <v>687</v>
      </c>
      <c r="AH703" s="98">
        <v>859</v>
      </c>
      <c r="AI703" s="98">
        <v>628</v>
      </c>
      <c r="AJ703" s="98">
        <v>269</v>
      </c>
      <c r="AK703" s="98">
        <v>175</v>
      </c>
      <c r="AL703" s="76">
        <v>36</v>
      </c>
      <c r="AM703" s="76">
        <v>47</v>
      </c>
      <c r="AN703" s="77">
        <v>135</v>
      </c>
      <c r="AO703" s="77">
        <v>402</v>
      </c>
      <c r="AP703" s="77">
        <v>421</v>
      </c>
      <c r="AQ703" s="77">
        <v>17</v>
      </c>
      <c r="AR703" s="77">
        <f t="shared" si="538"/>
        <v>975</v>
      </c>
      <c r="AS703" s="77">
        <v>89</v>
      </c>
      <c r="AT703" s="78">
        <v>77</v>
      </c>
      <c r="AU703" s="79">
        <v>175</v>
      </c>
      <c r="AV703" s="80">
        <f t="shared" si="513"/>
        <v>36.806083650190111</v>
      </c>
      <c r="AW703" s="80">
        <f t="shared" si="514"/>
        <v>50.504371217215869</v>
      </c>
      <c r="AX703" s="80">
        <f t="shared" si="515"/>
        <v>55.57324840764332</v>
      </c>
      <c r="AY703" s="81">
        <f t="shared" si="516"/>
        <v>19.650655021834059</v>
      </c>
      <c r="AZ703" s="81">
        <f t="shared" si="517"/>
        <v>46.798603026775318</v>
      </c>
      <c r="BA703" s="81">
        <f t="shared" si="518"/>
        <v>75.0278706800446</v>
      </c>
      <c r="BB703" s="81">
        <f t="shared" si="519"/>
        <v>61.218678815489746</v>
      </c>
      <c r="BC703" s="81">
        <f t="shared" si="520"/>
        <v>51.010101010101003</v>
      </c>
      <c r="BD703" s="82">
        <f t="shared" si="539"/>
        <v>224</v>
      </c>
      <c r="BE703" s="83">
        <v>36</v>
      </c>
      <c r="BF703" s="83">
        <v>55</v>
      </c>
      <c r="BG703" s="83">
        <v>116</v>
      </c>
      <c r="BH703" s="83">
        <v>388</v>
      </c>
      <c r="BI703" s="83">
        <v>475</v>
      </c>
      <c r="BJ703" s="83">
        <v>19</v>
      </c>
      <c r="BK703" s="77">
        <f t="shared" si="540"/>
        <v>998</v>
      </c>
      <c r="BL703" s="83">
        <f t="shared" si="521"/>
        <v>36</v>
      </c>
      <c r="BM703" s="84">
        <v>47</v>
      </c>
      <c r="BN703" s="83">
        <f t="shared" si="522"/>
        <v>55</v>
      </c>
      <c r="BO703" s="83">
        <f t="shared" si="523"/>
        <v>116</v>
      </c>
      <c r="BP703" s="83">
        <f t="shared" si="524"/>
        <v>388</v>
      </c>
      <c r="BQ703" s="83">
        <f t="shared" si="525"/>
        <v>475</v>
      </c>
      <c r="BR703" s="83">
        <f t="shared" si="526"/>
        <v>19</v>
      </c>
      <c r="BS703" s="77">
        <f t="shared" si="541"/>
        <v>998</v>
      </c>
      <c r="BT703" s="83">
        <f t="shared" si="527"/>
        <v>0</v>
      </c>
      <c r="BU703" s="77"/>
      <c r="BV703" s="83">
        <f t="shared" si="528"/>
        <v>0</v>
      </c>
      <c r="BW703" s="83">
        <f t="shared" si="529"/>
        <v>0</v>
      </c>
      <c r="BX703" s="83">
        <f t="shared" si="530"/>
        <v>0</v>
      </c>
      <c r="BY703" s="83">
        <f t="shared" si="531"/>
        <v>0</v>
      </c>
      <c r="BZ703" s="83">
        <f t="shared" si="532"/>
        <v>0</v>
      </c>
      <c r="CA703" s="77">
        <f t="shared" si="542"/>
        <v>0</v>
      </c>
      <c r="CC703" s="77"/>
      <c r="CI703" s="77">
        <f t="shared" si="543"/>
        <v>0</v>
      </c>
      <c r="CP703" s="77">
        <f t="shared" si="544"/>
        <v>0</v>
      </c>
      <c r="CQ703" s="85">
        <f t="shared" si="533"/>
        <v>0</v>
      </c>
      <c r="CR703" s="77"/>
      <c r="CS703" s="85">
        <f t="shared" si="550"/>
        <v>0</v>
      </c>
      <c r="CT703" s="85">
        <f t="shared" si="551"/>
        <v>0</v>
      </c>
      <c r="CU703" s="85">
        <f t="shared" si="552"/>
        <v>0</v>
      </c>
      <c r="CV703" s="85">
        <f t="shared" si="553"/>
        <v>0</v>
      </c>
      <c r="CW703" s="85">
        <f t="shared" si="549"/>
        <v>0</v>
      </c>
      <c r="CX703" s="77">
        <f t="shared" si="545"/>
        <v>0</v>
      </c>
      <c r="ET703" s="85">
        <v>34</v>
      </c>
      <c r="EU703" s="85">
        <v>41</v>
      </c>
      <c r="EV703" s="85">
        <v>71</v>
      </c>
      <c r="EW703" s="85">
        <v>289</v>
      </c>
      <c r="EX703" s="85">
        <v>345</v>
      </c>
      <c r="EY703" s="85">
        <v>12</v>
      </c>
      <c r="EZ703" s="85">
        <v>2</v>
      </c>
      <c r="FA703" s="85">
        <v>14</v>
      </c>
      <c r="FB703" s="85">
        <v>45</v>
      </c>
      <c r="FC703" s="85">
        <v>99</v>
      </c>
      <c r="FD703" s="85">
        <v>130</v>
      </c>
      <c r="FE703" s="85">
        <v>7</v>
      </c>
      <c r="FL703" s="86">
        <f t="shared" si="546"/>
        <v>123.89999999999986</v>
      </c>
      <c r="FM703" s="99">
        <f t="shared" si="534"/>
        <v>6</v>
      </c>
      <c r="FN703" s="99">
        <f t="shared" si="535"/>
        <v>1</v>
      </c>
      <c r="FO703" s="100">
        <f t="shared" si="536"/>
        <v>1.02</v>
      </c>
      <c r="FP703" s="100">
        <f t="shared" si="537"/>
        <v>171</v>
      </c>
      <c r="FQ703" s="101">
        <v>0.24832678709227857</v>
      </c>
      <c r="FR703" s="101">
        <v>0.13609974548942508</v>
      </c>
      <c r="FS703" s="101">
        <v>0.1033468572984045</v>
      </c>
      <c r="FT703" s="100" t="s">
        <v>1836</v>
      </c>
      <c r="FU703" s="100" t="s">
        <v>2195</v>
      </c>
      <c r="FV703" s="100" t="s">
        <v>1701</v>
      </c>
      <c r="FW703" s="100" t="s">
        <v>2291</v>
      </c>
      <c r="FX703" s="100" t="s">
        <v>2153</v>
      </c>
      <c r="FY703" s="100" t="s">
        <v>2182</v>
      </c>
      <c r="FZ703" s="100" t="s">
        <v>1794</v>
      </c>
      <c r="GA703" s="100" t="s">
        <v>1549</v>
      </c>
      <c r="GB703" s="100"/>
    </row>
    <row r="704" spans="1:184" hidden="1" x14ac:dyDescent="0.25">
      <c r="A704" s="32" t="s">
        <v>685</v>
      </c>
      <c r="B704" s="90" t="s">
        <v>691</v>
      </c>
      <c r="C704" s="41" t="str">
        <f>'[1]Özet tablo'!P703</f>
        <v>MARDİN</v>
      </c>
      <c r="D704" s="41"/>
      <c r="E704" s="41"/>
      <c r="F704" s="41"/>
      <c r="G704" s="91">
        <v>126</v>
      </c>
      <c r="H704" s="91">
        <v>801</v>
      </c>
      <c r="I704" s="91">
        <v>601</v>
      </c>
      <c r="J704" s="91">
        <v>1528</v>
      </c>
      <c r="K704" s="92">
        <v>121</v>
      </c>
      <c r="L704" s="92">
        <v>780</v>
      </c>
      <c r="M704" s="92">
        <v>744</v>
      </c>
      <c r="N704" s="92">
        <v>1645</v>
      </c>
      <c r="O704" s="93">
        <v>348</v>
      </c>
      <c r="P704" s="40">
        <v>62</v>
      </c>
      <c r="Q704" s="94">
        <f t="shared" si="547"/>
        <v>117</v>
      </c>
      <c r="R704" s="95">
        <f t="shared" si="548"/>
        <v>7.6570680628272256E-2</v>
      </c>
      <c r="S704" s="96">
        <v>1623</v>
      </c>
      <c r="T704" s="96">
        <v>2261</v>
      </c>
      <c r="U704" s="96">
        <v>1699</v>
      </c>
      <c r="V704" s="96">
        <v>2281</v>
      </c>
      <c r="W704" s="96">
        <v>3960</v>
      </c>
      <c r="X704" s="96">
        <v>5583</v>
      </c>
      <c r="Y704" s="73">
        <f t="shared" si="506"/>
        <v>7.4553296364756623</v>
      </c>
      <c r="Z704" s="73">
        <f t="shared" si="507"/>
        <v>34.498009730207876</v>
      </c>
      <c r="AA704" s="73">
        <f t="shared" si="508"/>
        <v>60.62389640965273</v>
      </c>
      <c r="AB704" s="73">
        <f t="shared" si="509"/>
        <v>45.707070707070706</v>
      </c>
      <c r="AC704" s="73">
        <f t="shared" si="510"/>
        <v>34.587139530718254</v>
      </c>
      <c r="AD704" s="97">
        <f t="shared" si="511"/>
        <v>2150</v>
      </c>
      <c r="AE704" s="40">
        <f t="shared" si="512"/>
        <v>669</v>
      </c>
      <c r="AF704" s="98">
        <v>2279</v>
      </c>
      <c r="AG704" s="98">
        <v>1695</v>
      </c>
      <c r="AH704" s="98">
        <v>2240</v>
      </c>
      <c r="AI704" s="98">
        <v>1658</v>
      </c>
      <c r="AJ704" s="98">
        <v>589</v>
      </c>
      <c r="AK704" s="98">
        <v>549</v>
      </c>
      <c r="AL704" s="76">
        <v>58</v>
      </c>
      <c r="AM704" s="76">
        <v>85</v>
      </c>
      <c r="AN704" s="77">
        <v>199</v>
      </c>
      <c r="AO704" s="77">
        <v>827</v>
      </c>
      <c r="AP704" s="77">
        <v>788</v>
      </c>
      <c r="AQ704" s="77">
        <v>10</v>
      </c>
      <c r="AR704" s="77">
        <f t="shared" si="538"/>
        <v>1824</v>
      </c>
      <c r="AS704" s="77">
        <v>88</v>
      </c>
      <c r="AT704" s="78">
        <v>253</v>
      </c>
      <c r="AU704" s="79">
        <v>462</v>
      </c>
      <c r="AV704" s="80">
        <f t="shared" si="513"/>
        <v>27.110050700864896</v>
      </c>
      <c r="AW704" s="80">
        <f t="shared" si="514"/>
        <v>39.430477167778349</v>
      </c>
      <c r="AX704" s="80">
        <f t="shared" si="515"/>
        <v>42.822677925211103</v>
      </c>
      <c r="AY704" s="81">
        <f t="shared" si="516"/>
        <v>11.740412979351031</v>
      </c>
      <c r="AZ704" s="81">
        <f t="shared" si="517"/>
        <v>36.919642857142861</v>
      </c>
      <c r="BA704" s="81">
        <f t="shared" si="518"/>
        <v>66.889185580774367</v>
      </c>
      <c r="BB704" s="81">
        <f t="shared" si="519"/>
        <v>51.927791397370186</v>
      </c>
      <c r="BC704" s="81">
        <f t="shared" si="520"/>
        <v>43.176052765093857</v>
      </c>
      <c r="BD704" s="82">
        <f t="shared" si="539"/>
        <v>744</v>
      </c>
      <c r="BE704" s="83">
        <v>58</v>
      </c>
      <c r="BF704" s="83">
        <v>101</v>
      </c>
      <c r="BG704" s="83">
        <v>177</v>
      </c>
      <c r="BH704" s="83">
        <v>782</v>
      </c>
      <c r="BI704" s="83">
        <v>918</v>
      </c>
      <c r="BJ704" s="83">
        <v>19</v>
      </c>
      <c r="BK704" s="77">
        <f t="shared" si="540"/>
        <v>1896</v>
      </c>
      <c r="BL704" s="83">
        <f t="shared" si="521"/>
        <v>57</v>
      </c>
      <c r="BM704" s="84">
        <v>81</v>
      </c>
      <c r="BN704" s="83">
        <f t="shared" si="522"/>
        <v>99</v>
      </c>
      <c r="BO704" s="83">
        <f t="shared" si="523"/>
        <v>177</v>
      </c>
      <c r="BP704" s="83">
        <f t="shared" si="524"/>
        <v>771</v>
      </c>
      <c r="BQ704" s="83">
        <f t="shared" si="525"/>
        <v>891</v>
      </c>
      <c r="BR704" s="83">
        <f t="shared" si="526"/>
        <v>19</v>
      </c>
      <c r="BS704" s="77">
        <f t="shared" si="541"/>
        <v>1858</v>
      </c>
      <c r="BT704" s="83">
        <f t="shared" si="527"/>
        <v>1</v>
      </c>
      <c r="BU704" s="77">
        <v>4</v>
      </c>
      <c r="BV704" s="83">
        <f t="shared" si="528"/>
        <v>2</v>
      </c>
      <c r="BW704" s="83">
        <f t="shared" si="529"/>
        <v>0</v>
      </c>
      <c r="BX704" s="83">
        <f t="shared" si="530"/>
        <v>11</v>
      </c>
      <c r="BY704" s="83">
        <f t="shared" si="531"/>
        <v>27</v>
      </c>
      <c r="BZ704" s="83">
        <f t="shared" si="532"/>
        <v>0</v>
      </c>
      <c r="CA704" s="77">
        <f t="shared" si="542"/>
        <v>38</v>
      </c>
      <c r="CC704" s="77"/>
      <c r="CI704" s="77">
        <f t="shared" si="543"/>
        <v>0</v>
      </c>
      <c r="CP704" s="77">
        <f t="shared" si="544"/>
        <v>0</v>
      </c>
      <c r="CQ704" s="85">
        <f t="shared" si="533"/>
        <v>0</v>
      </c>
      <c r="CR704" s="77"/>
      <c r="CS704" s="85">
        <f t="shared" si="550"/>
        <v>0</v>
      </c>
      <c r="CT704" s="85">
        <f t="shared" si="551"/>
        <v>0</v>
      </c>
      <c r="CU704" s="85">
        <f t="shared" si="552"/>
        <v>0</v>
      </c>
      <c r="CV704" s="85">
        <f t="shared" si="553"/>
        <v>0</v>
      </c>
      <c r="CW704" s="85">
        <f t="shared" si="549"/>
        <v>0</v>
      </c>
      <c r="CX704" s="77">
        <f t="shared" si="545"/>
        <v>0</v>
      </c>
      <c r="DV704" s="85">
        <v>1</v>
      </c>
      <c r="DW704" s="85">
        <v>2</v>
      </c>
      <c r="DX704" s="85">
        <v>0</v>
      </c>
      <c r="DY704" s="85">
        <v>11</v>
      </c>
      <c r="DZ704" s="85">
        <v>27</v>
      </c>
      <c r="EA704" s="85">
        <v>0</v>
      </c>
      <c r="ET704" s="85">
        <v>52</v>
      </c>
      <c r="EU704" s="85">
        <v>74</v>
      </c>
      <c r="EV704" s="85">
        <v>81</v>
      </c>
      <c r="EW704" s="85">
        <v>550</v>
      </c>
      <c r="EX704" s="85">
        <v>688</v>
      </c>
      <c r="EY704" s="85">
        <v>18</v>
      </c>
      <c r="EZ704" s="85">
        <v>5</v>
      </c>
      <c r="FA704" s="85">
        <v>25</v>
      </c>
      <c r="FB704" s="85">
        <v>96</v>
      </c>
      <c r="FC704" s="85">
        <v>221</v>
      </c>
      <c r="FD704" s="85">
        <v>203</v>
      </c>
      <c r="FE704" s="85">
        <v>1</v>
      </c>
      <c r="FL704" s="86">
        <f t="shared" si="546"/>
        <v>850.59999999999991</v>
      </c>
      <c r="FM704" s="99">
        <f t="shared" si="534"/>
        <v>42</v>
      </c>
      <c r="FN704" s="99">
        <f t="shared" si="535"/>
        <v>8</v>
      </c>
      <c r="FO704" s="100">
        <f t="shared" si="536"/>
        <v>7.14</v>
      </c>
      <c r="FP704" s="100">
        <f t="shared" si="537"/>
        <v>1368</v>
      </c>
      <c r="FQ704" s="101">
        <v>0.38679254640462779</v>
      </c>
      <c r="FR704" s="101">
        <v>0.26142779860903587</v>
      </c>
      <c r="FS704" s="101">
        <v>0.25529447209534945</v>
      </c>
      <c r="FT704" s="100" t="s">
        <v>1829</v>
      </c>
      <c r="FU704" s="100" t="s">
        <v>1488</v>
      </c>
      <c r="FV704" s="100" t="s">
        <v>1458</v>
      </c>
      <c r="FW704" s="100" t="s">
        <v>1468</v>
      </c>
      <c r="FX704" s="100" t="s">
        <v>1562</v>
      </c>
      <c r="FY704" s="100" t="s">
        <v>2326</v>
      </c>
      <c r="FZ704" s="100" t="s">
        <v>2325</v>
      </c>
      <c r="GA704" s="100" t="s">
        <v>1974</v>
      </c>
      <c r="GB704" s="100"/>
    </row>
    <row r="705" spans="1:184" hidden="1" x14ac:dyDescent="0.25">
      <c r="A705" s="32" t="s">
        <v>685</v>
      </c>
      <c r="B705" s="90" t="s">
        <v>692</v>
      </c>
      <c r="C705" s="41" t="str">
        <f>'[1]Özet tablo'!P704</f>
        <v>MARDİN</v>
      </c>
      <c r="D705" s="41"/>
      <c r="E705" s="41"/>
      <c r="F705" s="41"/>
      <c r="G705" s="91">
        <v>56</v>
      </c>
      <c r="H705" s="91">
        <v>475</v>
      </c>
      <c r="I705" s="91">
        <v>599</v>
      </c>
      <c r="J705" s="91">
        <v>1130</v>
      </c>
      <c r="K705" s="92">
        <v>111</v>
      </c>
      <c r="L705" s="92">
        <v>574</v>
      </c>
      <c r="M705" s="92">
        <v>757</v>
      </c>
      <c r="N705" s="92">
        <v>1442</v>
      </c>
      <c r="O705" s="93">
        <v>164</v>
      </c>
      <c r="P705" s="40">
        <v>76</v>
      </c>
      <c r="Q705" s="94">
        <f t="shared" si="547"/>
        <v>312</v>
      </c>
      <c r="R705" s="95">
        <f t="shared" si="548"/>
        <v>0.27610619469026548</v>
      </c>
      <c r="S705" s="96">
        <v>1842</v>
      </c>
      <c r="T705" s="96">
        <v>2535</v>
      </c>
      <c r="U705" s="96">
        <v>1939</v>
      </c>
      <c r="V705" s="96">
        <v>2581</v>
      </c>
      <c r="W705" s="96">
        <v>4474</v>
      </c>
      <c r="X705" s="96">
        <v>6316</v>
      </c>
      <c r="Y705" s="73">
        <f t="shared" si="506"/>
        <v>6.0260586319218241</v>
      </c>
      <c r="Z705" s="73">
        <f t="shared" si="507"/>
        <v>22.642998027613412</v>
      </c>
      <c r="AA705" s="73">
        <f t="shared" si="508"/>
        <v>43.579164517792677</v>
      </c>
      <c r="AB705" s="73">
        <f t="shared" si="509"/>
        <v>31.716584711667412</v>
      </c>
      <c r="AC705" s="73">
        <f t="shared" si="510"/>
        <v>24.224192526915768</v>
      </c>
      <c r="AD705" s="97">
        <f t="shared" si="511"/>
        <v>3055</v>
      </c>
      <c r="AE705" s="40">
        <f t="shared" si="512"/>
        <v>1094</v>
      </c>
      <c r="AF705" s="98">
        <v>2446</v>
      </c>
      <c r="AG705" s="98">
        <v>1894</v>
      </c>
      <c r="AH705" s="98">
        <v>2434</v>
      </c>
      <c r="AI705" s="98">
        <v>1844</v>
      </c>
      <c r="AJ705" s="98">
        <v>611</v>
      </c>
      <c r="AK705" s="98">
        <v>613</v>
      </c>
      <c r="AL705" s="76">
        <v>40</v>
      </c>
      <c r="AM705" s="76">
        <v>67</v>
      </c>
      <c r="AN705" s="77">
        <v>118</v>
      </c>
      <c r="AO705" s="77">
        <v>613</v>
      </c>
      <c r="AP705" s="77">
        <v>676</v>
      </c>
      <c r="AQ705" s="77">
        <v>14</v>
      </c>
      <c r="AR705" s="77">
        <f t="shared" si="538"/>
        <v>1421</v>
      </c>
      <c r="AS705" s="77">
        <v>76</v>
      </c>
      <c r="AT705" s="78">
        <v>163</v>
      </c>
      <c r="AU705" s="79">
        <v>504</v>
      </c>
      <c r="AV705" s="80">
        <f t="shared" si="513"/>
        <v>19.582664526484749</v>
      </c>
      <c r="AW705" s="80">
        <f t="shared" si="514"/>
        <v>28.68162692847125</v>
      </c>
      <c r="AX705" s="80">
        <f t="shared" si="515"/>
        <v>33.297180043383953</v>
      </c>
      <c r="AY705" s="81">
        <f t="shared" si="516"/>
        <v>6.2302006335797255</v>
      </c>
      <c r="AZ705" s="81">
        <f t="shared" si="517"/>
        <v>25.184880854560394</v>
      </c>
      <c r="BA705" s="81">
        <f t="shared" si="518"/>
        <v>54.704684317718943</v>
      </c>
      <c r="BB705" s="81">
        <f t="shared" si="519"/>
        <v>40.008181632235626</v>
      </c>
      <c r="BC705" s="81">
        <f t="shared" si="520"/>
        <v>33.593929638997473</v>
      </c>
      <c r="BD705" s="82">
        <f t="shared" si="539"/>
        <v>1112</v>
      </c>
      <c r="BE705" s="83">
        <v>40</v>
      </c>
      <c r="BF705" s="83">
        <v>86</v>
      </c>
      <c r="BG705" s="83">
        <v>99</v>
      </c>
      <c r="BH705" s="83">
        <v>530</v>
      </c>
      <c r="BI705" s="83">
        <v>622</v>
      </c>
      <c r="BJ705" s="83">
        <v>16</v>
      </c>
      <c r="BK705" s="77">
        <f t="shared" si="540"/>
        <v>1267</v>
      </c>
      <c r="BL705" s="83">
        <f t="shared" si="521"/>
        <v>39</v>
      </c>
      <c r="BM705" s="84">
        <v>65</v>
      </c>
      <c r="BN705" s="83">
        <f t="shared" si="522"/>
        <v>84</v>
      </c>
      <c r="BO705" s="83">
        <f t="shared" si="523"/>
        <v>99</v>
      </c>
      <c r="BP705" s="83">
        <f t="shared" si="524"/>
        <v>519</v>
      </c>
      <c r="BQ705" s="83">
        <f t="shared" si="525"/>
        <v>613</v>
      </c>
      <c r="BR705" s="83">
        <f t="shared" si="526"/>
        <v>16</v>
      </c>
      <c r="BS705" s="77">
        <f t="shared" si="541"/>
        <v>1247</v>
      </c>
      <c r="BT705" s="83">
        <f t="shared" si="527"/>
        <v>1</v>
      </c>
      <c r="BU705" s="77">
        <v>2</v>
      </c>
      <c r="BV705" s="83">
        <f t="shared" si="528"/>
        <v>2</v>
      </c>
      <c r="BW705" s="83">
        <f t="shared" si="529"/>
        <v>0</v>
      </c>
      <c r="BX705" s="83">
        <f t="shared" si="530"/>
        <v>11</v>
      </c>
      <c r="BY705" s="83">
        <f t="shared" si="531"/>
        <v>9</v>
      </c>
      <c r="BZ705" s="83">
        <f t="shared" si="532"/>
        <v>0</v>
      </c>
      <c r="CA705" s="77">
        <f t="shared" si="542"/>
        <v>20</v>
      </c>
      <c r="CC705" s="77"/>
      <c r="CI705" s="77">
        <f t="shared" si="543"/>
        <v>0</v>
      </c>
      <c r="CP705" s="77">
        <f t="shared" si="544"/>
        <v>0</v>
      </c>
      <c r="CQ705" s="85">
        <f t="shared" si="533"/>
        <v>0</v>
      </c>
      <c r="CR705" s="77"/>
      <c r="CS705" s="85">
        <f t="shared" si="550"/>
        <v>0</v>
      </c>
      <c r="CT705" s="85">
        <f t="shared" si="551"/>
        <v>0</v>
      </c>
      <c r="CU705" s="85">
        <f t="shared" si="552"/>
        <v>0</v>
      </c>
      <c r="CV705" s="85">
        <f t="shared" si="553"/>
        <v>0</v>
      </c>
      <c r="CW705" s="85">
        <f t="shared" si="549"/>
        <v>0</v>
      </c>
      <c r="CX705" s="77">
        <f t="shared" si="545"/>
        <v>0</v>
      </c>
      <c r="DV705" s="85">
        <v>1</v>
      </c>
      <c r="DW705" s="85">
        <v>2</v>
      </c>
      <c r="DX705" s="85">
        <v>0</v>
      </c>
      <c r="DY705" s="85">
        <v>11</v>
      </c>
      <c r="DZ705" s="85">
        <v>9</v>
      </c>
      <c r="EA705" s="85">
        <v>0</v>
      </c>
      <c r="ET705" s="85">
        <v>35</v>
      </c>
      <c r="EU705" s="85">
        <v>61</v>
      </c>
      <c r="EV705" s="85">
        <v>40</v>
      </c>
      <c r="EW705" s="85">
        <v>323</v>
      </c>
      <c r="EX705" s="85">
        <v>453</v>
      </c>
      <c r="EY705" s="85">
        <v>15</v>
      </c>
      <c r="EZ705" s="85">
        <v>4</v>
      </c>
      <c r="FA705" s="85">
        <v>23</v>
      </c>
      <c r="FB705" s="85">
        <v>59</v>
      </c>
      <c r="FC705" s="85">
        <v>196</v>
      </c>
      <c r="FD705" s="85">
        <v>160</v>
      </c>
      <c r="FE705" s="85">
        <v>1</v>
      </c>
      <c r="FL705" s="86">
        <f t="shared" si="546"/>
        <v>1528.6</v>
      </c>
      <c r="FM705" s="99">
        <f t="shared" si="534"/>
        <v>76</v>
      </c>
      <c r="FN705" s="99">
        <f t="shared" si="535"/>
        <v>15</v>
      </c>
      <c r="FO705" s="100">
        <f t="shared" si="536"/>
        <v>12.92</v>
      </c>
      <c r="FP705" s="100">
        <f t="shared" si="537"/>
        <v>2565</v>
      </c>
      <c r="FQ705" s="101">
        <v>4.2763899535554789E-2</v>
      </c>
      <c r="FR705" s="101">
        <v>8.3623973981725302E-2</v>
      </c>
      <c r="FS705" s="101">
        <v>7.1864406779661036E-2</v>
      </c>
      <c r="FT705" s="100" t="s">
        <v>2224</v>
      </c>
      <c r="FU705" s="100" t="s">
        <v>1555</v>
      </c>
      <c r="FV705" s="100" t="s">
        <v>2024</v>
      </c>
      <c r="FW705" s="100" t="s">
        <v>2035</v>
      </c>
      <c r="FX705" s="100" t="s">
        <v>1862</v>
      </c>
      <c r="FY705" s="100" t="s">
        <v>1895</v>
      </c>
      <c r="FZ705" s="100" t="s">
        <v>1745</v>
      </c>
      <c r="GA705" s="100" t="s">
        <v>2260</v>
      </c>
      <c r="GB705" s="100"/>
    </row>
    <row r="706" spans="1:184" hidden="1" x14ac:dyDescent="0.25">
      <c r="A706" s="32" t="s">
        <v>685</v>
      </c>
      <c r="B706" s="90" t="s">
        <v>693</v>
      </c>
      <c r="C706" s="41" t="str">
        <f>'[1]Özet tablo'!P705</f>
        <v>MARDİN</v>
      </c>
      <c r="D706" s="41"/>
      <c r="E706" s="41"/>
      <c r="F706" s="41"/>
      <c r="G706" s="91">
        <v>44</v>
      </c>
      <c r="H706" s="91">
        <v>131</v>
      </c>
      <c r="I706" s="91">
        <v>102</v>
      </c>
      <c r="J706" s="91">
        <v>277</v>
      </c>
      <c r="K706" s="92">
        <v>56</v>
      </c>
      <c r="L706" s="92">
        <v>135</v>
      </c>
      <c r="M706" s="92">
        <v>110</v>
      </c>
      <c r="N706" s="92">
        <v>301</v>
      </c>
      <c r="O706" s="93">
        <v>43</v>
      </c>
      <c r="P706" s="40">
        <v>13</v>
      </c>
      <c r="Q706" s="94">
        <f t="shared" si="547"/>
        <v>24</v>
      </c>
      <c r="R706" s="95">
        <f t="shared" si="548"/>
        <v>8.6642599277978335E-2</v>
      </c>
      <c r="S706" s="96">
        <v>233</v>
      </c>
      <c r="T706" s="96">
        <v>299</v>
      </c>
      <c r="U706" s="96">
        <v>217</v>
      </c>
      <c r="V706" s="96">
        <v>287</v>
      </c>
      <c r="W706" s="96">
        <v>516</v>
      </c>
      <c r="X706" s="96">
        <v>749</v>
      </c>
      <c r="Y706" s="73">
        <f t="shared" si="506"/>
        <v>24.034334763948497</v>
      </c>
      <c r="Z706" s="73">
        <f t="shared" si="507"/>
        <v>45.1505016722408</v>
      </c>
      <c r="AA706" s="73">
        <f t="shared" si="508"/>
        <v>64.516129032258064</v>
      </c>
      <c r="AB706" s="73">
        <f t="shared" si="509"/>
        <v>53.29457364341085</v>
      </c>
      <c r="AC706" s="73">
        <f t="shared" si="510"/>
        <v>44.192256341789054</v>
      </c>
      <c r="AD706" s="97">
        <f t="shared" si="511"/>
        <v>241</v>
      </c>
      <c r="AE706" s="40">
        <f t="shared" si="512"/>
        <v>77</v>
      </c>
      <c r="AF706" s="98">
        <v>301</v>
      </c>
      <c r="AG706" s="98">
        <v>241</v>
      </c>
      <c r="AH706" s="98">
        <v>292</v>
      </c>
      <c r="AI706" s="98">
        <v>229</v>
      </c>
      <c r="AJ706" s="98">
        <v>66</v>
      </c>
      <c r="AK706" s="98">
        <v>62</v>
      </c>
      <c r="AL706" s="76">
        <v>17</v>
      </c>
      <c r="AM706" s="76">
        <v>22</v>
      </c>
      <c r="AN706" s="77">
        <v>43</v>
      </c>
      <c r="AO706" s="77">
        <v>135</v>
      </c>
      <c r="AP706" s="77">
        <v>122</v>
      </c>
      <c r="AQ706" s="77">
        <v>4</v>
      </c>
      <c r="AR706" s="77">
        <f t="shared" si="538"/>
        <v>304</v>
      </c>
      <c r="AS706" s="77">
        <v>23</v>
      </c>
      <c r="AT706" s="78">
        <v>40</v>
      </c>
      <c r="AU706" s="79">
        <v>42</v>
      </c>
      <c r="AV706" s="80">
        <f t="shared" si="513"/>
        <v>31.063829787234042</v>
      </c>
      <c r="AW706" s="80">
        <f t="shared" si="514"/>
        <v>45.681381957773517</v>
      </c>
      <c r="AX706" s="80">
        <f t="shared" si="515"/>
        <v>44.978165938864628</v>
      </c>
      <c r="AY706" s="81">
        <f t="shared" si="516"/>
        <v>17.842323651452283</v>
      </c>
      <c r="AZ706" s="81">
        <f t="shared" si="517"/>
        <v>46.232876712328768</v>
      </c>
      <c r="BA706" s="81">
        <f t="shared" si="518"/>
        <v>69.152542372881356</v>
      </c>
      <c r="BB706" s="81">
        <f t="shared" si="519"/>
        <v>57.751277683134582</v>
      </c>
      <c r="BC706" s="81">
        <f t="shared" si="520"/>
        <v>46.082089552238806</v>
      </c>
      <c r="BD706" s="82">
        <f t="shared" si="539"/>
        <v>91</v>
      </c>
      <c r="BE706" s="83">
        <v>17</v>
      </c>
      <c r="BF706" s="83">
        <v>21</v>
      </c>
      <c r="BG706" s="83">
        <v>41</v>
      </c>
      <c r="BH706" s="83">
        <v>134</v>
      </c>
      <c r="BI706" s="83">
        <v>141</v>
      </c>
      <c r="BJ706" s="83">
        <v>4</v>
      </c>
      <c r="BK706" s="77">
        <f t="shared" si="540"/>
        <v>320</v>
      </c>
      <c r="BL706" s="83">
        <f t="shared" si="521"/>
        <v>17</v>
      </c>
      <c r="BM706" s="84">
        <v>22</v>
      </c>
      <c r="BN706" s="83">
        <f t="shared" si="522"/>
        <v>21</v>
      </c>
      <c r="BO706" s="83">
        <f t="shared" si="523"/>
        <v>41</v>
      </c>
      <c r="BP706" s="83">
        <f t="shared" si="524"/>
        <v>134</v>
      </c>
      <c r="BQ706" s="83">
        <f t="shared" si="525"/>
        <v>141</v>
      </c>
      <c r="BR706" s="83">
        <f t="shared" si="526"/>
        <v>4</v>
      </c>
      <c r="BS706" s="77">
        <f t="shared" si="541"/>
        <v>320</v>
      </c>
      <c r="BT706" s="83">
        <f t="shared" si="527"/>
        <v>0</v>
      </c>
      <c r="BU706" s="77"/>
      <c r="BV706" s="83">
        <f t="shared" si="528"/>
        <v>0</v>
      </c>
      <c r="BW706" s="83">
        <f t="shared" si="529"/>
        <v>0</v>
      </c>
      <c r="BX706" s="83">
        <f t="shared" si="530"/>
        <v>0</v>
      </c>
      <c r="BY706" s="83">
        <f t="shared" si="531"/>
        <v>0</v>
      </c>
      <c r="BZ706" s="83">
        <f t="shared" si="532"/>
        <v>0</v>
      </c>
      <c r="CA706" s="77">
        <f t="shared" si="542"/>
        <v>0</v>
      </c>
      <c r="CC706" s="77"/>
      <c r="CI706" s="77">
        <f t="shared" si="543"/>
        <v>0</v>
      </c>
      <c r="CP706" s="77">
        <f t="shared" si="544"/>
        <v>0</v>
      </c>
      <c r="CQ706" s="85">
        <f t="shared" si="533"/>
        <v>0</v>
      </c>
      <c r="CR706" s="77"/>
      <c r="CS706" s="85">
        <f t="shared" si="550"/>
        <v>0</v>
      </c>
      <c r="CT706" s="85">
        <f t="shared" si="551"/>
        <v>0</v>
      </c>
      <c r="CU706" s="85">
        <f t="shared" si="552"/>
        <v>0</v>
      </c>
      <c r="CV706" s="85">
        <f t="shared" si="553"/>
        <v>0</v>
      </c>
      <c r="CW706" s="85">
        <f t="shared" si="549"/>
        <v>0</v>
      </c>
      <c r="CX706" s="77">
        <f t="shared" si="545"/>
        <v>0</v>
      </c>
      <c r="ET706" s="85">
        <v>16</v>
      </c>
      <c r="EU706" s="85">
        <v>18</v>
      </c>
      <c r="EV706" s="85">
        <v>27</v>
      </c>
      <c r="EW706" s="85">
        <v>91</v>
      </c>
      <c r="EX706" s="85">
        <v>117</v>
      </c>
      <c r="EY706" s="85">
        <v>4</v>
      </c>
      <c r="EZ706" s="85">
        <v>1</v>
      </c>
      <c r="FA706" s="85">
        <v>3</v>
      </c>
      <c r="FB706" s="85">
        <v>14</v>
      </c>
      <c r="FC706" s="85">
        <v>43</v>
      </c>
      <c r="FD706" s="85">
        <v>24</v>
      </c>
      <c r="FE706" s="85">
        <v>0</v>
      </c>
      <c r="FL706" s="86">
        <f t="shared" si="546"/>
        <v>63.699999999999989</v>
      </c>
      <c r="FM706" s="99">
        <f t="shared" si="534"/>
        <v>3</v>
      </c>
      <c r="FN706" s="99">
        <f t="shared" si="535"/>
        <v>0</v>
      </c>
      <c r="FO706" s="100">
        <f t="shared" si="536"/>
        <v>0.51</v>
      </c>
      <c r="FP706" s="100">
        <f t="shared" si="537"/>
        <v>0</v>
      </c>
      <c r="FQ706" s="101">
        <v>0.12263087597152217</v>
      </c>
      <c r="FR706" s="101">
        <v>0.14633237517300124</v>
      </c>
      <c r="FS706" s="101">
        <v>9.3635737944680983E-2</v>
      </c>
      <c r="FT706" s="100" t="s">
        <v>1951</v>
      </c>
      <c r="FU706" s="100" t="s">
        <v>1622</v>
      </c>
      <c r="FV706" s="100" t="s">
        <v>2225</v>
      </c>
      <c r="FW706" s="100" t="s">
        <v>1629</v>
      </c>
      <c r="FX706" s="100" t="s">
        <v>1779</v>
      </c>
      <c r="FY706" s="100" t="s">
        <v>1742</v>
      </c>
      <c r="FZ706" s="100" t="s">
        <v>1597</v>
      </c>
      <c r="GA706" s="100" t="s">
        <v>2219</v>
      </c>
      <c r="GB706" s="100"/>
    </row>
    <row r="707" spans="1:184" hidden="1" x14ac:dyDescent="0.25">
      <c r="A707" s="32" t="s">
        <v>685</v>
      </c>
      <c r="B707" s="90" t="s">
        <v>694</v>
      </c>
      <c r="C707" s="41" t="str">
        <f>'[1]Özet tablo'!P706</f>
        <v>MARDİN</v>
      </c>
      <c r="D707" s="41"/>
      <c r="E707" s="41"/>
      <c r="F707" s="41"/>
      <c r="G707" s="91">
        <v>35</v>
      </c>
      <c r="H707" s="91">
        <v>266</v>
      </c>
      <c r="I707" s="91">
        <v>206</v>
      </c>
      <c r="J707" s="91">
        <v>507</v>
      </c>
      <c r="K707" s="92">
        <v>48</v>
      </c>
      <c r="L707" s="92">
        <v>278</v>
      </c>
      <c r="M707" s="92">
        <v>190</v>
      </c>
      <c r="N707" s="92">
        <v>516</v>
      </c>
      <c r="O707" s="93">
        <v>154</v>
      </c>
      <c r="P707" s="40">
        <v>16</v>
      </c>
      <c r="Q707" s="94">
        <f t="shared" si="547"/>
        <v>9</v>
      </c>
      <c r="R707" s="95">
        <f t="shared" si="548"/>
        <v>1.7751479289940829E-2</v>
      </c>
      <c r="S707" s="96">
        <v>427</v>
      </c>
      <c r="T707" s="96">
        <v>589</v>
      </c>
      <c r="U707" s="96">
        <v>473</v>
      </c>
      <c r="V707" s="96">
        <v>615</v>
      </c>
      <c r="W707" s="96">
        <v>1062</v>
      </c>
      <c r="X707" s="96">
        <v>1489</v>
      </c>
      <c r="Y707" s="73">
        <f t="shared" si="506"/>
        <v>11.241217798594848</v>
      </c>
      <c r="Z707" s="73">
        <f t="shared" si="507"/>
        <v>47.198641765704586</v>
      </c>
      <c r="AA707" s="73">
        <f t="shared" si="508"/>
        <v>69.344608879492597</v>
      </c>
      <c r="AB707" s="73">
        <f t="shared" si="509"/>
        <v>57.062146892655363</v>
      </c>
      <c r="AC707" s="73">
        <f t="shared" si="510"/>
        <v>43.922095366017459</v>
      </c>
      <c r="AD707" s="97">
        <f t="shared" si="511"/>
        <v>456</v>
      </c>
      <c r="AE707" s="40">
        <f t="shared" si="512"/>
        <v>145</v>
      </c>
      <c r="AF707" s="98">
        <v>552</v>
      </c>
      <c r="AG707" s="98">
        <v>445</v>
      </c>
      <c r="AH707" s="98">
        <v>549</v>
      </c>
      <c r="AI707" s="98">
        <v>424</v>
      </c>
      <c r="AJ707" s="98">
        <v>143</v>
      </c>
      <c r="AK707" s="98">
        <v>156</v>
      </c>
      <c r="AL707" s="76">
        <v>26</v>
      </c>
      <c r="AM707" s="76">
        <v>33</v>
      </c>
      <c r="AN707" s="77">
        <v>69</v>
      </c>
      <c r="AO707" s="77">
        <v>300</v>
      </c>
      <c r="AP707" s="77">
        <v>185</v>
      </c>
      <c r="AQ707" s="77">
        <v>0</v>
      </c>
      <c r="AR707" s="77">
        <f t="shared" si="538"/>
        <v>554</v>
      </c>
      <c r="AS707" s="77">
        <v>22</v>
      </c>
      <c r="AT707" s="78">
        <v>126</v>
      </c>
      <c r="AU707" s="79">
        <v>119</v>
      </c>
      <c r="AV707" s="80">
        <f t="shared" si="513"/>
        <v>26.697353279631759</v>
      </c>
      <c r="AW707" s="80">
        <f t="shared" si="514"/>
        <v>47.584789311408016</v>
      </c>
      <c r="AX707" s="80">
        <f t="shared" si="515"/>
        <v>38.443396226415096</v>
      </c>
      <c r="AY707" s="81">
        <f t="shared" si="516"/>
        <v>15.505617977528091</v>
      </c>
      <c r="AZ707" s="81">
        <f t="shared" si="517"/>
        <v>54.644808743169406</v>
      </c>
      <c r="BA707" s="81">
        <f t="shared" si="518"/>
        <v>75.837742504409164</v>
      </c>
      <c r="BB707" s="81">
        <f t="shared" si="519"/>
        <v>65.412186379928315</v>
      </c>
      <c r="BC707" s="81">
        <f t="shared" si="520"/>
        <v>49.308300395256914</v>
      </c>
      <c r="BD707" s="82">
        <f t="shared" si="539"/>
        <v>137</v>
      </c>
      <c r="BE707" s="83">
        <v>26</v>
      </c>
      <c r="BF707" s="83">
        <v>33</v>
      </c>
      <c r="BG707" s="83">
        <v>67</v>
      </c>
      <c r="BH707" s="83">
        <v>285</v>
      </c>
      <c r="BI707" s="83">
        <v>223</v>
      </c>
      <c r="BJ707" s="83">
        <v>1</v>
      </c>
      <c r="BK707" s="77">
        <f t="shared" si="540"/>
        <v>576</v>
      </c>
      <c r="BL707" s="83">
        <f t="shared" si="521"/>
        <v>26</v>
      </c>
      <c r="BM707" s="84">
        <v>33</v>
      </c>
      <c r="BN707" s="83">
        <f t="shared" si="522"/>
        <v>33</v>
      </c>
      <c r="BO707" s="83">
        <f t="shared" si="523"/>
        <v>67</v>
      </c>
      <c r="BP707" s="83">
        <f t="shared" si="524"/>
        <v>285</v>
      </c>
      <c r="BQ707" s="83">
        <f t="shared" si="525"/>
        <v>223</v>
      </c>
      <c r="BR707" s="83">
        <f t="shared" si="526"/>
        <v>1</v>
      </c>
      <c r="BS707" s="77">
        <f t="shared" si="541"/>
        <v>576</v>
      </c>
      <c r="BT707" s="83">
        <f t="shared" si="527"/>
        <v>0</v>
      </c>
      <c r="BU707" s="77"/>
      <c r="BV707" s="83">
        <f t="shared" si="528"/>
        <v>0</v>
      </c>
      <c r="BW707" s="83">
        <f t="shared" si="529"/>
        <v>0</v>
      </c>
      <c r="BX707" s="83">
        <f t="shared" si="530"/>
        <v>0</v>
      </c>
      <c r="BY707" s="83">
        <f t="shared" si="531"/>
        <v>0</v>
      </c>
      <c r="BZ707" s="83">
        <f t="shared" si="532"/>
        <v>0</v>
      </c>
      <c r="CA707" s="77">
        <f t="shared" si="542"/>
        <v>0</v>
      </c>
      <c r="CC707" s="77"/>
      <c r="CI707" s="77">
        <f t="shared" si="543"/>
        <v>0</v>
      </c>
      <c r="CP707" s="77">
        <f t="shared" si="544"/>
        <v>0</v>
      </c>
      <c r="CQ707" s="85">
        <f t="shared" si="533"/>
        <v>0</v>
      </c>
      <c r="CR707" s="77"/>
      <c r="CS707" s="85">
        <f t="shared" si="550"/>
        <v>0</v>
      </c>
      <c r="CT707" s="85">
        <f t="shared" si="551"/>
        <v>0</v>
      </c>
      <c r="CU707" s="85">
        <f t="shared" si="552"/>
        <v>0</v>
      </c>
      <c r="CV707" s="85">
        <f t="shared" si="553"/>
        <v>0</v>
      </c>
      <c r="CW707" s="85">
        <f t="shared" si="549"/>
        <v>0</v>
      </c>
      <c r="CX707" s="77">
        <f t="shared" si="545"/>
        <v>0</v>
      </c>
      <c r="ET707" s="85">
        <v>24</v>
      </c>
      <c r="EU707" s="85">
        <v>28</v>
      </c>
      <c r="EV707" s="85">
        <v>44</v>
      </c>
      <c r="EW707" s="85">
        <v>242</v>
      </c>
      <c r="EX707" s="85">
        <v>183</v>
      </c>
      <c r="EY707" s="85">
        <v>1</v>
      </c>
      <c r="EZ707" s="85">
        <v>2</v>
      </c>
      <c r="FA707" s="85">
        <v>5</v>
      </c>
      <c r="FB707" s="85">
        <v>23</v>
      </c>
      <c r="FC707" s="85">
        <v>43</v>
      </c>
      <c r="FD707" s="85">
        <v>40</v>
      </c>
      <c r="FE707" s="85">
        <v>0</v>
      </c>
      <c r="FL707" s="86">
        <f t="shared" si="546"/>
        <v>70.099999999999909</v>
      </c>
      <c r="FM707" s="99">
        <f t="shared" si="534"/>
        <v>3</v>
      </c>
      <c r="FN707" s="99">
        <f t="shared" si="535"/>
        <v>0</v>
      </c>
      <c r="FO707" s="100">
        <f t="shared" si="536"/>
        <v>0.51</v>
      </c>
      <c r="FP707" s="100">
        <f t="shared" si="537"/>
        <v>0</v>
      </c>
      <c r="FQ707" s="101">
        <v>0.15515591762421857</v>
      </c>
      <c r="FR707" s="101">
        <v>0.25624772958019365</v>
      </c>
      <c r="FS707" s="101">
        <v>0.1543516398560853</v>
      </c>
      <c r="FT707" s="100" t="s">
        <v>2148</v>
      </c>
      <c r="FU707" s="100" t="s">
        <v>1597</v>
      </c>
      <c r="FV707" s="100" t="s">
        <v>1972</v>
      </c>
      <c r="FW707" s="100" t="s">
        <v>2132</v>
      </c>
      <c r="FX707" s="100" t="s">
        <v>1770</v>
      </c>
      <c r="FY707" s="100" t="s">
        <v>1682</v>
      </c>
      <c r="FZ707" s="100" t="s">
        <v>2098</v>
      </c>
      <c r="GA707" s="100" t="s">
        <v>2106</v>
      </c>
      <c r="GB707" s="100"/>
    </row>
    <row r="708" spans="1:184" hidden="1" x14ac:dyDescent="0.25">
      <c r="A708" s="32" t="s">
        <v>685</v>
      </c>
      <c r="B708" s="90" t="s">
        <v>695</v>
      </c>
      <c r="C708" s="41" t="str">
        <f>'[1]Özet tablo'!P707</f>
        <v>MARDİN</v>
      </c>
      <c r="D708" s="41"/>
      <c r="E708" s="41"/>
      <c r="F708" s="41"/>
      <c r="G708" s="91">
        <v>27</v>
      </c>
      <c r="H708" s="91">
        <v>204</v>
      </c>
      <c r="I708" s="91">
        <v>98</v>
      </c>
      <c r="J708" s="91">
        <v>329</v>
      </c>
      <c r="K708" s="92">
        <v>25</v>
      </c>
      <c r="L708" s="92">
        <v>114</v>
      </c>
      <c r="M708" s="92">
        <v>104</v>
      </c>
      <c r="N708" s="92">
        <v>243</v>
      </c>
      <c r="O708" s="93">
        <v>104</v>
      </c>
      <c r="P708" s="40">
        <v>9</v>
      </c>
      <c r="Q708" s="94">
        <f t="shared" si="547"/>
        <v>-86</v>
      </c>
      <c r="R708" s="95">
        <f t="shared" si="548"/>
        <v>-0.26139817629179329</v>
      </c>
      <c r="S708" s="96">
        <v>267</v>
      </c>
      <c r="T708" s="96">
        <v>368</v>
      </c>
      <c r="U708" s="96">
        <v>329</v>
      </c>
      <c r="V708" s="96">
        <v>418</v>
      </c>
      <c r="W708" s="96">
        <v>697</v>
      </c>
      <c r="X708" s="96">
        <v>964</v>
      </c>
      <c r="Y708" s="73">
        <f t="shared" ref="Y708:Y771" si="554">K708/S708*100</f>
        <v>9.3632958801498134</v>
      </c>
      <c r="Z708" s="73">
        <f t="shared" ref="Z708:Z771" si="555">L708/T708*100</f>
        <v>30.978260869565215</v>
      </c>
      <c r="AA708" s="73">
        <f t="shared" ref="AA708:AA771" si="556">((M708+O708)-P708)/U708*100</f>
        <v>60.486322188449847</v>
      </c>
      <c r="AB708" s="73">
        <f t="shared" ref="AB708:AB771" si="557">((L708+M708+O708)-P708)/W708*100</f>
        <v>44.906743185078909</v>
      </c>
      <c r="AC708" s="73">
        <f t="shared" ref="AC708:AC771" si="558">((N708+O708)-P708)/X708*100</f>
        <v>35.062240663900411</v>
      </c>
      <c r="AD708" s="97">
        <f t="shared" si="511"/>
        <v>384</v>
      </c>
      <c r="AE708" s="40">
        <f t="shared" si="512"/>
        <v>130</v>
      </c>
      <c r="AF708" s="98">
        <v>365</v>
      </c>
      <c r="AG708" s="98">
        <v>299</v>
      </c>
      <c r="AH708" s="98">
        <v>348</v>
      </c>
      <c r="AI708" s="98">
        <v>259</v>
      </c>
      <c r="AJ708" s="98">
        <v>79</v>
      </c>
      <c r="AK708" s="98">
        <v>97</v>
      </c>
      <c r="AL708" s="76">
        <v>13</v>
      </c>
      <c r="AM708" s="76">
        <v>15</v>
      </c>
      <c r="AN708" s="77">
        <v>22</v>
      </c>
      <c r="AO708" s="77">
        <v>151</v>
      </c>
      <c r="AP708" s="77">
        <v>103</v>
      </c>
      <c r="AQ708" s="77">
        <v>3</v>
      </c>
      <c r="AR708" s="77">
        <f t="shared" si="538"/>
        <v>279</v>
      </c>
      <c r="AS708" s="77">
        <v>13</v>
      </c>
      <c r="AT708" s="78">
        <v>71</v>
      </c>
      <c r="AU708" s="79">
        <v>62</v>
      </c>
      <c r="AV708" s="80">
        <f t="shared" si="513"/>
        <v>20.609318996415769</v>
      </c>
      <c r="AW708" s="80">
        <f t="shared" si="514"/>
        <v>40.197693574958812</v>
      </c>
      <c r="AX708" s="80">
        <f t="shared" si="515"/>
        <v>35.907335907335906</v>
      </c>
      <c r="AY708" s="81">
        <f t="shared" si="516"/>
        <v>7.3578595317725757</v>
      </c>
      <c r="AZ708" s="81">
        <f t="shared" si="517"/>
        <v>43.390804597701148</v>
      </c>
      <c r="BA708" s="81">
        <f t="shared" si="518"/>
        <v>69.822485207100598</v>
      </c>
      <c r="BB708" s="81">
        <f t="shared" si="519"/>
        <v>56.413994169096213</v>
      </c>
      <c r="BC708" s="81">
        <f t="shared" si="520"/>
        <v>40.50235478806907</v>
      </c>
      <c r="BD708" s="82">
        <f t="shared" si="539"/>
        <v>102</v>
      </c>
      <c r="BE708" s="83">
        <v>12</v>
      </c>
      <c r="BF708" s="83">
        <v>15</v>
      </c>
      <c r="BG708" s="83">
        <v>21</v>
      </c>
      <c r="BH708" s="83">
        <v>138</v>
      </c>
      <c r="BI708" s="83">
        <v>119</v>
      </c>
      <c r="BJ708" s="83">
        <v>4</v>
      </c>
      <c r="BK708" s="77">
        <f t="shared" si="540"/>
        <v>282</v>
      </c>
      <c r="BL708" s="83">
        <f t="shared" si="521"/>
        <v>12</v>
      </c>
      <c r="BM708" s="84">
        <v>15</v>
      </c>
      <c r="BN708" s="83">
        <f t="shared" si="522"/>
        <v>15</v>
      </c>
      <c r="BO708" s="83">
        <f t="shared" si="523"/>
        <v>21</v>
      </c>
      <c r="BP708" s="83">
        <f t="shared" si="524"/>
        <v>138</v>
      </c>
      <c r="BQ708" s="83">
        <f t="shared" si="525"/>
        <v>119</v>
      </c>
      <c r="BR708" s="83">
        <f t="shared" si="526"/>
        <v>4</v>
      </c>
      <c r="BS708" s="77">
        <f t="shared" si="541"/>
        <v>282</v>
      </c>
      <c r="BT708" s="83">
        <f t="shared" si="527"/>
        <v>0</v>
      </c>
      <c r="BU708" s="77"/>
      <c r="BV708" s="83">
        <f t="shared" si="528"/>
        <v>0</v>
      </c>
      <c r="BW708" s="83">
        <f t="shared" si="529"/>
        <v>0</v>
      </c>
      <c r="BX708" s="83">
        <f t="shared" si="530"/>
        <v>0</v>
      </c>
      <c r="BY708" s="83">
        <f t="shared" si="531"/>
        <v>0</v>
      </c>
      <c r="BZ708" s="83">
        <f t="shared" si="532"/>
        <v>0</v>
      </c>
      <c r="CA708" s="77">
        <f t="shared" si="542"/>
        <v>0</v>
      </c>
      <c r="CC708" s="77"/>
      <c r="CI708" s="77">
        <f t="shared" si="543"/>
        <v>0</v>
      </c>
      <c r="CP708" s="77">
        <f t="shared" si="544"/>
        <v>0</v>
      </c>
      <c r="CQ708" s="85">
        <f t="shared" si="533"/>
        <v>0</v>
      </c>
      <c r="CR708" s="77"/>
      <c r="CS708" s="85">
        <f t="shared" si="550"/>
        <v>0</v>
      </c>
      <c r="CT708" s="85">
        <f t="shared" si="551"/>
        <v>0</v>
      </c>
      <c r="CU708" s="85">
        <f t="shared" si="552"/>
        <v>0</v>
      </c>
      <c r="CV708" s="85">
        <f t="shared" si="553"/>
        <v>0</v>
      </c>
      <c r="CW708" s="85">
        <f t="shared" si="549"/>
        <v>0</v>
      </c>
      <c r="CX708" s="77">
        <f t="shared" si="545"/>
        <v>0</v>
      </c>
      <c r="ET708" s="85">
        <v>11</v>
      </c>
      <c r="EU708" s="85">
        <v>13</v>
      </c>
      <c r="EV708" s="85">
        <v>10</v>
      </c>
      <c r="EW708" s="85">
        <v>121</v>
      </c>
      <c r="EX708" s="85">
        <v>104</v>
      </c>
      <c r="EY708" s="85">
        <v>4</v>
      </c>
      <c r="EZ708" s="85">
        <v>1</v>
      </c>
      <c r="FA708" s="85">
        <v>2</v>
      </c>
      <c r="FB708" s="85">
        <v>11</v>
      </c>
      <c r="FC708" s="85">
        <v>17</v>
      </c>
      <c r="FD708" s="85">
        <v>15</v>
      </c>
      <c r="FE708" s="85">
        <v>0</v>
      </c>
      <c r="FL708" s="86">
        <f t="shared" si="546"/>
        <v>96.899999999999977</v>
      </c>
      <c r="FM708" s="99">
        <f t="shared" si="534"/>
        <v>4</v>
      </c>
      <c r="FN708" s="99">
        <f t="shared" si="535"/>
        <v>0</v>
      </c>
      <c r="FO708" s="100">
        <f t="shared" si="536"/>
        <v>0.68</v>
      </c>
      <c r="FP708" s="100">
        <f t="shared" si="537"/>
        <v>0</v>
      </c>
      <c r="FQ708" s="101">
        <v>0.21863352162052596</v>
      </c>
      <c r="FR708" s="101">
        <v>0.12645890957456887</v>
      </c>
      <c r="FS708" s="101">
        <v>2.3990114923534131E-2</v>
      </c>
      <c r="FT708" s="100" t="s">
        <v>1902</v>
      </c>
      <c r="FU708" s="100" t="s">
        <v>1903</v>
      </c>
      <c r="FV708" s="100" t="s">
        <v>1904</v>
      </c>
      <c r="FW708" s="100" t="s">
        <v>1597</v>
      </c>
      <c r="FX708" s="100" t="s">
        <v>1433</v>
      </c>
      <c r="FY708" s="100" t="s">
        <v>1677</v>
      </c>
      <c r="FZ708" s="100" t="s">
        <v>1678</v>
      </c>
      <c r="GA708" s="100" t="s">
        <v>1659</v>
      </c>
      <c r="GB708" s="100"/>
    </row>
    <row r="709" spans="1:184" hidden="1" x14ac:dyDescent="0.25">
      <c r="A709" s="32" t="s">
        <v>696</v>
      </c>
      <c r="B709" s="90" t="s">
        <v>697</v>
      </c>
      <c r="C709" s="41" t="str">
        <f>'[1]Özet tablo'!P708</f>
        <v>MERSİN</v>
      </c>
      <c r="D709" s="41"/>
      <c r="E709" s="41"/>
      <c r="F709" s="41"/>
      <c r="G709" s="91">
        <v>396</v>
      </c>
      <c r="H709" s="91">
        <v>1944</v>
      </c>
      <c r="I709" s="91">
        <v>2656</v>
      </c>
      <c r="J709" s="91">
        <v>4996</v>
      </c>
      <c r="K709" s="92">
        <v>490</v>
      </c>
      <c r="L709" s="92">
        <v>2260</v>
      </c>
      <c r="M709" s="92">
        <v>2907</v>
      </c>
      <c r="N709" s="92">
        <v>5657</v>
      </c>
      <c r="O709" s="93">
        <v>515</v>
      </c>
      <c r="P709" s="40">
        <v>493</v>
      </c>
      <c r="Q709" s="94">
        <f t="shared" si="547"/>
        <v>661</v>
      </c>
      <c r="R709" s="95">
        <f t="shared" si="548"/>
        <v>0.13230584467574058</v>
      </c>
      <c r="S709" s="96">
        <v>3829</v>
      </c>
      <c r="T709" s="96">
        <v>5075</v>
      </c>
      <c r="U709" s="96">
        <v>3739</v>
      </c>
      <c r="V709" s="96">
        <v>5032</v>
      </c>
      <c r="W709" s="96">
        <v>8814</v>
      </c>
      <c r="X709" s="96">
        <v>12643</v>
      </c>
      <c r="Y709" s="73">
        <f t="shared" si="554"/>
        <v>12.797074954296161</v>
      </c>
      <c r="Z709" s="73">
        <f t="shared" si="555"/>
        <v>44.532019704433495</v>
      </c>
      <c r="AA709" s="73">
        <f t="shared" si="556"/>
        <v>78.336453597218508</v>
      </c>
      <c r="AB709" s="73">
        <f t="shared" si="557"/>
        <v>58.872248695257547</v>
      </c>
      <c r="AC709" s="73">
        <f t="shared" si="558"/>
        <v>44.918136518231435</v>
      </c>
      <c r="AD709" s="97">
        <f t="shared" ref="AD709:AD772" si="559">W709-((L709+M709+O709)-P709)</f>
        <v>3625</v>
      </c>
      <c r="AE709" s="40">
        <f t="shared" ref="AE709:AE772" si="560">U709-((M709+O709)-P709)</f>
        <v>810</v>
      </c>
      <c r="AF709" s="98">
        <v>5100</v>
      </c>
      <c r="AG709" s="98">
        <v>3929</v>
      </c>
      <c r="AH709" s="98">
        <v>5006</v>
      </c>
      <c r="AI709" s="98">
        <v>3669</v>
      </c>
      <c r="AJ709" s="98">
        <v>1244</v>
      </c>
      <c r="AK709" s="98">
        <v>1157</v>
      </c>
      <c r="AL709" s="76">
        <v>66</v>
      </c>
      <c r="AM709" s="76">
        <v>160</v>
      </c>
      <c r="AN709" s="77">
        <v>899</v>
      </c>
      <c r="AO709" s="77">
        <v>2637</v>
      </c>
      <c r="AP709" s="77">
        <v>2696</v>
      </c>
      <c r="AQ709" s="77">
        <v>109</v>
      </c>
      <c r="AR709" s="77">
        <f t="shared" si="538"/>
        <v>6341</v>
      </c>
      <c r="AS709" s="77">
        <v>559</v>
      </c>
      <c r="AT709" s="78">
        <v>420</v>
      </c>
      <c r="AU709" s="79">
        <v>825</v>
      </c>
      <c r="AV709" s="80">
        <f t="shared" ref="AV709:AV772" si="561">((AN709+AP709+AQ709)-AS709)/(AG709+AI709)*100</f>
        <v>41.392471703079757</v>
      </c>
      <c r="AW709" s="80">
        <f t="shared" ref="AW709:AW772" si="562">((AO709+AP709+AQ709)-AS709)/(AI709+AH709)*100</f>
        <v>56.288184438040346</v>
      </c>
      <c r="AX709" s="80">
        <f t="shared" ref="AX709:AX772" si="563">((AP709+AQ709)-AS709)/AI709*100</f>
        <v>61.215590079040616</v>
      </c>
      <c r="AY709" s="81">
        <f t="shared" ref="AY709:AY772" si="564">AN709/AG709*100</f>
        <v>22.881140239246626</v>
      </c>
      <c r="AZ709" s="81">
        <f t="shared" ref="AZ709:AZ772" si="565">AO709/AH709*100</f>
        <v>52.676787854574513</v>
      </c>
      <c r="BA709" s="81">
        <f t="shared" ref="BA709:BA772" si="566">(AP709+AT709+AU709)/(AI709+AJ709)*100</f>
        <v>80.215754121717879</v>
      </c>
      <c r="BB709" s="81">
        <f t="shared" ref="BB709:BB772" si="567">(AP709+AT709+AU709+AO709)/(AI709+AJ709+AH709)*100</f>
        <v>66.317169069462651</v>
      </c>
      <c r="BC709" s="81">
        <f t="shared" ref="BC709:BC772" si="568">(AP709+AT709+AU709+AN709)/(AI709+AJ709+AG709)*100</f>
        <v>54.738746889843924</v>
      </c>
      <c r="BD709" s="82">
        <f t="shared" si="539"/>
        <v>972</v>
      </c>
      <c r="BE709" s="83">
        <v>65</v>
      </c>
      <c r="BF709" s="83">
        <v>244</v>
      </c>
      <c r="BG709" s="83">
        <v>769</v>
      </c>
      <c r="BH709" s="83">
        <v>2486</v>
      </c>
      <c r="BI709" s="83">
        <v>2896</v>
      </c>
      <c r="BJ709" s="83">
        <v>156</v>
      </c>
      <c r="BK709" s="77">
        <f t="shared" si="540"/>
        <v>6307</v>
      </c>
      <c r="BL709" s="83">
        <f t="shared" ref="BL709:BL772" si="569">DP709+EH709+ET709+EZ709</f>
        <v>63</v>
      </c>
      <c r="BM709" s="84">
        <v>159</v>
      </c>
      <c r="BN709" s="83">
        <f t="shared" ref="BN709:BN772" si="570">DQ709+EI709+EU709+FA709</f>
        <v>242</v>
      </c>
      <c r="BO709" s="83">
        <f t="shared" ref="BO709:BO772" si="571">DR709+EJ709+EV709+FB709</f>
        <v>769</v>
      </c>
      <c r="BP709" s="83">
        <f t="shared" ref="BP709:BP772" si="572">DS709+EK709+EW709+FC709</f>
        <v>2476</v>
      </c>
      <c r="BQ709" s="83">
        <f t="shared" ref="BQ709:BQ772" si="573">DT709+EL709+EX709+FD709</f>
        <v>2889</v>
      </c>
      <c r="BR709" s="83">
        <f t="shared" ref="BR709:BR772" si="574">DU709+EM709+EY709+FE709</f>
        <v>156</v>
      </c>
      <c r="BS709" s="77">
        <f t="shared" si="541"/>
        <v>6290</v>
      </c>
      <c r="BT709" s="83">
        <f t="shared" ref="BT709:BT772" si="575">DV709+EB709+EN709</f>
        <v>0</v>
      </c>
      <c r="BU709" s="77"/>
      <c r="BV709" s="83">
        <f t="shared" ref="BV709:BV772" si="576">DW709+EC709+EO709</f>
        <v>0</v>
      </c>
      <c r="BW709" s="83">
        <f t="shared" ref="BW709:BW772" si="577">DX709+ED709+EP709</f>
        <v>0</v>
      </c>
      <c r="BX709" s="83">
        <f t="shared" ref="BX709:BX772" si="578">DY709+EE709+EQ709</f>
        <v>0</v>
      </c>
      <c r="BY709" s="83">
        <f t="shared" ref="BY709:BY772" si="579">DZ709+EF709+ER709</f>
        <v>0</v>
      </c>
      <c r="BZ709" s="83">
        <f t="shared" ref="BZ709:BZ772" si="580">EA709+EG709+ES709</f>
        <v>0</v>
      </c>
      <c r="CA709" s="77">
        <f t="shared" si="542"/>
        <v>0</v>
      </c>
      <c r="CB709" s="85">
        <v>1</v>
      </c>
      <c r="CC709" s="77">
        <v>1</v>
      </c>
      <c r="CD709" s="85">
        <v>1</v>
      </c>
      <c r="CE709" s="85">
        <v>0</v>
      </c>
      <c r="CF709" s="85">
        <v>0</v>
      </c>
      <c r="CG709" s="85">
        <v>3</v>
      </c>
      <c r="CH709" s="85">
        <v>0</v>
      </c>
      <c r="CI709" s="77">
        <f t="shared" si="543"/>
        <v>3</v>
      </c>
      <c r="CP709" s="77">
        <f t="shared" si="544"/>
        <v>0</v>
      </c>
      <c r="CQ709" s="85">
        <f t="shared" ref="CQ709:CQ772" si="581">CY709+DE709+DK709+FF709</f>
        <v>1</v>
      </c>
      <c r="CR709" s="77"/>
      <c r="CS709" s="85">
        <f t="shared" si="550"/>
        <v>1</v>
      </c>
      <c r="CT709" s="85">
        <f t="shared" si="551"/>
        <v>0</v>
      </c>
      <c r="CU709" s="85">
        <f t="shared" si="552"/>
        <v>10</v>
      </c>
      <c r="CV709" s="85">
        <f t="shared" si="553"/>
        <v>4</v>
      </c>
      <c r="CW709" s="85">
        <f t="shared" si="549"/>
        <v>0</v>
      </c>
      <c r="CX709" s="77">
        <f t="shared" si="545"/>
        <v>14</v>
      </c>
      <c r="CY709" s="85">
        <v>1</v>
      </c>
      <c r="CZ709" s="85">
        <v>1</v>
      </c>
      <c r="DA709" s="85">
        <v>0</v>
      </c>
      <c r="DB709" s="85">
        <v>10</v>
      </c>
      <c r="DC709" s="85">
        <v>4</v>
      </c>
      <c r="DD709" s="85">
        <v>0</v>
      </c>
      <c r="DP709" s="85">
        <v>2</v>
      </c>
      <c r="DQ709" s="85">
        <v>8</v>
      </c>
      <c r="DR709" s="85">
        <v>28</v>
      </c>
      <c r="DS709" s="85">
        <v>31</v>
      </c>
      <c r="DT709" s="85">
        <v>22</v>
      </c>
      <c r="DU709" s="85">
        <v>0</v>
      </c>
      <c r="ET709" s="85">
        <v>54</v>
      </c>
      <c r="EU709" s="85">
        <v>167</v>
      </c>
      <c r="EV709" s="85">
        <v>339</v>
      </c>
      <c r="EW709" s="85">
        <v>1716</v>
      </c>
      <c r="EX709" s="85">
        <v>2120</v>
      </c>
      <c r="EY709" s="85">
        <v>123</v>
      </c>
      <c r="EZ709" s="85">
        <v>7</v>
      </c>
      <c r="FA709" s="85">
        <v>67</v>
      </c>
      <c r="FB709" s="85">
        <v>402</v>
      </c>
      <c r="FC709" s="85">
        <v>729</v>
      </c>
      <c r="FD709" s="85">
        <v>747</v>
      </c>
      <c r="FE709" s="85">
        <v>33</v>
      </c>
      <c r="FL709" s="86">
        <f t="shared" si="546"/>
        <v>210.5</v>
      </c>
      <c r="FM709" s="99">
        <f t="shared" ref="FM709:FM772" si="582">IF(FL709/20&gt;0,INT(FL709/20),0)</f>
        <v>10</v>
      </c>
      <c r="FN709" s="99">
        <f t="shared" ref="FN709:FN772" si="583">IF(FM709/5&gt;0.49,INT(FM709/5),0)</f>
        <v>2</v>
      </c>
      <c r="FO709" s="100">
        <f t="shared" ref="FO709:FO772" si="584">IF(FM709&gt;0.49,(FM709*$FO$1)/1000,0)</f>
        <v>1.7</v>
      </c>
      <c r="FP709" s="100">
        <f t="shared" ref="FP709:FP772" si="585">IF(FN709&gt;0.49,(FN709*$FP$1),0)</f>
        <v>342</v>
      </c>
      <c r="FQ709" s="101">
        <v>7.4049707740931059E-2</v>
      </c>
      <c r="FR709" s="101">
        <v>-1.496905912642846E-2</v>
      </c>
      <c r="FS709" s="101">
        <v>-1.6508385064393487E-2</v>
      </c>
      <c r="FT709" s="100" t="s">
        <v>1621</v>
      </c>
      <c r="FU709" s="100" t="s">
        <v>1844</v>
      </c>
      <c r="FV709" s="100" t="s">
        <v>1891</v>
      </c>
      <c r="FW709" s="100" t="s">
        <v>1869</v>
      </c>
      <c r="FX709" s="100" t="s">
        <v>1493</v>
      </c>
      <c r="FY709" s="100" t="s">
        <v>1661</v>
      </c>
      <c r="FZ709" s="100" t="s">
        <v>1724</v>
      </c>
      <c r="GA709" s="100" t="s">
        <v>1728</v>
      </c>
      <c r="GB709" s="100"/>
    </row>
    <row r="710" spans="1:184" hidden="1" x14ac:dyDescent="0.25">
      <c r="A710" s="32" t="s">
        <v>696</v>
      </c>
      <c r="B710" s="90" t="s">
        <v>698</v>
      </c>
      <c r="C710" s="41" t="str">
        <f>'[1]Özet tablo'!P709</f>
        <v>MERSİN</v>
      </c>
      <c r="D710" s="41"/>
      <c r="E710" s="41"/>
      <c r="F710" s="41"/>
      <c r="G710" s="91">
        <v>86</v>
      </c>
      <c r="H710" s="91">
        <v>442</v>
      </c>
      <c r="I710" s="91">
        <v>631</v>
      </c>
      <c r="J710" s="91">
        <v>1159</v>
      </c>
      <c r="K710" s="92">
        <v>140</v>
      </c>
      <c r="L710" s="92">
        <v>415</v>
      </c>
      <c r="M710" s="92">
        <v>707</v>
      </c>
      <c r="N710" s="92">
        <v>1262</v>
      </c>
      <c r="O710" s="93">
        <v>20</v>
      </c>
      <c r="P710" s="40">
        <v>225</v>
      </c>
      <c r="Q710" s="94">
        <f t="shared" si="547"/>
        <v>103</v>
      </c>
      <c r="R710" s="95">
        <f t="shared" si="548"/>
        <v>8.8869715271786026E-2</v>
      </c>
      <c r="S710" s="96">
        <v>632</v>
      </c>
      <c r="T710" s="96">
        <v>855</v>
      </c>
      <c r="U710" s="96">
        <v>573</v>
      </c>
      <c r="V710" s="96">
        <v>818</v>
      </c>
      <c r="W710" s="96">
        <v>1428</v>
      </c>
      <c r="X710" s="96">
        <v>2060</v>
      </c>
      <c r="Y710" s="73">
        <f t="shared" si="554"/>
        <v>22.151898734177212</v>
      </c>
      <c r="Z710" s="73">
        <f t="shared" si="555"/>
        <v>48.538011695906427</v>
      </c>
      <c r="AA710" s="73">
        <f t="shared" si="556"/>
        <v>87.609075043630014</v>
      </c>
      <c r="AB710" s="73">
        <f t="shared" si="557"/>
        <v>64.215686274509807</v>
      </c>
      <c r="AC710" s="73">
        <f t="shared" si="558"/>
        <v>51.310679611650492</v>
      </c>
      <c r="AD710" s="97">
        <f t="shared" si="559"/>
        <v>511</v>
      </c>
      <c r="AE710" s="40">
        <f t="shared" si="560"/>
        <v>71</v>
      </c>
      <c r="AF710" s="98">
        <v>822</v>
      </c>
      <c r="AG710" s="98">
        <v>637</v>
      </c>
      <c r="AH710" s="98">
        <v>830</v>
      </c>
      <c r="AI710" s="98">
        <v>614</v>
      </c>
      <c r="AJ710" s="98">
        <v>246</v>
      </c>
      <c r="AK710" s="98">
        <v>196</v>
      </c>
      <c r="AL710" s="76">
        <v>32</v>
      </c>
      <c r="AM710" s="76">
        <v>50</v>
      </c>
      <c r="AN710" s="77">
        <v>84</v>
      </c>
      <c r="AO710" s="77">
        <v>328</v>
      </c>
      <c r="AP710" s="77">
        <v>697</v>
      </c>
      <c r="AQ710" s="77">
        <v>66</v>
      </c>
      <c r="AR710" s="77">
        <f t="shared" ref="AR710:AR773" si="586">AN710+AO710+AP710+AQ710</f>
        <v>1175</v>
      </c>
      <c r="AS710" s="77">
        <v>274</v>
      </c>
      <c r="AT710" s="78">
        <v>11</v>
      </c>
      <c r="AU710" s="79">
        <v>33</v>
      </c>
      <c r="AV710" s="80">
        <f t="shared" si="561"/>
        <v>45.803357314148677</v>
      </c>
      <c r="AW710" s="80">
        <f t="shared" si="562"/>
        <v>56.578947368421048</v>
      </c>
      <c r="AX710" s="80">
        <f t="shared" si="563"/>
        <v>79.641693811074916</v>
      </c>
      <c r="AY710" s="81">
        <f t="shared" si="564"/>
        <v>13.186813186813188</v>
      </c>
      <c r="AZ710" s="81">
        <f t="shared" si="565"/>
        <v>39.518072289156628</v>
      </c>
      <c r="BA710" s="81">
        <f t="shared" si="566"/>
        <v>86.162790697674424</v>
      </c>
      <c r="BB710" s="81">
        <f t="shared" si="567"/>
        <v>63.254437869822489</v>
      </c>
      <c r="BC710" s="81">
        <f t="shared" si="568"/>
        <v>55.110220440881761</v>
      </c>
      <c r="BD710" s="82">
        <f t="shared" ref="BD710:BD773" si="587">(AI710+AJ710)-(AP710+AT710+AU710)</f>
        <v>119</v>
      </c>
      <c r="BE710" s="83">
        <v>33</v>
      </c>
      <c r="BF710" s="83">
        <v>70</v>
      </c>
      <c r="BG710" s="83">
        <v>96</v>
      </c>
      <c r="BH710" s="83">
        <v>332</v>
      </c>
      <c r="BI710" s="83">
        <v>725</v>
      </c>
      <c r="BJ710" s="83">
        <v>95</v>
      </c>
      <c r="BK710" s="77">
        <f t="shared" ref="BK710:BK773" si="588">BG710+BH710+BI710+BJ710</f>
        <v>1248</v>
      </c>
      <c r="BL710" s="83">
        <f t="shared" si="569"/>
        <v>28</v>
      </c>
      <c r="BM710" s="84">
        <v>38</v>
      </c>
      <c r="BN710" s="83">
        <f t="shared" si="570"/>
        <v>53</v>
      </c>
      <c r="BO710" s="83">
        <f t="shared" si="571"/>
        <v>35</v>
      </c>
      <c r="BP710" s="83">
        <f t="shared" si="572"/>
        <v>258</v>
      </c>
      <c r="BQ710" s="83">
        <f t="shared" si="573"/>
        <v>661</v>
      </c>
      <c r="BR710" s="83">
        <f t="shared" si="574"/>
        <v>92</v>
      </c>
      <c r="BS710" s="77">
        <f t="shared" ref="BS710:BS773" si="589">BO710+BP710+BQ710+BR710</f>
        <v>1046</v>
      </c>
      <c r="BT710" s="83">
        <f t="shared" si="575"/>
        <v>2</v>
      </c>
      <c r="BU710" s="77">
        <v>4</v>
      </c>
      <c r="BV710" s="83">
        <f t="shared" si="576"/>
        <v>4</v>
      </c>
      <c r="BW710" s="83">
        <f t="shared" si="577"/>
        <v>0</v>
      </c>
      <c r="BX710" s="83">
        <f t="shared" si="578"/>
        <v>15</v>
      </c>
      <c r="BY710" s="83">
        <f t="shared" si="579"/>
        <v>33</v>
      </c>
      <c r="BZ710" s="83">
        <f t="shared" si="580"/>
        <v>1</v>
      </c>
      <c r="CA710" s="77">
        <f t="shared" ref="CA710:CA773" si="590">BW710+BX710+BY710+BZ710</f>
        <v>49</v>
      </c>
      <c r="CB710" s="85">
        <v>3</v>
      </c>
      <c r="CC710" s="77">
        <v>8</v>
      </c>
      <c r="CD710" s="85">
        <v>13</v>
      </c>
      <c r="CE710" s="85">
        <v>61</v>
      </c>
      <c r="CF710" s="85">
        <v>59</v>
      </c>
      <c r="CG710" s="85">
        <v>31</v>
      </c>
      <c r="CH710" s="85">
        <v>2</v>
      </c>
      <c r="CI710" s="77">
        <f t="shared" ref="CI710:CI773" si="591">CE710+CF710+CG710+CH710</f>
        <v>153</v>
      </c>
      <c r="CP710" s="77">
        <f t="shared" ref="CP710:CP773" si="592">CL710+CM710+CN710+CO710</f>
        <v>0</v>
      </c>
      <c r="CQ710" s="85">
        <f t="shared" si="581"/>
        <v>0</v>
      </c>
      <c r="CR710" s="77"/>
      <c r="CS710" s="85">
        <f t="shared" si="550"/>
        <v>0</v>
      </c>
      <c r="CT710" s="85">
        <f t="shared" si="551"/>
        <v>0</v>
      </c>
      <c r="CU710" s="85">
        <f t="shared" si="552"/>
        <v>0</v>
      </c>
      <c r="CV710" s="85">
        <f t="shared" si="553"/>
        <v>0</v>
      </c>
      <c r="CW710" s="85">
        <f t="shared" si="549"/>
        <v>0</v>
      </c>
      <c r="CX710" s="77">
        <f t="shared" ref="CX710:CX773" si="593">CT710+CU710+CV710+CW710</f>
        <v>0</v>
      </c>
      <c r="DV710" s="85">
        <v>2</v>
      </c>
      <c r="DW710" s="85">
        <v>4</v>
      </c>
      <c r="DX710" s="85">
        <v>0</v>
      </c>
      <c r="DY710" s="85">
        <v>15</v>
      </c>
      <c r="DZ710" s="85">
        <v>33</v>
      </c>
      <c r="EA710" s="85">
        <v>1</v>
      </c>
      <c r="ET710" s="85">
        <v>27</v>
      </c>
      <c r="EU710" s="85">
        <v>46</v>
      </c>
      <c r="EV710" s="85">
        <v>18</v>
      </c>
      <c r="EW710" s="85">
        <v>200</v>
      </c>
      <c r="EX710" s="85">
        <v>616</v>
      </c>
      <c r="EY710" s="85">
        <v>81</v>
      </c>
      <c r="EZ710" s="85">
        <v>1</v>
      </c>
      <c r="FA710" s="85">
        <v>7</v>
      </c>
      <c r="FB710" s="85">
        <v>17</v>
      </c>
      <c r="FC710" s="85">
        <v>58</v>
      </c>
      <c r="FD710" s="85">
        <v>45</v>
      </c>
      <c r="FE710" s="85">
        <v>11</v>
      </c>
      <c r="FL710" s="86">
        <f t="shared" ref="FL710:FL773" si="594">IF(((AH710+AI710)*0.7)-(AO710+AP710+AQ710+AT710)&gt;0,((AH710+AI710)*0.7)-(AO710+AP710+AQ710+AT710),0)</f>
        <v>0</v>
      </c>
      <c r="FM710" s="99">
        <f t="shared" si="582"/>
        <v>0</v>
      </c>
      <c r="FN710" s="99">
        <f t="shared" si="583"/>
        <v>0</v>
      </c>
      <c r="FO710" s="100">
        <f t="shared" si="584"/>
        <v>0</v>
      </c>
      <c r="FP710" s="100">
        <f t="shared" si="585"/>
        <v>0</v>
      </c>
      <c r="FQ710" s="101">
        <v>0.3869949494949495</v>
      </c>
      <c r="FR710" s="101">
        <v>0.15380195843325339</v>
      </c>
      <c r="FS710" s="101">
        <v>0.23715264560334987</v>
      </c>
      <c r="FT710" s="100" t="s">
        <v>1526</v>
      </c>
      <c r="FU710" s="100" t="s">
        <v>1527</v>
      </c>
      <c r="FV710" s="100" t="s">
        <v>1528</v>
      </c>
      <c r="FW710" s="100" t="s">
        <v>1474</v>
      </c>
      <c r="FX710" s="100" t="s">
        <v>1529</v>
      </c>
      <c r="FY710" s="100" t="s">
        <v>1530</v>
      </c>
      <c r="FZ710" s="100" t="s">
        <v>1531</v>
      </c>
      <c r="GA710" s="100" t="s">
        <v>1483</v>
      </c>
      <c r="GB710" s="100"/>
    </row>
    <row r="711" spans="1:184" hidden="1" x14ac:dyDescent="0.25">
      <c r="A711" s="32" t="s">
        <v>696</v>
      </c>
      <c r="B711" s="90" t="s">
        <v>998</v>
      </c>
      <c r="C711" s="41" t="str">
        <f>'[1]Özet tablo'!P710</f>
        <v>MERSİN</v>
      </c>
      <c r="D711" s="41"/>
      <c r="E711" s="41"/>
      <c r="F711" s="41"/>
      <c r="G711" s="91">
        <v>74</v>
      </c>
      <c r="H711" s="91">
        <v>98</v>
      </c>
      <c r="I711" s="91">
        <v>111</v>
      </c>
      <c r="J711" s="91">
        <v>283</v>
      </c>
      <c r="K711" s="92">
        <v>23</v>
      </c>
      <c r="L711" s="92">
        <v>68</v>
      </c>
      <c r="M711" s="92">
        <v>114</v>
      </c>
      <c r="N711" s="92">
        <v>205</v>
      </c>
      <c r="O711" s="93">
        <v>2</v>
      </c>
      <c r="P711" s="40">
        <v>45</v>
      </c>
      <c r="Q711" s="94">
        <f t="shared" si="547"/>
        <v>-78</v>
      </c>
      <c r="R711" s="95">
        <f t="shared" si="548"/>
        <v>-0.2756183745583039</v>
      </c>
      <c r="S711" s="96">
        <v>104</v>
      </c>
      <c r="T711" s="96">
        <v>143</v>
      </c>
      <c r="U711" s="96">
        <v>104</v>
      </c>
      <c r="V711" s="96">
        <v>157</v>
      </c>
      <c r="W711" s="96">
        <v>247</v>
      </c>
      <c r="X711" s="96">
        <v>351</v>
      </c>
      <c r="Y711" s="73">
        <f t="shared" si="554"/>
        <v>22.115384615384613</v>
      </c>
      <c r="Z711" s="73">
        <f t="shared" si="555"/>
        <v>47.552447552447553</v>
      </c>
      <c r="AA711" s="73">
        <f t="shared" si="556"/>
        <v>68.269230769230774</v>
      </c>
      <c r="AB711" s="73">
        <f t="shared" si="557"/>
        <v>56.275303643724698</v>
      </c>
      <c r="AC711" s="73">
        <f t="shared" si="558"/>
        <v>46.153846153846153</v>
      </c>
      <c r="AD711" s="97">
        <f t="shared" si="559"/>
        <v>108</v>
      </c>
      <c r="AE711" s="40">
        <f t="shared" si="560"/>
        <v>33</v>
      </c>
      <c r="AF711" s="98">
        <v>144</v>
      </c>
      <c r="AG711" s="98">
        <v>116</v>
      </c>
      <c r="AH711" s="98">
        <v>140</v>
      </c>
      <c r="AI711" s="98">
        <v>98</v>
      </c>
      <c r="AJ711" s="98">
        <v>50</v>
      </c>
      <c r="AK711" s="98">
        <v>44</v>
      </c>
      <c r="AL711" s="76">
        <v>6</v>
      </c>
      <c r="AM711" s="76">
        <v>13</v>
      </c>
      <c r="AN711" s="77">
        <v>44</v>
      </c>
      <c r="AO711" s="77">
        <v>62</v>
      </c>
      <c r="AP711" s="77">
        <v>122</v>
      </c>
      <c r="AQ711" s="77">
        <v>5</v>
      </c>
      <c r="AR711" s="77">
        <f t="shared" si="586"/>
        <v>233</v>
      </c>
      <c r="AS711" s="77">
        <v>52</v>
      </c>
      <c r="AT711" s="77"/>
      <c r="AU711" s="79">
        <v>3</v>
      </c>
      <c r="AV711" s="80">
        <f t="shared" si="561"/>
        <v>55.607476635514018</v>
      </c>
      <c r="AW711" s="80">
        <f t="shared" si="562"/>
        <v>57.563025210084028</v>
      </c>
      <c r="AX711" s="80">
        <f t="shared" si="563"/>
        <v>76.530612244897952</v>
      </c>
      <c r="AY711" s="81">
        <f t="shared" si="564"/>
        <v>37.931034482758619</v>
      </c>
      <c r="AZ711" s="81">
        <f t="shared" si="565"/>
        <v>44.285714285714285</v>
      </c>
      <c r="BA711" s="81">
        <f t="shared" si="566"/>
        <v>84.459459459459467</v>
      </c>
      <c r="BB711" s="81">
        <f t="shared" si="567"/>
        <v>64.930555555555557</v>
      </c>
      <c r="BC711" s="81">
        <f t="shared" si="568"/>
        <v>64.015151515151516</v>
      </c>
      <c r="BD711" s="82">
        <f t="shared" si="587"/>
        <v>23</v>
      </c>
      <c r="BE711" s="83">
        <v>6</v>
      </c>
      <c r="BF711" s="83">
        <v>13</v>
      </c>
      <c r="BG711" s="83">
        <v>45</v>
      </c>
      <c r="BH711" s="83">
        <v>58</v>
      </c>
      <c r="BI711" s="83">
        <v>114</v>
      </c>
      <c r="BJ711" s="83">
        <v>14</v>
      </c>
      <c r="BK711" s="77">
        <f t="shared" si="588"/>
        <v>231</v>
      </c>
      <c r="BL711" s="83">
        <f t="shared" si="569"/>
        <v>6</v>
      </c>
      <c r="BM711" s="84">
        <v>13</v>
      </c>
      <c r="BN711" s="83">
        <f t="shared" si="570"/>
        <v>13</v>
      </c>
      <c r="BO711" s="83">
        <f t="shared" si="571"/>
        <v>45</v>
      </c>
      <c r="BP711" s="83">
        <f t="shared" si="572"/>
        <v>58</v>
      </c>
      <c r="BQ711" s="83">
        <f t="shared" si="573"/>
        <v>114</v>
      </c>
      <c r="BR711" s="83">
        <f t="shared" si="574"/>
        <v>14</v>
      </c>
      <c r="BS711" s="77">
        <f t="shared" si="589"/>
        <v>231</v>
      </c>
      <c r="BT711" s="83">
        <f t="shared" si="575"/>
        <v>0</v>
      </c>
      <c r="BU711" s="77"/>
      <c r="BV711" s="83">
        <f t="shared" si="576"/>
        <v>0</v>
      </c>
      <c r="BW711" s="83">
        <f t="shared" si="577"/>
        <v>0</v>
      </c>
      <c r="BX711" s="83">
        <f t="shared" si="578"/>
        <v>0</v>
      </c>
      <c r="BY711" s="83">
        <f t="shared" si="579"/>
        <v>0</v>
      </c>
      <c r="BZ711" s="83">
        <f t="shared" si="580"/>
        <v>0</v>
      </c>
      <c r="CA711" s="77">
        <f t="shared" si="590"/>
        <v>0</v>
      </c>
      <c r="CC711" s="77"/>
      <c r="CI711" s="77">
        <f t="shared" si="591"/>
        <v>0</v>
      </c>
      <c r="CP711" s="77">
        <f t="shared" si="592"/>
        <v>0</v>
      </c>
      <c r="CQ711" s="85">
        <f t="shared" si="581"/>
        <v>0</v>
      </c>
      <c r="CR711" s="77"/>
      <c r="CS711" s="85">
        <f t="shared" si="550"/>
        <v>0</v>
      </c>
      <c r="CT711" s="85">
        <f t="shared" si="551"/>
        <v>0</v>
      </c>
      <c r="CU711" s="85">
        <f t="shared" si="552"/>
        <v>0</v>
      </c>
      <c r="CV711" s="85">
        <f t="shared" si="553"/>
        <v>0</v>
      </c>
      <c r="CW711" s="85">
        <f t="shared" si="549"/>
        <v>0</v>
      </c>
      <c r="CX711" s="77">
        <f t="shared" si="593"/>
        <v>0</v>
      </c>
      <c r="ET711" s="85">
        <v>5</v>
      </c>
      <c r="EU711" s="85">
        <v>8</v>
      </c>
      <c r="EV711" s="85">
        <v>2</v>
      </c>
      <c r="EW711" s="85">
        <v>24</v>
      </c>
      <c r="EX711" s="85">
        <v>96</v>
      </c>
      <c r="EY711" s="85">
        <v>14</v>
      </c>
      <c r="EZ711" s="85">
        <v>1</v>
      </c>
      <c r="FA711" s="85">
        <v>5</v>
      </c>
      <c r="FB711" s="85">
        <v>43</v>
      </c>
      <c r="FC711" s="85">
        <v>34</v>
      </c>
      <c r="FD711" s="85">
        <v>18</v>
      </c>
      <c r="FE711" s="85">
        <v>0</v>
      </c>
      <c r="FL711" s="86">
        <f t="shared" si="594"/>
        <v>0</v>
      </c>
      <c r="FM711" s="99">
        <f t="shared" si="582"/>
        <v>0</v>
      </c>
      <c r="FN711" s="99">
        <f t="shared" si="583"/>
        <v>0</v>
      </c>
      <c r="FO711" s="100">
        <f t="shared" si="584"/>
        <v>0</v>
      </c>
      <c r="FP711" s="100">
        <f t="shared" si="585"/>
        <v>0</v>
      </c>
      <c r="FQ711" s="101">
        <v>0.22089349690587334</v>
      </c>
      <c r="FR711" s="101">
        <v>0.11196862348178151</v>
      </c>
      <c r="FS711" s="101">
        <v>5.00972625525078E-2</v>
      </c>
      <c r="FT711" s="100" t="s">
        <v>1739</v>
      </c>
      <c r="FU711" s="100" t="s">
        <v>1740</v>
      </c>
      <c r="FV711" s="100" t="s">
        <v>1741</v>
      </c>
      <c r="FW711" s="100" t="s">
        <v>1742</v>
      </c>
      <c r="FX711" s="100" t="s">
        <v>1743</v>
      </c>
      <c r="FY711" s="100" t="s">
        <v>1461</v>
      </c>
      <c r="FZ711" s="100" t="s">
        <v>1744</v>
      </c>
      <c r="GA711" s="100" t="s">
        <v>1640</v>
      </c>
      <c r="GB711" s="100"/>
    </row>
    <row r="712" spans="1:184" hidden="1" x14ac:dyDescent="0.25">
      <c r="A712" s="32" t="s">
        <v>696</v>
      </c>
      <c r="B712" s="90" t="s">
        <v>699</v>
      </c>
      <c r="C712" s="41" t="str">
        <f>'[1]Özet tablo'!P711</f>
        <v>MERSİN</v>
      </c>
      <c r="D712" s="41"/>
      <c r="E712" s="41"/>
      <c r="F712" s="41"/>
      <c r="G712" s="91">
        <v>60</v>
      </c>
      <c r="H712" s="91">
        <v>206</v>
      </c>
      <c r="I712" s="91">
        <v>265</v>
      </c>
      <c r="J712" s="91">
        <v>531</v>
      </c>
      <c r="K712" s="92">
        <v>72</v>
      </c>
      <c r="L712" s="92">
        <v>179</v>
      </c>
      <c r="M712" s="92">
        <v>313</v>
      </c>
      <c r="N712" s="92">
        <v>564</v>
      </c>
      <c r="O712" s="93">
        <v>17</v>
      </c>
      <c r="P712" s="40">
        <v>93</v>
      </c>
      <c r="Q712" s="94">
        <f t="shared" si="547"/>
        <v>33</v>
      </c>
      <c r="R712" s="95">
        <f t="shared" si="548"/>
        <v>6.2146892655367235E-2</v>
      </c>
      <c r="S712" s="96">
        <v>296</v>
      </c>
      <c r="T712" s="96">
        <v>443</v>
      </c>
      <c r="U712" s="96">
        <v>288</v>
      </c>
      <c r="V712" s="96">
        <v>421</v>
      </c>
      <c r="W712" s="96">
        <v>731</v>
      </c>
      <c r="X712" s="96">
        <v>1027</v>
      </c>
      <c r="Y712" s="73">
        <f t="shared" si="554"/>
        <v>24.324324324324326</v>
      </c>
      <c r="Z712" s="73">
        <f t="shared" si="555"/>
        <v>40.406320541760721</v>
      </c>
      <c r="AA712" s="73">
        <f t="shared" si="556"/>
        <v>82.291666666666657</v>
      </c>
      <c r="AB712" s="73">
        <f t="shared" si="557"/>
        <v>56.908344733242131</v>
      </c>
      <c r="AC712" s="73">
        <f t="shared" si="558"/>
        <v>47.517039922103216</v>
      </c>
      <c r="AD712" s="97">
        <f t="shared" si="559"/>
        <v>315</v>
      </c>
      <c r="AE712" s="40">
        <f t="shared" si="560"/>
        <v>51</v>
      </c>
      <c r="AF712" s="98">
        <v>368</v>
      </c>
      <c r="AG712" s="98">
        <v>306</v>
      </c>
      <c r="AH712" s="98">
        <v>368</v>
      </c>
      <c r="AI712" s="98">
        <v>316</v>
      </c>
      <c r="AJ712" s="98">
        <v>133</v>
      </c>
      <c r="AK712" s="98">
        <v>93</v>
      </c>
      <c r="AL712" s="76">
        <v>15</v>
      </c>
      <c r="AM712" s="76">
        <v>26</v>
      </c>
      <c r="AN712" s="77">
        <v>50</v>
      </c>
      <c r="AO712" s="77">
        <v>129</v>
      </c>
      <c r="AP712" s="77">
        <v>344</v>
      </c>
      <c r="AQ712" s="77">
        <v>22</v>
      </c>
      <c r="AR712" s="77">
        <f t="shared" si="586"/>
        <v>545</v>
      </c>
      <c r="AS712" s="77">
        <v>120</v>
      </c>
      <c r="AT712" s="78">
        <v>13</v>
      </c>
      <c r="AU712" s="79">
        <v>31</v>
      </c>
      <c r="AV712" s="80">
        <f t="shared" si="561"/>
        <v>47.588424437299039</v>
      </c>
      <c r="AW712" s="80">
        <f t="shared" si="562"/>
        <v>54.824561403508774</v>
      </c>
      <c r="AX712" s="80">
        <f t="shared" si="563"/>
        <v>77.848101265822791</v>
      </c>
      <c r="AY712" s="81">
        <f t="shared" si="564"/>
        <v>16.33986928104575</v>
      </c>
      <c r="AZ712" s="81">
        <f t="shared" si="565"/>
        <v>35.054347826086953</v>
      </c>
      <c r="BA712" s="81">
        <f t="shared" si="566"/>
        <v>86.414253897550111</v>
      </c>
      <c r="BB712" s="81">
        <f t="shared" si="567"/>
        <v>63.280293757649943</v>
      </c>
      <c r="BC712" s="81">
        <f t="shared" si="568"/>
        <v>58.013245033112582</v>
      </c>
      <c r="BD712" s="82">
        <f t="shared" si="587"/>
        <v>61</v>
      </c>
      <c r="BE712" s="83">
        <v>15</v>
      </c>
      <c r="BF712" s="83">
        <v>30</v>
      </c>
      <c r="BG712" s="83">
        <v>48</v>
      </c>
      <c r="BH712" s="83">
        <v>122</v>
      </c>
      <c r="BI712" s="83">
        <v>348</v>
      </c>
      <c r="BJ712" s="83">
        <v>33</v>
      </c>
      <c r="BK712" s="77">
        <f t="shared" si="588"/>
        <v>551</v>
      </c>
      <c r="BL712" s="83">
        <f t="shared" si="569"/>
        <v>15</v>
      </c>
      <c r="BM712" s="84">
        <v>26</v>
      </c>
      <c r="BN712" s="83">
        <f t="shared" si="570"/>
        <v>30</v>
      </c>
      <c r="BO712" s="83">
        <f t="shared" si="571"/>
        <v>48</v>
      </c>
      <c r="BP712" s="83">
        <f t="shared" si="572"/>
        <v>122</v>
      </c>
      <c r="BQ712" s="83">
        <f t="shared" si="573"/>
        <v>348</v>
      </c>
      <c r="BR712" s="83">
        <f t="shared" si="574"/>
        <v>33</v>
      </c>
      <c r="BS712" s="77">
        <f t="shared" si="589"/>
        <v>551</v>
      </c>
      <c r="BT712" s="83">
        <f t="shared" si="575"/>
        <v>0</v>
      </c>
      <c r="BU712" s="77"/>
      <c r="BV712" s="83">
        <f t="shared" si="576"/>
        <v>0</v>
      </c>
      <c r="BW712" s="83">
        <f t="shared" si="577"/>
        <v>0</v>
      </c>
      <c r="BX712" s="83">
        <f t="shared" si="578"/>
        <v>0</v>
      </c>
      <c r="BY712" s="83">
        <f t="shared" si="579"/>
        <v>0</v>
      </c>
      <c r="BZ712" s="83">
        <f t="shared" si="580"/>
        <v>0</v>
      </c>
      <c r="CA712" s="77">
        <f t="shared" si="590"/>
        <v>0</v>
      </c>
      <c r="CC712" s="77"/>
      <c r="CI712" s="77">
        <f t="shared" si="591"/>
        <v>0</v>
      </c>
      <c r="CP712" s="77">
        <f t="shared" si="592"/>
        <v>0</v>
      </c>
      <c r="CQ712" s="85">
        <f t="shared" si="581"/>
        <v>0</v>
      </c>
      <c r="CR712" s="77"/>
      <c r="CS712" s="85">
        <f t="shared" si="550"/>
        <v>0</v>
      </c>
      <c r="CT712" s="85">
        <f t="shared" si="551"/>
        <v>0</v>
      </c>
      <c r="CU712" s="85">
        <f t="shared" si="552"/>
        <v>0</v>
      </c>
      <c r="CV712" s="85">
        <f t="shared" si="553"/>
        <v>0</v>
      </c>
      <c r="CW712" s="85">
        <f t="shared" si="549"/>
        <v>0</v>
      </c>
      <c r="CX712" s="77">
        <f t="shared" si="593"/>
        <v>0</v>
      </c>
      <c r="ET712" s="85">
        <v>14</v>
      </c>
      <c r="EU712" s="85">
        <v>23</v>
      </c>
      <c r="EV712" s="85">
        <v>23</v>
      </c>
      <c r="EW712" s="85">
        <v>79</v>
      </c>
      <c r="EX712" s="85">
        <v>267</v>
      </c>
      <c r="EY712" s="85">
        <v>27</v>
      </c>
      <c r="EZ712" s="85">
        <v>1</v>
      </c>
      <c r="FA712" s="85">
        <v>7</v>
      </c>
      <c r="FB712" s="85">
        <v>25</v>
      </c>
      <c r="FC712" s="85">
        <v>43</v>
      </c>
      <c r="FD712" s="85">
        <v>81</v>
      </c>
      <c r="FE712" s="85">
        <v>6</v>
      </c>
      <c r="FL712" s="86">
        <f t="shared" si="594"/>
        <v>0</v>
      </c>
      <c r="FM712" s="99">
        <f t="shared" si="582"/>
        <v>0</v>
      </c>
      <c r="FN712" s="99">
        <f t="shared" si="583"/>
        <v>0</v>
      </c>
      <c r="FO712" s="100">
        <f t="shared" si="584"/>
        <v>0</v>
      </c>
      <c r="FP712" s="100">
        <f t="shared" si="585"/>
        <v>0</v>
      </c>
      <c r="FQ712" s="101">
        <v>0.16943521594684388</v>
      </c>
      <c r="FR712" s="101">
        <v>0.22026800670016755</v>
      </c>
      <c r="FS712" s="101">
        <v>4.3184015468900994E-2</v>
      </c>
      <c r="FT712" s="100" t="s">
        <v>1777</v>
      </c>
      <c r="FU712" s="100" t="s">
        <v>1724</v>
      </c>
      <c r="FV712" s="100" t="s">
        <v>1778</v>
      </c>
      <c r="FW712" s="100" t="s">
        <v>1779</v>
      </c>
      <c r="FX712" s="100" t="s">
        <v>1780</v>
      </c>
      <c r="FY712" s="100" t="s">
        <v>1492</v>
      </c>
      <c r="FZ712" s="100" t="s">
        <v>1464</v>
      </c>
      <c r="GA712" s="100" t="s">
        <v>1647</v>
      </c>
      <c r="GB712" s="100"/>
    </row>
    <row r="713" spans="1:184" hidden="1" x14ac:dyDescent="0.25">
      <c r="A713" s="32" t="s">
        <v>696</v>
      </c>
      <c r="B713" s="90" t="s">
        <v>700</v>
      </c>
      <c r="C713" s="41" t="str">
        <f>'[1]Özet tablo'!P712</f>
        <v>MERSİN</v>
      </c>
      <c r="D713" s="41"/>
      <c r="E713" s="41"/>
      <c r="F713" s="41"/>
      <c r="G713" s="91">
        <v>41</v>
      </c>
      <c r="H713" s="91">
        <v>60</v>
      </c>
      <c r="I713" s="91">
        <v>68</v>
      </c>
      <c r="J713" s="91">
        <v>169</v>
      </c>
      <c r="K713" s="92">
        <v>30</v>
      </c>
      <c r="L713" s="92">
        <v>38</v>
      </c>
      <c r="M713" s="92">
        <v>65</v>
      </c>
      <c r="N713" s="92">
        <v>133</v>
      </c>
      <c r="O713" s="93">
        <v>1</v>
      </c>
      <c r="P713" s="40">
        <v>8</v>
      </c>
      <c r="Q713" s="94">
        <f t="shared" si="547"/>
        <v>-36</v>
      </c>
      <c r="R713" s="95">
        <f t="shared" si="548"/>
        <v>-0.21301775147928995</v>
      </c>
      <c r="S713" s="96">
        <v>68</v>
      </c>
      <c r="T713" s="96">
        <v>110</v>
      </c>
      <c r="U713" s="96">
        <v>78</v>
      </c>
      <c r="V713" s="96">
        <v>107</v>
      </c>
      <c r="W713" s="96">
        <v>188</v>
      </c>
      <c r="X713" s="96">
        <v>256</v>
      </c>
      <c r="Y713" s="73">
        <f t="shared" si="554"/>
        <v>44.117647058823529</v>
      </c>
      <c r="Z713" s="73">
        <f t="shared" si="555"/>
        <v>34.545454545454547</v>
      </c>
      <c r="AA713" s="73">
        <f t="shared" si="556"/>
        <v>74.358974358974365</v>
      </c>
      <c r="AB713" s="73">
        <f t="shared" si="557"/>
        <v>51.063829787234042</v>
      </c>
      <c r="AC713" s="73">
        <f t="shared" si="558"/>
        <v>49.21875</v>
      </c>
      <c r="AD713" s="97">
        <f t="shared" si="559"/>
        <v>92</v>
      </c>
      <c r="AE713" s="40">
        <f t="shared" si="560"/>
        <v>20</v>
      </c>
      <c r="AF713" s="98">
        <v>97</v>
      </c>
      <c r="AG713" s="98">
        <v>65</v>
      </c>
      <c r="AH713" s="98">
        <v>92</v>
      </c>
      <c r="AI713" s="98">
        <v>77</v>
      </c>
      <c r="AJ713" s="98">
        <v>30</v>
      </c>
      <c r="AK713" s="98">
        <v>19</v>
      </c>
      <c r="AL713" s="76">
        <v>7</v>
      </c>
      <c r="AM713" s="76">
        <v>8</v>
      </c>
      <c r="AN713" s="77">
        <v>16</v>
      </c>
      <c r="AO713" s="77">
        <v>41</v>
      </c>
      <c r="AP713" s="77">
        <v>68</v>
      </c>
      <c r="AQ713" s="77">
        <v>4</v>
      </c>
      <c r="AR713" s="77">
        <f t="shared" si="586"/>
        <v>129</v>
      </c>
      <c r="AS713" s="77">
        <v>22</v>
      </c>
      <c r="AT713" s="78">
        <v>4</v>
      </c>
      <c r="AU713" s="79">
        <v>11</v>
      </c>
      <c r="AV713" s="80">
        <f t="shared" si="561"/>
        <v>46.478873239436616</v>
      </c>
      <c r="AW713" s="80">
        <f t="shared" si="562"/>
        <v>53.846153846153847</v>
      </c>
      <c r="AX713" s="80">
        <f t="shared" si="563"/>
        <v>64.935064935064929</v>
      </c>
      <c r="AY713" s="81">
        <f t="shared" si="564"/>
        <v>24.615384615384617</v>
      </c>
      <c r="AZ713" s="81">
        <f t="shared" si="565"/>
        <v>44.565217391304344</v>
      </c>
      <c r="BA713" s="81">
        <f t="shared" si="566"/>
        <v>77.570093457943926</v>
      </c>
      <c r="BB713" s="81">
        <f t="shared" si="567"/>
        <v>62.311557788944725</v>
      </c>
      <c r="BC713" s="81">
        <f t="shared" si="568"/>
        <v>57.558139534883722</v>
      </c>
      <c r="BD713" s="82">
        <f t="shared" si="587"/>
        <v>24</v>
      </c>
      <c r="BE713" s="83">
        <v>6</v>
      </c>
      <c r="BF713" s="83">
        <v>8</v>
      </c>
      <c r="BG713" s="83">
        <v>11</v>
      </c>
      <c r="BH713" s="83">
        <v>38</v>
      </c>
      <c r="BI713" s="83">
        <v>69</v>
      </c>
      <c r="BJ713" s="83">
        <v>5</v>
      </c>
      <c r="BK713" s="77">
        <f t="shared" si="588"/>
        <v>123</v>
      </c>
      <c r="BL713" s="83">
        <f t="shared" si="569"/>
        <v>6</v>
      </c>
      <c r="BM713" s="84">
        <v>8</v>
      </c>
      <c r="BN713" s="83">
        <f t="shared" si="570"/>
        <v>8</v>
      </c>
      <c r="BO713" s="83">
        <f t="shared" si="571"/>
        <v>11</v>
      </c>
      <c r="BP713" s="83">
        <f t="shared" si="572"/>
        <v>38</v>
      </c>
      <c r="BQ713" s="83">
        <f t="shared" si="573"/>
        <v>69</v>
      </c>
      <c r="BR713" s="83">
        <f t="shared" si="574"/>
        <v>5</v>
      </c>
      <c r="BS713" s="77">
        <f t="shared" si="589"/>
        <v>123</v>
      </c>
      <c r="BT713" s="83">
        <f t="shared" si="575"/>
        <v>0</v>
      </c>
      <c r="BU713" s="77"/>
      <c r="BV713" s="83">
        <f t="shared" si="576"/>
        <v>0</v>
      </c>
      <c r="BW713" s="83">
        <f t="shared" si="577"/>
        <v>0</v>
      </c>
      <c r="BX713" s="83">
        <f t="shared" si="578"/>
        <v>0</v>
      </c>
      <c r="BY713" s="83">
        <f t="shared" si="579"/>
        <v>0</v>
      </c>
      <c r="BZ713" s="83">
        <f t="shared" si="580"/>
        <v>0</v>
      </c>
      <c r="CA713" s="77">
        <f t="shared" si="590"/>
        <v>0</v>
      </c>
      <c r="CC713" s="77"/>
      <c r="CI713" s="77">
        <f t="shared" si="591"/>
        <v>0</v>
      </c>
      <c r="CP713" s="77">
        <f t="shared" si="592"/>
        <v>0</v>
      </c>
      <c r="CQ713" s="85">
        <f t="shared" si="581"/>
        <v>0</v>
      </c>
      <c r="CR713" s="77"/>
      <c r="CS713" s="85">
        <f t="shared" si="550"/>
        <v>0</v>
      </c>
      <c r="CT713" s="85">
        <f t="shared" si="551"/>
        <v>0</v>
      </c>
      <c r="CU713" s="85">
        <f t="shared" si="552"/>
        <v>0</v>
      </c>
      <c r="CV713" s="85">
        <f t="shared" si="553"/>
        <v>0</v>
      </c>
      <c r="CW713" s="85">
        <f t="shared" si="549"/>
        <v>0</v>
      </c>
      <c r="CX713" s="77">
        <f t="shared" si="593"/>
        <v>0</v>
      </c>
      <c r="ET713" s="85">
        <v>5</v>
      </c>
      <c r="EU713" s="85">
        <v>5</v>
      </c>
      <c r="EV713" s="85">
        <v>6</v>
      </c>
      <c r="EW713" s="85">
        <v>23</v>
      </c>
      <c r="EX713" s="85">
        <v>43</v>
      </c>
      <c r="EY713" s="85">
        <v>2</v>
      </c>
      <c r="EZ713" s="85">
        <v>1</v>
      </c>
      <c r="FA713" s="85">
        <v>3</v>
      </c>
      <c r="FB713" s="85">
        <v>5</v>
      </c>
      <c r="FC713" s="85">
        <v>15</v>
      </c>
      <c r="FD713" s="85">
        <v>26</v>
      </c>
      <c r="FE713" s="85">
        <v>3</v>
      </c>
      <c r="FL713" s="86">
        <f t="shared" si="594"/>
        <v>1.2999999999999972</v>
      </c>
      <c r="FM713" s="99">
        <f t="shared" si="582"/>
        <v>0</v>
      </c>
      <c r="FN713" s="99">
        <f t="shared" si="583"/>
        <v>0</v>
      </c>
      <c r="FO713" s="100">
        <f t="shared" si="584"/>
        <v>0</v>
      </c>
      <c r="FP713" s="100">
        <f t="shared" si="585"/>
        <v>0</v>
      </c>
      <c r="FQ713" s="101">
        <v>0.18482554226751002</v>
      </c>
      <c r="FR713" s="101">
        <v>5.6281186526988547E-2</v>
      </c>
      <c r="FS713" s="101">
        <v>5.8748078497135099E-2</v>
      </c>
      <c r="FT713" s="100" t="s">
        <v>2188</v>
      </c>
      <c r="FU713" s="100" t="s">
        <v>1420</v>
      </c>
      <c r="FV713" s="100" t="s">
        <v>1734</v>
      </c>
      <c r="FW713" s="100" t="s">
        <v>1740</v>
      </c>
      <c r="FX713" s="100" t="s">
        <v>1683</v>
      </c>
      <c r="FY713" s="100" t="s">
        <v>2036</v>
      </c>
      <c r="FZ713" s="100" t="s">
        <v>2137</v>
      </c>
      <c r="GA713" s="100" t="s">
        <v>2035</v>
      </c>
      <c r="GB713" s="100"/>
    </row>
    <row r="714" spans="1:184" hidden="1" x14ac:dyDescent="0.25">
      <c r="A714" s="32" t="s">
        <v>696</v>
      </c>
      <c r="B714" s="90" t="s">
        <v>701</v>
      </c>
      <c r="C714" s="41" t="str">
        <f>'[1]Özet tablo'!P713</f>
        <v>MERSİN</v>
      </c>
      <c r="D714" s="41"/>
      <c r="E714" s="41"/>
      <c r="F714" s="41"/>
      <c r="G714" s="91">
        <v>248</v>
      </c>
      <c r="H714" s="91">
        <v>992</v>
      </c>
      <c r="I714" s="91">
        <v>1553</v>
      </c>
      <c r="J714" s="91">
        <v>2793</v>
      </c>
      <c r="K714" s="92">
        <v>267</v>
      </c>
      <c r="L714" s="92">
        <v>799</v>
      </c>
      <c r="M714" s="92">
        <v>1666</v>
      </c>
      <c r="N714" s="92">
        <v>2732</v>
      </c>
      <c r="O714" s="93">
        <v>28</v>
      </c>
      <c r="P714" s="40">
        <v>562</v>
      </c>
      <c r="Q714" s="94">
        <f t="shared" si="547"/>
        <v>-61</v>
      </c>
      <c r="R714" s="95">
        <f t="shared" si="548"/>
        <v>-2.184031507339778E-2</v>
      </c>
      <c r="S714" s="96">
        <v>1567</v>
      </c>
      <c r="T714" s="96">
        <v>2086</v>
      </c>
      <c r="U714" s="96">
        <v>1540</v>
      </c>
      <c r="V714" s="96">
        <v>2113</v>
      </c>
      <c r="W714" s="96">
        <v>3626</v>
      </c>
      <c r="X714" s="96">
        <v>5193</v>
      </c>
      <c r="Y714" s="73">
        <f t="shared" si="554"/>
        <v>17.038927887683471</v>
      </c>
      <c r="Z714" s="73">
        <f t="shared" si="555"/>
        <v>38.302972195589646</v>
      </c>
      <c r="AA714" s="73">
        <f t="shared" si="556"/>
        <v>73.506493506493513</v>
      </c>
      <c r="AB714" s="73">
        <f t="shared" si="557"/>
        <v>53.254274682846116</v>
      </c>
      <c r="AC714" s="73">
        <f t="shared" si="558"/>
        <v>42.326208357404198</v>
      </c>
      <c r="AD714" s="97">
        <f t="shared" si="559"/>
        <v>1695</v>
      </c>
      <c r="AE714" s="40">
        <f t="shared" si="560"/>
        <v>408</v>
      </c>
      <c r="AF714" s="98">
        <v>2056</v>
      </c>
      <c r="AG714" s="98">
        <v>1563</v>
      </c>
      <c r="AH714" s="98">
        <v>2075</v>
      </c>
      <c r="AI714" s="98">
        <v>1550</v>
      </c>
      <c r="AJ714" s="98">
        <v>574</v>
      </c>
      <c r="AK714" s="98">
        <v>481</v>
      </c>
      <c r="AL714" s="76">
        <v>64</v>
      </c>
      <c r="AM714" s="76">
        <v>103</v>
      </c>
      <c r="AN714" s="77">
        <v>196</v>
      </c>
      <c r="AO714" s="77">
        <v>709</v>
      </c>
      <c r="AP714" s="77">
        <v>1542</v>
      </c>
      <c r="AQ714" s="77">
        <v>172</v>
      </c>
      <c r="AR714" s="77">
        <f t="shared" si="586"/>
        <v>2619</v>
      </c>
      <c r="AS714" s="77">
        <v>638</v>
      </c>
      <c r="AT714" s="78">
        <v>22</v>
      </c>
      <c r="AU714" s="79">
        <v>89</v>
      </c>
      <c r="AV714" s="80">
        <f t="shared" si="561"/>
        <v>40.860905878573725</v>
      </c>
      <c r="AW714" s="80">
        <f t="shared" si="562"/>
        <v>49.241379310344833</v>
      </c>
      <c r="AX714" s="80">
        <f t="shared" si="563"/>
        <v>69.41935483870968</v>
      </c>
      <c r="AY714" s="81">
        <f t="shared" si="564"/>
        <v>12.539987204094691</v>
      </c>
      <c r="AZ714" s="81">
        <f t="shared" si="565"/>
        <v>34.168674698795179</v>
      </c>
      <c r="BA714" s="81">
        <f t="shared" si="566"/>
        <v>77.824858757062145</v>
      </c>
      <c r="BB714" s="81">
        <f t="shared" si="567"/>
        <v>56.251488449630862</v>
      </c>
      <c r="BC714" s="81">
        <f t="shared" si="568"/>
        <v>50.149172769189043</v>
      </c>
      <c r="BD714" s="82">
        <f t="shared" si="587"/>
        <v>471</v>
      </c>
      <c r="BE714" s="83">
        <v>67</v>
      </c>
      <c r="BF714" s="83">
        <v>150</v>
      </c>
      <c r="BG714" s="83">
        <v>208</v>
      </c>
      <c r="BH714" s="83">
        <v>738</v>
      </c>
      <c r="BI714" s="83">
        <v>1623</v>
      </c>
      <c r="BJ714" s="83">
        <v>263</v>
      </c>
      <c r="BK714" s="77">
        <f t="shared" si="588"/>
        <v>2832</v>
      </c>
      <c r="BL714" s="83">
        <f t="shared" si="569"/>
        <v>60</v>
      </c>
      <c r="BM714" s="84">
        <v>99</v>
      </c>
      <c r="BN714" s="83">
        <f t="shared" si="570"/>
        <v>135</v>
      </c>
      <c r="BO714" s="83">
        <f t="shared" si="571"/>
        <v>189</v>
      </c>
      <c r="BP714" s="83">
        <f t="shared" si="572"/>
        <v>672</v>
      </c>
      <c r="BQ714" s="83">
        <f t="shared" si="573"/>
        <v>1554</v>
      </c>
      <c r="BR714" s="83">
        <f t="shared" si="574"/>
        <v>255</v>
      </c>
      <c r="BS714" s="77">
        <f t="shared" si="589"/>
        <v>2670</v>
      </c>
      <c r="BT714" s="83">
        <f t="shared" si="575"/>
        <v>2</v>
      </c>
      <c r="BU714" s="77">
        <v>4</v>
      </c>
      <c r="BV714" s="83">
        <f t="shared" si="576"/>
        <v>4</v>
      </c>
      <c r="BW714" s="83">
        <f t="shared" si="577"/>
        <v>1</v>
      </c>
      <c r="BX714" s="83">
        <f t="shared" si="578"/>
        <v>9</v>
      </c>
      <c r="BY714" s="83">
        <f t="shared" si="579"/>
        <v>16</v>
      </c>
      <c r="BZ714" s="83">
        <f t="shared" si="580"/>
        <v>5</v>
      </c>
      <c r="CA714" s="77">
        <f t="shared" si="590"/>
        <v>31</v>
      </c>
      <c r="CB714" s="85">
        <v>1</v>
      </c>
      <c r="CC714" s="77"/>
      <c r="CD714" s="85">
        <v>4</v>
      </c>
      <c r="CE714" s="85">
        <v>7</v>
      </c>
      <c r="CF714" s="85">
        <v>18</v>
      </c>
      <c r="CG714" s="85">
        <v>21</v>
      </c>
      <c r="CH714" s="85">
        <v>2</v>
      </c>
      <c r="CI714" s="77">
        <f t="shared" si="591"/>
        <v>48</v>
      </c>
      <c r="CP714" s="77">
        <f t="shared" si="592"/>
        <v>0</v>
      </c>
      <c r="CQ714" s="85">
        <f t="shared" si="581"/>
        <v>4</v>
      </c>
      <c r="CR714" s="77"/>
      <c r="CS714" s="85">
        <f t="shared" si="550"/>
        <v>7</v>
      </c>
      <c r="CT714" s="85">
        <f t="shared" si="551"/>
        <v>11</v>
      </c>
      <c r="CU714" s="85">
        <f t="shared" si="552"/>
        <v>39</v>
      </c>
      <c r="CV714" s="85">
        <f t="shared" si="553"/>
        <v>32</v>
      </c>
      <c r="CW714" s="85">
        <f t="shared" si="549"/>
        <v>1</v>
      </c>
      <c r="CX714" s="77">
        <f t="shared" si="593"/>
        <v>83</v>
      </c>
      <c r="CY714" s="85">
        <v>4</v>
      </c>
      <c r="CZ714" s="85">
        <v>7</v>
      </c>
      <c r="DA714" s="85">
        <v>11</v>
      </c>
      <c r="DB714" s="85">
        <v>39</v>
      </c>
      <c r="DC714" s="85">
        <v>32</v>
      </c>
      <c r="DD714" s="85">
        <v>1</v>
      </c>
      <c r="DV714" s="85">
        <v>1</v>
      </c>
      <c r="DW714" s="85">
        <v>2</v>
      </c>
      <c r="DX714" s="85">
        <v>0</v>
      </c>
      <c r="DY714" s="85">
        <v>6</v>
      </c>
      <c r="DZ714" s="85">
        <v>15</v>
      </c>
      <c r="EA714" s="85">
        <v>5</v>
      </c>
      <c r="EB714" s="85">
        <v>1</v>
      </c>
      <c r="EC714" s="85">
        <v>2</v>
      </c>
      <c r="ED714" s="85">
        <v>1</v>
      </c>
      <c r="EE714" s="85">
        <v>3</v>
      </c>
      <c r="EF714" s="85">
        <v>1</v>
      </c>
      <c r="EG714" s="85">
        <v>0</v>
      </c>
      <c r="ET714" s="85">
        <v>56</v>
      </c>
      <c r="EU714" s="85">
        <v>93</v>
      </c>
      <c r="EV714" s="85">
        <v>39</v>
      </c>
      <c r="EW714" s="85">
        <v>361</v>
      </c>
      <c r="EX714" s="85">
        <v>1201</v>
      </c>
      <c r="EY714" s="85">
        <v>201</v>
      </c>
      <c r="EZ714" s="85">
        <v>4</v>
      </c>
      <c r="FA714" s="85">
        <v>42</v>
      </c>
      <c r="FB714" s="85">
        <v>150</v>
      </c>
      <c r="FC714" s="85">
        <v>311</v>
      </c>
      <c r="FD714" s="85">
        <v>353</v>
      </c>
      <c r="FE714" s="85">
        <v>54</v>
      </c>
      <c r="FL714" s="86">
        <f t="shared" si="594"/>
        <v>92.5</v>
      </c>
      <c r="FM714" s="99">
        <f t="shared" si="582"/>
        <v>4</v>
      </c>
      <c r="FN714" s="99">
        <f t="shared" si="583"/>
        <v>0</v>
      </c>
      <c r="FO714" s="100">
        <f t="shared" si="584"/>
        <v>0.68</v>
      </c>
      <c r="FP714" s="100">
        <f t="shared" si="585"/>
        <v>0</v>
      </c>
      <c r="FQ714" s="101">
        <v>0.18740157480314945</v>
      </c>
      <c r="FR714" s="101">
        <v>0.15725719229937288</v>
      </c>
      <c r="FS714" s="101">
        <v>0.11475409836065573</v>
      </c>
      <c r="FT714" s="100" t="s">
        <v>1722</v>
      </c>
      <c r="FU714" s="100" t="s">
        <v>1745</v>
      </c>
      <c r="FV714" s="100" t="s">
        <v>1745</v>
      </c>
      <c r="FW714" s="100" t="s">
        <v>1746</v>
      </c>
      <c r="FX714" s="100" t="s">
        <v>1618</v>
      </c>
      <c r="FY714" s="100" t="s">
        <v>1578</v>
      </c>
      <c r="FZ714" s="100" t="s">
        <v>1500</v>
      </c>
      <c r="GA714" s="100" t="s">
        <v>1573</v>
      </c>
      <c r="GB714" s="100"/>
    </row>
    <row r="715" spans="1:184" hidden="1" x14ac:dyDescent="0.25">
      <c r="A715" s="32" t="s">
        <v>696</v>
      </c>
      <c r="B715" s="90" t="s">
        <v>702</v>
      </c>
      <c r="C715" s="41" t="str">
        <f>'[1]Özet tablo'!P714</f>
        <v>MERSİN</v>
      </c>
      <c r="D715" s="41"/>
      <c r="E715" s="41"/>
      <c r="F715" s="41"/>
      <c r="G715" s="91">
        <v>66</v>
      </c>
      <c r="H715" s="91">
        <v>193</v>
      </c>
      <c r="I715" s="91">
        <v>213</v>
      </c>
      <c r="J715" s="91">
        <v>472</v>
      </c>
      <c r="K715" s="92">
        <v>46</v>
      </c>
      <c r="L715" s="92">
        <v>163</v>
      </c>
      <c r="M715" s="92">
        <v>203</v>
      </c>
      <c r="N715" s="92">
        <v>412</v>
      </c>
      <c r="O715" s="93">
        <v>11</v>
      </c>
      <c r="P715" s="40">
        <v>42</v>
      </c>
      <c r="Q715" s="94">
        <f t="shared" si="547"/>
        <v>-60</v>
      </c>
      <c r="R715" s="95">
        <f t="shared" si="548"/>
        <v>-0.1271186440677966</v>
      </c>
      <c r="S715" s="96">
        <v>245</v>
      </c>
      <c r="T715" s="96">
        <v>320</v>
      </c>
      <c r="U715" s="96">
        <v>215</v>
      </c>
      <c r="V715" s="96">
        <v>298</v>
      </c>
      <c r="W715" s="96">
        <v>535</v>
      </c>
      <c r="X715" s="96">
        <v>780</v>
      </c>
      <c r="Y715" s="73">
        <f t="shared" si="554"/>
        <v>18.775510204081634</v>
      </c>
      <c r="Z715" s="73">
        <f t="shared" si="555"/>
        <v>50.9375</v>
      </c>
      <c r="AA715" s="73">
        <f t="shared" si="556"/>
        <v>80</v>
      </c>
      <c r="AB715" s="73">
        <f t="shared" si="557"/>
        <v>62.616822429906534</v>
      </c>
      <c r="AC715" s="73">
        <f t="shared" si="558"/>
        <v>48.846153846153847</v>
      </c>
      <c r="AD715" s="97">
        <f t="shared" si="559"/>
        <v>200</v>
      </c>
      <c r="AE715" s="40">
        <f t="shared" si="560"/>
        <v>43</v>
      </c>
      <c r="AF715" s="98">
        <v>310</v>
      </c>
      <c r="AG715" s="98">
        <v>245</v>
      </c>
      <c r="AH715" s="98">
        <v>316</v>
      </c>
      <c r="AI715" s="98">
        <v>223</v>
      </c>
      <c r="AJ715" s="98">
        <v>82</v>
      </c>
      <c r="AK715" s="98">
        <v>60</v>
      </c>
      <c r="AL715" s="76">
        <v>19</v>
      </c>
      <c r="AM715" s="76">
        <v>28</v>
      </c>
      <c r="AN715" s="77">
        <v>47</v>
      </c>
      <c r="AO715" s="77">
        <v>178</v>
      </c>
      <c r="AP715" s="77">
        <v>214</v>
      </c>
      <c r="AQ715" s="77">
        <v>3</v>
      </c>
      <c r="AR715" s="77">
        <f t="shared" si="586"/>
        <v>442</v>
      </c>
      <c r="AS715" s="77">
        <v>44</v>
      </c>
      <c r="AT715" s="78">
        <v>15</v>
      </c>
      <c r="AU715" s="79">
        <v>43</v>
      </c>
      <c r="AV715" s="80">
        <f t="shared" si="561"/>
        <v>47.008547008547005</v>
      </c>
      <c r="AW715" s="80">
        <f t="shared" si="562"/>
        <v>65.120593692022268</v>
      </c>
      <c r="AX715" s="80">
        <f t="shared" si="563"/>
        <v>77.578475336322867</v>
      </c>
      <c r="AY715" s="81">
        <f t="shared" si="564"/>
        <v>19.183673469387756</v>
      </c>
      <c r="AZ715" s="81">
        <f t="shared" si="565"/>
        <v>56.329113924050631</v>
      </c>
      <c r="BA715" s="81">
        <f t="shared" si="566"/>
        <v>89.180327868852459</v>
      </c>
      <c r="BB715" s="81">
        <f t="shared" si="567"/>
        <v>72.463768115942031</v>
      </c>
      <c r="BC715" s="81">
        <f t="shared" si="568"/>
        <v>57.999999999999993</v>
      </c>
      <c r="BD715" s="82">
        <f t="shared" si="587"/>
        <v>33</v>
      </c>
      <c r="BE715" s="83">
        <v>19</v>
      </c>
      <c r="BF715" s="83">
        <v>29</v>
      </c>
      <c r="BG715" s="83">
        <v>45</v>
      </c>
      <c r="BH715" s="83">
        <v>173</v>
      </c>
      <c r="BI715" s="83">
        <v>234</v>
      </c>
      <c r="BJ715" s="83">
        <v>5</v>
      </c>
      <c r="BK715" s="77">
        <f t="shared" si="588"/>
        <v>457</v>
      </c>
      <c r="BL715" s="83">
        <f t="shared" si="569"/>
        <v>19</v>
      </c>
      <c r="BM715" s="84">
        <v>28</v>
      </c>
      <c r="BN715" s="83">
        <f t="shared" si="570"/>
        <v>29</v>
      </c>
      <c r="BO715" s="83">
        <f t="shared" si="571"/>
        <v>45</v>
      </c>
      <c r="BP715" s="83">
        <f t="shared" si="572"/>
        <v>173</v>
      </c>
      <c r="BQ715" s="83">
        <f t="shared" si="573"/>
        <v>234</v>
      </c>
      <c r="BR715" s="83">
        <f t="shared" si="574"/>
        <v>5</v>
      </c>
      <c r="BS715" s="77">
        <f t="shared" si="589"/>
        <v>457</v>
      </c>
      <c r="BT715" s="83">
        <f t="shared" si="575"/>
        <v>0</v>
      </c>
      <c r="BU715" s="77"/>
      <c r="BV715" s="83">
        <f t="shared" si="576"/>
        <v>0</v>
      </c>
      <c r="BW715" s="83">
        <f t="shared" si="577"/>
        <v>0</v>
      </c>
      <c r="BX715" s="83">
        <f t="shared" si="578"/>
        <v>0</v>
      </c>
      <c r="BY715" s="83">
        <f t="shared" si="579"/>
        <v>0</v>
      </c>
      <c r="BZ715" s="83">
        <f t="shared" si="580"/>
        <v>0</v>
      </c>
      <c r="CA715" s="77">
        <f t="shared" si="590"/>
        <v>0</v>
      </c>
      <c r="CC715" s="77"/>
      <c r="CI715" s="77">
        <f t="shared" si="591"/>
        <v>0</v>
      </c>
      <c r="CP715" s="77">
        <f t="shared" si="592"/>
        <v>0</v>
      </c>
      <c r="CQ715" s="85">
        <f t="shared" si="581"/>
        <v>0</v>
      </c>
      <c r="CR715" s="77"/>
      <c r="CS715" s="85">
        <f t="shared" si="550"/>
        <v>0</v>
      </c>
      <c r="CT715" s="85">
        <f t="shared" si="551"/>
        <v>0</v>
      </c>
      <c r="CU715" s="85">
        <f t="shared" si="552"/>
        <v>0</v>
      </c>
      <c r="CV715" s="85">
        <f t="shared" si="553"/>
        <v>0</v>
      </c>
      <c r="CW715" s="85">
        <f t="shared" si="549"/>
        <v>0</v>
      </c>
      <c r="CX715" s="77">
        <f t="shared" si="593"/>
        <v>0</v>
      </c>
      <c r="ET715" s="85">
        <v>18</v>
      </c>
      <c r="EU715" s="85">
        <v>24</v>
      </c>
      <c r="EV715" s="85">
        <v>30</v>
      </c>
      <c r="EW715" s="85">
        <v>138</v>
      </c>
      <c r="EX715" s="85">
        <v>198</v>
      </c>
      <c r="EY715" s="85">
        <v>4</v>
      </c>
      <c r="EZ715" s="85">
        <v>1</v>
      </c>
      <c r="FA715" s="85">
        <v>5</v>
      </c>
      <c r="FB715" s="85">
        <v>15</v>
      </c>
      <c r="FC715" s="85">
        <v>35</v>
      </c>
      <c r="FD715" s="85">
        <v>36</v>
      </c>
      <c r="FE715" s="85">
        <v>1</v>
      </c>
      <c r="FL715" s="86">
        <f t="shared" si="594"/>
        <v>0</v>
      </c>
      <c r="FM715" s="99">
        <f t="shared" si="582"/>
        <v>0</v>
      </c>
      <c r="FN715" s="99">
        <f t="shared" si="583"/>
        <v>0</v>
      </c>
      <c r="FO715" s="100">
        <f t="shared" si="584"/>
        <v>0</v>
      </c>
      <c r="FP715" s="100">
        <f t="shared" si="585"/>
        <v>0</v>
      </c>
      <c r="FQ715" s="101">
        <v>-2.4848252940549032E-2</v>
      </c>
      <c r="FR715" s="101">
        <v>-1.5069627786278551E-2</v>
      </c>
      <c r="FS715" s="101">
        <v>-2.6320230421763131E-2</v>
      </c>
      <c r="FT715" s="100" t="s">
        <v>2203</v>
      </c>
      <c r="FU715" s="100" t="s">
        <v>2204</v>
      </c>
      <c r="FV715" s="100" t="s">
        <v>2205</v>
      </c>
      <c r="FW715" s="100" t="s">
        <v>1885</v>
      </c>
      <c r="FX715" s="100" t="s">
        <v>1660</v>
      </c>
      <c r="FY715" s="100" t="s">
        <v>2044</v>
      </c>
      <c r="FZ715" s="100" t="s">
        <v>1615</v>
      </c>
      <c r="GA715" s="100" t="s">
        <v>1834</v>
      </c>
      <c r="GB715" s="100"/>
    </row>
    <row r="716" spans="1:184" hidden="1" x14ac:dyDescent="0.25">
      <c r="A716" s="32" t="s">
        <v>696</v>
      </c>
      <c r="B716" s="90" t="s">
        <v>703</v>
      </c>
      <c r="C716" s="41" t="str">
        <f>'[1]Özet tablo'!P715</f>
        <v>MERSİN</v>
      </c>
      <c r="D716" s="41"/>
      <c r="E716" s="41"/>
      <c r="F716" s="41"/>
      <c r="G716" s="91">
        <v>541</v>
      </c>
      <c r="H716" s="91">
        <v>1383</v>
      </c>
      <c r="I716" s="91">
        <v>1533</v>
      </c>
      <c r="J716" s="91">
        <v>3457</v>
      </c>
      <c r="K716" s="92">
        <v>351</v>
      </c>
      <c r="L716" s="92">
        <v>1119</v>
      </c>
      <c r="M716" s="92">
        <v>1766</v>
      </c>
      <c r="N716" s="92">
        <v>3236</v>
      </c>
      <c r="O716" s="93">
        <v>42</v>
      </c>
      <c r="P716" s="40">
        <v>448</v>
      </c>
      <c r="Q716" s="94">
        <f t="shared" si="547"/>
        <v>-221</v>
      </c>
      <c r="R716" s="95">
        <f t="shared" si="548"/>
        <v>-6.3928261498409023E-2</v>
      </c>
      <c r="S716" s="96">
        <v>1653</v>
      </c>
      <c r="T716" s="96">
        <v>2228</v>
      </c>
      <c r="U716" s="96">
        <v>1681</v>
      </c>
      <c r="V716" s="96">
        <v>2269</v>
      </c>
      <c r="W716" s="96">
        <v>3909</v>
      </c>
      <c r="X716" s="96">
        <v>5562</v>
      </c>
      <c r="Y716" s="73">
        <f t="shared" si="554"/>
        <v>21.234119782214155</v>
      </c>
      <c r="Z716" s="73">
        <f t="shared" si="555"/>
        <v>50.224416517055658</v>
      </c>
      <c r="AA716" s="73">
        <f t="shared" si="556"/>
        <v>80.904223676383097</v>
      </c>
      <c r="AB716" s="73">
        <f t="shared" si="557"/>
        <v>63.417753901253512</v>
      </c>
      <c r="AC716" s="73">
        <f t="shared" si="558"/>
        <v>50.880978065444083</v>
      </c>
      <c r="AD716" s="97">
        <f t="shared" si="559"/>
        <v>1430</v>
      </c>
      <c r="AE716" s="40">
        <f t="shared" si="560"/>
        <v>321</v>
      </c>
      <c r="AF716" s="98">
        <v>2321</v>
      </c>
      <c r="AG716" s="98">
        <v>1856</v>
      </c>
      <c r="AH716" s="98">
        <v>2296</v>
      </c>
      <c r="AI716" s="98">
        <v>1717</v>
      </c>
      <c r="AJ716" s="98">
        <v>601</v>
      </c>
      <c r="AK716" s="98">
        <v>562</v>
      </c>
      <c r="AL716" s="76">
        <v>41</v>
      </c>
      <c r="AM716" s="76">
        <v>123</v>
      </c>
      <c r="AN716" s="77">
        <v>245</v>
      </c>
      <c r="AO716" s="77">
        <v>1056</v>
      </c>
      <c r="AP716" s="77">
        <v>1671</v>
      </c>
      <c r="AQ716" s="77">
        <v>101</v>
      </c>
      <c r="AR716" s="77">
        <f t="shared" si="586"/>
        <v>3073</v>
      </c>
      <c r="AS716" s="77">
        <v>510</v>
      </c>
      <c r="AT716" s="78">
        <v>31</v>
      </c>
      <c r="AU716" s="79">
        <v>124</v>
      </c>
      <c r="AV716" s="80">
        <f t="shared" si="561"/>
        <v>42.177441925552756</v>
      </c>
      <c r="AW716" s="80">
        <f t="shared" si="562"/>
        <v>57.762272614004488</v>
      </c>
      <c r="AX716" s="80">
        <f t="shared" si="563"/>
        <v>73.500291205591154</v>
      </c>
      <c r="AY716" s="81">
        <f t="shared" si="564"/>
        <v>13.20043103448276</v>
      </c>
      <c r="AZ716" s="81">
        <f t="shared" si="565"/>
        <v>45.99303135888502</v>
      </c>
      <c r="BA716" s="81">
        <f t="shared" si="566"/>
        <v>78.77480586712683</v>
      </c>
      <c r="BB716" s="81">
        <f t="shared" si="567"/>
        <v>62.462071954919807</v>
      </c>
      <c r="BC716" s="81">
        <f t="shared" si="568"/>
        <v>49.616674652611401</v>
      </c>
      <c r="BD716" s="82">
        <f t="shared" si="587"/>
        <v>492</v>
      </c>
      <c r="BE716" s="83">
        <v>46</v>
      </c>
      <c r="BF716" s="83">
        <v>164</v>
      </c>
      <c r="BG716" s="83">
        <v>225</v>
      </c>
      <c r="BH716" s="83">
        <v>1056</v>
      </c>
      <c r="BI716" s="83">
        <v>1716</v>
      </c>
      <c r="BJ716" s="83">
        <v>188</v>
      </c>
      <c r="BK716" s="77">
        <f t="shared" si="588"/>
        <v>3185</v>
      </c>
      <c r="BL716" s="83">
        <f t="shared" si="569"/>
        <v>28</v>
      </c>
      <c r="BM716" s="84">
        <v>66</v>
      </c>
      <c r="BN716" s="83">
        <f t="shared" si="570"/>
        <v>112</v>
      </c>
      <c r="BO716" s="83">
        <f t="shared" si="571"/>
        <v>66</v>
      </c>
      <c r="BP716" s="83">
        <f t="shared" si="572"/>
        <v>795</v>
      </c>
      <c r="BQ716" s="83">
        <f t="shared" si="573"/>
        <v>1499</v>
      </c>
      <c r="BR716" s="83">
        <f t="shared" si="574"/>
        <v>173</v>
      </c>
      <c r="BS716" s="77">
        <f t="shared" si="589"/>
        <v>2533</v>
      </c>
      <c r="BT716" s="83">
        <f t="shared" si="575"/>
        <v>5</v>
      </c>
      <c r="BU716" s="77">
        <v>32</v>
      </c>
      <c r="BV716" s="83">
        <f t="shared" si="576"/>
        <v>20</v>
      </c>
      <c r="BW716" s="83">
        <f t="shared" si="577"/>
        <v>45</v>
      </c>
      <c r="BX716" s="83">
        <f t="shared" si="578"/>
        <v>111</v>
      </c>
      <c r="BY716" s="83">
        <f t="shared" si="579"/>
        <v>119</v>
      </c>
      <c r="BZ716" s="83">
        <f t="shared" si="580"/>
        <v>10</v>
      </c>
      <c r="CA716" s="77">
        <f t="shared" si="590"/>
        <v>285</v>
      </c>
      <c r="CB716" s="85">
        <v>9</v>
      </c>
      <c r="CC716" s="77">
        <v>24</v>
      </c>
      <c r="CD716" s="85">
        <v>28</v>
      </c>
      <c r="CE716" s="85">
        <v>114</v>
      </c>
      <c r="CF716" s="85">
        <v>117</v>
      </c>
      <c r="CG716" s="85">
        <v>76</v>
      </c>
      <c r="CH716" s="85">
        <v>3</v>
      </c>
      <c r="CI716" s="77">
        <f t="shared" si="591"/>
        <v>310</v>
      </c>
      <c r="CP716" s="77">
        <f t="shared" si="592"/>
        <v>0</v>
      </c>
      <c r="CQ716" s="85">
        <f t="shared" si="581"/>
        <v>4</v>
      </c>
      <c r="CR716" s="77">
        <v>1</v>
      </c>
      <c r="CS716" s="85">
        <f t="shared" si="550"/>
        <v>4</v>
      </c>
      <c r="CT716" s="85">
        <f t="shared" si="551"/>
        <v>0</v>
      </c>
      <c r="CU716" s="85">
        <f t="shared" si="552"/>
        <v>33</v>
      </c>
      <c r="CV716" s="85">
        <f t="shared" si="553"/>
        <v>22</v>
      </c>
      <c r="CW716" s="85">
        <f t="shared" si="549"/>
        <v>2</v>
      </c>
      <c r="CX716" s="77">
        <f t="shared" si="593"/>
        <v>57</v>
      </c>
      <c r="CY716" s="85">
        <v>4</v>
      </c>
      <c r="CZ716" s="85">
        <v>4</v>
      </c>
      <c r="DA716" s="85">
        <v>0</v>
      </c>
      <c r="DB716" s="85">
        <v>33</v>
      </c>
      <c r="DC716" s="85">
        <v>22</v>
      </c>
      <c r="DD716" s="85">
        <v>2</v>
      </c>
      <c r="DP716" s="85">
        <v>1</v>
      </c>
      <c r="DQ716" s="85">
        <v>2</v>
      </c>
      <c r="DR716" s="85">
        <v>9</v>
      </c>
      <c r="DS716" s="85">
        <v>13</v>
      </c>
      <c r="DT716" s="85">
        <v>8</v>
      </c>
      <c r="DU716" s="85">
        <v>2</v>
      </c>
      <c r="DV716" s="85">
        <v>1</v>
      </c>
      <c r="DW716" s="85">
        <v>3</v>
      </c>
      <c r="DX716" s="85">
        <v>0</v>
      </c>
      <c r="DY716" s="85">
        <v>5</v>
      </c>
      <c r="DZ716" s="85">
        <v>23</v>
      </c>
      <c r="EA716" s="85">
        <v>4</v>
      </c>
      <c r="EB716" s="85">
        <v>4</v>
      </c>
      <c r="EC716" s="85">
        <v>17</v>
      </c>
      <c r="ED716" s="85">
        <v>45</v>
      </c>
      <c r="EE716" s="85">
        <v>106</v>
      </c>
      <c r="EF716" s="85">
        <v>96</v>
      </c>
      <c r="EG716" s="85">
        <v>6</v>
      </c>
      <c r="ET716" s="85">
        <v>24</v>
      </c>
      <c r="EU716" s="85">
        <v>78</v>
      </c>
      <c r="EV716" s="85">
        <v>46</v>
      </c>
      <c r="EW716" s="85">
        <v>403</v>
      </c>
      <c r="EX716" s="85">
        <v>1102</v>
      </c>
      <c r="EY716" s="85">
        <v>136</v>
      </c>
      <c r="EZ716" s="85">
        <v>3</v>
      </c>
      <c r="FA716" s="85">
        <v>32</v>
      </c>
      <c r="FB716" s="85">
        <v>11</v>
      </c>
      <c r="FC716" s="85">
        <v>379</v>
      </c>
      <c r="FD716" s="85">
        <v>389</v>
      </c>
      <c r="FE716" s="85">
        <v>35</v>
      </c>
      <c r="FL716" s="86">
        <f t="shared" si="594"/>
        <v>0</v>
      </c>
      <c r="FM716" s="99">
        <f t="shared" si="582"/>
        <v>0</v>
      </c>
      <c r="FN716" s="99">
        <f t="shared" si="583"/>
        <v>0</v>
      </c>
      <c r="FO716" s="100">
        <f t="shared" si="584"/>
        <v>0</v>
      </c>
      <c r="FP716" s="100">
        <f t="shared" si="585"/>
        <v>0</v>
      </c>
      <c r="FQ716" s="101">
        <v>-0.14949320086306384</v>
      </c>
      <c r="FR716" s="101">
        <v>-0.17798442629872552</v>
      </c>
      <c r="FS716" s="101">
        <v>-8.4647189103184389E-2</v>
      </c>
      <c r="FT716" s="100" t="s">
        <v>1773</v>
      </c>
      <c r="FU716" s="100" t="s">
        <v>1774</v>
      </c>
      <c r="FV716" s="100" t="s">
        <v>1775</v>
      </c>
      <c r="FW716" s="100" t="s">
        <v>1476</v>
      </c>
      <c r="FX716" s="100" t="s">
        <v>1776</v>
      </c>
      <c r="FY716" s="100" t="s">
        <v>1442</v>
      </c>
      <c r="FZ716" s="100" t="s">
        <v>1546</v>
      </c>
      <c r="GA716" s="100" t="s">
        <v>1706</v>
      </c>
      <c r="GB716" s="100"/>
    </row>
    <row r="717" spans="1:184" hidden="1" x14ac:dyDescent="0.25">
      <c r="A717" s="32" t="s">
        <v>696</v>
      </c>
      <c r="B717" s="90" t="s">
        <v>704</v>
      </c>
      <c r="C717" s="41" t="str">
        <f>'[1]Özet tablo'!P716</f>
        <v>MERSİN</v>
      </c>
      <c r="D717" s="41"/>
      <c r="E717" s="41"/>
      <c r="F717" s="41"/>
      <c r="G717" s="91">
        <v>261</v>
      </c>
      <c r="H717" s="91">
        <v>614</v>
      </c>
      <c r="I717" s="91">
        <v>670</v>
      </c>
      <c r="J717" s="91">
        <v>1545</v>
      </c>
      <c r="K717" s="92">
        <v>215</v>
      </c>
      <c r="L717" s="92">
        <v>711</v>
      </c>
      <c r="M717" s="92">
        <v>802</v>
      </c>
      <c r="N717" s="92">
        <v>1728</v>
      </c>
      <c r="O717" s="93">
        <v>29</v>
      </c>
      <c r="P717" s="40">
        <v>224</v>
      </c>
      <c r="Q717" s="94">
        <f t="shared" si="547"/>
        <v>183</v>
      </c>
      <c r="R717" s="95">
        <f t="shared" si="548"/>
        <v>0.11844660194174757</v>
      </c>
      <c r="S717" s="96">
        <v>728</v>
      </c>
      <c r="T717" s="96">
        <v>895</v>
      </c>
      <c r="U717" s="96">
        <v>642</v>
      </c>
      <c r="V717" s="96">
        <v>915</v>
      </c>
      <c r="W717" s="96">
        <v>1537</v>
      </c>
      <c r="X717" s="96">
        <v>2265</v>
      </c>
      <c r="Y717" s="73">
        <f t="shared" si="554"/>
        <v>29.532967032967033</v>
      </c>
      <c r="Z717" s="73">
        <f t="shared" si="555"/>
        <v>79.441340782122907</v>
      </c>
      <c r="AA717" s="73">
        <f t="shared" si="556"/>
        <v>94.54828660436138</v>
      </c>
      <c r="AB717" s="73">
        <f t="shared" si="557"/>
        <v>85.751463890696172</v>
      </c>
      <c r="AC717" s="73">
        <f t="shared" si="558"/>
        <v>67.682119205298008</v>
      </c>
      <c r="AD717" s="97">
        <f t="shared" si="559"/>
        <v>219</v>
      </c>
      <c r="AE717" s="40">
        <f t="shared" si="560"/>
        <v>35</v>
      </c>
      <c r="AF717" s="98">
        <v>900</v>
      </c>
      <c r="AG717" s="98">
        <v>683</v>
      </c>
      <c r="AH717" s="98">
        <v>902</v>
      </c>
      <c r="AI717" s="98">
        <v>604</v>
      </c>
      <c r="AJ717" s="98">
        <v>273</v>
      </c>
      <c r="AK717" s="98">
        <v>164</v>
      </c>
      <c r="AL717" s="76">
        <v>47</v>
      </c>
      <c r="AM717" s="76">
        <v>77</v>
      </c>
      <c r="AN717" s="77">
        <v>139</v>
      </c>
      <c r="AO717" s="77">
        <v>495</v>
      </c>
      <c r="AP717" s="77">
        <v>684</v>
      </c>
      <c r="AQ717" s="77">
        <v>73</v>
      </c>
      <c r="AR717" s="77">
        <f t="shared" si="586"/>
        <v>1391</v>
      </c>
      <c r="AS717" s="77">
        <v>277</v>
      </c>
      <c r="AT717" s="78">
        <v>15</v>
      </c>
      <c r="AU717" s="79">
        <v>60</v>
      </c>
      <c r="AV717" s="80">
        <f t="shared" si="561"/>
        <v>48.096348096348095</v>
      </c>
      <c r="AW717" s="80">
        <f t="shared" si="562"/>
        <v>64.741035856573703</v>
      </c>
      <c r="AX717" s="80">
        <f t="shared" si="563"/>
        <v>79.47019867549669</v>
      </c>
      <c r="AY717" s="81">
        <f t="shared" si="564"/>
        <v>20.351390922401173</v>
      </c>
      <c r="AZ717" s="81">
        <f t="shared" si="565"/>
        <v>54.878048780487809</v>
      </c>
      <c r="BA717" s="81">
        <f t="shared" si="566"/>
        <v>86.545039908779927</v>
      </c>
      <c r="BB717" s="81">
        <f t="shared" si="567"/>
        <v>70.489038785834737</v>
      </c>
      <c r="BC717" s="81">
        <f t="shared" si="568"/>
        <v>57.564102564102562</v>
      </c>
      <c r="BD717" s="82">
        <f t="shared" si="587"/>
        <v>118</v>
      </c>
      <c r="BE717" s="83">
        <v>47</v>
      </c>
      <c r="BF717" s="83">
        <v>86</v>
      </c>
      <c r="BG717" s="83">
        <v>124</v>
      </c>
      <c r="BH717" s="83">
        <v>503</v>
      </c>
      <c r="BI717" s="83">
        <v>714</v>
      </c>
      <c r="BJ717" s="83">
        <v>84</v>
      </c>
      <c r="BK717" s="77">
        <f t="shared" si="588"/>
        <v>1425</v>
      </c>
      <c r="BL717" s="83">
        <f t="shared" si="569"/>
        <v>43</v>
      </c>
      <c r="BM717" s="84">
        <v>62</v>
      </c>
      <c r="BN717" s="83">
        <f t="shared" si="570"/>
        <v>73</v>
      </c>
      <c r="BO717" s="83">
        <f t="shared" si="571"/>
        <v>97</v>
      </c>
      <c r="BP717" s="83">
        <f t="shared" si="572"/>
        <v>405</v>
      </c>
      <c r="BQ717" s="83">
        <f t="shared" si="573"/>
        <v>644</v>
      </c>
      <c r="BR717" s="83">
        <f t="shared" si="574"/>
        <v>73</v>
      </c>
      <c r="BS717" s="77">
        <f t="shared" si="589"/>
        <v>1219</v>
      </c>
      <c r="BT717" s="83">
        <f t="shared" si="575"/>
        <v>3</v>
      </c>
      <c r="BU717" s="77">
        <v>12</v>
      </c>
      <c r="BV717" s="83">
        <f t="shared" si="576"/>
        <v>11</v>
      </c>
      <c r="BW717" s="83">
        <f t="shared" si="577"/>
        <v>13</v>
      </c>
      <c r="BX717" s="83">
        <f t="shared" si="578"/>
        <v>94</v>
      </c>
      <c r="BY717" s="83">
        <f t="shared" si="579"/>
        <v>70</v>
      </c>
      <c r="BZ717" s="83">
        <f t="shared" si="580"/>
        <v>11</v>
      </c>
      <c r="CA717" s="77">
        <f t="shared" si="590"/>
        <v>188</v>
      </c>
      <c r="CB717" s="85">
        <v>1</v>
      </c>
      <c r="CC717" s="77">
        <v>3</v>
      </c>
      <c r="CD717" s="85">
        <v>2</v>
      </c>
      <c r="CE717" s="85">
        <v>14</v>
      </c>
      <c r="CF717" s="85">
        <v>4</v>
      </c>
      <c r="CG717" s="85">
        <v>0</v>
      </c>
      <c r="CH717" s="85">
        <v>0</v>
      </c>
      <c r="CI717" s="77">
        <f t="shared" si="591"/>
        <v>18</v>
      </c>
      <c r="CP717" s="77">
        <f t="shared" si="592"/>
        <v>0</v>
      </c>
      <c r="CQ717" s="85">
        <f t="shared" si="581"/>
        <v>0</v>
      </c>
      <c r="CR717" s="77"/>
      <c r="CS717" s="85">
        <f t="shared" si="550"/>
        <v>0</v>
      </c>
      <c r="CT717" s="85">
        <f t="shared" si="551"/>
        <v>0</v>
      </c>
      <c r="CU717" s="85">
        <f t="shared" si="552"/>
        <v>0</v>
      </c>
      <c r="CV717" s="85">
        <f t="shared" si="553"/>
        <v>0</v>
      </c>
      <c r="CW717" s="85">
        <f t="shared" si="549"/>
        <v>0</v>
      </c>
      <c r="CX717" s="77">
        <f t="shared" si="593"/>
        <v>0</v>
      </c>
      <c r="DV717" s="85">
        <v>2</v>
      </c>
      <c r="DW717" s="85">
        <v>3</v>
      </c>
      <c r="DX717" s="85">
        <v>1</v>
      </c>
      <c r="DY717" s="85">
        <v>19</v>
      </c>
      <c r="DZ717" s="85">
        <v>17</v>
      </c>
      <c r="EA717" s="85">
        <v>3</v>
      </c>
      <c r="EB717" s="85">
        <v>1</v>
      </c>
      <c r="EC717" s="85">
        <v>8</v>
      </c>
      <c r="ED717" s="85">
        <v>12</v>
      </c>
      <c r="EE717" s="85">
        <v>75</v>
      </c>
      <c r="EF717" s="85">
        <v>53</v>
      </c>
      <c r="EG717" s="85">
        <v>8</v>
      </c>
      <c r="ET717" s="85">
        <v>41</v>
      </c>
      <c r="EU717" s="85">
        <v>61</v>
      </c>
      <c r="EV717" s="85">
        <v>48</v>
      </c>
      <c r="EW717" s="85">
        <v>276</v>
      </c>
      <c r="EX717" s="85">
        <v>577</v>
      </c>
      <c r="EY717" s="85">
        <v>64</v>
      </c>
      <c r="EZ717" s="85">
        <v>2</v>
      </c>
      <c r="FA717" s="85">
        <v>12</v>
      </c>
      <c r="FB717" s="85">
        <v>49</v>
      </c>
      <c r="FC717" s="85">
        <v>129</v>
      </c>
      <c r="FD717" s="85">
        <v>67</v>
      </c>
      <c r="FE717" s="85">
        <v>9</v>
      </c>
      <c r="FL717" s="86">
        <f t="shared" si="594"/>
        <v>0</v>
      </c>
      <c r="FM717" s="99">
        <f t="shared" si="582"/>
        <v>0</v>
      </c>
      <c r="FN717" s="99">
        <f t="shared" si="583"/>
        <v>0</v>
      </c>
      <c r="FO717" s="100">
        <f t="shared" si="584"/>
        <v>0</v>
      </c>
      <c r="FP717" s="100">
        <f t="shared" si="585"/>
        <v>0</v>
      </c>
      <c r="FQ717" s="101">
        <v>0.18248266616671341</v>
      </c>
      <c r="FR717" s="101">
        <v>5.2008624363404525E-2</v>
      </c>
      <c r="FS717" s="101">
        <v>-3.4457805118823827E-2</v>
      </c>
      <c r="FT717" s="100" t="s">
        <v>1924</v>
      </c>
      <c r="FU717" s="100" t="s">
        <v>1925</v>
      </c>
      <c r="FV717" s="100" t="s">
        <v>1926</v>
      </c>
      <c r="FW717" s="100" t="s">
        <v>1927</v>
      </c>
      <c r="FX717" s="100" t="s">
        <v>1928</v>
      </c>
      <c r="FY717" s="100" t="s">
        <v>1772</v>
      </c>
      <c r="FZ717" s="100" t="s">
        <v>1507</v>
      </c>
      <c r="GA717" s="100" t="s">
        <v>1614</v>
      </c>
      <c r="GB717" s="100"/>
    </row>
    <row r="718" spans="1:184" ht="12" hidden="1" customHeight="1" x14ac:dyDescent="0.25">
      <c r="A718" s="32" t="s">
        <v>696</v>
      </c>
      <c r="B718" s="90" t="s">
        <v>705</v>
      </c>
      <c r="C718" s="41" t="str">
        <f>'[1]Özet tablo'!P717</f>
        <v>MERSİN</v>
      </c>
      <c r="D718" s="41"/>
      <c r="E718" s="41"/>
      <c r="F718" s="41"/>
      <c r="G718" s="91">
        <v>248</v>
      </c>
      <c r="H718" s="91">
        <v>647</v>
      </c>
      <c r="I718" s="91">
        <v>1090</v>
      </c>
      <c r="J718" s="91">
        <v>1985</v>
      </c>
      <c r="K718" s="92">
        <v>193</v>
      </c>
      <c r="L718" s="92">
        <v>633</v>
      </c>
      <c r="M718" s="92">
        <v>1267</v>
      </c>
      <c r="N718" s="92">
        <v>2093</v>
      </c>
      <c r="O718" s="93">
        <v>25</v>
      </c>
      <c r="P718" s="40">
        <v>391</v>
      </c>
      <c r="Q718" s="94">
        <f t="shared" si="547"/>
        <v>108</v>
      </c>
      <c r="R718" s="95">
        <f t="shared" si="548"/>
        <v>5.4408060453400506E-2</v>
      </c>
      <c r="S718" s="96">
        <v>1117</v>
      </c>
      <c r="T718" s="96">
        <v>1577</v>
      </c>
      <c r="U718" s="96">
        <v>1067</v>
      </c>
      <c r="V718" s="96">
        <v>1536</v>
      </c>
      <c r="W718" s="96">
        <v>2644</v>
      </c>
      <c r="X718" s="96">
        <v>3761</v>
      </c>
      <c r="Y718" s="73">
        <f t="shared" si="554"/>
        <v>17.278424350940018</v>
      </c>
      <c r="Z718" s="73">
        <f t="shared" si="555"/>
        <v>40.139505389980975</v>
      </c>
      <c r="AA718" s="73">
        <f t="shared" si="556"/>
        <v>84.442361761949385</v>
      </c>
      <c r="AB718" s="73">
        <f t="shared" si="557"/>
        <v>58.01815431164902</v>
      </c>
      <c r="AC718" s="73">
        <f t="shared" si="558"/>
        <v>45.91863865993087</v>
      </c>
      <c r="AD718" s="97">
        <f t="shared" si="559"/>
        <v>1110</v>
      </c>
      <c r="AE718" s="40">
        <f t="shared" si="560"/>
        <v>166</v>
      </c>
      <c r="AF718" s="98">
        <v>1518</v>
      </c>
      <c r="AG718" s="98">
        <v>1200</v>
      </c>
      <c r="AH718" s="98">
        <v>1498</v>
      </c>
      <c r="AI718" s="98">
        <v>1120</v>
      </c>
      <c r="AJ718" s="98">
        <v>472</v>
      </c>
      <c r="AK718" s="98">
        <v>314</v>
      </c>
      <c r="AL718" s="76">
        <v>59</v>
      </c>
      <c r="AM718" s="76">
        <v>115</v>
      </c>
      <c r="AN718" s="77">
        <v>218</v>
      </c>
      <c r="AO718" s="77">
        <v>588</v>
      </c>
      <c r="AP718" s="77">
        <v>1184</v>
      </c>
      <c r="AQ718" s="77">
        <v>95</v>
      </c>
      <c r="AR718" s="77">
        <f t="shared" si="586"/>
        <v>2085</v>
      </c>
      <c r="AS718" s="77">
        <v>438</v>
      </c>
      <c r="AT718" s="78">
        <v>21</v>
      </c>
      <c r="AU718" s="79">
        <v>93</v>
      </c>
      <c r="AV718" s="80">
        <f t="shared" si="561"/>
        <v>45.646551724137929</v>
      </c>
      <c r="AW718" s="80">
        <f t="shared" si="562"/>
        <v>54.583651642475175</v>
      </c>
      <c r="AX718" s="80">
        <f t="shared" si="563"/>
        <v>75.089285714285708</v>
      </c>
      <c r="AY718" s="81">
        <f t="shared" si="564"/>
        <v>18.166666666666668</v>
      </c>
      <c r="AZ718" s="81">
        <f t="shared" si="565"/>
        <v>39.252336448598129</v>
      </c>
      <c r="BA718" s="81">
        <f t="shared" si="566"/>
        <v>81.532663316582912</v>
      </c>
      <c r="BB718" s="81">
        <f t="shared" si="567"/>
        <v>61.035598705501613</v>
      </c>
      <c r="BC718" s="81">
        <f t="shared" si="568"/>
        <v>54.297994269340975</v>
      </c>
      <c r="BD718" s="82">
        <f t="shared" si="587"/>
        <v>294</v>
      </c>
      <c r="BE718" s="83">
        <v>59</v>
      </c>
      <c r="BF718" s="83">
        <v>133</v>
      </c>
      <c r="BG718" s="83">
        <v>200</v>
      </c>
      <c r="BH718" s="83">
        <v>545</v>
      </c>
      <c r="BI718" s="83">
        <v>1224</v>
      </c>
      <c r="BJ718" s="83">
        <v>124</v>
      </c>
      <c r="BK718" s="77">
        <f t="shared" si="588"/>
        <v>2093</v>
      </c>
      <c r="BL718" s="83">
        <f t="shared" si="569"/>
        <v>50</v>
      </c>
      <c r="BM718" s="84">
        <v>91</v>
      </c>
      <c r="BN718" s="83">
        <f t="shared" si="570"/>
        <v>104</v>
      </c>
      <c r="BO718" s="83">
        <f t="shared" si="571"/>
        <v>126</v>
      </c>
      <c r="BP718" s="83">
        <f t="shared" si="572"/>
        <v>449</v>
      </c>
      <c r="BQ718" s="83">
        <f t="shared" si="573"/>
        <v>1161</v>
      </c>
      <c r="BR718" s="83">
        <f t="shared" si="574"/>
        <v>118</v>
      </c>
      <c r="BS718" s="77">
        <f t="shared" si="589"/>
        <v>1854</v>
      </c>
      <c r="BT718" s="83">
        <f t="shared" si="575"/>
        <v>3</v>
      </c>
      <c r="BU718" s="77">
        <v>5</v>
      </c>
      <c r="BV718" s="83">
        <f t="shared" si="576"/>
        <v>8</v>
      </c>
      <c r="BW718" s="83">
        <f t="shared" si="577"/>
        <v>11</v>
      </c>
      <c r="BX718" s="83">
        <f t="shared" si="578"/>
        <v>31</v>
      </c>
      <c r="BY718" s="83">
        <f t="shared" si="579"/>
        <v>36</v>
      </c>
      <c r="BZ718" s="83">
        <f t="shared" si="580"/>
        <v>5</v>
      </c>
      <c r="CA718" s="77">
        <f t="shared" si="590"/>
        <v>83</v>
      </c>
      <c r="CB718" s="85">
        <v>6</v>
      </c>
      <c r="CC718" s="77">
        <v>19</v>
      </c>
      <c r="CD718" s="85">
        <v>21</v>
      </c>
      <c r="CE718" s="85">
        <v>63</v>
      </c>
      <c r="CF718" s="85">
        <v>65</v>
      </c>
      <c r="CG718" s="85">
        <v>27</v>
      </c>
      <c r="CH718" s="85">
        <v>1</v>
      </c>
      <c r="CI718" s="77">
        <f t="shared" si="591"/>
        <v>156</v>
      </c>
      <c r="CP718" s="77">
        <f t="shared" si="592"/>
        <v>0</v>
      </c>
      <c r="CQ718" s="85">
        <f t="shared" si="581"/>
        <v>0</v>
      </c>
      <c r="CR718" s="77"/>
      <c r="CS718" s="85">
        <f t="shared" si="550"/>
        <v>0</v>
      </c>
      <c r="CT718" s="85">
        <f t="shared" si="551"/>
        <v>0</v>
      </c>
      <c r="CU718" s="85">
        <f t="shared" si="552"/>
        <v>0</v>
      </c>
      <c r="CV718" s="85">
        <f t="shared" si="553"/>
        <v>0</v>
      </c>
      <c r="CW718" s="85">
        <f t="shared" si="549"/>
        <v>0</v>
      </c>
      <c r="CX718" s="77">
        <f t="shared" si="593"/>
        <v>0</v>
      </c>
      <c r="DV718" s="85">
        <v>2</v>
      </c>
      <c r="DW718" s="85">
        <v>4</v>
      </c>
      <c r="DX718" s="85">
        <v>8</v>
      </c>
      <c r="DY718" s="85">
        <v>23</v>
      </c>
      <c r="DZ718" s="85">
        <v>23</v>
      </c>
      <c r="EA718" s="85">
        <v>5</v>
      </c>
      <c r="EB718" s="85">
        <v>1</v>
      </c>
      <c r="EC718" s="85">
        <v>4</v>
      </c>
      <c r="ED718" s="85">
        <v>3</v>
      </c>
      <c r="EE718" s="85">
        <v>8</v>
      </c>
      <c r="EF718" s="85">
        <v>13</v>
      </c>
      <c r="EG718" s="85">
        <v>0</v>
      </c>
      <c r="EH718" s="85">
        <v>1</v>
      </c>
      <c r="EI718" s="85">
        <v>0</v>
      </c>
      <c r="EJ718" s="85">
        <v>0</v>
      </c>
      <c r="EK718" s="85">
        <v>0</v>
      </c>
      <c r="EL718" s="85">
        <v>0</v>
      </c>
      <c r="EM718" s="85">
        <v>1</v>
      </c>
      <c r="ET718" s="85">
        <v>44</v>
      </c>
      <c r="EU718" s="85">
        <v>81</v>
      </c>
      <c r="EV718" s="85">
        <v>46</v>
      </c>
      <c r="EW718" s="85">
        <v>275</v>
      </c>
      <c r="EX718" s="85">
        <v>1020</v>
      </c>
      <c r="EY718" s="85">
        <v>105</v>
      </c>
      <c r="EZ718" s="85">
        <v>5</v>
      </c>
      <c r="FA718" s="85">
        <v>23</v>
      </c>
      <c r="FB718" s="85">
        <v>80</v>
      </c>
      <c r="FC718" s="85">
        <v>174</v>
      </c>
      <c r="FD718" s="85">
        <v>141</v>
      </c>
      <c r="FE718" s="85">
        <v>12</v>
      </c>
      <c r="FL718" s="86">
        <f t="shared" si="594"/>
        <v>0</v>
      </c>
      <c r="FM718" s="99">
        <f t="shared" si="582"/>
        <v>0</v>
      </c>
      <c r="FN718" s="99">
        <f t="shared" si="583"/>
        <v>0</v>
      </c>
      <c r="FO718" s="100">
        <f t="shared" si="584"/>
        <v>0</v>
      </c>
      <c r="FP718" s="100">
        <f t="shared" si="585"/>
        <v>0</v>
      </c>
      <c r="FQ718" s="101">
        <v>0.20295128154240602</v>
      </c>
      <c r="FR718" s="101">
        <v>9.2858865977218819E-2</v>
      </c>
      <c r="FS718" s="101">
        <v>4.1191218535509638E-2</v>
      </c>
      <c r="FT718" s="100" t="s">
        <v>2210</v>
      </c>
      <c r="FU718" s="100" t="s">
        <v>2187</v>
      </c>
      <c r="FV718" s="100" t="s">
        <v>2128</v>
      </c>
      <c r="FW718" s="100" t="s">
        <v>1934</v>
      </c>
      <c r="FX718" s="100" t="s">
        <v>1824</v>
      </c>
      <c r="FY718" s="100" t="s">
        <v>1526</v>
      </c>
      <c r="FZ718" s="100" t="s">
        <v>1919</v>
      </c>
      <c r="GA718" s="100" t="s">
        <v>1832</v>
      </c>
      <c r="GB718" s="100"/>
    </row>
    <row r="719" spans="1:184" hidden="1" x14ac:dyDescent="0.25">
      <c r="A719" s="32" t="s">
        <v>696</v>
      </c>
      <c r="B719" s="90" t="s">
        <v>706</v>
      </c>
      <c r="C719" s="41" t="str">
        <f>'[1]Özet tablo'!P718</f>
        <v>MERSİN</v>
      </c>
      <c r="D719" s="41"/>
      <c r="E719" s="41"/>
      <c r="F719" s="41"/>
      <c r="G719" s="91">
        <v>514</v>
      </c>
      <c r="H719" s="91">
        <v>2426</v>
      </c>
      <c r="I719" s="91">
        <v>3115</v>
      </c>
      <c r="J719" s="91">
        <v>6055</v>
      </c>
      <c r="K719" s="92">
        <v>427</v>
      </c>
      <c r="L719" s="92">
        <v>1973</v>
      </c>
      <c r="M719" s="92">
        <v>3775</v>
      </c>
      <c r="N719" s="92">
        <v>6175</v>
      </c>
      <c r="O719" s="93">
        <v>259</v>
      </c>
      <c r="P719" s="40">
        <v>807</v>
      </c>
      <c r="Q719" s="94">
        <f t="shared" ref="Q719:Q731" si="595">N719-J719</f>
        <v>120</v>
      </c>
      <c r="R719" s="95">
        <f t="shared" ref="R719:R731" si="596">(N719-J719)/J719</f>
        <v>1.981833195706028E-2</v>
      </c>
      <c r="S719" s="96">
        <v>4098</v>
      </c>
      <c r="T719" s="96">
        <v>5431</v>
      </c>
      <c r="U719" s="96">
        <v>4159</v>
      </c>
      <c r="V719" s="96">
        <v>5538</v>
      </c>
      <c r="W719" s="96">
        <v>9590</v>
      </c>
      <c r="X719" s="96">
        <v>13688</v>
      </c>
      <c r="Y719" s="73">
        <f t="shared" si="554"/>
        <v>10.419716935090289</v>
      </c>
      <c r="Z719" s="73">
        <f t="shared" si="555"/>
        <v>36.328484625299204</v>
      </c>
      <c r="AA719" s="73">
        <f t="shared" si="556"/>
        <v>77.590767011300798</v>
      </c>
      <c r="AB719" s="73">
        <f t="shared" si="557"/>
        <v>54.223149113660064</v>
      </c>
      <c r="AC719" s="73">
        <f t="shared" si="558"/>
        <v>41.10900058445354</v>
      </c>
      <c r="AD719" s="97">
        <f t="shared" si="559"/>
        <v>4390</v>
      </c>
      <c r="AE719" s="40">
        <f t="shared" si="560"/>
        <v>932</v>
      </c>
      <c r="AF719" s="98">
        <v>5530</v>
      </c>
      <c r="AG719" s="98">
        <v>4300</v>
      </c>
      <c r="AH719" s="98">
        <v>5536</v>
      </c>
      <c r="AI719" s="98">
        <v>4064</v>
      </c>
      <c r="AJ719" s="98">
        <v>1401</v>
      </c>
      <c r="AK719" s="98">
        <v>1322</v>
      </c>
      <c r="AL719" s="76">
        <v>114</v>
      </c>
      <c r="AM719" s="76">
        <v>221</v>
      </c>
      <c r="AN719" s="77">
        <v>414</v>
      </c>
      <c r="AO719" s="77">
        <v>2104</v>
      </c>
      <c r="AP719" s="77">
        <v>3671</v>
      </c>
      <c r="AQ719" s="77">
        <v>166</v>
      </c>
      <c r="AR719" s="77">
        <f t="shared" si="586"/>
        <v>6355</v>
      </c>
      <c r="AS719" s="77">
        <v>932</v>
      </c>
      <c r="AT719" s="78">
        <v>175</v>
      </c>
      <c r="AU719" s="79">
        <v>569</v>
      </c>
      <c r="AV719" s="80">
        <f t="shared" si="561"/>
        <v>39.681970349115254</v>
      </c>
      <c r="AW719" s="80">
        <f t="shared" si="562"/>
        <v>52.177083333333329</v>
      </c>
      <c r="AX719" s="80">
        <f t="shared" si="563"/>
        <v>71.481299212598429</v>
      </c>
      <c r="AY719" s="81">
        <f t="shared" si="564"/>
        <v>9.6279069767441854</v>
      </c>
      <c r="AZ719" s="81">
        <f t="shared" si="565"/>
        <v>38.005780346820814</v>
      </c>
      <c r="BA719" s="81">
        <f t="shared" si="566"/>
        <v>80.786825251601101</v>
      </c>
      <c r="BB719" s="81">
        <f t="shared" si="567"/>
        <v>59.258249250068175</v>
      </c>
      <c r="BC719" s="81">
        <f t="shared" si="568"/>
        <v>49.452124935995904</v>
      </c>
      <c r="BD719" s="82">
        <f t="shared" si="587"/>
        <v>1050</v>
      </c>
      <c r="BE719" s="83">
        <v>113</v>
      </c>
      <c r="BF719" s="83">
        <v>321</v>
      </c>
      <c r="BG719" s="83">
        <v>421</v>
      </c>
      <c r="BH719" s="83">
        <v>1970</v>
      </c>
      <c r="BI719" s="83">
        <v>3844</v>
      </c>
      <c r="BJ719" s="83">
        <v>247</v>
      </c>
      <c r="BK719" s="77">
        <f t="shared" si="588"/>
        <v>6482</v>
      </c>
      <c r="BL719" s="83">
        <f t="shared" si="569"/>
        <v>95</v>
      </c>
      <c r="BM719" s="84">
        <v>171</v>
      </c>
      <c r="BN719" s="83">
        <f t="shared" si="570"/>
        <v>266</v>
      </c>
      <c r="BO719" s="83">
        <f t="shared" si="571"/>
        <v>323</v>
      </c>
      <c r="BP719" s="83">
        <f t="shared" si="572"/>
        <v>1746</v>
      </c>
      <c r="BQ719" s="83">
        <f t="shared" si="573"/>
        <v>3678</v>
      </c>
      <c r="BR719" s="83">
        <f t="shared" si="574"/>
        <v>231</v>
      </c>
      <c r="BS719" s="77">
        <f t="shared" si="589"/>
        <v>5978</v>
      </c>
      <c r="BT719" s="83">
        <f t="shared" si="575"/>
        <v>5</v>
      </c>
      <c r="BU719" s="77">
        <v>18</v>
      </c>
      <c r="BV719" s="83">
        <f t="shared" si="576"/>
        <v>17</v>
      </c>
      <c r="BW719" s="83">
        <f t="shared" si="577"/>
        <v>22</v>
      </c>
      <c r="BX719" s="83">
        <f t="shared" si="578"/>
        <v>74</v>
      </c>
      <c r="BY719" s="83">
        <f t="shared" si="579"/>
        <v>120</v>
      </c>
      <c r="BZ719" s="83">
        <f t="shared" si="580"/>
        <v>16</v>
      </c>
      <c r="CA719" s="77">
        <f t="shared" si="590"/>
        <v>232</v>
      </c>
      <c r="CB719" s="85">
        <v>8</v>
      </c>
      <c r="CC719" s="77">
        <v>24</v>
      </c>
      <c r="CD719" s="85">
        <v>29</v>
      </c>
      <c r="CE719" s="85">
        <v>76</v>
      </c>
      <c r="CF719" s="85">
        <v>103</v>
      </c>
      <c r="CG719" s="85">
        <v>34</v>
      </c>
      <c r="CH719" s="85">
        <v>0</v>
      </c>
      <c r="CI719" s="77">
        <f t="shared" si="591"/>
        <v>213</v>
      </c>
      <c r="CP719" s="77">
        <f t="shared" si="592"/>
        <v>0</v>
      </c>
      <c r="CQ719" s="85">
        <f t="shared" si="581"/>
        <v>5</v>
      </c>
      <c r="CR719" s="77">
        <v>8</v>
      </c>
      <c r="CS719" s="85">
        <f t="shared" si="550"/>
        <v>9</v>
      </c>
      <c r="CT719" s="85">
        <f t="shared" si="551"/>
        <v>0</v>
      </c>
      <c r="CU719" s="85">
        <f t="shared" si="552"/>
        <v>47</v>
      </c>
      <c r="CV719" s="85">
        <f t="shared" si="553"/>
        <v>12</v>
      </c>
      <c r="CW719" s="85">
        <f t="shared" si="549"/>
        <v>0</v>
      </c>
      <c r="CX719" s="77">
        <f t="shared" si="593"/>
        <v>59</v>
      </c>
      <c r="CY719" s="85">
        <v>5</v>
      </c>
      <c r="CZ719" s="85">
        <v>9</v>
      </c>
      <c r="DA719" s="85">
        <v>0</v>
      </c>
      <c r="DB719" s="85">
        <v>47</v>
      </c>
      <c r="DC719" s="85">
        <v>12</v>
      </c>
      <c r="DD719" s="85">
        <v>0</v>
      </c>
      <c r="DP719" s="85">
        <v>2</v>
      </c>
      <c r="DQ719" s="85">
        <v>6</v>
      </c>
      <c r="DR719" s="85">
        <v>13</v>
      </c>
      <c r="DS719" s="85">
        <v>53</v>
      </c>
      <c r="DT719" s="85">
        <v>47</v>
      </c>
      <c r="DU719" s="85">
        <v>2</v>
      </c>
      <c r="DV719" s="85">
        <v>3</v>
      </c>
      <c r="DW719" s="85">
        <v>9</v>
      </c>
      <c r="DX719" s="85">
        <v>8</v>
      </c>
      <c r="DY719" s="85">
        <v>28</v>
      </c>
      <c r="DZ719" s="85">
        <v>80</v>
      </c>
      <c r="EA719" s="85">
        <v>11</v>
      </c>
      <c r="EB719" s="85">
        <v>2</v>
      </c>
      <c r="EC719" s="85">
        <v>8</v>
      </c>
      <c r="ED719" s="85">
        <v>14</v>
      </c>
      <c r="EE719" s="85">
        <v>46</v>
      </c>
      <c r="EF719" s="85">
        <v>40</v>
      </c>
      <c r="EG719" s="85">
        <v>5</v>
      </c>
      <c r="ET719" s="85">
        <v>84</v>
      </c>
      <c r="EU719" s="85">
        <v>180</v>
      </c>
      <c r="EV719" s="85">
        <v>60</v>
      </c>
      <c r="EW719" s="85">
        <v>1060</v>
      </c>
      <c r="EX719" s="85">
        <v>2665</v>
      </c>
      <c r="EY719" s="85">
        <v>173</v>
      </c>
      <c r="EZ719" s="85">
        <v>9</v>
      </c>
      <c r="FA719" s="85">
        <v>80</v>
      </c>
      <c r="FB719" s="85">
        <v>250</v>
      </c>
      <c r="FC719" s="85">
        <v>633</v>
      </c>
      <c r="FD719" s="85">
        <v>966</v>
      </c>
      <c r="FE719" s="85">
        <v>56</v>
      </c>
      <c r="FL719" s="86">
        <f t="shared" si="594"/>
        <v>604</v>
      </c>
      <c r="FM719" s="99">
        <f t="shared" si="582"/>
        <v>30</v>
      </c>
      <c r="FN719" s="99">
        <f t="shared" si="583"/>
        <v>6</v>
      </c>
      <c r="FO719" s="100">
        <f t="shared" si="584"/>
        <v>5.0999999999999996</v>
      </c>
      <c r="FP719" s="100">
        <f t="shared" si="585"/>
        <v>1026</v>
      </c>
      <c r="FQ719" s="101">
        <v>0.17408770542736865</v>
      </c>
      <c r="FR719" s="101">
        <v>3.4565700842438846E-2</v>
      </c>
      <c r="FS719" s="101">
        <v>3.0224923901561562E-2</v>
      </c>
      <c r="FT719" s="100" t="s">
        <v>1556</v>
      </c>
      <c r="FU719" s="100" t="s">
        <v>2212</v>
      </c>
      <c r="FV719" s="100" t="s">
        <v>1840</v>
      </c>
      <c r="FW719" s="100" t="s">
        <v>2146</v>
      </c>
      <c r="FX719" s="100" t="s">
        <v>2259</v>
      </c>
      <c r="FY719" s="100" t="s">
        <v>2125</v>
      </c>
      <c r="FZ719" s="100" t="s">
        <v>2265</v>
      </c>
      <c r="GA719" s="100" t="s">
        <v>1555</v>
      </c>
      <c r="GB719" s="100"/>
    </row>
    <row r="720" spans="1:184" hidden="1" x14ac:dyDescent="0.25">
      <c r="A720" s="32" t="s">
        <v>696</v>
      </c>
      <c r="B720" s="90" t="s">
        <v>707</v>
      </c>
      <c r="C720" s="41" t="str">
        <f>'[1]Özet tablo'!P719</f>
        <v>MERSİN</v>
      </c>
      <c r="D720" s="41"/>
      <c r="E720" s="41"/>
      <c r="F720" s="41"/>
      <c r="G720" s="91">
        <v>498</v>
      </c>
      <c r="H720" s="91">
        <v>2186</v>
      </c>
      <c r="I720" s="91">
        <v>2984</v>
      </c>
      <c r="J720" s="91">
        <v>5668</v>
      </c>
      <c r="K720" s="92">
        <v>321</v>
      </c>
      <c r="L720" s="92">
        <v>1679</v>
      </c>
      <c r="M720" s="92">
        <v>3153</v>
      </c>
      <c r="N720" s="92">
        <v>5153</v>
      </c>
      <c r="O720" s="93">
        <v>214</v>
      </c>
      <c r="P720" s="40">
        <v>802</v>
      </c>
      <c r="Q720" s="94">
        <f t="shared" si="595"/>
        <v>-515</v>
      </c>
      <c r="R720" s="95">
        <f t="shared" si="596"/>
        <v>-9.0860973888496829E-2</v>
      </c>
      <c r="S720" s="96">
        <v>3604</v>
      </c>
      <c r="T720" s="96">
        <v>5040</v>
      </c>
      <c r="U720" s="96">
        <v>3772</v>
      </c>
      <c r="V720" s="96">
        <v>5083</v>
      </c>
      <c r="W720" s="96">
        <v>8812</v>
      </c>
      <c r="X720" s="96">
        <v>12416</v>
      </c>
      <c r="Y720" s="73">
        <f t="shared" si="554"/>
        <v>8.9067702552719208</v>
      </c>
      <c r="Z720" s="73">
        <f t="shared" si="555"/>
        <v>33.313492063492063</v>
      </c>
      <c r="AA720" s="73">
        <f t="shared" si="556"/>
        <v>68.001060445387068</v>
      </c>
      <c r="AB720" s="73">
        <f t="shared" si="557"/>
        <v>48.161597821152974</v>
      </c>
      <c r="AC720" s="73">
        <f t="shared" si="558"/>
        <v>36.767074742268044</v>
      </c>
      <c r="AD720" s="97">
        <f t="shared" si="559"/>
        <v>4568</v>
      </c>
      <c r="AE720" s="40">
        <f t="shared" si="560"/>
        <v>1207</v>
      </c>
      <c r="AF720" s="98">
        <v>5007</v>
      </c>
      <c r="AG720" s="98">
        <v>3917</v>
      </c>
      <c r="AH720" s="98">
        <v>4934</v>
      </c>
      <c r="AI720" s="98">
        <v>3798</v>
      </c>
      <c r="AJ720" s="98">
        <v>1345</v>
      </c>
      <c r="AK720" s="98">
        <v>1246</v>
      </c>
      <c r="AL720" s="76">
        <v>58</v>
      </c>
      <c r="AM720" s="76">
        <v>124</v>
      </c>
      <c r="AN720" s="77">
        <v>308</v>
      </c>
      <c r="AO720" s="77">
        <v>1418</v>
      </c>
      <c r="AP720" s="77">
        <v>2925</v>
      </c>
      <c r="AQ720" s="77">
        <v>191</v>
      </c>
      <c r="AR720" s="77">
        <f t="shared" si="586"/>
        <v>4842</v>
      </c>
      <c r="AS720" s="77">
        <v>924</v>
      </c>
      <c r="AT720" s="78">
        <v>153</v>
      </c>
      <c r="AU720" s="79">
        <v>525</v>
      </c>
      <c r="AV720" s="80">
        <f t="shared" si="561"/>
        <v>32.404406999351913</v>
      </c>
      <c r="AW720" s="80">
        <f t="shared" si="562"/>
        <v>41.342189647274388</v>
      </c>
      <c r="AX720" s="80">
        <f t="shared" si="563"/>
        <v>57.71458662453923</v>
      </c>
      <c r="AY720" s="81">
        <f t="shared" si="564"/>
        <v>7.8631605820781214</v>
      </c>
      <c r="AZ720" s="81">
        <f t="shared" si="565"/>
        <v>28.739359546007297</v>
      </c>
      <c r="BA720" s="81">
        <f t="shared" si="566"/>
        <v>70.056387322574381</v>
      </c>
      <c r="BB720" s="81">
        <f t="shared" si="567"/>
        <v>49.826337203532802</v>
      </c>
      <c r="BC720" s="81">
        <f t="shared" si="568"/>
        <v>43.167770419426049</v>
      </c>
      <c r="BD720" s="82">
        <f t="shared" si="587"/>
        <v>1540</v>
      </c>
      <c r="BE720" s="83">
        <v>60</v>
      </c>
      <c r="BF720" s="83">
        <v>229</v>
      </c>
      <c r="BG720" s="83">
        <v>272</v>
      </c>
      <c r="BH720" s="83">
        <v>1336</v>
      </c>
      <c r="BI720" s="83">
        <v>3094</v>
      </c>
      <c r="BJ720" s="83">
        <v>281</v>
      </c>
      <c r="BK720" s="77">
        <f t="shared" si="588"/>
        <v>4983</v>
      </c>
      <c r="BL720" s="83">
        <f t="shared" si="569"/>
        <v>53</v>
      </c>
      <c r="BM720" s="84">
        <v>112</v>
      </c>
      <c r="BN720" s="83">
        <f t="shared" si="570"/>
        <v>214</v>
      </c>
      <c r="BO720" s="83">
        <f t="shared" si="571"/>
        <v>266</v>
      </c>
      <c r="BP720" s="83">
        <f t="shared" si="572"/>
        <v>1238</v>
      </c>
      <c r="BQ720" s="83">
        <f t="shared" si="573"/>
        <v>2967</v>
      </c>
      <c r="BR720" s="83">
        <f t="shared" si="574"/>
        <v>270</v>
      </c>
      <c r="BS720" s="77">
        <f t="shared" si="589"/>
        <v>4741</v>
      </c>
      <c r="BT720" s="83">
        <f t="shared" si="575"/>
        <v>3</v>
      </c>
      <c r="BU720" s="77">
        <v>10</v>
      </c>
      <c r="BV720" s="83">
        <f t="shared" si="576"/>
        <v>11</v>
      </c>
      <c r="BW720" s="83">
        <f t="shared" si="577"/>
        <v>6</v>
      </c>
      <c r="BX720" s="83">
        <f t="shared" si="578"/>
        <v>53</v>
      </c>
      <c r="BY720" s="83">
        <f t="shared" si="579"/>
        <v>112</v>
      </c>
      <c r="BZ720" s="83">
        <f t="shared" si="580"/>
        <v>10</v>
      </c>
      <c r="CA720" s="77">
        <f t="shared" si="590"/>
        <v>181</v>
      </c>
      <c r="CC720" s="77"/>
      <c r="CI720" s="77">
        <f t="shared" si="591"/>
        <v>0</v>
      </c>
      <c r="CP720" s="77">
        <f t="shared" si="592"/>
        <v>0</v>
      </c>
      <c r="CQ720" s="85">
        <f t="shared" si="581"/>
        <v>4</v>
      </c>
      <c r="CR720" s="77">
        <v>2</v>
      </c>
      <c r="CS720" s="85">
        <f t="shared" si="550"/>
        <v>4</v>
      </c>
      <c r="CT720" s="85">
        <f t="shared" si="551"/>
        <v>0</v>
      </c>
      <c r="CU720" s="85">
        <f t="shared" si="552"/>
        <v>45</v>
      </c>
      <c r="CV720" s="85">
        <f t="shared" si="553"/>
        <v>15</v>
      </c>
      <c r="CW720" s="85">
        <f t="shared" si="549"/>
        <v>1</v>
      </c>
      <c r="CX720" s="77">
        <f t="shared" si="593"/>
        <v>61</v>
      </c>
      <c r="CY720" s="85">
        <v>4</v>
      </c>
      <c r="CZ720" s="85">
        <v>4</v>
      </c>
      <c r="DA720" s="85">
        <v>0</v>
      </c>
      <c r="DB720" s="85">
        <v>45</v>
      </c>
      <c r="DC720" s="85">
        <v>15</v>
      </c>
      <c r="DD720" s="85">
        <v>1</v>
      </c>
      <c r="DP720" s="85">
        <v>1</v>
      </c>
      <c r="DQ720" s="85">
        <v>3</v>
      </c>
      <c r="DR720" s="85">
        <v>10</v>
      </c>
      <c r="DS720" s="85">
        <v>11</v>
      </c>
      <c r="DT720" s="85">
        <v>16</v>
      </c>
      <c r="DU720" s="85">
        <v>3</v>
      </c>
      <c r="DV720" s="85">
        <v>3</v>
      </c>
      <c r="DW720" s="85">
        <v>11</v>
      </c>
      <c r="DX720" s="85">
        <v>6</v>
      </c>
      <c r="DY720" s="85">
        <v>53</v>
      </c>
      <c r="DZ720" s="85">
        <v>112</v>
      </c>
      <c r="EA720" s="85">
        <v>10</v>
      </c>
      <c r="EH720" s="85">
        <v>1</v>
      </c>
      <c r="EI720" s="85">
        <v>1</v>
      </c>
      <c r="EJ720" s="85">
        <v>0</v>
      </c>
      <c r="EK720" s="85">
        <v>0</v>
      </c>
      <c r="EL720" s="85">
        <v>2</v>
      </c>
      <c r="EM720" s="85">
        <v>0</v>
      </c>
      <c r="ET720" s="85">
        <v>41</v>
      </c>
      <c r="EU720" s="85">
        <v>129</v>
      </c>
      <c r="EV720" s="85">
        <v>20</v>
      </c>
      <c r="EW720" s="85">
        <v>650</v>
      </c>
      <c r="EX720" s="85">
        <v>2031</v>
      </c>
      <c r="EY720" s="85">
        <v>201</v>
      </c>
      <c r="EZ720" s="85">
        <v>10</v>
      </c>
      <c r="FA720" s="85">
        <v>81</v>
      </c>
      <c r="FB720" s="85">
        <v>236</v>
      </c>
      <c r="FC720" s="85">
        <v>577</v>
      </c>
      <c r="FD720" s="85">
        <v>918</v>
      </c>
      <c r="FE720" s="85">
        <v>66</v>
      </c>
      <c r="FL720" s="86">
        <f t="shared" si="594"/>
        <v>1425.3999999999996</v>
      </c>
      <c r="FM720" s="99">
        <f t="shared" si="582"/>
        <v>71</v>
      </c>
      <c r="FN720" s="99">
        <f t="shared" si="583"/>
        <v>14</v>
      </c>
      <c r="FO720" s="100">
        <f t="shared" si="584"/>
        <v>12.07</v>
      </c>
      <c r="FP720" s="100">
        <f t="shared" si="585"/>
        <v>2394</v>
      </c>
      <c r="FQ720" s="101">
        <v>3.201546333422025E-2</v>
      </c>
      <c r="FR720" s="101">
        <v>1.1794333358536796E-2</v>
      </c>
      <c r="FS720" s="101">
        <v>-1.6982456140350818E-2</v>
      </c>
      <c r="FT720" s="100" t="s">
        <v>1471</v>
      </c>
      <c r="FU720" s="100" t="s">
        <v>1472</v>
      </c>
      <c r="FV720" s="100" t="s">
        <v>1473</v>
      </c>
      <c r="FW720" s="100" t="s">
        <v>1467</v>
      </c>
      <c r="FX720" s="100" t="s">
        <v>1474</v>
      </c>
      <c r="FY720" s="100" t="s">
        <v>1425</v>
      </c>
      <c r="FZ720" s="100" t="s">
        <v>1462</v>
      </c>
      <c r="GA720" s="100" t="s">
        <v>1447</v>
      </c>
      <c r="GB720" s="100"/>
    </row>
    <row r="721" spans="1:184" hidden="1" x14ac:dyDescent="0.25">
      <c r="A721" s="32" t="s">
        <v>696</v>
      </c>
      <c r="B721" s="90" t="s">
        <v>1089</v>
      </c>
      <c r="C721" s="41" t="str">
        <f>'[1]Özet tablo'!P720</f>
        <v>MERSİN</v>
      </c>
      <c r="D721" s="41"/>
      <c r="E721" s="41"/>
      <c r="F721" s="41"/>
      <c r="G721" s="91">
        <v>748</v>
      </c>
      <c r="H721" s="91">
        <v>1916</v>
      </c>
      <c r="I721" s="91">
        <v>2555</v>
      </c>
      <c r="J721" s="91">
        <v>5219</v>
      </c>
      <c r="K721" s="92">
        <v>1001</v>
      </c>
      <c r="L721" s="92">
        <v>2318</v>
      </c>
      <c r="M721" s="92">
        <v>3036</v>
      </c>
      <c r="N721" s="92">
        <v>6355</v>
      </c>
      <c r="O721" s="93">
        <v>93</v>
      </c>
      <c r="P721" s="40">
        <v>754</v>
      </c>
      <c r="Q721" s="94">
        <f t="shared" si="595"/>
        <v>1136</v>
      </c>
      <c r="R721" s="95">
        <f t="shared" si="596"/>
        <v>0.21766621958229546</v>
      </c>
      <c r="S721" s="96">
        <v>2389</v>
      </c>
      <c r="T721" s="96">
        <v>3266</v>
      </c>
      <c r="U721" s="96">
        <v>2431</v>
      </c>
      <c r="V721" s="96">
        <v>3323</v>
      </c>
      <c r="W721" s="96">
        <v>5697</v>
      </c>
      <c r="X721" s="96">
        <v>8086</v>
      </c>
      <c r="Y721" s="73">
        <f t="shared" si="554"/>
        <v>41.900376726663872</v>
      </c>
      <c r="Z721" s="73">
        <f t="shared" si="555"/>
        <v>70.973668095529689</v>
      </c>
      <c r="AA721" s="73">
        <f t="shared" si="556"/>
        <v>97.696421225832992</v>
      </c>
      <c r="AB721" s="73">
        <f t="shared" si="557"/>
        <v>82.376689485694214</v>
      </c>
      <c r="AC721" s="73">
        <f t="shared" si="558"/>
        <v>70.418006430868161</v>
      </c>
      <c r="AD721" s="97">
        <f t="shared" si="559"/>
        <v>1004</v>
      </c>
      <c r="AE721" s="40">
        <f t="shared" si="560"/>
        <v>56</v>
      </c>
      <c r="AF721" s="98">
        <v>3314</v>
      </c>
      <c r="AG721" s="98">
        <v>2540</v>
      </c>
      <c r="AH721" s="98">
        <v>3264</v>
      </c>
      <c r="AI721" s="98">
        <v>2493</v>
      </c>
      <c r="AJ721" s="98">
        <v>939</v>
      </c>
      <c r="AK721" s="98">
        <v>779</v>
      </c>
      <c r="AL721" s="76">
        <v>61</v>
      </c>
      <c r="AM721" s="76">
        <v>234</v>
      </c>
      <c r="AN721" s="77">
        <v>1044</v>
      </c>
      <c r="AO721" s="77">
        <v>2285</v>
      </c>
      <c r="AP721" s="77">
        <v>2993</v>
      </c>
      <c r="AQ721" s="77">
        <v>197</v>
      </c>
      <c r="AR721" s="77">
        <f t="shared" si="586"/>
        <v>6519</v>
      </c>
      <c r="AS721" s="77">
        <v>895</v>
      </c>
      <c r="AT721" s="78">
        <v>67</v>
      </c>
      <c r="AU721" s="79">
        <v>236</v>
      </c>
      <c r="AV721" s="80">
        <f t="shared" si="561"/>
        <v>66.342141863699581</v>
      </c>
      <c r="AW721" s="80">
        <f t="shared" si="562"/>
        <v>79.555323953447981</v>
      </c>
      <c r="AX721" s="80">
        <f t="shared" si="563"/>
        <v>92.057761732851986</v>
      </c>
      <c r="AY721" s="81">
        <f t="shared" si="564"/>
        <v>41.102362204724407</v>
      </c>
      <c r="AZ721" s="81">
        <f t="shared" si="565"/>
        <v>70.006127450980387</v>
      </c>
      <c r="BA721" s="81">
        <f t="shared" si="566"/>
        <v>96.037296037296045</v>
      </c>
      <c r="BB721" s="81">
        <f t="shared" si="567"/>
        <v>83.348267622461165</v>
      </c>
      <c r="BC721" s="81">
        <f t="shared" si="568"/>
        <v>72.672471533824506</v>
      </c>
      <c r="BD721" s="82">
        <f t="shared" si="587"/>
        <v>136</v>
      </c>
      <c r="BE721" s="83">
        <v>75</v>
      </c>
      <c r="BF721" s="83">
        <v>347</v>
      </c>
      <c r="BG721" s="83">
        <v>1038</v>
      </c>
      <c r="BH721" s="83">
        <v>2210</v>
      </c>
      <c r="BI721" s="83">
        <v>3064</v>
      </c>
      <c r="BJ721" s="83">
        <v>280</v>
      </c>
      <c r="BK721" s="77">
        <f t="shared" si="588"/>
        <v>6592</v>
      </c>
      <c r="BL721" s="83">
        <f t="shared" si="569"/>
        <v>34</v>
      </c>
      <c r="BM721" s="84">
        <v>115</v>
      </c>
      <c r="BN721" s="83">
        <f t="shared" si="570"/>
        <v>203</v>
      </c>
      <c r="BO721" s="83">
        <f t="shared" si="571"/>
        <v>559</v>
      </c>
      <c r="BP721" s="83">
        <f t="shared" si="572"/>
        <v>1616</v>
      </c>
      <c r="BQ721" s="83">
        <f t="shared" si="573"/>
        <v>2567</v>
      </c>
      <c r="BR721" s="83">
        <f t="shared" si="574"/>
        <v>232</v>
      </c>
      <c r="BS721" s="77">
        <f t="shared" si="589"/>
        <v>4974</v>
      </c>
      <c r="BT721" s="83">
        <f t="shared" si="575"/>
        <v>12</v>
      </c>
      <c r="BU721" s="77">
        <v>69</v>
      </c>
      <c r="BV721" s="83">
        <f t="shared" si="576"/>
        <v>71</v>
      </c>
      <c r="BW721" s="83">
        <f t="shared" si="577"/>
        <v>241</v>
      </c>
      <c r="BX721" s="83">
        <f t="shared" si="578"/>
        <v>345</v>
      </c>
      <c r="BY721" s="83">
        <f t="shared" si="579"/>
        <v>368</v>
      </c>
      <c r="BZ721" s="83">
        <f t="shared" si="580"/>
        <v>43</v>
      </c>
      <c r="CA721" s="77">
        <f t="shared" si="590"/>
        <v>997</v>
      </c>
      <c r="CB721" s="85">
        <v>23</v>
      </c>
      <c r="CC721" s="77">
        <v>50</v>
      </c>
      <c r="CD721" s="85">
        <v>65</v>
      </c>
      <c r="CE721" s="85">
        <v>236</v>
      </c>
      <c r="CF721" s="85">
        <v>194</v>
      </c>
      <c r="CG721" s="85">
        <v>101</v>
      </c>
      <c r="CH721" s="85">
        <v>3</v>
      </c>
      <c r="CI721" s="77">
        <f t="shared" si="591"/>
        <v>534</v>
      </c>
      <c r="CP721" s="77">
        <f t="shared" si="592"/>
        <v>0</v>
      </c>
      <c r="CQ721" s="85">
        <f t="shared" si="581"/>
        <v>6</v>
      </c>
      <c r="CR721" s="77"/>
      <c r="CS721" s="85">
        <f t="shared" si="550"/>
        <v>8</v>
      </c>
      <c r="CT721" s="85">
        <f t="shared" si="551"/>
        <v>2</v>
      </c>
      <c r="CU721" s="85">
        <f t="shared" si="552"/>
        <v>55</v>
      </c>
      <c r="CV721" s="85">
        <f t="shared" si="553"/>
        <v>28</v>
      </c>
      <c r="CW721" s="85">
        <f t="shared" si="549"/>
        <v>2</v>
      </c>
      <c r="CX721" s="77">
        <f t="shared" si="593"/>
        <v>87</v>
      </c>
      <c r="CY721" s="85">
        <v>6</v>
      </c>
      <c r="CZ721" s="85">
        <v>8</v>
      </c>
      <c r="DA721" s="85">
        <v>2</v>
      </c>
      <c r="DB721" s="85">
        <v>55</v>
      </c>
      <c r="DC721" s="85">
        <v>28</v>
      </c>
      <c r="DD721" s="85">
        <v>2</v>
      </c>
      <c r="DV721" s="85">
        <v>3</v>
      </c>
      <c r="DW721" s="85">
        <v>19</v>
      </c>
      <c r="DX721" s="85">
        <v>44</v>
      </c>
      <c r="DY721" s="85">
        <v>96</v>
      </c>
      <c r="DZ721" s="85">
        <v>139</v>
      </c>
      <c r="EA721" s="85">
        <v>27</v>
      </c>
      <c r="EB721" s="85">
        <v>9</v>
      </c>
      <c r="EC721" s="85">
        <v>52</v>
      </c>
      <c r="ED721" s="85">
        <v>197</v>
      </c>
      <c r="EE721" s="85">
        <v>249</v>
      </c>
      <c r="EF721" s="85">
        <v>229</v>
      </c>
      <c r="EG721" s="85">
        <v>16</v>
      </c>
      <c r="EH721" s="85">
        <v>1</v>
      </c>
      <c r="EI721" s="85">
        <v>0</v>
      </c>
      <c r="EJ721" s="85">
        <v>0</v>
      </c>
      <c r="EK721" s="85">
        <v>0</v>
      </c>
      <c r="EL721" s="85">
        <v>2</v>
      </c>
      <c r="EM721" s="85">
        <v>0</v>
      </c>
      <c r="ET721" s="85">
        <v>25</v>
      </c>
      <c r="EU721" s="85">
        <v>90</v>
      </c>
      <c r="EV721" s="85">
        <v>54</v>
      </c>
      <c r="EW721" s="85">
        <v>649</v>
      </c>
      <c r="EX721" s="85">
        <v>1351</v>
      </c>
      <c r="EY721" s="85">
        <v>132</v>
      </c>
      <c r="EZ721" s="85">
        <v>8</v>
      </c>
      <c r="FA721" s="85">
        <v>113</v>
      </c>
      <c r="FB721" s="85">
        <v>505</v>
      </c>
      <c r="FC721" s="85">
        <v>967</v>
      </c>
      <c r="FD721" s="85">
        <v>1214</v>
      </c>
      <c r="FE721" s="85">
        <v>100</v>
      </c>
      <c r="FL721" s="86">
        <f t="shared" si="594"/>
        <v>0</v>
      </c>
      <c r="FM721" s="99">
        <f t="shared" si="582"/>
        <v>0</v>
      </c>
      <c r="FN721" s="99">
        <f t="shared" si="583"/>
        <v>0</v>
      </c>
      <c r="FO721" s="100">
        <f t="shared" si="584"/>
        <v>0</v>
      </c>
      <c r="FP721" s="100">
        <f t="shared" si="585"/>
        <v>0</v>
      </c>
      <c r="FQ721" s="101">
        <v>0.23934897443956676</v>
      </c>
      <c r="FR721" s="101">
        <v>0.16251918077879693</v>
      </c>
      <c r="FS721" s="101">
        <v>9.8504625938022339E-2</v>
      </c>
      <c r="FT721" s="100" t="s">
        <v>1845</v>
      </c>
      <c r="FU721" s="100" t="s">
        <v>1769</v>
      </c>
      <c r="FV721" s="100" t="s">
        <v>1872</v>
      </c>
      <c r="FW721" s="100" t="s">
        <v>1791</v>
      </c>
      <c r="FX721" s="100" t="s">
        <v>1572</v>
      </c>
      <c r="FY721" s="100" t="s">
        <v>1658</v>
      </c>
      <c r="FZ721" s="100" t="s">
        <v>1491</v>
      </c>
      <c r="GA721" s="100" t="s">
        <v>1580</v>
      </c>
      <c r="GB721" s="100"/>
    </row>
    <row r="722" spans="1:184" hidden="1" x14ac:dyDescent="0.25">
      <c r="A722" s="32" t="s">
        <v>708</v>
      </c>
      <c r="B722" s="90" t="s">
        <v>709</v>
      </c>
      <c r="C722" s="41" t="str">
        <f>'[1]Özet tablo'!P721</f>
        <v>MUĞLA</v>
      </c>
      <c r="D722" s="41"/>
      <c r="E722" s="41"/>
      <c r="F722" s="41"/>
      <c r="G722" s="91">
        <v>293</v>
      </c>
      <c r="H722" s="91">
        <v>677</v>
      </c>
      <c r="I722" s="91">
        <v>1187</v>
      </c>
      <c r="J722" s="91">
        <v>2157</v>
      </c>
      <c r="K722" s="92">
        <v>389</v>
      </c>
      <c r="L722" s="92">
        <v>712</v>
      </c>
      <c r="M722" s="92">
        <v>1450</v>
      </c>
      <c r="N722" s="92">
        <v>2551</v>
      </c>
      <c r="O722" s="93">
        <v>30</v>
      </c>
      <c r="P722" s="40">
        <v>377</v>
      </c>
      <c r="Q722" s="94">
        <f t="shared" si="595"/>
        <v>394</v>
      </c>
      <c r="R722" s="95">
        <f t="shared" si="596"/>
        <v>0.18266110338433009</v>
      </c>
      <c r="S722" s="96">
        <v>1484</v>
      </c>
      <c r="T722" s="96">
        <v>1929</v>
      </c>
      <c r="U722" s="96">
        <v>1501</v>
      </c>
      <c r="V722" s="96">
        <v>1977</v>
      </c>
      <c r="W722" s="96">
        <v>3430</v>
      </c>
      <c r="X722" s="96">
        <v>4914</v>
      </c>
      <c r="Y722" s="73">
        <f t="shared" si="554"/>
        <v>26.212938005390836</v>
      </c>
      <c r="Z722" s="73">
        <f t="shared" si="555"/>
        <v>36.910316226023845</v>
      </c>
      <c r="AA722" s="73">
        <f t="shared" si="556"/>
        <v>73.48434377081945</v>
      </c>
      <c r="AB722" s="73">
        <f t="shared" si="557"/>
        <v>52.915451895043731</v>
      </c>
      <c r="AC722" s="73">
        <f t="shared" si="558"/>
        <v>44.851444851444846</v>
      </c>
      <c r="AD722" s="97">
        <f t="shared" si="559"/>
        <v>1615</v>
      </c>
      <c r="AE722" s="40">
        <f t="shared" si="560"/>
        <v>398</v>
      </c>
      <c r="AF722" s="98">
        <v>1979</v>
      </c>
      <c r="AG722" s="98">
        <v>1588</v>
      </c>
      <c r="AH722" s="98">
        <v>1981</v>
      </c>
      <c r="AI722" s="98">
        <v>1502</v>
      </c>
      <c r="AJ722" s="98">
        <v>490</v>
      </c>
      <c r="AK722" s="98">
        <v>472</v>
      </c>
      <c r="AL722" s="76">
        <v>58</v>
      </c>
      <c r="AM722" s="76">
        <v>144</v>
      </c>
      <c r="AN722" s="77">
        <v>382</v>
      </c>
      <c r="AO722" s="77">
        <v>836</v>
      </c>
      <c r="AP722" s="77">
        <v>1479</v>
      </c>
      <c r="AQ722" s="77">
        <v>60</v>
      </c>
      <c r="AR722" s="77">
        <f t="shared" si="586"/>
        <v>2757</v>
      </c>
      <c r="AS722" s="77">
        <v>415</v>
      </c>
      <c r="AT722" s="78">
        <v>28</v>
      </c>
      <c r="AU722" s="79">
        <v>101</v>
      </c>
      <c r="AV722" s="80">
        <f t="shared" si="561"/>
        <v>48.737864077669904</v>
      </c>
      <c r="AW722" s="80">
        <f t="shared" si="562"/>
        <v>56.273327591157049</v>
      </c>
      <c r="AX722" s="80">
        <f t="shared" si="563"/>
        <v>74.833555259653792</v>
      </c>
      <c r="AY722" s="81">
        <f t="shared" si="564"/>
        <v>24.055415617128464</v>
      </c>
      <c r="AZ722" s="81">
        <f t="shared" si="565"/>
        <v>42.200908632004037</v>
      </c>
      <c r="BA722" s="81">
        <f t="shared" si="566"/>
        <v>80.722891566265062</v>
      </c>
      <c r="BB722" s="81">
        <f t="shared" si="567"/>
        <v>61.515227787566076</v>
      </c>
      <c r="BC722" s="81">
        <f t="shared" si="568"/>
        <v>55.586592178770957</v>
      </c>
      <c r="BD722" s="82">
        <f t="shared" si="587"/>
        <v>384</v>
      </c>
      <c r="BE722" s="83">
        <v>60</v>
      </c>
      <c r="BF722" s="83">
        <v>186</v>
      </c>
      <c r="BG722" s="83">
        <v>388</v>
      </c>
      <c r="BH722" s="83">
        <v>791</v>
      </c>
      <c r="BI722" s="83">
        <v>1552</v>
      </c>
      <c r="BJ722" s="83">
        <v>94</v>
      </c>
      <c r="BK722" s="77">
        <f t="shared" si="588"/>
        <v>2825</v>
      </c>
      <c r="BL722" s="83">
        <f t="shared" si="569"/>
        <v>38</v>
      </c>
      <c r="BM722" s="84">
        <v>79</v>
      </c>
      <c r="BN722" s="83">
        <f t="shared" si="570"/>
        <v>114</v>
      </c>
      <c r="BO722" s="83">
        <f t="shared" si="571"/>
        <v>181</v>
      </c>
      <c r="BP722" s="83">
        <f t="shared" si="572"/>
        <v>489</v>
      </c>
      <c r="BQ722" s="83">
        <f t="shared" si="573"/>
        <v>1272</v>
      </c>
      <c r="BR722" s="83">
        <f t="shared" si="574"/>
        <v>83</v>
      </c>
      <c r="BS722" s="77">
        <f t="shared" si="589"/>
        <v>2025</v>
      </c>
      <c r="BT722" s="83">
        <f t="shared" si="575"/>
        <v>16</v>
      </c>
      <c r="BU722" s="77">
        <v>47</v>
      </c>
      <c r="BV722" s="83">
        <f t="shared" si="576"/>
        <v>52</v>
      </c>
      <c r="BW722" s="83">
        <f t="shared" si="577"/>
        <v>143</v>
      </c>
      <c r="BX722" s="83">
        <f t="shared" si="578"/>
        <v>220</v>
      </c>
      <c r="BY722" s="83">
        <f t="shared" si="579"/>
        <v>218</v>
      </c>
      <c r="BZ722" s="83">
        <f t="shared" si="580"/>
        <v>10</v>
      </c>
      <c r="CA722" s="77">
        <f t="shared" si="590"/>
        <v>591</v>
      </c>
      <c r="CB722" s="85">
        <v>5</v>
      </c>
      <c r="CC722" s="77">
        <v>17</v>
      </c>
      <c r="CD722" s="85">
        <v>19</v>
      </c>
      <c r="CE722" s="85">
        <v>64</v>
      </c>
      <c r="CF722" s="85">
        <v>72</v>
      </c>
      <c r="CG722" s="85">
        <v>58</v>
      </c>
      <c r="CH722" s="85">
        <v>1</v>
      </c>
      <c r="CI722" s="77">
        <f t="shared" si="591"/>
        <v>195</v>
      </c>
      <c r="CP722" s="77">
        <f t="shared" si="592"/>
        <v>0</v>
      </c>
      <c r="CQ722" s="85">
        <f t="shared" si="581"/>
        <v>1</v>
      </c>
      <c r="CR722" s="77">
        <v>1</v>
      </c>
      <c r="CS722" s="85">
        <f t="shared" si="550"/>
        <v>1</v>
      </c>
      <c r="CT722" s="85">
        <f t="shared" si="551"/>
        <v>0</v>
      </c>
      <c r="CU722" s="85">
        <f t="shared" si="552"/>
        <v>10</v>
      </c>
      <c r="CV722" s="85">
        <f t="shared" si="553"/>
        <v>4</v>
      </c>
      <c r="CW722" s="85">
        <f t="shared" si="549"/>
        <v>0</v>
      </c>
      <c r="CX722" s="77">
        <f t="shared" si="593"/>
        <v>14</v>
      </c>
      <c r="CY722" s="85">
        <v>1</v>
      </c>
      <c r="CZ722" s="85">
        <v>1</v>
      </c>
      <c r="DA722" s="85">
        <v>0</v>
      </c>
      <c r="DB722" s="85">
        <v>10</v>
      </c>
      <c r="DC722" s="85">
        <v>4</v>
      </c>
      <c r="DD722" s="85">
        <v>0</v>
      </c>
      <c r="DP722" s="85">
        <v>1</v>
      </c>
      <c r="DQ722" s="85">
        <v>3</v>
      </c>
      <c r="DR722" s="85">
        <v>16</v>
      </c>
      <c r="DS722" s="85">
        <v>18</v>
      </c>
      <c r="DT722" s="85">
        <v>11</v>
      </c>
      <c r="DU722" s="85">
        <v>1</v>
      </c>
      <c r="DV722" s="85">
        <v>3</v>
      </c>
      <c r="DW722" s="85">
        <v>9</v>
      </c>
      <c r="DX722" s="85">
        <v>2</v>
      </c>
      <c r="DY722" s="85">
        <v>26</v>
      </c>
      <c r="DZ722" s="85">
        <v>71</v>
      </c>
      <c r="EA722" s="85">
        <v>5</v>
      </c>
      <c r="EB722" s="85">
        <v>13</v>
      </c>
      <c r="EC722" s="85">
        <v>43</v>
      </c>
      <c r="ED722" s="85">
        <v>141</v>
      </c>
      <c r="EE722" s="85">
        <v>194</v>
      </c>
      <c r="EF722" s="85">
        <v>147</v>
      </c>
      <c r="EG722" s="85">
        <v>5</v>
      </c>
      <c r="ET722" s="85">
        <v>34</v>
      </c>
      <c r="EU722" s="85">
        <v>83</v>
      </c>
      <c r="EV722" s="85">
        <v>13</v>
      </c>
      <c r="EW722" s="85">
        <v>257</v>
      </c>
      <c r="EX722" s="85">
        <v>1158</v>
      </c>
      <c r="EY722" s="85">
        <v>79</v>
      </c>
      <c r="EZ722" s="85">
        <v>3</v>
      </c>
      <c r="FA722" s="85">
        <v>28</v>
      </c>
      <c r="FB722" s="85">
        <v>152</v>
      </c>
      <c r="FC722" s="85">
        <v>214</v>
      </c>
      <c r="FD722" s="85">
        <v>103</v>
      </c>
      <c r="FE722" s="85">
        <v>3</v>
      </c>
      <c r="FL722" s="86">
        <f t="shared" si="594"/>
        <v>35.099999999999909</v>
      </c>
      <c r="FM722" s="99">
        <f t="shared" si="582"/>
        <v>1</v>
      </c>
      <c r="FN722" s="99">
        <f t="shared" si="583"/>
        <v>0</v>
      </c>
      <c r="FO722" s="100">
        <f t="shared" si="584"/>
        <v>0.17</v>
      </c>
      <c r="FP722" s="100">
        <f t="shared" si="585"/>
        <v>0</v>
      </c>
      <c r="FQ722" s="101">
        <v>0.55946780929315498</v>
      </c>
      <c r="FR722" s="101">
        <v>0.32249879890408117</v>
      </c>
      <c r="FS722" s="101">
        <v>0.16716198301356303</v>
      </c>
      <c r="FT722" s="100" t="s">
        <v>1416</v>
      </c>
      <c r="FU722" s="100" t="s">
        <v>1530</v>
      </c>
      <c r="FV722" s="100" t="s">
        <v>1806</v>
      </c>
      <c r="FW722" s="100" t="s">
        <v>1994</v>
      </c>
      <c r="FX722" s="100" t="s">
        <v>1840</v>
      </c>
      <c r="FY722" s="100" t="s">
        <v>1731</v>
      </c>
      <c r="FZ722" s="100" t="s">
        <v>1995</v>
      </c>
      <c r="GA722" s="100" t="s">
        <v>1635</v>
      </c>
      <c r="GB722" s="100"/>
    </row>
    <row r="723" spans="1:184" hidden="1" x14ac:dyDescent="0.25">
      <c r="A723" s="32" t="s">
        <v>708</v>
      </c>
      <c r="B723" s="90" t="s">
        <v>710</v>
      </c>
      <c r="C723" s="41" t="str">
        <f>'[1]Özet tablo'!P722</f>
        <v>MUĞLA</v>
      </c>
      <c r="D723" s="41"/>
      <c r="E723" s="41"/>
      <c r="F723" s="41"/>
      <c r="G723" s="91">
        <v>24</v>
      </c>
      <c r="H723" s="91">
        <v>135</v>
      </c>
      <c r="I723" s="91">
        <v>296</v>
      </c>
      <c r="J723" s="91">
        <v>455</v>
      </c>
      <c r="K723" s="92">
        <v>34</v>
      </c>
      <c r="L723" s="92">
        <v>124</v>
      </c>
      <c r="M723" s="92">
        <v>350</v>
      </c>
      <c r="N723" s="92">
        <v>508</v>
      </c>
      <c r="O723" s="93">
        <v>5</v>
      </c>
      <c r="P723" s="40">
        <v>92</v>
      </c>
      <c r="Q723" s="94">
        <f t="shared" si="595"/>
        <v>53</v>
      </c>
      <c r="R723" s="95">
        <f t="shared" si="596"/>
        <v>0.11648351648351649</v>
      </c>
      <c r="S723" s="96">
        <v>358</v>
      </c>
      <c r="T723" s="96">
        <v>507</v>
      </c>
      <c r="U723" s="96">
        <v>365</v>
      </c>
      <c r="V723" s="96">
        <v>497</v>
      </c>
      <c r="W723" s="96">
        <v>872</v>
      </c>
      <c r="X723" s="96">
        <v>1230</v>
      </c>
      <c r="Y723" s="73">
        <f t="shared" si="554"/>
        <v>9.4972067039106136</v>
      </c>
      <c r="Z723" s="73">
        <f t="shared" si="555"/>
        <v>24.45759368836292</v>
      </c>
      <c r="AA723" s="73">
        <f t="shared" si="556"/>
        <v>72.054794520547944</v>
      </c>
      <c r="AB723" s="73">
        <f t="shared" si="557"/>
        <v>44.380733944954123</v>
      </c>
      <c r="AC723" s="73">
        <f t="shared" si="558"/>
        <v>34.227642276422763</v>
      </c>
      <c r="AD723" s="97">
        <f t="shared" si="559"/>
        <v>485</v>
      </c>
      <c r="AE723" s="40">
        <f t="shared" si="560"/>
        <v>102</v>
      </c>
      <c r="AF723" s="98">
        <v>493</v>
      </c>
      <c r="AG723" s="98">
        <v>396</v>
      </c>
      <c r="AH723" s="98">
        <v>473</v>
      </c>
      <c r="AI723" s="98">
        <v>385</v>
      </c>
      <c r="AJ723" s="98">
        <v>137</v>
      </c>
      <c r="AK723" s="98">
        <v>98</v>
      </c>
      <c r="AL723" s="76">
        <v>17</v>
      </c>
      <c r="AM723" s="76">
        <v>35</v>
      </c>
      <c r="AN723" s="77">
        <v>51</v>
      </c>
      <c r="AO723" s="77">
        <v>145</v>
      </c>
      <c r="AP723" s="77">
        <v>412</v>
      </c>
      <c r="AQ723" s="77">
        <v>29</v>
      </c>
      <c r="AR723" s="77">
        <f t="shared" si="586"/>
        <v>637</v>
      </c>
      <c r="AS723" s="77">
        <v>137</v>
      </c>
      <c r="AT723" s="78">
        <v>9</v>
      </c>
      <c r="AU723" s="79">
        <v>18</v>
      </c>
      <c r="AV723" s="80">
        <f t="shared" si="561"/>
        <v>45.454545454545453</v>
      </c>
      <c r="AW723" s="80">
        <f t="shared" si="562"/>
        <v>52.331002331002331</v>
      </c>
      <c r="AX723" s="80">
        <f t="shared" si="563"/>
        <v>78.961038961038966</v>
      </c>
      <c r="AY723" s="81">
        <f t="shared" si="564"/>
        <v>12.878787878787879</v>
      </c>
      <c r="AZ723" s="81">
        <f t="shared" si="565"/>
        <v>30.655391120507396</v>
      </c>
      <c r="BA723" s="81">
        <f t="shared" si="566"/>
        <v>84.099616858237553</v>
      </c>
      <c r="BB723" s="81">
        <f t="shared" si="567"/>
        <v>58.693467336683412</v>
      </c>
      <c r="BC723" s="81">
        <f t="shared" si="568"/>
        <v>53.376906318082781</v>
      </c>
      <c r="BD723" s="82">
        <f t="shared" si="587"/>
        <v>83</v>
      </c>
      <c r="BE723" s="83">
        <v>17</v>
      </c>
      <c r="BF723" s="83">
        <v>39</v>
      </c>
      <c r="BG723" s="83">
        <v>45</v>
      </c>
      <c r="BH723" s="83">
        <v>149</v>
      </c>
      <c r="BI723" s="83">
        <v>407</v>
      </c>
      <c r="BJ723" s="83">
        <v>47</v>
      </c>
      <c r="BK723" s="77">
        <f t="shared" si="588"/>
        <v>648</v>
      </c>
      <c r="BL723" s="83">
        <f t="shared" si="569"/>
        <v>12</v>
      </c>
      <c r="BM723" s="84">
        <v>20</v>
      </c>
      <c r="BN723" s="83">
        <f t="shared" si="570"/>
        <v>25</v>
      </c>
      <c r="BO723" s="83">
        <f t="shared" si="571"/>
        <v>14</v>
      </c>
      <c r="BP723" s="83">
        <f t="shared" si="572"/>
        <v>85</v>
      </c>
      <c r="BQ723" s="83">
        <f t="shared" si="573"/>
        <v>315</v>
      </c>
      <c r="BR723" s="83">
        <f t="shared" si="574"/>
        <v>36</v>
      </c>
      <c r="BS723" s="77">
        <f t="shared" si="589"/>
        <v>450</v>
      </c>
      <c r="BT723" s="83">
        <f t="shared" si="575"/>
        <v>3</v>
      </c>
      <c r="BU723" s="77">
        <v>10</v>
      </c>
      <c r="BV723" s="83">
        <f t="shared" si="576"/>
        <v>9</v>
      </c>
      <c r="BW723" s="83">
        <f t="shared" si="577"/>
        <v>4</v>
      </c>
      <c r="BX723" s="83">
        <f t="shared" si="578"/>
        <v>31</v>
      </c>
      <c r="BY723" s="83">
        <f t="shared" si="579"/>
        <v>84</v>
      </c>
      <c r="BZ723" s="83">
        <f t="shared" si="580"/>
        <v>11</v>
      </c>
      <c r="CA723" s="77">
        <f t="shared" si="590"/>
        <v>130</v>
      </c>
      <c r="CB723" s="85">
        <v>2</v>
      </c>
      <c r="CC723" s="77">
        <v>5</v>
      </c>
      <c r="CD723" s="85">
        <v>5</v>
      </c>
      <c r="CE723" s="85">
        <v>27</v>
      </c>
      <c r="CF723" s="85">
        <v>33</v>
      </c>
      <c r="CG723" s="85">
        <v>8</v>
      </c>
      <c r="CH723" s="85">
        <v>0</v>
      </c>
      <c r="CI723" s="77">
        <f t="shared" si="591"/>
        <v>68</v>
      </c>
      <c r="CP723" s="77">
        <f t="shared" si="592"/>
        <v>0</v>
      </c>
      <c r="CQ723" s="85">
        <f t="shared" si="581"/>
        <v>0</v>
      </c>
      <c r="CR723" s="77"/>
      <c r="CS723" s="85">
        <f t="shared" si="550"/>
        <v>0</v>
      </c>
      <c r="CT723" s="85">
        <f t="shared" si="551"/>
        <v>0</v>
      </c>
      <c r="CU723" s="85">
        <f t="shared" si="552"/>
        <v>0</v>
      </c>
      <c r="CV723" s="85">
        <f t="shared" si="553"/>
        <v>0</v>
      </c>
      <c r="CW723" s="85">
        <f t="shared" si="549"/>
        <v>0</v>
      </c>
      <c r="CX723" s="77">
        <f t="shared" si="593"/>
        <v>0</v>
      </c>
      <c r="DV723" s="85">
        <v>2</v>
      </c>
      <c r="DW723" s="85">
        <v>5</v>
      </c>
      <c r="DX723" s="85">
        <v>0</v>
      </c>
      <c r="DY723" s="85">
        <v>17</v>
      </c>
      <c r="DZ723" s="85">
        <v>57</v>
      </c>
      <c r="EA723" s="85">
        <v>9</v>
      </c>
      <c r="EB723" s="85">
        <v>1</v>
      </c>
      <c r="EC723" s="85">
        <v>4</v>
      </c>
      <c r="ED723" s="85">
        <v>4</v>
      </c>
      <c r="EE723" s="85">
        <v>14</v>
      </c>
      <c r="EF723" s="85">
        <v>27</v>
      </c>
      <c r="EG723" s="85">
        <v>2</v>
      </c>
      <c r="ET723" s="85">
        <v>11</v>
      </c>
      <c r="EU723" s="85">
        <v>21</v>
      </c>
      <c r="EV723" s="85">
        <v>2</v>
      </c>
      <c r="EW723" s="85">
        <v>56</v>
      </c>
      <c r="EX723" s="85">
        <v>277</v>
      </c>
      <c r="EY723" s="85">
        <v>34</v>
      </c>
      <c r="EZ723" s="85">
        <v>1</v>
      </c>
      <c r="FA723" s="85">
        <v>4</v>
      </c>
      <c r="FB723" s="85">
        <v>12</v>
      </c>
      <c r="FC723" s="85">
        <v>29</v>
      </c>
      <c r="FD723" s="85">
        <v>38</v>
      </c>
      <c r="FE723" s="85">
        <v>2</v>
      </c>
      <c r="FL723" s="86">
        <f t="shared" si="594"/>
        <v>5.5999999999999091</v>
      </c>
      <c r="FM723" s="99">
        <f t="shared" si="582"/>
        <v>0</v>
      </c>
      <c r="FN723" s="99">
        <f t="shared" si="583"/>
        <v>0</v>
      </c>
      <c r="FO723" s="100">
        <f t="shared" si="584"/>
        <v>0</v>
      </c>
      <c r="FP723" s="100">
        <f t="shared" si="585"/>
        <v>0</v>
      </c>
      <c r="FQ723" s="101">
        <v>0.47377064136483887</v>
      </c>
      <c r="FR723" s="101">
        <v>0.14182237933771014</v>
      </c>
      <c r="FS723" s="101">
        <v>7.2786613479770085E-2</v>
      </c>
      <c r="FT723" s="100" t="s">
        <v>1731</v>
      </c>
      <c r="FU723" s="100" t="s">
        <v>1732</v>
      </c>
      <c r="FV723" s="100" t="s">
        <v>1448</v>
      </c>
      <c r="FW723" s="100" t="s">
        <v>1733</v>
      </c>
      <c r="FX723" s="100" t="s">
        <v>1734</v>
      </c>
      <c r="FY723" s="100" t="s">
        <v>1671</v>
      </c>
      <c r="FZ723" s="100" t="s">
        <v>1735</v>
      </c>
      <c r="GA723" s="100" t="s">
        <v>1560</v>
      </c>
      <c r="GB723" s="100"/>
    </row>
    <row r="724" spans="1:184" hidden="1" x14ac:dyDescent="0.25">
      <c r="A724" s="32" t="s">
        <v>708</v>
      </c>
      <c r="B724" s="90" t="s">
        <v>711</v>
      </c>
      <c r="C724" s="41" t="str">
        <f>'[1]Özet tablo'!P723</f>
        <v>MUĞLA</v>
      </c>
      <c r="D724" s="41"/>
      <c r="E724" s="41"/>
      <c r="F724" s="41"/>
      <c r="G724" s="91">
        <v>19</v>
      </c>
      <c r="H724" s="91">
        <v>61</v>
      </c>
      <c r="I724" s="91">
        <v>114</v>
      </c>
      <c r="J724" s="91">
        <v>194</v>
      </c>
      <c r="K724" s="92">
        <v>27</v>
      </c>
      <c r="L724" s="92">
        <v>70</v>
      </c>
      <c r="M724" s="92">
        <v>129</v>
      </c>
      <c r="N724" s="92">
        <v>226</v>
      </c>
      <c r="O724" s="93">
        <v>3</v>
      </c>
      <c r="P724" s="40">
        <v>35</v>
      </c>
      <c r="Q724" s="94">
        <f t="shared" si="595"/>
        <v>32</v>
      </c>
      <c r="R724" s="95">
        <f t="shared" si="596"/>
        <v>0.16494845360824742</v>
      </c>
      <c r="S724" s="96">
        <v>165</v>
      </c>
      <c r="T724" s="96">
        <v>203</v>
      </c>
      <c r="U724" s="96">
        <v>124</v>
      </c>
      <c r="V724" s="96">
        <v>188</v>
      </c>
      <c r="W724" s="96">
        <v>327</v>
      </c>
      <c r="X724" s="96">
        <v>492</v>
      </c>
      <c r="Y724" s="73">
        <f t="shared" si="554"/>
        <v>16.363636363636363</v>
      </c>
      <c r="Z724" s="73">
        <f t="shared" si="555"/>
        <v>34.482758620689658</v>
      </c>
      <c r="AA724" s="73">
        <f t="shared" si="556"/>
        <v>78.225806451612897</v>
      </c>
      <c r="AB724" s="73">
        <f t="shared" si="557"/>
        <v>51.070336391437309</v>
      </c>
      <c r="AC724" s="73">
        <f t="shared" si="558"/>
        <v>39.430894308943088</v>
      </c>
      <c r="AD724" s="97">
        <f t="shared" si="559"/>
        <v>160</v>
      </c>
      <c r="AE724" s="40">
        <f t="shared" si="560"/>
        <v>27</v>
      </c>
      <c r="AF724" s="98">
        <v>198</v>
      </c>
      <c r="AG724" s="98">
        <v>140</v>
      </c>
      <c r="AH724" s="98">
        <v>216</v>
      </c>
      <c r="AI724" s="98">
        <v>140</v>
      </c>
      <c r="AJ724" s="98">
        <v>59</v>
      </c>
      <c r="AK724" s="98">
        <v>42</v>
      </c>
      <c r="AL724" s="76">
        <v>8</v>
      </c>
      <c r="AM724" s="76">
        <v>14</v>
      </c>
      <c r="AN724" s="77">
        <v>30</v>
      </c>
      <c r="AO724" s="77">
        <v>75</v>
      </c>
      <c r="AP724" s="77">
        <v>152</v>
      </c>
      <c r="AQ724" s="77">
        <v>15</v>
      </c>
      <c r="AR724" s="77">
        <f t="shared" si="586"/>
        <v>272</v>
      </c>
      <c r="AS724" s="77">
        <v>61</v>
      </c>
      <c r="AT724" s="78">
        <v>6</v>
      </c>
      <c r="AU724" s="79">
        <v>9</v>
      </c>
      <c r="AV724" s="80">
        <f t="shared" si="561"/>
        <v>48.571428571428569</v>
      </c>
      <c r="AW724" s="80">
        <f t="shared" si="562"/>
        <v>50.842696629213478</v>
      </c>
      <c r="AX724" s="80">
        <f t="shared" si="563"/>
        <v>75.714285714285708</v>
      </c>
      <c r="AY724" s="81">
        <f t="shared" si="564"/>
        <v>21.428571428571427</v>
      </c>
      <c r="AZ724" s="81">
        <f t="shared" si="565"/>
        <v>34.722222222222221</v>
      </c>
      <c r="BA724" s="81">
        <f t="shared" si="566"/>
        <v>83.91959798994975</v>
      </c>
      <c r="BB724" s="81">
        <f t="shared" si="567"/>
        <v>58.313253012048193</v>
      </c>
      <c r="BC724" s="81">
        <f t="shared" si="568"/>
        <v>58.112094395280231</v>
      </c>
      <c r="BD724" s="82">
        <f t="shared" si="587"/>
        <v>32</v>
      </c>
      <c r="BE724" s="83">
        <v>8</v>
      </c>
      <c r="BF724" s="83">
        <v>14</v>
      </c>
      <c r="BG724" s="83">
        <v>33</v>
      </c>
      <c r="BH724" s="83">
        <v>71</v>
      </c>
      <c r="BI724" s="83">
        <v>155</v>
      </c>
      <c r="BJ724" s="83">
        <v>16</v>
      </c>
      <c r="BK724" s="77">
        <f t="shared" si="588"/>
        <v>275</v>
      </c>
      <c r="BL724" s="83">
        <f t="shared" si="569"/>
        <v>7</v>
      </c>
      <c r="BM724" s="84">
        <v>12</v>
      </c>
      <c r="BN724" s="83">
        <f t="shared" si="570"/>
        <v>12</v>
      </c>
      <c r="BO724" s="83">
        <f t="shared" si="571"/>
        <v>24</v>
      </c>
      <c r="BP724" s="83">
        <f t="shared" si="572"/>
        <v>58</v>
      </c>
      <c r="BQ724" s="83">
        <f t="shared" si="573"/>
        <v>151</v>
      </c>
      <c r="BR724" s="83">
        <f t="shared" si="574"/>
        <v>16</v>
      </c>
      <c r="BS724" s="77">
        <f t="shared" si="589"/>
        <v>249</v>
      </c>
      <c r="BT724" s="83">
        <f t="shared" si="575"/>
        <v>0</v>
      </c>
      <c r="BU724" s="77"/>
      <c r="BV724" s="83">
        <f t="shared" si="576"/>
        <v>0</v>
      </c>
      <c r="BW724" s="83">
        <f t="shared" si="577"/>
        <v>0</v>
      </c>
      <c r="BX724" s="83">
        <f t="shared" si="578"/>
        <v>0</v>
      </c>
      <c r="BY724" s="83">
        <f t="shared" si="579"/>
        <v>0</v>
      </c>
      <c r="BZ724" s="83">
        <f t="shared" si="580"/>
        <v>0</v>
      </c>
      <c r="CA724" s="77">
        <f t="shared" si="590"/>
        <v>0</v>
      </c>
      <c r="CB724" s="85">
        <v>1</v>
      </c>
      <c r="CC724" s="77">
        <v>2</v>
      </c>
      <c r="CD724" s="85">
        <v>2</v>
      </c>
      <c r="CE724" s="85">
        <v>9</v>
      </c>
      <c r="CF724" s="85">
        <v>13</v>
      </c>
      <c r="CG724" s="85">
        <v>4</v>
      </c>
      <c r="CH724" s="85">
        <v>0</v>
      </c>
      <c r="CI724" s="77">
        <f t="shared" si="591"/>
        <v>26</v>
      </c>
      <c r="CP724" s="77">
        <f t="shared" si="592"/>
        <v>0</v>
      </c>
      <c r="CQ724" s="85">
        <f t="shared" si="581"/>
        <v>0</v>
      </c>
      <c r="CR724" s="77"/>
      <c r="CS724" s="85">
        <f t="shared" si="550"/>
        <v>0</v>
      </c>
      <c r="CT724" s="85">
        <f t="shared" si="551"/>
        <v>0</v>
      </c>
      <c r="CU724" s="85">
        <f t="shared" si="552"/>
        <v>0</v>
      </c>
      <c r="CV724" s="85">
        <f t="shared" si="553"/>
        <v>0</v>
      </c>
      <c r="CW724" s="85">
        <f t="shared" si="549"/>
        <v>0</v>
      </c>
      <c r="CX724" s="77">
        <f t="shared" si="593"/>
        <v>0</v>
      </c>
      <c r="ET724" s="85">
        <v>6</v>
      </c>
      <c r="EU724" s="85">
        <v>9</v>
      </c>
      <c r="EV724" s="85">
        <v>2</v>
      </c>
      <c r="EW724" s="85">
        <v>30</v>
      </c>
      <c r="EX724" s="85">
        <v>132</v>
      </c>
      <c r="EY724" s="85">
        <v>15</v>
      </c>
      <c r="EZ724" s="85">
        <v>1</v>
      </c>
      <c r="FA724" s="85">
        <v>3</v>
      </c>
      <c r="FB724" s="85">
        <v>22</v>
      </c>
      <c r="FC724" s="85">
        <v>28</v>
      </c>
      <c r="FD724" s="85">
        <v>19</v>
      </c>
      <c r="FE724" s="85">
        <v>1</v>
      </c>
      <c r="FL724" s="86">
        <f t="shared" si="594"/>
        <v>1.1999999999999886</v>
      </c>
      <c r="FM724" s="99">
        <f t="shared" si="582"/>
        <v>0</v>
      </c>
      <c r="FN724" s="99">
        <f t="shared" si="583"/>
        <v>0</v>
      </c>
      <c r="FO724" s="100">
        <f t="shared" si="584"/>
        <v>0</v>
      </c>
      <c r="FP724" s="100">
        <f t="shared" si="585"/>
        <v>0</v>
      </c>
      <c r="FQ724" s="101">
        <v>0.38304935861188472</v>
      </c>
      <c r="FR724" s="101">
        <v>0.22265706160073601</v>
      </c>
      <c r="FS724" s="101">
        <v>0.12124440517548815</v>
      </c>
      <c r="FT724" s="100" t="s">
        <v>1655</v>
      </c>
      <c r="FU724" s="100" t="s">
        <v>1634</v>
      </c>
      <c r="FV724" s="100" t="s">
        <v>1912</v>
      </c>
      <c r="FW724" s="100" t="s">
        <v>2213</v>
      </c>
      <c r="FX724" s="100" t="s">
        <v>2172</v>
      </c>
      <c r="FY724" s="100" t="s">
        <v>1695</v>
      </c>
      <c r="FZ724" s="100" t="s">
        <v>2003</v>
      </c>
      <c r="GA724" s="100" t="s">
        <v>1766</v>
      </c>
      <c r="GB724" s="100"/>
    </row>
    <row r="725" spans="1:184" ht="14.45" hidden="1" customHeight="1" x14ac:dyDescent="0.25">
      <c r="A725" s="32" t="s">
        <v>708</v>
      </c>
      <c r="B725" s="90" t="s">
        <v>712</v>
      </c>
      <c r="C725" s="41" t="str">
        <f>'[1]Özet tablo'!P724</f>
        <v>MUĞLA</v>
      </c>
      <c r="D725" s="41"/>
      <c r="E725" s="41"/>
      <c r="F725" s="41"/>
      <c r="G725" s="91">
        <v>192</v>
      </c>
      <c r="H725" s="91">
        <v>742</v>
      </c>
      <c r="I725" s="91">
        <v>1649</v>
      </c>
      <c r="J725" s="91">
        <v>2583</v>
      </c>
      <c r="K725" s="92">
        <v>235</v>
      </c>
      <c r="L725" s="92">
        <v>520</v>
      </c>
      <c r="M725" s="92">
        <v>1421</v>
      </c>
      <c r="N725" s="92">
        <v>2176</v>
      </c>
      <c r="O725" s="93">
        <v>31</v>
      </c>
      <c r="P725" s="40">
        <v>480</v>
      </c>
      <c r="Q725" s="94">
        <f t="shared" si="595"/>
        <v>-407</v>
      </c>
      <c r="R725" s="95">
        <f t="shared" si="596"/>
        <v>-0.1575687185443283</v>
      </c>
      <c r="S725" s="96">
        <v>1445</v>
      </c>
      <c r="T725" s="96">
        <v>1993</v>
      </c>
      <c r="U725" s="96">
        <v>1393</v>
      </c>
      <c r="V725" s="96">
        <v>1931</v>
      </c>
      <c r="W725" s="96">
        <v>3386</v>
      </c>
      <c r="X725" s="96">
        <v>4831</v>
      </c>
      <c r="Y725" s="73">
        <f t="shared" si="554"/>
        <v>16.262975778546711</v>
      </c>
      <c r="Z725" s="73">
        <f t="shared" si="555"/>
        <v>26.091319618665327</v>
      </c>
      <c r="AA725" s="73">
        <f t="shared" si="556"/>
        <v>69.777458722182345</v>
      </c>
      <c r="AB725" s="73">
        <f t="shared" si="557"/>
        <v>44.063792085056114</v>
      </c>
      <c r="AC725" s="73">
        <f t="shared" si="558"/>
        <v>35.748292279031254</v>
      </c>
      <c r="AD725" s="97">
        <f t="shared" si="559"/>
        <v>1894</v>
      </c>
      <c r="AE725" s="40">
        <f t="shared" si="560"/>
        <v>421</v>
      </c>
      <c r="AF725" s="98">
        <v>1968</v>
      </c>
      <c r="AG725" s="98">
        <v>1528</v>
      </c>
      <c r="AH725" s="98">
        <v>1959</v>
      </c>
      <c r="AI725" s="98">
        <v>1499</v>
      </c>
      <c r="AJ725" s="98">
        <v>555</v>
      </c>
      <c r="AK725" s="98">
        <v>425</v>
      </c>
      <c r="AL725" s="76">
        <v>45</v>
      </c>
      <c r="AM725" s="76">
        <v>117</v>
      </c>
      <c r="AN725" s="77">
        <v>164</v>
      </c>
      <c r="AO725" s="77">
        <v>555</v>
      </c>
      <c r="AP725" s="77">
        <v>1525</v>
      </c>
      <c r="AQ725" s="77">
        <v>136</v>
      </c>
      <c r="AR725" s="77">
        <f t="shared" si="586"/>
        <v>2380</v>
      </c>
      <c r="AS725" s="77">
        <v>559</v>
      </c>
      <c r="AT725" s="78">
        <v>14</v>
      </c>
      <c r="AU725" s="79">
        <v>68</v>
      </c>
      <c r="AV725" s="80">
        <f t="shared" si="561"/>
        <v>41.823587710604556</v>
      </c>
      <c r="AW725" s="80">
        <f t="shared" si="562"/>
        <v>47.91787160208213</v>
      </c>
      <c r="AX725" s="80">
        <f t="shared" si="563"/>
        <v>73.515677118078713</v>
      </c>
      <c r="AY725" s="81">
        <f t="shared" si="564"/>
        <v>10.732984293193718</v>
      </c>
      <c r="AZ725" s="81">
        <f t="shared" si="565"/>
        <v>28.330781010719758</v>
      </c>
      <c r="BA725" s="81">
        <f t="shared" si="566"/>
        <v>78.237585199610521</v>
      </c>
      <c r="BB725" s="81">
        <f t="shared" si="567"/>
        <v>53.874906553700477</v>
      </c>
      <c r="BC725" s="81">
        <f t="shared" si="568"/>
        <v>49.441652707984368</v>
      </c>
      <c r="BD725" s="82">
        <f t="shared" si="587"/>
        <v>447</v>
      </c>
      <c r="BE725" s="83">
        <v>47</v>
      </c>
      <c r="BF725" s="83">
        <v>144</v>
      </c>
      <c r="BG725" s="83">
        <v>182</v>
      </c>
      <c r="BH725" s="83">
        <v>530</v>
      </c>
      <c r="BI725" s="83">
        <v>1552</v>
      </c>
      <c r="BJ725" s="83">
        <v>192</v>
      </c>
      <c r="BK725" s="77">
        <f t="shared" si="588"/>
        <v>2456</v>
      </c>
      <c r="BL725" s="83">
        <f t="shared" si="569"/>
        <v>32</v>
      </c>
      <c r="BM725" s="84">
        <v>75</v>
      </c>
      <c r="BN725" s="83">
        <f t="shared" si="570"/>
        <v>93</v>
      </c>
      <c r="BO725" s="83">
        <f t="shared" si="571"/>
        <v>63</v>
      </c>
      <c r="BP725" s="83">
        <f t="shared" si="572"/>
        <v>283</v>
      </c>
      <c r="BQ725" s="83">
        <f t="shared" si="573"/>
        <v>1304</v>
      </c>
      <c r="BR725" s="83">
        <f t="shared" si="574"/>
        <v>170</v>
      </c>
      <c r="BS725" s="77">
        <f t="shared" si="589"/>
        <v>1820</v>
      </c>
      <c r="BT725" s="83">
        <f t="shared" si="575"/>
        <v>6</v>
      </c>
      <c r="BU725" s="77">
        <v>15</v>
      </c>
      <c r="BV725" s="83">
        <f t="shared" si="576"/>
        <v>22</v>
      </c>
      <c r="BW725" s="83">
        <f t="shared" si="577"/>
        <v>38</v>
      </c>
      <c r="BX725" s="83">
        <f t="shared" si="578"/>
        <v>98</v>
      </c>
      <c r="BY725" s="83">
        <f t="shared" si="579"/>
        <v>161</v>
      </c>
      <c r="BZ725" s="83">
        <f t="shared" si="580"/>
        <v>21</v>
      </c>
      <c r="CA725" s="77">
        <f t="shared" si="590"/>
        <v>318</v>
      </c>
      <c r="CB725" s="85">
        <v>8</v>
      </c>
      <c r="CC725" s="77">
        <v>23</v>
      </c>
      <c r="CD725" s="85">
        <v>25</v>
      </c>
      <c r="CE725" s="85">
        <v>81</v>
      </c>
      <c r="CF725" s="85">
        <v>112</v>
      </c>
      <c r="CG725" s="85">
        <v>64</v>
      </c>
      <c r="CH725" s="85">
        <v>1</v>
      </c>
      <c r="CI725" s="77">
        <f t="shared" si="591"/>
        <v>258</v>
      </c>
      <c r="CP725" s="77">
        <f t="shared" si="592"/>
        <v>0</v>
      </c>
      <c r="CQ725" s="85">
        <f t="shared" si="581"/>
        <v>1</v>
      </c>
      <c r="CR725" s="77">
        <v>4</v>
      </c>
      <c r="CS725" s="85">
        <f t="shared" si="550"/>
        <v>4</v>
      </c>
      <c r="CT725" s="85">
        <f t="shared" si="551"/>
        <v>0</v>
      </c>
      <c r="CU725" s="85">
        <f t="shared" si="552"/>
        <v>37</v>
      </c>
      <c r="CV725" s="85">
        <f t="shared" si="553"/>
        <v>23</v>
      </c>
      <c r="CW725" s="85">
        <f t="shared" si="549"/>
        <v>0</v>
      </c>
      <c r="CX725" s="77">
        <f t="shared" si="593"/>
        <v>60</v>
      </c>
      <c r="CY725" s="85">
        <v>1</v>
      </c>
      <c r="CZ725" s="85">
        <v>4</v>
      </c>
      <c r="DA725" s="85">
        <v>0</v>
      </c>
      <c r="DB725" s="85">
        <v>37</v>
      </c>
      <c r="DC725" s="85">
        <v>23</v>
      </c>
      <c r="DD725" s="85">
        <v>0</v>
      </c>
      <c r="DP725" s="85">
        <v>1</v>
      </c>
      <c r="DQ725" s="85">
        <v>2</v>
      </c>
      <c r="DR725" s="85">
        <v>7</v>
      </c>
      <c r="DS725" s="85">
        <v>27</v>
      </c>
      <c r="DT725" s="85">
        <v>18</v>
      </c>
      <c r="DU725" s="85">
        <v>2</v>
      </c>
      <c r="DV725" s="85">
        <v>3</v>
      </c>
      <c r="DW725" s="85">
        <v>9</v>
      </c>
      <c r="DX725" s="85">
        <v>2</v>
      </c>
      <c r="DY725" s="85">
        <v>32</v>
      </c>
      <c r="DZ725" s="85">
        <v>108</v>
      </c>
      <c r="EA725" s="85">
        <v>18</v>
      </c>
      <c r="EB725" s="85">
        <v>3</v>
      </c>
      <c r="EC725" s="85">
        <v>13</v>
      </c>
      <c r="ED725" s="85">
        <v>36</v>
      </c>
      <c r="EE725" s="85">
        <v>66</v>
      </c>
      <c r="EF725" s="85">
        <v>53</v>
      </c>
      <c r="EG725" s="85">
        <v>3</v>
      </c>
      <c r="ET725" s="85">
        <v>29</v>
      </c>
      <c r="EU725" s="85">
        <v>73</v>
      </c>
      <c r="EV725" s="85">
        <v>0</v>
      </c>
      <c r="EW725" s="85">
        <v>128</v>
      </c>
      <c r="EX725" s="85">
        <v>1099</v>
      </c>
      <c r="EY725" s="85">
        <v>153</v>
      </c>
      <c r="EZ725" s="85">
        <v>2</v>
      </c>
      <c r="FA725" s="85">
        <v>18</v>
      </c>
      <c r="FB725" s="85">
        <v>56</v>
      </c>
      <c r="FC725" s="85">
        <v>128</v>
      </c>
      <c r="FD725" s="85">
        <v>187</v>
      </c>
      <c r="FE725" s="85">
        <v>15</v>
      </c>
      <c r="FL725" s="86">
        <f t="shared" si="594"/>
        <v>190.59999999999991</v>
      </c>
      <c r="FM725" s="99">
        <f t="shared" si="582"/>
        <v>9</v>
      </c>
      <c r="FN725" s="99">
        <f t="shared" si="583"/>
        <v>1</v>
      </c>
      <c r="FO725" s="100">
        <f t="shared" si="584"/>
        <v>1.53</v>
      </c>
      <c r="FP725" s="100">
        <f t="shared" si="585"/>
        <v>171</v>
      </c>
      <c r="FQ725" s="101">
        <v>3.292260300346541E-2</v>
      </c>
      <c r="FR725" s="101">
        <v>-3.464137425710323E-2</v>
      </c>
      <c r="FS725" s="101">
        <v>-2.3516237402015742E-2</v>
      </c>
      <c r="FT725" s="100" t="s">
        <v>1905</v>
      </c>
      <c r="FU725" s="100" t="s">
        <v>1906</v>
      </c>
      <c r="FV725" s="100" t="s">
        <v>1907</v>
      </c>
      <c r="FW725" s="100" t="s">
        <v>1908</v>
      </c>
      <c r="FX725" s="100" t="s">
        <v>1716</v>
      </c>
      <c r="FY725" s="100" t="s">
        <v>1446</v>
      </c>
      <c r="FZ725" s="100" t="s">
        <v>1865</v>
      </c>
      <c r="GA725" s="100" t="s">
        <v>1666</v>
      </c>
      <c r="GB725" s="100"/>
    </row>
    <row r="726" spans="1:184" hidden="1" x14ac:dyDescent="0.25">
      <c r="A726" s="32" t="s">
        <v>708</v>
      </c>
      <c r="B726" s="90" t="s">
        <v>713</v>
      </c>
      <c r="C726" s="41" t="str">
        <f>'[1]Özet tablo'!P725</f>
        <v>MUĞLA</v>
      </c>
      <c r="D726" s="41"/>
      <c r="E726" s="41"/>
      <c r="F726" s="41"/>
      <c r="G726" s="91">
        <v>12</v>
      </c>
      <c r="H726" s="91">
        <v>41</v>
      </c>
      <c r="I726" s="91">
        <v>77</v>
      </c>
      <c r="J726" s="91">
        <v>130</v>
      </c>
      <c r="K726" s="92">
        <v>23</v>
      </c>
      <c r="L726" s="92">
        <v>78</v>
      </c>
      <c r="M726" s="92">
        <v>107</v>
      </c>
      <c r="N726" s="92">
        <v>208</v>
      </c>
      <c r="O726" s="93">
        <v>5</v>
      </c>
      <c r="P726" s="40">
        <v>17</v>
      </c>
      <c r="Q726" s="94">
        <f t="shared" si="595"/>
        <v>78</v>
      </c>
      <c r="R726" s="95">
        <f t="shared" si="596"/>
        <v>0.6</v>
      </c>
      <c r="S726" s="96">
        <v>115</v>
      </c>
      <c r="T726" s="96">
        <v>146</v>
      </c>
      <c r="U726" s="96">
        <v>109</v>
      </c>
      <c r="V726" s="96">
        <v>145</v>
      </c>
      <c r="W726" s="96">
        <v>255</v>
      </c>
      <c r="X726" s="96">
        <v>370</v>
      </c>
      <c r="Y726" s="73">
        <f t="shared" si="554"/>
        <v>20</v>
      </c>
      <c r="Z726" s="73">
        <f t="shared" si="555"/>
        <v>53.424657534246577</v>
      </c>
      <c r="AA726" s="73">
        <f t="shared" si="556"/>
        <v>87.155963302752298</v>
      </c>
      <c r="AB726" s="73">
        <f t="shared" si="557"/>
        <v>67.843137254901961</v>
      </c>
      <c r="AC726" s="73">
        <f t="shared" si="558"/>
        <v>52.972972972972975</v>
      </c>
      <c r="AD726" s="97">
        <f t="shared" si="559"/>
        <v>82</v>
      </c>
      <c r="AE726" s="40">
        <f t="shared" si="560"/>
        <v>14</v>
      </c>
      <c r="AF726" s="98">
        <v>153</v>
      </c>
      <c r="AG726" s="98">
        <v>124</v>
      </c>
      <c r="AH726" s="98">
        <v>143</v>
      </c>
      <c r="AI726" s="98">
        <v>107</v>
      </c>
      <c r="AJ726" s="98">
        <v>34</v>
      </c>
      <c r="AK726" s="98">
        <v>27</v>
      </c>
      <c r="AL726" s="76">
        <v>6</v>
      </c>
      <c r="AM726" s="76">
        <v>14</v>
      </c>
      <c r="AN726" s="77">
        <v>25</v>
      </c>
      <c r="AO726" s="77">
        <v>66</v>
      </c>
      <c r="AP726" s="77">
        <v>99</v>
      </c>
      <c r="AQ726" s="77">
        <v>2</v>
      </c>
      <c r="AR726" s="77">
        <f t="shared" si="586"/>
        <v>192</v>
      </c>
      <c r="AS726" s="77">
        <v>19</v>
      </c>
      <c r="AT726" s="78">
        <v>8</v>
      </c>
      <c r="AU726" s="79">
        <v>13</v>
      </c>
      <c r="AV726" s="80">
        <f t="shared" si="561"/>
        <v>46.320346320346324</v>
      </c>
      <c r="AW726" s="80">
        <f t="shared" si="562"/>
        <v>59.199999999999996</v>
      </c>
      <c r="AX726" s="80">
        <f t="shared" si="563"/>
        <v>76.63551401869158</v>
      </c>
      <c r="AY726" s="81">
        <f t="shared" si="564"/>
        <v>20.161290322580644</v>
      </c>
      <c r="AZ726" s="81">
        <f t="shared" si="565"/>
        <v>46.153846153846153</v>
      </c>
      <c r="BA726" s="81">
        <f t="shared" si="566"/>
        <v>85.106382978723403</v>
      </c>
      <c r="BB726" s="81">
        <f t="shared" si="567"/>
        <v>65.492957746478879</v>
      </c>
      <c r="BC726" s="81">
        <f t="shared" si="568"/>
        <v>54.716981132075468</v>
      </c>
      <c r="BD726" s="82">
        <f t="shared" si="587"/>
        <v>21</v>
      </c>
      <c r="BE726" s="83">
        <v>7</v>
      </c>
      <c r="BF726" s="83">
        <v>15</v>
      </c>
      <c r="BG726" s="83">
        <v>13</v>
      </c>
      <c r="BH726" s="83">
        <v>65</v>
      </c>
      <c r="BI726" s="83">
        <v>103</v>
      </c>
      <c r="BJ726" s="83">
        <v>2</v>
      </c>
      <c r="BK726" s="77">
        <f t="shared" si="588"/>
        <v>183</v>
      </c>
      <c r="BL726" s="83">
        <f t="shared" si="569"/>
        <v>7</v>
      </c>
      <c r="BM726" s="84">
        <v>14</v>
      </c>
      <c r="BN726" s="83">
        <f t="shared" si="570"/>
        <v>15</v>
      </c>
      <c r="BO726" s="83">
        <f t="shared" si="571"/>
        <v>13</v>
      </c>
      <c r="BP726" s="83">
        <f t="shared" si="572"/>
        <v>65</v>
      </c>
      <c r="BQ726" s="83">
        <f t="shared" si="573"/>
        <v>103</v>
      </c>
      <c r="BR726" s="83">
        <f t="shared" si="574"/>
        <v>2</v>
      </c>
      <c r="BS726" s="77">
        <f t="shared" si="589"/>
        <v>183</v>
      </c>
      <c r="BT726" s="83">
        <f t="shared" si="575"/>
        <v>0</v>
      </c>
      <c r="BU726" s="77"/>
      <c r="BV726" s="83">
        <f t="shared" si="576"/>
        <v>0</v>
      </c>
      <c r="BW726" s="83">
        <f t="shared" si="577"/>
        <v>0</v>
      </c>
      <c r="BX726" s="83">
        <f t="shared" si="578"/>
        <v>0</v>
      </c>
      <c r="BY726" s="83">
        <f t="shared" si="579"/>
        <v>0</v>
      </c>
      <c r="BZ726" s="83">
        <f t="shared" si="580"/>
        <v>0</v>
      </c>
      <c r="CA726" s="77">
        <f t="shared" si="590"/>
        <v>0</v>
      </c>
      <c r="CC726" s="77"/>
      <c r="CI726" s="77">
        <f t="shared" si="591"/>
        <v>0</v>
      </c>
      <c r="CP726" s="77">
        <f t="shared" si="592"/>
        <v>0</v>
      </c>
      <c r="CQ726" s="85">
        <f t="shared" si="581"/>
        <v>0</v>
      </c>
      <c r="CR726" s="77"/>
      <c r="CS726" s="85">
        <f t="shared" si="550"/>
        <v>0</v>
      </c>
      <c r="CT726" s="85">
        <f t="shared" si="551"/>
        <v>0</v>
      </c>
      <c r="CU726" s="85">
        <f t="shared" si="552"/>
        <v>0</v>
      </c>
      <c r="CV726" s="85">
        <f t="shared" si="553"/>
        <v>0</v>
      </c>
      <c r="CW726" s="85">
        <f t="shared" si="549"/>
        <v>0</v>
      </c>
      <c r="CX726" s="77">
        <f t="shared" si="593"/>
        <v>0</v>
      </c>
      <c r="ET726" s="85">
        <v>6</v>
      </c>
      <c r="EU726" s="85">
        <v>11</v>
      </c>
      <c r="EV726" s="85">
        <v>8</v>
      </c>
      <c r="EW726" s="85">
        <v>50</v>
      </c>
      <c r="EX726" s="85">
        <v>75</v>
      </c>
      <c r="EY726" s="85">
        <v>0</v>
      </c>
      <c r="EZ726" s="85">
        <v>1</v>
      </c>
      <c r="FA726" s="85">
        <v>4</v>
      </c>
      <c r="FB726" s="85">
        <v>5</v>
      </c>
      <c r="FC726" s="85">
        <v>15</v>
      </c>
      <c r="FD726" s="85">
        <v>28</v>
      </c>
      <c r="FE726" s="85">
        <v>2</v>
      </c>
      <c r="FL726" s="86">
        <f t="shared" si="594"/>
        <v>0</v>
      </c>
      <c r="FM726" s="99">
        <f t="shared" si="582"/>
        <v>0</v>
      </c>
      <c r="FN726" s="99">
        <f t="shared" si="583"/>
        <v>0</v>
      </c>
      <c r="FO726" s="100">
        <f t="shared" si="584"/>
        <v>0</v>
      </c>
      <c r="FP726" s="100">
        <f t="shared" si="585"/>
        <v>0</v>
      </c>
      <c r="FQ726" s="101">
        <v>0.33655256723716365</v>
      </c>
      <c r="FR726" s="101">
        <v>0.15928608085761542</v>
      </c>
      <c r="FS726" s="101">
        <v>8.0934173039436244E-2</v>
      </c>
      <c r="FT726" s="100" t="s">
        <v>1933</v>
      </c>
      <c r="FU726" s="100" t="s">
        <v>1912</v>
      </c>
      <c r="FV726" s="100" t="s">
        <v>2201</v>
      </c>
      <c r="FW726" s="100" t="s">
        <v>1755</v>
      </c>
      <c r="FX726" s="100" t="s">
        <v>2202</v>
      </c>
      <c r="FY726" s="100" t="s">
        <v>1972</v>
      </c>
      <c r="FZ726" s="100" t="s">
        <v>1953</v>
      </c>
      <c r="GA726" s="100" t="s">
        <v>1959</v>
      </c>
      <c r="GB726" s="100"/>
    </row>
    <row r="727" spans="1:184" hidden="1" x14ac:dyDescent="0.25">
      <c r="A727" s="32" t="s">
        <v>708</v>
      </c>
      <c r="B727" s="90" t="s">
        <v>714</v>
      </c>
      <c r="C727" s="41" t="str">
        <f>'[1]Özet tablo'!P726</f>
        <v>MUĞLA</v>
      </c>
      <c r="D727" s="41"/>
      <c r="E727" s="41"/>
      <c r="F727" s="41"/>
      <c r="G727" s="91">
        <v>29</v>
      </c>
      <c r="H727" s="91">
        <v>150</v>
      </c>
      <c r="I727" s="91">
        <v>286</v>
      </c>
      <c r="J727" s="91">
        <v>465</v>
      </c>
      <c r="K727" s="92">
        <v>40</v>
      </c>
      <c r="L727" s="92">
        <v>152</v>
      </c>
      <c r="M727" s="92">
        <v>311</v>
      </c>
      <c r="N727" s="92">
        <v>503</v>
      </c>
      <c r="O727" s="93">
        <v>21</v>
      </c>
      <c r="P727" s="40">
        <v>104</v>
      </c>
      <c r="Q727" s="94">
        <f t="shared" si="595"/>
        <v>38</v>
      </c>
      <c r="R727" s="95">
        <f t="shared" si="596"/>
        <v>8.1720430107526887E-2</v>
      </c>
      <c r="S727" s="96">
        <v>343</v>
      </c>
      <c r="T727" s="96">
        <v>472</v>
      </c>
      <c r="U727" s="96">
        <v>316</v>
      </c>
      <c r="V727" s="96">
        <v>457</v>
      </c>
      <c r="W727" s="96">
        <v>788</v>
      </c>
      <c r="X727" s="96">
        <v>1131</v>
      </c>
      <c r="Y727" s="73">
        <f t="shared" si="554"/>
        <v>11.661807580174926</v>
      </c>
      <c r="Z727" s="73">
        <f t="shared" si="555"/>
        <v>32.20338983050847</v>
      </c>
      <c r="AA727" s="73">
        <f t="shared" si="556"/>
        <v>72.151898734177209</v>
      </c>
      <c r="AB727" s="73">
        <f t="shared" si="557"/>
        <v>48.223350253807105</v>
      </c>
      <c r="AC727" s="73">
        <f t="shared" si="558"/>
        <v>37.135278514588862</v>
      </c>
      <c r="AD727" s="97">
        <f t="shared" si="559"/>
        <v>408</v>
      </c>
      <c r="AE727" s="40">
        <f t="shared" si="560"/>
        <v>88</v>
      </c>
      <c r="AF727" s="98">
        <v>464</v>
      </c>
      <c r="AG727" s="98">
        <v>350</v>
      </c>
      <c r="AH727" s="98">
        <v>455</v>
      </c>
      <c r="AI727" s="98">
        <v>336</v>
      </c>
      <c r="AJ727" s="98">
        <v>132</v>
      </c>
      <c r="AK727" s="98">
        <v>91</v>
      </c>
      <c r="AL727" s="76">
        <v>25</v>
      </c>
      <c r="AM727" s="76">
        <v>30</v>
      </c>
      <c r="AN727" s="77">
        <v>41</v>
      </c>
      <c r="AO727" s="77">
        <v>151</v>
      </c>
      <c r="AP727" s="77">
        <v>316</v>
      </c>
      <c r="AQ727" s="77">
        <v>21</v>
      </c>
      <c r="AR727" s="77">
        <f t="shared" si="586"/>
        <v>529</v>
      </c>
      <c r="AS727" s="77">
        <v>96</v>
      </c>
      <c r="AT727" s="78">
        <v>6</v>
      </c>
      <c r="AU727" s="79">
        <v>43</v>
      </c>
      <c r="AV727" s="80">
        <f t="shared" si="561"/>
        <v>41.10787172011662</v>
      </c>
      <c r="AW727" s="80">
        <f t="shared" si="562"/>
        <v>49.557522123893804</v>
      </c>
      <c r="AX727" s="80">
        <f t="shared" si="563"/>
        <v>71.726190476190482</v>
      </c>
      <c r="AY727" s="81">
        <f t="shared" si="564"/>
        <v>11.714285714285715</v>
      </c>
      <c r="AZ727" s="81">
        <f t="shared" si="565"/>
        <v>33.186813186813183</v>
      </c>
      <c r="BA727" s="81">
        <f t="shared" si="566"/>
        <v>77.991452991452988</v>
      </c>
      <c r="BB727" s="81">
        <f t="shared" si="567"/>
        <v>55.904658721560132</v>
      </c>
      <c r="BC727" s="81">
        <f t="shared" si="568"/>
        <v>49.633251833740829</v>
      </c>
      <c r="BD727" s="82">
        <f t="shared" si="587"/>
        <v>103</v>
      </c>
      <c r="BE727" s="83">
        <v>25</v>
      </c>
      <c r="BF727" s="83">
        <v>36</v>
      </c>
      <c r="BG727" s="83">
        <v>44</v>
      </c>
      <c r="BH727" s="83">
        <v>138</v>
      </c>
      <c r="BI727" s="83">
        <v>328</v>
      </c>
      <c r="BJ727" s="83">
        <v>29</v>
      </c>
      <c r="BK727" s="77">
        <f t="shared" si="588"/>
        <v>539</v>
      </c>
      <c r="BL727" s="83">
        <f t="shared" si="569"/>
        <v>21</v>
      </c>
      <c r="BM727" s="84">
        <v>24</v>
      </c>
      <c r="BN727" s="83">
        <f t="shared" si="570"/>
        <v>29</v>
      </c>
      <c r="BO727" s="83">
        <f t="shared" si="571"/>
        <v>24</v>
      </c>
      <c r="BP727" s="83">
        <f t="shared" si="572"/>
        <v>110</v>
      </c>
      <c r="BQ727" s="83">
        <f t="shared" si="573"/>
        <v>318</v>
      </c>
      <c r="BR727" s="83">
        <f t="shared" si="574"/>
        <v>29</v>
      </c>
      <c r="BS727" s="77">
        <f t="shared" si="589"/>
        <v>481</v>
      </c>
      <c r="BT727" s="83">
        <f t="shared" si="575"/>
        <v>1</v>
      </c>
      <c r="BU727" s="77">
        <v>1</v>
      </c>
      <c r="BV727" s="83">
        <f t="shared" si="576"/>
        <v>1</v>
      </c>
      <c r="BW727" s="83">
        <f t="shared" si="577"/>
        <v>0</v>
      </c>
      <c r="BX727" s="83">
        <f t="shared" si="578"/>
        <v>3</v>
      </c>
      <c r="BY727" s="83">
        <f t="shared" si="579"/>
        <v>6</v>
      </c>
      <c r="BZ727" s="83">
        <f t="shared" si="580"/>
        <v>0</v>
      </c>
      <c r="CA727" s="77">
        <f t="shared" si="590"/>
        <v>9</v>
      </c>
      <c r="CB727" s="85">
        <v>2</v>
      </c>
      <c r="CC727" s="77">
        <v>4</v>
      </c>
      <c r="CD727" s="85">
        <v>5</v>
      </c>
      <c r="CE727" s="85">
        <v>19</v>
      </c>
      <c r="CF727" s="85">
        <v>16</v>
      </c>
      <c r="CG727" s="85">
        <v>3</v>
      </c>
      <c r="CH727" s="85">
        <v>0</v>
      </c>
      <c r="CI727" s="77">
        <f t="shared" si="591"/>
        <v>38</v>
      </c>
      <c r="CP727" s="77">
        <f t="shared" si="592"/>
        <v>0</v>
      </c>
      <c r="CQ727" s="85">
        <f t="shared" si="581"/>
        <v>1</v>
      </c>
      <c r="CR727" s="77">
        <v>1</v>
      </c>
      <c r="CS727" s="85">
        <f t="shared" si="550"/>
        <v>1</v>
      </c>
      <c r="CT727" s="85">
        <f t="shared" si="551"/>
        <v>1</v>
      </c>
      <c r="CU727" s="85">
        <f t="shared" si="552"/>
        <v>9</v>
      </c>
      <c r="CV727" s="85">
        <f t="shared" si="553"/>
        <v>1</v>
      </c>
      <c r="CW727" s="85">
        <f t="shared" si="549"/>
        <v>0</v>
      </c>
      <c r="CX727" s="77">
        <f t="shared" si="593"/>
        <v>11</v>
      </c>
      <c r="CY727" s="85">
        <v>1</v>
      </c>
      <c r="CZ727" s="85">
        <v>1</v>
      </c>
      <c r="DA727" s="85">
        <v>1</v>
      </c>
      <c r="DB727" s="85">
        <v>9</v>
      </c>
      <c r="DC727" s="85">
        <v>1</v>
      </c>
      <c r="DD727" s="85">
        <v>0</v>
      </c>
      <c r="DV727" s="85">
        <v>1</v>
      </c>
      <c r="DW727" s="85">
        <v>1</v>
      </c>
      <c r="DX727" s="85">
        <v>0</v>
      </c>
      <c r="DY727" s="85">
        <v>3</v>
      </c>
      <c r="DZ727" s="85">
        <v>6</v>
      </c>
      <c r="EA727" s="85">
        <v>0</v>
      </c>
      <c r="ET727" s="85">
        <v>20</v>
      </c>
      <c r="EU727" s="85">
        <v>25</v>
      </c>
      <c r="EV727" s="85">
        <v>8</v>
      </c>
      <c r="EW727" s="85">
        <v>79</v>
      </c>
      <c r="EX727" s="85">
        <v>289</v>
      </c>
      <c r="EY727" s="85">
        <v>21</v>
      </c>
      <c r="EZ727" s="85">
        <v>1</v>
      </c>
      <c r="FA727" s="85">
        <v>4</v>
      </c>
      <c r="FB727" s="85">
        <v>16</v>
      </c>
      <c r="FC727" s="85">
        <v>31</v>
      </c>
      <c r="FD727" s="85">
        <v>29</v>
      </c>
      <c r="FE727" s="85">
        <v>8</v>
      </c>
      <c r="FL727" s="86">
        <f t="shared" si="594"/>
        <v>59.699999999999932</v>
      </c>
      <c r="FM727" s="99">
        <f t="shared" si="582"/>
        <v>2</v>
      </c>
      <c r="FN727" s="99">
        <f t="shared" si="583"/>
        <v>0</v>
      </c>
      <c r="FO727" s="100">
        <f t="shared" si="584"/>
        <v>0.34</v>
      </c>
      <c r="FP727" s="100">
        <f t="shared" si="585"/>
        <v>0</v>
      </c>
      <c r="FQ727" s="101">
        <v>0.2468801271992343</v>
      </c>
      <c r="FR727" s="101">
        <v>0.20473764712404888</v>
      </c>
      <c r="FS727" s="101">
        <v>0.19084477014360166</v>
      </c>
      <c r="FT727" s="100" t="s">
        <v>1917</v>
      </c>
      <c r="FU727" s="100" t="s">
        <v>1695</v>
      </c>
      <c r="FV727" s="100" t="s">
        <v>1703</v>
      </c>
      <c r="FW727" s="100" t="s">
        <v>1651</v>
      </c>
      <c r="FX727" s="100" t="s">
        <v>1830</v>
      </c>
      <c r="FY727" s="100" t="s">
        <v>1873</v>
      </c>
      <c r="FZ727" s="100" t="s">
        <v>1886</v>
      </c>
      <c r="GA727" s="100" t="s">
        <v>1488</v>
      </c>
      <c r="GB727" s="100"/>
    </row>
    <row r="728" spans="1:184" hidden="1" x14ac:dyDescent="0.25">
      <c r="A728" s="32" t="s">
        <v>708</v>
      </c>
      <c r="B728" s="90" t="s">
        <v>715</v>
      </c>
      <c r="C728" s="41" t="str">
        <f>'[1]Özet tablo'!P727</f>
        <v>MUĞLA</v>
      </c>
      <c r="D728" s="41"/>
      <c r="E728" s="41"/>
      <c r="F728" s="41"/>
      <c r="G728" s="91">
        <v>205</v>
      </c>
      <c r="H728" s="91">
        <v>486</v>
      </c>
      <c r="I728" s="91">
        <v>811</v>
      </c>
      <c r="J728" s="91">
        <v>1502</v>
      </c>
      <c r="K728" s="92">
        <v>218</v>
      </c>
      <c r="L728" s="92">
        <v>462</v>
      </c>
      <c r="M728" s="92">
        <v>824</v>
      </c>
      <c r="N728" s="92">
        <v>1504</v>
      </c>
      <c r="O728" s="93">
        <v>14</v>
      </c>
      <c r="P728" s="40">
        <v>239</v>
      </c>
      <c r="Q728" s="94">
        <f t="shared" si="595"/>
        <v>2</v>
      </c>
      <c r="R728" s="95">
        <f t="shared" si="596"/>
        <v>1.3315579227696406E-3</v>
      </c>
      <c r="S728" s="96">
        <v>901</v>
      </c>
      <c r="T728" s="96">
        <v>1160</v>
      </c>
      <c r="U728" s="96">
        <v>860</v>
      </c>
      <c r="V728" s="96">
        <v>1155</v>
      </c>
      <c r="W728" s="96">
        <v>2020</v>
      </c>
      <c r="X728" s="96">
        <v>2921</v>
      </c>
      <c r="Y728" s="73">
        <f t="shared" si="554"/>
        <v>24.195338512763595</v>
      </c>
      <c r="Z728" s="73">
        <f t="shared" si="555"/>
        <v>39.827586206896555</v>
      </c>
      <c r="AA728" s="73">
        <f t="shared" si="556"/>
        <v>69.651162790697668</v>
      </c>
      <c r="AB728" s="73">
        <f t="shared" si="557"/>
        <v>52.524752475247524</v>
      </c>
      <c r="AC728" s="73">
        <f t="shared" si="558"/>
        <v>43.786374529270802</v>
      </c>
      <c r="AD728" s="97">
        <f t="shared" si="559"/>
        <v>959</v>
      </c>
      <c r="AE728" s="40">
        <f t="shared" si="560"/>
        <v>261</v>
      </c>
      <c r="AF728" s="98">
        <v>1150</v>
      </c>
      <c r="AG728" s="98">
        <v>988</v>
      </c>
      <c r="AH728" s="98">
        <v>1157</v>
      </c>
      <c r="AI728" s="98">
        <v>865</v>
      </c>
      <c r="AJ728" s="98">
        <v>290</v>
      </c>
      <c r="AK728" s="98">
        <v>294</v>
      </c>
      <c r="AL728" s="76">
        <v>37</v>
      </c>
      <c r="AM728" s="76">
        <v>85</v>
      </c>
      <c r="AN728" s="77">
        <v>212</v>
      </c>
      <c r="AO728" s="77">
        <v>505</v>
      </c>
      <c r="AP728" s="77">
        <v>889</v>
      </c>
      <c r="AQ728" s="77">
        <v>79</v>
      </c>
      <c r="AR728" s="77">
        <f t="shared" si="586"/>
        <v>1685</v>
      </c>
      <c r="AS728" s="77">
        <v>293</v>
      </c>
      <c r="AT728" s="78">
        <v>20</v>
      </c>
      <c r="AU728" s="79">
        <v>49</v>
      </c>
      <c r="AV728" s="80">
        <f t="shared" si="561"/>
        <v>47.868321640582842</v>
      </c>
      <c r="AW728" s="80">
        <f t="shared" si="562"/>
        <v>58.358061325420373</v>
      </c>
      <c r="AX728" s="80">
        <f t="shared" si="563"/>
        <v>78.034682080924853</v>
      </c>
      <c r="AY728" s="81">
        <f t="shared" si="564"/>
        <v>21.457489878542511</v>
      </c>
      <c r="AZ728" s="81">
        <f t="shared" si="565"/>
        <v>43.64736387208297</v>
      </c>
      <c r="BA728" s="81">
        <f t="shared" si="566"/>
        <v>82.943722943722946</v>
      </c>
      <c r="BB728" s="81">
        <f t="shared" si="567"/>
        <v>63.278546712802765</v>
      </c>
      <c r="BC728" s="81">
        <f t="shared" si="568"/>
        <v>54.596360242650491</v>
      </c>
      <c r="BD728" s="82">
        <f t="shared" si="587"/>
        <v>197</v>
      </c>
      <c r="BE728" s="83">
        <v>37</v>
      </c>
      <c r="BF728" s="83">
        <v>101</v>
      </c>
      <c r="BG728" s="83">
        <v>215</v>
      </c>
      <c r="BH728" s="83">
        <v>487</v>
      </c>
      <c r="BI728" s="83">
        <v>893</v>
      </c>
      <c r="BJ728" s="83">
        <v>120</v>
      </c>
      <c r="BK728" s="77">
        <f t="shared" si="588"/>
        <v>1715</v>
      </c>
      <c r="BL728" s="83">
        <f t="shared" si="569"/>
        <v>19</v>
      </c>
      <c r="BM728" s="84">
        <v>40</v>
      </c>
      <c r="BN728" s="83">
        <f t="shared" si="570"/>
        <v>51</v>
      </c>
      <c r="BO728" s="83">
        <f t="shared" si="571"/>
        <v>31</v>
      </c>
      <c r="BP728" s="83">
        <f t="shared" si="572"/>
        <v>231</v>
      </c>
      <c r="BQ728" s="83">
        <f t="shared" si="573"/>
        <v>660</v>
      </c>
      <c r="BR728" s="83">
        <f t="shared" si="574"/>
        <v>90</v>
      </c>
      <c r="BS728" s="77">
        <f t="shared" si="589"/>
        <v>1012</v>
      </c>
      <c r="BT728" s="83">
        <f t="shared" si="575"/>
        <v>9</v>
      </c>
      <c r="BU728" s="77">
        <v>22</v>
      </c>
      <c r="BV728" s="83">
        <f t="shared" si="576"/>
        <v>28</v>
      </c>
      <c r="BW728" s="83">
        <f t="shared" si="577"/>
        <v>93</v>
      </c>
      <c r="BX728" s="83">
        <f t="shared" si="578"/>
        <v>165</v>
      </c>
      <c r="BY728" s="83">
        <f t="shared" si="579"/>
        <v>166</v>
      </c>
      <c r="BZ728" s="83">
        <f t="shared" si="580"/>
        <v>23</v>
      </c>
      <c r="CA728" s="77">
        <f t="shared" si="590"/>
        <v>447</v>
      </c>
      <c r="CB728" s="85">
        <v>9</v>
      </c>
      <c r="CC728" s="77">
        <v>23</v>
      </c>
      <c r="CD728" s="85">
        <v>22</v>
      </c>
      <c r="CE728" s="85">
        <v>91</v>
      </c>
      <c r="CF728" s="85">
        <v>91</v>
      </c>
      <c r="CG728" s="85">
        <v>67</v>
      </c>
      <c r="CH728" s="85">
        <v>7</v>
      </c>
      <c r="CI728" s="77">
        <f t="shared" si="591"/>
        <v>256</v>
      </c>
      <c r="CP728" s="77">
        <f t="shared" si="592"/>
        <v>0</v>
      </c>
      <c r="CQ728" s="85">
        <f t="shared" si="581"/>
        <v>0</v>
      </c>
      <c r="CR728" s="77"/>
      <c r="CS728" s="85">
        <f t="shared" si="550"/>
        <v>0</v>
      </c>
      <c r="CT728" s="85">
        <f t="shared" si="551"/>
        <v>0</v>
      </c>
      <c r="CU728" s="85">
        <f t="shared" si="552"/>
        <v>0</v>
      </c>
      <c r="CV728" s="85">
        <f t="shared" si="553"/>
        <v>0</v>
      </c>
      <c r="CW728" s="85">
        <f t="shared" si="549"/>
        <v>0</v>
      </c>
      <c r="CX728" s="77">
        <f t="shared" si="593"/>
        <v>0</v>
      </c>
      <c r="DV728" s="85">
        <v>3</v>
      </c>
      <c r="DW728" s="85">
        <v>5</v>
      </c>
      <c r="DX728" s="85">
        <v>0</v>
      </c>
      <c r="DY728" s="85">
        <v>22</v>
      </c>
      <c r="DZ728" s="85">
        <v>59</v>
      </c>
      <c r="EA728" s="85">
        <v>11</v>
      </c>
      <c r="EB728" s="85">
        <v>6</v>
      </c>
      <c r="EC728" s="85">
        <v>23</v>
      </c>
      <c r="ED728" s="85">
        <v>93</v>
      </c>
      <c r="EE728" s="85">
        <v>143</v>
      </c>
      <c r="EF728" s="85">
        <v>107</v>
      </c>
      <c r="EG728" s="85">
        <v>12</v>
      </c>
      <c r="ET728" s="85">
        <v>17</v>
      </c>
      <c r="EU728" s="85">
        <v>45</v>
      </c>
      <c r="EV728" s="85">
        <v>8</v>
      </c>
      <c r="EW728" s="85">
        <v>181</v>
      </c>
      <c r="EX728" s="85">
        <v>617</v>
      </c>
      <c r="EY728" s="85">
        <v>78</v>
      </c>
      <c r="EZ728" s="85">
        <v>2</v>
      </c>
      <c r="FA728" s="85">
        <v>6</v>
      </c>
      <c r="FB728" s="85">
        <v>23</v>
      </c>
      <c r="FC728" s="85">
        <v>50</v>
      </c>
      <c r="FD728" s="85">
        <v>43</v>
      </c>
      <c r="FE728" s="85">
        <v>12</v>
      </c>
      <c r="FL728" s="86">
        <f t="shared" si="594"/>
        <v>0</v>
      </c>
      <c r="FM728" s="99">
        <f t="shared" si="582"/>
        <v>0</v>
      </c>
      <c r="FN728" s="99">
        <f t="shared" si="583"/>
        <v>0</v>
      </c>
      <c r="FO728" s="100">
        <f t="shared" si="584"/>
        <v>0</v>
      </c>
      <c r="FP728" s="100">
        <f t="shared" si="585"/>
        <v>0</v>
      </c>
      <c r="FQ728" s="101">
        <v>0.31734867154500007</v>
      </c>
      <c r="FR728" s="101">
        <v>0.12874166695450934</v>
      </c>
      <c r="FS728" s="101">
        <v>7.8187892720306601E-2</v>
      </c>
      <c r="FT728" s="100" t="s">
        <v>1585</v>
      </c>
      <c r="FU728" s="100" t="s">
        <v>1586</v>
      </c>
      <c r="FV728" s="100" t="s">
        <v>1587</v>
      </c>
      <c r="FW728" s="100" t="s">
        <v>1588</v>
      </c>
      <c r="FX728" s="100" t="s">
        <v>1589</v>
      </c>
      <c r="FY728" s="100" t="s">
        <v>1547</v>
      </c>
      <c r="FZ728" s="100" t="s">
        <v>1590</v>
      </c>
      <c r="GA728" s="100" t="s">
        <v>1513</v>
      </c>
      <c r="GB728" s="100"/>
    </row>
    <row r="729" spans="1:184" ht="12" hidden="1" customHeight="1" x14ac:dyDescent="0.25">
      <c r="A729" s="32" t="s">
        <v>708</v>
      </c>
      <c r="B729" s="90" t="s">
        <v>716</v>
      </c>
      <c r="C729" s="41" t="str">
        <f>'[1]Özet tablo'!P728</f>
        <v>MUĞLA</v>
      </c>
      <c r="D729" s="41"/>
      <c r="E729" s="41"/>
      <c r="F729" s="41"/>
      <c r="G729" s="91">
        <v>154</v>
      </c>
      <c r="H729" s="91">
        <v>429</v>
      </c>
      <c r="I729" s="91">
        <v>841</v>
      </c>
      <c r="J729" s="91">
        <v>1424</v>
      </c>
      <c r="K729" s="92">
        <v>127</v>
      </c>
      <c r="L729" s="92">
        <v>445</v>
      </c>
      <c r="M729" s="92">
        <v>997</v>
      </c>
      <c r="N729" s="92">
        <v>1569</v>
      </c>
      <c r="O729" s="93">
        <v>27</v>
      </c>
      <c r="P729" s="40">
        <v>299</v>
      </c>
      <c r="Q729" s="94">
        <f t="shared" si="595"/>
        <v>145</v>
      </c>
      <c r="R729" s="95">
        <f t="shared" si="596"/>
        <v>0.10182584269662921</v>
      </c>
      <c r="S729" s="96">
        <v>830</v>
      </c>
      <c r="T729" s="96">
        <v>1099</v>
      </c>
      <c r="U729" s="96">
        <v>863</v>
      </c>
      <c r="V729" s="96">
        <v>1172</v>
      </c>
      <c r="W729" s="96">
        <v>1962</v>
      </c>
      <c r="X729" s="96">
        <v>2792</v>
      </c>
      <c r="Y729" s="73">
        <f t="shared" si="554"/>
        <v>15.301204819277109</v>
      </c>
      <c r="Z729" s="73">
        <f t="shared" si="555"/>
        <v>40.491355777979983</v>
      </c>
      <c r="AA729" s="73">
        <f t="shared" si="556"/>
        <v>84.009269988412512</v>
      </c>
      <c r="AB729" s="73">
        <f t="shared" si="557"/>
        <v>59.633027522935777</v>
      </c>
      <c r="AC729" s="73">
        <f t="shared" si="558"/>
        <v>46.454154727793693</v>
      </c>
      <c r="AD729" s="97">
        <f t="shared" si="559"/>
        <v>792</v>
      </c>
      <c r="AE729" s="40">
        <f t="shared" si="560"/>
        <v>138</v>
      </c>
      <c r="AF729" s="98">
        <v>1077</v>
      </c>
      <c r="AG729" s="98">
        <v>831</v>
      </c>
      <c r="AH729" s="98">
        <v>1102</v>
      </c>
      <c r="AI729" s="98">
        <v>811</v>
      </c>
      <c r="AJ729" s="98">
        <v>314</v>
      </c>
      <c r="AK729" s="98">
        <v>248</v>
      </c>
      <c r="AL729" s="76">
        <v>44</v>
      </c>
      <c r="AM729" s="76">
        <v>100</v>
      </c>
      <c r="AN729" s="77">
        <v>178</v>
      </c>
      <c r="AO729" s="77">
        <v>480</v>
      </c>
      <c r="AP729" s="77">
        <v>961</v>
      </c>
      <c r="AQ729" s="77">
        <v>89</v>
      </c>
      <c r="AR729" s="77">
        <f t="shared" si="586"/>
        <v>1708</v>
      </c>
      <c r="AS729" s="77">
        <v>356</v>
      </c>
      <c r="AT729" s="78">
        <v>11</v>
      </c>
      <c r="AU729" s="79">
        <v>47</v>
      </c>
      <c r="AV729" s="80">
        <f t="shared" si="561"/>
        <v>53.105968331303288</v>
      </c>
      <c r="AW729" s="80">
        <f t="shared" si="562"/>
        <v>61.369576581285934</v>
      </c>
      <c r="AX729" s="80">
        <f t="shared" si="563"/>
        <v>85.573366214549935</v>
      </c>
      <c r="AY729" s="81">
        <f t="shared" si="564"/>
        <v>21.419975932611312</v>
      </c>
      <c r="AZ729" s="81">
        <f t="shared" si="565"/>
        <v>43.557168784029038</v>
      </c>
      <c r="BA729" s="81">
        <f t="shared" si="566"/>
        <v>90.577777777777783</v>
      </c>
      <c r="BB729" s="81">
        <f t="shared" si="567"/>
        <v>67.310282891782663</v>
      </c>
      <c r="BC729" s="81">
        <f t="shared" si="568"/>
        <v>61.196319018404907</v>
      </c>
      <c r="BD729" s="82">
        <f t="shared" si="587"/>
        <v>106</v>
      </c>
      <c r="BE729" s="83">
        <v>44</v>
      </c>
      <c r="BF729" s="83">
        <v>108</v>
      </c>
      <c r="BG729" s="83">
        <v>170</v>
      </c>
      <c r="BH729" s="83">
        <v>466</v>
      </c>
      <c r="BI729" s="83">
        <v>960</v>
      </c>
      <c r="BJ729" s="83">
        <v>133</v>
      </c>
      <c r="BK729" s="77">
        <f t="shared" si="588"/>
        <v>1729</v>
      </c>
      <c r="BL729" s="83">
        <f t="shared" si="569"/>
        <v>35</v>
      </c>
      <c r="BM729" s="84">
        <v>68</v>
      </c>
      <c r="BN729" s="83">
        <f t="shared" si="570"/>
        <v>79</v>
      </c>
      <c r="BO729" s="83">
        <f t="shared" si="571"/>
        <v>87</v>
      </c>
      <c r="BP729" s="83">
        <f t="shared" si="572"/>
        <v>342</v>
      </c>
      <c r="BQ729" s="83">
        <f t="shared" si="573"/>
        <v>842</v>
      </c>
      <c r="BR729" s="83">
        <f t="shared" si="574"/>
        <v>116</v>
      </c>
      <c r="BS729" s="77">
        <f t="shared" si="589"/>
        <v>1387</v>
      </c>
      <c r="BT729" s="83">
        <f t="shared" si="575"/>
        <v>5</v>
      </c>
      <c r="BU729" s="77">
        <v>22</v>
      </c>
      <c r="BV729" s="83">
        <f t="shared" si="576"/>
        <v>20</v>
      </c>
      <c r="BW729" s="83">
        <f t="shared" si="577"/>
        <v>52</v>
      </c>
      <c r="BX729" s="83">
        <f t="shared" si="578"/>
        <v>89</v>
      </c>
      <c r="BY729" s="83">
        <f t="shared" si="579"/>
        <v>106</v>
      </c>
      <c r="BZ729" s="83">
        <f t="shared" si="580"/>
        <v>16</v>
      </c>
      <c r="CA729" s="77">
        <f t="shared" si="590"/>
        <v>263</v>
      </c>
      <c r="CB729" s="85">
        <v>3</v>
      </c>
      <c r="CC729" s="77">
        <v>9</v>
      </c>
      <c r="CD729" s="85">
        <v>9</v>
      </c>
      <c r="CE729" s="85">
        <v>31</v>
      </c>
      <c r="CF729" s="85">
        <v>24</v>
      </c>
      <c r="CG729" s="85">
        <v>10</v>
      </c>
      <c r="CH729" s="85">
        <v>0</v>
      </c>
      <c r="CI729" s="77">
        <f t="shared" si="591"/>
        <v>65</v>
      </c>
      <c r="CP729" s="77">
        <f t="shared" si="592"/>
        <v>0</v>
      </c>
      <c r="CQ729" s="85">
        <f t="shared" si="581"/>
        <v>1</v>
      </c>
      <c r="CR729" s="77">
        <v>1</v>
      </c>
      <c r="CS729" s="85">
        <f t="shared" si="550"/>
        <v>0</v>
      </c>
      <c r="CT729" s="85">
        <f t="shared" si="551"/>
        <v>0</v>
      </c>
      <c r="CU729" s="85">
        <f t="shared" si="552"/>
        <v>11</v>
      </c>
      <c r="CV729" s="85">
        <f t="shared" si="553"/>
        <v>2</v>
      </c>
      <c r="CW729" s="85">
        <f t="shared" si="549"/>
        <v>1</v>
      </c>
      <c r="CX729" s="77">
        <f t="shared" si="593"/>
        <v>14</v>
      </c>
      <c r="CY729" s="85">
        <v>1</v>
      </c>
      <c r="CZ729" s="85">
        <v>0</v>
      </c>
      <c r="DA729" s="85">
        <v>0</v>
      </c>
      <c r="DB729" s="85">
        <v>11</v>
      </c>
      <c r="DC729" s="85">
        <v>2</v>
      </c>
      <c r="DD729" s="85">
        <v>1</v>
      </c>
      <c r="DP729" s="85">
        <v>1</v>
      </c>
      <c r="DQ729" s="85">
        <v>5</v>
      </c>
      <c r="DR729" s="85">
        <v>36</v>
      </c>
      <c r="DS729" s="85">
        <v>36</v>
      </c>
      <c r="DT729" s="85">
        <v>35</v>
      </c>
      <c r="DU729" s="85">
        <v>3</v>
      </c>
      <c r="DV729" s="85">
        <v>2</v>
      </c>
      <c r="DW729" s="85">
        <v>6</v>
      </c>
      <c r="DX729" s="85">
        <v>6</v>
      </c>
      <c r="DY729" s="85">
        <v>22</v>
      </c>
      <c r="DZ729" s="85">
        <v>54</v>
      </c>
      <c r="EA729" s="85">
        <v>9</v>
      </c>
      <c r="EB729" s="85">
        <v>3</v>
      </c>
      <c r="EC729" s="85">
        <v>14</v>
      </c>
      <c r="ED729" s="85">
        <v>46</v>
      </c>
      <c r="EE729" s="85">
        <v>67</v>
      </c>
      <c r="EF729" s="85">
        <v>52</v>
      </c>
      <c r="EG729" s="85">
        <v>7</v>
      </c>
      <c r="EH729" s="85">
        <v>1</v>
      </c>
      <c r="EI729" s="85">
        <v>1</v>
      </c>
      <c r="EJ729" s="85">
        <v>0</v>
      </c>
      <c r="EK729" s="85">
        <v>0</v>
      </c>
      <c r="EL729" s="85">
        <v>3</v>
      </c>
      <c r="EM729" s="85">
        <v>0</v>
      </c>
      <c r="ET729" s="85">
        <v>31</v>
      </c>
      <c r="EU729" s="85">
        <v>59</v>
      </c>
      <c r="EV729" s="85">
        <v>11</v>
      </c>
      <c r="EW729" s="85">
        <v>173</v>
      </c>
      <c r="EX729" s="85">
        <v>660</v>
      </c>
      <c r="EY729" s="85">
        <v>101</v>
      </c>
      <c r="EZ729" s="85">
        <v>2</v>
      </c>
      <c r="FA729" s="85">
        <v>14</v>
      </c>
      <c r="FB729" s="85">
        <v>40</v>
      </c>
      <c r="FC729" s="85">
        <v>133</v>
      </c>
      <c r="FD729" s="85">
        <v>144</v>
      </c>
      <c r="FE729" s="85">
        <v>12</v>
      </c>
      <c r="FL729" s="86">
        <f t="shared" si="594"/>
        <v>0</v>
      </c>
      <c r="FM729" s="99">
        <f t="shared" si="582"/>
        <v>0</v>
      </c>
      <c r="FN729" s="99">
        <f t="shared" si="583"/>
        <v>0</v>
      </c>
      <c r="FO729" s="100">
        <f t="shared" si="584"/>
        <v>0</v>
      </c>
      <c r="FP729" s="100">
        <f t="shared" si="585"/>
        <v>0</v>
      </c>
      <c r="FQ729" s="101">
        <v>0.37650228321537954</v>
      </c>
      <c r="FR729" s="101">
        <v>0.22259481694775815</v>
      </c>
      <c r="FS729" s="101">
        <v>0.13198321045009798</v>
      </c>
      <c r="FT729" s="100" t="s">
        <v>1677</v>
      </c>
      <c r="FU729" s="100" t="s">
        <v>1884</v>
      </c>
      <c r="FV729" s="100" t="s">
        <v>1766</v>
      </c>
      <c r="FW729" s="100" t="s">
        <v>1765</v>
      </c>
      <c r="FX729" s="100" t="s">
        <v>2191</v>
      </c>
      <c r="FY729" s="100" t="s">
        <v>2097</v>
      </c>
      <c r="FZ729" s="100" t="s">
        <v>2229</v>
      </c>
      <c r="GA729" s="100" t="s">
        <v>1855</v>
      </c>
      <c r="GB729" s="100"/>
    </row>
    <row r="730" spans="1:184" ht="15" hidden="1" customHeight="1" x14ac:dyDescent="0.25">
      <c r="A730" s="32" t="s">
        <v>708</v>
      </c>
      <c r="B730" s="90" t="s">
        <v>717</v>
      </c>
      <c r="C730" s="41" t="str">
        <f>'[1]Özet tablo'!P729</f>
        <v>MUĞLA</v>
      </c>
      <c r="D730" s="41"/>
      <c r="E730" s="41"/>
      <c r="F730" s="41"/>
      <c r="G730" s="91">
        <v>106</v>
      </c>
      <c r="H730" s="91">
        <v>453</v>
      </c>
      <c r="I730" s="91">
        <v>1030</v>
      </c>
      <c r="J730" s="91">
        <v>1589</v>
      </c>
      <c r="K730" s="92">
        <v>160</v>
      </c>
      <c r="L730" s="92">
        <v>479</v>
      </c>
      <c r="M730" s="92">
        <v>1116</v>
      </c>
      <c r="N730" s="92">
        <v>1755</v>
      </c>
      <c r="O730" s="93">
        <v>58</v>
      </c>
      <c r="P730" s="40">
        <v>344</v>
      </c>
      <c r="Q730" s="94">
        <f t="shared" si="595"/>
        <v>166</v>
      </c>
      <c r="R730" s="95">
        <f t="shared" si="596"/>
        <v>0.10446821900566394</v>
      </c>
      <c r="S730" s="96">
        <v>1273</v>
      </c>
      <c r="T730" s="96">
        <v>1632</v>
      </c>
      <c r="U730" s="96">
        <v>1204</v>
      </c>
      <c r="V730" s="96">
        <v>1698</v>
      </c>
      <c r="W730" s="96">
        <v>2836</v>
      </c>
      <c r="X730" s="96">
        <v>4109</v>
      </c>
      <c r="Y730" s="73">
        <f t="shared" si="554"/>
        <v>12.568735271013354</v>
      </c>
      <c r="Z730" s="73">
        <f t="shared" si="555"/>
        <v>29.350490196078432</v>
      </c>
      <c r="AA730" s="73">
        <f t="shared" si="556"/>
        <v>68.93687707641196</v>
      </c>
      <c r="AB730" s="73">
        <f t="shared" si="557"/>
        <v>46.156558533145272</v>
      </c>
      <c r="AC730" s="73">
        <f t="shared" si="558"/>
        <v>35.750790946702359</v>
      </c>
      <c r="AD730" s="97">
        <f t="shared" si="559"/>
        <v>1527</v>
      </c>
      <c r="AE730" s="40">
        <f t="shared" si="560"/>
        <v>374</v>
      </c>
      <c r="AF730" s="98">
        <v>1673</v>
      </c>
      <c r="AG730" s="98">
        <v>1403</v>
      </c>
      <c r="AH730" s="98">
        <v>1611</v>
      </c>
      <c r="AI730" s="98">
        <v>1145</v>
      </c>
      <c r="AJ730" s="98">
        <v>494</v>
      </c>
      <c r="AK730" s="98">
        <v>351</v>
      </c>
      <c r="AL730" s="76">
        <v>61</v>
      </c>
      <c r="AM730" s="76">
        <v>99</v>
      </c>
      <c r="AN730" s="77">
        <v>218</v>
      </c>
      <c r="AO730" s="77">
        <v>555</v>
      </c>
      <c r="AP730" s="77">
        <v>1111</v>
      </c>
      <c r="AQ730" s="77">
        <v>79</v>
      </c>
      <c r="AR730" s="77">
        <f t="shared" si="586"/>
        <v>1963</v>
      </c>
      <c r="AS730" s="77">
        <v>381</v>
      </c>
      <c r="AT730" s="78">
        <v>37</v>
      </c>
      <c r="AU730" s="79">
        <v>131</v>
      </c>
      <c r="AV730" s="80">
        <f t="shared" si="561"/>
        <v>40.306122448979593</v>
      </c>
      <c r="AW730" s="80">
        <f t="shared" si="562"/>
        <v>49.492017416545721</v>
      </c>
      <c r="AX730" s="80">
        <f t="shared" si="563"/>
        <v>70.655021834061131</v>
      </c>
      <c r="AY730" s="81">
        <f t="shared" si="564"/>
        <v>15.538132573057734</v>
      </c>
      <c r="AZ730" s="81">
        <f t="shared" si="565"/>
        <v>34.450651769087528</v>
      </c>
      <c r="BA730" s="81">
        <f t="shared" si="566"/>
        <v>78.035387431360576</v>
      </c>
      <c r="BB730" s="81">
        <f t="shared" si="567"/>
        <v>56.430769230769229</v>
      </c>
      <c r="BC730" s="81">
        <f t="shared" si="568"/>
        <v>49.211045364891518</v>
      </c>
      <c r="BD730" s="82">
        <f t="shared" si="587"/>
        <v>360</v>
      </c>
      <c r="BE730" s="83">
        <v>62</v>
      </c>
      <c r="BF730" s="83">
        <v>120</v>
      </c>
      <c r="BG730" s="83">
        <v>161</v>
      </c>
      <c r="BH730" s="83">
        <v>463</v>
      </c>
      <c r="BI730" s="83">
        <v>1065</v>
      </c>
      <c r="BJ730" s="83">
        <v>106</v>
      </c>
      <c r="BK730" s="77">
        <f t="shared" si="588"/>
        <v>1795</v>
      </c>
      <c r="BL730" s="83">
        <f t="shared" si="569"/>
        <v>53</v>
      </c>
      <c r="BM730" s="84">
        <v>71</v>
      </c>
      <c r="BN730" s="83">
        <f t="shared" si="570"/>
        <v>91</v>
      </c>
      <c r="BO730" s="83">
        <f t="shared" si="571"/>
        <v>78</v>
      </c>
      <c r="BP730" s="83">
        <f t="shared" si="572"/>
        <v>353</v>
      </c>
      <c r="BQ730" s="83">
        <f t="shared" si="573"/>
        <v>967</v>
      </c>
      <c r="BR730" s="83">
        <f t="shared" si="574"/>
        <v>91</v>
      </c>
      <c r="BS730" s="77">
        <f t="shared" si="589"/>
        <v>1489</v>
      </c>
      <c r="BT730" s="83">
        <f t="shared" si="575"/>
        <v>6</v>
      </c>
      <c r="BU730" s="77">
        <v>23</v>
      </c>
      <c r="BV730" s="83">
        <f t="shared" si="576"/>
        <v>23</v>
      </c>
      <c r="BW730" s="83">
        <f t="shared" si="577"/>
        <v>63</v>
      </c>
      <c r="BX730" s="83">
        <f t="shared" si="578"/>
        <v>85</v>
      </c>
      <c r="BY730" s="83">
        <f t="shared" si="579"/>
        <v>90</v>
      </c>
      <c r="BZ730" s="83">
        <f t="shared" si="580"/>
        <v>12</v>
      </c>
      <c r="CA730" s="77">
        <f t="shared" si="590"/>
        <v>250</v>
      </c>
      <c r="CB730" s="85">
        <v>3</v>
      </c>
      <c r="CC730" s="77">
        <v>5</v>
      </c>
      <c r="CD730" s="85">
        <v>6</v>
      </c>
      <c r="CE730" s="85">
        <v>20</v>
      </c>
      <c r="CF730" s="85">
        <v>25</v>
      </c>
      <c r="CG730" s="85">
        <v>8</v>
      </c>
      <c r="CH730" s="85">
        <v>3</v>
      </c>
      <c r="CI730" s="77">
        <f t="shared" si="591"/>
        <v>56</v>
      </c>
      <c r="CP730" s="77">
        <f t="shared" si="592"/>
        <v>0</v>
      </c>
      <c r="CQ730" s="85">
        <f t="shared" si="581"/>
        <v>0</v>
      </c>
      <c r="CR730" s="77"/>
      <c r="CS730" s="85">
        <f t="shared" si="550"/>
        <v>0</v>
      </c>
      <c r="CT730" s="85">
        <f t="shared" si="551"/>
        <v>0</v>
      </c>
      <c r="CU730" s="85">
        <f t="shared" si="552"/>
        <v>0</v>
      </c>
      <c r="CV730" s="85">
        <f t="shared" si="553"/>
        <v>0</v>
      </c>
      <c r="CW730" s="85">
        <f t="shared" si="549"/>
        <v>0</v>
      </c>
      <c r="CX730" s="77">
        <f t="shared" si="593"/>
        <v>0</v>
      </c>
      <c r="DP730" s="85">
        <v>1</v>
      </c>
      <c r="DQ730" s="85">
        <v>4</v>
      </c>
      <c r="DR730" s="85">
        <v>22</v>
      </c>
      <c r="DS730" s="85">
        <v>31</v>
      </c>
      <c r="DT730" s="85">
        <v>22</v>
      </c>
      <c r="DU730" s="85">
        <v>0</v>
      </c>
      <c r="DV730" s="85">
        <v>2</v>
      </c>
      <c r="DW730" s="85">
        <v>6</v>
      </c>
      <c r="DX730" s="85">
        <v>0</v>
      </c>
      <c r="DY730" s="85">
        <v>15</v>
      </c>
      <c r="DZ730" s="85">
        <v>41</v>
      </c>
      <c r="EA730" s="85">
        <v>8</v>
      </c>
      <c r="EB730" s="85">
        <v>4</v>
      </c>
      <c r="EC730" s="85">
        <v>17</v>
      </c>
      <c r="ED730" s="85">
        <v>63</v>
      </c>
      <c r="EE730" s="85">
        <v>70</v>
      </c>
      <c r="EF730" s="85">
        <v>49</v>
      </c>
      <c r="EG730" s="85">
        <v>4</v>
      </c>
      <c r="ET730" s="85">
        <v>51</v>
      </c>
      <c r="EU730" s="85">
        <v>74</v>
      </c>
      <c r="EV730" s="85">
        <v>34</v>
      </c>
      <c r="EW730" s="85">
        <v>218</v>
      </c>
      <c r="EX730" s="85">
        <v>836</v>
      </c>
      <c r="EY730" s="85">
        <v>85</v>
      </c>
      <c r="EZ730" s="85">
        <v>1</v>
      </c>
      <c r="FA730" s="85">
        <v>13</v>
      </c>
      <c r="FB730" s="85">
        <v>22</v>
      </c>
      <c r="FC730" s="85">
        <v>104</v>
      </c>
      <c r="FD730" s="85">
        <v>109</v>
      </c>
      <c r="FE730" s="85">
        <v>6</v>
      </c>
      <c r="FL730" s="86">
        <f t="shared" si="594"/>
        <v>147.19999999999982</v>
      </c>
      <c r="FM730" s="99">
        <f t="shared" si="582"/>
        <v>7</v>
      </c>
      <c r="FN730" s="99">
        <f t="shared" si="583"/>
        <v>1</v>
      </c>
      <c r="FO730" s="100">
        <f t="shared" si="584"/>
        <v>1.19</v>
      </c>
      <c r="FP730" s="100">
        <f t="shared" si="585"/>
        <v>171</v>
      </c>
      <c r="FQ730" s="101">
        <v>0.35186428423879362</v>
      </c>
      <c r="FR730" s="101">
        <v>0.15797306945827164</v>
      </c>
      <c r="FS730" s="101">
        <v>0.12575610806156504</v>
      </c>
      <c r="FT730" s="100" t="s">
        <v>1657</v>
      </c>
      <c r="FU730" s="100" t="s">
        <v>1947</v>
      </c>
      <c r="FV730" s="100" t="s">
        <v>1948</v>
      </c>
      <c r="FW730" s="100" t="s">
        <v>1839</v>
      </c>
      <c r="FX730" s="100" t="s">
        <v>1949</v>
      </c>
      <c r="FY730" s="100" t="s">
        <v>1689</v>
      </c>
      <c r="FZ730" s="100" t="s">
        <v>1437</v>
      </c>
      <c r="GA730" s="100" t="s">
        <v>1854</v>
      </c>
      <c r="GB730" s="100"/>
    </row>
    <row r="731" spans="1:184" ht="15" hidden="1" customHeight="1" x14ac:dyDescent="0.25">
      <c r="A731" s="32" t="s">
        <v>708</v>
      </c>
      <c r="B731" s="90" t="s">
        <v>718</v>
      </c>
      <c r="C731" s="41" t="str">
        <f>'[1]Özet tablo'!P730</f>
        <v>MUĞLA</v>
      </c>
      <c r="D731" s="41"/>
      <c r="E731" s="41"/>
      <c r="F731" s="41"/>
      <c r="G731" s="91">
        <v>68</v>
      </c>
      <c r="H731" s="91">
        <v>232</v>
      </c>
      <c r="I731" s="91">
        <v>477</v>
      </c>
      <c r="J731" s="91">
        <v>777</v>
      </c>
      <c r="K731" s="92">
        <v>42</v>
      </c>
      <c r="L731" s="92">
        <v>196</v>
      </c>
      <c r="M731" s="92">
        <v>486</v>
      </c>
      <c r="N731" s="92">
        <v>724</v>
      </c>
      <c r="O731" s="93">
        <v>7</v>
      </c>
      <c r="P731" s="40">
        <v>167</v>
      </c>
      <c r="Q731" s="94">
        <f t="shared" si="595"/>
        <v>-53</v>
      </c>
      <c r="R731" s="95">
        <f t="shared" si="596"/>
        <v>-6.8211068211068204E-2</v>
      </c>
      <c r="S731" s="96">
        <v>428</v>
      </c>
      <c r="T731" s="96">
        <v>553</v>
      </c>
      <c r="U731" s="96">
        <v>434</v>
      </c>
      <c r="V731" s="96">
        <v>591</v>
      </c>
      <c r="W731" s="96">
        <v>987</v>
      </c>
      <c r="X731" s="96">
        <v>1415</v>
      </c>
      <c r="Y731" s="73">
        <f t="shared" si="554"/>
        <v>9.8130841121495322</v>
      </c>
      <c r="Z731" s="73">
        <f t="shared" si="555"/>
        <v>35.443037974683541</v>
      </c>
      <c r="AA731" s="73">
        <f t="shared" si="556"/>
        <v>75.115207373271886</v>
      </c>
      <c r="AB731" s="73">
        <f t="shared" si="557"/>
        <v>52.887537993920972</v>
      </c>
      <c r="AC731" s="73">
        <f t="shared" si="558"/>
        <v>39.858657243816253</v>
      </c>
      <c r="AD731" s="97">
        <f t="shared" si="559"/>
        <v>465</v>
      </c>
      <c r="AE731" s="40">
        <f t="shared" si="560"/>
        <v>108</v>
      </c>
      <c r="AF731" s="98">
        <v>573</v>
      </c>
      <c r="AG731" s="98">
        <v>460</v>
      </c>
      <c r="AH731" s="98">
        <v>573</v>
      </c>
      <c r="AI731" s="98">
        <v>408</v>
      </c>
      <c r="AJ731" s="98">
        <v>162</v>
      </c>
      <c r="AK731" s="98">
        <v>142</v>
      </c>
      <c r="AL731" s="76">
        <v>22</v>
      </c>
      <c r="AM731" s="76">
        <v>40</v>
      </c>
      <c r="AN731" s="77">
        <v>73</v>
      </c>
      <c r="AO731" s="77">
        <v>218</v>
      </c>
      <c r="AP731" s="77">
        <v>450</v>
      </c>
      <c r="AQ731" s="77">
        <v>55</v>
      </c>
      <c r="AR731" s="77">
        <f t="shared" si="586"/>
        <v>796</v>
      </c>
      <c r="AS731" s="77">
        <v>182</v>
      </c>
      <c r="AT731" s="78">
        <v>8</v>
      </c>
      <c r="AU731" s="79">
        <v>24</v>
      </c>
      <c r="AV731" s="80">
        <f t="shared" si="561"/>
        <v>45.622119815668206</v>
      </c>
      <c r="AW731" s="80">
        <f t="shared" si="562"/>
        <v>55.147808358817528</v>
      </c>
      <c r="AX731" s="80">
        <f t="shared" si="563"/>
        <v>79.166666666666657</v>
      </c>
      <c r="AY731" s="81">
        <f t="shared" si="564"/>
        <v>15.869565217391305</v>
      </c>
      <c r="AZ731" s="81">
        <f t="shared" si="565"/>
        <v>38.045375218150085</v>
      </c>
      <c r="BA731" s="81">
        <f t="shared" si="566"/>
        <v>84.561403508771932</v>
      </c>
      <c r="BB731" s="81">
        <f t="shared" si="567"/>
        <v>61.242344706911631</v>
      </c>
      <c r="BC731" s="81">
        <f t="shared" si="568"/>
        <v>53.883495145631066</v>
      </c>
      <c r="BD731" s="82">
        <f t="shared" si="587"/>
        <v>88</v>
      </c>
      <c r="BE731" s="83">
        <v>22</v>
      </c>
      <c r="BF731" s="83">
        <v>48</v>
      </c>
      <c r="BG731" s="83">
        <v>85</v>
      </c>
      <c r="BH731" s="83">
        <v>213</v>
      </c>
      <c r="BI731" s="83">
        <v>459</v>
      </c>
      <c r="BJ731" s="83">
        <v>71</v>
      </c>
      <c r="BK731" s="77">
        <f t="shared" si="588"/>
        <v>828</v>
      </c>
      <c r="BL731" s="83">
        <f t="shared" si="569"/>
        <v>18</v>
      </c>
      <c r="BM731" s="84">
        <v>28</v>
      </c>
      <c r="BN731" s="83">
        <f t="shared" si="570"/>
        <v>36</v>
      </c>
      <c r="BO731" s="83">
        <f t="shared" si="571"/>
        <v>40</v>
      </c>
      <c r="BP731" s="83">
        <f t="shared" si="572"/>
        <v>138</v>
      </c>
      <c r="BQ731" s="83">
        <f t="shared" si="573"/>
        <v>374</v>
      </c>
      <c r="BR731" s="83">
        <f t="shared" si="574"/>
        <v>52</v>
      </c>
      <c r="BS731" s="77">
        <f t="shared" si="589"/>
        <v>604</v>
      </c>
      <c r="BT731" s="83">
        <f t="shared" si="575"/>
        <v>2</v>
      </c>
      <c r="BU731" s="77">
        <v>6</v>
      </c>
      <c r="BV731" s="83">
        <f t="shared" si="576"/>
        <v>6</v>
      </c>
      <c r="BW731" s="83">
        <f t="shared" si="577"/>
        <v>9</v>
      </c>
      <c r="BX731" s="83">
        <f t="shared" si="578"/>
        <v>38</v>
      </c>
      <c r="BY731" s="83">
        <f t="shared" si="579"/>
        <v>71</v>
      </c>
      <c r="BZ731" s="83">
        <f t="shared" si="580"/>
        <v>16</v>
      </c>
      <c r="CA731" s="77">
        <f t="shared" si="590"/>
        <v>134</v>
      </c>
      <c r="CB731" s="85">
        <v>2</v>
      </c>
      <c r="CC731" s="77">
        <v>6</v>
      </c>
      <c r="CD731" s="85">
        <v>6</v>
      </c>
      <c r="CE731" s="85">
        <v>36</v>
      </c>
      <c r="CF731" s="85">
        <v>37</v>
      </c>
      <c r="CG731" s="85">
        <v>14</v>
      </c>
      <c r="CH731" s="85">
        <v>3</v>
      </c>
      <c r="CI731" s="77">
        <f t="shared" si="591"/>
        <v>90</v>
      </c>
      <c r="CP731" s="77">
        <f t="shared" si="592"/>
        <v>0</v>
      </c>
      <c r="CQ731" s="85">
        <f t="shared" si="581"/>
        <v>0</v>
      </c>
      <c r="CR731" s="77"/>
      <c r="CS731" s="85">
        <f t="shared" si="550"/>
        <v>0</v>
      </c>
      <c r="CT731" s="85">
        <f t="shared" si="551"/>
        <v>0</v>
      </c>
      <c r="CU731" s="85">
        <f t="shared" si="552"/>
        <v>0</v>
      </c>
      <c r="CV731" s="85">
        <f t="shared" si="553"/>
        <v>0</v>
      </c>
      <c r="CW731" s="85">
        <f t="shared" si="549"/>
        <v>0</v>
      </c>
      <c r="CX731" s="77">
        <f t="shared" si="593"/>
        <v>0</v>
      </c>
      <c r="DV731" s="85">
        <v>1</v>
      </c>
      <c r="DW731" s="85">
        <v>2</v>
      </c>
      <c r="DX731" s="85">
        <v>0</v>
      </c>
      <c r="DY731" s="85">
        <v>6</v>
      </c>
      <c r="DZ731" s="85">
        <v>32</v>
      </c>
      <c r="EA731" s="85">
        <v>11</v>
      </c>
      <c r="EB731" s="85">
        <v>1</v>
      </c>
      <c r="EC731" s="85">
        <v>4</v>
      </c>
      <c r="ED731" s="85">
        <v>9</v>
      </c>
      <c r="EE731" s="85">
        <v>32</v>
      </c>
      <c r="EF731" s="85">
        <v>39</v>
      </c>
      <c r="EG731" s="85">
        <v>5</v>
      </c>
      <c r="ET731" s="85">
        <v>16</v>
      </c>
      <c r="EU731" s="85">
        <v>24</v>
      </c>
      <c r="EV731" s="85">
        <v>9</v>
      </c>
      <c r="EW731" s="85">
        <v>70</v>
      </c>
      <c r="EX731" s="85">
        <v>265</v>
      </c>
      <c r="EY731" s="85">
        <v>34</v>
      </c>
      <c r="EZ731" s="85">
        <v>2</v>
      </c>
      <c r="FA731" s="85">
        <v>12</v>
      </c>
      <c r="FB731" s="85">
        <v>31</v>
      </c>
      <c r="FC731" s="85">
        <v>68</v>
      </c>
      <c r="FD731" s="85">
        <v>109</v>
      </c>
      <c r="FE731" s="85">
        <v>18</v>
      </c>
      <c r="FL731" s="86">
        <f t="shared" si="594"/>
        <v>0</v>
      </c>
      <c r="FM731" s="99">
        <f t="shared" si="582"/>
        <v>0</v>
      </c>
      <c r="FN731" s="99">
        <f t="shared" si="583"/>
        <v>0</v>
      </c>
      <c r="FO731" s="100">
        <f t="shared" si="584"/>
        <v>0</v>
      </c>
      <c r="FP731" s="100">
        <f t="shared" si="585"/>
        <v>0</v>
      </c>
      <c r="FQ731" s="101">
        <v>0.5785975332567711</v>
      </c>
      <c r="FR731" s="101">
        <v>0.14348785871964656</v>
      </c>
      <c r="FS731" s="101">
        <v>6.3703260032514655E-2</v>
      </c>
      <c r="FT731" s="100" t="s">
        <v>1595</v>
      </c>
      <c r="FU731" s="100" t="s">
        <v>1701</v>
      </c>
      <c r="FV731" s="100" t="s">
        <v>2286</v>
      </c>
      <c r="FW731" s="100" t="s">
        <v>1521</v>
      </c>
      <c r="FX731" s="100" t="s">
        <v>1532</v>
      </c>
      <c r="FY731" s="100" t="s">
        <v>2063</v>
      </c>
      <c r="FZ731" s="100" t="s">
        <v>1905</v>
      </c>
      <c r="GA731" s="100" t="s">
        <v>1518</v>
      </c>
      <c r="GB731" s="100"/>
    </row>
    <row r="732" spans="1:184" hidden="1" x14ac:dyDescent="0.25">
      <c r="A732" s="105" t="s">
        <v>708</v>
      </c>
      <c r="B732" s="106" t="s">
        <v>719</v>
      </c>
      <c r="C732" s="41" t="str">
        <f>'[1]Özet tablo'!P731</f>
        <v>MUĞLA</v>
      </c>
      <c r="D732" s="41"/>
      <c r="E732" s="41"/>
      <c r="F732" s="41"/>
      <c r="G732" s="107">
        <v>0</v>
      </c>
      <c r="H732" s="107">
        <v>0</v>
      </c>
      <c r="I732" s="107">
        <v>0</v>
      </c>
      <c r="J732" s="107">
        <v>0</v>
      </c>
      <c r="K732" s="92">
        <v>3</v>
      </c>
      <c r="L732" s="92">
        <v>141</v>
      </c>
      <c r="M732" s="92">
        <v>427</v>
      </c>
      <c r="N732" s="92">
        <v>571</v>
      </c>
      <c r="O732" s="93">
        <v>49</v>
      </c>
      <c r="P732" s="40">
        <v>104</v>
      </c>
      <c r="Q732" s="94">
        <v>0</v>
      </c>
      <c r="R732" s="95">
        <v>0</v>
      </c>
      <c r="S732" s="96">
        <v>607</v>
      </c>
      <c r="T732" s="96">
        <v>766</v>
      </c>
      <c r="U732" s="96">
        <v>564</v>
      </c>
      <c r="V732" s="96">
        <v>768</v>
      </c>
      <c r="W732" s="96">
        <v>1330</v>
      </c>
      <c r="X732" s="96">
        <v>1937</v>
      </c>
      <c r="Y732" s="73">
        <f t="shared" si="554"/>
        <v>0.49423393739703458</v>
      </c>
      <c r="Z732" s="73">
        <f t="shared" si="555"/>
        <v>18.407310704960835</v>
      </c>
      <c r="AA732" s="73">
        <f t="shared" si="556"/>
        <v>65.957446808510639</v>
      </c>
      <c r="AB732" s="73">
        <f t="shared" si="557"/>
        <v>38.571428571428577</v>
      </c>
      <c r="AC732" s="73">
        <f t="shared" si="558"/>
        <v>26.639132679401133</v>
      </c>
      <c r="AD732" s="97">
        <f t="shared" si="559"/>
        <v>817</v>
      </c>
      <c r="AE732" s="40">
        <f t="shared" si="560"/>
        <v>192</v>
      </c>
      <c r="AF732" s="98">
        <v>733</v>
      </c>
      <c r="AG732" s="98">
        <v>542</v>
      </c>
      <c r="AH732" s="98">
        <v>756</v>
      </c>
      <c r="AI732" s="98">
        <v>561</v>
      </c>
      <c r="AJ732" s="98">
        <v>193</v>
      </c>
      <c r="AK732" s="98">
        <v>170</v>
      </c>
      <c r="AL732" s="76">
        <v>32</v>
      </c>
      <c r="AM732" s="76">
        <v>38</v>
      </c>
      <c r="AN732" s="77">
        <v>16</v>
      </c>
      <c r="AO732" s="77">
        <v>137</v>
      </c>
      <c r="AP732" s="77">
        <v>419</v>
      </c>
      <c r="AQ732" s="77">
        <v>22</v>
      </c>
      <c r="AR732" s="77">
        <f t="shared" si="586"/>
        <v>594</v>
      </c>
      <c r="AS732" s="77">
        <v>126</v>
      </c>
      <c r="AT732" s="78">
        <v>26</v>
      </c>
      <c r="AU732" s="79">
        <v>84</v>
      </c>
      <c r="AV732" s="80">
        <f t="shared" si="561"/>
        <v>30.009066183136902</v>
      </c>
      <c r="AW732" s="80">
        <f t="shared" si="562"/>
        <v>34.320425208807897</v>
      </c>
      <c r="AX732" s="80">
        <f t="shared" si="563"/>
        <v>56.149732620320862</v>
      </c>
      <c r="AY732" s="81">
        <f t="shared" si="564"/>
        <v>2.9520295202952029</v>
      </c>
      <c r="AZ732" s="81">
        <f t="shared" si="565"/>
        <v>18.121693121693124</v>
      </c>
      <c r="BA732" s="81">
        <f t="shared" si="566"/>
        <v>70.159151193633946</v>
      </c>
      <c r="BB732" s="81">
        <f t="shared" si="567"/>
        <v>44.105960264900659</v>
      </c>
      <c r="BC732" s="81">
        <f t="shared" si="568"/>
        <v>42.052469135802468</v>
      </c>
      <c r="BD732" s="82">
        <f t="shared" si="587"/>
        <v>225</v>
      </c>
      <c r="BE732" s="83">
        <v>32</v>
      </c>
      <c r="BF732" s="83">
        <v>39</v>
      </c>
      <c r="BG732" s="83">
        <v>13</v>
      </c>
      <c r="BH732" s="83">
        <v>124</v>
      </c>
      <c r="BI732" s="83">
        <v>436</v>
      </c>
      <c r="BJ732" s="83">
        <v>31</v>
      </c>
      <c r="BK732" s="77">
        <f t="shared" si="588"/>
        <v>604</v>
      </c>
      <c r="BL732" s="83">
        <f t="shared" si="569"/>
        <v>32</v>
      </c>
      <c r="BM732" s="84">
        <v>38</v>
      </c>
      <c r="BN732" s="83">
        <f t="shared" si="570"/>
        <v>39</v>
      </c>
      <c r="BO732" s="83">
        <f t="shared" si="571"/>
        <v>13</v>
      </c>
      <c r="BP732" s="83">
        <f t="shared" si="572"/>
        <v>124</v>
      </c>
      <c r="BQ732" s="83">
        <f t="shared" si="573"/>
        <v>436</v>
      </c>
      <c r="BR732" s="83">
        <f t="shared" si="574"/>
        <v>31</v>
      </c>
      <c r="BS732" s="77">
        <f t="shared" si="589"/>
        <v>604</v>
      </c>
      <c r="BT732" s="83">
        <f t="shared" si="575"/>
        <v>0</v>
      </c>
      <c r="BU732" s="77"/>
      <c r="BV732" s="83">
        <f t="shared" si="576"/>
        <v>0</v>
      </c>
      <c r="BW732" s="83">
        <f t="shared" si="577"/>
        <v>0</v>
      </c>
      <c r="BX732" s="83">
        <f t="shared" si="578"/>
        <v>0</v>
      </c>
      <c r="BY732" s="83">
        <f t="shared" si="579"/>
        <v>0</v>
      </c>
      <c r="BZ732" s="83">
        <f t="shared" si="580"/>
        <v>0</v>
      </c>
      <c r="CA732" s="77">
        <f t="shared" si="590"/>
        <v>0</v>
      </c>
      <c r="CC732" s="77"/>
      <c r="CI732" s="77">
        <f t="shared" si="591"/>
        <v>0</v>
      </c>
      <c r="CP732" s="77">
        <f t="shared" si="592"/>
        <v>0</v>
      </c>
      <c r="CQ732" s="85">
        <f t="shared" si="581"/>
        <v>0</v>
      </c>
      <c r="CR732" s="77"/>
      <c r="CS732" s="85">
        <f t="shared" si="550"/>
        <v>0</v>
      </c>
      <c r="CT732" s="85">
        <f t="shared" si="551"/>
        <v>0</v>
      </c>
      <c r="CU732" s="85">
        <f t="shared" si="552"/>
        <v>0</v>
      </c>
      <c r="CV732" s="85">
        <f t="shared" si="553"/>
        <v>0</v>
      </c>
      <c r="CW732" s="85">
        <f t="shared" si="549"/>
        <v>0</v>
      </c>
      <c r="CX732" s="77">
        <f t="shared" si="593"/>
        <v>0</v>
      </c>
      <c r="ET732" s="85">
        <v>31</v>
      </c>
      <c r="EU732" s="85">
        <v>38</v>
      </c>
      <c r="EV732" s="85">
        <v>7</v>
      </c>
      <c r="EW732" s="85">
        <v>111</v>
      </c>
      <c r="EX732" s="85">
        <v>432</v>
      </c>
      <c r="EY732" s="85">
        <v>31</v>
      </c>
      <c r="EZ732" s="85">
        <v>1</v>
      </c>
      <c r="FA732" s="85">
        <v>1</v>
      </c>
      <c r="FB732" s="85">
        <v>6</v>
      </c>
      <c r="FC732" s="85">
        <v>13</v>
      </c>
      <c r="FD732" s="85">
        <v>4</v>
      </c>
      <c r="FE732" s="85">
        <v>0</v>
      </c>
      <c r="FL732" s="86">
        <f t="shared" si="594"/>
        <v>317.89999999999998</v>
      </c>
      <c r="FM732" s="99">
        <f t="shared" si="582"/>
        <v>15</v>
      </c>
      <c r="FN732" s="99">
        <f t="shared" si="583"/>
        <v>3</v>
      </c>
      <c r="FO732" s="100">
        <f t="shared" si="584"/>
        <v>2.5499999999999998</v>
      </c>
      <c r="FP732" s="100">
        <f t="shared" si="585"/>
        <v>513</v>
      </c>
      <c r="FQ732" s="101">
        <v>0.33993146689997061</v>
      </c>
      <c r="FR732" s="101">
        <v>0.1051672356700977</v>
      </c>
      <c r="FS732" s="101">
        <v>7.5133441633789877E-2</v>
      </c>
      <c r="FT732" s="100" t="s">
        <v>1719</v>
      </c>
      <c r="FU732" s="100" t="s">
        <v>1913</v>
      </c>
      <c r="FV732" s="100" t="s">
        <v>1914</v>
      </c>
      <c r="FW732" s="100" t="s">
        <v>1915</v>
      </c>
      <c r="FX732" s="100" t="s">
        <v>1836</v>
      </c>
      <c r="FY732" s="100" t="s">
        <v>1603</v>
      </c>
      <c r="FZ732" s="100" t="s">
        <v>1916</v>
      </c>
      <c r="GA732" s="100" t="s">
        <v>1608</v>
      </c>
      <c r="GB732" s="100"/>
    </row>
    <row r="733" spans="1:184" hidden="1" x14ac:dyDescent="0.25">
      <c r="A733" s="32" t="s">
        <v>708</v>
      </c>
      <c r="B733" s="90" t="s">
        <v>720</v>
      </c>
      <c r="C733" s="41" t="str">
        <f>'[1]Özet tablo'!P732</f>
        <v>MUĞLA</v>
      </c>
      <c r="D733" s="41"/>
      <c r="E733" s="41"/>
      <c r="F733" s="41"/>
      <c r="G733" s="91">
        <v>15</v>
      </c>
      <c r="H733" s="91">
        <v>81</v>
      </c>
      <c r="I733" s="91">
        <v>189</v>
      </c>
      <c r="J733" s="91">
        <v>285</v>
      </c>
      <c r="K733" s="92">
        <v>15</v>
      </c>
      <c r="L733" s="92">
        <v>100</v>
      </c>
      <c r="M733" s="92">
        <v>183</v>
      </c>
      <c r="N733" s="92">
        <v>298</v>
      </c>
      <c r="O733" s="93">
        <v>3</v>
      </c>
      <c r="P733" s="40">
        <v>47</v>
      </c>
      <c r="Q733" s="94">
        <f t="shared" ref="Q733:Q764" si="597">N733-J733</f>
        <v>13</v>
      </c>
      <c r="R733" s="95">
        <f t="shared" ref="R733:R764" si="598">(N733-J733)/J733</f>
        <v>4.5614035087719301E-2</v>
      </c>
      <c r="S733" s="96">
        <v>205</v>
      </c>
      <c r="T733" s="96">
        <v>244</v>
      </c>
      <c r="U733" s="96">
        <v>174</v>
      </c>
      <c r="V733" s="96">
        <v>249</v>
      </c>
      <c r="W733" s="96">
        <v>418</v>
      </c>
      <c r="X733" s="96">
        <v>623</v>
      </c>
      <c r="Y733" s="73">
        <f t="shared" si="554"/>
        <v>7.3170731707317067</v>
      </c>
      <c r="Z733" s="73">
        <f t="shared" si="555"/>
        <v>40.983606557377051</v>
      </c>
      <c r="AA733" s="73">
        <f t="shared" si="556"/>
        <v>79.885057471264361</v>
      </c>
      <c r="AB733" s="73">
        <f t="shared" si="557"/>
        <v>57.177033492822972</v>
      </c>
      <c r="AC733" s="73">
        <f t="shared" si="558"/>
        <v>40.770465489566618</v>
      </c>
      <c r="AD733" s="97">
        <f t="shared" si="559"/>
        <v>179</v>
      </c>
      <c r="AE733" s="40">
        <f t="shared" si="560"/>
        <v>35</v>
      </c>
      <c r="AF733" s="98">
        <v>252</v>
      </c>
      <c r="AG733" s="98">
        <v>184</v>
      </c>
      <c r="AH733" s="98">
        <v>241</v>
      </c>
      <c r="AI733" s="98">
        <v>171</v>
      </c>
      <c r="AJ733" s="98">
        <v>77</v>
      </c>
      <c r="AK733" s="98">
        <v>52</v>
      </c>
      <c r="AL733" s="76">
        <v>14</v>
      </c>
      <c r="AM733" s="76">
        <v>26</v>
      </c>
      <c r="AN733" s="77">
        <v>23</v>
      </c>
      <c r="AO733" s="77">
        <v>96</v>
      </c>
      <c r="AP733" s="77">
        <v>187</v>
      </c>
      <c r="AQ733" s="77">
        <v>12</v>
      </c>
      <c r="AR733" s="77">
        <f t="shared" si="586"/>
        <v>318</v>
      </c>
      <c r="AS733" s="77">
        <v>69</v>
      </c>
      <c r="AT733" s="78">
        <v>7</v>
      </c>
      <c r="AU733" s="79">
        <v>19</v>
      </c>
      <c r="AV733" s="80">
        <f t="shared" si="561"/>
        <v>43.098591549295776</v>
      </c>
      <c r="AW733" s="80">
        <f t="shared" si="562"/>
        <v>54.854368932038831</v>
      </c>
      <c r="AX733" s="80">
        <f t="shared" si="563"/>
        <v>76.023391812865498</v>
      </c>
      <c r="AY733" s="81">
        <f t="shared" si="564"/>
        <v>12.5</v>
      </c>
      <c r="AZ733" s="81">
        <f t="shared" si="565"/>
        <v>39.834024896265561</v>
      </c>
      <c r="BA733" s="81">
        <f t="shared" si="566"/>
        <v>85.887096774193552</v>
      </c>
      <c r="BB733" s="81">
        <f t="shared" si="567"/>
        <v>63.190184049079754</v>
      </c>
      <c r="BC733" s="81">
        <f t="shared" si="568"/>
        <v>54.629629629629626</v>
      </c>
      <c r="BD733" s="82">
        <f t="shared" si="587"/>
        <v>35</v>
      </c>
      <c r="BE733" s="83">
        <v>14</v>
      </c>
      <c r="BF733" s="83">
        <v>24</v>
      </c>
      <c r="BG733" s="83">
        <v>31</v>
      </c>
      <c r="BH733" s="83">
        <v>105</v>
      </c>
      <c r="BI733" s="83">
        <v>199</v>
      </c>
      <c r="BJ733" s="83">
        <v>17</v>
      </c>
      <c r="BK733" s="77">
        <f t="shared" si="588"/>
        <v>352</v>
      </c>
      <c r="BL733" s="83">
        <f t="shared" si="569"/>
        <v>14</v>
      </c>
      <c r="BM733" s="84">
        <v>26</v>
      </c>
      <c r="BN733" s="83">
        <f t="shared" si="570"/>
        <v>24</v>
      </c>
      <c r="BO733" s="83">
        <f t="shared" si="571"/>
        <v>31</v>
      </c>
      <c r="BP733" s="83">
        <f t="shared" si="572"/>
        <v>105</v>
      </c>
      <c r="BQ733" s="83">
        <f t="shared" si="573"/>
        <v>199</v>
      </c>
      <c r="BR733" s="83">
        <f t="shared" si="574"/>
        <v>17</v>
      </c>
      <c r="BS733" s="77">
        <f t="shared" si="589"/>
        <v>352</v>
      </c>
      <c r="BT733" s="83">
        <f t="shared" si="575"/>
        <v>0</v>
      </c>
      <c r="BU733" s="77"/>
      <c r="BV733" s="83">
        <f t="shared" si="576"/>
        <v>0</v>
      </c>
      <c r="BW733" s="83">
        <f t="shared" si="577"/>
        <v>0</v>
      </c>
      <c r="BX733" s="83">
        <f t="shared" si="578"/>
        <v>0</v>
      </c>
      <c r="BY733" s="83">
        <f t="shared" si="579"/>
        <v>0</v>
      </c>
      <c r="BZ733" s="83">
        <f t="shared" si="580"/>
        <v>0</v>
      </c>
      <c r="CA733" s="77">
        <f t="shared" si="590"/>
        <v>0</v>
      </c>
      <c r="CC733" s="77"/>
      <c r="CI733" s="77">
        <f t="shared" si="591"/>
        <v>0</v>
      </c>
      <c r="CP733" s="77">
        <f t="shared" si="592"/>
        <v>0</v>
      </c>
      <c r="CQ733" s="85">
        <f t="shared" si="581"/>
        <v>0</v>
      </c>
      <c r="CR733" s="77"/>
      <c r="CS733" s="85">
        <f t="shared" si="550"/>
        <v>0</v>
      </c>
      <c r="CT733" s="85">
        <f t="shared" si="551"/>
        <v>0</v>
      </c>
      <c r="CU733" s="85">
        <f t="shared" si="552"/>
        <v>0</v>
      </c>
      <c r="CV733" s="85">
        <f t="shared" si="553"/>
        <v>0</v>
      </c>
      <c r="CW733" s="85">
        <f t="shared" si="549"/>
        <v>0</v>
      </c>
      <c r="CX733" s="77">
        <f t="shared" si="593"/>
        <v>0</v>
      </c>
      <c r="ET733" s="85">
        <v>13</v>
      </c>
      <c r="EU733" s="85">
        <v>20</v>
      </c>
      <c r="EV733" s="85">
        <v>8</v>
      </c>
      <c r="EW733" s="85">
        <v>73</v>
      </c>
      <c r="EX733" s="85">
        <v>154</v>
      </c>
      <c r="EY733" s="85">
        <v>15</v>
      </c>
      <c r="EZ733" s="85">
        <v>1</v>
      </c>
      <c r="FA733" s="85">
        <v>4</v>
      </c>
      <c r="FB733" s="85">
        <v>23</v>
      </c>
      <c r="FC733" s="85">
        <v>32</v>
      </c>
      <c r="FD733" s="85">
        <v>45</v>
      </c>
      <c r="FE733" s="85">
        <v>2</v>
      </c>
      <c r="FL733" s="86">
        <f t="shared" si="594"/>
        <v>0</v>
      </c>
      <c r="FM733" s="99">
        <f t="shared" si="582"/>
        <v>0</v>
      </c>
      <c r="FN733" s="99">
        <f t="shared" si="583"/>
        <v>0</v>
      </c>
      <c r="FO733" s="100">
        <f t="shared" si="584"/>
        <v>0</v>
      </c>
      <c r="FP733" s="100">
        <f t="shared" si="585"/>
        <v>0</v>
      </c>
      <c r="FQ733" s="101">
        <v>0.33107820953124817</v>
      </c>
      <c r="FR733" s="101">
        <v>0.13657887736100022</v>
      </c>
      <c r="FS733" s="101">
        <v>5.5438750519846598E-2</v>
      </c>
      <c r="FT733" s="100" t="s">
        <v>1813</v>
      </c>
      <c r="FU733" s="100" t="s">
        <v>1872</v>
      </c>
      <c r="FV733" s="100" t="s">
        <v>2162</v>
      </c>
      <c r="FW733" s="100" t="s">
        <v>1793</v>
      </c>
      <c r="FX733" s="100" t="s">
        <v>2113</v>
      </c>
      <c r="FY733" s="100" t="s">
        <v>1829</v>
      </c>
      <c r="FZ733" s="100" t="s">
        <v>1971</v>
      </c>
      <c r="GA733" s="100" t="s">
        <v>1879</v>
      </c>
      <c r="GB733" s="100"/>
    </row>
    <row r="734" spans="1:184" ht="14.45" hidden="1" customHeight="1" x14ac:dyDescent="0.25">
      <c r="A734" s="32" t="s">
        <v>708</v>
      </c>
      <c r="B734" s="90" t="s">
        <v>721</v>
      </c>
      <c r="C734" s="41" t="str">
        <f>'[1]Özet tablo'!P733</f>
        <v>MUĞLA</v>
      </c>
      <c r="D734" s="41"/>
      <c r="E734" s="41"/>
      <c r="F734" s="41"/>
      <c r="G734" s="91">
        <v>44</v>
      </c>
      <c r="H734" s="91">
        <v>203</v>
      </c>
      <c r="I734" s="91">
        <v>343</v>
      </c>
      <c r="J734" s="91">
        <v>590</v>
      </c>
      <c r="K734" s="92">
        <v>53</v>
      </c>
      <c r="L734" s="92">
        <v>167</v>
      </c>
      <c r="M734" s="92">
        <v>420</v>
      </c>
      <c r="N734" s="92">
        <v>640</v>
      </c>
      <c r="O734" s="93">
        <v>14</v>
      </c>
      <c r="P734" s="40">
        <v>111</v>
      </c>
      <c r="Q734" s="94">
        <f t="shared" si="597"/>
        <v>50</v>
      </c>
      <c r="R734" s="95">
        <f t="shared" si="598"/>
        <v>8.4745762711864403E-2</v>
      </c>
      <c r="S734" s="96">
        <v>448</v>
      </c>
      <c r="T734" s="96">
        <v>549</v>
      </c>
      <c r="U734" s="96">
        <v>422</v>
      </c>
      <c r="V734" s="96">
        <v>594</v>
      </c>
      <c r="W734" s="96">
        <v>971</v>
      </c>
      <c r="X734" s="96">
        <v>1419</v>
      </c>
      <c r="Y734" s="73">
        <f t="shared" si="554"/>
        <v>11.830357142857142</v>
      </c>
      <c r="Z734" s="73">
        <f t="shared" si="555"/>
        <v>30.418943533697636</v>
      </c>
      <c r="AA734" s="73">
        <f t="shared" si="556"/>
        <v>76.540284360189574</v>
      </c>
      <c r="AB734" s="73">
        <f t="shared" si="557"/>
        <v>50.46343975283213</v>
      </c>
      <c r="AC734" s="73">
        <f t="shared" si="558"/>
        <v>38.266384778012686</v>
      </c>
      <c r="AD734" s="97">
        <f t="shared" si="559"/>
        <v>481</v>
      </c>
      <c r="AE734" s="40">
        <f t="shared" si="560"/>
        <v>99</v>
      </c>
      <c r="AF734" s="98">
        <v>525</v>
      </c>
      <c r="AG734" s="98">
        <v>426</v>
      </c>
      <c r="AH734" s="98">
        <v>538</v>
      </c>
      <c r="AI734" s="98">
        <v>369</v>
      </c>
      <c r="AJ734" s="98">
        <v>167</v>
      </c>
      <c r="AK734" s="98">
        <v>110</v>
      </c>
      <c r="AL734" s="76">
        <v>28</v>
      </c>
      <c r="AM734" s="76">
        <v>43</v>
      </c>
      <c r="AN734" s="77">
        <v>57</v>
      </c>
      <c r="AO734" s="77">
        <v>183</v>
      </c>
      <c r="AP734" s="77">
        <v>399</v>
      </c>
      <c r="AQ734" s="77">
        <v>28</v>
      </c>
      <c r="AR734" s="77">
        <f t="shared" si="586"/>
        <v>667</v>
      </c>
      <c r="AS734" s="77">
        <v>139</v>
      </c>
      <c r="AT734" s="78">
        <v>3</v>
      </c>
      <c r="AU734" s="79">
        <v>31</v>
      </c>
      <c r="AV734" s="80">
        <f t="shared" si="561"/>
        <v>43.39622641509434</v>
      </c>
      <c r="AW734" s="80">
        <f t="shared" si="562"/>
        <v>51.929437706725466</v>
      </c>
      <c r="AX734" s="80">
        <f t="shared" si="563"/>
        <v>78.048780487804876</v>
      </c>
      <c r="AY734" s="81">
        <f t="shared" si="564"/>
        <v>13.380281690140844</v>
      </c>
      <c r="AZ734" s="81">
        <f t="shared" si="565"/>
        <v>34.014869888475836</v>
      </c>
      <c r="BA734" s="81">
        <f t="shared" si="566"/>
        <v>80.78358208955224</v>
      </c>
      <c r="BB734" s="81">
        <f t="shared" si="567"/>
        <v>57.355679702048413</v>
      </c>
      <c r="BC734" s="81">
        <f t="shared" si="568"/>
        <v>50.935550935550935</v>
      </c>
      <c r="BD734" s="82">
        <f t="shared" si="587"/>
        <v>103</v>
      </c>
      <c r="BE734" s="83">
        <v>28</v>
      </c>
      <c r="BF734" s="83">
        <v>46</v>
      </c>
      <c r="BG734" s="83">
        <v>72</v>
      </c>
      <c r="BH734" s="83">
        <v>187</v>
      </c>
      <c r="BI734" s="83">
        <v>406</v>
      </c>
      <c r="BJ734" s="83">
        <v>38</v>
      </c>
      <c r="BK734" s="77">
        <f t="shared" si="588"/>
        <v>703</v>
      </c>
      <c r="BL734" s="83">
        <f t="shared" si="569"/>
        <v>26</v>
      </c>
      <c r="BM734" s="84">
        <v>38</v>
      </c>
      <c r="BN734" s="83">
        <f t="shared" si="570"/>
        <v>41</v>
      </c>
      <c r="BO734" s="83">
        <f t="shared" si="571"/>
        <v>61</v>
      </c>
      <c r="BP734" s="83">
        <f t="shared" si="572"/>
        <v>160</v>
      </c>
      <c r="BQ734" s="83">
        <f t="shared" si="573"/>
        <v>387</v>
      </c>
      <c r="BR734" s="83">
        <f t="shared" si="574"/>
        <v>36</v>
      </c>
      <c r="BS734" s="77">
        <f t="shared" si="589"/>
        <v>644</v>
      </c>
      <c r="BT734" s="83">
        <f t="shared" si="575"/>
        <v>0</v>
      </c>
      <c r="BU734" s="77"/>
      <c r="BV734" s="83">
        <f t="shared" si="576"/>
        <v>0</v>
      </c>
      <c r="BW734" s="83">
        <f t="shared" si="577"/>
        <v>0</v>
      </c>
      <c r="BX734" s="83">
        <f t="shared" si="578"/>
        <v>0</v>
      </c>
      <c r="BY734" s="83">
        <f t="shared" si="579"/>
        <v>0</v>
      </c>
      <c r="BZ734" s="83">
        <f t="shared" si="580"/>
        <v>0</v>
      </c>
      <c r="CA734" s="77">
        <f t="shared" si="590"/>
        <v>0</v>
      </c>
      <c r="CB734" s="85">
        <v>1</v>
      </c>
      <c r="CC734" s="77">
        <v>3</v>
      </c>
      <c r="CD734" s="85">
        <v>3</v>
      </c>
      <c r="CE734" s="85">
        <v>11</v>
      </c>
      <c r="CF734" s="85">
        <v>9</v>
      </c>
      <c r="CG734" s="85">
        <v>8</v>
      </c>
      <c r="CH734" s="85">
        <v>2</v>
      </c>
      <c r="CI734" s="77">
        <f t="shared" si="591"/>
        <v>30</v>
      </c>
      <c r="CP734" s="77">
        <f t="shared" si="592"/>
        <v>0</v>
      </c>
      <c r="CQ734" s="85">
        <f t="shared" si="581"/>
        <v>1</v>
      </c>
      <c r="CR734" s="77">
        <v>2</v>
      </c>
      <c r="CS734" s="85">
        <f t="shared" si="550"/>
        <v>2</v>
      </c>
      <c r="CT734" s="85">
        <f t="shared" si="551"/>
        <v>0</v>
      </c>
      <c r="CU734" s="85">
        <f t="shared" si="552"/>
        <v>18</v>
      </c>
      <c r="CV734" s="85">
        <f t="shared" si="553"/>
        <v>11</v>
      </c>
      <c r="CW734" s="85">
        <f t="shared" si="549"/>
        <v>0</v>
      </c>
      <c r="CX734" s="77">
        <f t="shared" si="593"/>
        <v>29</v>
      </c>
      <c r="CY734" s="85">
        <v>1</v>
      </c>
      <c r="CZ734" s="85">
        <v>2</v>
      </c>
      <c r="DA734" s="85">
        <v>0</v>
      </c>
      <c r="DB734" s="85">
        <v>18</v>
      </c>
      <c r="DC734" s="85">
        <v>11</v>
      </c>
      <c r="DD734" s="85">
        <v>0</v>
      </c>
      <c r="DP734" s="85">
        <v>1</v>
      </c>
      <c r="DQ734" s="85">
        <v>2</v>
      </c>
      <c r="DR734" s="85">
        <v>1</v>
      </c>
      <c r="DS734" s="85">
        <v>6</v>
      </c>
      <c r="DT734" s="85">
        <v>20</v>
      </c>
      <c r="DU734" s="85">
        <v>1</v>
      </c>
      <c r="ET734" s="85">
        <v>24</v>
      </c>
      <c r="EU734" s="85">
        <v>33</v>
      </c>
      <c r="EV734" s="85">
        <v>40</v>
      </c>
      <c r="EW734" s="85">
        <v>110</v>
      </c>
      <c r="EX734" s="85">
        <v>309</v>
      </c>
      <c r="EY734" s="85">
        <v>30</v>
      </c>
      <c r="EZ734" s="85">
        <v>1</v>
      </c>
      <c r="FA734" s="85">
        <v>6</v>
      </c>
      <c r="FB734" s="85">
        <v>20</v>
      </c>
      <c r="FC734" s="85">
        <v>44</v>
      </c>
      <c r="FD734" s="85">
        <v>58</v>
      </c>
      <c r="FE734" s="85">
        <v>5</v>
      </c>
      <c r="FL734" s="86">
        <f t="shared" si="594"/>
        <v>21.899999999999977</v>
      </c>
      <c r="FM734" s="99">
        <f t="shared" si="582"/>
        <v>1</v>
      </c>
      <c r="FN734" s="99">
        <f t="shared" si="583"/>
        <v>0</v>
      </c>
      <c r="FO734" s="100">
        <f t="shared" si="584"/>
        <v>0.17</v>
      </c>
      <c r="FP734" s="100">
        <f t="shared" si="585"/>
        <v>0</v>
      </c>
      <c r="FQ734" s="101">
        <v>0.520625</v>
      </c>
      <c r="FR734" s="101">
        <v>0.3647884362401384</v>
      </c>
      <c r="FS734" s="101">
        <v>0.30103444929645812</v>
      </c>
      <c r="FT734" s="100" t="s">
        <v>1500</v>
      </c>
      <c r="FU734" s="100" t="s">
        <v>1456</v>
      </c>
      <c r="FV734" s="100" t="s">
        <v>1506</v>
      </c>
      <c r="FW734" s="100" t="s">
        <v>1788</v>
      </c>
      <c r="FX734" s="100" t="s">
        <v>2154</v>
      </c>
      <c r="FY734" s="100" t="s">
        <v>1555</v>
      </c>
      <c r="FZ734" s="100" t="s">
        <v>2202</v>
      </c>
      <c r="GA734" s="100" t="s">
        <v>2217</v>
      </c>
      <c r="GB734" s="100"/>
    </row>
    <row r="735" spans="1:184" hidden="1" x14ac:dyDescent="0.25">
      <c r="A735" s="32" t="s">
        <v>722</v>
      </c>
      <c r="B735" s="90" t="s">
        <v>723</v>
      </c>
      <c r="C735" s="41" t="str">
        <f>'[1]Özet tablo'!P734</f>
        <v>MUŞ</v>
      </c>
      <c r="D735" s="41"/>
      <c r="E735" s="41"/>
      <c r="F735" s="41"/>
      <c r="G735" s="91">
        <v>40</v>
      </c>
      <c r="H735" s="91">
        <v>512</v>
      </c>
      <c r="I735" s="91">
        <v>553</v>
      </c>
      <c r="J735" s="91">
        <v>1105</v>
      </c>
      <c r="K735" s="92">
        <v>76</v>
      </c>
      <c r="L735" s="92">
        <v>593</v>
      </c>
      <c r="M735" s="92">
        <v>665</v>
      </c>
      <c r="N735" s="92">
        <v>1334</v>
      </c>
      <c r="O735" s="93">
        <v>312</v>
      </c>
      <c r="P735" s="40">
        <v>61</v>
      </c>
      <c r="Q735" s="94">
        <f t="shared" si="597"/>
        <v>229</v>
      </c>
      <c r="R735" s="95">
        <f t="shared" si="598"/>
        <v>0.2072398190045249</v>
      </c>
      <c r="S735" s="96">
        <v>1642</v>
      </c>
      <c r="T735" s="96">
        <v>2316</v>
      </c>
      <c r="U735" s="96">
        <v>1748</v>
      </c>
      <c r="V735" s="96">
        <v>2358</v>
      </c>
      <c r="W735" s="96">
        <v>4064</v>
      </c>
      <c r="X735" s="96">
        <v>5706</v>
      </c>
      <c r="Y735" s="73">
        <f t="shared" si="554"/>
        <v>4.6285018270401945</v>
      </c>
      <c r="Z735" s="73">
        <f t="shared" si="555"/>
        <v>25.604490500863559</v>
      </c>
      <c r="AA735" s="73">
        <f t="shared" si="556"/>
        <v>52.402745995423338</v>
      </c>
      <c r="AB735" s="73">
        <f t="shared" si="557"/>
        <v>37.130905511811022</v>
      </c>
      <c r="AC735" s="73">
        <f t="shared" si="558"/>
        <v>27.777777777777779</v>
      </c>
      <c r="AD735" s="97">
        <f t="shared" si="559"/>
        <v>2555</v>
      </c>
      <c r="AE735" s="40">
        <f t="shared" si="560"/>
        <v>832</v>
      </c>
      <c r="AF735" s="98">
        <v>2156</v>
      </c>
      <c r="AG735" s="98">
        <v>1590</v>
      </c>
      <c r="AH735" s="98">
        <v>2115</v>
      </c>
      <c r="AI735" s="98">
        <v>1654</v>
      </c>
      <c r="AJ735" s="98">
        <v>596</v>
      </c>
      <c r="AK735" s="98">
        <v>480</v>
      </c>
      <c r="AL735" s="76">
        <v>59</v>
      </c>
      <c r="AM735" s="76">
        <v>75</v>
      </c>
      <c r="AN735" s="77">
        <v>88</v>
      </c>
      <c r="AO735" s="77">
        <v>678</v>
      </c>
      <c r="AP735" s="77">
        <v>705</v>
      </c>
      <c r="AQ735" s="77">
        <v>16</v>
      </c>
      <c r="AR735" s="77">
        <f t="shared" si="586"/>
        <v>1487</v>
      </c>
      <c r="AS735" s="77">
        <v>96</v>
      </c>
      <c r="AT735" s="78">
        <v>369</v>
      </c>
      <c r="AU735" s="79">
        <v>460</v>
      </c>
      <c r="AV735" s="80">
        <f t="shared" si="561"/>
        <v>21.979038224414303</v>
      </c>
      <c r="AW735" s="80">
        <f t="shared" si="562"/>
        <v>34.571504377819053</v>
      </c>
      <c r="AX735" s="80">
        <f t="shared" si="563"/>
        <v>37.787182587666265</v>
      </c>
      <c r="AY735" s="81">
        <f t="shared" si="564"/>
        <v>5.534591194968554</v>
      </c>
      <c r="AZ735" s="81">
        <f t="shared" si="565"/>
        <v>32.056737588652481</v>
      </c>
      <c r="BA735" s="81">
        <f t="shared" si="566"/>
        <v>68.177777777777777</v>
      </c>
      <c r="BB735" s="81">
        <f t="shared" si="567"/>
        <v>50.6758304696449</v>
      </c>
      <c r="BC735" s="81">
        <f t="shared" si="568"/>
        <v>42.239583333333336</v>
      </c>
      <c r="BD735" s="82">
        <f t="shared" si="587"/>
        <v>716</v>
      </c>
      <c r="BE735" s="83">
        <v>59</v>
      </c>
      <c r="BF735" s="83">
        <v>90</v>
      </c>
      <c r="BG735" s="83">
        <v>82</v>
      </c>
      <c r="BH735" s="83">
        <v>642</v>
      </c>
      <c r="BI735" s="83">
        <v>780</v>
      </c>
      <c r="BJ735" s="83">
        <v>18</v>
      </c>
      <c r="BK735" s="77">
        <f t="shared" si="588"/>
        <v>1522</v>
      </c>
      <c r="BL735" s="83">
        <f t="shared" si="569"/>
        <v>59</v>
      </c>
      <c r="BM735" s="84">
        <v>75</v>
      </c>
      <c r="BN735" s="83">
        <f t="shared" si="570"/>
        <v>90</v>
      </c>
      <c r="BO735" s="83">
        <f t="shared" si="571"/>
        <v>82</v>
      </c>
      <c r="BP735" s="83">
        <f t="shared" si="572"/>
        <v>642</v>
      </c>
      <c r="BQ735" s="83">
        <f t="shared" si="573"/>
        <v>780</v>
      </c>
      <c r="BR735" s="83">
        <f t="shared" si="574"/>
        <v>18</v>
      </c>
      <c r="BS735" s="77">
        <f t="shared" si="589"/>
        <v>1522</v>
      </c>
      <c r="BT735" s="83">
        <f t="shared" si="575"/>
        <v>0</v>
      </c>
      <c r="BU735" s="77"/>
      <c r="BV735" s="83">
        <f t="shared" si="576"/>
        <v>0</v>
      </c>
      <c r="BW735" s="83">
        <f t="shared" si="577"/>
        <v>0</v>
      </c>
      <c r="BX735" s="83">
        <f t="shared" si="578"/>
        <v>0</v>
      </c>
      <c r="BY735" s="83">
        <f t="shared" si="579"/>
        <v>0</v>
      </c>
      <c r="BZ735" s="83">
        <f t="shared" si="580"/>
        <v>0</v>
      </c>
      <c r="CA735" s="77">
        <f t="shared" si="590"/>
        <v>0</v>
      </c>
      <c r="CC735" s="77"/>
      <c r="CI735" s="77">
        <f t="shared" si="591"/>
        <v>0</v>
      </c>
      <c r="CP735" s="77">
        <f t="shared" si="592"/>
        <v>0</v>
      </c>
      <c r="CQ735" s="85">
        <f t="shared" si="581"/>
        <v>0</v>
      </c>
      <c r="CR735" s="77"/>
      <c r="CS735" s="85">
        <f t="shared" si="550"/>
        <v>0</v>
      </c>
      <c r="CT735" s="85">
        <f t="shared" si="551"/>
        <v>0</v>
      </c>
      <c r="CU735" s="85">
        <f t="shared" si="552"/>
        <v>0</v>
      </c>
      <c r="CV735" s="85">
        <f t="shared" si="553"/>
        <v>0</v>
      </c>
      <c r="CW735" s="85">
        <f t="shared" si="549"/>
        <v>0</v>
      </c>
      <c r="CX735" s="77">
        <f t="shared" si="593"/>
        <v>0</v>
      </c>
      <c r="ET735" s="85">
        <v>58</v>
      </c>
      <c r="EU735" s="85">
        <v>83</v>
      </c>
      <c r="EV735" s="85">
        <v>54</v>
      </c>
      <c r="EW735" s="85">
        <v>580</v>
      </c>
      <c r="EX735" s="85">
        <v>722</v>
      </c>
      <c r="EY735" s="85">
        <v>18</v>
      </c>
      <c r="EZ735" s="85">
        <v>1</v>
      </c>
      <c r="FA735" s="85">
        <v>7</v>
      </c>
      <c r="FB735" s="85">
        <v>28</v>
      </c>
      <c r="FC735" s="85">
        <v>62</v>
      </c>
      <c r="FD735" s="85">
        <v>58</v>
      </c>
      <c r="FE735" s="85">
        <v>0</v>
      </c>
      <c r="FL735" s="86">
        <f t="shared" si="594"/>
        <v>870.29999999999973</v>
      </c>
      <c r="FM735" s="99">
        <f t="shared" si="582"/>
        <v>43</v>
      </c>
      <c r="FN735" s="99">
        <f t="shared" si="583"/>
        <v>8</v>
      </c>
      <c r="FO735" s="100">
        <f t="shared" si="584"/>
        <v>7.31</v>
      </c>
      <c r="FP735" s="100">
        <f t="shared" si="585"/>
        <v>1368</v>
      </c>
      <c r="FQ735" s="101">
        <v>0.21302458955384673</v>
      </c>
      <c r="FR735" s="101">
        <v>0.2084148727984344</v>
      </c>
      <c r="FS735" s="101">
        <v>5.5474452554744653E-2</v>
      </c>
      <c r="FT735" s="100" t="s">
        <v>2057</v>
      </c>
      <c r="FU735" s="100" t="s">
        <v>1569</v>
      </c>
      <c r="FV735" s="100" t="s">
        <v>1794</v>
      </c>
      <c r="FW735" s="100" t="s">
        <v>2040</v>
      </c>
      <c r="FX735" s="100" t="s">
        <v>1588</v>
      </c>
      <c r="FY735" s="100" t="s">
        <v>2298</v>
      </c>
      <c r="FZ735" s="100" t="s">
        <v>2150</v>
      </c>
      <c r="GA735" s="100" t="s">
        <v>2307</v>
      </c>
      <c r="GB735" s="100"/>
    </row>
    <row r="736" spans="1:184" ht="12" hidden="1" customHeight="1" x14ac:dyDescent="0.25">
      <c r="A736" s="32" t="s">
        <v>722</v>
      </c>
      <c r="B736" s="90" t="s">
        <v>724</v>
      </c>
      <c r="C736" s="41" t="str">
        <f>'[1]Özet tablo'!P735</f>
        <v>MUŞ</v>
      </c>
      <c r="D736" s="41"/>
      <c r="E736" s="41"/>
      <c r="F736" s="41"/>
      <c r="G736" s="91">
        <v>30</v>
      </c>
      <c r="H736" s="91">
        <v>312</v>
      </c>
      <c r="I736" s="91">
        <v>247</v>
      </c>
      <c r="J736" s="91">
        <v>589</v>
      </c>
      <c r="K736" s="92">
        <v>59</v>
      </c>
      <c r="L736" s="92">
        <v>270</v>
      </c>
      <c r="M736" s="92">
        <v>244</v>
      </c>
      <c r="N736" s="92">
        <v>573</v>
      </c>
      <c r="O736" s="93">
        <v>98</v>
      </c>
      <c r="P736" s="40">
        <v>28</v>
      </c>
      <c r="Q736" s="94">
        <f t="shared" si="597"/>
        <v>-16</v>
      </c>
      <c r="R736" s="95">
        <f t="shared" si="598"/>
        <v>-2.7164685908319185E-2</v>
      </c>
      <c r="S736" s="96">
        <v>519</v>
      </c>
      <c r="T736" s="96">
        <v>699</v>
      </c>
      <c r="U736" s="96">
        <v>471</v>
      </c>
      <c r="V736" s="96">
        <v>630</v>
      </c>
      <c r="W736" s="96">
        <v>1170</v>
      </c>
      <c r="X736" s="96">
        <v>1689</v>
      </c>
      <c r="Y736" s="73">
        <f t="shared" si="554"/>
        <v>11.368015414258188</v>
      </c>
      <c r="Z736" s="73">
        <f t="shared" si="555"/>
        <v>38.626609442060087</v>
      </c>
      <c r="AA736" s="73">
        <f t="shared" si="556"/>
        <v>66.666666666666657</v>
      </c>
      <c r="AB736" s="73">
        <f t="shared" si="557"/>
        <v>49.914529914529915</v>
      </c>
      <c r="AC736" s="73">
        <f t="shared" si="558"/>
        <v>38.069863824748374</v>
      </c>
      <c r="AD736" s="97">
        <f t="shared" si="559"/>
        <v>586</v>
      </c>
      <c r="AE736" s="40">
        <f t="shared" si="560"/>
        <v>157</v>
      </c>
      <c r="AF736" s="98">
        <v>625</v>
      </c>
      <c r="AG736" s="98">
        <v>506</v>
      </c>
      <c r="AH736" s="98">
        <v>638</v>
      </c>
      <c r="AI736" s="98">
        <v>526</v>
      </c>
      <c r="AJ736" s="98">
        <v>159</v>
      </c>
      <c r="AK736" s="98">
        <v>132</v>
      </c>
      <c r="AL736" s="76">
        <v>21</v>
      </c>
      <c r="AM736" s="76">
        <v>36</v>
      </c>
      <c r="AN736" s="77">
        <v>68</v>
      </c>
      <c r="AO736" s="77">
        <v>316</v>
      </c>
      <c r="AP736" s="77">
        <v>288</v>
      </c>
      <c r="AQ736" s="77">
        <v>11</v>
      </c>
      <c r="AR736" s="77">
        <f t="shared" si="586"/>
        <v>683</v>
      </c>
      <c r="AS736" s="77">
        <v>45</v>
      </c>
      <c r="AT736" s="78">
        <v>87</v>
      </c>
      <c r="AU736" s="79">
        <v>107</v>
      </c>
      <c r="AV736" s="80">
        <f t="shared" si="561"/>
        <v>31.2015503875969</v>
      </c>
      <c r="AW736" s="80">
        <f t="shared" si="562"/>
        <v>48.96907216494845</v>
      </c>
      <c r="AX736" s="80">
        <f t="shared" si="563"/>
        <v>48.28897338403042</v>
      </c>
      <c r="AY736" s="81">
        <f t="shared" si="564"/>
        <v>13.438735177865613</v>
      </c>
      <c r="AZ736" s="81">
        <f t="shared" si="565"/>
        <v>49.529780564263319</v>
      </c>
      <c r="BA736" s="81">
        <f t="shared" si="566"/>
        <v>70.364963503649633</v>
      </c>
      <c r="BB736" s="81">
        <f t="shared" si="567"/>
        <v>60.317460317460316</v>
      </c>
      <c r="BC736" s="81">
        <f t="shared" si="568"/>
        <v>46.179680940386234</v>
      </c>
      <c r="BD736" s="82">
        <f t="shared" si="587"/>
        <v>203</v>
      </c>
      <c r="BE736" s="83">
        <v>21</v>
      </c>
      <c r="BF736" s="83">
        <v>35</v>
      </c>
      <c r="BG736" s="83">
        <v>60</v>
      </c>
      <c r="BH736" s="83">
        <v>300</v>
      </c>
      <c r="BI736" s="83">
        <v>320</v>
      </c>
      <c r="BJ736" s="83">
        <v>12</v>
      </c>
      <c r="BK736" s="77">
        <f t="shared" si="588"/>
        <v>692</v>
      </c>
      <c r="BL736" s="83">
        <f t="shared" si="569"/>
        <v>21</v>
      </c>
      <c r="BM736" s="84">
        <v>36</v>
      </c>
      <c r="BN736" s="83">
        <f t="shared" si="570"/>
        <v>35</v>
      </c>
      <c r="BO736" s="83">
        <f t="shared" si="571"/>
        <v>60</v>
      </c>
      <c r="BP736" s="83">
        <f t="shared" si="572"/>
        <v>300</v>
      </c>
      <c r="BQ736" s="83">
        <f t="shared" si="573"/>
        <v>320</v>
      </c>
      <c r="BR736" s="83">
        <f t="shared" si="574"/>
        <v>12</v>
      </c>
      <c r="BS736" s="77">
        <f t="shared" si="589"/>
        <v>692</v>
      </c>
      <c r="BT736" s="83">
        <f t="shared" si="575"/>
        <v>0</v>
      </c>
      <c r="BU736" s="77"/>
      <c r="BV736" s="83">
        <f t="shared" si="576"/>
        <v>0</v>
      </c>
      <c r="BW736" s="83">
        <f t="shared" si="577"/>
        <v>0</v>
      </c>
      <c r="BX736" s="83">
        <f t="shared" si="578"/>
        <v>0</v>
      </c>
      <c r="BY736" s="83">
        <f t="shared" si="579"/>
        <v>0</v>
      </c>
      <c r="BZ736" s="83">
        <f t="shared" si="580"/>
        <v>0</v>
      </c>
      <c r="CA736" s="77">
        <f t="shared" si="590"/>
        <v>0</v>
      </c>
      <c r="CC736" s="77"/>
      <c r="CI736" s="77">
        <f t="shared" si="591"/>
        <v>0</v>
      </c>
      <c r="CP736" s="77">
        <f t="shared" si="592"/>
        <v>0</v>
      </c>
      <c r="CQ736" s="85">
        <f t="shared" si="581"/>
        <v>0</v>
      </c>
      <c r="CR736" s="77"/>
      <c r="CS736" s="85">
        <f t="shared" si="550"/>
        <v>0</v>
      </c>
      <c r="CT736" s="85">
        <f t="shared" si="551"/>
        <v>0</v>
      </c>
      <c r="CU736" s="85">
        <f t="shared" si="552"/>
        <v>0</v>
      </c>
      <c r="CV736" s="85">
        <f t="shared" si="553"/>
        <v>0</v>
      </c>
      <c r="CW736" s="85">
        <f t="shared" si="549"/>
        <v>0</v>
      </c>
      <c r="CX736" s="77">
        <f t="shared" si="593"/>
        <v>0</v>
      </c>
      <c r="DP736" s="85">
        <v>1</v>
      </c>
      <c r="DQ736" s="85">
        <v>1</v>
      </c>
      <c r="DR736" s="85">
        <v>3</v>
      </c>
      <c r="DS736" s="85">
        <v>4</v>
      </c>
      <c r="DT736" s="85">
        <v>6</v>
      </c>
      <c r="DU736" s="85">
        <v>0</v>
      </c>
      <c r="ET736" s="85">
        <v>18</v>
      </c>
      <c r="EU736" s="85">
        <v>26</v>
      </c>
      <c r="EV736" s="85">
        <v>22</v>
      </c>
      <c r="EW736" s="85">
        <v>217</v>
      </c>
      <c r="EX736" s="85">
        <v>260</v>
      </c>
      <c r="EY736" s="85">
        <v>12</v>
      </c>
      <c r="EZ736" s="85">
        <v>2</v>
      </c>
      <c r="FA736" s="85">
        <v>8</v>
      </c>
      <c r="FB736" s="85">
        <v>35</v>
      </c>
      <c r="FC736" s="85">
        <v>79</v>
      </c>
      <c r="FD736" s="85">
        <v>54</v>
      </c>
      <c r="FE736" s="85">
        <v>0</v>
      </c>
      <c r="FL736" s="86">
        <f t="shared" si="594"/>
        <v>112.79999999999995</v>
      </c>
      <c r="FM736" s="99">
        <f t="shared" si="582"/>
        <v>5</v>
      </c>
      <c r="FN736" s="99">
        <f t="shared" si="583"/>
        <v>1</v>
      </c>
      <c r="FO736" s="100">
        <f t="shared" si="584"/>
        <v>0.85</v>
      </c>
      <c r="FP736" s="100">
        <f t="shared" si="585"/>
        <v>171</v>
      </c>
      <c r="FQ736" s="101">
        <v>0.13844782938921479</v>
      </c>
      <c r="FR736" s="101">
        <v>0.12855520511825846</v>
      </c>
      <c r="FS736" s="101">
        <v>5.8729856680721497E-2</v>
      </c>
      <c r="FT736" s="100" t="s">
        <v>2285</v>
      </c>
      <c r="FU736" s="100" t="s">
        <v>2040</v>
      </c>
      <c r="FV736" s="100" t="s">
        <v>1990</v>
      </c>
      <c r="FW736" s="100" t="s">
        <v>1757</v>
      </c>
      <c r="FX736" s="100" t="s">
        <v>1704</v>
      </c>
      <c r="FY736" s="100" t="s">
        <v>1757</v>
      </c>
      <c r="FZ736" s="100" t="s">
        <v>2184</v>
      </c>
      <c r="GA736" s="100" t="s">
        <v>1831</v>
      </c>
      <c r="GB736" s="100"/>
    </row>
    <row r="737" spans="1:184" hidden="1" x14ac:dyDescent="0.25">
      <c r="A737" s="32" t="s">
        <v>722</v>
      </c>
      <c r="B737" s="90" t="s">
        <v>725</v>
      </c>
      <c r="C737" s="41" t="str">
        <f>'[1]Özet tablo'!P736</f>
        <v>MUŞ</v>
      </c>
      <c r="D737" s="41"/>
      <c r="E737" s="41"/>
      <c r="F737" s="41"/>
      <c r="G737" s="91">
        <v>33</v>
      </c>
      <c r="H737" s="91">
        <v>308</v>
      </c>
      <c r="I737" s="91">
        <v>171</v>
      </c>
      <c r="J737" s="91">
        <v>512</v>
      </c>
      <c r="K737" s="92">
        <v>32</v>
      </c>
      <c r="L737" s="92">
        <v>249</v>
      </c>
      <c r="M737" s="92">
        <v>225</v>
      </c>
      <c r="N737" s="92">
        <v>506</v>
      </c>
      <c r="O737" s="93">
        <v>107</v>
      </c>
      <c r="P737" s="40">
        <v>19</v>
      </c>
      <c r="Q737" s="94">
        <f t="shared" si="597"/>
        <v>-6</v>
      </c>
      <c r="R737" s="95">
        <f t="shared" si="598"/>
        <v>-1.171875E-2</v>
      </c>
      <c r="S737" s="96">
        <v>477</v>
      </c>
      <c r="T737" s="96">
        <v>656</v>
      </c>
      <c r="U737" s="96">
        <v>501</v>
      </c>
      <c r="V737" s="96">
        <v>680</v>
      </c>
      <c r="W737" s="96">
        <v>1157</v>
      </c>
      <c r="X737" s="96">
        <v>1634</v>
      </c>
      <c r="Y737" s="73">
        <f t="shared" si="554"/>
        <v>6.7085953878406714</v>
      </c>
      <c r="Z737" s="73">
        <f t="shared" si="555"/>
        <v>37.957317073170735</v>
      </c>
      <c r="AA737" s="73">
        <f t="shared" si="556"/>
        <v>62.4750499001996</v>
      </c>
      <c r="AB737" s="73">
        <f t="shared" si="557"/>
        <v>48.573898012100258</v>
      </c>
      <c r="AC737" s="73">
        <f t="shared" si="558"/>
        <v>36.352509179926564</v>
      </c>
      <c r="AD737" s="97">
        <f t="shared" si="559"/>
        <v>595</v>
      </c>
      <c r="AE737" s="40">
        <f t="shared" si="560"/>
        <v>188</v>
      </c>
      <c r="AF737" s="98">
        <v>660</v>
      </c>
      <c r="AG737" s="98">
        <v>488</v>
      </c>
      <c r="AH737" s="98">
        <v>628</v>
      </c>
      <c r="AI737" s="98">
        <v>462</v>
      </c>
      <c r="AJ737" s="98">
        <v>176</v>
      </c>
      <c r="AK737" s="98">
        <v>137</v>
      </c>
      <c r="AL737" s="76">
        <v>22</v>
      </c>
      <c r="AM737" s="76">
        <v>30</v>
      </c>
      <c r="AN737" s="77">
        <v>44</v>
      </c>
      <c r="AO737" s="77">
        <v>272</v>
      </c>
      <c r="AP737" s="77">
        <v>199</v>
      </c>
      <c r="AQ737" s="77">
        <v>5</v>
      </c>
      <c r="AR737" s="77">
        <f t="shared" si="586"/>
        <v>520</v>
      </c>
      <c r="AS737" s="77">
        <v>32</v>
      </c>
      <c r="AT737" s="78">
        <v>82</v>
      </c>
      <c r="AU737" s="79">
        <v>141</v>
      </c>
      <c r="AV737" s="80">
        <f t="shared" si="561"/>
        <v>22.736842105263158</v>
      </c>
      <c r="AW737" s="80">
        <f t="shared" si="562"/>
        <v>40.73394495412844</v>
      </c>
      <c r="AX737" s="80">
        <f t="shared" si="563"/>
        <v>37.229437229437231</v>
      </c>
      <c r="AY737" s="81">
        <f t="shared" si="564"/>
        <v>9.0163934426229506</v>
      </c>
      <c r="AZ737" s="81">
        <f t="shared" si="565"/>
        <v>43.312101910828027</v>
      </c>
      <c r="BA737" s="81">
        <f t="shared" si="566"/>
        <v>66.144200626959247</v>
      </c>
      <c r="BB737" s="81">
        <f t="shared" si="567"/>
        <v>54.818325434439174</v>
      </c>
      <c r="BC737" s="81">
        <f t="shared" si="568"/>
        <v>41.385435168738901</v>
      </c>
      <c r="BD737" s="82">
        <f t="shared" si="587"/>
        <v>216</v>
      </c>
      <c r="BE737" s="83">
        <v>22</v>
      </c>
      <c r="BF737" s="83">
        <v>28</v>
      </c>
      <c r="BG737" s="83">
        <v>36</v>
      </c>
      <c r="BH737" s="83">
        <v>231</v>
      </c>
      <c r="BI737" s="83">
        <v>238</v>
      </c>
      <c r="BJ737" s="83">
        <v>6</v>
      </c>
      <c r="BK737" s="77">
        <f t="shared" si="588"/>
        <v>511</v>
      </c>
      <c r="BL737" s="83">
        <f t="shared" si="569"/>
        <v>21</v>
      </c>
      <c r="BM737" s="84">
        <v>30</v>
      </c>
      <c r="BN737" s="83">
        <f t="shared" si="570"/>
        <v>27</v>
      </c>
      <c r="BO737" s="83">
        <f t="shared" si="571"/>
        <v>35</v>
      </c>
      <c r="BP737" s="83">
        <f t="shared" si="572"/>
        <v>221</v>
      </c>
      <c r="BQ737" s="83">
        <f t="shared" si="573"/>
        <v>236</v>
      </c>
      <c r="BR737" s="83">
        <f t="shared" si="574"/>
        <v>6</v>
      </c>
      <c r="BS737" s="77">
        <f t="shared" si="589"/>
        <v>498</v>
      </c>
      <c r="BT737" s="83">
        <f t="shared" si="575"/>
        <v>0</v>
      </c>
      <c r="BU737" s="77"/>
      <c r="BV737" s="83">
        <f t="shared" si="576"/>
        <v>0</v>
      </c>
      <c r="BW737" s="83">
        <f t="shared" si="577"/>
        <v>0</v>
      </c>
      <c r="BX737" s="83">
        <f t="shared" si="578"/>
        <v>0</v>
      </c>
      <c r="BY737" s="83">
        <f t="shared" si="579"/>
        <v>0</v>
      </c>
      <c r="BZ737" s="83">
        <f t="shared" si="580"/>
        <v>0</v>
      </c>
      <c r="CA737" s="77">
        <f t="shared" si="590"/>
        <v>0</v>
      </c>
      <c r="CC737" s="77"/>
      <c r="CI737" s="77">
        <f t="shared" si="591"/>
        <v>0</v>
      </c>
      <c r="CP737" s="77">
        <f t="shared" si="592"/>
        <v>0</v>
      </c>
      <c r="CQ737" s="85">
        <f t="shared" si="581"/>
        <v>1</v>
      </c>
      <c r="CR737" s="77"/>
      <c r="CS737" s="85">
        <f t="shared" si="550"/>
        <v>1</v>
      </c>
      <c r="CT737" s="85">
        <f t="shared" si="551"/>
        <v>1</v>
      </c>
      <c r="CU737" s="85">
        <f t="shared" si="552"/>
        <v>10</v>
      </c>
      <c r="CV737" s="85">
        <f t="shared" si="553"/>
        <v>2</v>
      </c>
      <c r="CW737" s="85">
        <f t="shared" si="549"/>
        <v>0</v>
      </c>
      <c r="CX737" s="77">
        <f t="shared" si="593"/>
        <v>13</v>
      </c>
      <c r="CY737" s="85">
        <v>1</v>
      </c>
      <c r="CZ737" s="85">
        <v>1</v>
      </c>
      <c r="DA737" s="85">
        <v>1</v>
      </c>
      <c r="DB737" s="85">
        <v>10</v>
      </c>
      <c r="DC737" s="85">
        <v>2</v>
      </c>
      <c r="DD737" s="85">
        <v>0</v>
      </c>
      <c r="ET737" s="85">
        <v>20</v>
      </c>
      <c r="EU737" s="85">
        <v>24</v>
      </c>
      <c r="EV737" s="85">
        <v>15</v>
      </c>
      <c r="EW737" s="85">
        <v>202</v>
      </c>
      <c r="EX737" s="85">
        <v>224</v>
      </c>
      <c r="EY737" s="85">
        <v>6</v>
      </c>
      <c r="EZ737" s="85">
        <v>1</v>
      </c>
      <c r="FA737" s="85">
        <v>3</v>
      </c>
      <c r="FB737" s="85">
        <v>20</v>
      </c>
      <c r="FC737" s="85">
        <v>19</v>
      </c>
      <c r="FD737" s="85">
        <v>12</v>
      </c>
      <c r="FE737" s="85">
        <v>0</v>
      </c>
      <c r="FL737" s="86">
        <f t="shared" si="594"/>
        <v>205</v>
      </c>
      <c r="FM737" s="99">
        <f t="shared" si="582"/>
        <v>10</v>
      </c>
      <c r="FN737" s="99">
        <f t="shared" si="583"/>
        <v>2</v>
      </c>
      <c r="FO737" s="100">
        <f t="shared" si="584"/>
        <v>1.7</v>
      </c>
      <c r="FP737" s="100">
        <f t="shared" si="585"/>
        <v>342</v>
      </c>
      <c r="FQ737" s="101">
        <v>0.2334554774634067</v>
      </c>
      <c r="FR737" s="101">
        <v>0.22091299896078251</v>
      </c>
      <c r="FS737" s="101">
        <v>0.18242783404924784</v>
      </c>
      <c r="FT737" s="100" t="s">
        <v>1928</v>
      </c>
      <c r="FU737" s="100" t="s">
        <v>1886</v>
      </c>
      <c r="FV737" s="100" t="s">
        <v>1875</v>
      </c>
      <c r="FW737" s="100" t="s">
        <v>2183</v>
      </c>
      <c r="FX737" s="100" t="s">
        <v>1833</v>
      </c>
      <c r="FY737" s="100" t="s">
        <v>2067</v>
      </c>
      <c r="FZ737" s="100" t="s">
        <v>1882</v>
      </c>
      <c r="GA737" s="100" t="s">
        <v>2303</v>
      </c>
      <c r="GB737" s="100"/>
    </row>
    <row r="738" spans="1:184" hidden="1" x14ac:dyDescent="0.25">
      <c r="A738" s="32" t="s">
        <v>722</v>
      </c>
      <c r="B738" s="90" t="s">
        <v>726</v>
      </c>
      <c r="C738" s="41" t="str">
        <f>'[1]Özet tablo'!P737</f>
        <v>MUŞ</v>
      </c>
      <c r="D738" s="41"/>
      <c r="E738" s="41"/>
      <c r="F738" s="41"/>
      <c r="G738" s="91">
        <v>110</v>
      </c>
      <c r="H738" s="91">
        <v>547</v>
      </c>
      <c r="I738" s="91">
        <v>466</v>
      </c>
      <c r="J738" s="91">
        <v>1123</v>
      </c>
      <c r="K738" s="92">
        <v>84</v>
      </c>
      <c r="L738" s="92">
        <v>515</v>
      </c>
      <c r="M738" s="92">
        <v>353</v>
      </c>
      <c r="N738" s="92">
        <v>952</v>
      </c>
      <c r="O738" s="93">
        <v>343</v>
      </c>
      <c r="P738" s="40">
        <v>42</v>
      </c>
      <c r="Q738" s="94">
        <f t="shared" si="597"/>
        <v>-171</v>
      </c>
      <c r="R738" s="95">
        <f t="shared" si="598"/>
        <v>-0.15227070347284061</v>
      </c>
      <c r="S738" s="96">
        <v>1025</v>
      </c>
      <c r="T738" s="96">
        <v>1434</v>
      </c>
      <c r="U738" s="96">
        <v>1141</v>
      </c>
      <c r="V738" s="96">
        <v>1515</v>
      </c>
      <c r="W738" s="96">
        <v>2575</v>
      </c>
      <c r="X738" s="96">
        <v>3600</v>
      </c>
      <c r="Y738" s="73">
        <f t="shared" si="554"/>
        <v>8.1951219512195124</v>
      </c>
      <c r="Z738" s="73">
        <f t="shared" si="555"/>
        <v>35.913528591352858</v>
      </c>
      <c r="AA738" s="73">
        <f t="shared" si="556"/>
        <v>57.318141980718671</v>
      </c>
      <c r="AB738" s="73">
        <f t="shared" si="557"/>
        <v>45.398058252427184</v>
      </c>
      <c r="AC738" s="73">
        <f t="shared" si="558"/>
        <v>34.805555555555557</v>
      </c>
      <c r="AD738" s="97">
        <f t="shared" si="559"/>
        <v>1406</v>
      </c>
      <c r="AE738" s="40">
        <f t="shared" si="560"/>
        <v>487</v>
      </c>
      <c r="AF738" s="98">
        <v>1343</v>
      </c>
      <c r="AG738" s="98">
        <v>1127</v>
      </c>
      <c r="AH738" s="98">
        <v>1297</v>
      </c>
      <c r="AI738" s="98">
        <v>1025</v>
      </c>
      <c r="AJ738" s="98">
        <v>359</v>
      </c>
      <c r="AK738" s="98">
        <v>335</v>
      </c>
      <c r="AL738" s="76">
        <v>46</v>
      </c>
      <c r="AM738" s="76">
        <v>64</v>
      </c>
      <c r="AN738" s="77">
        <v>140</v>
      </c>
      <c r="AO738" s="77">
        <v>548</v>
      </c>
      <c r="AP738" s="77">
        <v>383</v>
      </c>
      <c r="AQ738" s="77">
        <v>8</v>
      </c>
      <c r="AR738" s="77">
        <f t="shared" si="586"/>
        <v>1079</v>
      </c>
      <c r="AS738" s="77">
        <v>44</v>
      </c>
      <c r="AT738" s="78">
        <v>283</v>
      </c>
      <c r="AU738" s="79">
        <v>272</v>
      </c>
      <c r="AV738" s="80">
        <f t="shared" si="561"/>
        <v>22.630111524163567</v>
      </c>
      <c r="AW738" s="80">
        <f t="shared" si="562"/>
        <v>38.544358311800167</v>
      </c>
      <c r="AX738" s="80">
        <f t="shared" si="563"/>
        <v>33.853658536585371</v>
      </c>
      <c r="AY738" s="81">
        <f t="shared" si="564"/>
        <v>12.422360248447205</v>
      </c>
      <c r="AZ738" s="81">
        <f t="shared" si="565"/>
        <v>42.251349267540476</v>
      </c>
      <c r="BA738" s="81">
        <f t="shared" si="566"/>
        <v>67.774566473988443</v>
      </c>
      <c r="BB738" s="81">
        <f t="shared" si="567"/>
        <v>55.427079447967174</v>
      </c>
      <c r="BC738" s="81">
        <f t="shared" si="568"/>
        <v>42.931103146156907</v>
      </c>
      <c r="BD738" s="82">
        <f t="shared" si="587"/>
        <v>446</v>
      </c>
      <c r="BE738" s="83">
        <v>47</v>
      </c>
      <c r="BF738" s="83">
        <v>58</v>
      </c>
      <c r="BG738" s="83">
        <v>121</v>
      </c>
      <c r="BH738" s="83">
        <v>534</v>
      </c>
      <c r="BI738" s="83">
        <v>445</v>
      </c>
      <c r="BJ738" s="83">
        <v>13</v>
      </c>
      <c r="BK738" s="77">
        <f t="shared" si="588"/>
        <v>1113</v>
      </c>
      <c r="BL738" s="83">
        <f t="shared" si="569"/>
        <v>47</v>
      </c>
      <c r="BM738" s="84">
        <v>64</v>
      </c>
      <c r="BN738" s="83">
        <f t="shared" si="570"/>
        <v>58</v>
      </c>
      <c r="BO738" s="83">
        <f t="shared" si="571"/>
        <v>121</v>
      </c>
      <c r="BP738" s="83">
        <f t="shared" si="572"/>
        <v>534</v>
      </c>
      <c r="BQ738" s="83">
        <f t="shared" si="573"/>
        <v>445</v>
      </c>
      <c r="BR738" s="83">
        <f t="shared" si="574"/>
        <v>13</v>
      </c>
      <c r="BS738" s="77">
        <f t="shared" si="589"/>
        <v>1113</v>
      </c>
      <c r="BT738" s="83">
        <f t="shared" si="575"/>
        <v>0</v>
      </c>
      <c r="BU738" s="77"/>
      <c r="BV738" s="83">
        <f t="shared" si="576"/>
        <v>0</v>
      </c>
      <c r="BW738" s="83">
        <f t="shared" si="577"/>
        <v>0</v>
      </c>
      <c r="BX738" s="83">
        <f t="shared" si="578"/>
        <v>0</v>
      </c>
      <c r="BY738" s="83">
        <f t="shared" si="579"/>
        <v>0</v>
      </c>
      <c r="BZ738" s="83">
        <f t="shared" si="580"/>
        <v>0</v>
      </c>
      <c r="CA738" s="77">
        <f t="shared" si="590"/>
        <v>0</v>
      </c>
      <c r="CC738" s="77"/>
      <c r="CI738" s="77">
        <f t="shared" si="591"/>
        <v>0</v>
      </c>
      <c r="CP738" s="77">
        <f t="shared" si="592"/>
        <v>0</v>
      </c>
      <c r="CQ738" s="85">
        <f t="shared" si="581"/>
        <v>0</v>
      </c>
      <c r="CR738" s="77"/>
      <c r="CS738" s="85">
        <f t="shared" si="550"/>
        <v>0</v>
      </c>
      <c r="CT738" s="85">
        <f t="shared" si="551"/>
        <v>0</v>
      </c>
      <c r="CU738" s="85">
        <f t="shared" si="552"/>
        <v>0</v>
      </c>
      <c r="CV738" s="85">
        <f t="shared" si="553"/>
        <v>0</v>
      </c>
      <c r="CW738" s="85">
        <f t="shared" si="549"/>
        <v>0</v>
      </c>
      <c r="CX738" s="77">
        <f t="shared" si="593"/>
        <v>0</v>
      </c>
      <c r="ET738" s="85">
        <v>46</v>
      </c>
      <c r="EU738" s="85">
        <v>54</v>
      </c>
      <c r="EV738" s="85">
        <v>114</v>
      </c>
      <c r="EW738" s="85">
        <v>500</v>
      </c>
      <c r="EX738" s="85">
        <v>422</v>
      </c>
      <c r="EY738" s="85">
        <v>13</v>
      </c>
      <c r="EZ738" s="85">
        <v>1</v>
      </c>
      <c r="FA738" s="85">
        <v>4</v>
      </c>
      <c r="FB738" s="85">
        <v>7</v>
      </c>
      <c r="FC738" s="85">
        <v>34</v>
      </c>
      <c r="FD738" s="85">
        <v>23</v>
      </c>
      <c r="FE738" s="85">
        <v>0</v>
      </c>
      <c r="FL738" s="86">
        <f t="shared" si="594"/>
        <v>403.39999999999986</v>
      </c>
      <c r="FM738" s="99">
        <f t="shared" si="582"/>
        <v>20</v>
      </c>
      <c r="FN738" s="99">
        <f t="shared" si="583"/>
        <v>4</v>
      </c>
      <c r="FO738" s="100">
        <f t="shared" si="584"/>
        <v>3.4</v>
      </c>
      <c r="FP738" s="100">
        <f t="shared" si="585"/>
        <v>684</v>
      </c>
      <c r="FQ738" s="101">
        <v>0.21302194322776505</v>
      </c>
      <c r="FR738" s="101">
        <v>0.14895652096326614</v>
      </c>
      <c r="FS738" s="101">
        <v>0.14884759777598244</v>
      </c>
      <c r="FT738" s="100" t="s">
        <v>2260</v>
      </c>
      <c r="FU738" s="100" t="s">
        <v>1819</v>
      </c>
      <c r="FV738" s="100" t="s">
        <v>1492</v>
      </c>
      <c r="FW738" s="100" t="s">
        <v>1782</v>
      </c>
      <c r="FX738" s="100" t="s">
        <v>1556</v>
      </c>
      <c r="FY738" s="100" t="s">
        <v>1714</v>
      </c>
      <c r="FZ738" s="100" t="s">
        <v>2305</v>
      </c>
      <c r="GA738" s="100" t="s">
        <v>1944</v>
      </c>
      <c r="GB738" s="100"/>
    </row>
    <row r="739" spans="1:184" hidden="1" x14ac:dyDescent="0.25">
      <c r="A739" s="32" t="s">
        <v>722</v>
      </c>
      <c r="B739" s="90" t="s">
        <v>1056</v>
      </c>
      <c r="C739" s="41" t="str">
        <f>'[1]Özet tablo'!P738</f>
        <v>MUŞ</v>
      </c>
      <c r="D739" s="41"/>
      <c r="E739" s="41"/>
      <c r="F739" s="41"/>
      <c r="G739" s="91">
        <v>275</v>
      </c>
      <c r="H739" s="91">
        <v>1341</v>
      </c>
      <c r="I739" s="91">
        <v>1437</v>
      </c>
      <c r="J739" s="91">
        <v>3053</v>
      </c>
      <c r="K739" s="92">
        <v>279</v>
      </c>
      <c r="L739" s="92">
        <v>1489</v>
      </c>
      <c r="M739" s="92">
        <v>1647</v>
      </c>
      <c r="N739" s="92">
        <v>3415</v>
      </c>
      <c r="O739" s="93">
        <v>502</v>
      </c>
      <c r="P739" s="40">
        <v>236</v>
      </c>
      <c r="Q739" s="94">
        <f t="shared" si="597"/>
        <v>362</v>
      </c>
      <c r="R739" s="95">
        <f t="shared" si="598"/>
        <v>0.11857189649525057</v>
      </c>
      <c r="S739" s="96">
        <v>3537</v>
      </c>
      <c r="T739" s="96">
        <v>4476</v>
      </c>
      <c r="U739" s="96">
        <v>3360</v>
      </c>
      <c r="V739" s="96">
        <v>4501</v>
      </c>
      <c r="W739" s="96">
        <v>7836</v>
      </c>
      <c r="X739" s="96">
        <v>11373</v>
      </c>
      <c r="Y739" s="73">
        <f t="shared" si="554"/>
        <v>7.888040712468193</v>
      </c>
      <c r="Z739" s="73">
        <f t="shared" si="555"/>
        <v>33.266309204647001</v>
      </c>
      <c r="AA739" s="73">
        <f t="shared" si="556"/>
        <v>56.93452380952381</v>
      </c>
      <c r="AB739" s="73">
        <f t="shared" si="557"/>
        <v>43.415007656967845</v>
      </c>
      <c r="AC739" s="73">
        <f t="shared" si="558"/>
        <v>32.366130308625692</v>
      </c>
      <c r="AD739" s="97">
        <f t="shared" si="559"/>
        <v>4434</v>
      </c>
      <c r="AE739" s="40">
        <f t="shared" si="560"/>
        <v>1447</v>
      </c>
      <c r="AF739" s="98">
        <v>4591</v>
      </c>
      <c r="AG739" s="98">
        <v>3636</v>
      </c>
      <c r="AH739" s="98">
        <v>4495</v>
      </c>
      <c r="AI739" s="98">
        <v>3274</v>
      </c>
      <c r="AJ739" s="98">
        <v>1126</v>
      </c>
      <c r="AK739" s="98">
        <v>925</v>
      </c>
      <c r="AL739" s="76">
        <v>105</v>
      </c>
      <c r="AM739" s="76">
        <v>187</v>
      </c>
      <c r="AN739" s="77">
        <v>277</v>
      </c>
      <c r="AO739" s="77">
        <v>1559</v>
      </c>
      <c r="AP739" s="77">
        <v>1615</v>
      </c>
      <c r="AQ739" s="77">
        <v>48</v>
      </c>
      <c r="AR739" s="77">
        <f t="shared" si="586"/>
        <v>3499</v>
      </c>
      <c r="AS739" s="77">
        <v>259</v>
      </c>
      <c r="AT739" s="78">
        <v>466</v>
      </c>
      <c r="AU739" s="79">
        <v>797</v>
      </c>
      <c r="AV739" s="80">
        <f t="shared" si="561"/>
        <v>24.327062228654125</v>
      </c>
      <c r="AW739" s="80">
        <f t="shared" si="562"/>
        <v>38.138756596730595</v>
      </c>
      <c r="AX739" s="80">
        <f t="shared" si="563"/>
        <v>42.883323152107515</v>
      </c>
      <c r="AY739" s="81">
        <f t="shared" si="564"/>
        <v>7.6182618261826178</v>
      </c>
      <c r="AZ739" s="81">
        <f t="shared" si="565"/>
        <v>34.682981090100114</v>
      </c>
      <c r="BA739" s="81">
        <f t="shared" si="566"/>
        <v>65.409090909090907</v>
      </c>
      <c r="BB739" s="81">
        <f t="shared" si="567"/>
        <v>49.881956155143335</v>
      </c>
      <c r="BC739" s="81">
        <f t="shared" si="568"/>
        <v>39.2608262817322</v>
      </c>
      <c r="BD739" s="82">
        <f t="shared" si="587"/>
        <v>1522</v>
      </c>
      <c r="BE739" s="83">
        <v>105</v>
      </c>
      <c r="BF739" s="83">
        <v>189</v>
      </c>
      <c r="BG739" s="83">
        <v>287</v>
      </c>
      <c r="BH739" s="83">
        <v>1470</v>
      </c>
      <c r="BI739" s="83">
        <v>1821</v>
      </c>
      <c r="BJ739" s="83">
        <v>69</v>
      </c>
      <c r="BK739" s="77">
        <f t="shared" si="588"/>
        <v>3647</v>
      </c>
      <c r="BL739" s="83">
        <f t="shared" si="569"/>
        <v>101</v>
      </c>
      <c r="BM739" s="84">
        <v>174</v>
      </c>
      <c r="BN739" s="83">
        <f t="shared" si="570"/>
        <v>176</v>
      </c>
      <c r="BO739" s="83">
        <f t="shared" si="571"/>
        <v>236</v>
      </c>
      <c r="BP739" s="83">
        <f t="shared" si="572"/>
        <v>1431</v>
      </c>
      <c r="BQ739" s="83">
        <f t="shared" si="573"/>
        <v>1790</v>
      </c>
      <c r="BR739" s="83">
        <f t="shared" si="574"/>
        <v>68</v>
      </c>
      <c r="BS739" s="77">
        <f t="shared" si="589"/>
        <v>3525</v>
      </c>
      <c r="BT739" s="83">
        <f t="shared" si="575"/>
        <v>1</v>
      </c>
      <c r="BU739" s="77">
        <v>2</v>
      </c>
      <c r="BV739" s="83">
        <f t="shared" si="576"/>
        <v>2</v>
      </c>
      <c r="BW739" s="83">
        <f t="shared" si="577"/>
        <v>5</v>
      </c>
      <c r="BX739" s="83">
        <f t="shared" si="578"/>
        <v>13</v>
      </c>
      <c r="BY739" s="83">
        <f t="shared" si="579"/>
        <v>14</v>
      </c>
      <c r="BZ739" s="83">
        <f t="shared" si="580"/>
        <v>1</v>
      </c>
      <c r="CA739" s="77">
        <f t="shared" si="590"/>
        <v>33</v>
      </c>
      <c r="CB739" s="85">
        <v>3</v>
      </c>
      <c r="CC739" s="77">
        <v>11</v>
      </c>
      <c r="CD739" s="85">
        <v>11</v>
      </c>
      <c r="CE739" s="85">
        <v>46</v>
      </c>
      <c r="CF739" s="85">
        <v>26</v>
      </c>
      <c r="CG739" s="85">
        <v>17</v>
      </c>
      <c r="CH739" s="85">
        <v>0</v>
      </c>
      <c r="CI739" s="77">
        <f t="shared" si="591"/>
        <v>89</v>
      </c>
      <c r="CP739" s="77">
        <f t="shared" si="592"/>
        <v>0</v>
      </c>
      <c r="CQ739" s="85">
        <f t="shared" si="581"/>
        <v>0</v>
      </c>
      <c r="CR739" s="77"/>
      <c r="CS739" s="85">
        <f t="shared" si="550"/>
        <v>0</v>
      </c>
      <c r="CT739" s="85">
        <f t="shared" si="551"/>
        <v>0</v>
      </c>
      <c r="CU739" s="85">
        <f t="shared" si="552"/>
        <v>0</v>
      </c>
      <c r="CV739" s="85">
        <f t="shared" si="553"/>
        <v>0</v>
      </c>
      <c r="CW739" s="85">
        <f t="shared" si="549"/>
        <v>0</v>
      </c>
      <c r="CX739" s="77">
        <f t="shared" si="593"/>
        <v>0</v>
      </c>
      <c r="DP739" s="85">
        <v>1</v>
      </c>
      <c r="DQ739" s="85">
        <v>2</v>
      </c>
      <c r="DR739" s="85">
        <v>8</v>
      </c>
      <c r="DS739" s="85">
        <v>9</v>
      </c>
      <c r="DT739" s="85">
        <v>18</v>
      </c>
      <c r="DU739" s="85">
        <v>2</v>
      </c>
      <c r="DV739" s="85">
        <v>1</v>
      </c>
      <c r="DW739" s="85">
        <v>2</v>
      </c>
      <c r="DX739" s="85">
        <v>5</v>
      </c>
      <c r="DY739" s="85">
        <v>13</v>
      </c>
      <c r="DZ739" s="85">
        <v>14</v>
      </c>
      <c r="EA739" s="85">
        <v>1</v>
      </c>
      <c r="EH739" s="85">
        <v>1</v>
      </c>
      <c r="EI739" s="85">
        <v>0</v>
      </c>
      <c r="EJ739" s="85">
        <v>3</v>
      </c>
      <c r="EK739" s="85">
        <v>10</v>
      </c>
      <c r="EL739" s="85">
        <v>5</v>
      </c>
      <c r="EM739" s="85">
        <v>1</v>
      </c>
      <c r="ET739" s="85">
        <v>91</v>
      </c>
      <c r="EU739" s="85">
        <v>123</v>
      </c>
      <c r="EV739" s="85">
        <v>78</v>
      </c>
      <c r="EW739" s="85">
        <v>994</v>
      </c>
      <c r="EX739" s="85">
        <v>1207</v>
      </c>
      <c r="EY739" s="85">
        <v>43</v>
      </c>
      <c r="EZ739" s="85">
        <v>8</v>
      </c>
      <c r="FA739" s="85">
        <v>51</v>
      </c>
      <c r="FB739" s="85">
        <v>147</v>
      </c>
      <c r="FC739" s="85">
        <v>418</v>
      </c>
      <c r="FD739" s="85">
        <v>560</v>
      </c>
      <c r="FE739" s="85">
        <v>22</v>
      </c>
      <c r="FL739" s="86">
        <f t="shared" si="594"/>
        <v>1750.2999999999993</v>
      </c>
      <c r="FM739" s="99">
        <f t="shared" si="582"/>
        <v>87</v>
      </c>
      <c r="FN739" s="99">
        <f t="shared" si="583"/>
        <v>17</v>
      </c>
      <c r="FO739" s="100">
        <f t="shared" si="584"/>
        <v>14.79</v>
      </c>
      <c r="FP739" s="100">
        <f t="shared" si="585"/>
        <v>2907</v>
      </c>
      <c r="FQ739" s="101">
        <v>0.15820499203398844</v>
      </c>
      <c r="FR739" s="101">
        <v>0.19656875397931625</v>
      </c>
      <c r="FS739" s="101">
        <v>0.21667247099363965</v>
      </c>
      <c r="FT739" s="100" t="s">
        <v>1958</v>
      </c>
      <c r="FU739" s="100" t="s">
        <v>2042</v>
      </c>
      <c r="FV739" s="100" t="s">
        <v>1728</v>
      </c>
      <c r="FW739" s="100" t="s">
        <v>2061</v>
      </c>
      <c r="FX739" s="100" t="s">
        <v>1771</v>
      </c>
      <c r="FY739" s="100" t="s">
        <v>1887</v>
      </c>
      <c r="FZ739" s="100" t="s">
        <v>2334</v>
      </c>
      <c r="GA739" s="100" t="s">
        <v>1968</v>
      </c>
      <c r="GB739" s="100"/>
    </row>
    <row r="740" spans="1:184" hidden="1" x14ac:dyDescent="0.25">
      <c r="A740" s="32" t="s">
        <v>722</v>
      </c>
      <c r="B740" s="90" t="s">
        <v>727</v>
      </c>
      <c r="C740" s="41" t="str">
        <f>'[1]Özet tablo'!P739</f>
        <v>MUŞ</v>
      </c>
      <c r="D740" s="41"/>
      <c r="E740" s="41"/>
      <c r="F740" s="41"/>
      <c r="G740" s="91">
        <v>57</v>
      </c>
      <c r="H740" s="91">
        <v>248</v>
      </c>
      <c r="I740" s="91">
        <v>260</v>
      </c>
      <c r="J740" s="91">
        <v>565</v>
      </c>
      <c r="K740" s="92">
        <v>43</v>
      </c>
      <c r="L740" s="92">
        <v>228</v>
      </c>
      <c r="M740" s="92">
        <v>235</v>
      </c>
      <c r="N740" s="92">
        <v>506</v>
      </c>
      <c r="O740" s="93">
        <v>63</v>
      </c>
      <c r="P740" s="40">
        <v>31</v>
      </c>
      <c r="Q740" s="94">
        <f t="shared" si="597"/>
        <v>-59</v>
      </c>
      <c r="R740" s="95">
        <f t="shared" si="598"/>
        <v>-0.10442477876106195</v>
      </c>
      <c r="S740" s="96">
        <v>442</v>
      </c>
      <c r="T740" s="96">
        <v>621</v>
      </c>
      <c r="U740" s="96">
        <v>481</v>
      </c>
      <c r="V740" s="96">
        <v>619</v>
      </c>
      <c r="W740" s="96">
        <v>1102</v>
      </c>
      <c r="X740" s="96">
        <v>1544</v>
      </c>
      <c r="Y740" s="73">
        <f t="shared" si="554"/>
        <v>9.7285067873303177</v>
      </c>
      <c r="Z740" s="73">
        <f t="shared" si="555"/>
        <v>36.714975845410628</v>
      </c>
      <c r="AA740" s="73">
        <f t="shared" si="556"/>
        <v>55.509355509355508</v>
      </c>
      <c r="AB740" s="73">
        <f t="shared" si="557"/>
        <v>44.918330308529946</v>
      </c>
      <c r="AC740" s="73">
        <f t="shared" si="558"/>
        <v>34.844559585492227</v>
      </c>
      <c r="AD740" s="97">
        <f t="shared" si="559"/>
        <v>607</v>
      </c>
      <c r="AE740" s="40">
        <f t="shared" si="560"/>
        <v>214</v>
      </c>
      <c r="AF740" s="98">
        <v>585</v>
      </c>
      <c r="AG740" s="98">
        <v>507</v>
      </c>
      <c r="AH740" s="98">
        <v>561</v>
      </c>
      <c r="AI740" s="98">
        <v>482</v>
      </c>
      <c r="AJ740" s="98">
        <v>131</v>
      </c>
      <c r="AK740" s="98">
        <v>122</v>
      </c>
      <c r="AL740" s="76">
        <v>35</v>
      </c>
      <c r="AM740" s="76">
        <v>39</v>
      </c>
      <c r="AN740" s="77">
        <v>38</v>
      </c>
      <c r="AO740" s="77">
        <v>217</v>
      </c>
      <c r="AP740" s="77">
        <v>300</v>
      </c>
      <c r="AQ740" s="77">
        <v>5</v>
      </c>
      <c r="AR740" s="77">
        <f t="shared" si="586"/>
        <v>560</v>
      </c>
      <c r="AS740" s="77">
        <v>47</v>
      </c>
      <c r="AT740" s="78">
        <v>39</v>
      </c>
      <c r="AU740" s="79">
        <v>75</v>
      </c>
      <c r="AV740" s="80">
        <f t="shared" si="561"/>
        <v>29.929221435793728</v>
      </c>
      <c r="AW740" s="80">
        <f t="shared" si="562"/>
        <v>45.541706615532121</v>
      </c>
      <c r="AX740" s="80">
        <f t="shared" si="563"/>
        <v>53.526970954356848</v>
      </c>
      <c r="AY740" s="81">
        <f t="shared" si="564"/>
        <v>7.4950690335305712</v>
      </c>
      <c r="AZ740" s="81">
        <f t="shared" si="565"/>
        <v>38.680926916221033</v>
      </c>
      <c r="BA740" s="81">
        <f t="shared" si="566"/>
        <v>67.536704730831971</v>
      </c>
      <c r="BB740" s="81">
        <f t="shared" si="567"/>
        <v>53.747870528109033</v>
      </c>
      <c r="BC740" s="81">
        <f t="shared" si="568"/>
        <v>40.357142857142861</v>
      </c>
      <c r="BD740" s="82">
        <f t="shared" si="587"/>
        <v>199</v>
      </c>
      <c r="BE740" s="83">
        <v>36</v>
      </c>
      <c r="BF740" s="83">
        <v>41</v>
      </c>
      <c r="BG740" s="83">
        <v>33</v>
      </c>
      <c r="BH740" s="83">
        <v>201</v>
      </c>
      <c r="BI740" s="83">
        <v>332</v>
      </c>
      <c r="BJ740" s="83">
        <v>6</v>
      </c>
      <c r="BK740" s="77">
        <f t="shared" si="588"/>
        <v>572</v>
      </c>
      <c r="BL740" s="83">
        <f t="shared" si="569"/>
        <v>36</v>
      </c>
      <c r="BM740" s="84">
        <v>39</v>
      </c>
      <c r="BN740" s="83">
        <f t="shared" si="570"/>
        <v>41</v>
      </c>
      <c r="BO740" s="83">
        <f t="shared" si="571"/>
        <v>33</v>
      </c>
      <c r="BP740" s="83">
        <f t="shared" si="572"/>
        <v>201</v>
      </c>
      <c r="BQ740" s="83">
        <f t="shared" si="573"/>
        <v>332</v>
      </c>
      <c r="BR740" s="83">
        <f t="shared" si="574"/>
        <v>6</v>
      </c>
      <c r="BS740" s="77">
        <f t="shared" si="589"/>
        <v>572</v>
      </c>
      <c r="BT740" s="83">
        <f t="shared" si="575"/>
        <v>0</v>
      </c>
      <c r="BU740" s="77"/>
      <c r="BV740" s="83">
        <f t="shared" si="576"/>
        <v>0</v>
      </c>
      <c r="BW740" s="83">
        <f t="shared" si="577"/>
        <v>0</v>
      </c>
      <c r="BX740" s="83">
        <f t="shared" si="578"/>
        <v>0</v>
      </c>
      <c r="BY740" s="83">
        <f t="shared" si="579"/>
        <v>0</v>
      </c>
      <c r="BZ740" s="83">
        <f t="shared" si="580"/>
        <v>0</v>
      </c>
      <c r="CA740" s="77">
        <f t="shared" si="590"/>
        <v>0</v>
      </c>
      <c r="CC740" s="77"/>
      <c r="CI740" s="77">
        <f t="shared" si="591"/>
        <v>0</v>
      </c>
      <c r="CP740" s="77">
        <f t="shared" si="592"/>
        <v>0</v>
      </c>
      <c r="CQ740" s="85">
        <f t="shared" si="581"/>
        <v>0</v>
      </c>
      <c r="CR740" s="77"/>
      <c r="CS740" s="85">
        <f t="shared" si="550"/>
        <v>0</v>
      </c>
      <c r="CT740" s="85">
        <f t="shared" si="551"/>
        <v>0</v>
      </c>
      <c r="CU740" s="85">
        <f t="shared" si="552"/>
        <v>0</v>
      </c>
      <c r="CV740" s="85">
        <f t="shared" si="553"/>
        <v>0</v>
      </c>
      <c r="CW740" s="85">
        <f t="shared" si="549"/>
        <v>0</v>
      </c>
      <c r="CX740" s="77">
        <f t="shared" si="593"/>
        <v>0</v>
      </c>
      <c r="ET740" s="85">
        <v>35</v>
      </c>
      <c r="EU740" s="85">
        <v>38</v>
      </c>
      <c r="EV740" s="85">
        <v>22</v>
      </c>
      <c r="EW740" s="85">
        <v>176</v>
      </c>
      <c r="EX740" s="85">
        <v>298</v>
      </c>
      <c r="EY740" s="85">
        <v>6</v>
      </c>
      <c r="EZ740" s="85">
        <v>1</v>
      </c>
      <c r="FA740" s="85">
        <v>3</v>
      </c>
      <c r="FB740" s="85">
        <v>11</v>
      </c>
      <c r="FC740" s="85">
        <v>25</v>
      </c>
      <c r="FD740" s="85">
        <v>34</v>
      </c>
      <c r="FE740" s="85">
        <v>0</v>
      </c>
      <c r="FL740" s="86">
        <f t="shared" si="594"/>
        <v>169.09999999999991</v>
      </c>
      <c r="FM740" s="99">
        <f t="shared" si="582"/>
        <v>8</v>
      </c>
      <c r="FN740" s="99">
        <f t="shared" si="583"/>
        <v>1</v>
      </c>
      <c r="FO740" s="100">
        <f t="shared" si="584"/>
        <v>1.36</v>
      </c>
      <c r="FP740" s="100">
        <f t="shared" si="585"/>
        <v>171</v>
      </c>
      <c r="FQ740" s="101">
        <v>6.1629297320344431E-2</v>
      </c>
      <c r="FR740" s="101">
        <v>3.0900327078671064E-2</v>
      </c>
      <c r="FS740" s="101">
        <v>6.7323481116584635E-2</v>
      </c>
      <c r="FT740" s="100" t="s">
        <v>2199</v>
      </c>
      <c r="FU740" s="100" t="s">
        <v>2200</v>
      </c>
      <c r="FV740" s="100" t="s">
        <v>1565</v>
      </c>
      <c r="FW740" s="100" t="s">
        <v>1787</v>
      </c>
      <c r="FX740" s="100" t="s">
        <v>1985</v>
      </c>
      <c r="FY740" s="100" t="s">
        <v>1487</v>
      </c>
      <c r="FZ740" s="100" t="s">
        <v>1465</v>
      </c>
      <c r="GA740" s="100" t="s">
        <v>1700</v>
      </c>
      <c r="GB740" s="100"/>
    </row>
    <row r="741" spans="1:184" hidden="1" x14ac:dyDescent="0.25">
      <c r="A741" s="32" t="s">
        <v>728</v>
      </c>
      <c r="B741" s="90" t="s">
        <v>729</v>
      </c>
      <c r="C741" s="41" t="str">
        <f>'[1]Özet tablo'!P740</f>
        <v>NEVŞEHİR</v>
      </c>
      <c r="D741" s="41"/>
      <c r="E741" s="41"/>
      <c r="F741" s="41"/>
      <c r="G741" s="91">
        <v>11</v>
      </c>
      <c r="H741" s="91">
        <v>186</v>
      </c>
      <c r="I741" s="91">
        <v>132</v>
      </c>
      <c r="J741" s="91">
        <v>329</v>
      </c>
      <c r="K741" s="92">
        <v>16</v>
      </c>
      <c r="L741" s="92">
        <v>167</v>
      </c>
      <c r="M741" s="92">
        <v>166</v>
      </c>
      <c r="N741" s="92">
        <v>349</v>
      </c>
      <c r="O741" s="93">
        <v>64</v>
      </c>
      <c r="P741" s="40">
        <v>27</v>
      </c>
      <c r="Q741" s="94">
        <f t="shared" si="597"/>
        <v>20</v>
      </c>
      <c r="R741" s="95">
        <f t="shared" si="598"/>
        <v>6.0790273556231005E-2</v>
      </c>
      <c r="S741" s="96">
        <v>244</v>
      </c>
      <c r="T741" s="96">
        <v>320</v>
      </c>
      <c r="U741" s="96">
        <v>260</v>
      </c>
      <c r="V741" s="96">
        <v>342</v>
      </c>
      <c r="W741" s="96">
        <v>580</v>
      </c>
      <c r="X741" s="96">
        <v>824</v>
      </c>
      <c r="Y741" s="73">
        <f t="shared" si="554"/>
        <v>6.557377049180328</v>
      </c>
      <c r="Z741" s="73">
        <f t="shared" si="555"/>
        <v>52.1875</v>
      </c>
      <c r="AA741" s="73">
        <f t="shared" si="556"/>
        <v>78.07692307692308</v>
      </c>
      <c r="AB741" s="73">
        <f t="shared" si="557"/>
        <v>63.793103448275865</v>
      </c>
      <c r="AC741" s="73">
        <f t="shared" si="558"/>
        <v>46.844660194174757</v>
      </c>
      <c r="AD741" s="97">
        <f t="shared" si="559"/>
        <v>210</v>
      </c>
      <c r="AE741" s="40">
        <f t="shared" si="560"/>
        <v>57</v>
      </c>
      <c r="AF741" s="98">
        <v>310</v>
      </c>
      <c r="AG741" s="98">
        <v>241</v>
      </c>
      <c r="AH741" s="98">
        <v>310</v>
      </c>
      <c r="AI741" s="98">
        <v>235</v>
      </c>
      <c r="AJ741" s="98">
        <v>83</v>
      </c>
      <c r="AK741" s="98">
        <v>84</v>
      </c>
      <c r="AL741" s="76">
        <v>14</v>
      </c>
      <c r="AM741" s="76">
        <v>18</v>
      </c>
      <c r="AN741" s="77">
        <v>13</v>
      </c>
      <c r="AO741" s="77">
        <v>148</v>
      </c>
      <c r="AP741" s="77">
        <v>170</v>
      </c>
      <c r="AQ741" s="77">
        <v>5</v>
      </c>
      <c r="AR741" s="77">
        <f t="shared" si="586"/>
        <v>336</v>
      </c>
      <c r="AS741" s="77">
        <v>36</v>
      </c>
      <c r="AT741" s="78">
        <v>44</v>
      </c>
      <c r="AU741" s="79">
        <v>51</v>
      </c>
      <c r="AV741" s="80">
        <f t="shared" si="561"/>
        <v>31.932773109243694</v>
      </c>
      <c r="AW741" s="80">
        <f t="shared" si="562"/>
        <v>52.660550458715591</v>
      </c>
      <c r="AX741" s="80">
        <f t="shared" si="563"/>
        <v>59.148936170212764</v>
      </c>
      <c r="AY741" s="81">
        <f t="shared" si="564"/>
        <v>5.394190871369295</v>
      </c>
      <c r="AZ741" s="81">
        <f t="shared" si="565"/>
        <v>47.741935483870968</v>
      </c>
      <c r="BA741" s="81">
        <f t="shared" si="566"/>
        <v>83.333333333333343</v>
      </c>
      <c r="BB741" s="81">
        <f t="shared" si="567"/>
        <v>65.764331210191088</v>
      </c>
      <c r="BC741" s="81">
        <f t="shared" si="568"/>
        <v>49.731663685152057</v>
      </c>
      <c r="BD741" s="82">
        <f t="shared" si="587"/>
        <v>53</v>
      </c>
      <c r="BE741" s="83">
        <v>14</v>
      </c>
      <c r="BF741" s="83">
        <v>18</v>
      </c>
      <c r="BG741" s="83">
        <v>10</v>
      </c>
      <c r="BH741" s="83">
        <v>136</v>
      </c>
      <c r="BI741" s="83">
        <v>188</v>
      </c>
      <c r="BJ741" s="83">
        <v>8</v>
      </c>
      <c r="BK741" s="77">
        <f t="shared" si="588"/>
        <v>342</v>
      </c>
      <c r="BL741" s="83">
        <f t="shared" si="569"/>
        <v>14</v>
      </c>
      <c r="BM741" s="84">
        <v>18</v>
      </c>
      <c r="BN741" s="83">
        <f t="shared" si="570"/>
        <v>18</v>
      </c>
      <c r="BO741" s="83">
        <f t="shared" si="571"/>
        <v>10</v>
      </c>
      <c r="BP741" s="83">
        <f t="shared" si="572"/>
        <v>136</v>
      </c>
      <c r="BQ741" s="83">
        <f t="shared" si="573"/>
        <v>188</v>
      </c>
      <c r="BR741" s="83">
        <f t="shared" si="574"/>
        <v>8</v>
      </c>
      <c r="BS741" s="77">
        <f t="shared" si="589"/>
        <v>342</v>
      </c>
      <c r="BT741" s="83">
        <f t="shared" si="575"/>
        <v>0</v>
      </c>
      <c r="BU741" s="77"/>
      <c r="BV741" s="83">
        <f t="shared" si="576"/>
        <v>0</v>
      </c>
      <c r="BW741" s="83">
        <f t="shared" si="577"/>
        <v>0</v>
      </c>
      <c r="BX741" s="83">
        <f t="shared" si="578"/>
        <v>0</v>
      </c>
      <c r="BY741" s="83">
        <f t="shared" si="579"/>
        <v>0</v>
      </c>
      <c r="BZ741" s="83">
        <f t="shared" si="580"/>
        <v>0</v>
      </c>
      <c r="CA741" s="77">
        <f t="shared" si="590"/>
        <v>0</v>
      </c>
      <c r="CC741" s="77"/>
      <c r="CI741" s="77">
        <f t="shared" si="591"/>
        <v>0</v>
      </c>
      <c r="CP741" s="77">
        <f t="shared" si="592"/>
        <v>0</v>
      </c>
      <c r="CQ741" s="85">
        <f t="shared" si="581"/>
        <v>0</v>
      </c>
      <c r="CR741" s="77"/>
      <c r="CS741" s="85">
        <f t="shared" si="550"/>
        <v>0</v>
      </c>
      <c r="CT741" s="85">
        <f t="shared" si="551"/>
        <v>0</v>
      </c>
      <c r="CU741" s="85">
        <f t="shared" si="552"/>
        <v>0</v>
      </c>
      <c r="CV741" s="85">
        <f t="shared" si="553"/>
        <v>0</v>
      </c>
      <c r="CW741" s="85">
        <f t="shared" si="549"/>
        <v>0</v>
      </c>
      <c r="CX741" s="77">
        <f t="shared" si="593"/>
        <v>0</v>
      </c>
      <c r="ET741" s="85">
        <v>13</v>
      </c>
      <c r="EU741" s="85">
        <v>16</v>
      </c>
      <c r="EV741" s="85">
        <v>1</v>
      </c>
      <c r="EW741" s="85">
        <v>118</v>
      </c>
      <c r="EX741" s="85">
        <v>178</v>
      </c>
      <c r="EY741" s="85">
        <v>8</v>
      </c>
      <c r="EZ741" s="85">
        <v>1</v>
      </c>
      <c r="FA741" s="85">
        <v>2</v>
      </c>
      <c r="FB741" s="85">
        <v>9</v>
      </c>
      <c r="FC741" s="85">
        <v>18</v>
      </c>
      <c r="FD741" s="85">
        <v>10</v>
      </c>
      <c r="FE741" s="85">
        <v>0</v>
      </c>
      <c r="FL741" s="86">
        <f t="shared" si="594"/>
        <v>14.5</v>
      </c>
      <c r="FM741" s="99">
        <f t="shared" si="582"/>
        <v>0</v>
      </c>
      <c r="FN741" s="99">
        <f t="shared" si="583"/>
        <v>0</v>
      </c>
      <c r="FO741" s="100">
        <f t="shared" si="584"/>
        <v>0</v>
      </c>
      <c r="FP741" s="100">
        <f t="shared" si="585"/>
        <v>0</v>
      </c>
      <c r="FQ741" s="101">
        <v>3.9216933806435726E-2</v>
      </c>
      <c r="FR741" s="101">
        <v>0.16577087498701282</v>
      </c>
      <c r="FS741" s="101">
        <v>3.2920043811609935E-2</v>
      </c>
      <c r="FT741" s="100" t="s">
        <v>1891</v>
      </c>
      <c r="FU741" s="100" t="s">
        <v>1855</v>
      </c>
      <c r="FV741" s="100" t="s">
        <v>1662</v>
      </c>
      <c r="FW741" s="100" t="s">
        <v>1912</v>
      </c>
      <c r="FX741" s="100" t="s">
        <v>1547</v>
      </c>
      <c r="FY741" s="100" t="s">
        <v>1708</v>
      </c>
      <c r="FZ741" s="100" t="s">
        <v>1482</v>
      </c>
      <c r="GA741" s="100" t="s">
        <v>1646</v>
      </c>
      <c r="GB741" s="100"/>
    </row>
    <row r="742" spans="1:184" hidden="1" x14ac:dyDescent="0.25">
      <c r="A742" s="32" t="s">
        <v>728</v>
      </c>
      <c r="B742" s="90" t="s">
        <v>730</v>
      </c>
      <c r="C742" s="41" t="str">
        <f>'[1]Özet tablo'!P741</f>
        <v>NEVŞEHİR</v>
      </c>
      <c r="D742" s="41"/>
      <c r="E742" s="41"/>
      <c r="F742" s="41"/>
      <c r="G742" s="91">
        <v>44</v>
      </c>
      <c r="H742" s="91">
        <v>224</v>
      </c>
      <c r="I742" s="91">
        <v>247</v>
      </c>
      <c r="J742" s="91">
        <v>515</v>
      </c>
      <c r="K742" s="92">
        <v>61</v>
      </c>
      <c r="L742" s="92">
        <v>214</v>
      </c>
      <c r="M742" s="92">
        <v>307</v>
      </c>
      <c r="N742" s="92">
        <v>582</v>
      </c>
      <c r="O742" s="93">
        <v>24</v>
      </c>
      <c r="P742" s="40">
        <v>56</v>
      </c>
      <c r="Q742" s="94">
        <f t="shared" si="597"/>
        <v>67</v>
      </c>
      <c r="R742" s="95">
        <f t="shared" si="598"/>
        <v>0.13009708737864079</v>
      </c>
      <c r="S742" s="96">
        <v>304</v>
      </c>
      <c r="T742" s="96">
        <v>409</v>
      </c>
      <c r="U742" s="96">
        <v>333</v>
      </c>
      <c r="V742" s="96">
        <v>427</v>
      </c>
      <c r="W742" s="96">
        <v>742</v>
      </c>
      <c r="X742" s="96">
        <v>1046</v>
      </c>
      <c r="Y742" s="73">
        <f t="shared" si="554"/>
        <v>20.065789473684212</v>
      </c>
      <c r="Z742" s="73">
        <f t="shared" si="555"/>
        <v>52.322738386308068</v>
      </c>
      <c r="AA742" s="73">
        <f t="shared" si="556"/>
        <v>82.582582582582589</v>
      </c>
      <c r="AB742" s="73">
        <f t="shared" si="557"/>
        <v>65.902964959568735</v>
      </c>
      <c r="AC742" s="73">
        <f t="shared" si="558"/>
        <v>52.581261950286809</v>
      </c>
      <c r="AD742" s="97">
        <f t="shared" si="559"/>
        <v>253</v>
      </c>
      <c r="AE742" s="40">
        <f t="shared" si="560"/>
        <v>58</v>
      </c>
      <c r="AF742" s="98">
        <v>394</v>
      </c>
      <c r="AG742" s="98">
        <v>328</v>
      </c>
      <c r="AH742" s="98">
        <v>392</v>
      </c>
      <c r="AI742" s="98">
        <v>323</v>
      </c>
      <c r="AJ742" s="98">
        <v>92</v>
      </c>
      <c r="AK742" s="98">
        <v>87</v>
      </c>
      <c r="AL742" s="76">
        <v>26</v>
      </c>
      <c r="AM742" s="76">
        <v>31</v>
      </c>
      <c r="AN742" s="77">
        <v>52</v>
      </c>
      <c r="AO742" s="77">
        <v>266</v>
      </c>
      <c r="AP742" s="77">
        <v>307</v>
      </c>
      <c r="AQ742" s="77">
        <v>9</v>
      </c>
      <c r="AR742" s="77">
        <f t="shared" si="586"/>
        <v>634</v>
      </c>
      <c r="AS742" s="77">
        <v>69</v>
      </c>
      <c r="AT742" s="78">
        <v>18</v>
      </c>
      <c r="AU742" s="79">
        <v>29</v>
      </c>
      <c r="AV742" s="80">
        <f t="shared" si="561"/>
        <v>45.929339477726572</v>
      </c>
      <c r="AW742" s="80">
        <f t="shared" si="562"/>
        <v>71.748251748251747</v>
      </c>
      <c r="AX742" s="80">
        <f t="shared" si="563"/>
        <v>76.470588235294116</v>
      </c>
      <c r="AY742" s="81">
        <f t="shared" si="564"/>
        <v>15.853658536585366</v>
      </c>
      <c r="AZ742" s="81">
        <f t="shared" si="565"/>
        <v>67.857142857142861</v>
      </c>
      <c r="BA742" s="81">
        <f t="shared" si="566"/>
        <v>85.301204819277103</v>
      </c>
      <c r="BB742" s="81">
        <f t="shared" si="567"/>
        <v>76.827757125154889</v>
      </c>
      <c r="BC742" s="81">
        <f t="shared" si="568"/>
        <v>54.643337819650064</v>
      </c>
      <c r="BD742" s="82">
        <f t="shared" si="587"/>
        <v>61</v>
      </c>
      <c r="BE742" s="83">
        <v>26</v>
      </c>
      <c r="BF742" s="83">
        <v>35</v>
      </c>
      <c r="BG742" s="83">
        <v>45</v>
      </c>
      <c r="BH742" s="83">
        <v>230</v>
      </c>
      <c r="BI742" s="83">
        <v>334</v>
      </c>
      <c r="BJ742" s="83">
        <v>14</v>
      </c>
      <c r="BK742" s="77">
        <f t="shared" si="588"/>
        <v>623</v>
      </c>
      <c r="BL742" s="83">
        <f t="shared" si="569"/>
        <v>25</v>
      </c>
      <c r="BM742" s="84">
        <v>29</v>
      </c>
      <c r="BN742" s="83">
        <f t="shared" si="570"/>
        <v>33</v>
      </c>
      <c r="BO742" s="83">
        <f t="shared" si="571"/>
        <v>45</v>
      </c>
      <c r="BP742" s="83">
        <f t="shared" si="572"/>
        <v>220</v>
      </c>
      <c r="BQ742" s="83">
        <f t="shared" si="573"/>
        <v>331</v>
      </c>
      <c r="BR742" s="83">
        <f t="shared" si="574"/>
        <v>14</v>
      </c>
      <c r="BS742" s="77">
        <f t="shared" si="589"/>
        <v>610</v>
      </c>
      <c r="BT742" s="83">
        <f t="shared" si="575"/>
        <v>0</v>
      </c>
      <c r="BU742" s="77"/>
      <c r="BV742" s="83">
        <f t="shared" si="576"/>
        <v>0</v>
      </c>
      <c r="BW742" s="83">
        <f t="shared" si="577"/>
        <v>0</v>
      </c>
      <c r="BX742" s="83">
        <f t="shared" si="578"/>
        <v>0</v>
      </c>
      <c r="BY742" s="83">
        <f t="shared" si="579"/>
        <v>0</v>
      </c>
      <c r="BZ742" s="83">
        <f t="shared" si="580"/>
        <v>0</v>
      </c>
      <c r="CA742" s="77">
        <f t="shared" si="590"/>
        <v>0</v>
      </c>
      <c r="CC742" s="77"/>
      <c r="CI742" s="77">
        <f t="shared" si="591"/>
        <v>0</v>
      </c>
      <c r="CP742" s="77">
        <f t="shared" si="592"/>
        <v>0</v>
      </c>
      <c r="CQ742" s="85">
        <f t="shared" si="581"/>
        <v>1</v>
      </c>
      <c r="CR742" s="77">
        <v>2</v>
      </c>
      <c r="CS742" s="85">
        <f t="shared" si="550"/>
        <v>2</v>
      </c>
      <c r="CT742" s="85">
        <f t="shared" si="551"/>
        <v>0</v>
      </c>
      <c r="CU742" s="85">
        <f t="shared" si="552"/>
        <v>10</v>
      </c>
      <c r="CV742" s="85">
        <f t="shared" si="553"/>
        <v>3</v>
      </c>
      <c r="CW742" s="85">
        <f t="shared" si="549"/>
        <v>0</v>
      </c>
      <c r="CX742" s="77">
        <f t="shared" si="593"/>
        <v>13</v>
      </c>
      <c r="CY742" s="85">
        <v>1</v>
      </c>
      <c r="CZ742" s="85">
        <v>2</v>
      </c>
      <c r="DA742" s="85">
        <v>0</v>
      </c>
      <c r="DB742" s="85">
        <v>10</v>
      </c>
      <c r="DC742" s="85">
        <v>3</v>
      </c>
      <c r="DD742" s="85">
        <v>0</v>
      </c>
      <c r="DP742" s="85">
        <v>1</v>
      </c>
      <c r="DQ742" s="85">
        <v>1</v>
      </c>
      <c r="DR742" s="85">
        <v>2</v>
      </c>
      <c r="DS742" s="85">
        <v>4</v>
      </c>
      <c r="DT742" s="85">
        <v>2</v>
      </c>
      <c r="DU742" s="85">
        <v>0</v>
      </c>
      <c r="ET742" s="85">
        <v>23</v>
      </c>
      <c r="EU742" s="85">
        <v>25</v>
      </c>
      <c r="EV742" s="85">
        <v>13</v>
      </c>
      <c r="EW742" s="85">
        <v>159</v>
      </c>
      <c r="EX742" s="85">
        <v>271</v>
      </c>
      <c r="EY742" s="85">
        <v>11</v>
      </c>
      <c r="EZ742" s="85">
        <v>1</v>
      </c>
      <c r="FA742" s="85">
        <v>7</v>
      </c>
      <c r="FB742" s="85">
        <v>30</v>
      </c>
      <c r="FC742" s="85">
        <v>57</v>
      </c>
      <c r="FD742" s="85">
        <v>58</v>
      </c>
      <c r="FE742" s="85">
        <v>3</v>
      </c>
      <c r="FL742" s="86">
        <f t="shared" si="594"/>
        <v>0</v>
      </c>
      <c r="FM742" s="99">
        <f t="shared" si="582"/>
        <v>0</v>
      </c>
      <c r="FN742" s="99">
        <f t="shared" si="583"/>
        <v>0</v>
      </c>
      <c r="FO742" s="100">
        <f t="shared" si="584"/>
        <v>0</v>
      </c>
      <c r="FP742" s="100">
        <f t="shared" si="585"/>
        <v>0</v>
      </c>
      <c r="FQ742" s="101">
        <v>-2.6275599619448226E-2</v>
      </c>
      <c r="FR742" s="101">
        <v>-3.8015046296296283E-2</v>
      </c>
      <c r="FS742" s="101">
        <v>-2.3239699376365105E-3</v>
      </c>
      <c r="FT742" s="100" t="s">
        <v>2076</v>
      </c>
      <c r="FU742" s="100" t="s">
        <v>1517</v>
      </c>
      <c r="FV742" s="100" t="s">
        <v>2077</v>
      </c>
      <c r="FW742" s="100" t="s">
        <v>1680</v>
      </c>
      <c r="FX742" s="100" t="s">
        <v>1531</v>
      </c>
      <c r="FY742" s="100" t="s">
        <v>1604</v>
      </c>
      <c r="FZ742" s="100" t="s">
        <v>1731</v>
      </c>
      <c r="GA742" s="100" t="s">
        <v>1630</v>
      </c>
      <c r="GB742" s="100"/>
    </row>
    <row r="743" spans="1:184" hidden="1" x14ac:dyDescent="0.25">
      <c r="A743" s="32" t="s">
        <v>728</v>
      </c>
      <c r="B743" s="90" t="s">
        <v>731</v>
      </c>
      <c r="C743" s="41" t="str">
        <f>'[1]Özet tablo'!P742</f>
        <v>NEVŞEHİR</v>
      </c>
      <c r="D743" s="41"/>
      <c r="E743" s="41"/>
      <c r="F743" s="41"/>
      <c r="G743" s="91">
        <v>23</v>
      </c>
      <c r="H743" s="91">
        <v>216</v>
      </c>
      <c r="I743" s="91">
        <v>163</v>
      </c>
      <c r="J743" s="91">
        <v>402</v>
      </c>
      <c r="K743" s="92">
        <v>24</v>
      </c>
      <c r="L743" s="92">
        <v>223</v>
      </c>
      <c r="M743" s="92">
        <v>214</v>
      </c>
      <c r="N743" s="92">
        <v>461</v>
      </c>
      <c r="O743" s="93">
        <v>61</v>
      </c>
      <c r="P743" s="40">
        <v>18</v>
      </c>
      <c r="Q743" s="94">
        <f t="shared" si="597"/>
        <v>59</v>
      </c>
      <c r="R743" s="95">
        <f t="shared" si="598"/>
        <v>0.14676616915422885</v>
      </c>
      <c r="S743" s="96">
        <v>267</v>
      </c>
      <c r="T743" s="96">
        <v>374</v>
      </c>
      <c r="U743" s="96">
        <v>299</v>
      </c>
      <c r="V743" s="96">
        <v>394</v>
      </c>
      <c r="W743" s="96">
        <v>673</v>
      </c>
      <c r="X743" s="96">
        <v>940</v>
      </c>
      <c r="Y743" s="73">
        <f t="shared" si="554"/>
        <v>8.9887640449438209</v>
      </c>
      <c r="Z743" s="73">
        <f t="shared" si="555"/>
        <v>59.625668449197867</v>
      </c>
      <c r="AA743" s="73">
        <f t="shared" si="556"/>
        <v>85.953177257525084</v>
      </c>
      <c r="AB743" s="73">
        <f t="shared" si="557"/>
        <v>71.322436849925708</v>
      </c>
      <c r="AC743" s="73">
        <f t="shared" si="558"/>
        <v>53.617021276595743</v>
      </c>
      <c r="AD743" s="97">
        <f t="shared" si="559"/>
        <v>193</v>
      </c>
      <c r="AE743" s="40">
        <f t="shared" si="560"/>
        <v>42</v>
      </c>
      <c r="AF743" s="98">
        <v>364</v>
      </c>
      <c r="AG743" s="98">
        <v>269</v>
      </c>
      <c r="AH743" s="98">
        <v>355</v>
      </c>
      <c r="AI743" s="98">
        <v>271</v>
      </c>
      <c r="AJ743" s="98">
        <v>94</v>
      </c>
      <c r="AK743" s="98">
        <v>89</v>
      </c>
      <c r="AL743" s="76">
        <v>16</v>
      </c>
      <c r="AM743" s="76">
        <v>25</v>
      </c>
      <c r="AN743" s="77">
        <v>18</v>
      </c>
      <c r="AO743" s="77">
        <v>181</v>
      </c>
      <c r="AP743" s="77">
        <v>203</v>
      </c>
      <c r="AQ743" s="77">
        <v>1</v>
      </c>
      <c r="AR743" s="77">
        <f t="shared" si="586"/>
        <v>403</v>
      </c>
      <c r="AS743" s="77">
        <v>28</v>
      </c>
      <c r="AT743" s="78">
        <v>45</v>
      </c>
      <c r="AU743" s="79">
        <v>65</v>
      </c>
      <c r="AV743" s="80">
        <f t="shared" si="561"/>
        <v>35.925925925925931</v>
      </c>
      <c r="AW743" s="80">
        <f t="shared" si="562"/>
        <v>57.028753993610223</v>
      </c>
      <c r="AX743" s="80">
        <f t="shared" si="563"/>
        <v>64.944649446494466</v>
      </c>
      <c r="AY743" s="81">
        <f t="shared" si="564"/>
        <v>6.6914498141263934</v>
      </c>
      <c r="AZ743" s="81">
        <f t="shared" si="565"/>
        <v>50.985915492957744</v>
      </c>
      <c r="BA743" s="81">
        <f t="shared" si="566"/>
        <v>85.753424657534254</v>
      </c>
      <c r="BB743" s="81">
        <f t="shared" si="567"/>
        <v>68.611111111111114</v>
      </c>
      <c r="BC743" s="81">
        <f t="shared" si="568"/>
        <v>52.208201892744476</v>
      </c>
      <c r="BD743" s="82">
        <f t="shared" si="587"/>
        <v>52</v>
      </c>
      <c r="BE743" s="83">
        <v>16</v>
      </c>
      <c r="BF743" s="83">
        <v>25</v>
      </c>
      <c r="BG743" s="83">
        <v>16</v>
      </c>
      <c r="BH743" s="83">
        <v>161</v>
      </c>
      <c r="BI743" s="83">
        <v>227</v>
      </c>
      <c r="BJ743" s="83">
        <v>3</v>
      </c>
      <c r="BK743" s="77">
        <f t="shared" si="588"/>
        <v>407</v>
      </c>
      <c r="BL743" s="83">
        <f t="shared" si="569"/>
        <v>15</v>
      </c>
      <c r="BM743" s="84">
        <v>23</v>
      </c>
      <c r="BN743" s="83">
        <f t="shared" si="570"/>
        <v>23</v>
      </c>
      <c r="BO743" s="83">
        <f t="shared" si="571"/>
        <v>14</v>
      </c>
      <c r="BP743" s="83">
        <f t="shared" si="572"/>
        <v>151</v>
      </c>
      <c r="BQ743" s="83">
        <f t="shared" si="573"/>
        <v>216</v>
      </c>
      <c r="BR743" s="83">
        <f t="shared" si="574"/>
        <v>3</v>
      </c>
      <c r="BS743" s="77">
        <f t="shared" si="589"/>
        <v>384</v>
      </c>
      <c r="BT743" s="83">
        <f t="shared" si="575"/>
        <v>1</v>
      </c>
      <c r="BU743" s="77">
        <v>2</v>
      </c>
      <c r="BV743" s="83">
        <f t="shared" si="576"/>
        <v>2</v>
      </c>
      <c r="BW743" s="83">
        <f t="shared" si="577"/>
        <v>2</v>
      </c>
      <c r="BX743" s="83">
        <f t="shared" si="578"/>
        <v>10</v>
      </c>
      <c r="BY743" s="83">
        <f t="shared" si="579"/>
        <v>11</v>
      </c>
      <c r="BZ743" s="83">
        <f t="shared" si="580"/>
        <v>0</v>
      </c>
      <c r="CA743" s="77">
        <f t="shared" si="590"/>
        <v>23</v>
      </c>
      <c r="CC743" s="77"/>
      <c r="CI743" s="77">
        <f t="shared" si="591"/>
        <v>0</v>
      </c>
      <c r="CP743" s="77">
        <f t="shared" si="592"/>
        <v>0</v>
      </c>
      <c r="CQ743" s="85">
        <f t="shared" si="581"/>
        <v>0</v>
      </c>
      <c r="CR743" s="77"/>
      <c r="CS743" s="85">
        <f t="shared" si="550"/>
        <v>0</v>
      </c>
      <c r="CT743" s="85">
        <f t="shared" si="551"/>
        <v>0</v>
      </c>
      <c r="CU743" s="85">
        <f t="shared" si="552"/>
        <v>0</v>
      </c>
      <c r="CV743" s="85">
        <f t="shared" si="553"/>
        <v>0</v>
      </c>
      <c r="CW743" s="85">
        <f t="shared" si="549"/>
        <v>0</v>
      </c>
      <c r="CX743" s="77">
        <f t="shared" si="593"/>
        <v>0</v>
      </c>
      <c r="EB743" s="85">
        <v>1</v>
      </c>
      <c r="EC743" s="85">
        <v>2</v>
      </c>
      <c r="ED743" s="85">
        <v>2</v>
      </c>
      <c r="EE743" s="85">
        <v>10</v>
      </c>
      <c r="EF743" s="85">
        <v>11</v>
      </c>
      <c r="EG743" s="85">
        <v>0</v>
      </c>
      <c r="ET743" s="85">
        <v>14</v>
      </c>
      <c r="EU743" s="85">
        <v>20</v>
      </c>
      <c r="EV743" s="85">
        <v>1</v>
      </c>
      <c r="EW743" s="85">
        <v>130</v>
      </c>
      <c r="EX743" s="85">
        <v>204</v>
      </c>
      <c r="EY743" s="85">
        <v>2</v>
      </c>
      <c r="EZ743" s="85">
        <v>1</v>
      </c>
      <c r="FA743" s="85">
        <v>3</v>
      </c>
      <c r="FB743" s="85">
        <v>13</v>
      </c>
      <c r="FC743" s="85">
        <v>21</v>
      </c>
      <c r="FD743" s="85">
        <v>12</v>
      </c>
      <c r="FE743" s="85">
        <v>1</v>
      </c>
      <c r="FL743" s="86">
        <f t="shared" si="594"/>
        <v>8.1999999999999886</v>
      </c>
      <c r="FM743" s="99">
        <f t="shared" si="582"/>
        <v>0</v>
      </c>
      <c r="FN743" s="99">
        <f t="shared" si="583"/>
        <v>0</v>
      </c>
      <c r="FO743" s="100">
        <f t="shared" si="584"/>
        <v>0</v>
      </c>
      <c r="FP743" s="100">
        <f t="shared" si="585"/>
        <v>0</v>
      </c>
      <c r="FQ743" s="101">
        <v>0.34540439717437893</v>
      </c>
      <c r="FR743" s="101">
        <v>0.16225836624402409</v>
      </c>
      <c r="FS743" s="101">
        <v>0.1339019876076287</v>
      </c>
      <c r="FT743" s="100" t="s">
        <v>1449</v>
      </c>
      <c r="FU743" s="100" t="s">
        <v>1833</v>
      </c>
      <c r="FV743" s="100" t="s">
        <v>1834</v>
      </c>
      <c r="FW743" s="100" t="s">
        <v>1689</v>
      </c>
      <c r="FX743" s="100" t="s">
        <v>1829</v>
      </c>
      <c r="FY743" s="100" t="s">
        <v>1754</v>
      </c>
      <c r="FZ743" s="100" t="s">
        <v>1646</v>
      </c>
      <c r="GA743" s="100" t="s">
        <v>1776</v>
      </c>
      <c r="GB743" s="100"/>
    </row>
    <row r="744" spans="1:184" hidden="1" x14ac:dyDescent="0.25">
      <c r="A744" s="32" t="s">
        <v>728</v>
      </c>
      <c r="B744" s="90" t="s">
        <v>732</v>
      </c>
      <c r="C744" s="41" t="str">
        <f>'[1]Özet tablo'!P743</f>
        <v>NEVŞEHİR</v>
      </c>
      <c r="D744" s="41"/>
      <c r="E744" s="41"/>
      <c r="F744" s="41"/>
      <c r="G744" s="91">
        <v>21</v>
      </c>
      <c r="H744" s="91">
        <v>101</v>
      </c>
      <c r="I744" s="91">
        <v>168</v>
      </c>
      <c r="J744" s="91">
        <v>290</v>
      </c>
      <c r="K744" s="92">
        <v>21</v>
      </c>
      <c r="L744" s="92">
        <v>143</v>
      </c>
      <c r="M744" s="92">
        <v>173</v>
      </c>
      <c r="N744" s="92">
        <v>337</v>
      </c>
      <c r="O744" s="93">
        <v>6</v>
      </c>
      <c r="P744" s="40">
        <v>50</v>
      </c>
      <c r="Q744" s="94">
        <f t="shared" si="597"/>
        <v>47</v>
      </c>
      <c r="R744" s="95">
        <f t="shared" si="598"/>
        <v>0.16206896551724137</v>
      </c>
      <c r="S744" s="96">
        <v>218</v>
      </c>
      <c r="T744" s="96">
        <v>298</v>
      </c>
      <c r="U744" s="96">
        <v>183</v>
      </c>
      <c r="V744" s="96">
        <v>257</v>
      </c>
      <c r="W744" s="96">
        <v>481</v>
      </c>
      <c r="X744" s="96">
        <v>699</v>
      </c>
      <c r="Y744" s="73">
        <f t="shared" si="554"/>
        <v>9.6330275229357802</v>
      </c>
      <c r="Z744" s="73">
        <f t="shared" si="555"/>
        <v>47.986577181208048</v>
      </c>
      <c r="AA744" s="73">
        <f t="shared" si="556"/>
        <v>70.491803278688522</v>
      </c>
      <c r="AB744" s="73">
        <f t="shared" si="557"/>
        <v>56.548856548856548</v>
      </c>
      <c r="AC744" s="73">
        <f t="shared" si="558"/>
        <v>41.917024320457799</v>
      </c>
      <c r="AD744" s="97">
        <f t="shared" si="559"/>
        <v>209</v>
      </c>
      <c r="AE744" s="40">
        <f t="shared" si="560"/>
        <v>54</v>
      </c>
      <c r="AF744" s="98">
        <v>295</v>
      </c>
      <c r="AG744" s="98">
        <v>227</v>
      </c>
      <c r="AH744" s="98">
        <v>277</v>
      </c>
      <c r="AI744" s="98">
        <v>217</v>
      </c>
      <c r="AJ744" s="98">
        <v>72</v>
      </c>
      <c r="AK744" s="98">
        <v>50</v>
      </c>
      <c r="AL744" s="76">
        <v>15</v>
      </c>
      <c r="AM744" s="76">
        <v>21</v>
      </c>
      <c r="AN744" s="77">
        <v>60</v>
      </c>
      <c r="AO744" s="77">
        <v>141</v>
      </c>
      <c r="AP744" s="77">
        <v>191</v>
      </c>
      <c r="AQ744" s="77">
        <v>7</v>
      </c>
      <c r="AR744" s="77">
        <f t="shared" si="586"/>
        <v>399</v>
      </c>
      <c r="AS744" s="77">
        <v>46</v>
      </c>
      <c r="AT744" s="78">
        <v>14</v>
      </c>
      <c r="AU744" s="79">
        <v>26</v>
      </c>
      <c r="AV744" s="80">
        <f t="shared" si="561"/>
        <v>47.747747747747752</v>
      </c>
      <c r="AW744" s="80">
        <f t="shared" si="562"/>
        <v>59.311740890688256</v>
      </c>
      <c r="AX744" s="80">
        <f t="shared" si="563"/>
        <v>70.046082949308754</v>
      </c>
      <c r="AY744" s="81">
        <f t="shared" si="564"/>
        <v>26.431718061674008</v>
      </c>
      <c r="AZ744" s="81">
        <f t="shared" si="565"/>
        <v>50.902527075812273</v>
      </c>
      <c r="BA744" s="81">
        <f t="shared" si="566"/>
        <v>79.930795847750872</v>
      </c>
      <c r="BB744" s="81">
        <f t="shared" si="567"/>
        <v>65.724381625441694</v>
      </c>
      <c r="BC744" s="81">
        <f t="shared" si="568"/>
        <v>56.395348837209305</v>
      </c>
      <c r="BD744" s="82">
        <f t="shared" si="587"/>
        <v>58</v>
      </c>
      <c r="BE744" s="83">
        <v>15</v>
      </c>
      <c r="BF744" s="83">
        <v>24</v>
      </c>
      <c r="BG744" s="83">
        <v>60</v>
      </c>
      <c r="BH744" s="83">
        <v>127</v>
      </c>
      <c r="BI744" s="83">
        <v>201</v>
      </c>
      <c r="BJ744" s="83">
        <v>10</v>
      </c>
      <c r="BK744" s="77">
        <f t="shared" si="588"/>
        <v>398</v>
      </c>
      <c r="BL744" s="83">
        <f t="shared" si="569"/>
        <v>15</v>
      </c>
      <c r="BM744" s="84">
        <v>21</v>
      </c>
      <c r="BN744" s="83">
        <f t="shared" si="570"/>
        <v>24</v>
      </c>
      <c r="BO744" s="83">
        <f t="shared" si="571"/>
        <v>60</v>
      </c>
      <c r="BP744" s="83">
        <f t="shared" si="572"/>
        <v>127</v>
      </c>
      <c r="BQ744" s="83">
        <f t="shared" si="573"/>
        <v>201</v>
      </c>
      <c r="BR744" s="83">
        <f t="shared" si="574"/>
        <v>10</v>
      </c>
      <c r="BS744" s="77">
        <f t="shared" si="589"/>
        <v>398</v>
      </c>
      <c r="BT744" s="83">
        <f t="shared" si="575"/>
        <v>0</v>
      </c>
      <c r="BU744" s="77"/>
      <c r="BV744" s="83">
        <f t="shared" si="576"/>
        <v>0</v>
      </c>
      <c r="BW744" s="83">
        <f t="shared" si="577"/>
        <v>0</v>
      </c>
      <c r="BX744" s="83">
        <f t="shared" si="578"/>
        <v>0</v>
      </c>
      <c r="BY744" s="83">
        <f t="shared" si="579"/>
        <v>0</v>
      </c>
      <c r="BZ744" s="83">
        <f t="shared" si="580"/>
        <v>0</v>
      </c>
      <c r="CA744" s="77">
        <f t="shared" si="590"/>
        <v>0</v>
      </c>
      <c r="CC744" s="77"/>
      <c r="CI744" s="77">
        <f t="shared" si="591"/>
        <v>0</v>
      </c>
      <c r="CP744" s="77">
        <f t="shared" si="592"/>
        <v>0</v>
      </c>
      <c r="CQ744" s="85">
        <f t="shared" si="581"/>
        <v>0</v>
      </c>
      <c r="CR744" s="77"/>
      <c r="CS744" s="85">
        <f t="shared" si="550"/>
        <v>0</v>
      </c>
      <c r="CT744" s="85">
        <f t="shared" si="551"/>
        <v>0</v>
      </c>
      <c r="CU744" s="85">
        <f t="shared" si="552"/>
        <v>0</v>
      </c>
      <c r="CV744" s="85">
        <f t="shared" si="553"/>
        <v>0</v>
      </c>
      <c r="CW744" s="85">
        <f t="shared" si="549"/>
        <v>0</v>
      </c>
      <c r="CX744" s="77">
        <f t="shared" si="593"/>
        <v>0</v>
      </c>
      <c r="ET744" s="85">
        <v>14</v>
      </c>
      <c r="EU744" s="85">
        <v>18</v>
      </c>
      <c r="EV744" s="85">
        <v>40</v>
      </c>
      <c r="EW744" s="85">
        <v>86</v>
      </c>
      <c r="EX744" s="85">
        <v>133</v>
      </c>
      <c r="EY744" s="85">
        <v>6</v>
      </c>
      <c r="EZ744" s="85">
        <v>1</v>
      </c>
      <c r="FA744" s="85">
        <v>6</v>
      </c>
      <c r="FB744" s="85">
        <v>20</v>
      </c>
      <c r="FC744" s="85">
        <v>41</v>
      </c>
      <c r="FD744" s="85">
        <v>68</v>
      </c>
      <c r="FE744" s="85">
        <v>4</v>
      </c>
      <c r="FL744" s="86">
        <f t="shared" si="594"/>
        <v>0</v>
      </c>
      <c r="FM744" s="99">
        <f t="shared" si="582"/>
        <v>0</v>
      </c>
      <c r="FN744" s="99">
        <f t="shared" si="583"/>
        <v>0</v>
      </c>
      <c r="FO744" s="100">
        <f t="shared" si="584"/>
        <v>0</v>
      </c>
      <c r="FP744" s="100">
        <f t="shared" si="585"/>
        <v>0</v>
      </c>
      <c r="FQ744" s="101">
        <v>1.4721570300832083E-2</v>
      </c>
      <c r="FR744" s="101">
        <v>0.15775280898876395</v>
      </c>
      <c r="FS744" s="101">
        <v>0.14008859357696582</v>
      </c>
      <c r="FT744" s="100" t="s">
        <v>2290</v>
      </c>
      <c r="FU744" s="100" t="s">
        <v>1946</v>
      </c>
      <c r="FV744" s="100" t="s">
        <v>1579</v>
      </c>
      <c r="FW744" s="100" t="s">
        <v>1446</v>
      </c>
      <c r="FX744" s="100" t="s">
        <v>1439</v>
      </c>
      <c r="FY744" s="100" t="s">
        <v>2008</v>
      </c>
      <c r="FZ744" s="100" t="s">
        <v>1696</v>
      </c>
      <c r="GA744" s="100" t="s">
        <v>1699</v>
      </c>
      <c r="GB744" s="100"/>
    </row>
    <row r="745" spans="1:184" ht="12" hidden="1" customHeight="1" x14ac:dyDescent="0.25">
      <c r="A745" s="32" t="s">
        <v>728</v>
      </c>
      <c r="B745" s="90" t="s">
        <v>733</v>
      </c>
      <c r="C745" s="41" t="str">
        <f>'[1]Özet tablo'!P744</f>
        <v>NEVŞEHİR</v>
      </c>
      <c r="D745" s="41"/>
      <c r="E745" s="41"/>
      <c r="F745" s="41"/>
      <c r="G745" s="91">
        <v>12</v>
      </c>
      <c r="H745" s="91">
        <v>37</v>
      </c>
      <c r="I745" s="91">
        <v>48</v>
      </c>
      <c r="J745" s="91">
        <v>97</v>
      </c>
      <c r="K745" s="92">
        <v>20</v>
      </c>
      <c r="L745" s="92">
        <v>46</v>
      </c>
      <c r="M745" s="92">
        <v>53</v>
      </c>
      <c r="N745" s="92">
        <v>119</v>
      </c>
      <c r="O745" s="93">
        <v>2</v>
      </c>
      <c r="P745" s="40">
        <v>12</v>
      </c>
      <c r="Q745" s="94">
        <f t="shared" si="597"/>
        <v>22</v>
      </c>
      <c r="R745" s="95">
        <f t="shared" si="598"/>
        <v>0.22680412371134021</v>
      </c>
      <c r="S745" s="96">
        <v>71</v>
      </c>
      <c r="T745" s="96">
        <v>90</v>
      </c>
      <c r="U745" s="96">
        <v>71</v>
      </c>
      <c r="V745" s="96">
        <v>97</v>
      </c>
      <c r="W745" s="96">
        <v>161</v>
      </c>
      <c r="X745" s="96">
        <v>232</v>
      </c>
      <c r="Y745" s="73">
        <f t="shared" si="554"/>
        <v>28.169014084507044</v>
      </c>
      <c r="Z745" s="73">
        <f t="shared" si="555"/>
        <v>51.111111111111107</v>
      </c>
      <c r="AA745" s="73">
        <f t="shared" si="556"/>
        <v>60.563380281690137</v>
      </c>
      <c r="AB745" s="73">
        <f t="shared" si="557"/>
        <v>55.279503105590067</v>
      </c>
      <c r="AC745" s="73">
        <f t="shared" si="558"/>
        <v>46.982758620689658</v>
      </c>
      <c r="AD745" s="97">
        <f t="shared" si="559"/>
        <v>72</v>
      </c>
      <c r="AE745" s="40">
        <f t="shared" si="560"/>
        <v>28</v>
      </c>
      <c r="AF745" s="98">
        <v>94</v>
      </c>
      <c r="AG745" s="98">
        <v>88</v>
      </c>
      <c r="AH745" s="98">
        <v>91</v>
      </c>
      <c r="AI745" s="98">
        <v>60</v>
      </c>
      <c r="AJ745" s="98">
        <v>24</v>
      </c>
      <c r="AK745" s="98">
        <v>24</v>
      </c>
      <c r="AL745" s="76">
        <v>6</v>
      </c>
      <c r="AM745" s="76">
        <v>9</v>
      </c>
      <c r="AN745" s="77">
        <v>24</v>
      </c>
      <c r="AO745" s="77">
        <v>54</v>
      </c>
      <c r="AP745" s="77">
        <v>50</v>
      </c>
      <c r="AQ745" s="77">
        <v>1</v>
      </c>
      <c r="AR745" s="77">
        <f t="shared" si="586"/>
        <v>129</v>
      </c>
      <c r="AS745" s="77">
        <v>12</v>
      </c>
      <c r="AT745" s="78">
        <v>1</v>
      </c>
      <c r="AU745" s="79">
        <v>7</v>
      </c>
      <c r="AV745" s="80">
        <f t="shared" si="561"/>
        <v>42.567567567567565</v>
      </c>
      <c r="AW745" s="80">
        <f t="shared" si="562"/>
        <v>61.589403973509938</v>
      </c>
      <c r="AX745" s="80">
        <f t="shared" si="563"/>
        <v>65</v>
      </c>
      <c r="AY745" s="81">
        <f t="shared" si="564"/>
        <v>27.27272727272727</v>
      </c>
      <c r="AZ745" s="81">
        <f t="shared" si="565"/>
        <v>59.340659340659343</v>
      </c>
      <c r="BA745" s="81">
        <f t="shared" si="566"/>
        <v>69.047619047619051</v>
      </c>
      <c r="BB745" s="81">
        <f t="shared" si="567"/>
        <v>64</v>
      </c>
      <c r="BC745" s="81">
        <f t="shared" si="568"/>
        <v>47.674418604651166</v>
      </c>
      <c r="BD745" s="82">
        <f t="shared" si="587"/>
        <v>26</v>
      </c>
      <c r="BE745" s="83">
        <v>6</v>
      </c>
      <c r="BF745" s="83">
        <v>9</v>
      </c>
      <c r="BG745" s="83">
        <v>21</v>
      </c>
      <c r="BH745" s="83">
        <v>54</v>
      </c>
      <c r="BI745" s="83">
        <v>51</v>
      </c>
      <c r="BJ745" s="83">
        <v>4</v>
      </c>
      <c r="BK745" s="77">
        <f t="shared" si="588"/>
        <v>130</v>
      </c>
      <c r="BL745" s="83">
        <f t="shared" si="569"/>
        <v>6</v>
      </c>
      <c r="BM745" s="84">
        <v>9</v>
      </c>
      <c r="BN745" s="83">
        <f t="shared" si="570"/>
        <v>9</v>
      </c>
      <c r="BO745" s="83">
        <f t="shared" si="571"/>
        <v>21</v>
      </c>
      <c r="BP745" s="83">
        <f t="shared" si="572"/>
        <v>54</v>
      </c>
      <c r="BQ745" s="83">
        <f t="shared" si="573"/>
        <v>51</v>
      </c>
      <c r="BR745" s="83">
        <f t="shared" si="574"/>
        <v>4</v>
      </c>
      <c r="BS745" s="77">
        <f t="shared" si="589"/>
        <v>130</v>
      </c>
      <c r="BT745" s="83">
        <f t="shared" si="575"/>
        <v>0</v>
      </c>
      <c r="BU745" s="77"/>
      <c r="BV745" s="83">
        <f t="shared" si="576"/>
        <v>0</v>
      </c>
      <c r="BW745" s="83">
        <f t="shared" si="577"/>
        <v>0</v>
      </c>
      <c r="BX745" s="83">
        <f t="shared" si="578"/>
        <v>0</v>
      </c>
      <c r="BY745" s="83">
        <f t="shared" si="579"/>
        <v>0</v>
      </c>
      <c r="BZ745" s="83">
        <f t="shared" si="580"/>
        <v>0</v>
      </c>
      <c r="CA745" s="77">
        <f t="shared" si="590"/>
        <v>0</v>
      </c>
      <c r="CC745" s="77"/>
      <c r="CI745" s="77">
        <f t="shared" si="591"/>
        <v>0</v>
      </c>
      <c r="CP745" s="77">
        <f t="shared" si="592"/>
        <v>0</v>
      </c>
      <c r="CQ745" s="85">
        <f t="shared" si="581"/>
        <v>0</v>
      </c>
      <c r="CR745" s="77"/>
      <c r="CS745" s="85">
        <f t="shared" si="550"/>
        <v>0</v>
      </c>
      <c r="CT745" s="85">
        <f t="shared" si="551"/>
        <v>0</v>
      </c>
      <c r="CU745" s="85">
        <f t="shared" si="552"/>
        <v>0</v>
      </c>
      <c r="CV745" s="85">
        <f t="shared" si="553"/>
        <v>0</v>
      </c>
      <c r="CW745" s="85">
        <f t="shared" si="549"/>
        <v>0</v>
      </c>
      <c r="CX745" s="77">
        <f t="shared" si="593"/>
        <v>0</v>
      </c>
      <c r="ET745" s="85">
        <v>5</v>
      </c>
      <c r="EU745" s="85">
        <v>6</v>
      </c>
      <c r="EV745" s="85">
        <v>14</v>
      </c>
      <c r="EW745" s="85">
        <v>36</v>
      </c>
      <c r="EX745" s="85">
        <v>39</v>
      </c>
      <c r="EY745" s="85">
        <v>3</v>
      </c>
      <c r="EZ745" s="85">
        <v>1</v>
      </c>
      <c r="FA745" s="85">
        <v>3</v>
      </c>
      <c r="FB745" s="85">
        <v>7</v>
      </c>
      <c r="FC745" s="85">
        <v>18</v>
      </c>
      <c r="FD745" s="85">
        <v>12</v>
      </c>
      <c r="FE745" s="85">
        <v>1</v>
      </c>
      <c r="FL745" s="86">
        <f t="shared" si="594"/>
        <v>0</v>
      </c>
      <c r="FM745" s="99">
        <f t="shared" si="582"/>
        <v>0</v>
      </c>
      <c r="FN745" s="99">
        <f t="shared" si="583"/>
        <v>0</v>
      </c>
      <c r="FO745" s="100">
        <f t="shared" si="584"/>
        <v>0</v>
      </c>
      <c r="FP745" s="100">
        <f t="shared" si="585"/>
        <v>0</v>
      </c>
      <c r="FQ745" s="101">
        <v>0.25721251523770811</v>
      </c>
      <c r="FR745" s="101">
        <v>5.274378668847296E-2</v>
      </c>
      <c r="FS745" s="101">
        <v>4.4964796244932867E-2</v>
      </c>
      <c r="FT745" s="100" t="s">
        <v>1819</v>
      </c>
      <c r="FU745" s="100" t="s">
        <v>1820</v>
      </c>
      <c r="FV745" s="100" t="s">
        <v>1821</v>
      </c>
      <c r="FW745" s="100" t="s">
        <v>1458</v>
      </c>
      <c r="FX745" s="100" t="s">
        <v>1754</v>
      </c>
      <c r="FY745" s="100" t="s">
        <v>1790</v>
      </c>
      <c r="FZ745" s="100" t="s">
        <v>1822</v>
      </c>
      <c r="GA745" s="100" t="s">
        <v>1590</v>
      </c>
      <c r="GB745" s="100"/>
    </row>
    <row r="746" spans="1:184" hidden="1" x14ac:dyDescent="0.25">
      <c r="A746" s="32" t="s">
        <v>728</v>
      </c>
      <c r="B746" s="90" t="s">
        <v>734</v>
      </c>
      <c r="C746" s="41" t="str">
        <f>'[1]Özet tablo'!P745</f>
        <v>NEVŞEHİR</v>
      </c>
      <c r="D746" s="41"/>
      <c r="E746" s="41"/>
      <c r="F746" s="41"/>
      <c r="G746" s="91">
        <v>18</v>
      </c>
      <c r="H746" s="91">
        <v>78</v>
      </c>
      <c r="I746" s="91">
        <v>107</v>
      </c>
      <c r="J746" s="91">
        <v>203</v>
      </c>
      <c r="K746" s="92">
        <v>20</v>
      </c>
      <c r="L746" s="92">
        <v>85</v>
      </c>
      <c r="M746" s="92">
        <v>124</v>
      </c>
      <c r="N746" s="92">
        <v>229</v>
      </c>
      <c r="O746" s="93">
        <v>11</v>
      </c>
      <c r="P746" s="40">
        <v>26</v>
      </c>
      <c r="Q746" s="94">
        <f t="shared" si="597"/>
        <v>26</v>
      </c>
      <c r="R746" s="95">
        <f t="shared" si="598"/>
        <v>0.12807881773399016</v>
      </c>
      <c r="S746" s="96">
        <v>157</v>
      </c>
      <c r="T746" s="96">
        <v>176</v>
      </c>
      <c r="U746" s="96">
        <v>143</v>
      </c>
      <c r="V746" s="96">
        <v>182</v>
      </c>
      <c r="W746" s="96">
        <v>319</v>
      </c>
      <c r="X746" s="96">
        <v>476</v>
      </c>
      <c r="Y746" s="73">
        <f t="shared" si="554"/>
        <v>12.738853503184714</v>
      </c>
      <c r="Z746" s="73">
        <f t="shared" si="555"/>
        <v>48.295454545454547</v>
      </c>
      <c r="AA746" s="73">
        <f t="shared" si="556"/>
        <v>76.223776223776213</v>
      </c>
      <c r="AB746" s="73">
        <f t="shared" si="557"/>
        <v>60.81504702194357</v>
      </c>
      <c r="AC746" s="73">
        <f t="shared" si="558"/>
        <v>44.957983193277315</v>
      </c>
      <c r="AD746" s="97">
        <f t="shared" si="559"/>
        <v>125</v>
      </c>
      <c r="AE746" s="40">
        <f t="shared" si="560"/>
        <v>34</v>
      </c>
      <c r="AF746" s="98">
        <v>156</v>
      </c>
      <c r="AG746" s="98">
        <v>127</v>
      </c>
      <c r="AH746" s="98">
        <v>181</v>
      </c>
      <c r="AI746" s="98">
        <v>135</v>
      </c>
      <c r="AJ746" s="98">
        <v>37</v>
      </c>
      <c r="AK746" s="98">
        <v>37</v>
      </c>
      <c r="AL746" s="76">
        <v>6</v>
      </c>
      <c r="AM746" s="76">
        <v>10</v>
      </c>
      <c r="AN746" s="77">
        <v>32</v>
      </c>
      <c r="AO746" s="77">
        <v>89</v>
      </c>
      <c r="AP746" s="77">
        <v>111</v>
      </c>
      <c r="AQ746" s="77">
        <v>7</v>
      </c>
      <c r="AR746" s="77">
        <f t="shared" si="586"/>
        <v>239</v>
      </c>
      <c r="AS746" s="77">
        <v>28</v>
      </c>
      <c r="AT746" s="78">
        <v>10</v>
      </c>
      <c r="AU746" s="79">
        <v>16</v>
      </c>
      <c r="AV746" s="80">
        <f t="shared" si="561"/>
        <v>46.564885496183209</v>
      </c>
      <c r="AW746" s="80">
        <f t="shared" si="562"/>
        <v>56.64556962025317</v>
      </c>
      <c r="AX746" s="80">
        <f t="shared" si="563"/>
        <v>66.666666666666657</v>
      </c>
      <c r="AY746" s="81">
        <f t="shared" si="564"/>
        <v>25.196850393700785</v>
      </c>
      <c r="AZ746" s="81">
        <f t="shared" si="565"/>
        <v>49.171270718232044</v>
      </c>
      <c r="BA746" s="81">
        <f t="shared" si="566"/>
        <v>79.651162790697668</v>
      </c>
      <c r="BB746" s="81">
        <f t="shared" si="567"/>
        <v>64.022662889518415</v>
      </c>
      <c r="BC746" s="81">
        <f t="shared" si="568"/>
        <v>56.521739130434781</v>
      </c>
      <c r="BD746" s="82">
        <f t="shared" si="587"/>
        <v>35</v>
      </c>
      <c r="BE746" s="83">
        <v>6</v>
      </c>
      <c r="BF746" s="83">
        <v>13</v>
      </c>
      <c r="BG746" s="83">
        <v>29</v>
      </c>
      <c r="BH746" s="83">
        <v>85</v>
      </c>
      <c r="BI746" s="83">
        <v>121</v>
      </c>
      <c r="BJ746" s="83">
        <v>9</v>
      </c>
      <c r="BK746" s="77">
        <f t="shared" si="588"/>
        <v>244</v>
      </c>
      <c r="BL746" s="83">
        <f t="shared" si="569"/>
        <v>6</v>
      </c>
      <c r="BM746" s="84">
        <v>10</v>
      </c>
      <c r="BN746" s="83">
        <f t="shared" si="570"/>
        <v>13</v>
      </c>
      <c r="BO746" s="83">
        <f t="shared" si="571"/>
        <v>29</v>
      </c>
      <c r="BP746" s="83">
        <f t="shared" si="572"/>
        <v>85</v>
      </c>
      <c r="BQ746" s="83">
        <f t="shared" si="573"/>
        <v>121</v>
      </c>
      <c r="BR746" s="83">
        <f t="shared" si="574"/>
        <v>9</v>
      </c>
      <c r="BS746" s="77">
        <f t="shared" si="589"/>
        <v>244</v>
      </c>
      <c r="BT746" s="83">
        <f t="shared" si="575"/>
        <v>0</v>
      </c>
      <c r="BU746" s="77"/>
      <c r="BV746" s="83">
        <f t="shared" si="576"/>
        <v>0</v>
      </c>
      <c r="BW746" s="83">
        <f t="shared" si="577"/>
        <v>0</v>
      </c>
      <c r="BX746" s="83">
        <f t="shared" si="578"/>
        <v>0</v>
      </c>
      <c r="BY746" s="83">
        <f t="shared" si="579"/>
        <v>0</v>
      </c>
      <c r="BZ746" s="83">
        <f t="shared" si="580"/>
        <v>0</v>
      </c>
      <c r="CA746" s="77">
        <f t="shared" si="590"/>
        <v>0</v>
      </c>
      <c r="CC746" s="77"/>
      <c r="CI746" s="77">
        <f t="shared" si="591"/>
        <v>0</v>
      </c>
      <c r="CP746" s="77">
        <f t="shared" si="592"/>
        <v>0</v>
      </c>
      <c r="CQ746" s="85">
        <f t="shared" si="581"/>
        <v>0</v>
      </c>
      <c r="CR746" s="77"/>
      <c r="CS746" s="85">
        <f t="shared" si="550"/>
        <v>0</v>
      </c>
      <c r="CT746" s="85">
        <f t="shared" si="551"/>
        <v>0</v>
      </c>
      <c r="CU746" s="85">
        <f t="shared" si="552"/>
        <v>0</v>
      </c>
      <c r="CV746" s="85">
        <f t="shared" si="553"/>
        <v>0</v>
      </c>
      <c r="CW746" s="85">
        <f t="shared" si="549"/>
        <v>0</v>
      </c>
      <c r="CX746" s="77">
        <f t="shared" si="593"/>
        <v>0</v>
      </c>
      <c r="ET746" s="85">
        <v>5</v>
      </c>
      <c r="EU746" s="85">
        <v>7</v>
      </c>
      <c r="EV746" s="85">
        <v>9</v>
      </c>
      <c r="EW746" s="85">
        <v>52</v>
      </c>
      <c r="EX746" s="85">
        <v>71</v>
      </c>
      <c r="EY746" s="85">
        <v>4</v>
      </c>
      <c r="EZ746" s="85">
        <v>1</v>
      </c>
      <c r="FA746" s="85">
        <v>6</v>
      </c>
      <c r="FB746" s="85">
        <v>20</v>
      </c>
      <c r="FC746" s="85">
        <v>33</v>
      </c>
      <c r="FD746" s="85">
        <v>50</v>
      </c>
      <c r="FE746" s="85">
        <v>5</v>
      </c>
      <c r="FL746" s="86">
        <f t="shared" si="594"/>
        <v>4.1999999999999886</v>
      </c>
      <c r="FM746" s="99">
        <f t="shared" si="582"/>
        <v>0</v>
      </c>
      <c r="FN746" s="99">
        <f t="shared" si="583"/>
        <v>0</v>
      </c>
      <c r="FO746" s="100">
        <f t="shared" si="584"/>
        <v>0</v>
      </c>
      <c r="FP746" s="100">
        <f t="shared" si="585"/>
        <v>0</v>
      </c>
      <c r="FQ746" s="101">
        <v>0.16616019861794018</v>
      </c>
      <c r="FR746" s="101">
        <v>6.1881742088536813E-2</v>
      </c>
      <c r="FS746" s="101">
        <v>-2.5282409897794574E-2</v>
      </c>
      <c r="FT746" s="100" t="s">
        <v>1713</v>
      </c>
      <c r="FU746" s="100" t="s">
        <v>1714</v>
      </c>
      <c r="FV746" s="100" t="s">
        <v>1715</v>
      </c>
      <c r="FW746" s="100" t="s">
        <v>1716</v>
      </c>
      <c r="FX746" s="100" t="s">
        <v>1658</v>
      </c>
      <c r="FY746" s="100" t="s">
        <v>1619</v>
      </c>
      <c r="FZ746" s="100" t="s">
        <v>1717</v>
      </c>
      <c r="GA746" s="100" t="s">
        <v>1665</v>
      </c>
      <c r="GB746" s="100"/>
    </row>
    <row r="747" spans="1:184" hidden="1" x14ac:dyDescent="0.25">
      <c r="A747" s="32" t="s">
        <v>728</v>
      </c>
      <c r="B747" s="90" t="s">
        <v>1057</v>
      </c>
      <c r="C747" s="41" t="str">
        <f>'[1]Özet tablo'!P746</f>
        <v>NEVŞEHİR</v>
      </c>
      <c r="D747" s="41"/>
      <c r="E747" s="41"/>
      <c r="F747" s="41"/>
      <c r="G747" s="91">
        <v>169</v>
      </c>
      <c r="H747" s="91">
        <v>884</v>
      </c>
      <c r="I747" s="91">
        <v>1429</v>
      </c>
      <c r="J747" s="91">
        <v>2482</v>
      </c>
      <c r="K747" s="92">
        <v>262</v>
      </c>
      <c r="L747" s="92">
        <v>925</v>
      </c>
      <c r="M747" s="92">
        <v>1720</v>
      </c>
      <c r="N747" s="92">
        <v>2907</v>
      </c>
      <c r="O747" s="93">
        <v>67</v>
      </c>
      <c r="P747" s="40">
        <v>435</v>
      </c>
      <c r="Q747" s="94">
        <f t="shared" si="597"/>
        <v>425</v>
      </c>
      <c r="R747" s="95">
        <f t="shared" si="598"/>
        <v>0.17123287671232876</v>
      </c>
      <c r="S747" s="96">
        <v>1557</v>
      </c>
      <c r="T747" s="96">
        <v>2009</v>
      </c>
      <c r="U747" s="96">
        <v>1510</v>
      </c>
      <c r="V747" s="96">
        <v>2011</v>
      </c>
      <c r="W747" s="96">
        <v>3519</v>
      </c>
      <c r="X747" s="96">
        <v>5076</v>
      </c>
      <c r="Y747" s="73">
        <f t="shared" si="554"/>
        <v>16.82723185613359</v>
      </c>
      <c r="Z747" s="73">
        <f t="shared" si="555"/>
        <v>46.042807366849182</v>
      </c>
      <c r="AA747" s="73">
        <f t="shared" si="556"/>
        <v>89.536423841059602</v>
      </c>
      <c r="AB747" s="73">
        <f t="shared" si="557"/>
        <v>64.705882352941174</v>
      </c>
      <c r="AC747" s="73">
        <f t="shared" si="558"/>
        <v>50.019700551615443</v>
      </c>
      <c r="AD747" s="97">
        <f t="shared" si="559"/>
        <v>1242</v>
      </c>
      <c r="AE747" s="40">
        <f t="shared" si="560"/>
        <v>158</v>
      </c>
      <c r="AF747" s="98">
        <v>1986</v>
      </c>
      <c r="AG747" s="98">
        <v>1512</v>
      </c>
      <c r="AH747" s="98">
        <v>2027</v>
      </c>
      <c r="AI747" s="98">
        <v>1527</v>
      </c>
      <c r="AJ747" s="98">
        <v>508</v>
      </c>
      <c r="AK747" s="98">
        <v>428</v>
      </c>
      <c r="AL747" s="76">
        <v>56</v>
      </c>
      <c r="AM747" s="76">
        <v>139</v>
      </c>
      <c r="AN747" s="77">
        <v>293</v>
      </c>
      <c r="AO747" s="77">
        <v>1015</v>
      </c>
      <c r="AP747" s="77">
        <v>1622</v>
      </c>
      <c r="AQ747" s="77">
        <v>112</v>
      </c>
      <c r="AR747" s="77">
        <f t="shared" si="586"/>
        <v>3042</v>
      </c>
      <c r="AS747" s="77">
        <v>504</v>
      </c>
      <c r="AT747" s="78">
        <v>37</v>
      </c>
      <c r="AU747" s="79">
        <v>117</v>
      </c>
      <c r="AV747" s="80">
        <f t="shared" si="561"/>
        <v>50.115169463639354</v>
      </c>
      <c r="AW747" s="80">
        <f t="shared" si="562"/>
        <v>63.168261114237481</v>
      </c>
      <c r="AX747" s="80">
        <f t="shared" si="563"/>
        <v>80.550098231827121</v>
      </c>
      <c r="AY747" s="81">
        <f t="shared" si="564"/>
        <v>19.378306878306876</v>
      </c>
      <c r="AZ747" s="81">
        <f t="shared" si="565"/>
        <v>50.07400098667982</v>
      </c>
      <c r="BA747" s="81">
        <f t="shared" si="566"/>
        <v>87.272727272727266</v>
      </c>
      <c r="BB747" s="81">
        <f t="shared" si="567"/>
        <v>68.709995076317085</v>
      </c>
      <c r="BC747" s="81">
        <f t="shared" si="568"/>
        <v>58.330983930081757</v>
      </c>
      <c r="BD747" s="82">
        <f t="shared" si="587"/>
        <v>259</v>
      </c>
      <c r="BE747" s="83">
        <v>56</v>
      </c>
      <c r="BF747" s="83">
        <v>154</v>
      </c>
      <c r="BG747" s="83">
        <v>287</v>
      </c>
      <c r="BH747" s="83">
        <v>960</v>
      </c>
      <c r="BI747" s="83">
        <v>1744</v>
      </c>
      <c r="BJ747" s="83">
        <v>158</v>
      </c>
      <c r="BK747" s="77">
        <f t="shared" si="588"/>
        <v>3149</v>
      </c>
      <c r="BL747" s="83">
        <f t="shared" si="569"/>
        <v>45</v>
      </c>
      <c r="BM747" s="84">
        <v>100</v>
      </c>
      <c r="BN747" s="83">
        <f t="shared" si="570"/>
        <v>129</v>
      </c>
      <c r="BO747" s="83">
        <f t="shared" si="571"/>
        <v>178</v>
      </c>
      <c r="BP747" s="83">
        <f t="shared" si="572"/>
        <v>782</v>
      </c>
      <c r="BQ747" s="83">
        <f t="shared" si="573"/>
        <v>1500</v>
      </c>
      <c r="BR747" s="83">
        <f t="shared" si="574"/>
        <v>128</v>
      </c>
      <c r="BS747" s="77">
        <f t="shared" si="589"/>
        <v>2588</v>
      </c>
      <c r="BT747" s="83">
        <f t="shared" si="575"/>
        <v>4</v>
      </c>
      <c r="BU747" s="77">
        <v>22</v>
      </c>
      <c r="BV747" s="83">
        <f t="shared" si="576"/>
        <v>15</v>
      </c>
      <c r="BW747" s="83">
        <f t="shared" si="577"/>
        <v>14</v>
      </c>
      <c r="BX747" s="83">
        <f t="shared" si="578"/>
        <v>80</v>
      </c>
      <c r="BY747" s="83">
        <f t="shared" si="579"/>
        <v>129</v>
      </c>
      <c r="BZ747" s="83">
        <f t="shared" si="580"/>
        <v>18</v>
      </c>
      <c r="CA747" s="77">
        <f t="shared" si="590"/>
        <v>241</v>
      </c>
      <c r="CB747" s="85">
        <v>6</v>
      </c>
      <c r="CC747" s="77">
        <v>15</v>
      </c>
      <c r="CD747" s="85">
        <v>8</v>
      </c>
      <c r="CE747" s="85">
        <v>95</v>
      </c>
      <c r="CF747" s="85">
        <v>82</v>
      </c>
      <c r="CG747" s="85">
        <v>103</v>
      </c>
      <c r="CH747" s="85">
        <v>11</v>
      </c>
      <c r="CI747" s="77">
        <f t="shared" si="591"/>
        <v>291</v>
      </c>
      <c r="CP747" s="77">
        <f t="shared" si="592"/>
        <v>0</v>
      </c>
      <c r="CQ747" s="85">
        <f t="shared" si="581"/>
        <v>1</v>
      </c>
      <c r="CR747" s="77">
        <v>2</v>
      </c>
      <c r="CS747" s="85">
        <f t="shared" si="550"/>
        <v>2</v>
      </c>
      <c r="CT747" s="85">
        <f t="shared" si="551"/>
        <v>0</v>
      </c>
      <c r="CU747" s="85">
        <f t="shared" si="552"/>
        <v>16</v>
      </c>
      <c r="CV747" s="85">
        <f t="shared" si="553"/>
        <v>12</v>
      </c>
      <c r="CW747" s="85">
        <f t="shared" si="549"/>
        <v>1</v>
      </c>
      <c r="CX747" s="77">
        <f t="shared" si="593"/>
        <v>29</v>
      </c>
      <c r="CY747" s="85">
        <v>1</v>
      </c>
      <c r="CZ747" s="85">
        <v>2</v>
      </c>
      <c r="DA747" s="85">
        <v>0</v>
      </c>
      <c r="DB747" s="85">
        <v>16</v>
      </c>
      <c r="DC747" s="85">
        <v>12</v>
      </c>
      <c r="DD747" s="85">
        <v>1</v>
      </c>
      <c r="DP747" s="85">
        <v>2</v>
      </c>
      <c r="DQ747" s="85">
        <v>2</v>
      </c>
      <c r="DR747" s="85">
        <v>10</v>
      </c>
      <c r="DS747" s="85">
        <v>19</v>
      </c>
      <c r="DT747" s="85">
        <v>9</v>
      </c>
      <c r="DU747" s="85">
        <v>1</v>
      </c>
      <c r="DV747" s="85">
        <v>1</v>
      </c>
      <c r="DW747" s="85">
        <v>2</v>
      </c>
      <c r="DX747" s="85">
        <v>2</v>
      </c>
      <c r="DY747" s="85">
        <v>16</v>
      </c>
      <c r="DZ747" s="85">
        <v>24</v>
      </c>
      <c r="EA747" s="85">
        <v>8</v>
      </c>
      <c r="EB747" s="85">
        <v>3</v>
      </c>
      <c r="EC747" s="85">
        <v>13</v>
      </c>
      <c r="ED747" s="85">
        <v>12</v>
      </c>
      <c r="EE747" s="85">
        <v>64</v>
      </c>
      <c r="EF747" s="85">
        <v>105</v>
      </c>
      <c r="EG747" s="85">
        <v>10</v>
      </c>
      <c r="ET747" s="85">
        <v>36</v>
      </c>
      <c r="EU747" s="85">
        <v>84</v>
      </c>
      <c r="EV747" s="85">
        <v>18</v>
      </c>
      <c r="EW747" s="85">
        <v>456</v>
      </c>
      <c r="EX747" s="85">
        <v>1072</v>
      </c>
      <c r="EY747" s="85">
        <v>91</v>
      </c>
      <c r="EZ747" s="85">
        <v>7</v>
      </c>
      <c r="FA747" s="85">
        <v>43</v>
      </c>
      <c r="FB747" s="85">
        <v>150</v>
      </c>
      <c r="FC747" s="85">
        <v>307</v>
      </c>
      <c r="FD747" s="85">
        <v>419</v>
      </c>
      <c r="FE747" s="85">
        <v>36</v>
      </c>
      <c r="FL747" s="86">
        <f t="shared" si="594"/>
        <v>0</v>
      </c>
      <c r="FM747" s="99">
        <f t="shared" si="582"/>
        <v>0</v>
      </c>
      <c r="FN747" s="99">
        <f t="shared" si="583"/>
        <v>0</v>
      </c>
      <c r="FO747" s="100">
        <f t="shared" si="584"/>
        <v>0</v>
      </c>
      <c r="FP747" s="100">
        <f t="shared" si="585"/>
        <v>0</v>
      </c>
      <c r="FQ747" s="101">
        <v>0.22902629802958377</v>
      </c>
      <c r="FR747" s="101">
        <v>0.13927847801489343</v>
      </c>
      <c r="FS747" s="101">
        <v>2.6901355421686864E-2</v>
      </c>
      <c r="FT747" s="100" t="s">
        <v>1807</v>
      </c>
      <c r="FU747" s="100" t="s">
        <v>1808</v>
      </c>
      <c r="FV747" s="100" t="s">
        <v>1566</v>
      </c>
      <c r="FW747" s="100" t="s">
        <v>1751</v>
      </c>
      <c r="FX747" s="100" t="s">
        <v>1476</v>
      </c>
      <c r="FY747" s="100" t="s">
        <v>1728</v>
      </c>
      <c r="FZ747" s="100" t="s">
        <v>1613</v>
      </c>
      <c r="GA747" s="100" t="s">
        <v>1495</v>
      </c>
      <c r="GB747" s="100"/>
    </row>
    <row r="748" spans="1:184" hidden="1" x14ac:dyDescent="0.25">
      <c r="A748" s="32" t="s">
        <v>728</v>
      </c>
      <c r="B748" s="90" t="s">
        <v>735</v>
      </c>
      <c r="C748" s="41" t="str">
        <f>'[1]Özet tablo'!P747</f>
        <v>NEVŞEHİR</v>
      </c>
      <c r="D748" s="41"/>
      <c r="E748" s="41"/>
      <c r="F748" s="41"/>
      <c r="G748" s="91">
        <v>39</v>
      </c>
      <c r="H748" s="91">
        <v>162</v>
      </c>
      <c r="I748" s="91">
        <v>295</v>
      </c>
      <c r="J748" s="91">
        <v>496</v>
      </c>
      <c r="K748" s="92">
        <v>57</v>
      </c>
      <c r="L748" s="92">
        <v>171</v>
      </c>
      <c r="M748" s="92">
        <v>325</v>
      </c>
      <c r="N748" s="92">
        <v>553</v>
      </c>
      <c r="O748" s="93">
        <v>9</v>
      </c>
      <c r="P748" s="40">
        <v>78</v>
      </c>
      <c r="Q748" s="94">
        <f t="shared" si="597"/>
        <v>57</v>
      </c>
      <c r="R748" s="95">
        <f t="shared" si="598"/>
        <v>0.11491935483870967</v>
      </c>
      <c r="S748" s="96">
        <v>310</v>
      </c>
      <c r="T748" s="96">
        <v>419</v>
      </c>
      <c r="U748" s="96">
        <v>319</v>
      </c>
      <c r="V748" s="96">
        <v>444</v>
      </c>
      <c r="W748" s="96">
        <v>738</v>
      </c>
      <c r="X748" s="96">
        <v>1048</v>
      </c>
      <c r="Y748" s="73">
        <f t="shared" si="554"/>
        <v>18.387096774193548</v>
      </c>
      <c r="Z748" s="73">
        <f t="shared" si="555"/>
        <v>40.811455847255367</v>
      </c>
      <c r="AA748" s="73">
        <f t="shared" si="556"/>
        <v>80.250783699059554</v>
      </c>
      <c r="AB748" s="73">
        <f t="shared" si="557"/>
        <v>57.859078590785906</v>
      </c>
      <c r="AC748" s="73">
        <f t="shared" si="558"/>
        <v>46.18320610687023</v>
      </c>
      <c r="AD748" s="97">
        <f t="shared" si="559"/>
        <v>311</v>
      </c>
      <c r="AE748" s="40">
        <f t="shared" si="560"/>
        <v>63</v>
      </c>
      <c r="AF748" s="98">
        <v>404</v>
      </c>
      <c r="AG748" s="98">
        <v>332</v>
      </c>
      <c r="AH748" s="98">
        <v>386</v>
      </c>
      <c r="AI748" s="98">
        <v>291</v>
      </c>
      <c r="AJ748" s="98">
        <v>124</v>
      </c>
      <c r="AK748" s="98">
        <v>85</v>
      </c>
      <c r="AL748" s="76">
        <v>25</v>
      </c>
      <c r="AM748" s="76">
        <v>47</v>
      </c>
      <c r="AN748" s="77">
        <v>82</v>
      </c>
      <c r="AO748" s="77">
        <v>186</v>
      </c>
      <c r="AP748" s="77">
        <v>319</v>
      </c>
      <c r="AQ748" s="77">
        <v>20</v>
      </c>
      <c r="AR748" s="77">
        <f t="shared" si="586"/>
        <v>607</v>
      </c>
      <c r="AS748" s="77">
        <v>115</v>
      </c>
      <c r="AT748" s="78">
        <v>5</v>
      </c>
      <c r="AU748" s="79">
        <v>18</v>
      </c>
      <c r="AV748" s="80">
        <f t="shared" si="561"/>
        <v>49.117174959871591</v>
      </c>
      <c r="AW748" s="80">
        <f t="shared" si="562"/>
        <v>60.561299852289508</v>
      </c>
      <c r="AX748" s="80">
        <f t="shared" si="563"/>
        <v>76.975945017182141</v>
      </c>
      <c r="AY748" s="81">
        <f t="shared" si="564"/>
        <v>24.69879518072289</v>
      </c>
      <c r="AZ748" s="81">
        <f t="shared" si="565"/>
        <v>48.186528497409327</v>
      </c>
      <c r="BA748" s="81">
        <f t="shared" si="566"/>
        <v>82.409638554216869</v>
      </c>
      <c r="BB748" s="81">
        <f t="shared" si="567"/>
        <v>65.917602996254672</v>
      </c>
      <c r="BC748" s="81">
        <f t="shared" si="568"/>
        <v>56.760374832663985</v>
      </c>
      <c r="BD748" s="82">
        <f t="shared" si="587"/>
        <v>73</v>
      </c>
      <c r="BE748" s="83">
        <v>25</v>
      </c>
      <c r="BF748" s="83">
        <v>37</v>
      </c>
      <c r="BG748" s="83">
        <v>75</v>
      </c>
      <c r="BH748" s="83">
        <v>190</v>
      </c>
      <c r="BI748" s="83">
        <v>326</v>
      </c>
      <c r="BJ748" s="83">
        <v>29</v>
      </c>
      <c r="BK748" s="77">
        <f t="shared" si="588"/>
        <v>620</v>
      </c>
      <c r="BL748" s="83">
        <f t="shared" si="569"/>
        <v>19</v>
      </c>
      <c r="BM748" s="84">
        <v>34</v>
      </c>
      <c r="BN748" s="83">
        <f t="shared" si="570"/>
        <v>28</v>
      </c>
      <c r="BO748" s="83">
        <f t="shared" si="571"/>
        <v>40</v>
      </c>
      <c r="BP748" s="83">
        <f t="shared" si="572"/>
        <v>118</v>
      </c>
      <c r="BQ748" s="83">
        <f t="shared" si="573"/>
        <v>298</v>
      </c>
      <c r="BR748" s="83">
        <f t="shared" si="574"/>
        <v>22</v>
      </c>
      <c r="BS748" s="77">
        <f t="shared" si="589"/>
        <v>478</v>
      </c>
      <c r="BT748" s="83">
        <f t="shared" si="575"/>
        <v>1</v>
      </c>
      <c r="BU748" s="77">
        <v>3</v>
      </c>
      <c r="BV748" s="83">
        <f t="shared" si="576"/>
        <v>1</v>
      </c>
      <c r="BW748" s="83">
        <f t="shared" si="577"/>
        <v>2</v>
      </c>
      <c r="BX748" s="83">
        <f t="shared" si="578"/>
        <v>4</v>
      </c>
      <c r="BY748" s="83">
        <f t="shared" si="579"/>
        <v>6</v>
      </c>
      <c r="BZ748" s="83">
        <f t="shared" si="580"/>
        <v>0</v>
      </c>
      <c r="CA748" s="77">
        <f t="shared" si="590"/>
        <v>12</v>
      </c>
      <c r="CB748" s="85">
        <v>3</v>
      </c>
      <c r="CC748" s="77">
        <v>7</v>
      </c>
      <c r="CD748" s="85">
        <v>5</v>
      </c>
      <c r="CE748" s="85">
        <v>24</v>
      </c>
      <c r="CF748" s="85">
        <v>43</v>
      </c>
      <c r="CG748" s="85">
        <v>13</v>
      </c>
      <c r="CH748" s="85">
        <v>7</v>
      </c>
      <c r="CI748" s="77">
        <f t="shared" si="591"/>
        <v>87</v>
      </c>
      <c r="CP748" s="77">
        <f t="shared" si="592"/>
        <v>0</v>
      </c>
      <c r="CQ748" s="85">
        <f t="shared" si="581"/>
        <v>2</v>
      </c>
      <c r="CR748" s="77">
        <v>3</v>
      </c>
      <c r="CS748" s="85">
        <f t="shared" si="550"/>
        <v>3</v>
      </c>
      <c r="CT748" s="85">
        <f t="shared" si="551"/>
        <v>9</v>
      </c>
      <c r="CU748" s="85">
        <f t="shared" si="552"/>
        <v>25</v>
      </c>
      <c r="CV748" s="85">
        <f t="shared" si="553"/>
        <v>9</v>
      </c>
      <c r="CW748" s="85">
        <f t="shared" si="549"/>
        <v>0</v>
      </c>
      <c r="CX748" s="77">
        <f t="shared" si="593"/>
        <v>43</v>
      </c>
      <c r="CY748" s="85">
        <v>1</v>
      </c>
      <c r="CZ748" s="85">
        <v>1</v>
      </c>
      <c r="DA748" s="85">
        <v>0</v>
      </c>
      <c r="DB748" s="85">
        <v>10</v>
      </c>
      <c r="DC748" s="85">
        <v>4</v>
      </c>
      <c r="DD748" s="85">
        <v>0</v>
      </c>
      <c r="DE748" s="85">
        <v>1</v>
      </c>
      <c r="DF748" s="85">
        <v>2</v>
      </c>
      <c r="DG748" s="85">
        <v>9</v>
      </c>
      <c r="DH748" s="85">
        <v>15</v>
      </c>
      <c r="DI748" s="85">
        <v>5</v>
      </c>
      <c r="DJ748" s="85">
        <v>0</v>
      </c>
      <c r="DP748" s="85">
        <v>1</v>
      </c>
      <c r="DQ748" s="85">
        <v>2</v>
      </c>
      <c r="DR748" s="85">
        <v>9</v>
      </c>
      <c r="DS748" s="85">
        <v>17</v>
      </c>
      <c r="DT748" s="85">
        <v>9</v>
      </c>
      <c r="DU748" s="85">
        <v>0</v>
      </c>
      <c r="DV748" s="85">
        <v>1</v>
      </c>
      <c r="DW748" s="85">
        <v>1</v>
      </c>
      <c r="DX748" s="85">
        <v>2</v>
      </c>
      <c r="DY748" s="85">
        <v>4</v>
      </c>
      <c r="DZ748" s="85">
        <v>6</v>
      </c>
      <c r="EA748" s="85">
        <v>0</v>
      </c>
      <c r="ET748" s="85">
        <v>17</v>
      </c>
      <c r="EU748" s="85">
        <v>24</v>
      </c>
      <c r="EV748" s="85">
        <v>20</v>
      </c>
      <c r="EW748" s="85">
        <v>83</v>
      </c>
      <c r="EX748" s="85">
        <v>281</v>
      </c>
      <c r="EY748" s="85">
        <v>22</v>
      </c>
      <c r="EZ748" s="85">
        <v>1</v>
      </c>
      <c r="FA748" s="85">
        <v>2</v>
      </c>
      <c r="FB748" s="85">
        <v>11</v>
      </c>
      <c r="FC748" s="85">
        <v>18</v>
      </c>
      <c r="FD748" s="85">
        <v>8</v>
      </c>
      <c r="FE748" s="85">
        <v>0</v>
      </c>
      <c r="FL748" s="86">
        <f t="shared" si="594"/>
        <v>0</v>
      </c>
      <c r="FM748" s="99">
        <f t="shared" si="582"/>
        <v>0</v>
      </c>
      <c r="FN748" s="99">
        <f t="shared" si="583"/>
        <v>0</v>
      </c>
      <c r="FO748" s="100">
        <f t="shared" si="584"/>
        <v>0</v>
      </c>
      <c r="FP748" s="100">
        <f t="shared" si="585"/>
        <v>0</v>
      </c>
      <c r="FQ748" s="101">
        <v>1.5848214285714389E-2</v>
      </c>
      <c r="FR748" s="101">
        <v>5.8474823501954522E-2</v>
      </c>
      <c r="FS748" s="101">
        <v>3.0118185284025885E-2</v>
      </c>
      <c r="FT748" s="100" t="s">
        <v>1575</v>
      </c>
      <c r="FU748" s="100" t="s">
        <v>2050</v>
      </c>
      <c r="FV748" s="100" t="s">
        <v>1925</v>
      </c>
      <c r="FW748" s="100" t="s">
        <v>1909</v>
      </c>
      <c r="FX748" s="100" t="s">
        <v>2237</v>
      </c>
      <c r="FY748" s="100" t="s">
        <v>2231</v>
      </c>
      <c r="FZ748" s="100" t="s">
        <v>1625</v>
      </c>
      <c r="GA748" s="100" t="s">
        <v>2211</v>
      </c>
      <c r="GB748" s="100"/>
    </row>
    <row r="749" spans="1:184" hidden="1" x14ac:dyDescent="0.25">
      <c r="A749" s="32" t="s">
        <v>736</v>
      </c>
      <c r="B749" s="90" t="s">
        <v>737</v>
      </c>
      <c r="C749" s="41" t="str">
        <f>'[1]Özet tablo'!P748</f>
        <v>NİĞDE</v>
      </c>
      <c r="D749" s="41"/>
      <c r="E749" s="41"/>
      <c r="F749" s="41"/>
      <c r="G749" s="91">
        <v>2</v>
      </c>
      <c r="H749" s="91">
        <v>111</v>
      </c>
      <c r="I749" s="91">
        <v>98</v>
      </c>
      <c r="J749" s="91">
        <v>211</v>
      </c>
      <c r="K749" s="92">
        <v>3</v>
      </c>
      <c r="L749" s="92">
        <v>75</v>
      </c>
      <c r="M749" s="92">
        <v>110</v>
      </c>
      <c r="N749" s="92">
        <v>188</v>
      </c>
      <c r="O749" s="93">
        <v>28</v>
      </c>
      <c r="P749" s="40">
        <v>16</v>
      </c>
      <c r="Q749" s="94">
        <f t="shared" si="597"/>
        <v>-23</v>
      </c>
      <c r="R749" s="95">
        <f t="shared" si="598"/>
        <v>-0.10900473933649289</v>
      </c>
      <c r="S749" s="96">
        <v>197</v>
      </c>
      <c r="T749" s="96">
        <v>225</v>
      </c>
      <c r="U749" s="96">
        <v>193</v>
      </c>
      <c r="V749" s="96">
        <v>234</v>
      </c>
      <c r="W749" s="96">
        <v>418</v>
      </c>
      <c r="X749" s="96">
        <v>615</v>
      </c>
      <c r="Y749" s="73">
        <f t="shared" si="554"/>
        <v>1.5228426395939088</v>
      </c>
      <c r="Z749" s="73">
        <f t="shared" si="555"/>
        <v>33.333333333333329</v>
      </c>
      <c r="AA749" s="73">
        <f t="shared" si="556"/>
        <v>63.212435233160626</v>
      </c>
      <c r="AB749" s="73">
        <f t="shared" si="557"/>
        <v>47.129186602870817</v>
      </c>
      <c r="AC749" s="73">
        <f t="shared" si="558"/>
        <v>32.520325203252028</v>
      </c>
      <c r="AD749" s="97">
        <f t="shared" si="559"/>
        <v>221</v>
      </c>
      <c r="AE749" s="40">
        <f t="shared" si="560"/>
        <v>71</v>
      </c>
      <c r="AF749" s="98">
        <v>248</v>
      </c>
      <c r="AG749" s="98">
        <v>233</v>
      </c>
      <c r="AH749" s="98">
        <v>220</v>
      </c>
      <c r="AI749" s="98">
        <v>177</v>
      </c>
      <c r="AJ749" s="98">
        <v>38</v>
      </c>
      <c r="AK749" s="98">
        <v>55</v>
      </c>
      <c r="AL749" s="76">
        <v>10</v>
      </c>
      <c r="AM749" s="76">
        <v>12</v>
      </c>
      <c r="AN749" s="77">
        <v>8</v>
      </c>
      <c r="AO749" s="77">
        <v>77</v>
      </c>
      <c r="AP749" s="77">
        <v>115</v>
      </c>
      <c r="AQ749" s="77">
        <v>1</v>
      </c>
      <c r="AR749" s="77">
        <f t="shared" si="586"/>
        <v>201</v>
      </c>
      <c r="AS749" s="77">
        <v>14</v>
      </c>
      <c r="AT749" s="78">
        <v>9</v>
      </c>
      <c r="AU749" s="79">
        <v>16</v>
      </c>
      <c r="AV749" s="80">
        <f t="shared" si="561"/>
        <v>26.829268292682929</v>
      </c>
      <c r="AW749" s="80">
        <f t="shared" si="562"/>
        <v>45.088161209068012</v>
      </c>
      <c r="AX749" s="80">
        <f t="shared" si="563"/>
        <v>57.627118644067799</v>
      </c>
      <c r="AY749" s="81">
        <f t="shared" si="564"/>
        <v>3.4334763948497855</v>
      </c>
      <c r="AZ749" s="81">
        <f t="shared" si="565"/>
        <v>35</v>
      </c>
      <c r="BA749" s="81">
        <f t="shared" si="566"/>
        <v>65.116279069767444</v>
      </c>
      <c r="BB749" s="81">
        <f t="shared" si="567"/>
        <v>49.885057471264368</v>
      </c>
      <c r="BC749" s="81">
        <f t="shared" si="568"/>
        <v>33.035714285714285</v>
      </c>
      <c r="BD749" s="82">
        <f t="shared" si="587"/>
        <v>75</v>
      </c>
      <c r="BE749" s="83">
        <v>12</v>
      </c>
      <c r="BF749" s="83">
        <v>14</v>
      </c>
      <c r="BG749" s="83">
        <v>12</v>
      </c>
      <c r="BH749" s="83">
        <v>88</v>
      </c>
      <c r="BI749" s="83">
        <v>125</v>
      </c>
      <c r="BJ749" s="83">
        <v>5</v>
      </c>
      <c r="BK749" s="77">
        <f t="shared" si="588"/>
        <v>230</v>
      </c>
      <c r="BL749" s="83">
        <f t="shared" si="569"/>
        <v>10</v>
      </c>
      <c r="BM749" s="84">
        <v>12</v>
      </c>
      <c r="BN749" s="83">
        <f t="shared" si="570"/>
        <v>12</v>
      </c>
      <c r="BO749" s="83">
        <f t="shared" si="571"/>
        <v>5</v>
      </c>
      <c r="BP749" s="83">
        <f t="shared" si="572"/>
        <v>73</v>
      </c>
      <c r="BQ749" s="83">
        <f t="shared" si="573"/>
        <v>124</v>
      </c>
      <c r="BR749" s="83">
        <f t="shared" si="574"/>
        <v>5</v>
      </c>
      <c r="BS749" s="77">
        <f t="shared" si="589"/>
        <v>207</v>
      </c>
      <c r="BT749" s="83">
        <f t="shared" si="575"/>
        <v>0</v>
      </c>
      <c r="BU749" s="77"/>
      <c r="BV749" s="83">
        <f t="shared" si="576"/>
        <v>0</v>
      </c>
      <c r="BW749" s="83">
        <f t="shared" si="577"/>
        <v>0</v>
      </c>
      <c r="BX749" s="83">
        <f t="shared" si="578"/>
        <v>0</v>
      </c>
      <c r="BY749" s="83">
        <f t="shared" si="579"/>
        <v>0</v>
      </c>
      <c r="BZ749" s="83">
        <f t="shared" si="580"/>
        <v>0</v>
      </c>
      <c r="CA749" s="77">
        <f t="shared" si="590"/>
        <v>0</v>
      </c>
      <c r="CC749" s="77"/>
      <c r="CI749" s="77">
        <f t="shared" si="591"/>
        <v>0</v>
      </c>
      <c r="CP749" s="77">
        <f t="shared" si="592"/>
        <v>0</v>
      </c>
      <c r="CQ749" s="85">
        <f t="shared" si="581"/>
        <v>2</v>
      </c>
      <c r="CR749" s="77"/>
      <c r="CS749" s="85">
        <f t="shared" si="550"/>
        <v>2</v>
      </c>
      <c r="CT749" s="85">
        <f t="shared" si="551"/>
        <v>7</v>
      </c>
      <c r="CU749" s="85">
        <f t="shared" si="552"/>
        <v>15</v>
      </c>
      <c r="CV749" s="85">
        <f t="shared" si="553"/>
        <v>1</v>
      </c>
      <c r="CW749" s="85">
        <f t="shared" si="549"/>
        <v>0</v>
      </c>
      <c r="CX749" s="77">
        <f t="shared" si="593"/>
        <v>23</v>
      </c>
      <c r="CY749" s="85">
        <v>2</v>
      </c>
      <c r="CZ749" s="85">
        <v>2</v>
      </c>
      <c r="DA749" s="85">
        <v>7</v>
      </c>
      <c r="DB749" s="85">
        <v>15</v>
      </c>
      <c r="DC749" s="85">
        <v>1</v>
      </c>
      <c r="DD749" s="85">
        <v>0</v>
      </c>
      <c r="ET749" s="85">
        <v>9</v>
      </c>
      <c r="EU749" s="85">
        <v>10</v>
      </c>
      <c r="EV749" s="85">
        <v>3</v>
      </c>
      <c r="EW749" s="85">
        <v>59</v>
      </c>
      <c r="EX749" s="85">
        <v>103</v>
      </c>
      <c r="EY749" s="85">
        <v>5</v>
      </c>
      <c r="EZ749" s="85">
        <v>1</v>
      </c>
      <c r="FA749" s="85">
        <v>2</v>
      </c>
      <c r="FB749" s="85">
        <v>2</v>
      </c>
      <c r="FC749" s="85">
        <v>14</v>
      </c>
      <c r="FD749" s="85">
        <v>21</v>
      </c>
      <c r="FE749" s="85">
        <v>0</v>
      </c>
      <c r="FL749" s="86">
        <f t="shared" si="594"/>
        <v>75.899999999999977</v>
      </c>
      <c r="FM749" s="99">
        <f t="shared" si="582"/>
        <v>3</v>
      </c>
      <c r="FN749" s="99">
        <f t="shared" si="583"/>
        <v>0</v>
      </c>
      <c r="FO749" s="100">
        <f t="shared" si="584"/>
        <v>0.51</v>
      </c>
      <c r="FP749" s="100">
        <f t="shared" si="585"/>
        <v>0</v>
      </c>
      <c r="FQ749" s="101">
        <v>0.35387658121946336</v>
      </c>
      <c r="FR749" s="101">
        <v>0.21253717684740331</v>
      </c>
      <c r="FS749" s="101">
        <v>0.15294734476818217</v>
      </c>
      <c r="FT749" s="100" t="s">
        <v>1908</v>
      </c>
      <c r="FU749" s="100" t="s">
        <v>1450</v>
      </c>
      <c r="FV749" s="100" t="s">
        <v>1507</v>
      </c>
      <c r="FW749" s="100" t="s">
        <v>1626</v>
      </c>
      <c r="FX749" s="100" t="s">
        <v>2169</v>
      </c>
      <c r="FY749" s="100" t="s">
        <v>1858</v>
      </c>
      <c r="FZ749" s="100" t="s">
        <v>1946</v>
      </c>
      <c r="GA749" s="100" t="s">
        <v>1805</v>
      </c>
      <c r="GB749" s="100"/>
    </row>
    <row r="750" spans="1:184" ht="12" hidden="1" customHeight="1" x14ac:dyDescent="0.25">
      <c r="A750" s="32" t="s">
        <v>736</v>
      </c>
      <c r="B750" s="90" t="s">
        <v>738</v>
      </c>
      <c r="C750" s="41" t="str">
        <f>'[1]Özet tablo'!P749</f>
        <v>NİĞDE</v>
      </c>
      <c r="D750" s="41"/>
      <c r="E750" s="41"/>
      <c r="F750" s="41"/>
      <c r="G750" s="91">
        <v>81</v>
      </c>
      <c r="H750" s="91">
        <v>340</v>
      </c>
      <c r="I750" s="91">
        <v>547</v>
      </c>
      <c r="J750" s="91">
        <v>968</v>
      </c>
      <c r="K750" s="92">
        <v>86</v>
      </c>
      <c r="L750" s="92">
        <v>299</v>
      </c>
      <c r="M750" s="92">
        <v>601</v>
      </c>
      <c r="N750" s="92">
        <v>986</v>
      </c>
      <c r="O750" s="93">
        <v>39</v>
      </c>
      <c r="P750" s="40">
        <v>133</v>
      </c>
      <c r="Q750" s="94">
        <f t="shared" si="597"/>
        <v>18</v>
      </c>
      <c r="R750" s="95">
        <f t="shared" si="598"/>
        <v>1.859504132231405E-2</v>
      </c>
      <c r="S750" s="96">
        <v>687</v>
      </c>
      <c r="T750" s="96">
        <v>957</v>
      </c>
      <c r="U750" s="96">
        <v>733</v>
      </c>
      <c r="V750" s="96">
        <v>977</v>
      </c>
      <c r="W750" s="96">
        <v>1690</v>
      </c>
      <c r="X750" s="96">
        <v>2377</v>
      </c>
      <c r="Y750" s="73">
        <f t="shared" si="554"/>
        <v>12.518195050946144</v>
      </c>
      <c r="Z750" s="73">
        <f t="shared" si="555"/>
        <v>31.243469174503659</v>
      </c>
      <c r="AA750" s="73">
        <f t="shared" si="556"/>
        <v>69.167803547066853</v>
      </c>
      <c r="AB750" s="73">
        <f t="shared" si="557"/>
        <v>47.692307692307693</v>
      </c>
      <c r="AC750" s="73">
        <f t="shared" si="558"/>
        <v>37.526293647454771</v>
      </c>
      <c r="AD750" s="97">
        <f t="shared" si="559"/>
        <v>884</v>
      </c>
      <c r="AE750" s="40">
        <f t="shared" si="560"/>
        <v>226</v>
      </c>
      <c r="AF750" s="98">
        <v>918</v>
      </c>
      <c r="AG750" s="98">
        <v>727</v>
      </c>
      <c r="AH750" s="98">
        <v>885</v>
      </c>
      <c r="AI750" s="98">
        <v>705</v>
      </c>
      <c r="AJ750" s="98">
        <v>243</v>
      </c>
      <c r="AK750" s="98">
        <v>197</v>
      </c>
      <c r="AL750" s="76">
        <v>38</v>
      </c>
      <c r="AM750" s="76">
        <v>59</v>
      </c>
      <c r="AN750" s="77">
        <v>95</v>
      </c>
      <c r="AO750" s="77">
        <v>304</v>
      </c>
      <c r="AP750" s="77">
        <v>660</v>
      </c>
      <c r="AQ750" s="77">
        <v>39</v>
      </c>
      <c r="AR750" s="77">
        <f t="shared" si="586"/>
        <v>1098</v>
      </c>
      <c r="AS750" s="77">
        <v>199</v>
      </c>
      <c r="AT750" s="78">
        <v>35</v>
      </c>
      <c r="AU750" s="79">
        <v>61</v>
      </c>
      <c r="AV750" s="80">
        <f t="shared" si="561"/>
        <v>41.550279329608941</v>
      </c>
      <c r="AW750" s="80">
        <f t="shared" si="562"/>
        <v>50.566037735849058</v>
      </c>
      <c r="AX750" s="80">
        <f t="shared" si="563"/>
        <v>70.921985815602838</v>
      </c>
      <c r="AY750" s="81">
        <f t="shared" si="564"/>
        <v>13.067400275103164</v>
      </c>
      <c r="AZ750" s="81">
        <f t="shared" si="565"/>
        <v>34.350282485875702</v>
      </c>
      <c r="BA750" s="81">
        <f t="shared" si="566"/>
        <v>79.74683544303798</v>
      </c>
      <c r="BB750" s="81">
        <f t="shared" si="567"/>
        <v>57.828696126568467</v>
      </c>
      <c r="BC750" s="81">
        <f t="shared" si="568"/>
        <v>50.805970149253731</v>
      </c>
      <c r="BD750" s="82">
        <f t="shared" si="587"/>
        <v>192</v>
      </c>
      <c r="BE750" s="83">
        <v>41</v>
      </c>
      <c r="BF750" s="83">
        <v>65</v>
      </c>
      <c r="BG750" s="83">
        <v>83</v>
      </c>
      <c r="BH750" s="83">
        <v>306</v>
      </c>
      <c r="BI750" s="83">
        <v>677</v>
      </c>
      <c r="BJ750" s="83">
        <v>51</v>
      </c>
      <c r="BK750" s="77">
        <f t="shared" si="588"/>
        <v>1117</v>
      </c>
      <c r="BL750" s="83">
        <f t="shared" si="569"/>
        <v>37</v>
      </c>
      <c r="BM750" s="84">
        <v>56</v>
      </c>
      <c r="BN750" s="83">
        <f t="shared" si="570"/>
        <v>59</v>
      </c>
      <c r="BO750" s="83">
        <f t="shared" si="571"/>
        <v>61</v>
      </c>
      <c r="BP750" s="83">
        <f t="shared" si="572"/>
        <v>280</v>
      </c>
      <c r="BQ750" s="83">
        <f t="shared" si="573"/>
        <v>662</v>
      </c>
      <c r="BR750" s="83">
        <f t="shared" si="574"/>
        <v>50</v>
      </c>
      <c r="BS750" s="77">
        <f t="shared" si="589"/>
        <v>1053</v>
      </c>
      <c r="BT750" s="83">
        <f t="shared" si="575"/>
        <v>0</v>
      </c>
      <c r="BU750" s="77"/>
      <c r="BV750" s="83">
        <f t="shared" si="576"/>
        <v>0</v>
      </c>
      <c r="BW750" s="83">
        <f t="shared" si="577"/>
        <v>0</v>
      </c>
      <c r="BX750" s="83">
        <f t="shared" si="578"/>
        <v>0</v>
      </c>
      <c r="BY750" s="83">
        <f t="shared" si="579"/>
        <v>0</v>
      </c>
      <c r="BZ750" s="83">
        <f t="shared" si="580"/>
        <v>0</v>
      </c>
      <c r="CA750" s="77">
        <f t="shared" si="590"/>
        <v>0</v>
      </c>
      <c r="CB750" s="85">
        <v>1</v>
      </c>
      <c r="CC750" s="77">
        <v>3</v>
      </c>
      <c r="CD750" s="85">
        <v>3</v>
      </c>
      <c r="CE750" s="85">
        <v>21</v>
      </c>
      <c r="CF750" s="85">
        <v>8</v>
      </c>
      <c r="CG750" s="85">
        <v>6</v>
      </c>
      <c r="CH750" s="85">
        <v>1</v>
      </c>
      <c r="CI750" s="77">
        <f t="shared" si="591"/>
        <v>36</v>
      </c>
      <c r="CP750" s="77">
        <f t="shared" si="592"/>
        <v>0</v>
      </c>
      <c r="CQ750" s="85">
        <f t="shared" si="581"/>
        <v>3</v>
      </c>
      <c r="CR750" s="77"/>
      <c r="CS750" s="85">
        <f t="shared" si="550"/>
        <v>3</v>
      </c>
      <c r="CT750" s="85">
        <f t="shared" si="551"/>
        <v>1</v>
      </c>
      <c r="CU750" s="85">
        <f t="shared" si="552"/>
        <v>18</v>
      </c>
      <c r="CV750" s="85">
        <f t="shared" si="553"/>
        <v>9</v>
      </c>
      <c r="CW750" s="85">
        <f t="shared" si="549"/>
        <v>0</v>
      </c>
      <c r="CX750" s="77">
        <f t="shared" si="593"/>
        <v>28</v>
      </c>
      <c r="CY750" s="85">
        <v>3</v>
      </c>
      <c r="CZ750" s="85">
        <v>3</v>
      </c>
      <c r="DA750" s="85">
        <v>1</v>
      </c>
      <c r="DB750" s="85">
        <v>18</v>
      </c>
      <c r="DC750" s="85">
        <v>9</v>
      </c>
      <c r="DD750" s="85">
        <v>0</v>
      </c>
      <c r="DP750" s="85">
        <v>1</v>
      </c>
      <c r="DQ750" s="85">
        <v>1</v>
      </c>
      <c r="DR750" s="85">
        <v>0</v>
      </c>
      <c r="DS750" s="85">
        <v>7</v>
      </c>
      <c r="DT750" s="85">
        <v>10</v>
      </c>
      <c r="DU750" s="85">
        <v>2</v>
      </c>
      <c r="ET750" s="85">
        <v>33</v>
      </c>
      <c r="EU750" s="85">
        <v>44</v>
      </c>
      <c r="EV750" s="85">
        <v>15</v>
      </c>
      <c r="EW750" s="85">
        <v>176</v>
      </c>
      <c r="EX750" s="85">
        <v>530</v>
      </c>
      <c r="EY750" s="85">
        <v>41</v>
      </c>
      <c r="EZ750" s="85">
        <v>3</v>
      </c>
      <c r="FA750" s="85">
        <v>14</v>
      </c>
      <c r="FB750" s="85">
        <v>46</v>
      </c>
      <c r="FC750" s="85">
        <v>97</v>
      </c>
      <c r="FD750" s="85">
        <v>122</v>
      </c>
      <c r="FE750" s="85">
        <v>7</v>
      </c>
      <c r="FL750" s="86">
        <f t="shared" si="594"/>
        <v>75</v>
      </c>
      <c r="FM750" s="99">
        <f t="shared" si="582"/>
        <v>3</v>
      </c>
      <c r="FN750" s="99">
        <f t="shared" si="583"/>
        <v>0</v>
      </c>
      <c r="FO750" s="100">
        <f t="shared" si="584"/>
        <v>0.51</v>
      </c>
      <c r="FP750" s="100">
        <f t="shared" si="585"/>
        <v>0</v>
      </c>
      <c r="FQ750" s="101">
        <v>1.7831090938563839E-2</v>
      </c>
      <c r="FR750" s="101">
        <v>1.1445981554677371E-2</v>
      </c>
      <c r="FS750" s="101">
        <v>4.578524150757609E-2</v>
      </c>
      <c r="FT750" s="100" t="s">
        <v>1419</v>
      </c>
      <c r="FU750" s="100" t="s">
        <v>1789</v>
      </c>
      <c r="FV750" s="100" t="s">
        <v>2202</v>
      </c>
      <c r="FW750" s="100" t="s">
        <v>2142</v>
      </c>
      <c r="FX750" s="100" t="s">
        <v>1714</v>
      </c>
      <c r="FY750" s="100" t="s">
        <v>1610</v>
      </c>
      <c r="FZ750" s="100" t="s">
        <v>2166</v>
      </c>
      <c r="GA750" s="100" t="s">
        <v>2041</v>
      </c>
      <c r="GB750" s="100"/>
    </row>
    <row r="751" spans="1:184" hidden="1" x14ac:dyDescent="0.25">
      <c r="A751" s="32" t="s">
        <v>736</v>
      </c>
      <c r="B751" s="90" t="s">
        <v>739</v>
      </c>
      <c r="C751" s="41" t="str">
        <f>'[1]Özet tablo'!P750</f>
        <v>NİĞDE</v>
      </c>
      <c r="D751" s="41"/>
      <c r="E751" s="41"/>
      <c r="F751" s="41"/>
      <c r="G751" s="91">
        <v>11</v>
      </c>
      <c r="H751" s="91">
        <v>85</v>
      </c>
      <c r="I751" s="91">
        <v>112</v>
      </c>
      <c r="J751" s="91">
        <v>208</v>
      </c>
      <c r="K751" s="92">
        <v>23</v>
      </c>
      <c r="L751" s="92">
        <v>75</v>
      </c>
      <c r="M751" s="92">
        <v>113</v>
      </c>
      <c r="N751" s="92">
        <v>211</v>
      </c>
      <c r="O751" s="93">
        <v>7</v>
      </c>
      <c r="P751" s="40">
        <v>19</v>
      </c>
      <c r="Q751" s="94">
        <f t="shared" si="597"/>
        <v>3</v>
      </c>
      <c r="R751" s="95">
        <f t="shared" si="598"/>
        <v>1.4423076923076924E-2</v>
      </c>
      <c r="S751" s="96">
        <v>128</v>
      </c>
      <c r="T751" s="96">
        <v>197</v>
      </c>
      <c r="U751" s="96">
        <v>158</v>
      </c>
      <c r="V751" s="96">
        <v>197</v>
      </c>
      <c r="W751" s="96">
        <v>355</v>
      </c>
      <c r="X751" s="96">
        <v>483</v>
      </c>
      <c r="Y751" s="73">
        <f t="shared" si="554"/>
        <v>17.96875</v>
      </c>
      <c r="Z751" s="73">
        <f t="shared" si="555"/>
        <v>38.07106598984771</v>
      </c>
      <c r="AA751" s="73">
        <f t="shared" si="556"/>
        <v>63.924050632911388</v>
      </c>
      <c r="AB751" s="73">
        <f t="shared" si="557"/>
        <v>49.577464788732392</v>
      </c>
      <c r="AC751" s="73">
        <f t="shared" si="558"/>
        <v>41.200828157349896</v>
      </c>
      <c r="AD751" s="97">
        <f t="shared" si="559"/>
        <v>179</v>
      </c>
      <c r="AE751" s="40">
        <f t="shared" si="560"/>
        <v>57</v>
      </c>
      <c r="AF751" s="98">
        <v>169</v>
      </c>
      <c r="AG751" s="98">
        <v>129</v>
      </c>
      <c r="AH751" s="98">
        <v>164</v>
      </c>
      <c r="AI751" s="98">
        <v>146</v>
      </c>
      <c r="AJ751" s="98">
        <v>35</v>
      </c>
      <c r="AK751" s="98">
        <v>43</v>
      </c>
      <c r="AL751" s="76">
        <v>10</v>
      </c>
      <c r="AM751" s="76">
        <v>9</v>
      </c>
      <c r="AN751" s="77">
        <v>9</v>
      </c>
      <c r="AO751" s="77">
        <v>52</v>
      </c>
      <c r="AP751" s="77">
        <v>95</v>
      </c>
      <c r="AQ751" s="77">
        <v>1</v>
      </c>
      <c r="AR751" s="77">
        <f t="shared" si="586"/>
        <v>157</v>
      </c>
      <c r="AS751" s="77">
        <v>14</v>
      </c>
      <c r="AT751" s="78">
        <v>9</v>
      </c>
      <c r="AU751" s="79">
        <v>17</v>
      </c>
      <c r="AV751" s="80">
        <f t="shared" si="561"/>
        <v>33.090909090909093</v>
      </c>
      <c r="AW751" s="80">
        <f t="shared" si="562"/>
        <v>43.225806451612904</v>
      </c>
      <c r="AX751" s="80">
        <f t="shared" si="563"/>
        <v>56.164383561643838</v>
      </c>
      <c r="AY751" s="81">
        <f t="shared" si="564"/>
        <v>6.9767441860465116</v>
      </c>
      <c r="AZ751" s="81">
        <f t="shared" si="565"/>
        <v>31.707317073170731</v>
      </c>
      <c r="BA751" s="81">
        <f t="shared" si="566"/>
        <v>66.850828729281758</v>
      </c>
      <c r="BB751" s="81">
        <f t="shared" si="567"/>
        <v>50.14492753623189</v>
      </c>
      <c r="BC751" s="81">
        <f t="shared" si="568"/>
        <v>41.935483870967744</v>
      </c>
      <c r="BD751" s="82">
        <f t="shared" si="587"/>
        <v>60</v>
      </c>
      <c r="BE751" s="83">
        <v>10</v>
      </c>
      <c r="BF751" s="83">
        <v>12</v>
      </c>
      <c r="BG751" s="83">
        <v>9</v>
      </c>
      <c r="BH751" s="83">
        <v>44</v>
      </c>
      <c r="BI751" s="83">
        <v>102</v>
      </c>
      <c r="BJ751" s="83">
        <v>3</v>
      </c>
      <c r="BK751" s="77">
        <f t="shared" si="588"/>
        <v>158</v>
      </c>
      <c r="BL751" s="83">
        <f t="shared" si="569"/>
        <v>10</v>
      </c>
      <c r="BM751" s="84">
        <v>9</v>
      </c>
      <c r="BN751" s="83">
        <f t="shared" si="570"/>
        <v>12</v>
      </c>
      <c r="BO751" s="83">
        <f t="shared" si="571"/>
        <v>9</v>
      </c>
      <c r="BP751" s="83">
        <f t="shared" si="572"/>
        <v>44</v>
      </c>
      <c r="BQ751" s="83">
        <f t="shared" si="573"/>
        <v>102</v>
      </c>
      <c r="BR751" s="83">
        <f t="shared" si="574"/>
        <v>3</v>
      </c>
      <c r="BS751" s="77">
        <f t="shared" si="589"/>
        <v>158</v>
      </c>
      <c r="BT751" s="83">
        <f t="shared" si="575"/>
        <v>0</v>
      </c>
      <c r="BU751" s="77"/>
      <c r="BV751" s="83">
        <f t="shared" si="576"/>
        <v>0</v>
      </c>
      <c r="BW751" s="83">
        <f t="shared" si="577"/>
        <v>0</v>
      </c>
      <c r="BX751" s="83">
        <f t="shared" si="578"/>
        <v>0</v>
      </c>
      <c r="BY751" s="83">
        <f t="shared" si="579"/>
        <v>0</v>
      </c>
      <c r="BZ751" s="83">
        <f t="shared" si="580"/>
        <v>0</v>
      </c>
      <c r="CA751" s="77">
        <f t="shared" si="590"/>
        <v>0</v>
      </c>
      <c r="CC751" s="77"/>
      <c r="CI751" s="77">
        <f t="shared" si="591"/>
        <v>0</v>
      </c>
      <c r="CP751" s="77">
        <f t="shared" si="592"/>
        <v>0</v>
      </c>
      <c r="CQ751" s="85">
        <f t="shared" si="581"/>
        <v>0</v>
      </c>
      <c r="CR751" s="77"/>
      <c r="CS751" s="85">
        <f t="shared" si="550"/>
        <v>0</v>
      </c>
      <c r="CT751" s="85">
        <f t="shared" si="551"/>
        <v>0</v>
      </c>
      <c r="CU751" s="85">
        <f t="shared" si="552"/>
        <v>0</v>
      </c>
      <c r="CV751" s="85">
        <f t="shared" si="553"/>
        <v>0</v>
      </c>
      <c r="CW751" s="85">
        <f t="shared" si="549"/>
        <v>0</v>
      </c>
      <c r="CX751" s="77">
        <f t="shared" si="593"/>
        <v>0</v>
      </c>
      <c r="ET751" s="85">
        <v>9</v>
      </c>
      <c r="EU751" s="85">
        <v>10</v>
      </c>
      <c r="EV751" s="85">
        <v>5</v>
      </c>
      <c r="EW751" s="85">
        <v>35</v>
      </c>
      <c r="EX751" s="85">
        <v>92</v>
      </c>
      <c r="EY751" s="85">
        <v>1</v>
      </c>
      <c r="EZ751" s="85">
        <v>1</v>
      </c>
      <c r="FA751" s="85">
        <v>2</v>
      </c>
      <c r="FB751" s="85">
        <v>4</v>
      </c>
      <c r="FC751" s="85">
        <v>9</v>
      </c>
      <c r="FD751" s="85">
        <v>10</v>
      </c>
      <c r="FE751" s="85">
        <v>2</v>
      </c>
      <c r="FL751" s="86">
        <f t="shared" si="594"/>
        <v>60</v>
      </c>
      <c r="FM751" s="99">
        <f t="shared" si="582"/>
        <v>3</v>
      </c>
      <c r="FN751" s="99">
        <f t="shared" si="583"/>
        <v>0</v>
      </c>
      <c r="FO751" s="100">
        <f t="shared" si="584"/>
        <v>0.51</v>
      </c>
      <c r="FP751" s="100">
        <f t="shared" si="585"/>
        <v>0</v>
      </c>
      <c r="FQ751" s="101">
        <v>0.34851196141887181</v>
      </c>
      <c r="FR751" s="101">
        <v>0.1505050505050505</v>
      </c>
      <c r="FS751" s="101">
        <v>0.12366758784050526</v>
      </c>
      <c r="FT751" s="100" t="s">
        <v>2104</v>
      </c>
      <c r="FU751" s="100" t="s">
        <v>1982</v>
      </c>
      <c r="FV751" s="100" t="s">
        <v>1705</v>
      </c>
      <c r="FW751" s="100" t="s">
        <v>1532</v>
      </c>
      <c r="FX751" s="100" t="s">
        <v>1943</v>
      </c>
      <c r="FY751" s="100" t="s">
        <v>2016</v>
      </c>
      <c r="FZ751" s="100" t="s">
        <v>1958</v>
      </c>
      <c r="GA751" s="100" t="s">
        <v>1960</v>
      </c>
      <c r="GB751" s="100"/>
    </row>
    <row r="752" spans="1:184" hidden="1" x14ac:dyDescent="0.25">
      <c r="A752" s="32" t="s">
        <v>736</v>
      </c>
      <c r="B752" s="90" t="s">
        <v>740</v>
      </c>
      <c r="C752" s="41" t="str">
        <f>'[1]Özet tablo'!P751</f>
        <v>NİĞDE</v>
      </c>
      <c r="D752" s="41"/>
      <c r="E752" s="41"/>
      <c r="F752" s="41"/>
      <c r="G752" s="91">
        <v>17</v>
      </c>
      <c r="H752" s="91">
        <v>190</v>
      </c>
      <c r="I752" s="91">
        <v>281</v>
      </c>
      <c r="J752" s="91">
        <v>488</v>
      </c>
      <c r="K752" s="92">
        <v>11</v>
      </c>
      <c r="L752" s="92">
        <v>164</v>
      </c>
      <c r="M752" s="92">
        <v>324</v>
      </c>
      <c r="N752" s="92">
        <v>499</v>
      </c>
      <c r="O752" s="93">
        <v>55</v>
      </c>
      <c r="P752" s="40">
        <v>39</v>
      </c>
      <c r="Q752" s="94">
        <f t="shared" si="597"/>
        <v>11</v>
      </c>
      <c r="R752" s="95">
        <f t="shared" si="598"/>
        <v>2.2540983606557378E-2</v>
      </c>
      <c r="S752" s="96">
        <v>485</v>
      </c>
      <c r="T752" s="96">
        <v>633</v>
      </c>
      <c r="U752" s="96">
        <v>506</v>
      </c>
      <c r="V752" s="96">
        <v>663</v>
      </c>
      <c r="W752" s="96">
        <v>1139</v>
      </c>
      <c r="X752" s="96">
        <v>1624</v>
      </c>
      <c r="Y752" s="73">
        <f t="shared" si="554"/>
        <v>2.268041237113402</v>
      </c>
      <c r="Z752" s="73">
        <f t="shared" si="555"/>
        <v>25.908372827804104</v>
      </c>
      <c r="AA752" s="73">
        <f t="shared" si="556"/>
        <v>67.193675889328063</v>
      </c>
      <c r="AB752" s="73">
        <f t="shared" si="557"/>
        <v>44.249341527655837</v>
      </c>
      <c r="AC752" s="73">
        <f t="shared" si="558"/>
        <v>31.71182266009852</v>
      </c>
      <c r="AD752" s="97">
        <f t="shared" si="559"/>
        <v>635</v>
      </c>
      <c r="AE752" s="40">
        <f t="shared" si="560"/>
        <v>166</v>
      </c>
      <c r="AF752" s="98">
        <v>628</v>
      </c>
      <c r="AG752" s="98">
        <v>475</v>
      </c>
      <c r="AH752" s="98">
        <v>614</v>
      </c>
      <c r="AI752" s="98">
        <v>452</v>
      </c>
      <c r="AJ752" s="98">
        <v>144</v>
      </c>
      <c r="AK752" s="98">
        <v>173</v>
      </c>
      <c r="AL752" s="76">
        <v>17</v>
      </c>
      <c r="AM752" s="76">
        <v>26</v>
      </c>
      <c r="AN752" s="77">
        <v>8</v>
      </c>
      <c r="AO752" s="77">
        <v>166</v>
      </c>
      <c r="AP752" s="77">
        <v>311</v>
      </c>
      <c r="AQ752" s="77">
        <v>7</v>
      </c>
      <c r="AR752" s="77">
        <f t="shared" si="586"/>
        <v>492</v>
      </c>
      <c r="AS752" s="77">
        <v>43</v>
      </c>
      <c r="AT752" s="78">
        <v>43</v>
      </c>
      <c r="AU752" s="79">
        <v>96</v>
      </c>
      <c r="AV752" s="80">
        <f t="shared" si="561"/>
        <v>30.528586839266453</v>
      </c>
      <c r="AW752" s="80">
        <f t="shared" si="562"/>
        <v>41.369606003752345</v>
      </c>
      <c r="AX752" s="80">
        <f t="shared" si="563"/>
        <v>60.840707964601769</v>
      </c>
      <c r="AY752" s="81">
        <f t="shared" si="564"/>
        <v>1.6842105263157894</v>
      </c>
      <c r="AZ752" s="81">
        <f t="shared" si="565"/>
        <v>27.035830618892508</v>
      </c>
      <c r="BA752" s="81">
        <f t="shared" si="566"/>
        <v>75.503355704697981</v>
      </c>
      <c r="BB752" s="81">
        <f t="shared" si="567"/>
        <v>50.909090909090907</v>
      </c>
      <c r="BC752" s="81">
        <f t="shared" si="568"/>
        <v>42.763772175536879</v>
      </c>
      <c r="BD752" s="82">
        <f t="shared" si="587"/>
        <v>146</v>
      </c>
      <c r="BE752" s="83">
        <v>18</v>
      </c>
      <c r="BF752" s="83">
        <v>26</v>
      </c>
      <c r="BG752" s="83">
        <v>4</v>
      </c>
      <c r="BH752" s="83">
        <v>139</v>
      </c>
      <c r="BI752" s="83">
        <v>334</v>
      </c>
      <c r="BJ752" s="83">
        <v>7</v>
      </c>
      <c r="BK752" s="77">
        <f t="shared" si="588"/>
        <v>484</v>
      </c>
      <c r="BL752" s="83">
        <f t="shared" si="569"/>
        <v>17</v>
      </c>
      <c r="BM752" s="84">
        <v>26</v>
      </c>
      <c r="BN752" s="83">
        <f t="shared" si="570"/>
        <v>25</v>
      </c>
      <c r="BO752" s="83">
        <f t="shared" si="571"/>
        <v>4</v>
      </c>
      <c r="BP752" s="83">
        <f t="shared" si="572"/>
        <v>124</v>
      </c>
      <c r="BQ752" s="83">
        <f t="shared" si="573"/>
        <v>332</v>
      </c>
      <c r="BR752" s="83">
        <f t="shared" si="574"/>
        <v>7</v>
      </c>
      <c r="BS752" s="77">
        <f t="shared" si="589"/>
        <v>467</v>
      </c>
      <c r="BT752" s="83">
        <f t="shared" si="575"/>
        <v>0</v>
      </c>
      <c r="BU752" s="77"/>
      <c r="BV752" s="83">
        <f t="shared" si="576"/>
        <v>0</v>
      </c>
      <c r="BW752" s="83">
        <f t="shared" si="577"/>
        <v>0</v>
      </c>
      <c r="BX752" s="83">
        <f t="shared" si="578"/>
        <v>0</v>
      </c>
      <c r="BY752" s="83">
        <f t="shared" si="579"/>
        <v>0</v>
      </c>
      <c r="BZ752" s="83">
        <f t="shared" si="580"/>
        <v>0</v>
      </c>
      <c r="CA752" s="77">
        <f t="shared" si="590"/>
        <v>0</v>
      </c>
      <c r="CC752" s="77"/>
      <c r="CI752" s="77">
        <f t="shared" si="591"/>
        <v>0</v>
      </c>
      <c r="CP752" s="77">
        <f t="shared" si="592"/>
        <v>0</v>
      </c>
      <c r="CQ752" s="85">
        <f t="shared" si="581"/>
        <v>1</v>
      </c>
      <c r="CR752" s="77"/>
      <c r="CS752" s="85">
        <f t="shared" si="550"/>
        <v>1</v>
      </c>
      <c r="CT752" s="85">
        <f t="shared" si="551"/>
        <v>0</v>
      </c>
      <c r="CU752" s="85">
        <f t="shared" si="552"/>
        <v>15</v>
      </c>
      <c r="CV752" s="85">
        <f t="shared" si="553"/>
        <v>2</v>
      </c>
      <c r="CW752" s="85">
        <f t="shared" si="549"/>
        <v>0</v>
      </c>
      <c r="CX752" s="77">
        <f t="shared" si="593"/>
        <v>17</v>
      </c>
      <c r="CY752" s="85">
        <v>1</v>
      </c>
      <c r="CZ752" s="85">
        <v>1</v>
      </c>
      <c r="DA752" s="85">
        <v>0</v>
      </c>
      <c r="DB752" s="85">
        <v>15</v>
      </c>
      <c r="DC752" s="85">
        <v>2</v>
      </c>
      <c r="DD752" s="85">
        <v>0</v>
      </c>
      <c r="ET752" s="85">
        <v>16</v>
      </c>
      <c r="EU752" s="85">
        <v>22</v>
      </c>
      <c r="EV752" s="85">
        <v>2</v>
      </c>
      <c r="EW752" s="85">
        <v>113</v>
      </c>
      <c r="EX752" s="85">
        <v>300</v>
      </c>
      <c r="EY752" s="85">
        <v>7</v>
      </c>
      <c r="EZ752" s="85">
        <v>1</v>
      </c>
      <c r="FA752" s="85">
        <v>3</v>
      </c>
      <c r="FB752" s="85">
        <v>2</v>
      </c>
      <c r="FC752" s="85">
        <v>11</v>
      </c>
      <c r="FD752" s="85">
        <v>32</v>
      </c>
      <c r="FE752" s="85">
        <v>0</v>
      </c>
      <c r="FL752" s="86">
        <f t="shared" si="594"/>
        <v>219.19999999999993</v>
      </c>
      <c r="FM752" s="99">
        <f t="shared" si="582"/>
        <v>10</v>
      </c>
      <c r="FN752" s="99">
        <f t="shared" si="583"/>
        <v>2</v>
      </c>
      <c r="FO752" s="100">
        <f t="shared" si="584"/>
        <v>1.7</v>
      </c>
      <c r="FP752" s="100">
        <f t="shared" si="585"/>
        <v>342</v>
      </c>
      <c r="FQ752" s="101">
        <v>0.27747676563074847</v>
      </c>
      <c r="FR752" s="101">
        <v>0.10189450198030403</v>
      </c>
      <c r="FS752" s="101">
        <v>3.9011540252003526E-2</v>
      </c>
      <c r="FT752" s="100" t="s">
        <v>2197</v>
      </c>
      <c r="FU752" s="100" t="s">
        <v>1996</v>
      </c>
      <c r="FV752" s="100" t="s">
        <v>2255</v>
      </c>
      <c r="FW752" s="100" t="s">
        <v>2354</v>
      </c>
      <c r="FX752" s="100" t="s">
        <v>1508</v>
      </c>
      <c r="FY752" s="100" t="s">
        <v>1983</v>
      </c>
      <c r="FZ752" s="100" t="s">
        <v>2158</v>
      </c>
      <c r="GA752" s="100" t="s">
        <v>1934</v>
      </c>
      <c r="GB752" s="100"/>
    </row>
    <row r="753" spans="1:184" hidden="1" x14ac:dyDescent="0.25">
      <c r="A753" s="32" t="s">
        <v>736</v>
      </c>
      <c r="B753" s="90" t="s">
        <v>1058</v>
      </c>
      <c r="C753" s="41" t="str">
        <f>'[1]Özet tablo'!P752</f>
        <v>NİĞDE</v>
      </c>
      <c r="D753" s="41"/>
      <c r="E753" s="41"/>
      <c r="F753" s="41"/>
      <c r="G753" s="91">
        <v>146</v>
      </c>
      <c r="H753" s="91">
        <v>992</v>
      </c>
      <c r="I753" s="91">
        <v>1931</v>
      </c>
      <c r="J753" s="91">
        <v>3069</v>
      </c>
      <c r="K753" s="92">
        <v>123</v>
      </c>
      <c r="L753" s="92">
        <v>957</v>
      </c>
      <c r="M753" s="92">
        <v>2203</v>
      </c>
      <c r="N753" s="92">
        <v>3283</v>
      </c>
      <c r="O753" s="93">
        <v>159</v>
      </c>
      <c r="P753" s="40">
        <v>551</v>
      </c>
      <c r="Q753" s="94">
        <f t="shared" si="597"/>
        <v>214</v>
      </c>
      <c r="R753" s="95">
        <f t="shared" si="598"/>
        <v>6.9729553600521341E-2</v>
      </c>
      <c r="S753" s="96">
        <v>2640</v>
      </c>
      <c r="T753" s="96">
        <v>3426</v>
      </c>
      <c r="U753" s="96">
        <v>2660</v>
      </c>
      <c r="V753" s="96">
        <v>3486</v>
      </c>
      <c r="W753" s="96">
        <v>6086</v>
      </c>
      <c r="X753" s="96">
        <v>8726</v>
      </c>
      <c r="Y753" s="73">
        <f t="shared" si="554"/>
        <v>4.6590909090909092</v>
      </c>
      <c r="Z753" s="73">
        <f t="shared" si="555"/>
        <v>27.933450087565674</v>
      </c>
      <c r="AA753" s="73">
        <f t="shared" si="556"/>
        <v>68.082706766917283</v>
      </c>
      <c r="AB753" s="73">
        <f t="shared" si="557"/>
        <v>45.481432796582325</v>
      </c>
      <c r="AC753" s="73">
        <f t="shared" si="558"/>
        <v>33.130873252349303</v>
      </c>
      <c r="AD753" s="97">
        <f t="shared" si="559"/>
        <v>3318</v>
      </c>
      <c r="AE753" s="40">
        <f t="shared" si="560"/>
        <v>849</v>
      </c>
      <c r="AF753" s="98">
        <v>3465</v>
      </c>
      <c r="AG753" s="98">
        <v>2683</v>
      </c>
      <c r="AH753" s="98">
        <v>3433</v>
      </c>
      <c r="AI753" s="98">
        <v>2629</v>
      </c>
      <c r="AJ753" s="98">
        <v>850</v>
      </c>
      <c r="AK753" s="98">
        <v>713</v>
      </c>
      <c r="AL753" s="76">
        <v>88</v>
      </c>
      <c r="AM753" s="76">
        <v>182</v>
      </c>
      <c r="AN753" s="77">
        <v>147</v>
      </c>
      <c r="AO753" s="77">
        <v>1003</v>
      </c>
      <c r="AP753" s="77">
        <v>2107</v>
      </c>
      <c r="AQ753" s="77">
        <v>153</v>
      </c>
      <c r="AR753" s="77">
        <f t="shared" si="586"/>
        <v>3410</v>
      </c>
      <c r="AS753" s="77">
        <v>602</v>
      </c>
      <c r="AT753" s="78">
        <v>84</v>
      </c>
      <c r="AU753" s="79">
        <v>270</v>
      </c>
      <c r="AV753" s="80">
        <f t="shared" si="561"/>
        <v>33.979668674698793</v>
      </c>
      <c r="AW753" s="80">
        <f t="shared" si="562"/>
        <v>43.896403827119762</v>
      </c>
      <c r="AX753" s="80">
        <f t="shared" si="563"/>
        <v>63.065804488398634</v>
      </c>
      <c r="AY753" s="81">
        <f t="shared" si="564"/>
        <v>5.478941483414089</v>
      </c>
      <c r="AZ753" s="81">
        <f t="shared" si="565"/>
        <v>29.216428779493153</v>
      </c>
      <c r="BA753" s="81">
        <f t="shared" si="566"/>
        <v>70.73871802242023</v>
      </c>
      <c r="BB753" s="81">
        <f t="shared" si="567"/>
        <v>50.115740740740748</v>
      </c>
      <c r="BC753" s="81">
        <f t="shared" si="568"/>
        <v>42.323920804933465</v>
      </c>
      <c r="BD753" s="82">
        <f t="shared" si="587"/>
        <v>1018</v>
      </c>
      <c r="BE753" s="83">
        <v>87</v>
      </c>
      <c r="BF753" s="83">
        <v>202</v>
      </c>
      <c r="BG753" s="83">
        <v>144</v>
      </c>
      <c r="BH753" s="83">
        <v>915</v>
      </c>
      <c r="BI753" s="83">
        <v>2189</v>
      </c>
      <c r="BJ753" s="83">
        <v>206</v>
      </c>
      <c r="BK753" s="77">
        <f t="shared" si="588"/>
        <v>3454</v>
      </c>
      <c r="BL753" s="83">
        <f t="shared" si="569"/>
        <v>79</v>
      </c>
      <c r="BM753" s="84">
        <v>153</v>
      </c>
      <c r="BN753" s="83">
        <f t="shared" si="570"/>
        <v>174</v>
      </c>
      <c r="BO753" s="83">
        <f t="shared" si="571"/>
        <v>114</v>
      </c>
      <c r="BP753" s="83">
        <f t="shared" si="572"/>
        <v>783</v>
      </c>
      <c r="BQ753" s="83">
        <f t="shared" si="573"/>
        <v>2030</v>
      </c>
      <c r="BR753" s="83">
        <f t="shared" si="574"/>
        <v>182</v>
      </c>
      <c r="BS753" s="77">
        <f t="shared" si="589"/>
        <v>3109</v>
      </c>
      <c r="BT753" s="83">
        <f t="shared" si="575"/>
        <v>6</v>
      </c>
      <c r="BU753" s="77">
        <v>20</v>
      </c>
      <c r="BV753" s="83">
        <f t="shared" si="576"/>
        <v>21</v>
      </c>
      <c r="BW753" s="83">
        <f t="shared" si="577"/>
        <v>12</v>
      </c>
      <c r="BX753" s="83">
        <f t="shared" si="578"/>
        <v>108</v>
      </c>
      <c r="BY753" s="83">
        <f t="shared" si="579"/>
        <v>148</v>
      </c>
      <c r="BZ753" s="83">
        <f t="shared" si="580"/>
        <v>22</v>
      </c>
      <c r="CA753" s="77">
        <f t="shared" si="590"/>
        <v>290</v>
      </c>
      <c r="CB753" s="85">
        <v>2</v>
      </c>
      <c r="CC753" s="77">
        <v>9</v>
      </c>
      <c r="CD753" s="85">
        <v>7</v>
      </c>
      <c r="CE753" s="85">
        <v>18</v>
      </c>
      <c r="CF753" s="85">
        <v>24</v>
      </c>
      <c r="CG753" s="85">
        <v>11</v>
      </c>
      <c r="CH753" s="85">
        <v>2</v>
      </c>
      <c r="CI753" s="77">
        <f t="shared" si="591"/>
        <v>55</v>
      </c>
      <c r="CP753" s="77">
        <f t="shared" si="592"/>
        <v>0</v>
      </c>
      <c r="CQ753" s="85">
        <f t="shared" si="581"/>
        <v>0</v>
      </c>
      <c r="CR753" s="77"/>
      <c r="CS753" s="85">
        <f t="shared" si="550"/>
        <v>0</v>
      </c>
      <c r="CT753" s="85">
        <f t="shared" si="551"/>
        <v>0</v>
      </c>
      <c r="CU753" s="85">
        <f t="shared" si="552"/>
        <v>0</v>
      </c>
      <c r="CV753" s="85">
        <f t="shared" si="553"/>
        <v>0</v>
      </c>
      <c r="CW753" s="85">
        <f t="shared" si="549"/>
        <v>0</v>
      </c>
      <c r="CX753" s="77">
        <f t="shared" si="593"/>
        <v>0</v>
      </c>
      <c r="DP753" s="85">
        <v>1</v>
      </c>
      <c r="DQ753" s="85">
        <v>3</v>
      </c>
      <c r="DR753" s="85">
        <v>12</v>
      </c>
      <c r="DS753" s="85">
        <v>16</v>
      </c>
      <c r="DT753" s="85">
        <v>13</v>
      </c>
      <c r="DU753" s="85">
        <v>0</v>
      </c>
      <c r="DV753" s="85">
        <v>3</v>
      </c>
      <c r="DW753" s="85">
        <v>9</v>
      </c>
      <c r="DX753" s="85">
        <v>0</v>
      </c>
      <c r="DY753" s="85">
        <v>36</v>
      </c>
      <c r="DZ753" s="85">
        <v>78</v>
      </c>
      <c r="EA753" s="85">
        <v>7</v>
      </c>
      <c r="EB753" s="85">
        <v>3</v>
      </c>
      <c r="EC753" s="85">
        <v>12</v>
      </c>
      <c r="ED753" s="85">
        <v>12</v>
      </c>
      <c r="EE753" s="85">
        <v>72</v>
      </c>
      <c r="EF753" s="85">
        <v>70</v>
      </c>
      <c r="EG753" s="85">
        <v>15</v>
      </c>
      <c r="EH753" s="85">
        <v>1</v>
      </c>
      <c r="EI753" s="85">
        <v>2</v>
      </c>
      <c r="EJ753" s="85">
        <v>1</v>
      </c>
      <c r="EK753" s="85">
        <v>1</v>
      </c>
      <c r="EL753" s="85">
        <v>8</v>
      </c>
      <c r="EM753" s="85">
        <v>2</v>
      </c>
      <c r="ET753" s="85">
        <v>69</v>
      </c>
      <c r="EU753" s="85">
        <v>122</v>
      </c>
      <c r="EV753" s="85">
        <v>34</v>
      </c>
      <c r="EW753" s="85">
        <v>488</v>
      </c>
      <c r="EX753" s="85">
        <v>1511</v>
      </c>
      <c r="EY753" s="85">
        <v>115</v>
      </c>
      <c r="EZ753" s="85">
        <v>8</v>
      </c>
      <c r="FA753" s="85">
        <v>47</v>
      </c>
      <c r="FB753" s="85">
        <v>67</v>
      </c>
      <c r="FC753" s="85">
        <v>278</v>
      </c>
      <c r="FD753" s="85">
        <v>498</v>
      </c>
      <c r="FE753" s="85">
        <v>65</v>
      </c>
      <c r="FL753" s="86">
        <f t="shared" si="594"/>
        <v>896.39999999999964</v>
      </c>
      <c r="FM753" s="99">
        <f t="shared" si="582"/>
        <v>44</v>
      </c>
      <c r="FN753" s="99">
        <f t="shared" si="583"/>
        <v>8</v>
      </c>
      <c r="FO753" s="100">
        <f t="shared" si="584"/>
        <v>7.48</v>
      </c>
      <c r="FP753" s="100">
        <f t="shared" si="585"/>
        <v>1368</v>
      </c>
      <c r="FQ753" s="101">
        <v>0.26394984326018811</v>
      </c>
      <c r="FR753" s="101">
        <v>0.10057651334753717</v>
      </c>
      <c r="FS753" s="101">
        <v>5.325140809011767E-2</v>
      </c>
      <c r="FT753" s="100" t="s">
        <v>2115</v>
      </c>
      <c r="FU753" s="100" t="s">
        <v>1800</v>
      </c>
      <c r="FV753" s="100" t="s">
        <v>2301</v>
      </c>
      <c r="FW753" s="100" t="s">
        <v>2186</v>
      </c>
      <c r="FX753" s="100" t="s">
        <v>1821</v>
      </c>
      <c r="FY753" s="100" t="s">
        <v>1905</v>
      </c>
      <c r="FZ753" s="100" t="s">
        <v>2226</v>
      </c>
      <c r="GA753" s="100" t="s">
        <v>2108</v>
      </c>
      <c r="GB753" s="100"/>
    </row>
    <row r="754" spans="1:184" hidden="1" x14ac:dyDescent="0.25">
      <c r="A754" s="32" t="s">
        <v>736</v>
      </c>
      <c r="B754" s="90" t="s">
        <v>741</v>
      </c>
      <c r="C754" s="41" t="str">
        <f>'[1]Özet tablo'!P753</f>
        <v>NİĞDE</v>
      </c>
      <c r="D754" s="41"/>
      <c r="E754" s="41"/>
      <c r="F754" s="41"/>
      <c r="G754" s="91">
        <v>19</v>
      </c>
      <c r="H754" s="91">
        <v>99</v>
      </c>
      <c r="I754" s="91">
        <v>95</v>
      </c>
      <c r="J754" s="91">
        <v>213</v>
      </c>
      <c r="K754" s="92">
        <v>7</v>
      </c>
      <c r="L754" s="92">
        <v>53</v>
      </c>
      <c r="M754" s="92">
        <v>116</v>
      </c>
      <c r="N754" s="92">
        <v>176</v>
      </c>
      <c r="O754" s="93">
        <v>9</v>
      </c>
      <c r="P754" s="40">
        <v>20</v>
      </c>
      <c r="Q754" s="94">
        <f t="shared" si="597"/>
        <v>-37</v>
      </c>
      <c r="R754" s="95">
        <f t="shared" si="598"/>
        <v>-0.17370892018779344</v>
      </c>
      <c r="S754" s="96">
        <v>181</v>
      </c>
      <c r="T754" s="96">
        <v>199</v>
      </c>
      <c r="U754" s="96">
        <v>187</v>
      </c>
      <c r="V754" s="96">
        <v>243</v>
      </c>
      <c r="W754" s="96">
        <v>386</v>
      </c>
      <c r="X754" s="96">
        <v>567</v>
      </c>
      <c r="Y754" s="73">
        <f t="shared" si="554"/>
        <v>3.867403314917127</v>
      </c>
      <c r="Z754" s="73">
        <f t="shared" si="555"/>
        <v>26.633165829145728</v>
      </c>
      <c r="AA754" s="73">
        <f t="shared" si="556"/>
        <v>56.149732620320862</v>
      </c>
      <c r="AB754" s="73">
        <f t="shared" si="557"/>
        <v>40.932642487046635</v>
      </c>
      <c r="AC754" s="73">
        <f t="shared" si="558"/>
        <v>29.100529100529098</v>
      </c>
      <c r="AD754" s="97">
        <f t="shared" si="559"/>
        <v>228</v>
      </c>
      <c r="AE754" s="40">
        <f t="shared" si="560"/>
        <v>82</v>
      </c>
      <c r="AF754" s="98">
        <v>220</v>
      </c>
      <c r="AG754" s="98">
        <v>162</v>
      </c>
      <c r="AH754" s="98">
        <v>218</v>
      </c>
      <c r="AI754" s="98">
        <v>138</v>
      </c>
      <c r="AJ754" s="98">
        <v>48</v>
      </c>
      <c r="AK754" s="98">
        <v>51</v>
      </c>
      <c r="AL754" s="76">
        <v>11</v>
      </c>
      <c r="AM754" s="76">
        <v>15</v>
      </c>
      <c r="AN754" s="77">
        <v>18</v>
      </c>
      <c r="AO754" s="77">
        <v>72</v>
      </c>
      <c r="AP754" s="77">
        <v>88</v>
      </c>
      <c r="AQ754" s="77">
        <v>6</v>
      </c>
      <c r="AR754" s="77">
        <f t="shared" si="586"/>
        <v>184</v>
      </c>
      <c r="AS754" s="77">
        <v>26</v>
      </c>
      <c r="AT754" s="78">
        <v>6</v>
      </c>
      <c r="AU754" s="79">
        <v>16</v>
      </c>
      <c r="AV754" s="80">
        <f t="shared" si="561"/>
        <v>28.666666666666668</v>
      </c>
      <c r="AW754" s="80">
        <f t="shared" si="562"/>
        <v>39.325842696629216</v>
      </c>
      <c r="AX754" s="80">
        <f t="shared" si="563"/>
        <v>49.275362318840585</v>
      </c>
      <c r="AY754" s="81">
        <f t="shared" si="564"/>
        <v>11.111111111111111</v>
      </c>
      <c r="AZ754" s="81">
        <f t="shared" si="565"/>
        <v>33.027522935779821</v>
      </c>
      <c r="BA754" s="81">
        <f t="shared" si="566"/>
        <v>59.13978494623656</v>
      </c>
      <c r="BB754" s="81">
        <f t="shared" si="567"/>
        <v>45.049504950495049</v>
      </c>
      <c r="BC754" s="81">
        <f t="shared" si="568"/>
        <v>36.781609195402297</v>
      </c>
      <c r="BD754" s="82">
        <f t="shared" si="587"/>
        <v>76</v>
      </c>
      <c r="BE754" s="83">
        <v>13</v>
      </c>
      <c r="BF754" s="83">
        <v>15</v>
      </c>
      <c r="BG754" s="83">
        <v>23</v>
      </c>
      <c r="BH754" s="83">
        <v>86</v>
      </c>
      <c r="BI754" s="83">
        <v>97</v>
      </c>
      <c r="BJ754" s="83">
        <v>8</v>
      </c>
      <c r="BK754" s="77">
        <f t="shared" si="588"/>
        <v>214</v>
      </c>
      <c r="BL754" s="83">
        <f t="shared" si="569"/>
        <v>12</v>
      </c>
      <c r="BM754" s="84">
        <v>15</v>
      </c>
      <c r="BN754" s="83">
        <f t="shared" si="570"/>
        <v>14</v>
      </c>
      <c r="BO754" s="83">
        <f t="shared" si="571"/>
        <v>22</v>
      </c>
      <c r="BP754" s="83">
        <f t="shared" si="572"/>
        <v>74</v>
      </c>
      <c r="BQ754" s="83">
        <f t="shared" si="573"/>
        <v>93</v>
      </c>
      <c r="BR754" s="83">
        <f t="shared" si="574"/>
        <v>8</v>
      </c>
      <c r="BS754" s="77">
        <f t="shared" si="589"/>
        <v>197</v>
      </c>
      <c r="BT754" s="83">
        <f t="shared" si="575"/>
        <v>0</v>
      </c>
      <c r="BU754" s="77"/>
      <c r="BV754" s="83">
        <f t="shared" si="576"/>
        <v>0</v>
      </c>
      <c r="BW754" s="83">
        <f t="shared" si="577"/>
        <v>0</v>
      </c>
      <c r="BX754" s="83">
        <f t="shared" si="578"/>
        <v>0</v>
      </c>
      <c r="BY754" s="83">
        <f t="shared" si="579"/>
        <v>0</v>
      </c>
      <c r="BZ754" s="83">
        <f t="shared" si="580"/>
        <v>0</v>
      </c>
      <c r="CA754" s="77">
        <f t="shared" si="590"/>
        <v>0</v>
      </c>
      <c r="CC754" s="77"/>
      <c r="CI754" s="77">
        <f t="shared" si="591"/>
        <v>0</v>
      </c>
      <c r="CP754" s="77">
        <f t="shared" si="592"/>
        <v>0</v>
      </c>
      <c r="CQ754" s="85">
        <f t="shared" si="581"/>
        <v>1</v>
      </c>
      <c r="CR754" s="77"/>
      <c r="CS754" s="85">
        <f t="shared" si="550"/>
        <v>1</v>
      </c>
      <c r="CT754" s="85">
        <f t="shared" si="551"/>
        <v>1</v>
      </c>
      <c r="CU754" s="85">
        <f t="shared" si="552"/>
        <v>12</v>
      </c>
      <c r="CV754" s="85">
        <f t="shared" si="553"/>
        <v>4</v>
      </c>
      <c r="CW754" s="85">
        <f t="shared" si="549"/>
        <v>0</v>
      </c>
      <c r="CX754" s="77">
        <f t="shared" si="593"/>
        <v>17</v>
      </c>
      <c r="CY754" s="85">
        <v>1</v>
      </c>
      <c r="CZ754" s="85">
        <v>1</v>
      </c>
      <c r="DA754" s="85">
        <v>1</v>
      </c>
      <c r="DB754" s="85">
        <v>12</v>
      </c>
      <c r="DC754" s="85">
        <v>4</v>
      </c>
      <c r="DD754" s="85">
        <v>0</v>
      </c>
      <c r="ET754" s="85">
        <v>11</v>
      </c>
      <c r="EU754" s="85">
        <v>11</v>
      </c>
      <c r="EV754" s="85">
        <v>10</v>
      </c>
      <c r="EW754" s="85">
        <v>68</v>
      </c>
      <c r="EX754" s="85">
        <v>75</v>
      </c>
      <c r="EY754" s="85">
        <v>6</v>
      </c>
      <c r="EZ754" s="85">
        <v>1</v>
      </c>
      <c r="FA754" s="85">
        <v>3</v>
      </c>
      <c r="FB754" s="85">
        <v>12</v>
      </c>
      <c r="FC754" s="85">
        <v>6</v>
      </c>
      <c r="FD754" s="85">
        <v>18</v>
      </c>
      <c r="FE754" s="85">
        <v>2</v>
      </c>
      <c r="FL754" s="86">
        <f t="shared" si="594"/>
        <v>77.199999999999989</v>
      </c>
      <c r="FM754" s="99">
        <f t="shared" si="582"/>
        <v>3</v>
      </c>
      <c r="FN754" s="99">
        <f t="shared" si="583"/>
        <v>0</v>
      </c>
      <c r="FO754" s="100">
        <f t="shared" si="584"/>
        <v>0.51</v>
      </c>
      <c r="FP754" s="100">
        <f t="shared" si="585"/>
        <v>0</v>
      </c>
      <c r="FQ754" s="101">
        <v>0.1331564015740824</v>
      </c>
      <c r="FR754" s="101">
        <v>-2.8441807712441081E-2</v>
      </c>
      <c r="FS754" s="101">
        <v>0.1527152715271527</v>
      </c>
      <c r="FT754" s="100" t="s">
        <v>2216</v>
      </c>
      <c r="FU754" s="100" t="s">
        <v>1645</v>
      </c>
      <c r="FV754" s="100" t="s">
        <v>2029</v>
      </c>
      <c r="FW754" s="100" t="s">
        <v>1893</v>
      </c>
      <c r="FX754" s="100" t="s">
        <v>2339</v>
      </c>
      <c r="FY754" s="100" t="s">
        <v>1709</v>
      </c>
      <c r="FZ754" s="100" t="s">
        <v>2293</v>
      </c>
      <c r="GA754" s="100" t="s">
        <v>2325</v>
      </c>
      <c r="GB754" s="100"/>
    </row>
    <row r="755" spans="1:184" hidden="1" x14ac:dyDescent="0.25">
      <c r="A755" s="32" t="s">
        <v>742</v>
      </c>
      <c r="B755" s="90" t="s">
        <v>743</v>
      </c>
      <c r="C755" s="41" t="str">
        <f>'[1]Özet tablo'!P754</f>
        <v>ORDU</v>
      </c>
      <c r="D755" s="41"/>
      <c r="E755" s="41"/>
      <c r="F755" s="41"/>
      <c r="G755" s="91">
        <v>27</v>
      </c>
      <c r="H755" s="91">
        <v>103</v>
      </c>
      <c r="I755" s="91">
        <v>58</v>
      </c>
      <c r="J755" s="91">
        <v>188</v>
      </c>
      <c r="K755" s="92">
        <v>25</v>
      </c>
      <c r="L755" s="92">
        <v>97</v>
      </c>
      <c r="M755" s="92">
        <v>77</v>
      </c>
      <c r="N755" s="92">
        <v>199</v>
      </c>
      <c r="O755" s="93">
        <v>36</v>
      </c>
      <c r="P755" s="40">
        <v>12</v>
      </c>
      <c r="Q755" s="94">
        <f t="shared" si="597"/>
        <v>11</v>
      </c>
      <c r="R755" s="95">
        <f t="shared" si="598"/>
        <v>5.8510638297872342E-2</v>
      </c>
      <c r="S755" s="96">
        <v>216</v>
      </c>
      <c r="T755" s="96">
        <v>296</v>
      </c>
      <c r="U755" s="96">
        <v>226</v>
      </c>
      <c r="V755" s="96">
        <v>304</v>
      </c>
      <c r="W755" s="96">
        <v>522</v>
      </c>
      <c r="X755" s="96">
        <v>738</v>
      </c>
      <c r="Y755" s="73">
        <f t="shared" si="554"/>
        <v>11.574074074074074</v>
      </c>
      <c r="Z755" s="73">
        <f t="shared" si="555"/>
        <v>32.770270270270267</v>
      </c>
      <c r="AA755" s="73">
        <f t="shared" si="556"/>
        <v>44.690265486725664</v>
      </c>
      <c r="AB755" s="73">
        <f t="shared" si="557"/>
        <v>37.931034482758619</v>
      </c>
      <c r="AC755" s="73">
        <f t="shared" si="558"/>
        <v>30.21680216802168</v>
      </c>
      <c r="AD755" s="97">
        <f t="shared" si="559"/>
        <v>324</v>
      </c>
      <c r="AE755" s="40">
        <f t="shared" si="560"/>
        <v>125</v>
      </c>
      <c r="AF755" s="98">
        <v>253</v>
      </c>
      <c r="AG755" s="98">
        <v>177</v>
      </c>
      <c r="AH755" s="98">
        <v>257</v>
      </c>
      <c r="AI755" s="98">
        <v>198</v>
      </c>
      <c r="AJ755" s="98">
        <v>66</v>
      </c>
      <c r="AK755" s="98">
        <v>59</v>
      </c>
      <c r="AL755" s="76">
        <v>9</v>
      </c>
      <c r="AM755" s="76">
        <v>13</v>
      </c>
      <c r="AN755" s="77">
        <v>15</v>
      </c>
      <c r="AO755" s="77">
        <v>56</v>
      </c>
      <c r="AP755" s="77">
        <v>71</v>
      </c>
      <c r="AQ755" s="77">
        <v>2</v>
      </c>
      <c r="AR755" s="77">
        <f t="shared" si="586"/>
        <v>144</v>
      </c>
      <c r="AS755" s="77">
        <v>13</v>
      </c>
      <c r="AT755" s="78">
        <v>28</v>
      </c>
      <c r="AU755" s="79">
        <v>37</v>
      </c>
      <c r="AV755" s="80">
        <f t="shared" si="561"/>
        <v>20</v>
      </c>
      <c r="AW755" s="80">
        <f t="shared" si="562"/>
        <v>25.494505494505493</v>
      </c>
      <c r="AX755" s="80">
        <f t="shared" si="563"/>
        <v>30.303030303030305</v>
      </c>
      <c r="AY755" s="81">
        <f t="shared" si="564"/>
        <v>8.4745762711864394</v>
      </c>
      <c r="AZ755" s="81">
        <f t="shared" si="565"/>
        <v>21.789883268482491</v>
      </c>
      <c r="BA755" s="81">
        <f t="shared" si="566"/>
        <v>51.515151515151516</v>
      </c>
      <c r="BB755" s="81">
        <f t="shared" si="567"/>
        <v>36.852207293666027</v>
      </c>
      <c r="BC755" s="81">
        <f t="shared" si="568"/>
        <v>34.240362811791378</v>
      </c>
      <c r="BD755" s="82">
        <f t="shared" si="587"/>
        <v>128</v>
      </c>
      <c r="BE755" s="83">
        <v>9</v>
      </c>
      <c r="BF755" s="83">
        <v>11</v>
      </c>
      <c r="BG755" s="83">
        <v>12</v>
      </c>
      <c r="BH755" s="83">
        <v>46</v>
      </c>
      <c r="BI755" s="83">
        <v>76</v>
      </c>
      <c r="BJ755" s="83">
        <v>4</v>
      </c>
      <c r="BK755" s="77">
        <f t="shared" si="588"/>
        <v>138</v>
      </c>
      <c r="BL755" s="83">
        <f t="shared" si="569"/>
        <v>9</v>
      </c>
      <c r="BM755" s="84">
        <v>13</v>
      </c>
      <c r="BN755" s="83">
        <f t="shared" si="570"/>
        <v>11</v>
      </c>
      <c r="BO755" s="83">
        <f t="shared" si="571"/>
        <v>12</v>
      </c>
      <c r="BP755" s="83">
        <f t="shared" si="572"/>
        <v>46</v>
      </c>
      <c r="BQ755" s="83">
        <f t="shared" si="573"/>
        <v>76</v>
      </c>
      <c r="BR755" s="83">
        <f t="shared" si="574"/>
        <v>4</v>
      </c>
      <c r="BS755" s="77">
        <f t="shared" si="589"/>
        <v>138</v>
      </c>
      <c r="BT755" s="83">
        <f t="shared" si="575"/>
        <v>0</v>
      </c>
      <c r="BU755" s="77"/>
      <c r="BV755" s="83">
        <f t="shared" si="576"/>
        <v>0</v>
      </c>
      <c r="BW755" s="83">
        <f t="shared" si="577"/>
        <v>0</v>
      </c>
      <c r="BX755" s="83">
        <f t="shared" si="578"/>
        <v>0</v>
      </c>
      <c r="BY755" s="83">
        <f t="shared" si="579"/>
        <v>0</v>
      </c>
      <c r="BZ755" s="83">
        <f t="shared" si="580"/>
        <v>0</v>
      </c>
      <c r="CA755" s="77">
        <f t="shared" si="590"/>
        <v>0</v>
      </c>
      <c r="CC755" s="77"/>
      <c r="CI755" s="77">
        <f t="shared" si="591"/>
        <v>0</v>
      </c>
      <c r="CP755" s="77">
        <f t="shared" si="592"/>
        <v>0</v>
      </c>
      <c r="CQ755" s="85">
        <f t="shared" si="581"/>
        <v>0</v>
      </c>
      <c r="CR755" s="77"/>
      <c r="CS755" s="85">
        <f t="shared" si="550"/>
        <v>0</v>
      </c>
      <c r="CT755" s="85">
        <f t="shared" si="551"/>
        <v>0</v>
      </c>
      <c r="CU755" s="85">
        <f t="shared" si="552"/>
        <v>0</v>
      </c>
      <c r="CV755" s="85">
        <f t="shared" si="553"/>
        <v>0</v>
      </c>
      <c r="CW755" s="85">
        <f t="shared" si="549"/>
        <v>0</v>
      </c>
      <c r="CX755" s="77">
        <f t="shared" si="593"/>
        <v>0</v>
      </c>
      <c r="ET755" s="85">
        <v>8</v>
      </c>
      <c r="EU755" s="85">
        <v>8</v>
      </c>
      <c r="EV755" s="85">
        <v>7</v>
      </c>
      <c r="EW755" s="85">
        <v>36</v>
      </c>
      <c r="EX755" s="85">
        <v>55</v>
      </c>
      <c r="EY755" s="85">
        <v>3</v>
      </c>
      <c r="EZ755" s="85">
        <v>1</v>
      </c>
      <c r="FA755" s="85">
        <v>3</v>
      </c>
      <c r="FB755" s="85">
        <v>5</v>
      </c>
      <c r="FC755" s="85">
        <v>10</v>
      </c>
      <c r="FD755" s="85">
        <v>21</v>
      </c>
      <c r="FE755" s="85">
        <v>1</v>
      </c>
      <c r="FL755" s="86">
        <f t="shared" si="594"/>
        <v>161.5</v>
      </c>
      <c r="FM755" s="99">
        <f t="shared" si="582"/>
        <v>8</v>
      </c>
      <c r="FN755" s="99">
        <f t="shared" si="583"/>
        <v>1</v>
      </c>
      <c r="FO755" s="100">
        <f t="shared" si="584"/>
        <v>1.36</v>
      </c>
      <c r="FP755" s="100">
        <f t="shared" si="585"/>
        <v>171</v>
      </c>
      <c r="FQ755" s="101">
        <v>0.22217901518027081</v>
      </c>
      <c r="FR755" s="101">
        <v>7.1594055085112934E-2</v>
      </c>
      <c r="FS755" s="101">
        <v>7.4528479818936136E-2</v>
      </c>
      <c r="FT755" s="100" t="s">
        <v>2040</v>
      </c>
      <c r="FU755" s="100" t="s">
        <v>2041</v>
      </c>
      <c r="FV755" s="100" t="s">
        <v>1623</v>
      </c>
      <c r="FW755" s="100" t="s">
        <v>1799</v>
      </c>
      <c r="FX755" s="100" t="s">
        <v>1808</v>
      </c>
      <c r="FY755" s="100" t="s">
        <v>1648</v>
      </c>
      <c r="FZ755" s="100" t="s">
        <v>2042</v>
      </c>
      <c r="GA755" s="100" t="s">
        <v>1568</v>
      </c>
      <c r="GB755" s="100"/>
    </row>
    <row r="756" spans="1:184" hidden="1" x14ac:dyDescent="0.25">
      <c r="A756" s="102" t="s">
        <v>742</v>
      </c>
      <c r="B756" s="103" t="s">
        <v>744</v>
      </c>
      <c r="C756" s="41" t="str">
        <f>'[1]Özet tablo'!P755</f>
        <v>ORDU</v>
      </c>
      <c r="D756" s="41"/>
      <c r="E756" s="41"/>
      <c r="F756" s="41"/>
      <c r="G756" s="104">
        <v>230</v>
      </c>
      <c r="H756" s="104">
        <v>1091</v>
      </c>
      <c r="I756" s="104">
        <v>1813</v>
      </c>
      <c r="J756" s="104">
        <v>3134</v>
      </c>
      <c r="K756" s="92">
        <v>270</v>
      </c>
      <c r="L756" s="92">
        <v>1041</v>
      </c>
      <c r="M756" s="92">
        <v>1935</v>
      </c>
      <c r="N756" s="92">
        <v>3246</v>
      </c>
      <c r="O756" s="93">
        <v>68</v>
      </c>
      <c r="P756" s="40">
        <v>443</v>
      </c>
      <c r="Q756" s="94">
        <f t="shared" si="597"/>
        <v>112</v>
      </c>
      <c r="R756" s="95">
        <f t="shared" si="598"/>
        <v>3.5737077217613274E-2</v>
      </c>
      <c r="S756" s="96">
        <v>2087</v>
      </c>
      <c r="T756" s="96">
        <v>2571</v>
      </c>
      <c r="U756" s="96">
        <v>1999</v>
      </c>
      <c r="V756" s="96">
        <v>2666</v>
      </c>
      <c r="W756" s="96">
        <v>4570</v>
      </c>
      <c r="X756" s="96">
        <v>6657</v>
      </c>
      <c r="Y756" s="73">
        <f t="shared" si="554"/>
        <v>12.937230474365116</v>
      </c>
      <c r="Z756" s="73">
        <f t="shared" si="555"/>
        <v>40.490081680280049</v>
      </c>
      <c r="AA756" s="73">
        <f t="shared" si="556"/>
        <v>78.03901950975488</v>
      </c>
      <c r="AB756" s="73">
        <f t="shared" si="557"/>
        <v>56.914660831509842</v>
      </c>
      <c r="AC756" s="73">
        <f t="shared" si="558"/>
        <v>43.12753492564218</v>
      </c>
      <c r="AD756" s="97">
        <f t="shared" si="559"/>
        <v>1969</v>
      </c>
      <c r="AE756" s="40">
        <f t="shared" si="560"/>
        <v>439</v>
      </c>
      <c r="AF756" s="98">
        <v>2792</v>
      </c>
      <c r="AG756" s="98">
        <v>2073</v>
      </c>
      <c r="AH756" s="98">
        <v>2827</v>
      </c>
      <c r="AI756" s="98">
        <v>1974</v>
      </c>
      <c r="AJ756" s="98">
        <v>677</v>
      </c>
      <c r="AK756" s="98">
        <v>594</v>
      </c>
      <c r="AL756" s="76">
        <v>55</v>
      </c>
      <c r="AM756" s="76">
        <v>134</v>
      </c>
      <c r="AN756" s="77">
        <v>267</v>
      </c>
      <c r="AO756" s="77">
        <v>1118</v>
      </c>
      <c r="AP756" s="77">
        <v>2015</v>
      </c>
      <c r="AQ756" s="77">
        <v>64</v>
      </c>
      <c r="AR756" s="77">
        <f t="shared" si="586"/>
        <v>3464</v>
      </c>
      <c r="AS756" s="77">
        <v>539</v>
      </c>
      <c r="AT756" s="78">
        <v>45</v>
      </c>
      <c r="AU756" s="79">
        <v>163</v>
      </c>
      <c r="AV756" s="80">
        <f t="shared" si="561"/>
        <v>44.650358290091425</v>
      </c>
      <c r="AW756" s="80">
        <f t="shared" si="562"/>
        <v>55.363465944594878</v>
      </c>
      <c r="AX756" s="80">
        <f t="shared" si="563"/>
        <v>78.01418439716312</v>
      </c>
      <c r="AY756" s="81">
        <f t="shared" si="564"/>
        <v>12.879884225759769</v>
      </c>
      <c r="AZ756" s="81">
        <f t="shared" si="565"/>
        <v>39.547223204810756</v>
      </c>
      <c r="BA756" s="81">
        <f t="shared" si="566"/>
        <v>83.85514900037721</v>
      </c>
      <c r="BB756" s="81">
        <f t="shared" si="567"/>
        <v>60.989412194231477</v>
      </c>
      <c r="BC756" s="81">
        <f t="shared" si="568"/>
        <v>52.709568162574094</v>
      </c>
      <c r="BD756" s="82">
        <f t="shared" si="587"/>
        <v>428</v>
      </c>
      <c r="BE756" s="83">
        <v>63</v>
      </c>
      <c r="BF756" s="83">
        <v>211</v>
      </c>
      <c r="BG756" s="83">
        <v>307</v>
      </c>
      <c r="BH756" s="83">
        <v>1087</v>
      </c>
      <c r="BI756" s="83">
        <v>2124</v>
      </c>
      <c r="BJ756" s="83">
        <v>122</v>
      </c>
      <c r="BK756" s="77">
        <f t="shared" si="588"/>
        <v>3640</v>
      </c>
      <c r="BL756" s="83">
        <f t="shared" si="569"/>
        <v>42</v>
      </c>
      <c r="BM756" s="84">
        <v>90</v>
      </c>
      <c r="BN756" s="83">
        <f t="shared" si="570"/>
        <v>148</v>
      </c>
      <c r="BO756" s="83">
        <f t="shared" si="571"/>
        <v>123</v>
      </c>
      <c r="BP756" s="83">
        <f t="shared" si="572"/>
        <v>781</v>
      </c>
      <c r="BQ756" s="83">
        <f t="shared" si="573"/>
        <v>1877</v>
      </c>
      <c r="BR756" s="83">
        <f t="shared" si="574"/>
        <v>113</v>
      </c>
      <c r="BS756" s="77">
        <f t="shared" si="589"/>
        <v>2894</v>
      </c>
      <c r="BT756" s="83">
        <f t="shared" si="575"/>
        <v>4</v>
      </c>
      <c r="BU756" s="77">
        <v>12</v>
      </c>
      <c r="BV756" s="83">
        <f t="shared" si="576"/>
        <v>14</v>
      </c>
      <c r="BW756" s="83">
        <f t="shared" si="577"/>
        <v>34</v>
      </c>
      <c r="BX756" s="83">
        <f t="shared" si="578"/>
        <v>75</v>
      </c>
      <c r="BY756" s="83">
        <f t="shared" si="579"/>
        <v>119</v>
      </c>
      <c r="BZ756" s="83">
        <f t="shared" si="580"/>
        <v>5</v>
      </c>
      <c r="CA756" s="77">
        <f t="shared" si="590"/>
        <v>233</v>
      </c>
      <c r="CB756" s="85">
        <v>17</v>
      </c>
      <c r="CC756" s="77">
        <v>32</v>
      </c>
      <c r="CD756" s="85">
        <v>49</v>
      </c>
      <c r="CE756" s="85">
        <v>150</v>
      </c>
      <c r="CF756" s="85">
        <v>231</v>
      </c>
      <c r="CG756" s="85">
        <v>128</v>
      </c>
      <c r="CH756" s="85">
        <v>4</v>
      </c>
      <c r="CI756" s="77">
        <f t="shared" si="591"/>
        <v>513</v>
      </c>
      <c r="CP756" s="77">
        <f t="shared" si="592"/>
        <v>0</v>
      </c>
      <c r="CQ756" s="85">
        <f t="shared" si="581"/>
        <v>0</v>
      </c>
      <c r="CR756" s="77"/>
      <c r="CS756" s="85">
        <f t="shared" si="550"/>
        <v>0</v>
      </c>
      <c r="CT756" s="85">
        <f t="shared" si="551"/>
        <v>0</v>
      </c>
      <c r="CU756" s="85">
        <f t="shared" si="552"/>
        <v>0</v>
      </c>
      <c r="CV756" s="85">
        <f t="shared" si="553"/>
        <v>0</v>
      </c>
      <c r="CW756" s="85">
        <f t="shared" si="549"/>
        <v>0</v>
      </c>
      <c r="CX756" s="77">
        <f t="shared" si="593"/>
        <v>0</v>
      </c>
      <c r="DP756" s="85">
        <v>1</v>
      </c>
      <c r="DQ756" s="85">
        <v>5</v>
      </c>
      <c r="DR756" s="85">
        <v>19</v>
      </c>
      <c r="DS756" s="85">
        <v>43</v>
      </c>
      <c r="DT756" s="85">
        <v>10</v>
      </c>
      <c r="DU756" s="85">
        <v>0</v>
      </c>
      <c r="DV756" s="85">
        <v>3</v>
      </c>
      <c r="DW756" s="85">
        <v>11</v>
      </c>
      <c r="DX756" s="85">
        <v>4</v>
      </c>
      <c r="DY756" s="85">
        <v>57</v>
      </c>
      <c r="DZ756" s="85">
        <v>113</v>
      </c>
      <c r="EA756" s="85">
        <v>5</v>
      </c>
      <c r="EB756" s="85">
        <v>1</v>
      </c>
      <c r="EC756" s="85">
        <v>3</v>
      </c>
      <c r="ED756" s="85">
        <v>30</v>
      </c>
      <c r="EE756" s="85">
        <v>18</v>
      </c>
      <c r="EF756" s="85">
        <v>6</v>
      </c>
      <c r="EG756" s="85">
        <v>0</v>
      </c>
      <c r="ET756" s="85">
        <v>36</v>
      </c>
      <c r="EU756" s="85">
        <v>91</v>
      </c>
      <c r="EV756" s="85">
        <v>24</v>
      </c>
      <c r="EW756" s="85">
        <v>330</v>
      </c>
      <c r="EX756" s="85">
        <v>1326</v>
      </c>
      <c r="EY756" s="85">
        <v>69</v>
      </c>
      <c r="EZ756" s="85">
        <v>5</v>
      </c>
      <c r="FA756" s="85">
        <v>52</v>
      </c>
      <c r="FB756" s="85">
        <v>80</v>
      </c>
      <c r="FC756" s="85">
        <v>408</v>
      </c>
      <c r="FD756" s="85">
        <v>541</v>
      </c>
      <c r="FE756" s="85">
        <v>44</v>
      </c>
      <c r="FL756" s="86">
        <f t="shared" si="594"/>
        <v>118.69999999999982</v>
      </c>
      <c r="FM756" s="99">
        <f t="shared" si="582"/>
        <v>5</v>
      </c>
      <c r="FN756" s="99">
        <f t="shared" si="583"/>
        <v>1</v>
      </c>
      <c r="FO756" s="100">
        <f t="shared" si="584"/>
        <v>0.85</v>
      </c>
      <c r="FP756" s="100">
        <f t="shared" si="585"/>
        <v>171</v>
      </c>
      <c r="FQ756" s="101">
        <v>-7.6800612631494167E-2</v>
      </c>
      <c r="FR756" s="101">
        <v>-6.0907802199314652E-2</v>
      </c>
      <c r="FS756" s="101">
        <v>-0.10654008438818549</v>
      </c>
      <c r="FT756" s="100" t="s">
        <v>2159</v>
      </c>
      <c r="FU756" s="100" t="s">
        <v>1643</v>
      </c>
      <c r="FV756" s="100" t="s">
        <v>2288</v>
      </c>
      <c r="FW756" s="100" t="s">
        <v>2227</v>
      </c>
      <c r="FX756" s="100" t="s">
        <v>2241</v>
      </c>
      <c r="FY756" s="100" t="s">
        <v>2335</v>
      </c>
      <c r="FZ756" s="100" t="s">
        <v>1481</v>
      </c>
      <c r="GA756" s="100" t="s">
        <v>1523</v>
      </c>
      <c r="GB756" s="100"/>
    </row>
    <row r="757" spans="1:184" hidden="1" x14ac:dyDescent="0.25">
      <c r="A757" s="32" t="s">
        <v>742</v>
      </c>
      <c r="B757" s="90" t="s">
        <v>745</v>
      </c>
      <c r="C757" s="41" t="str">
        <f>'[1]Özet tablo'!P756</f>
        <v>ORDU</v>
      </c>
      <c r="D757" s="41"/>
      <c r="E757" s="41"/>
      <c r="F757" s="41"/>
      <c r="G757" s="91">
        <v>34</v>
      </c>
      <c r="H757" s="91">
        <v>109</v>
      </c>
      <c r="I757" s="91">
        <v>90</v>
      </c>
      <c r="J757" s="91">
        <v>233</v>
      </c>
      <c r="K757" s="92">
        <v>32</v>
      </c>
      <c r="L757" s="92">
        <v>88</v>
      </c>
      <c r="M757" s="92">
        <v>119</v>
      </c>
      <c r="N757" s="92">
        <v>239</v>
      </c>
      <c r="O757" s="93">
        <v>50</v>
      </c>
      <c r="P757" s="40">
        <v>31</v>
      </c>
      <c r="Q757" s="94">
        <f t="shared" si="597"/>
        <v>6</v>
      </c>
      <c r="R757" s="95">
        <f t="shared" si="598"/>
        <v>2.575107296137339E-2</v>
      </c>
      <c r="S757" s="96">
        <v>220</v>
      </c>
      <c r="T757" s="96">
        <v>289</v>
      </c>
      <c r="U757" s="96">
        <v>242</v>
      </c>
      <c r="V757" s="96">
        <v>321</v>
      </c>
      <c r="W757" s="96">
        <v>531</v>
      </c>
      <c r="X757" s="96">
        <v>751</v>
      </c>
      <c r="Y757" s="73">
        <f t="shared" si="554"/>
        <v>14.545454545454545</v>
      </c>
      <c r="Z757" s="73">
        <f t="shared" si="555"/>
        <v>30.449826989619378</v>
      </c>
      <c r="AA757" s="73">
        <f t="shared" si="556"/>
        <v>57.02479338842975</v>
      </c>
      <c r="AB757" s="73">
        <f t="shared" si="557"/>
        <v>42.561205273069682</v>
      </c>
      <c r="AC757" s="73">
        <f t="shared" si="558"/>
        <v>34.354194407456724</v>
      </c>
      <c r="AD757" s="97">
        <f t="shared" si="559"/>
        <v>305</v>
      </c>
      <c r="AE757" s="40">
        <f t="shared" si="560"/>
        <v>104</v>
      </c>
      <c r="AF757" s="98">
        <v>345</v>
      </c>
      <c r="AG757" s="98">
        <v>261</v>
      </c>
      <c r="AH757" s="98">
        <v>327</v>
      </c>
      <c r="AI757" s="98">
        <v>233</v>
      </c>
      <c r="AJ757" s="98">
        <v>83</v>
      </c>
      <c r="AK757" s="98">
        <v>81</v>
      </c>
      <c r="AL757" s="76">
        <v>10</v>
      </c>
      <c r="AM757" s="76">
        <v>16</v>
      </c>
      <c r="AN757" s="77">
        <v>22</v>
      </c>
      <c r="AO757" s="77">
        <v>96</v>
      </c>
      <c r="AP757" s="77">
        <v>107</v>
      </c>
      <c r="AQ757" s="77">
        <v>3</v>
      </c>
      <c r="AR757" s="77">
        <f t="shared" si="586"/>
        <v>228</v>
      </c>
      <c r="AS757" s="77">
        <v>23</v>
      </c>
      <c r="AT757" s="78">
        <v>21</v>
      </c>
      <c r="AU757" s="79">
        <v>33</v>
      </c>
      <c r="AV757" s="80">
        <f t="shared" si="561"/>
        <v>22.064777327935222</v>
      </c>
      <c r="AW757" s="80">
        <f t="shared" si="562"/>
        <v>32.678571428571431</v>
      </c>
      <c r="AX757" s="80">
        <f t="shared" si="563"/>
        <v>37.339055793991413</v>
      </c>
      <c r="AY757" s="81">
        <f t="shared" si="564"/>
        <v>8.4291187739463602</v>
      </c>
      <c r="AZ757" s="81">
        <f t="shared" si="565"/>
        <v>29.357798165137616</v>
      </c>
      <c r="BA757" s="81">
        <f t="shared" si="566"/>
        <v>50.949367088607602</v>
      </c>
      <c r="BB757" s="81">
        <f t="shared" si="567"/>
        <v>39.968895800933126</v>
      </c>
      <c r="BC757" s="81">
        <f t="shared" si="568"/>
        <v>31.715771230502597</v>
      </c>
      <c r="BD757" s="82">
        <f t="shared" si="587"/>
        <v>155</v>
      </c>
      <c r="BE757" s="83">
        <v>10</v>
      </c>
      <c r="BF757" s="83">
        <v>14</v>
      </c>
      <c r="BG757" s="83">
        <v>23</v>
      </c>
      <c r="BH757" s="83">
        <v>84</v>
      </c>
      <c r="BI757" s="83">
        <v>114</v>
      </c>
      <c r="BJ757" s="83">
        <v>6</v>
      </c>
      <c r="BK757" s="77">
        <f t="shared" si="588"/>
        <v>227</v>
      </c>
      <c r="BL757" s="83">
        <f t="shared" si="569"/>
        <v>9</v>
      </c>
      <c r="BM757" s="84">
        <v>15</v>
      </c>
      <c r="BN757" s="83">
        <f t="shared" si="570"/>
        <v>13</v>
      </c>
      <c r="BO757" s="83">
        <f t="shared" si="571"/>
        <v>23</v>
      </c>
      <c r="BP757" s="83">
        <f t="shared" si="572"/>
        <v>76</v>
      </c>
      <c r="BQ757" s="83">
        <f t="shared" si="573"/>
        <v>105</v>
      </c>
      <c r="BR757" s="83">
        <f t="shared" si="574"/>
        <v>4</v>
      </c>
      <c r="BS757" s="77">
        <f t="shared" si="589"/>
        <v>208</v>
      </c>
      <c r="BT757" s="83">
        <f t="shared" si="575"/>
        <v>0</v>
      </c>
      <c r="BU757" s="77"/>
      <c r="BV757" s="83">
        <f t="shared" si="576"/>
        <v>0</v>
      </c>
      <c r="BW757" s="83">
        <f t="shared" si="577"/>
        <v>0</v>
      </c>
      <c r="BX757" s="83">
        <f t="shared" si="578"/>
        <v>0</v>
      </c>
      <c r="BY757" s="83">
        <f t="shared" si="579"/>
        <v>0</v>
      </c>
      <c r="BZ757" s="83">
        <f t="shared" si="580"/>
        <v>0</v>
      </c>
      <c r="CA757" s="77">
        <f t="shared" si="590"/>
        <v>0</v>
      </c>
      <c r="CB757" s="85">
        <v>1</v>
      </c>
      <c r="CC757" s="77">
        <v>1</v>
      </c>
      <c r="CD757" s="85">
        <v>1</v>
      </c>
      <c r="CE757" s="85">
        <v>0</v>
      </c>
      <c r="CF757" s="85">
        <v>8</v>
      </c>
      <c r="CG757" s="85">
        <v>9</v>
      </c>
      <c r="CH757" s="85">
        <v>2</v>
      </c>
      <c r="CI757" s="77">
        <f t="shared" si="591"/>
        <v>19</v>
      </c>
      <c r="CP757" s="77">
        <f t="shared" si="592"/>
        <v>0</v>
      </c>
      <c r="CQ757" s="85">
        <f t="shared" si="581"/>
        <v>0</v>
      </c>
      <c r="CR757" s="77"/>
      <c r="CS757" s="85">
        <f t="shared" si="550"/>
        <v>0</v>
      </c>
      <c r="CT757" s="85">
        <f t="shared" si="551"/>
        <v>0</v>
      </c>
      <c r="CU757" s="85">
        <f t="shared" si="552"/>
        <v>0</v>
      </c>
      <c r="CV757" s="85">
        <f t="shared" si="553"/>
        <v>0</v>
      </c>
      <c r="CW757" s="85">
        <f t="shared" si="549"/>
        <v>0</v>
      </c>
      <c r="CX757" s="77">
        <f t="shared" si="593"/>
        <v>0</v>
      </c>
      <c r="ET757" s="85">
        <v>8</v>
      </c>
      <c r="EU757" s="85">
        <v>9</v>
      </c>
      <c r="EV757" s="85">
        <v>6</v>
      </c>
      <c r="EW757" s="85">
        <v>43</v>
      </c>
      <c r="EX757" s="85">
        <v>63</v>
      </c>
      <c r="EY757" s="85">
        <v>2</v>
      </c>
      <c r="EZ757" s="85">
        <v>1</v>
      </c>
      <c r="FA757" s="85">
        <v>4</v>
      </c>
      <c r="FB757" s="85">
        <v>17</v>
      </c>
      <c r="FC757" s="85">
        <v>33</v>
      </c>
      <c r="FD757" s="85">
        <v>42</v>
      </c>
      <c r="FE757" s="85">
        <v>2</v>
      </c>
      <c r="FL757" s="86">
        <f t="shared" si="594"/>
        <v>165</v>
      </c>
      <c r="FM757" s="99">
        <f t="shared" si="582"/>
        <v>8</v>
      </c>
      <c r="FN757" s="99">
        <f t="shared" si="583"/>
        <v>1</v>
      </c>
      <c r="FO757" s="100">
        <f t="shared" si="584"/>
        <v>1.36</v>
      </c>
      <c r="FP757" s="100">
        <f t="shared" si="585"/>
        <v>171</v>
      </c>
      <c r="FQ757" s="101">
        <v>0.24748676233596842</v>
      </c>
      <c r="FR757" s="101">
        <v>0.23376623376623379</v>
      </c>
      <c r="FS757" s="101">
        <v>0.23418604651162797</v>
      </c>
      <c r="FT757" s="100" t="s">
        <v>2175</v>
      </c>
      <c r="FU757" s="100" t="s">
        <v>1675</v>
      </c>
      <c r="FV757" s="100" t="s">
        <v>1751</v>
      </c>
      <c r="FW757" s="100" t="s">
        <v>1775</v>
      </c>
      <c r="FX757" s="100" t="s">
        <v>2017</v>
      </c>
      <c r="FY757" s="100" t="s">
        <v>2003</v>
      </c>
      <c r="FZ757" s="100" t="s">
        <v>1913</v>
      </c>
      <c r="GA757" s="100" t="s">
        <v>2227</v>
      </c>
      <c r="GB757" s="100"/>
    </row>
    <row r="758" spans="1:184" hidden="1" x14ac:dyDescent="0.25">
      <c r="A758" s="32" t="s">
        <v>742</v>
      </c>
      <c r="B758" s="90" t="s">
        <v>746</v>
      </c>
      <c r="C758" s="41" t="str">
        <f>'[1]Özet tablo'!P757</f>
        <v>ORDU</v>
      </c>
      <c r="D758" s="41"/>
      <c r="E758" s="41"/>
      <c r="F758" s="41"/>
      <c r="G758" s="91">
        <v>14</v>
      </c>
      <c r="H758" s="91">
        <v>35</v>
      </c>
      <c r="I758" s="91">
        <v>59</v>
      </c>
      <c r="J758" s="91">
        <v>108</v>
      </c>
      <c r="K758" s="92">
        <v>6</v>
      </c>
      <c r="L758" s="92">
        <v>27</v>
      </c>
      <c r="M758" s="92">
        <v>52</v>
      </c>
      <c r="N758" s="92">
        <v>85</v>
      </c>
      <c r="O758" s="93">
        <v>6</v>
      </c>
      <c r="P758" s="40">
        <v>8</v>
      </c>
      <c r="Q758" s="94">
        <f t="shared" si="597"/>
        <v>-23</v>
      </c>
      <c r="R758" s="95">
        <f t="shared" si="598"/>
        <v>-0.21296296296296297</v>
      </c>
      <c r="S758" s="96">
        <v>76</v>
      </c>
      <c r="T758" s="96">
        <v>91</v>
      </c>
      <c r="U758" s="96">
        <v>87</v>
      </c>
      <c r="V758" s="96">
        <v>113</v>
      </c>
      <c r="W758" s="96">
        <v>178</v>
      </c>
      <c r="X758" s="96">
        <v>254</v>
      </c>
      <c r="Y758" s="73">
        <f t="shared" si="554"/>
        <v>7.8947368421052628</v>
      </c>
      <c r="Z758" s="73">
        <f t="shared" si="555"/>
        <v>29.670329670329672</v>
      </c>
      <c r="AA758" s="73">
        <f t="shared" si="556"/>
        <v>57.47126436781609</v>
      </c>
      <c r="AB758" s="73">
        <f t="shared" si="557"/>
        <v>43.258426966292134</v>
      </c>
      <c r="AC758" s="73">
        <f t="shared" si="558"/>
        <v>32.677165354330704</v>
      </c>
      <c r="AD758" s="97">
        <f t="shared" si="559"/>
        <v>101</v>
      </c>
      <c r="AE758" s="40">
        <f t="shared" si="560"/>
        <v>37</v>
      </c>
      <c r="AF758" s="98">
        <v>97</v>
      </c>
      <c r="AG758" s="98">
        <v>71</v>
      </c>
      <c r="AH758" s="98">
        <v>92</v>
      </c>
      <c r="AI758" s="98">
        <v>60</v>
      </c>
      <c r="AJ758" s="98">
        <v>26</v>
      </c>
      <c r="AK758" s="98">
        <v>24</v>
      </c>
      <c r="AL758" s="76">
        <v>4</v>
      </c>
      <c r="AM758" s="76">
        <v>6</v>
      </c>
      <c r="AN758" s="77">
        <v>3</v>
      </c>
      <c r="AO758" s="77">
        <v>34</v>
      </c>
      <c r="AP758" s="77">
        <v>46</v>
      </c>
      <c r="AQ758" s="77">
        <v>3</v>
      </c>
      <c r="AR758" s="77">
        <f t="shared" si="586"/>
        <v>86</v>
      </c>
      <c r="AS758" s="77">
        <v>15</v>
      </c>
      <c r="AT758" s="78">
        <v>5</v>
      </c>
      <c r="AU758" s="79">
        <v>10</v>
      </c>
      <c r="AV758" s="80">
        <f t="shared" si="561"/>
        <v>28.244274809160309</v>
      </c>
      <c r="AW758" s="80">
        <f t="shared" si="562"/>
        <v>44.736842105263158</v>
      </c>
      <c r="AX758" s="80">
        <f t="shared" si="563"/>
        <v>56.666666666666664</v>
      </c>
      <c r="AY758" s="81">
        <f t="shared" si="564"/>
        <v>4.225352112676056</v>
      </c>
      <c r="AZ758" s="81">
        <f t="shared" si="565"/>
        <v>36.95652173913043</v>
      </c>
      <c r="BA758" s="81">
        <f t="shared" si="566"/>
        <v>70.930232558139537</v>
      </c>
      <c r="BB758" s="81">
        <f t="shared" si="567"/>
        <v>53.370786516853933</v>
      </c>
      <c r="BC758" s="81">
        <f t="shared" si="568"/>
        <v>40.764331210191088</v>
      </c>
      <c r="BD758" s="82">
        <f t="shared" si="587"/>
        <v>25</v>
      </c>
      <c r="BE758" s="83">
        <v>4</v>
      </c>
      <c r="BF758" s="83">
        <v>6</v>
      </c>
      <c r="BG758" s="83">
        <v>1</v>
      </c>
      <c r="BH758" s="83">
        <v>33</v>
      </c>
      <c r="BI758" s="83">
        <v>50</v>
      </c>
      <c r="BJ758" s="83">
        <v>3</v>
      </c>
      <c r="BK758" s="77">
        <f t="shared" si="588"/>
        <v>87</v>
      </c>
      <c r="BL758" s="83">
        <f t="shared" si="569"/>
        <v>4</v>
      </c>
      <c r="BM758" s="84">
        <v>6</v>
      </c>
      <c r="BN758" s="83">
        <f t="shared" si="570"/>
        <v>6</v>
      </c>
      <c r="BO758" s="83">
        <f t="shared" si="571"/>
        <v>1</v>
      </c>
      <c r="BP758" s="83">
        <f t="shared" si="572"/>
        <v>33</v>
      </c>
      <c r="BQ758" s="83">
        <f t="shared" si="573"/>
        <v>50</v>
      </c>
      <c r="BR758" s="83">
        <f t="shared" si="574"/>
        <v>3</v>
      </c>
      <c r="BS758" s="77">
        <f t="shared" si="589"/>
        <v>87</v>
      </c>
      <c r="BT758" s="83">
        <f t="shared" si="575"/>
        <v>0</v>
      </c>
      <c r="BU758" s="77"/>
      <c r="BV758" s="83">
        <f t="shared" si="576"/>
        <v>0</v>
      </c>
      <c r="BW758" s="83">
        <f t="shared" si="577"/>
        <v>0</v>
      </c>
      <c r="BX758" s="83">
        <f t="shared" si="578"/>
        <v>0</v>
      </c>
      <c r="BY758" s="83">
        <f t="shared" si="579"/>
        <v>0</v>
      </c>
      <c r="BZ758" s="83">
        <f t="shared" si="580"/>
        <v>0</v>
      </c>
      <c r="CA758" s="77">
        <f t="shared" si="590"/>
        <v>0</v>
      </c>
      <c r="CC758" s="77"/>
      <c r="CI758" s="77">
        <f t="shared" si="591"/>
        <v>0</v>
      </c>
      <c r="CP758" s="77">
        <f t="shared" si="592"/>
        <v>0</v>
      </c>
      <c r="CQ758" s="85">
        <f t="shared" si="581"/>
        <v>0</v>
      </c>
      <c r="CR758" s="77"/>
      <c r="CS758" s="85">
        <f t="shared" si="550"/>
        <v>0</v>
      </c>
      <c r="CT758" s="85">
        <f t="shared" si="551"/>
        <v>0</v>
      </c>
      <c r="CU758" s="85">
        <f t="shared" si="552"/>
        <v>0</v>
      </c>
      <c r="CV758" s="85">
        <f t="shared" si="553"/>
        <v>0</v>
      </c>
      <c r="CW758" s="85">
        <f t="shared" si="549"/>
        <v>0</v>
      </c>
      <c r="CX758" s="77">
        <f t="shared" si="593"/>
        <v>0</v>
      </c>
      <c r="ET758" s="85">
        <v>4</v>
      </c>
      <c r="EU758" s="85">
        <v>6</v>
      </c>
      <c r="EV758" s="85">
        <v>1</v>
      </c>
      <c r="EW758" s="85">
        <v>33</v>
      </c>
      <c r="EX758" s="85">
        <v>50</v>
      </c>
      <c r="EY758" s="85">
        <v>3</v>
      </c>
      <c r="FL758" s="86">
        <f t="shared" si="594"/>
        <v>18.399999999999991</v>
      </c>
      <c r="FM758" s="99">
        <f t="shared" si="582"/>
        <v>0</v>
      </c>
      <c r="FN758" s="99">
        <f t="shared" si="583"/>
        <v>0</v>
      </c>
      <c r="FO758" s="100">
        <f t="shared" si="584"/>
        <v>0</v>
      </c>
      <c r="FP758" s="100">
        <f t="shared" si="585"/>
        <v>0</v>
      </c>
      <c r="FQ758" s="101">
        <v>0.12139645596403083</v>
      </c>
      <c r="FR758" s="101">
        <v>-1.6673252546540264E-2</v>
      </c>
      <c r="FS758" s="101">
        <v>-3.2232505070993886E-2</v>
      </c>
      <c r="FT758" s="100" t="s">
        <v>2013</v>
      </c>
      <c r="FU758" s="100" t="s">
        <v>2116</v>
      </c>
      <c r="FV758" s="100" t="s">
        <v>2163</v>
      </c>
      <c r="FW758" s="100" t="s">
        <v>1534</v>
      </c>
      <c r="FX758" s="100" t="s">
        <v>2341</v>
      </c>
      <c r="FY758" s="100" t="s">
        <v>1668</v>
      </c>
      <c r="FZ758" s="100" t="s">
        <v>1976</v>
      </c>
      <c r="GA758" s="100" t="s">
        <v>2331</v>
      </c>
      <c r="GB758" s="100"/>
    </row>
    <row r="759" spans="1:184" hidden="1" x14ac:dyDescent="0.25">
      <c r="A759" s="32" t="s">
        <v>742</v>
      </c>
      <c r="B759" s="90" t="s">
        <v>747</v>
      </c>
      <c r="C759" s="41" t="str">
        <f>'[1]Özet tablo'!P758</f>
        <v>ORDU</v>
      </c>
      <c r="D759" s="41"/>
      <c r="E759" s="41"/>
      <c r="F759" s="41"/>
      <c r="G759" s="91">
        <v>3</v>
      </c>
      <c r="H759" s="91">
        <v>89</v>
      </c>
      <c r="I759" s="91">
        <v>92</v>
      </c>
      <c r="J759" s="91">
        <v>184</v>
      </c>
      <c r="K759" s="92">
        <v>1</v>
      </c>
      <c r="L759" s="92">
        <v>72</v>
      </c>
      <c r="M759" s="92">
        <v>125</v>
      </c>
      <c r="N759" s="92">
        <v>198</v>
      </c>
      <c r="O759" s="93">
        <v>30</v>
      </c>
      <c r="P759" s="40">
        <v>19</v>
      </c>
      <c r="Q759" s="94">
        <f t="shared" si="597"/>
        <v>14</v>
      </c>
      <c r="R759" s="95">
        <f t="shared" si="598"/>
        <v>7.6086956521739135E-2</v>
      </c>
      <c r="S759" s="96">
        <v>146</v>
      </c>
      <c r="T759" s="96">
        <v>240</v>
      </c>
      <c r="U759" s="96">
        <v>197</v>
      </c>
      <c r="V759" s="96">
        <v>261</v>
      </c>
      <c r="W759" s="96">
        <v>437</v>
      </c>
      <c r="X759" s="96">
        <v>583</v>
      </c>
      <c r="Y759" s="73">
        <f t="shared" si="554"/>
        <v>0.68493150684931503</v>
      </c>
      <c r="Z759" s="73">
        <f t="shared" si="555"/>
        <v>30</v>
      </c>
      <c r="AA759" s="73">
        <f t="shared" si="556"/>
        <v>69.035532994923855</v>
      </c>
      <c r="AB759" s="73">
        <f t="shared" si="557"/>
        <v>47.597254004576662</v>
      </c>
      <c r="AC759" s="73">
        <f t="shared" si="558"/>
        <v>35.849056603773583</v>
      </c>
      <c r="AD759" s="97">
        <f t="shared" si="559"/>
        <v>229</v>
      </c>
      <c r="AE759" s="40">
        <f t="shared" si="560"/>
        <v>61</v>
      </c>
      <c r="AF759" s="98">
        <v>209</v>
      </c>
      <c r="AG759" s="98">
        <v>166</v>
      </c>
      <c r="AH759" s="98">
        <v>206</v>
      </c>
      <c r="AI759" s="98">
        <v>172</v>
      </c>
      <c r="AJ759" s="98">
        <v>60</v>
      </c>
      <c r="AK759" s="98">
        <v>54</v>
      </c>
      <c r="AL759" s="76">
        <v>9</v>
      </c>
      <c r="AM759" s="76">
        <v>11</v>
      </c>
      <c r="AN759" s="77">
        <v>5</v>
      </c>
      <c r="AO759" s="77">
        <v>50</v>
      </c>
      <c r="AP759" s="77">
        <v>111</v>
      </c>
      <c r="AQ759" s="77">
        <v>2</v>
      </c>
      <c r="AR759" s="77">
        <f t="shared" si="586"/>
        <v>168</v>
      </c>
      <c r="AS759" s="77">
        <v>16</v>
      </c>
      <c r="AT759" s="78">
        <v>9</v>
      </c>
      <c r="AU759" s="79">
        <v>35</v>
      </c>
      <c r="AV759" s="80">
        <f t="shared" si="561"/>
        <v>30.177514792899409</v>
      </c>
      <c r="AW759" s="80">
        <f t="shared" si="562"/>
        <v>38.888888888888893</v>
      </c>
      <c r="AX759" s="80">
        <f t="shared" si="563"/>
        <v>56.395348837209305</v>
      </c>
      <c r="AY759" s="81">
        <f t="shared" si="564"/>
        <v>3.0120481927710845</v>
      </c>
      <c r="AZ759" s="81">
        <f t="shared" si="565"/>
        <v>24.271844660194176</v>
      </c>
      <c r="BA759" s="81">
        <f t="shared" si="566"/>
        <v>66.810344827586206</v>
      </c>
      <c r="BB759" s="81">
        <f t="shared" si="567"/>
        <v>46.803652968036531</v>
      </c>
      <c r="BC759" s="81">
        <f t="shared" si="568"/>
        <v>40.201005025125632</v>
      </c>
      <c r="BD759" s="82">
        <f t="shared" si="587"/>
        <v>77</v>
      </c>
      <c r="BE759" s="83">
        <v>9</v>
      </c>
      <c r="BF759" s="83">
        <v>11</v>
      </c>
      <c r="BG759" s="83">
        <v>17</v>
      </c>
      <c r="BH759" s="83">
        <v>56</v>
      </c>
      <c r="BI759" s="83">
        <v>120</v>
      </c>
      <c r="BJ759" s="83">
        <v>3</v>
      </c>
      <c r="BK759" s="77">
        <f t="shared" si="588"/>
        <v>196</v>
      </c>
      <c r="BL759" s="83">
        <f t="shared" si="569"/>
        <v>8</v>
      </c>
      <c r="BM759" s="84">
        <v>10</v>
      </c>
      <c r="BN759" s="83">
        <f t="shared" si="570"/>
        <v>10</v>
      </c>
      <c r="BO759" s="83">
        <f t="shared" si="571"/>
        <v>17</v>
      </c>
      <c r="BP759" s="83">
        <f t="shared" si="572"/>
        <v>47</v>
      </c>
      <c r="BQ759" s="83">
        <f t="shared" si="573"/>
        <v>114</v>
      </c>
      <c r="BR759" s="83">
        <f t="shared" si="574"/>
        <v>3</v>
      </c>
      <c r="BS759" s="77">
        <f t="shared" si="589"/>
        <v>181</v>
      </c>
      <c r="BT759" s="83">
        <f t="shared" si="575"/>
        <v>0</v>
      </c>
      <c r="BU759" s="77"/>
      <c r="BV759" s="83">
        <f t="shared" si="576"/>
        <v>0</v>
      </c>
      <c r="BW759" s="83">
        <f t="shared" si="577"/>
        <v>0</v>
      </c>
      <c r="BX759" s="83">
        <f t="shared" si="578"/>
        <v>0</v>
      </c>
      <c r="BY759" s="83">
        <f t="shared" si="579"/>
        <v>0</v>
      </c>
      <c r="BZ759" s="83">
        <f t="shared" si="580"/>
        <v>0</v>
      </c>
      <c r="CA759" s="77">
        <f t="shared" si="590"/>
        <v>0</v>
      </c>
      <c r="CC759" s="77"/>
      <c r="CI759" s="77">
        <f t="shared" si="591"/>
        <v>0</v>
      </c>
      <c r="CP759" s="77">
        <f t="shared" si="592"/>
        <v>0</v>
      </c>
      <c r="CQ759" s="85">
        <f t="shared" si="581"/>
        <v>1</v>
      </c>
      <c r="CR759" s="77">
        <v>1</v>
      </c>
      <c r="CS759" s="85">
        <f t="shared" si="550"/>
        <v>1</v>
      </c>
      <c r="CT759" s="85">
        <f t="shared" si="551"/>
        <v>0</v>
      </c>
      <c r="CU759" s="85">
        <f t="shared" si="552"/>
        <v>9</v>
      </c>
      <c r="CV759" s="85">
        <f t="shared" si="553"/>
        <v>6</v>
      </c>
      <c r="CW759" s="85">
        <f t="shared" si="549"/>
        <v>0</v>
      </c>
      <c r="CX759" s="77">
        <f t="shared" si="593"/>
        <v>15</v>
      </c>
      <c r="CY759" s="85">
        <v>1</v>
      </c>
      <c r="CZ759" s="85">
        <v>1</v>
      </c>
      <c r="DA759" s="85">
        <v>0</v>
      </c>
      <c r="DB759" s="85">
        <v>9</v>
      </c>
      <c r="DC759" s="85">
        <v>6</v>
      </c>
      <c r="DD759" s="85">
        <v>0</v>
      </c>
      <c r="ET759" s="85">
        <v>7</v>
      </c>
      <c r="EU759" s="85">
        <v>7</v>
      </c>
      <c r="EV759" s="85">
        <v>16</v>
      </c>
      <c r="EW759" s="85">
        <v>32</v>
      </c>
      <c r="EX759" s="85">
        <v>84</v>
      </c>
      <c r="EY759" s="85">
        <v>3</v>
      </c>
      <c r="EZ759" s="85">
        <v>1</v>
      </c>
      <c r="FA759" s="85">
        <v>3</v>
      </c>
      <c r="FB759" s="85">
        <v>1</v>
      </c>
      <c r="FC759" s="85">
        <v>15</v>
      </c>
      <c r="FD759" s="85">
        <v>30</v>
      </c>
      <c r="FE759" s="85">
        <v>0</v>
      </c>
      <c r="FL759" s="86">
        <f t="shared" si="594"/>
        <v>92.599999999999966</v>
      </c>
      <c r="FM759" s="99">
        <f t="shared" si="582"/>
        <v>4</v>
      </c>
      <c r="FN759" s="99">
        <f t="shared" si="583"/>
        <v>0</v>
      </c>
      <c r="FO759" s="100">
        <f t="shared" si="584"/>
        <v>0.68</v>
      </c>
      <c r="FP759" s="100">
        <f t="shared" si="585"/>
        <v>0</v>
      </c>
      <c r="FQ759" s="101">
        <v>0.59001936880483075</v>
      </c>
      <c r="FR759" s="101">
        <v>0.38268565485918044</v>
      </c>
      <c r="FS759" s="101">
        <v>0.32553606237816768</v>
      </c>
      <c r="FT759" s="100" t="s">
        <v>1459</v>
      </c>
      <c r="FU759" s="100" t="s">
        <v>1416</v>
      </c>
      <c r="FV759" s="100" t="s">
        <v>1604</v>
      </c>
      <c r="FW759" s="100" t="s">
        <v>2351</v>
      </c>
      <c r="FX759" s="100" t="s">
        <v>2221</v>
      </c>
      <c r="FY759" s="100" t="s">
        <v>2280</v>
      </c>
      <c r="FZ759" s="100" t="s">
        <v>2196</v>
      </c>
      <c r="GA759" s="100" t="s">
        <v>1690</v>
      </c>
      <c r="GB759" s="100"/>
    </row>
    <row r="760" spans="1:184" hidden="1" x14ac:dyDescent="0.25">
      <c r="A760" s="32" t="s">
        <v>742</v>
      </c>
      <c r="B760" s="90" t="s">
        <v>748</v>
      </c>
      <c r="C760" s="41" t="str">
        <f>'[1]Özet tablo'!P759</f>
        <v>ORDU</v>
      </c>
      <c r="D760" s="41"/>
      <c r="E760" s="41"/>
      <c r="F760" s="41"/>
      <c r="G760" s="91">
        <v>0</v>
      </c>
      <c r="H760" s="91">
        <v>48</v>
      </c>
      <c r="I760" s="91">
        <v>110</v>
      </c>
      <c r="J760" s="91">
        <v>158</v>
      </c>
      <c r="K760" s="92">
        <v>4</v>
      </c>
      <c r="L760" s="92">
        <v>46</v>
      </c>
      <c r="M760" s="92">
        <v>86</v>
      </c>
      <c r="N760" s="92">
        <v>136</v>
      </c>
      <c r="O760" s="93">
        <v>4</v>
      </c>
      <c r="P760" s="40">
        <v>9</v>
      </c>
      <c r="Q760" s="94">
        <f t="shared" si="597"/>
        <v>-22</v>
      </c>
      <c r="R760" s="95">
        <f t="shared" si="598"/>
        <v>-0.13924050632911392</v>
      </c>
      <c r="S760" s="96">
        <v>146</v>
      </c>
      <c r="T760" s="96">
        <v>206</v>
      </c>
      <c r="U760" s="96">
        <v>150</v>
      </c>
      <c r="V760" s="96">
        <v>198</v>
      </c>
      <c r="W760" s="96">
        <v>356</v>
      </c>
      <c r="X760" s="96">
        <v>502</v>
      </c>
      <c r="Y760" s="73">
        <f t="shared" si="554"/>
        <v>2.7397260273972601</v>
      </c>
      <c r="Z760" s="73">
        <f t="shared" si="555"/>
        <v>22.330097087378643</v>
      </c>
      <c r="AA760" s="73">
        <f t="shared" si="556"/>
        <v>54</v>
      </c>
      <c r="AB760" s="73">
        <f t="shared" si="557"/>
        <v>35.674157303370784</v>
      </c>
      <c r="AC760" s="73">
        <f t="shared" si="558"/>
        <v>26.095617529880478</v>
      </c>
      <c r="AD760" s="97">
        <f t="shared" si="559"/>
        <v>229</v>
      </c>
      <c r="AE760" s="40">
        <f t="shared" si="560"/>
        <v>69</v>
      </c>
      <c r="AF760" s="98">
        <v>184</v>
      </c>
      <c r="AG760" s="98">
        <v>145</v>
      </c>
      <c r="AH760" s="98">
        <v>181</v>
      </c>
      <c r="AI760" s="98">
        <v>142</v>
      </c>
      <c r="AJ760" s="98">
        <v>48</v>
      </c>
      <c r="AK760" s="98">
        <v>50</v>
      </c>
      <c r="AL760" s="76">
        <v>8</v>
      </c>
      <c r="AM760" s="76">
        <v>7</v>
      </c>
      <c r="AN760" s="77">
        <v>3</v>
      </c>
      <c r="AO760" s="77">
        <v>47</v>
      </c>
      <c r="AP760" s="77">
        <v>101</v>
      </c>
      <c r="AQ760" s="77">
        <v>2</v>
      </c>
      <c r="AR760" s="77">
        <f t="shared" si="586"/>
        <v>153</v>
      </c>
      <c r="AS760" s="77">
        <v>18</v>
      </c>
      <c r="AT760" s="78">
        <v>9</v>
      </c>
      <c r="AU760" s="79">
        <v>26</v>
      </c>
      <c r="AV760" s="80">
        <f t="shared" si="561"/>
        <v>30.662020905923342</v>
      </c>
      <c r="AW760" s="80">
        <f t="shared" si="562"/>
        <v>40.866873065015483</v>
      </c>
      <c r="AX760" s="80">
        <f t="shared" si="563"/>
        <v>59.859154929577464</v>
      </c>
      <c r="AY760" s="81">
        <f t="shared" si="564"/>
        <v>2.0689655172413794</v>
      </c>
      <c r="AZ760" s="81">
        <f t="shared" si="565"/>
        <v>25.966850828729282</v>
      </c>
      <c r="BA760" s="81">
        <f t="shared" si="566"/>
        <v>71.578947368421055</v>
      </c>
      <c r="BB760" s="81">
        <f t="shared" si="567"/>
        <v>49.326145552560646</v>
      </c>
      <c r="BC760" s="81">
        <f t="shared" si="568"/>
        <v>41.492537313432834</v>
      </c>
      <c r="BD760" s="82">
        <f t="shared" si="587"/>
        <v>54</v>
      </c>
      <c r="BE760" s="83">
        <v>8</v>
      </c>
      <c r="BF760" s="83">
        <v>10</v>
      </c>
      <c r="BG760" s="83">
        <v>2</v>
      </c>
      <c r="BH760" s="83">
        <v>48</v>
      </c>
      <c r="BI760" s="83">
        <v>111</v>
      </c>
      <c r="BJ760" s="83">
        <v>3</v>
      </c>
      <c r="BK760" s="77">
        <f t="shared" si="588"/>
        <v>164</v>
      </c>
      <c r="BL760" s="83">
        <f t="shared" si="569"/>
        <v>8</v>
      </c>
      <c r="BM760" s="84">
        <v>7</v>
      </c>
      <c r="BN760" s="83">
        <f t="shared" si="570"/>
        <v>10</v>
      </c>
      <c r="BO760" s="83">
        <f t="shared" si="571"/>
        <v>2</v>
      </c>
      <c r="BP760" s="83">
        <f t="shared" si="572"/>
        <v>48</v>
      </c>
      <c r="BQ760" s="83">
        <f t="shared" si="573"/>
        <v>111</v>
      </c>
      <c r="BR760" s="83">
        <f t="shared" si="574"/>
        <v>3</v>
      </c>
      <c r="BS760" s="77">
        <f t="shared" si="589"/>
        <v>164</v>
      </c>
      <c r="BT760" s="83">
        <f t="shared" si="575"/>
        <v>0</v>
      </c>
      <c r="BU760" s="77"/>
      <c r="BV760" s="83">
        <f t="shared" si="576"/>
        <v>0</v>
      </c>
      <c r="BW760" s="83">
        <f t="shared" si="577"/>
        <v>0</v>
      </c>
      <c r="BX760" s="83">
        <f t="shared" si="578"/>
        <v>0</v>
      </c>
      <c r="BY760" s="83">
        <f t="shared" si="579"/>
        <v>0</v>
      </c>
      <c r="BZ760" s="83">
        <f t="shared" si="580"/>
        <v>0</v>
      </c>
      <c r="CA760" s="77">
        <f t="shared" si="590"/>
        <v>0</v>
      </c>
      <c r="CC760" s="77"/>
      <c r="CI760" s="77">
        <f t="shared" si="591"/>
        <v>0</v>
      </c>
      <c r="CP760" s="77">
        <f t="shared" si="592"/>
        <v>0</v>
      </c>
      <c r="CQ760" s="85">
        <f t="shared" si="581"/>
        <v>0</v>
      </c>
      <c r="CR760" s="77"/>
      <c r="CS760" s="85">
        <f t="shared" si="550"/>
        <v>0</v>
      </c>
      <c r="CT760" s="85">
        <f t="shared" si="551"/>
        <v>0</v>
      </c>
      <c r="CU760" s="85">
        <f t="shared" si="552"/>
        <v>0</v>
      </c>
      <c r="CV760" s="85">
        <f t="shared" si="553"/>
        <v>0</v>
      </c>
      <c r="CW760" s="85">
        <f t="shared" si="549"/>
        <v>0</v>
      </c>
      <c r="CX760" s="77">
        <f t="shared" si="593"/>
        <v>0</v>
      </c>
      <c r="ET760" s="85">
        <v>8</v>
      </c>
      <c r="EU760" s="85">
        <v>10</v>
      </c>
      <c r="EV760" s="85">
        <v>2</v>
      </c>
      <c r="EW760" s="85">
        <v>48</v>
      </c>
      <c r="EX760" s="85">
        <v>111</v>
      </c>
      <c r="EY760" s="85">
        <v>3</v>
      </c>
      <c r="FL760" s="86">
        <f t="shared" si="594"/>
        <v>67.099999999999994</v>
      </c>
      <c r="FM760" s="99">
        <f t="shared" si="582"/>
        <v>3</v>
      </c>
      <c r="FN760" s="99">
        <f t="shared" si="583"/>
        <v>0</v>
      </c>
      <c r="FO760" s="100">
        <f t="shared" si="584"/>
        <v>0.51</v>
      </c>
      <c r="FP760" s="100">
        <f t="shared" si="585"/>
        <v>0</v>
      </c>
      <c r="FQ760" s="101">
        <v>0.17223578799097389</v>
      </c>
      <c r="FR760" s="101">
        <v>0.13406187168942696</v>
      </c>
      <c r="FS760" s="101">
        <v>6.4970981517268545E-2</v>
      </c>
      <c r="FT760" s="100" t="s">
        <v>2295</v>
      </c>
      <c r="FU760" s="100" t="s">
        <v>2004</v>
      </c>
      <c r="FV760" s="100" t="s">
        <v>2188</v>
      </c>
      <c r="FW760" s="100" t="s">
        <v>2296</v>
      </c>
      <c r="FX760" s="100" t="s">
        <v>2117</v>
      </c>
      <c r="FY760" s="100" t="s">
        <v>1631</v>
      </c>
      <c r="FZ760" s="100" t="s">
        <v>1510</v>
      </c>
      <c r="GA760" s="100" t="s">
        <v>1969</v>
      </c>
      <c r="GB760" s="100"/>
    </row>
    <row r="761" spans="1:184" hidden="1" x14ac:dyDescent="0.25">
      <c r="A761" s="32" t="s">
        <v>742</v>
      </c>
      <c r="B761" s="90" t="s">
        <v>749</v>
      </c>
      <c r="C761" s="41" t="str">
        <f>'[1]Özet tablo'!P760</f>
        <v>ORDU</v>
      </c>
      <c r="D761" s="41"/>
      <c r="E761" s="41"/>
      <c r="F761" s="41"/>
      <c r="G761" s="91">
        <v>160</v>
      </c>
      <c r="H761" s="91">
        <v>504</v>
      </c>
      <c r="I761" s="91">
        <v>723</v>
      </c>
      <c r="J761" s="91">
        <v>1387</v>
      </c>
      <c r="K761" s="92">
        <v>154</v>
      </c>
      <c r="L761" s="92">
        <v>572</v>
      </c>
      <c r="M761" s="92">
        <v>874</v>
      </c>
      <c r="N761" s="92">
        <v>1600</v>
      </c>
      <c r="O761" s="93">
        <v>76</v>
      </c>
      <c r="P761" s="40">
        <v>141</v>
      </c>
      <c r="Q761" s="94">
        <f t="shared" si="597"/>
        <v>213</v>
      </c>
      <c r="R761" s="95">
        <f t="shared" si="598"/>
        <v>0.15356885364095169</v>
      </c>
      <c r="S761" s="96">
        <v>1093</v>
      </c>
      <c r="T761" s="96">
        <v>1535</v>
      </c>
      <c r="U761" s="96">
        <v>1165</v>
      </c>
      <c r="V761" s="96">
        <v>1536</v>
      </c>
      <c r="W761" s="96">
        <v>2700</v>
      </c>
      <c r="X761" s="96">
        <v>3793</v>
      </c>
      <c r="Y761" s="73">
        <f t="shared" si="554"/>
        <v>14.089661482159194</v>
      </c>
      <c r="Z761" s="73">
        <f t="shared" si="555"/>
        <v>37.263843648208464</v>
      </c>
      <c r="AA761" s="73">
        <f t="shared" si="556"/>
        <v>69.442060085836914</v>
      </c>
      <c r="AB761" s="73">
        <f t="shared" si="557"/>
        <v>51.148148148148152</v>
      </c>
      <c r="AC761" s="73">
        <f t="shared" si="558"/>
        <v>40.469285525968893</v>
      </c>
      <c r="AD761" s="97">
        <f t="shared" si="559"/>
        <v>1319</v>
      </c>
      <c r="AE761" s="40">
        <f t="shared" si="560"/>
        <v>356</v>
      </c>
      <c r="AF761" s="98">
        <v>1515</v>
      </c>
      <c r="AG761" s="98">
        <v>1211</v>
      </c>
      <c r="AH761" s="98">
        <v>1497</v>
      </c>
      <c r="AI761" s="98">
        <v>1206</v>
      </c>
      <c r="AJ761" s="98">
        <v>395</v>
      </c>
      <c r="AK761" s="98">
        <v>374</v>
      </c>
      <c r="AL761" s="76">
        <v>37</v>
      </c>
      <c r="AM761" s="76">
        <v>82</v>
      </c>
      <c r="AN761" s="77">
        <v>150</v>
      </c>
      <c r="AO761" s="77">
        <v>613</v>
      </c>
      <c r="AP761" s="77">
        <v>1015</v>
      </c>
      <c r="AQ761" s="77">
        <v>33</v>
      </c>
      <c r="AR761" s="77">
        <f t="shared" si="586"/>
        <v>1811</v>
      </c>
      <c r="AS761" s="77">
        <v>230</v>
      </c>
      <c r="AT761" s="78">
        <v>43</v>
      </c>
      <c r="AU761" s="79">
        <v>126</v>
      </c>
      <c r="AV761" s="80">
        <f t="shared" si="561"/>
        <v>40.049648324369052</v>
      </c>
      <c r="AW761" s="80">
        <f t="shared" si="562"/>
        <v>52.941176470588239</v>
      </c>
      <c r="AX761" s="80">
        <f t="shared" si="563"/>
        <v>67.827529021558874</v>
      </c>
      <c r="AY761" s="81">
        <f t="shared" si="564"/>
        <v>12.386457473162675</v>
      </c>
      <c r="AZ761" s="81">
        <f t="shared" si="565"/>
        <v>40.948563794255179</v>
      </c>
      <c r="BA761" s="81">
        <f t="shared" si="566"/>
        <v>73.953778888194876</v>
      </c>
      <c r="BB761" s="81">
        <f t="shared" si="567"/>
        <v>58.005164622336991</v>
      </c>
      <c r="BC761" s="81">
        <f t="shared" si="568"/>
        <v>47.439544807965859</v>
      </c>
      <c r="BD761" s="82">
        <f t="shared" si="587"/>
        <v>417</v>
      </c>
      <c r="BE761" s="83">
        <v>37</v>
      </c>
      <c r="BF761" s="83">
        <v>106</v>
      </c>
      <c r="BG761" s="83">
        <v>141</v>
      </c>
      <c r="BH761" s="83">
        <v>572</v>
      </c>
      <c r="BI761" s="83">
        <v>1064</v>
      </c>
      <c r="BJ761" s="83">
        <v>59</v>
      </c>
      <c r="BK761" s="77">
        <f t="shared" si="588"/>
        <v>1836</v>
      </c>
      <c r="BL761" s="83">
        <f t="shared" si="569"/>
        <v>29</v>
      </c>
      <c r="BM761" s="84">
        <v>54</v>
      </c>
      <c r="BN761" s="83">
        <f t="shared" si="570"/>
        <v>78</v>
      </c>
      <c r="BO761" s="83">
        <f t="shared" si="571"/>
        <v>86</v>
      </c>
      <c r="BP761" s="83">
        <f t="shared" si="572"/>
        <v>401</v>
      </c>
      <c r="BQ761" s="83">
        <f t="shared" si="573"/>
        <v>910</v>
      </c>
      <c r="BR761" s="83">
        <f t="shared" si="574"/>
        <v>52</v>
      </c>
      <c r="BS761" s="77">
        <f t="shared" si="589"/>
        <v>1449</v>
      </c>
      <c r="BT761" s="83">
        <f t="shared" si="575"/>
        <v>2</v>
      </c>
      <c r="BU761" s="77">
        <v>6</v>
      </c>
      <c r="BV761" s="83">
        <f t="shared" si="576"/>
        <v>4</v>
      </c>
      <c r="BW761" s="83">
        <f t="shared" si="577"/>
        <v>2</v>
      </c>
      <c r="BX761" s="83">
        <f t="shared" si="578"/>
        <v>22</v>
      </c>
      <c r="BY761" s="83">
        <f t="shared" si="579"/>
        <v>48</v>
      </c>
      <c r="BZ761" s="83">
        <f t="shared" si="580"/>
        <v>2</v>
      </c>
      <c r="CA761" s="77">
        <f t="shared" si="590"/>
        <v>74</v>
      </c>
      <c r="CB761" s="85">
        <v>5</v>
      </c>
      <c r="CC761" s="77">
        <v>14</v>
      </c>
      <c r="CD761" s="85">
        <v>15</v>
      </c>
      <c r="CE761" s="85">
        <v>53</v>
      </c>
      <c r="CF761" s="85">
        <v>78</v>
      </c>
      <c r="CG761" s="85">
        <v>72</v>
      </c>
      <c r="CH761" s="85">
        <v>5</v>
      </c>
      <c r="CI761" s="77">
        <f t="shared" si="591"/>
        <v>208</v>
      </c>
      <c r="CP761" s="77">
        <f t="shared" si="592"/>
        <v>0</v>
      </c>
      <c r="CQ761" s="85">
        <f t="shared" si="581"/>
        <v>1</v>
      </c>
      <c r="CR761" s="77">
        <v>8</v>
      </c>
      <c r="CS761" s="85">
        <f t="shared" si="550"/>
        <v>9</v>
      </c>
      <c r="CT761" s="85">
        <f t="shared" si="551"/>
        <v>0</v>
      </c>
      <c r="CU761" s="85">
        <f t="shared" si="552"/>
        <v>71</v>
      </c>
      <c r="CV761" s="85">
        <f t="shared" si="553"/>
        <v>34</v>
      </c>
      <c r="CW761" s="85">
        <f t="shared" ref="CW761:CW824" si="599">DD761+DJ761+DO761+FK761</f>
        <v>0</v>
      </c>
      <c r="CX761" s="77">
        <f t="shared" si="593"/>
        <v>105</v>
      </c>
      <c r="CY761" s="85">
        <v>1</v>
      </c>
      <c r="CZ761" s="85">
        <v>9</v>
      </c>
      <c r="DA761" s="85">
        <v>0</v>
      </c>
      <c r="DB761" s="85">
        <v>71</v>
      </c>
      <c r="DC761" s="85">
        <v>34</v>
      </c>
      <c r="DD761" s="85">
        <v>0</v>
      </c>
      <c r="DP761" s="85">
        <v>1</v>
      </c>
      <c r="DQ761" s="85">
        <v>6</v>
      </c>
      <c r="DR761" s="85">
        <v>20</v>
      </c>
      <c r="DS761" s="85">
        <v>39</v>
      </c>
      <c r="DT761" s="85">
        <v>38</v>
      </c>
      <c r="DU761" s="85">
        <v>7</v>
      </c>
      <c r="DV761" s="85">
        <v>2</v>
      </c>
      <c r="DW761" s="85">
        <v>4</v>
      </c>
      <c r="DX761" s="85">
        <v>2</v>
      </c>
      <c r="DY761" s="85">
        <v>22</v>
      </c>
      <c r="DZ761" s="85">
        <v>48</v>
      </c>
      <c r="EA761" s="85">
        <v>2</v>
      </c>
      <c r="EH761" s="85">
        <v>1</v>
      </c>
      <c r="EI761" s="85">
        <v>4</v>
      </c>
      <c r="EJ761" s="85">
        <v>1</v>
      </c>
      <c r="EK761" s="85">
        <v>5</v>
      </c>
      <c r="EL761" s="85">
        <v>11</v>
      </c>
      <c r="EM761" s="85">
        <v>0</v>
      </c>
      <c r="ET761" s="85">
        <v>23</v>
      </c>
      <c r="EU761" s="85">
        <v>38</v>
      </c>
      <c r="EV761" s="85">
        <v>6</v>
      </c>
      <c r="EW761" s="85">
        <v>141</v>
      </c>
      <c r="EX761" s="85">
        <v>538</v>
      </c>
      <c r="EY761" s="85">
        <v>39</v>
      </c>
      <c r="EZ761" s="85">
        <v>4</v>
      </c>
      <c r="FA761" s="85">
        <v>30</v>
      </c>
      <c r="FB761" s="85">
        <v>59</v>
      </c>
      <c r="FC761" s="85">
        <v>216</v>
      </c>
      <c r="FD761" s="85">
        <v>323</v>
      </c>
      <c r="FE761" s="85">
        <v>6</v>
      </c>
      <c r="FL761" s="86">
        <f t="shared" si="594"/>
        <v>188.09999999999991</v>
      </c>
      <c r="FM761" s="99">
        <f t="shared" si="582"/>
        <v>9</v>
      </c>
      <c r="FN761" s="99">
        <f t="shared" si="583"/>
        <v>1</v>
      </c>
      <c r="FO761" s="100">
        <f t="shared" si="584"/>
        <v>1.53</v>
      </c>
      <c r="FP761" s="100">
        <f t="shared" si="585"/>
        <v>171</v>
      </c>
      <c r="FQ761" s="101">
        <v>0.43226496899182276</v>
      </c>
      <c r="FR761" s="101">
        <v>0.26233671988388974</v>
      </c>
      <c r="FS761" s="101">
        <v>2.3760141523821134E-2</v>
      </c>
      <c r="FT761" s="100" t="s">
        <v>1541</v>
      </c>
      <c r="FU761" s="100" t="s">
        <v>1792</v>
      </c>
      <c r="FV761" s="100" t="s">
        <v>2146</v>
      </c>
      <c r="FW761" s="100" t="s">
        <v>1668</v>
      </c>
      <c r="FX761" s="100" t="s">
        <v>2347</v>
      </c>
      <c r="FY761" s="100" t="s">
        <v>2032</v>
      </c>
      <c r="FZ761" s="100" t="s">
        <v>2139</v>
      </c>
      <c r="GA761" s="100" t="s">
        <v>1820</v>
      </c>
      <c r="GB761" s="100"/>
    </row>
    <row r="762" spans="1:184" hidden="1" x14ac:dyDescent="0.25">
      <c r="A762" s="32" t="s">
        <v>742</v>
      </c>
      <c r="B762" s="90" t="s">
        <v>750</v>
      </c>
      <c r="C762" s="41" t="str">
        <f>'[1]Özet tablo'!P761</f>
        <v>ORDU</v>
      </c>
      <c r="D762" s="41"/>
      <c r="E762" s="41"/>
      <c r="F762" s="41"/>
      <c r="G762" s="91">
        <v>26</v>
      </c>
      <c r="H762" s="91">
        <v>114</v>
      </c>
      <c r="I762" s="91">
        <v>174</v>
      </c>
      <c r="J762" s="91">
        <v>314</v>
      </c>
      <c r="K762" s="92">
        <v>14</v>
      </c>
      <c r="L762" s="92">
        <v>91</v>
      </c>
      <c r="M762" s="92">
        <v>184</v>
      </c>
      <c r="N762" s="92">
        <v>289</v>
      </c>
      <c r="O762" s="93">
        <v>17</v>
      </c>
      <c r="P762" s="40">
        <v>32</v>
      </c>
      <c r="Q762" s="94">
        <f t="shared" si="597"/>
        <v>-25</v>
      </c>
      <c r="R762" s="95">
        <f t="shared" si="598"/>
        <v>-7.9617834394904455E-2</v>
      </c>
      <c r="S762" s="96">
        <v>277</v>
      </c>
      <c r="T762" s="96">
        <v>412</v>
      </c>
      <c r="U762" s="96">
        <v>274</v>
      </c>
      <c r="V762" s="96">
        <v>373</v>
      </c>
      <c r="W762" s="96">
        <v>686</v>
      </c>
      <c r="X762" s="96">
        <v>963</v>
      </c>
      <c r="Y762" s="73">
        <f t="shared" si="554"/>
        <v>5.0541516245487363</v>
      </c>
      <c r="Z762" s="73">
        <f t="shared" si="555"/>
        <v>22.087378640776699</v>
      </c>
      <c r="AA762" s="73">
        <f t="shared" si="556"/>
        <v>61.678832116788321</v>
      </c>
      <c r="AB762" s="73">
        <f t="shared" si="557"/>
        <v>37.900874635568513</v>
      </c>
      <c r="AC762" s="73">
        <f t="shared" si="558"/>
        <v>28.452751817237797</v>
      </c>
      <c r="AD762" s="97">
        <f t="shared" si="559"/>
        <v>426</v>
      </c>
      <c r="AE762" s="40">
        <f t="shared" si="560"/>
        <v>105</v>
      </c>
      <c r="AF762" s="98">
        <v>353</v>
      </c>
      <c r="AG762" s="98">
        <v>277</v>
      </c>
      <c r="AH762" s="98">
        <v>354</v>
      </c>
      <c r="AI762" s="98">
        <v>295</v>
      </c>
      <c r="AJ762" s="98">
        <v>93</v>
      </c>
      <c r="AK762" s="98">
        <v>74</v>
      </c>
      <c r="AL762" s="76">
        <v>12</v>
      </c>
      <c r="AM762" s="76">
        <v>19</v>
      </c>
      <c r="AN762" s="77">
        <v>26</v>
      </c>
      <c r="AO762" s="77">
        <v>110</v>
      </c>
      <c r="AP762" s="77">
        <v>187</v>
      </c>
      <c r="AQ762" s="77">
        <v>3</v>
      </c>
      <c r="AR762" s="77">
        <f t="shared" si="586"/>
        <v>326</v>
      </c>
      <c r="AS762" s="77">
        <v>34</v>
      </c>
      <c r="AT762" s="78">
        <v>15</v>
      </c>
      <c r="AU762" s="79">
        <v>43</v>
      </c>
      <c r="AV762" s="80">
        <f t="shared" si="561"/>
        <v>31.818181818181817</v>
      </c>
      <c r="AW762" s="80">
        <f t="shared" si="562"/>
        <v>40.986132511556242</v>
      </c>
      <c r="AX762" s="80">
        <f t="shared" si="563"/>
        <v>52.881355932203391</v>
      </c>
      <c r="AY762" s="81">
        <f t="shared" si="564"/>
        <v>9.3862815884476536</v>
      </c>
      <c r="AZ762" s="81">
        <f t="shared" si="565"/>
        <v>31.073446327683619</v>
      </c>
      <c r="BA762" s="81">
        <f t="shared" si="566"/>
        <v>63.144329896907216</v>
      </c>
      <c r="BB762" s="81">
        <f t="shared" si="567"/>
        <v>47.843665768194072</v>
      </c>
      <c r="BC762" s="81">
        <f t="shared" si="568"/>
        <v>40.751879699248121</v>
      </c>
      <c r="BD762" s="82">
        <f t="shared" si="587"/>
        <v>143</v>
      </c>
      <c r="BE762" s="83">
        <v>13</v>
      </c>
      <c r="BF762" s="83">
        <v>19</v>
      </c>
      <c r="BG762" s="83">
        <v>21</v>
      </c>
      <c r="BH762" s="83">
        <v>106</v>
      </c>
      <c r="BI762" s="83">
        <v>207</v>
      </c>
      <c r="BJ762" s="83">
        <v>3</v>
      </c>
      <c r="BK762" s="77">
        <f t="shared" si="588"/>
        <v>337</v>
      </c>
      <c r="BL762" s="83">
        <f t="shared" si="569"/>
        <v>12</v>
      </c>
      <c r="BM762" s="84">
        <v>19</v>
      </c>
      <c r="BN762" s="83">
        <f t="shared" si="570"/>
        <v>18</v>
      </c>
      <c r="BO762" s="83">
        <f t="shared" si="571"/>
        <v>21</v>
      </c>
      <c r="BP762" s="83">
        <f t="shared" si="572"/>
        <v>98</v>
      </c>
      <c r="BQ762" s="83">
        <f t="shared" si="573"/>
        <v>202</v>
      </c>
      <c r="BR762" s="83">
        <f t="shared" si="574"/>
        <v>3</v>
      </c>
      <c r="BS762" s="77">
        <f t="shared" si="589"/>
        <v>324</v>
      </c>
      <c r="BT762" s="83">
        <f t="shared" si="575"/>
        <v>0</v>
      </c>
      <c r="BU762" s="77"/>
      <c r="BV762" s="83">
        <f t="shared" si="576"/>
        <v>0</v>
      </c>
      <c r="BW762" s="83">
        <f t="shared" si="577"/>
        <v>0</v>
      </c>
      <c r="BX762" s="83">
        <f t="shared" si="578"/>
        <v>0</v>
      </c>
      <c r="BY762" s="83">
        <f t="shared" si="579"/>
        <v>0</v>
      </c>
      <c r="BZ762" s="83">
        <f t="shared" si="580"/>
        <v>0</v>
      </c>
      <c r="CA762" s="77">
        <f t="shared" si="590"/>
        <v>0</v>
      </c>
      <c r="CC762" s="77"/>
      <c r="CI762" s="77">
        <f t="shared" si="591"/>
        <v>0</v>
      </c>
      <c r="CP762" s="77">
        <f t="shared" si="592"/>
        <v>0</v>
      </c>
      <c r="CQ762" s="85">
        <f t="shared" si="581"/>
        <v>1</v>
      </c>
      <c r="CR762" s="77"/>
      <c r="CS762" s="85">
        <f t="shared" ref="CS762:CS825" si="600">CZ762+DF762+DK762+FG762</f>
        <v>1</v>
      </c>
      <c r="CT762" s="85">
        <f t="shared" ref="CT762:CT825" si="601">DA762+DG762+DL762+FH762</f>
        <v>0</v>
      </c>
      <c r="CU762" s="85">
        <f t="shared" ref="CU762:CU825" si="602">DB762+DH762+DM762+FI762</f>
        <v>8</v>
      </c>
      <c r="CV762" s="85">
        <f t="shared" ref="CV762:CV825" si="603">DC762+DI762+DN762+FJ762</f>
        <v>5</v>
      </c>
      <c r="CW762" s="85">
        <f t="shared" si="599"/>
        <v>0</v>
      </c>
      <c r="CX762" s="77">
        <f t="shared" si="593"/>
        <v>13</v>
      </c>
      <c r="CY762" s="85">
        <v>1</v>
      </c>
      <c r="CZ762" s="85">
        <v>1</v>
      </c>
      <c r="DA762" s="85">
        <v>0</v>
      </c>
      <c r="DB762" s="85">
        <v>8</v>
      </c>
      <c r="DC762" s="85">
        <v>5</v>
      </c>
      <c r="DD762" s="85">
        <v>0</v>
      </c>
      <c r="DP762" s="85">
        <v>1</v>
      </c>
      <c r="DQ762" s="85">
        <v>1</v>
      </c>
      <c r="DR762" s="85">
        <v>3</v>
      </c>
      <c r="DS762" s="85">
        <v>8</v>
      </c>
      <c r="DT762" s="85">
        <v>9</v>
      </c>
      <c r="DU762" s="85">
        <v>1</v>
      </c>
      <c r="ET762" s="85">
        <v>10</v>
      </c>
      <c r="EU762" s="85">
        <v>13</v>
      </c>
      <c r="EV762" s="85">
        <v>3</v>
      </c>
      <c r="EW762" s="85">
        <v>68</v>
      </c>
      <c r="EX762" s="85">
        <v>153</v>
      </c>
      <c r="EY762" s="85">
        <v>1</v>
      </c>
      <c r="EZ762" s="85">
        <v>1</v>
      </c>
      <c r="FA762" s="85">
        <v>4</v>
      </c>
      <c r="FB762" s="85">
        <v>15</v>
      </c>
      <c r="FC762" s="85">
        <v>22</v>
      </c>
      <c r="FD762" s="85">
        <v>40</v>
      </c>
      <c r="FE762" s="85">
        <v>1</v>
      </c>
      <c r="FL762" s="86">
        <f t="shared" si="594"/>
        <v>139.29999999999995</v>
      </c>
      <c r="FM762" s="99">
        <f t="shared" si="582"/>
        <v>6</v>
      </c>
      <c r="FN762" s="99">
        <f t="shared" si="583"/>
        <v>1</v>
      </c>
      <c r="FO762" s="100">
        <f t="shared" si="584"/>
        <v>1.02</v>
      </c>
      <c r="FP762" s="100">
        <f t="shared" si="585"/>
        <v>171</v>
      </c>
      <c r="FQ762" s="101">
        <v>0.48604151753758079</v>
      </c>
      <c r="FR762" s="101">
        <v>0.19671052631578942</v>
      </c>
      <c r="FS762" s="101">
        <v>6.6900286715515234E-3</v>
      </c>
      <c r="FT762" s="100" t="s">
        <v>1506</v>
      </c>
      <c r="FU762" s="100" t="s">
        <v>1507</v>
      </c>
      <c r="FV762" s="100" t="s">
        <v>1508</v>
      </c>
      <c r="FW762" s="100" t="s">
        <v>1509</v>
      </c>
      <c r="FX762" s="100" t="s">
        <v>1510</v>
      </c>
      <c r="FY762" s="100" t="s">
        <v>1417</v>
      </c>
      <c r="FZ762" s="100" t="s">
        <v>1511</v>
      </c>
      <c r="GA762" s="100" t="s">
        <v>1460</v>
      </c>
      <c r="GB762" s="100"/>
    </row>
    <row r="763" spans="1:184" ht="15" hidden="1" customHeight="1" x14ac:dyDescent="0.25">
      <c r="A763" s="32" t="s">
        <v>742</v>
      </c>
      <c r="B763" s="90" t="s">
        <v>751</v>
      </c>
      <c r="C763" s="41" t="str">
        <f>'[1]Özet tablo'!P762</f>
        <v>ORDU</v>
      </c>
      <c r="D763" s="41"/>
      <c r="E763" s="41"/>
      <c r="F763" s="41"/>
      <c r="G763" s="91">
        <v>0</v>
      </c>
      <c r="H763" s="91">
        <v>17</v>
      </c>
      <c r="I763" s="91">
        <v>20</v>
      </c>
      <c r="J763" s="91">
        <v>37</v>
      </c>
      <c r="K763" s="92">
        <v>1</v>
      </c>
      <c r="L763" s="92">
        <v>33</v>
      </c>
      <c r="M763" s="92">
        <v>54</v>
      </c>
      <c r="N763" s="92">
        <v>88</v>
      </c>
      <c r="O763" s="93">
        <v>3</v>
      </c>
      <c r="P763" s="40">
        <v>14</v>
      </c>
      <c r="Q763" s="94">
        <f t="shared" si="597"/>
        <v>51</v>
      </c>
      <c r="R763" s="95">
        <f t="shared" si="598"/>
        <v>1.3783783783783783</v>
      </c>
      <c r="S763" s="96">
        <v>54</v>
      </c>
      <c r="T763" s="96">
        <v>79</v>
      </c>
      <c r="U763" s="96">
        <v>40</v>
      </c>
      <c r="V763" s="96">
        <v>60</v>
      </c>
      <c r="W763" s="96">
        <v>119</v>
      </c>
      <c r="X763" s="96">
        <v>173</v>
      </c>
      <c r="Y763" s="73">
        <f t="shared" si="554"/>
        <v>1.8518518518518516</v>
      </c>
      <c r="Z763" s="73">
        <f t="shared" si="555"/>
        <v>41.77215189873418</v>
      </c>
      <c r="AA763" s="73">
        <f t="shared" si="556"/>
        <v>107.5</v>
      </c>
      <c r="AB763" s="73">
        <f t="shared" si="557"/>
        <v>63.865546218487388</v>
      </c>
      <c r="AC763" s="73">
        <f t="shared" si="558"/>
        <v>44.508670520231213</v>
      </c>
      <c r="AD763" s="97">
        <f t="shared" si="559"/>
        <v>43</v>
      </c>
      <c r="AE763" s="40">
        <f t="shared" si="560"/>
        <v>-3</v>
      </c>
      <c r="AF763" s="98">
        <v>68</v>
      </c>
      <c r="AG763" s="98">
        <v>54</v>
      </c>
      <c r="AH763" s="98">
        <v>67</v>
      </c>
      <c r="AI763" s="98">
        <v>55</v>
      </c>
      <c r="AJ763" s="98">
        <v>18</v>
      </c>
      <c r="AK763" s="98">
        <v>11</v>
      </c>
      <c r="AL763" s="76">
        <v>3</v>
      </c>
      <c r="AM763" s="76">
        <v>5</v>
      </c>
      <c r="AN763" s="77">
        <v>5</v>
      </c>
      <c r="AO763" s="77">
        <v>28</v>
      </c>
      <c r="AP763" s="77">
        <v>64</v>
      </c>
      <c r="AQ763" s="77">
        <v>2</v>
      </c>
      <c r="AR763" s="77">
        <f t="shared" si="586"/>
        <v>99</v>
      </c>
      <c r="AS763" s="77">
        <v>15</v>
      </c>
      <c r="AT763" s="78">
        <v>5</v>
      </c>
      <c r="AU763" s="79">
        <v>10</v>
      </c>
      <c r="AV763" s="80">
        <f t="shared" si="561"/>
        <v>51.37614678899083</v>
      </c>
      <c r="AW763" s="80">
        <f t="shared" si="562"/>
        <v>64.754098360655746</v>
      </c>
      <c r="AX763" s="80">
        <f t="shared" si="563"/>
        <v>92.72727272727272</v>
      </c>
      <c r="AY763" s="81">
        <f t="shared" si="564"/>
        <v>9.2592592592592595</v>
      </c>
      <c r="AZ763" s="81">
        <f t="shared" si="565"/>
        <v>41.791044776119399</v>
      </c>
      <c r="BA763" s="81">
        <f t="shared" si="566"/>
        <v>108.21917808219179</v>
      </c>
      <c r="BB763" s="81">
        <f t="shared" si="567"/>
        <v>76.428571428571416</v>
      </c>
      <c r="BC763" s="81">
        <f t="shared" si="568"/>
        <v>66.141732283464577</v>
      </c>
      <c r="BD763" s="82">
        <f t="shared" si="587"/>
        <v>-6</v>
      </c>
      <c r="BE763" s="83">
        <v>3</v>
      </c>
      <c r="BF763" s="83">
        <v>6</v>
      </c>
      <c r="BG763" s="83">
        <v>4</v>
      </c>
      <c r="BH763" s="83">
        <v>27</v>
      </c>
      <c r="BI763" s="83">
        <v>63</v>
      </c>
      <c r="BJ763" s="83">
        <v>3</v>
      </c>
      <c r="BK763" s="77">
        <f t="shared" si="588"/>
        <v>97</v>
      </c>
      <c r="BL763" s="83">
        <f t="shared" si="569"/>
        <v>2</v>
      </c>
      <c r="BM763" s="84">
        <v>2</v>
      </c>
      <c r="BN763" s="83">
        <f t="shared" si="570"/>
        <v>3</v>
      </c>
      <c r="BO763" s="83">
        <f t="shared" si="571"/>
        <v>0</v>
      </c>
      <c r="BP763" s="83">
        <f t="shared" si="572"/>
        <v>14</v>
      </c>
      <c r="BQ763" s="83">
        <f t="shared" si="573"/>
        <v>39</v>
      </c>
      <c r="BR763" s="83">
        <f t="shared" si="574"/>
        <v>1</v>
      </c>
      <c r="BS763" s="77">
        <f t="shared" si="589"/>
        <v>54</v>
      </c>
      <c r="BT763" s="83">
        <f t="shared" si="575"/>
        <v>1</v>
      </c>
      <c r="BU763" s="77">
        <v>3</v>
      </c>
      <c r="BV763" s="83">
        <f t="shared" si="576"/>
        <v>3</v>
      </c>
      <c r="BW763" s="83">
        <f t="shared" si="577"/>
        <v>4</v>
      </c>
      <c r="BX763" s="83">
        <f t="shared" si="578"/>
        <v>13</v>
      </c>
      <c r="BY763" s="83">
        <f t="shared" si="579"/>
        <v>24</v>
      </c>
      <c r="BZ763" s="83">
        <f t="shared" si="580"/>
        <v>2</v>
      </c>
      <c r="CA763" s="77">
        <f t="shared" si="590"/>
        <v>43</v>
      </c>
      <c r="CC763" s="77"/>
      <c r="CI763" s="77">
        <f t="shared" si="591"/>
        <v>0</v>
      </c>
      <c r="CP763" s="77">
        <f t="shared" si="592"/>
        <v>0</v>
      </c>
      <c r="CQ763" s="85">
        <f t="shared" si="581"/>
        <v>0</v>
      </c>
      <c r="CR763" s="77"/>
      <c r="CS763" s="85">
        <f t="shared" si="600"/>
        <v>0</v>
      </c>
      <c r="CT763" s="85">
        <f t="shared" si="601"/>
        <v>0</v>
      </c>
      <c r="CU763" s="85">
        <f t="shared" si="602"/>
        <v>0</v>
      </c>
      <c r="CV763" s="85">
        <f t="shared" si="603"/>
        <v>0</v>
      </c>
      <c r="CW763" s="85">
        <f t="shared" si="599"/>
        <v>0</v>
      </c>
      <c r="CX763" s="77">
        <f t="shared" si="593"/>
        <v>0</v>
      </c>
      <c r="DV763" s="85">
        <v>1</v>
      </c>
      <c r="DW763" s="85">
        <v>3</v>
      </c>
      <c r="DX763" s="85">
        <v>4</v>
      </c>
      <c r="DY763" s="85">
        <v>13</v>
      </c>
      <c r="DZ763" s="85">
        <v>24</v>
      </c>
      <c r="EA763" s="85">
        <v>2</v>
      </c>
      <c r="ET763" s="85">
        <v>2</v>
      </c>
      <c r="EU763" s="85">
        <v>3</v>
      </c>
      <c r="EV763" s="85">
        <v>0</v>
      </c>
      <c r="EW763" s="85">
        <v>14</v>
      </c>
      <c r="EX763" s="85">
        <v>39</v>
      </c>
      <c r="EY763" s="85">
        <v>1</v>
      </c>
      <c r="FL763" s="86">
        <f t="shared" si="594"/>
        <v>0</v>
      </c>
      <c r="FM763" s="99">
        <f t="shared" si="582"/>
        <v>0</v>
      </c>
      <c r="FN763" s="99">
        <f t="shared" si="583"/>
        <v>0</v>
      </c>
      <c r="FO763" s="100">
        <f t="shared" si="584"/>
        <v>0</v>
      </c>
      <c r="FP763" s="100">
        <f t="shared" si="585"/>
        <v>0</v>
      </c>
      <c r="FQ763" s="101">
        <v>0.31852678571428567</v>
      </c>
      <c r="FR763" s="101">
        <v>0.17369068427526385</v>
      </c>
      <c r="FS763" s="101">
        <v>0.17450388265746331</v>
      </c>
      <c r="FT763" s="100" t="s">
        <v>1805</v>
      </c>
      <c r="FU763" s="100" t="s">
        <v>1871</v>
      </c>
      <c r="FV763" s="100" t="s">
        <v>1878</v>
      </c>
      <c r="FW763" s="100" t="s">
        <v>2127</v>
      </c>
      <c r="FX763" s="100" t="s">
        <v>2289</v>
      </c>
      <c r="FY763" s="100" t="s">
        <v>2175</v>
      </c>
      <c r="FZ763" s="100" t="s">
        <v>2053</v>
      </c>
      <c r="GA763" s="100" t="s">
        <v>1924</v>
      </c>
      <c r="GB763" s="100"/>
    </row>
    <row r="764" spans="1:184" hidden="1" x14ac:dyDescent="0.25">
      <c r="A764" s="32" t="s">
        <v>742</v>
      </c>
      <c r="B764" s="90" t="s">
        <v>752</v>
      </c>
      <c r="C764" s="41" t="str">
        <f>'[1]Özet tablo'!P763</f>
        <v>ORDU</v>
      </c>
      <c r="D764" s="41"/>
      <c r="E764" s="41"/>
      <c r="F764" s="41"/>
      <c r="G764" s="91">
        <v>6</v>
      </c>
      <c r="H764" s="91">
        <v>50</v>
      </c>
      <c r="I764" s="91">
        <v>74</v>
      </c>
      <c r="J764" s="91">
        <v>130</v>
      </c>
      <c r="K764" s="92">
        <v>6</v>
      </c>
      <c r="L764" s="92">
        <v>38</v>
      </c>
      <c r="M764" s="92">
        <v>73</v>
      </c>
      <c r="N764" s="92">
        <v>117</v>
      </c>
      <c r="O764" s="93">
        <v>8</v>
      </c>
      <c r="P764" s="40">
        <v>5</v>
      </c>
      <c r="Q764" s="94">
        <f t="shared" si="597"/>
        <v>-13</v>
      </c>
      <c r="R764" s="95">
        <f t="shared" si="598"/>
        <v>-0.1</v>
      </c>
      <c r="S764" s="96">
        <v>113</v>
      </c>
      <c r="T764" s="96">
        <v>124</v>
      </c>
      <c r="U764" s="96">
        <v>121</v>
      </c>
      <c r="V764" s="96">
        <v>146</v>
      </c>
      <c r="W764" s="96">
        <v>245</v>
      </c>
      <c r="X764" s="96">
        <v>358</v>
      </c>
      <c r="Y764" s="73">
        <f t="shared" si="554"/>
        <v>5.3097345132743365</v>
      </c>
      <c r="Z764" s="73">
        <f t="shared" si="555"/>
        <v>30.64516129032258</v>
      </c>
      <c r="AA764" s="73">
        <f t="shared" si="556"/>
        <v>62.809917355371901</v>
      </c>
      <c r="AB764" s="73">
        <f t="shared" si="557"/>
        <v>46.530612244897959</v>
      </c>
      <c r="AC764" s="73">
        <f t="shared" si="558"/>
        <v>33.519553072625698</v>
      </c>
      <c r="AD764" s="97">
        <f t="shared" si="559"/>
        <v>131</v>
      </c>
      <c r="AE764" s="40">
        <f t="shared" si="560"/>
        <v>45</v>
      </c>
      <c r="AF764" s="98">
        <v>148</v>
      </c>
      <c r="AG764" s="98">
        <v>102</v>
      </c>
      <c r="AH764" s="98">
        <v>149</v>
      </c>
      <c r="AI764" s="98">
        <v>97</v>
      </c>
      <c r="AJ764" s="98">
        <v>25</v>
      </c>
      <c r="AK764" s="98">
        <v>26</v>
      </c>
      <c r="AL764" s="76">
        <v>8</v>
      </c>
      <c r="AM764" s="76">
        <v>11</v>
      </c>
      <c r="AN764" s="77">
        <v>9</v>
      </c>
      <c r="AO764" s="77">
        <v>58</v>
      </c>
      <c r="AP764" s="77">
        <v>73</v>
      </c>
      <c r="AQ764" s="77">
        <v>3</v>
      </c>
      <c r="AR764" s="77">
        <f t="shared" si="586"/>
        <v>143</v>
      </c>
      <c r="AS764" s="77">
        <v>16</v>
      </c>
      <c r="AT764" s="78">
        <v>6</v>
      </c>
      <c r="AU764" s="79">
        <v>11</v>
      </c>
      <c r="AV764" s="80">
        <f t="shared" si="561"/>
        <v>34.673366834170857</v>
      </c>
      <c r="AW764" s="80">
        <f t="shared" si="562"/>
        <v>47.967479674796749</v>
      </c>
      <c r="AX764" s="80">
        <f t="shared" si="563"/>
        <v>61.855670103092784</v>
      </c>
      <c r="AY764" s="81">
        <f t="shared" si="564"/>
        <v>8.8235294117647065</v>
      </c>
      <c r="AZ764" s="81">
        <f t="shared" si="565"/>
        <v>38.926174496644293</v>
      </c>
      <c r="BA764" s="81">
        <f t="shared" si="566"/>
        <v>73.770491803278688</v>
      </c>
      <c r="BB764" s="81">
        <f t="shared" si="567"/>
        <v>54.612546125461257</v>
      </c>
      <c r="BC764" s="81">
        <f t="shared" si="568"/>
        <v>44.196428571428569</v>
      </c>
      <c r="BD764" s="82">
        <f t="shared" si="587"/>
        <v>32</v>
      </c>
      <c r="BE764" s="83">
        <v>7</v>
      </c>
      <c r="BF764" s="83">
        <v>10</v>
      </c>
      <c r="BG764" s="83">
        <v>8</v>
      </c>
      <c r="BH764" s="83">
        <v>58</v>
      </c>
      <c r="BI764" s="83">
        <v>80</v>
      </c>
      <c r="BJ764" s="83">
        <v>2</v>
      </c>
      <c r="BK764" s="77">
        <f t="shared" si="588"/>
        <v>148</v>
      </c>
      <c r="BL764" s="83">
        <f t="shared" si="569"/>
        <v>7</v>
      </c>
      <c r="BM764" s="84">
        <v>11</v>
      </c>
      <c r="BN764" s="83">
        <f t="shared" si="570"/>
        <v>10</v>
      </c>
      <c r="BO764" s="83">
        <f t="shared" si="571"/>
        <v>8</v>
      </c>
      <c r="BP764" s="83">
        <f t="shared" si="572"/>
        <v>58</v>
      </c>
      <c r="BQ764" s="83">
        <f t="shared" si="573"/>
        <v>80</v>
      </c>
      <c r="BR764" s="83">
        <f t="shared" si="574"/>
        <v>2</v>
      </c>
      <c r="BS764" s="77">
        <f t="shared" si="589"/>
        <v>148</v>
      </c>
      <c r="BT764" s="83">
        <f t="shared" si="575"/>
        <v>0</v>
      </c>
      <c r="BU764" s="77"/>
      <c r="BV764" s="83">
        <f t="shared" si="576"/>
        <v>0</v>
      </c>
      <c r="BW764" s="83">
        <f t="shared" si="577"/>
        <v>0</v>
      </c>
      <c r="BX764" s="83">
        <f t="shared" si="578"/>
        <v>0</v>
      </c>
      <c r="BY764" s="83">
        <f t="shared" si="579"/>
        <v>0</v>
      </c>
      <c r="BZ764" s="83">
        <f t="shared" si="580"/>
        <v>0</v>
      </c>
      <c r="CA764" s="77">
        <f t="shared" si="590"/>
        <v>0</v>
      </c>
      <c r="CC764" s="77"/>
      <c r="CI764" s="77">
        <f t="shared" si="591"/>
        <v>0</v>
      </c>
      <c r="CP764" s="77">
        <f t="shared" si="592"/>
        <v>0</v>
      </c>
      <c r="CQ764" s="85">
        <f t="shared" si="581"/>
        <v>0</v>
      </c>
      <c r="CR764" s="77"/>
      <c r="CS764" s="85">
        <f t="shared" si="600"/>
        <v>0</v>
      </c>
      <c r="CT764" s="85">
        <f t="shared" si="601"/>
        <v>0</v>
      </c>
      <c r="CU764" s="85">
        <f t="shared" si="602"/>
        <v>0</v>
      </c>
      <c r="CV764" s="85">
        <f t="shared" si="603"/>
        <v>0</v>
      </c>
      <c r="CW764" s="85">
        <f t="shared" si="599"/>
        <v>0</v>
      </c>
      <c r="CX764" s="77">
        <f t="shared" si="593"/>
        <v>0</v>
      </c>
      <c r="ET764" s="85">
        <v>6</v>
      </c>
      <c r="EU764" s="85">
        <v>6</v>
      </c>
      <c r="EV764" s="85">
        <v>1</v>
      </c>
      <c r="EW764" s="85">
        <v>34</v>
      </c>
      <c r="EX764" s="85">
        <v>44</v>
      </c>
      <c r="EY764" s="85">
        <v>1</v>
      </c>
      <c r="EZ764" s="85">
        <v>1</v>
      </c>
      <c r="FA764" s="85">
        <v>4</v>
      </c>
      <c r="FB764" s="85">
        <v>7</v>
      </c>
      <c r="FC764" s="85">
        <v>24</v>
      </c>
      <c r="FD764" s="85">
        <v>36</v>
      </c>
      <c r="FE764" s="85">
        <v>1</v>
      </c>
      <c r="FL764" s="86">
        <f t="shared" si="594"/>
        <v>32.199999999999989</v>
      </c>
      <c r="FM764" s="99">
        <f t="shared" si="582"/>
        <v>1</v>
      </c>
      <c r="FN764" s="99">
        <f t="shared" si="583"/>
        <v>0</v>
      </c>
      <c r="FO764" s="100">
        <f t="shared" si="584"/>
        <v>0.17</v>
      </c>
      <c r="FP764" s="100">
        <f t="shared" si="585"/>
        <v>0</v>
      </c>
      <c r="FQ764" s="101">
        <v>0.49089595375722561</v>
      </c>
      <c r="FR764" s="101">
        <v>0.10300081103000815</v>
      </c>
      <c r="FS764" s="101">
        <v>0.19650448748228647</v>
      </c>
      <c r="FT764" s="100" t="s">
        <v>1439</v>
      </c>
      <c r="FU764" s="100" t="s">
        <v>2214</v>
      </c>
      <c r="FV764" s="100" t="s">
        <v>1723</v>
      </c>
      <c r="FW764" s="100" t="s">
        <v>1834</v>
      </c>
      <c r="FX764" s="100" t="s">
        <v>2215</v>
      </c>
      <c r="FY764" s="100" t="s">
        <v>1889</v>
      </c>
      <c r="FZ764" s="100" t="s">
        <v>2216</v>
      </c>
      <c r="GA764" s="100" t="s">
        <v>1964</v>
      </c>
      <c r="GB764" s="100"/>
    </row>
    <row r="765" spans="1:184" hidden="1" x14ac:dyDescent="0.25">
      <c r="A765" s="32" t="s">
        <v>742</v>
      </c>
      <c r="B765" s="90" t="s">
        <v>753</v>
      </c>
      <c r="C765" s="41" t="str">
        <f>'[1]Özet tablo'!P764</f>
        <v>ORDU</v>
      </c>
      <c r="D765" s="41"/>
      <c r="E765" s="41"/>
      <c r="F765" s="41"/>
      <c r="G765" s="91">
        <v>3</v>
      </c>
      <c r="H765" s="91">
        <v>77</v>
      </c>
      <c r="I765" s="91">
        <v>97</v>
      </c>
      <c r="J765" s="91">
        <v>177</v>
      </c>
      <c r="K765" s="92">
        <v>9</v>
      </c>
      <c r="L765" s="92">
        <v>84</v>
      </c>
      <c r="M765" s="92">
        <v>87</v>
      </c>
      <c r="N765" s="92">
        <v>180</v>
      </c>
      <c r="O765" s="93">
        <v>14</v>
      </c>
      <c r="P765" s="40">
        <v>14</v>
      </c>
      <c r="Q765" s="94">
        <f t="shared" ref="Q765:Q796" si="604">N765-J765</f>
        <v>3</v>
      </c>
      <c r="R765" s="95">
        <f t="shared" ref="R765:R796" si="605">(N765-J765)/J765</f>
        <v>1.6949152542372881E-2</v>
      </c>
      <c r="S765" s="96">
        <v>163</v>
      </c>
      <c r="T765" s="96">
        <v>227</v>
      </c>
      <c r="U765" s="96">
        <v>153</v>
      </c>
      <c r="V765" s="96">
        <v>215</v>
      </c>
      <c r="W765" s="96">
        <v>380</v>
      </c>
      <c r="X765" s="96">
        <v>543</v>
      </c>
      <c r="Y765" s="73">
        <f t="shared" si="554"/>
        <v>5.5214723926380369</v>
      </c>
      <c r="Z765" s="73">
        <f t="shared" si="555"/>
        <v>37.004405286343612</v>
      </c>
      <c r="AA765" s="73">
        <f t="shared" si="556"/>
        <v>56.862745098039213</v>
      </c>
      <c r="AB765" s="73">
        <f t="shared" si="557"/>
        <v>45</v>
      </c>
      <c r="AC765" s="73">
        <f t="shared" si="558"/>
        <v>33.149171270718227</v>
      </c>
      <c r="AD765" s="97">
        <f t="shared" si="559"/>
        <v>209</v>
      </c>
      <c r="AE765" s="40">
        <f t="shared" si="560"/>
        <v>66</v>
      </c>
      <c r="AF765" s="98">
        <v>190</v>
      </c>
      <c r="AG765" s="98">
        <v>127</v>
      </c>
      <c r="AH765" s="98">
        <v>192</v>
      </c>
      <c r="AI765" s="98">
        <v>160</v>
      </c>
      <c r="AJ765" s="98">
        <v>59</v>
      </c>
      <c r="AK765" s="98">
        <v>39</v>
      </c>
      <c r="AL765" s="76">
        <v>6</v>
      </c>
      <c r="AM765" s="76">
        <v>9</v>
      </c>
      <c r="AN765" s="77">
        <v>22</v>
      </c>
      <c r="AO765" s="77">
        <v>55</v>
      </c>
      <c r="AP765" s="77">
        <v>93</v>
      </c>
      <c r="AQ765" s="77">
        <v>1</v>
      </c>
      <c r="AR765" s="77">
        <f t="shared" si="586"/>
        <v>171</v>
      </c>
      <c r="AS765" s="77">
        <v>22</v>
      </c>
      <c r="AT765" s="78">
        <v>22</v>
      </c>
      <c r="AU765" s="79">
        <v>34</v>
      </c>
      <c r="AV765" s="80">
        <f t="shared" si="561"/>
        <v>32.752613240418114</v>
      </c>
      <c r="AW765" s="80">
        <f t="shared" si="562"/>
        <v>36.079545454545453</v>
      </c>
      <c r="AX765" s="80">
        <f t="shared" si="563"/>
        <v>45</v>
      </c>
      <c r="AY765" s="81">
        <f t="shared" si="564"/>
        <v>17.322834645669293</v>
      </c>
      <c r="AZ765" s="81">
        <f t="shared" si="565"/>
        <v>28.645833333333332</v>
      </c>
      <c r="BA765" s="81">
        <f t="shared" si="566"/>
        <v>68.036529680365305</v>
      </c>
      <c r="BB765" s="81">
        <f t="shared" si="567"/>
        <v>49.635036496350367</v>
      </c>
      <c r="BC765" s="81">
        <f t="shared" si="568"/>
        <v>49.421965317919074</v>
      </c>
      <c r="BD765" s="82">
        <f t="shared" si="587"/>
        <v>70</v>
      </c>
      <c r="BE765" s="83">
        <v>6</v>
      </c>
      <c r="BF765" s="83">
        <v>9</v>
      </c>
      <c r="BG765" s="83">
        <v>22</v>
      </c>
      <c r="BH765" s="83">
        <v>49</v>
      </c>
      <c r="BI765" s="83">
        <v>99</v>
      </c>
      <c r="BJ765" s="83">
        <v>2</v>
      </c>
      <c r="BK765" s="77">
        <f t="shared" si="588"/>
        <v>172</v>
      </c>
      <c r="BL765" s="83">
        <f t="shared" si="569"/>
        <v>6</v>
      </c>
      <c r="BM765" s="84">
        <v>9</v>
      </c>
      <c r="BN765" s="83">
        <f t="shared" si="570"/>
        <v>9</v>
      </c>
      <c r="BO765" s="83">
        <f t="shared" si="571"/>
        <v>22</v>
      </c>
      <c r="BP765" s="83">
        <f t="shared" si="572"/>
        <v>49</v>
      </c>
      <c r="BQ765" s="83">
        <f t="shared" si="573"/>
        <v>99</v>
      </c>
      <c r="BR765" s="83">
        <f t="shared" si="574"/>
        <v>2</v>
      </c>
      <c r="BS765" s="77">
        <f t="shared" si="589"/>
        <v>172</v>
      </c>
      <c r="BT765" s="83">
        <f t="shared" si="575"/>
        <v>0</v>
      </c>
      <c r="BU765" s="77"/>
      <c r="BV765" s="83">
        <f t="shared" si="576"/>
        <v>0</v>
      </c>
      <c r="BW765" s="83">
        <f t="shared" si="577"/>
        <v>0</v>
      </c>
      <c r="BX765" s="83">
        <f t="shared" si="578"/>
        <v>0</v>
      </c>
      <c r="BY765" s="83">
        <f t="shared" si="579"/>
        <v>0</v>
      </c>
      <c r="BZ765" s="83">
        <f t="shared" si="580"/>
        <v>0</v>
      </c>
      <c r="CA765" s="77">
        <f t="shared" si="590"/>
        <v>0</v>
      </c>
      <c r="CC765" s="77"/>
      <c r="CI765" s="77">
        <f t="shared" si="591"/>
        <v>0</v>
      </c>
      <c r="CP765" s="77">
        <f t="shared" si="592"/>
        <v>0</v>
      </c>
      <c r="CQ765" s="85">
        <f t="shared" si="581"/>
        <v>0</v>
      </c>
      <c r="CR765" s="77"/>
      <c r="CS765" s="85">
        <f t="shared" si="600"/>
        <v>0</v>
      </c>
      <c r="CT765" s="85">
        <f t="shared" si="601"/>
        <v>0</v>
      </c>
      <c r="CU765" s="85">
        <f t="shared" si="602"/>
        <v>0</v>
      </c>
      <c r="CV765" s="85">
        <f t="shared" si="603"/>
        <v>0</v>
      </c>
      <c r="CW765" s="85">
        <f t="shared" si="599"/>
        <v>0</v>
      </c>
      <c r="CX765" s="77">
        <f t="shared" si="593"/>
        <v>0</v>
      </c>
      <c r="ET765" s="85">
        <v>6</v>
      </c>
      <c r="EU765" s="85">
        <v>9</v>
      </c>
      <c r="EV765" s="85">
        <v>22</v>
      </c>
      <c r="EW765" s="85">
        <v>49</v>
      </c>
      <c r="EX765" s="85">
        <v>99</v>
      </c>
      <c r="EY765" s="85">
        <v>2</v>
      </c>
      <c r="FL765" s="86">
        <f t="shared" si="594"/>
        <v>75.399999999999977</v>
      </c>
      <c r="FM765" s="99">
        <f t="shared" si="582"/>
        <v>3</v>
      </c>
      <c r="FN765" s="99">
        <f t="shared" si="583"/>
        <v>0</v>
      </c>
      <c r="FO765" s="100">
        <f t="shared" si="584"/>
        <v>0.51</v>
      </c>
      <c r="FP765" s="100">
        <f t="shared" si="585"/>
        <v>0</v>
      </c>
      <c r="FQ765" s="101">
        <v>-0.16034691407825741</v>
      </c>
      <c r="FR765" s="101">
        <v>-0.26374025031743159</v>
      </c>
      <c r="FS765" s="101">
        <v>-0.33421052631578946</v>
      </c>
      <c r="FT765" s="100" t="s">
        <v>2348</v>
      </c>
      <c r="FU765" s="100" t="s">
        <v>1489</v>
      </c>
      <c r="FV765" s="100" t="s">
        <v>2078</v>
      </c>
      <c r="FW765" s="100" t="s">
        <v>2380</v>
      </c>
      <c r="FX765" s="100" t="s">
        <v>1760</v>
      </c>
      <c r="FY765" s="100" t="s">
        <v>1502</v>
      </c>
      <c r="FZ765" s="100" t="s">
        <v>2378</v>
      </c>
      <c r="GA765" s="100" t="s">
        <v>2380</v>
      </c>
      <c r="GB765" s="100"/>
    </row>
    <row r="766" spans="1:184" hidden="1" x14ac:dyDescent="0.25">
      <c r="A766" s="32" t="s">
        <v>742</v>
      </c>
      <c r="B766" s="90" t="s">
        <v>754</v>
      </c>
      <c r="C766" s="41" t="str">
        <f>'[1]Özet tablo'!P765</f>
        <v>ORDU</v>
      </c>
      <c r="D766" s="41"/>
      <c r="E766" s="41"/>
      <c r="F766" s="41"/>
      <c r="G766" s="91">
        <v>2</v>
      </c>
      <c r="H766" s="91">
        <v>20</v>
      </c>
      <c r="I766" s="91">
        <v>21</v>
      </c>
      <c r="J766" s="91">
        <v>43</v>
      </c>
      <c r="K766" s="92">
        <v>0</v>
      </c>
      <c r="L766" s="92">
        <v>12</v>
      </c>
      <c r="M766" s="92">
        <v>26</v>
      </c>
      <c r="N766" s="92">
        <v>38</v>
      </c>
      <c r="O766" s="93">
        <v>5</v>
      </c>
      <c r="P766" s="40">
        <v>6</v>
      </c>
      <c r="Q766" s="94">
        <f t="shared" si="604"/>
        <v>-5</v>
      </c>
      <c r="R766" s="95">
        <f t="shared" si="605"/>
        <v>-0.11627906976744186</v>
      </c>
      <c r="S766" s="96">
        <v>58</v>
      </c>
      <c r="T766" s="96">
        <v>68</v>
      </c>
      <c r="U766" s="96">
        <v>55</v>
      </c>
      <c r="V766" s="96">
        <v>70</v>
      </c>
      <c r="W766" s="96">
        <v>123</v>
      </c>
      <c r="X766" s="96">
        <v>181</v>
      </c>
      <c r="Y766" s="73">
        <f t="shared" si="554"/>
        <v>0</v>
      </c>
      <c r="Z766" s="73">
        <f t="shared" si="555"/>
        <v>17.647058823529413</v>
      </c>
      <c r="AA766" s="73">
        <f t="shared" si="556"/>
        <v>45.454545454545453</v>
      </c>
      <c r="AB766" s="73">
        <f t="shared" si="557"/>
        <v>30.081300813008134</v>
      </c>
      <c r="AC766" s="73">
        <f t="shared" si="558"/>
        <v>20.441988950276244</v>
      </c>
      <c r="AD766" s="97">
        <f t="shared" si="559"/>
        <v>86</v>
      </c>
      <c r="AE766" s="40">
        <f t="shared" si="560"/>
        <v>30</v>
      </c>
      <c r="AF766" s="98">
        <v>69</v>
      </c>
      <c r="AG766" s="98">
        <v>58</v>
      </c>
      <c r="AH766" s="98">
        <v>73</v>
      </c>
      <c r="AI766" s="98">
        <v>54</v>
      </c>
      <c r="AJ766" s="98">
        <v>22</v>
      </c>
      <c r="AK766" s="98">
        <v>19</v>
      </c>
      <c r="AL766" s="76">
        <v>2</v>
      </c>
      <c r="AM766" s="76">
        <v>1</v>
      </c>
      <c r="AN766" s="77">
        <v>0</v>
      </c>
      <c r="AO766" s="77">
        <v>10</v>
      </c>
      <c r="AP766" s="77">
        <v>16</v>
      </c>
      <c r="AQ766" s="77">
        <v>0</v>
      </c>
      <c r="AR766" s="77">
        <f t="shared" si="586"/>
        <v>26</v>
      </c>
      <c r="AS766" s="77">
        <v>3</v>
      </c>
      <c r="AT766" s="78">
        <v>3</v>
      </c>
      <c r="AU766" s="79">
        <v>4</v>
      </c>
      <c r="AV766" s="80">
        <f t="shared" si="561"/>
        <v>11.607142857142858</v>
      </c>
      <c r="AW766" s="80">
        <f t="shared" si="562"/>
        <v>18.110236220472441</v>
      </c>
      <c r="AX766" s="80">
        <f t="shared" si="563"/>
        <v>24.074074074074073</v>
      </c>
      <c r="AY766" s="81">
        <f t="shared" si="564"/>
        <v>0</v>
      </c>
      <c r="AZ766" s="81">
        <f t="shared" si="565"/>
        <v>13.698630136986301</v>
      </c>
      <c r="BA766" s="81">
        <f t="shared" si="566"/>
        <v>30.263157894736842</v>
      </c>
      <c r="BB766" s="81">
        <f t="shared" si="567"/>
        <v>22.14765100671141</v>
      </c>
      <c r="BC766" s="81">
        <f t="shared" si="568"/>
        <v>17.164179104477611</v>
      </c>
      <c r="BD766" s="82">
        <f t="shared" si="587"/>
        <v>53</v>
      </c>
      <c r="BE766" s="83">
        <v>2</v>
      </c>
      <c r="BF766" s="83">
        <v>2</v>
      </c>
      <c r="BG766" s="83">
        <v>0</v>
      </c>
      <c r="BH766" s="83">
        <v>8</v>
      </c>
      <c r="BI766" s="83">
        <v>18</v>
      </c>
      <c r="BJ766" s="83">
        <v>0</v>
      </c>
      <c r="BK766" s="77">
        <f t="shared" si="588"/>
        <v>26</v>
      </c>
      <c r="BL766" s="83">
        <f t="shared" si="569"/>
        <v>2</v>
      </c>
      <c r="BM766" s="84">
        <v>1</v>
      </c>
      <c r="BN766" s="83">
        <f t="shared" si="570"/>
        <v>2</v>
      </c>
      <c r="BO766" s="83">
        <f t="shared" si="571"/>
        <v>0</v>
      </c>
      <c r="BP766" s="83">
        <f t="shared" si="572"/>
        <v>8</v>
      </c>
      <c r="BQ766" s="83">
        <f t="shared" si="573"/>
        <v>18</v>
      </c>
      <c r="BR766" s="83">
        <f t="shared" si="574"/>
        <v>0</v>
      </c>
      <c r="BS766" s="77">
        <f t="shared" si="589"/>
        <v>26</v>
      </c>
      <c r="BT766" s="83">
        <f t="shared" si="575"/>
        <v>0</v>
      </c>
      <c r="BU766" s="77"/>
      <c r="BV766" s="83">
        <f t="shared" si="576"/>
        <v>0</v>
      </c>
      <c r="BW766" s="83">
        <f t="shared" si="577"/>
        <v>0</v>
      </c>
      <c r="BX766" s="83">
        <f t="shared" si="578"/>
        <v>0</v>
      </c>
      <c r="BY766" s="83">
        <f t="shared" si="579"/>
        <v>0</v>
      </c>
      <c r="BZ766" s="83">
        <f t="shared" si="580"/>
        <v>0</v>
      </c>
      <c r="CA766" s="77">
        <f t="shared" si="590"/>
        <v>0</v>
      </c>
      <c r="CC766" s="77"/>
      <c r="CI766" s="77">
        <f t="shared" si="591"/>
        <v>0</v>
      </c>
      <c r="CP766" s="77">
        <f t="shared" si="592"/>
        <v>0</v>
      </c>
      <c r="CQ766" s="85">
        <f t="shared" si="581"/>
        <v>0</v>
      </c>
      <c r="CR766" s="77"/>
      <c r="CS766" s="85">
        <f t="shared" si="600"/>
        <v>0</v>
      </c>
      <c r="CT766" s="85">
        <f t="shared" si="601"/>
        <v>0</v>
      </c>
      <c r="CU766" s="85">
        <f t="shared" si="602"/>
        <v>0</v>
      </c>
      <c r="CV766" s="85">
        <f t="shared" si="603"/>
        <v>0</v>
      </c>
      <c r="CW766" s="85">
        <f t="shared" si="599"/>
        <v>0</v>
      </c>
      <c r="CX766" s="77">
        <f t="shared" si="593"/>
        <v>0</v>
      </c>
      <c r="ET766" s="85">
        <v>2</v>
      </c>
      <c r="EU766" s="85">
        <v>2</v>
      </c>
      <c r="EV766" s="85">
        <v>0</v>
      </c>
      <c r="EW766" s="85">
        <v>8</v>
      </c>
      <c r="EX766" s="85">
        <v>18</v>
      </c>
      <c r="EY766" s="85">
        <v>0</v>
      </c>
      <c r="FL766" s="86">
        <f t="shared" si="594"/>
        <v>59.899999999999991</v>
      </c>
      <c r="FM766" s="99">
        <f t="shared" si="582"/>
        <v>2</v>
      </c>
      <c r="FN766" s="99">
        <f t="shared" si="583"/>
        <v>0</v>
      </c>
      <c r="FO766" s="100">
        <f t="shared" si="584"/>
        <v>0.34</v>
      </c>
      <c r="FP766" s="100">
        <f t="shared" si="585"/>
        <v>0</v>
      </c>
      <c r="FQ766" s="101">
        <v>0.25848361450455687</v>
      </c>
      <c r="FR766" s="101">
        <v>0.1817562968005445</v>
      </c>
      <c r="FS766" s="101">
        <v>0.18052139695031982</v>
      </c>
      <c r="FT766" s="100" t="s">
        <v>1486</v>
      </c>
      <c r="FU766" s="100" t="s">
        <v>2101</v>
      </c>
      <c r="FV766" s="100" t="s">
        <v>1634</v>
      </c>
      <c r="FW766" s="100" t="s">
        <v>2217</v>
      </c>
      <c r="FX766" s="100" t="s">
        <v>1961</v>
      </c>
      <c r="FY766" s="100" t="s">
        <v>2244</v>
      </c>
      <c r="FZ766" s="100" t="s">
        <v>2232</v>
      </c>
      <c r="GA766" s="100" t="s">
        <v>1611</v>
      </c>
      <c r="GB766" s="100"/>
    </row>
    <row r="767" spans="1:184" ht="14.45" hidden="1" customHeight="1" x14ac:dyDescent="0.25">
      <c r="A767" s="32" t="s">
        <v>742</v>
      </c>
      <c r="B767" s="90" t="s">
        <v>755</v>
      </c>
      <c r="C767" s="41" t="str">
        <f>'[1]Özet tablo'!P766</f>
        <v>ORDU</v>
      </c>
      <c r="D767" s="41"/>
      <c r="E767" s="41"/>
      <c r="F767" s="41"/>
      <c r="G767" s="91">
        <v>3</v>
      </c>
      <c r="H767" s="91">
        <v>46</v>
      </c>
      <c r="I767" s="91">
        <v>75</v>
      </c>
      <c r="J767" s="91">
        <v>124</v>
      </c>
      <c r="K767" s="92">
        <v>17</v>
      </c>
      <c r="L767" s="92">
        <v>34</v>
      </c>
      <c r="M767" s="92">
        <v>55</v>
      </c>
      <c r="N767" s="92">
        <v>106</v>
      </c>
      <c r="O767" s="93">
        <v>6</v>
      </c>
      <c r="P767" s="40">
        <v>4</v>
      </c>
      <c r="Q767" s="94">
        <f t="shared" si="604"/>
        <v>-18</v>
      </c>
      <c r="R767" s="95">
        <f t="shared" si="605"/>
        <v>-0.14516129032258066</v>
      </c>
      <c r="S767" s="96">
        <v>99</v>
      </c>
      <c r="T767" s="96">
        <v>106</v>
      </c>
      <c r="U767" s="96">
        <v>90</v>
      </c>
      <c r="V767" s="96">
        <v>112</v>
      </c>
      <c r="W767" s="96">
        <v>196</v>
      </c>
      <c r="X767" s="96">
        <v>295</v>
      </c>
      <c r="Y767" s="73">
        <f t="shared" si="554"/>
        <v>17.171717171717169</v>
      </c>
      <c r="Z767" s="73">
        <f t="shared" si="555"/>
        <v>32.075471698113205</v>
      </c>
      <c r="AA767" s="73">
        <f t="shared" si="556"/>
        <v>63.333333333333329</v>
      </c>
      <c r="AB767" s="73">
        <f t="shared" si="557"/>
        <v>46.428571428571431</v>
      </c>
      <c r="AC767" s="73">
        <f t="shared" si="558"/>
        <v>36.610169491525426</v>
      </c>
      <c r="AD767" s="97">
        <f t="shared" si="559"/>
        <v>105</v>
      </c>
      <c r="AE767" s="40">
        <f t="shared" si="560"/>
        <v>33</v>
      </c>
      <c r="AF767" s="98">
        <v>125</v>
      </c>
      <c r="AG767" s="98">
        <v>84</v>
      </c>
      <c r="AH767" s="98">
        <v>119</v>
      </c>
      <c r="AI767" s="98">
        <v>84</v>
      </c>
      <c r="AJ767" s="98">
        <v>23</v>
      </c>
      <c r="AK767" s="98">
        <v>29</v>
      </c>
      <c r="AL767" s="76">
        <v>4</v>
      </c>
      <c r="AM767" s="76">
        <v>6</v>
      </c>
      <c r="AN767" s="77">
        <v>8</v>
      </c>
      <c r="AO767" s="77">
        <v>44</v>
      </c>
      <c r="AP767" s="77">
        <v>64</v>
      </c>
      <c r="AQ767" s="77">
        <v>0</v>
      </c>
      <c r="AR767" s="77">
        <f t="shared" si="586"/>
        <v>116</v>
      </c>
      <c r="AS767" s="77">
        <v>9</v>
      </c>
      <c r="AT767" s="78">
        <v>2</v>
      </c>
      <c r="AU767" s="79">
        <v>14</v>
      </c>
      <c r="AV767" s="80">
        <f t="shared" si="561"/>
        <v>37.5</v>
      </c>
      <c r="AW767" s="80">
        <f t="shared" si="562"/>
        <v>48.768472906403943</v>
      </c>
      <c r="AX767" s="80">
        <f t="shared" si="563"/>
        <v>65.476190476190482</v>
      </c>
      <c r="AY767" s="81">
        <f t="shared" si="564"/>
        <v>9.5238095238095237</v>
      </c>
      <c r="AZ767" s="81">
        <f t="shared" si="565"/>
        <v>36.97478991596639</v>
      </c>
      <c r="BA767" s="81">
        <f t="shared" si="566"/>
        <v>74.766355140186917</v>
      </c>
      <c r="BB767" s="81">
        <f t="shared" si="567"/>
        <v>54.86725663716814</v>
      </c>
      <c r="BC767" s="81">
        <f t="shared" si="568"/>
        <v>46.073298429319372</v>
      </c>
      <c r="BD767" s="82">
        <f t="shared" si="587"/>
        <v>27</v>
      </c>
      <c r="BE767" s="83">
        <v>5</v>
      </c>
      <c r="BF767" s="83">
        <v>8</v>
      </c>
      <c r="BG767" s="83">
        <v>5</v>
      </c>
      <c r="BH767" s="83">
        <v>55</v>
      </c>
      <c r="BI767" s="83">
        <v>79</v>
      </c>
      <c r="BJ767" s="83">
        <v>4</v>
      </c>
      <c r="BK767" s="77">
        <f t="shared" si="588"/>
        <v>143</v>
      </c>
      <c r="BL767" s="83">
        <f t="shared" si="569"/>
        <v>4</v>
      </c>
      <c r="BM767" s="84">
        <v>6</v>
      </c>
      <c r="BN767" s="83">
        <f t="shared" si="570"/>
        <v>7</v>
      </c>
      <c r="BO767" s="83">
        <f t="shared" si="571"/>
        <v>5</v>
      </c>
      <c r="BP767" s="83">
        <f t="shared" si="572"/>
        <v>45</v>
      </c>
      <c r="BQ767" s="83">
        <f t="shared" si="573"/>
        <v>69</v>
      </c>
      <c r="BR767" s="83">
        <f t="shared" si="574"/>
        <v>4</v>
      </c>
      <c r="BS767" s="77">
        <f t="shared" si="589"/>
        <v>123</v>
      </c>
      <c r="BT767" s="83">
        <f t="shared" si="575"/>
        <v>0</v>
      </c>
      <c r="BU767" s="77"/>
      <c r="BV767" s="83">
        <f t="shared" si="576"/>
        <v>0</v>
      </c>
      <c r="BW767" s="83">
        <f t="shared" si="577"/>
        <v>0</v>
      </c>
      <c r="BX767" s="83">
        <f t="shared" si="578"/>
        <v>0</v>
      </c>
      <c r="BY767" s="83">
        <f t="shared" si="579"/>
        <v>0</v>
      </c>
      <c r="BZ767" s="83">
        <f t="shared" si="580"/>
        <v>0</v>
      </c>
      <c r="CA767" s="77">
        <f t="shared" si="590"/>
        <v>0</v>
      </c>
      <c r="CB767" s="85">
        <v>1</v>
      </c>
      <c r="CC767" s="77"/>
      <c r="CD767" s="85">
        <v>1</v>
      </c>
      <c r="CE767" s="85">
        <v>0</v>
      </c>
      <c r="CF767" s="85">
        <v>10</v>
      </c>
      <c r="CG767" s="85">
        <v>10</v>
      </c>
      <c r="CH767" s="85">
        <v>0</v>
      </c>
      <c r="CI767" s="77">
        <f t="shared" si="591"/>
        <v>20</v>
      </c>
      <c r="CP767" s="77">
        <f t="shared" si="592"/>
        <v>0</v>
      </c>
      <c r="CQ767" s="85">
        <f t="shared" si="581"/>
        <v>0</v>
      </c>
      <c r="CR767" s="77"/>
      <c r="CS767" s="85">
        <f t="shared" si="600"/>
        <v>0</v>
      </c>
      <c r="CT767" s="85">
        <f t="shared" si="601"/>
        <v>0</v>
      </c>
      <c r="CU767" s="85">
        <f t="shared" si="602"/>
        <v>0</v>
      </c>
      <c r="CV767" s="85">
        <f t="shared" si="603"/>
        <v>0</v>
      </c>
      <c r="CW767" s="85">
        <f t="shared" si="599"/>
        <v>0</v>
      </c>
      <c r="CX767" s="77">
        <f t="shared" si="593"/>
        <v>0</v>
      </c>
      <c r="ET767" s="85">
        <v>2</v>
      </c>
      <c r="EU767" s="85">
        <v>2</v>
      </c>
      <c r="EV767" s="85">
        <v>0</v>
      </c>
      <c r="EW767" s="85">
        <v>11</v>
      </c>
      <c r="EX767" s="85">
        <v>16</v>
      </c>
      <c r="EY767" s="85">
        <v>0</v>
      </c>
      <c r="EZ767" s="85">
        <v>2</v>
      </c>
      <c r="FA767" s="85">
        <v>5</v>
      </c>
      <c r="FB767" s="85">
        <v>5</v>
      </c>
      <c r="FC767" s="85">
        <v>34</v>
      </c>
      <c r="FD767" s="85">
        <v>53</v>
      </c>
      <c r="FE767" s="85">
        <v>4</v>
      </c>
      <c r="FL767" s="86">
        <f t="shared" si="594"/>
        <v>32.099999999999994</v>
      </c>
      <c r="FM767" s="99">
        <f t="shared" si="582"/>
        <v>1</v>
      </c>
      <c r="FN767" s="99">
        <f t="shared" si="583"/>
        <v>0</v>
      </c>
      <c r="FO767" s="100">
        <f t="shared" si="584"/>
        <v>0.17</v>
      </c>
      <c r="FP767" s="100">
        <f t="shared" si="585"/>
        <v>0</v>
      </c>
      <c r="FQ767" s="101">
        <v>1.8573940777473184E-2</v>
      </c>
      <c r="FR767" s="101">
        <v>2.6103964492590025E-2</v>
      </c>
      <c r="FS767" s="101">
        <v>3.593244699964427E-4</v>
      </c>
      <c r="FT767" s="100" t="s">
        <v>2204</v>
      </c>
      <c r="FU767" s="100" t="s">
        <v>2269</v>
      </c>
      <c r="FV767" s="100" t="s">
        <v>2327</v>
      </c>
      <c r="FW767" s="100" t="s">
        <v>1481</v>
      </c>
      <c r="FX767" s="100" t="s">
        <v>1555</v>
      </c>
      <c r="FY767" s="100" t="s">
        <v>2030</v>
      </c>
      <c r="FZ767" s="100" t="s">
        <v>1951</v>
      </c>
      <c r="GA767" s="100" t="s">
        <v>1469</v>
      </c>
      <c r="GB767" s="100"/>
    </row>
    <row r="768" spans="1:184" hidden="1" x14ac:dyDescent="0.25">
      <c r="A768" s="32" t="s">
        <v>742</v>
      </c>
      <c r="B768" s="90" t="s">
        <v>756</v>
      </c>
      <c r="C768" s="41" t="str">
        <f>'[1]Özet tablo'!P767</f>
        <v>ORDU</v>
      </c>
      <c r="D768" s="41"/>
      <c r="E768" s="41"/>
      <c r="F768" s="41"/>
      <c r="G768" s="91">
        <v>61</v>
      </c>
      <c r="H768" s="91">
        <v>194</v>
      </c>
      <c r="I768" s="91">
        <v>183</v>
      </c>
      <c r="J768" s="91">
        <v>438</v>
      </c>
      <c r="K768" s="92">
        <v>29</v>
      </c>
      <c r="L768" s="92">
        <v>180</v>
      </c>
      <c r="M768" s="92">
        <v>187</v>
      </c>
      <c r="N768" s="92">
        <v>396</v>
      </c>
      <c r="O768" s="93">
        <v>69</v>
      </c>
      <c r="P768" s="40">
        <v>14</v>
      </c>
      <c r="Q768" s="94">
        <f t="shared" si="604"/>
        <v>-42</v>
      </c>
      <c r="R768" s="95">
        <f t="shared" si="605"/>
        <v>-9.5890410958904104E-2</v>
      </c>
      <c r="S768" s="96">
        <v>339</v>
      </c>
      <c r="T768" s="96">
        <v>496</v>
      </c>
      <c r="U768" s="96">
        <v>384</v>
      </c>
      <c r="V768" s="96">
        <v>506</v>
      </c>
      <c r="W768" s="96">
        <v>880</v>
      </c>
      <c r="X768" s="96">
        <v>1219</v>
      </c>
      <c r="Y768" s="73">
        <f t="shared" si="554"/>
        <v>8.5545722713864301</v>
      </c>
      <c r="Z768" s="73">
        <f t="shared" si="555"/>
        <v>36.29032258064516</v>
      </c>
      <c r="AA768" s="73">
        <f t="shared" si="556"/>
        <v>63.020833333333336</v>
      </c>
      <c r="AB768" s="73">
        <f t="shared" si="557"/>
        <v>47.954545454545453</v>
      </c>
      <c r="AC768" s="73">
        <f t="shared" si="558"/>
        <v>36.997538966365873</v>
      </c>
      <c r="AD768" s="97">
        <f t="shared" si="559"/>
        <v>458</v>
      </c>
      <c r="AE768" s="40">
        <f t="shared" si="560"/>
        <v>142</v>
      </c>
      <c r="AF768" s="98">
        <v>443</v>
      </c>
      <c r="AG768" s="98">
        <v>352</v>
      </c>
      <c r="AH768" s="98">
        <v>422</v>
      </c>
      <c r="AI768" s="98">
        <v>347</v>
      </c>
      <c r="AJ768" s="98">
        <v>113</v>
      </c>
      <c r="AK768" s="98">
        <v>107</v>
      </c>
      <c r="AL768" s="76">
        <v>15</v>
      </c>
      <c r="AM768" s="76">
        <v>14</v>
      </c>
      <c r="AN768" s="77">
        <v>16</v>
      </c>
      <c r="AO768" s="77">
        <v>144</v>
      </c>
      <c r="AP768" s="77">
        <v>173</v>
      </c>
      <c r="AQ768" s="77">
        <v>9</v>
      </c>
      <c r="AR768" s="77">
        <f t="shared" si="586"/>
        <v>342</v>
      </c>
      <c r="AS768" s="77">
        <v>42</v>
      </c>
      <c r="AT768" s="78">
        <v>45</v>
      </c>
      <c r="AU768" s="79">
        <v>72</v>
      </c>
      <c r="AV768" s="80">
        <f t="shared" si="561"/>
        <v>22.317596566523605</v>
      </c>
      <c r="AW768" s="80">
        <f t="shared" si="562"/>
        <v>36.931079323797142</v>
      </c>
      <c r="AX768" s="80">
        <f t="shared" si="563"/>
        <v>40.345821325648416</v>
      </c>
      <c r="AY768" s="81">
        <f t="shared" si="564"/>
        <v>4.5454545454545459</v>
      </c>
      <c r="AZ768" s="81">
        <f t="shared" si="565"/>
        <v>34.123222748815166</v>
      </c>
      <c r="BA768" s="81">
        <f t="shared" si="566"/>
        <v>63.04347826086957</v>
      </c>
      <c r="BB768" s="81">
        <f t="shared" si="567"/>
        <v>49.206349206349202</v>
      </c>
      <c r="BC768" s="81">
        <f t="shared" si="568"/>
        <v>37.684729064039409</v>
      </c>
      <c r="BD768" s="82">
        <f t="shared" si="587"/>
        <v>170</v>
      </c>
      <c r="BE768" s="83">
        <v>15</v>
      </c>
      <c r="BF768" s="83">
        <v>21</v>
      </c>
      <c r="BG768" s="83">
        <v>19</v>
      </c>
      <c r="BH768" s="83">
        <v>139</v>
      </c>
      <c r="BI768" s="83">
        <v>206</v>
      </c>
      <c r="BJ768" s="83">
        <v>9</v>
      </c>
      <c r="BK768" s="77">
        <f t="shared" si="588"/>
        <v>373</v>
      </c>
      <c r="BL768" s="83">
        <f t="shared" si="569"/>
        <v>13</v>
      </c>
      <c r="BM768" s="84">
        <v>14</v>
      </c>
      <c r="BN768" s="83">
        <f t="shared" si="570"/>
        <v>18</v>
      </c>
      <c r="BO768" s="83">
        <f t="shared" si="571"/>
        <v>14</v>
      </c>
      <c r="BP768" s="83">
        <f t="shared" si="572"/>
        <v>122</v>
      </c>
      <c r="BQ768" s="83">
        <f t="shared" si="573"/>
        <v>196</v>
      </c>
      <c r="BR768" s="83">
        <f t="shared" si="574"/>
        <v>9</v>
      </c>
      <c r="BS768" s="77">
        <f t="shared" si="589"/>
        <v>341</v>
      </c>
      <c r="BT768" s="83">
        <f t="shared" si="575"/>
        <v>0</v>
      </c>
      <c r="BU768" s="77"/>
      <c r="BV768" s="83">
        <f t="shared" si="576"/>
        <v>0</v>
      </c>
      <c r="BW768" s="83">
        <f t="shared" si="577"/>
        <v>0</v>
      </c>
      <c r="BX768" s="83">
        <f t="shared" si="578"/>
        <v>0</v>
      </c>
      <c r="BY768" s="83">
        <f t="shared" si="579"/>
        <v>0</v>
      </c>
      <c r="BZ768" s="83">
        <f t="shared" si="580"/>
        <v>0</v>
      </c>
      <c r="CA768" s="77">
        <f t="shared" si="590"/>
        <v>0</v>
      </c>
      <c r="CB768" s="85">
        <v>1</v>
      </c>
      <c r="CC768" s="77"/>
      <c r="CD768" s="85">
        <v>2</v>
      </c>
      <c r="CE768" s="85">
        <v>4</v>
      </c>
      <c r="CF768" s="85">
        <v>7</v>
      </c>
      <c r="CG768" s="85">
        <v>8</v>
      </c>
      <c r="CH768" s="85">
        <v>0</v>
      </c>
      <c r="CI768" s="77">
        <f t="shared" si="591"/>
        <v>19</v>
      </c>
      <c r="CP768" s="77">
        <f t="shared" si="592"/>
        <v>0</v>
      </c>
      <c r="CQ768" s="85">
        <f t="shared" si="581"/>
        <v>1</v>
      </c>
      <c r="CR768" s="77"/>
      <c r="CS768" s="85">
        <f t="shared" si="600"/>
        <v>1</v>
      </c>
      <c r="CT768" s="85">
        <f t="shared" si="601"/>
        <v>1</v>
      </c>
      <c r="CU768" s="85">
        <f t="shared" si="602"/>
        <v>10</v>
      </c>
      <c r="CV768" s="85">
        <f t="shared" si="603"/>
        <v>2</v>
      </c>
      <c r="CW768" s="85">
        <f t="shared" si="599"/>
        <v>0</v>
      </c>
      <c r="CX768" s="77">
        <f t="shared" si="593"/>
        <v>13</v>
      </c>
      <c r="CY768" s="85">
        <v>1</v>
      </c>
      <c r="CZ768" s="85">
        <v>1</v>
      </c>
      <c r="DA768" s="85">
        <v>1</v>
      </c>
      <c r="DB768" s="85">
        <v>10</v>
      </c>
      <c r="DC768" s="85">
        <v>2</v>
      </c>
      <c r="DD768" s="85">
        <v>0</v>
      </c>
      <c r="ET768" s="85">
        <v>12</v>
      </c>
      <c r="EU768" s="85">
        <v>13</v>
      </c>
      <c r="EV768" s="85">
        <v>1</v>
      </c>
      <c r="EW768" s="85">
        <v>81</v>
      </c>
      <c r="EX768" s="85">
        <v>153</v>
      </c>
      <c r="EY768" s="85">
        <v>5</v>
      </c>
      <c r="EZ768" s="85">
        <v>1</v>
      </c>
      <c r="FA768" s="85">
        <v>5</v>
      </c>
      <c r="FB768" s="85">
        <v>13</v>
      </c>
      <c r="FC768" s="85">
        <v>41</v>
      </c>
      <c r="FD768" s="85">
        <v>43</v>
      </c>
      <c r="FE768" s="85">
        <v>4</v>
      </c>
      <c r="FL768" s="86">
        <f t="shared" si="594"/>
        <v>167.29999999999995</v>
      </c>
      <c r="FM768" s="99">
        <f t="shared" si="582"/>
        <v>8</v>
      </c>
      <c r="FN768" s="99">
        <f t="shared" si="583"/>
        <v>1</v>
      </c>
      <c r="FO768" s="100">
        <f t="shared" si="584"/>
        <v>1.36</v>
      </c>
      <c r="FP768" s="100">
        <f t="shared" si="585"/>
        <v>171</v>
      </c>
      <c r="FQ768" s="101">
        <v>0.15734559198652723</v>
      </c>
      <c r="FR768" s="101">
        <v>0.12115656620607121</v>
      </c>
      <c r="FS768" s="101">
        <v>0.12440447466549684</v>
      </c>
      <c r="FT768" s="100" t="s">
        <v>2165</v>
      </c>
      <c r="FU768" s="100" t="s">
        <v>2053</v>
      </c>
      <c r="FV768" s="100" t="s">
        <v>1769</v>
      </c>
      <c r="FW768" s="100" t="s">
        <v>2336</v>
      </c>
      <c r="FX768" s="100" t="s">
        <v>1727</v>
      </c>
      <c r="FY768" s="100" t="s">
        <v>2127</v>
      </c>
      <c r="FZ768" s="100" t="s">
        <v>1668</v>
      </c>
      <c r="GA768" s="100" t="s">
        <v>2319</v>
      </c>
      <c r="GB768" s="100"/>
    </row>
    <row r="769" spans="1:184" ht="14.45" hidden="1" customHeight="1" x14ac:dyDescent="0.25">
      <c r="A769" s="32" t="s">
        <v>742</v>
      </c>
      <c r="B769" s="90" t="s">
        <v>757</v>
      </c>
      <c r="C769" s="41" t="str">
        <f>'[1]Özet tablo'!P768</f>
        <v>ORDU</v>
      </c>
      <c r="D769" s="41"/>
      <c r="E769" s="41"/>
      <c r="F769" s="41"/>
      <c r="G769" s="91">
        <v>22</v>
      </c>
      <c r="H769" s="91">
        <v>167</v>
      </c>
      <c r="I769" s="91">
        <v>172</v>
      </c>
      <c r="J769" s="91">
        <v>361</v>
      </c>
      <c r="K769" s="92">
        <v>17</v>
      </c>
      <c r="L769" s="92">
        <v>169</v>
      </c>
      <c r="M769" s="92">
        <v>206</v>
      </c>
      <c r="N769" s="92">
        <v>392</v>
      </c>
      <c r="O769" s="93">
        <v>52</v>
      </c>
      <c r="P769" s="40">
        <v>23</v>
      </c>
      <c r="Q769" s="94">
        <f t="shared" si="604"/>
        <v>31</v>
      </c>
      <c r="R769" s="95">
        <f t="shared" si="605"/>
        <v>8.5872576177285317E-2</v>
      </c>
      <c r="S769" s="96">
        <v>318</v>
      </c>
      <c r="T769" s="96">
        <v>495</v>
      </c>
      <c r="U769" s="96">
        <v>403</v>
      </c>
      <c r="V769" s="96">
        <v>523</v>
      </c>
      <c r="W769" s="96">
        <v>898</v>
      </c>
      <c r="X769" s="96">
        <v>1216</v>
      </c>
      <c r="Y769" s="73">
        <f t="shared" si="554"/>
        <v>5.3459119496855347</v>
      </c>
      <c r="Z769" s="73">
        <f t="shared" si="555"/>
        <v>34.141414141414138</v>
      </c>
      <c r="AA769" s="73">
        <f t="shared" si="556"/>
        <v>58.312655086848629</v>
      </c>
      <c r="AB769" s="73">
        <f t="shared" si="557"/>
        <v>44.988864142538972</v>
      </c>
      <c r="AC769" s="73">
        <f t="shared" si="558"/>
        <v>34.621710526315788</v>
      </c>
      <c r="AD769" s="97">
        <f t="shared" si="559"/>
        <v>494</v>
      </c>
      <c r="AE769" s="40">
        <f t="shared" si="560"/>
        <v>168</v>
      </c>
      <c r="AF769" s="98">
        <v>448</v>
      </c>
      <c r="AG769" s="98">
        <v>381</v>
      </c>
      <c r="AH769" s="98">
        <v>425</v>
      </c>
      <c r="AI769" s="98">
        <v>367</v>
      </c>
      <c r="AJ769" s="98">
        <v>118</v>
      </c>
      <c r="AK769" s="98">
        <v>129</v>
      </c>
      <c r="AL769" s="76">
        <v>17</v>
      </c>
      <c r="AM769" s="76">
        <v>24</v>
      </c>
      <c r="AN769" s="77">
        <v>29</v>
      </c>
      <c r="AO769" s="77">
        <v>141</v>
      </c>
      <c r="AP769" s="77">
        <v>228</v>
      </c>
      <c r="AQ769" s="77">
        <v>3</v>
      </c>
      <c r="AR769" s="77">
        <f t="shared" si="586"/>
        <v>401</v>
      </c>
      <c r="AS769" s="77">
        <v>29</v>
      </c>
      <c r="AT769" s="78">
        <v>28</v>
      </c>
      <c r="AU769" s="79">
        <v>62</v>
      </c>
      <c r="AV769" s="80">
        <f t="shared" si="561"/>
        <v>30.882352941176471</v>
      </c>
      <c r="AW769" s="80">
        <f t="shared" si="562"/>
        <v>43.30808080808081</v>
      </c>
      <c r="AX769" s="80">
        <f t="shared" si="563"/>
        <v>55.040871934604908</v>
      </c>
      <c r="AY769" s="81">
        <f t="shared" si="564"/>
        <v>7.6115485564304457</v>
      </c>
      <c r="AZ769" s="81">
        <f t="shared" si="565"/>
        <v>33.176470588235297</v>
      </c>
      <c r="BA769" s="81">
        <f t="shared" si="566"/>
        <v>65.567010309278345</v>
      </c>
      <c r="BB769" s="81">
        <f t="shared" si="567"/>
        <v>50.439560439560438</v>
      </c>
      <c r="BC769" s="81">
        <f t="shared" si="568"/>
        <v>40.069284064665126</v>
      </c>
      <c r="BD769" s="82">
        <f t="shared" si="587"/>
        <v>167</v>
      </c>
      <c r="BE769" s="83">
        <v>16</v>
      </c>
      <c r="BF769" s="83">
        <v>24</v>
      </c>
      <c r="BG769" s="83">
        <v>26</v>
      </c>
      <c r="BH769" s="83">
        <v>124</v>
      </c>
      <c r="BI769" s="83">
        <v>252</v>
      </c>
      <c r="BJ769" s="83">
        <v>5</v>
      </c>
      <c r="BK769" s="77">
        <f t="shared" si="588"/>
        <v>407</v>
      </c>
      <c r="BL769" s="83">
        <f t="shared" si="569"/>
        <v>15</v>
      </c>
      <c r="BM769" s="84">
        <v>23</v>
      </c>
      <c r="BN769" s="83">
        <f t="shared" si="570"/>
        <v>23</v>
      </c>
      <c r="BO769" s="83">
        <f t="shared" si="571"/>
        <v>24</v>
      </c>
      <c r="BP769" s="83">
        <f t="shared" si="572"/>
        <v>117</v>
      </c>
      <c r="BQ769" s="83">
        <f t="shared" si="573"/>
        <v>247</v>
      </c>
      <c r="BR769" s="83">
        <f t="shared" si="574"/>
        <v>5</v>
      </c>
      <c r="BS769" s="77">
        <f t="shared" si="589"/>
        <v>393</v>
      </c>
      <c r="BT769" s="83">
        <f t="shared" si="575"/>
        <v>0</v>
      </c>
      <c r="BU769" s="77"/>
      <c r="BV769" s="83">
        <f t="shared" si="576"/>
        <v>0</v>
      </c>
      <c r="BW769" s="83">
        <f t="shared" si="577"/>
        <v>0</v>
      </c>
      <c r="BX769" s="83">
        <f t="shared" si="578"/>
        <v>0</v>
      </c>
      <c r="BY769" s="83">
        <f t="shared" si="579"/>
        <v>0</v>
      </c>
      <c r="BZ769" s="83">
        <f t="shared" si="580"/>
        <v>0</v>
      </c>
      <c r="CA769" s="77">
        <f t="shared" si="590"/>
        <v>0</v>
      </c>
      <c r="CC769" s="77"/>
      <c r="CI769" s="77">
        <f t="shared" si="591"/>
        <v>0</v>
      </c>
      <c r="CP769" s="77">
        <f t="shared" si="592"/>
        <v>0</v>
      </c>
      <c r="CQ769" s="85">
        <f t="shared" si="581"/>
        <v>1</v>
      </c>
      <c r="CR769" s="77">
        <v>1</v>
      </c>
      <c r="CS769" s="85">
        <f t="shared" si="600"/>
        <v>1</v>
      </c>
      <c r="CT769" s="85">
        <f t="shared" si="601"/>
        <v>2</v>
      </c>
      <c r="CU769" s="85">
        <f t="shared" si="602"/>
        <v>7</v>
      </c>
      <c r="CV769" s="85">
        <f t="shared" si="603"/>
        <v>5</v>
      </c>
      <c r="CW769" s="85">
        <f t="shared" si="599"/>
        <v>0</v>
      </c>
      <c r="CX769" s="77">
        <f t="shared" si="593"/>
        <v>14</v>
      </c>
      <c r="CY769" s="85">
        <v>1</v>
      </c>
      <c r="CZ769" s="85">
        <v>1</v>
      </c>
      <c r="DA769" s="85">
        <v>2</v>
      </c>
      <c r="DB769" s="85">
        <v>7</v>
      </c>
      <c r="DC769" s="85">
        <v>5</v>
      </c>
      <c r="DD769" s="85">
        <v>0</v>
      </c>
      <c r="ET769" s="85">
        <v>14</v>
      </c>
      <c r="EU769" s="85">
        <v>18</v>
      </c>
      <c r="EV769" s="85">
        <v>7</v>
      </c>
      <c r="EW769" s="85">
        <v>85</v>
      </c>
      <c r="EX769" s="85">
        <v>187</v>
      </c>
      <c r="EY769" s="85">
        <v>4</v>
      </c>
      <c r="EZ769" s="85">
        <v>1</v>
      </c>
      <c r="FA769" s="85">
        <v>5</v>
      </c>
      <c r="FB769" s="85">
        <v>17</v>
      </c>
      <c r="FC769" s="85">
        <v>32</v>
      </c>
      <c r="FD769" s="85">
        <v>60</v>
      </c>
      <c r="FE769" s="85">
        <v>1</v>
      </c>
      <c r="FL769" s="86">
        <f t="shared" si="594"/>
        <v>154.39999999999998</v>
      </c>
      <c r="FM769" s="99">
        <f t="shared" si="582"/>
        <v>7</v>
      </c>
      <c r="FN769" s="99">
        <f t="shared" si="583"/>
        <v>1</v>
      </c>
      <c r="FO769" s="100">
        <f t="shared" si="584"/>
        <v>1.19</v>
      </c>
      <c r="FP769" s="100">
        <f t="shared" si="585"/>
        <v>171</v>
      </c>
      <c r="FQ769" s="101">
        <v>0.26077097505668928</v>
      </c>
      <c r="FR769" s="101">
        <v>-3.1578947368420977E-2</v>
      </c>
      <c r="FS769" s="101">
        <v>-0.12760055478502064</v>
      </c>
      <c r="FT769" s="100" t="s">
        <v>2117</v>
      </c>
      <c r="FU769" s="100" t="s">
        <v>1849</v>
      </c>
      <c r="FV769" s="100" t="s">
        <v>1653</v>
      </c>
      <c r="FW769" s="100" t="s">
        <v>1437</v>
      </c>
      <c r="FX769" s="100" t="s">
        <v>2076</v>
      </c>
      <c r="FY769" s="100" t="s">
        <v>2246</v>
      </c>
      <c r="FZ769" s="100" t="s">
        <v>2367</v>
      </c>
      <c r="GA769" s="100" t="s">
        <v>2351</v>
      </c>
      <c r="GB769" s="100"/>
    </row>
    <row r="770" spans="1:184" hidden="1" x14ac:dyDescent="0.25">
      <c r="A770" s="32" t="s">
        <v>742</v>
      </c>
      <c r="B770" s="90" t="s">
        <v>758</v>
      </c>
      <c r="C770" s="41" t="str">
        <f>'[1]Özet tablo'!P769</f>
        <v>ORDU</v>
      </c>
      <c r="D770" s="41"/>
      <c r="E770" s="41"/>
      <c r="F770" s="41"/>
      <c r="G770" s="91">
        <v>5</v>
      </c>
      <c r="H770" s="91">
        <v>21</v>
      </c>
      <c r="I770" s="91">
        <v>30</v>
      </c>
      <c r="J770" s="91">
        <v>56</v>
      </c>
      <c r="K770" s="92">
        <v>6</v>
      </c>
      <c r="L770" s="92">
        <v>22</v>
      </c>
      <c r="M770" s="92">
        <v>31</v>
      </c>
      <c r="N770" s="92">
        <v>59</v>
      </c>
      <c r="O770" s="93">
        <v>11</v>
      </c>
      <c r="P770" s="40">
        <v>7</v>
      </c>
      <c r="Q770" s="94">
        <f t="shared" si="604"/>
        <v>3</v>
      </c>
      <c r="R770" s="95">
        <f t="shared" si="605"/>
        <v>5.3571428571428568E-2</v>
      </c>
      <c r="S770" s="96">
        <v>94</v>
      </c>
      <c r="T770" s="96">
        <v>99</v>
      </c>
      <c r="U770" s="96">
        <v>85</v>
      </c>
      <c r="V770" s="96">
        <v>106</v>
      </c>
      <c r="W770" s="96">
        <v>184</v>
      </c>
      <c r="X770" s="96">
        <v>278</v>
      </c>
      <c r="Y770" s="73">
        <f t="shared" si="554"/>
        <v>6.3829787234042552</v>
      </c>
      <c r="Z770" s="73">
        <f t="shared" si="555"/>
        <v>22.222222222222221</v>
      </c>
      <c r="AA770" s="73">
        <f t="shared" si="556"/>
        <v>41.17647058823529</v>
      </c>
      <c r="AB770" s="73">
        <f t="shared" si="557"/>
        <v>30.978260869565215</v>
      </c>
      <c r="AC770" s="73">
        <f t="shared" si="558"/>
        <v>22.661870503597122</v>
      </c>
      <c r="AD770" s="97">
        <f t="shared" si="559"/>
        <v>127</v>
      </c>
      <c r="AE770" s="40">
        <f t="shared" si="560"/>
        <v>50</v>
      </c>
      <c r="AF770" s="98">
        <v>106</v>
      </c>
      <c r="AG770" s="98">
        <v>79</v>
      </c>
      <c r="AH770" s="98">
        <v>107</v>
      </c>
      <c r="AI770" s="98">
        <v>84</v>
      </c>
      <c r="AJ770" s="98">
        <v>19</v>
      </c>
      <c r="AK770" s="98">
        <v>18</v>
      </c>
      <c r="AL770" s="76">
        <v>3</v>
      </c>
      <c r="AM770" s="76">
        <v>5</v>
      </c>
      <c r="AN770" s="77">
        <v>15</v>
      </c>
      <c r="AO770" s="77">
        <v>26</v>
      </c>
      <c r="AP770" s="77">
        <v>22</v>
      </c>
      <c r="AQ770" s="77">
        <v>0</v>
      </c>
      <c r="AR770" s="77">
        <f t="shared" si="586"/>
        <v>63</v>
      </c>
      <c r="AS770" s="77">
        <v>3</v>
      </c>
      <c r="AT770" s="78">
        <v>7</v>
      </c>
      <c r="AU770" s="79">
        <v>8</v>
      </c>
      <c r="AV770" s="80">
        <f t="shared" si="561"/>
        <v>20.858895705521473</v>
      </c>
      <c r="AW770" s="80">
        <f t="shared" si="562"/>
        <v>23.560209424083769</v>
      </c>
      <c r="AX770" s="80">
        <f t="shared" si="563"/>
        <v>22.61904761904762</v>
      </c>
      <c r="AY770" s="81">
        <f t="shared" si="564"/>
        <v>18.9873417721519</v>
      </c>
      <c r="AZ770" s="81">
        <f t="shared" si="565"/>
        <v>24.299065420560748</v>
      </c>
      <c r="BA770" s="81">
        <f t="shared" si="566"/>
        <v>35.922330097087382</v>
      </c>
      <c r="BB770" s="81">
        <f t="shared" si="567"/>
        <v>30</v>
      </c>
      <c r="BC770" s="81">
        <f t="shared" si="568"/>
        <v>28.571428571428569</v>
      </c>
      <c r="BD770" s="82">
        <f t="shared" si="587"/>
        <v>66</v>
      </c>
      <c r="BE770" s="83">
        <v>3</v>
      </c>
      <c r="BF770" s="83">
        <v>5</v>
      </c>
      <c r="BG770" s="83">
        <v>13</v>
      </c>
      <c r="BH770" s="83">
        <v>22</v>
      </c>
      <c r="BI770" s="83">
        <v>28</v>
      </c>
      <c r="BJ770" s="83">
        <v>0</v>
      </c>
      <c r="BK770" s="77">
        <f t="shared" si="588"/>
        <v>63</v>
      </c>
      <c r="BL770" s="83">
        <f t="shared" si="569"/>
        <v>3</v>
      </c>
      <c r="BM770" s="84">
        <v>5</v>
      </c>
      <c r="BN770" s="83">
        <f t="shared" si="570"/>
        <v>5</v>
      </c>
      <c r="BO770" s="83">
        <f t="shared" si="571"/>
        <v>13</v>
      </c>
      <c r="BP770" s="83">
        <f t="shared" si="572"/>
        <v>22</v>
      </c>
      <c r="BQ770" s="83">
        <f t="shared" si="573"/>
        <v>28</v>
      </c>
      <c r="BR770" s="83">
        <f t="shared" si="574"/>
        <v>0</v>
      </c>
      <c r="BS770" s="77">
        <f t="shared" si="589"/>
        <v>63</v>
      </c>
      <c r="BT770" s="83">
        <f t="shared" si="575"/>
        <v>0</v>
      </c>
      <c r="BU770" s="77"/>
      <c r="BV770" s="83">
        <f t="shared" si="576"/>
        <v>0</v>
      </c>
      <c r="BW770" s="83">
        <f t="shared" si="577"/>
        <v>0</v>
      </c>
      <c r="BX770" s="83">
        <f t="shared" si="578"/>
        <v>0</v>
      </c>
      <c r="BY770" s="83">
        <f t="shared" si="579"/>
        <v>0</v>
      </c>
      <c r="BZ770" s="83">
        <f t="shared" si="580"/>
        <v>0</v>
      </c>
      <c r="CA770" s="77">
        <f t="shared" si="590"/>
        <v>0</v>
      </c>
      <c r="CC770" s="77"/>
      <c r="CI770" s="77">
        <f t="shared" si="591"/>
        <v>0</v>
      </c>
      <c r="CP770" s="77">
        <f t="shared" si="592"/>
        <v>0</v>
      </c>
      <c r="CQ770" s="85">
        <f t="shared" si="581"/>
        <v>0</v>
      </c>
      <c r="CR770" s="77"/>
      <c r="CS770" s="85">
        <f t="shared" si="600"/>
        <v>0</v>
      </c>
      <c r="CT770" s="85">
        <f t="shared" si="601"/>
        <v>0</v>
      </c>
      <c r="CU770" s="85">
        <f t="shared" si="602"/>
        <v>0</v>
      </c>
      <c r="CV770" s="85">
        <f t="shared" si="603"/>
        <v>0</v>
      </c>
      <c r="CW770" s="85">
        <f t="shared" si="599"/>
        <v>0</v>
      </c>
      <c r="CX770" s="77">
        <f t="shared" si="593"/>
        <v>0</v>
      </c>
      <c r="ET770" s="85">
        <v>2</v>
      </c>
      <c r="EU770" s="85">
        <v>2</v>
      </c>
      <c r="EV770" s="85">
        <v>2</v>
      </c>
      <c r="EW770" s="85">
        <v>12</v>
      </c>
      <c r="EX770" s="85">
        <v>6</v>
      </c>
      <c r="EY770" s="85">
        <v>0</v>
      </c>
      <c r="EZ770" s="85">
        <v>1</v>
      </c>
      <c r="FA770" s="85">
        <v>3</v>
      </c>
      <c r="FB770" s="85">
        <v>11</v>
      </c>
      <c r="FC770" s="85">
        <v>10</v>
      </c>
      <c r="FD770" s="85">
        <v>22</v>
      </c>
      <c r="FE770" s="85">
        <v>0</v>
      </c>
      <c r="FL770" s="86">
        <f t="shared" si="594"/>
        <v>78.699999999999989</v>
      </c>
      <c r="FM770" s="99">
        <f t="shared" si="582"/>
        <v>3</v>
      </c>
      <c r="FN770" s="99">
        <f t="shared" si="583"/>
        <v>0</v>
      </c>
      <c r="FO770" s="100">
        <f t="shared" si="584"/>
        <v>0.51</v>
      </c>
      <c r="FP770" s="100">
        <f t="shared" si="585"/>
        <v>0</v>
      </c>
      <c r="FQ770" s="101">
        <v>0.26167858334179328</v>
      </c>
      <c r="FR770" s="101">
        <v>0.15824242687643969</v>
      </c>
      <c r="FS770" s="101">
        <v>9.2230844706092191E-2</v>
      </c>
      <c r="FT770" s="100" t="s">
        <v>2005</v>
      </c>
      <c r="FU770" s="100" t="s">
        <v>1981</v>
      </c>
      <c r="FV770" s="100" t="s">
        <v>2118</v>
      </c>
      <c r="FW770" s="100" t="s">
        <v>1931</v>
      </c>
      <c r="FX770" s="100" t="s">
        <v>2329</v>
      </c>
      <c r="FY770" s="100" t="s">
        <v>2179</v>
      </c>
      <c r="FZ770" s="100" t="s">
        <v>2110</v>
      </c>
      <c r="GA770" s="100" t="s">
        <v>2266</v>
      </c>
      <c r="GB770" s="100"/>
    </row>
    <row r="771" spans="1:184" hidden="1" x14ac:dyDescent="0.25">
      <c r="A771" s="32" t="s">
        <v>742</v>
      </c>
      <c r="B771" s="90" t="s">
        <v>759</v>
      </c>
      <c r="C771" s="41" t="str">
        <f>'[1]Özet tablo'!P770</f>
        <v>ORDU</v>
      </c>
      <c r="D771" s="41"/>
      <c r="E771" s="41"/>
      <c r="F771" s="41"/>
      <c r="G771" s="91">
        <v>12</v>
      </c>
      <c r="H771" s="91">
        <v>90</v>
      </c>
      <c r="I771" s="91">
        <v>101</v>
      </c>
      <c r="J771" s="91">
        <v>203</v>
      </c>
      <c r="K771" s="92">
        <v>18</v>
      </c>
      <c r="L771" s="92">
        <v>72</v>
      </c>
      <c r="M771" s="92">
        <v>111</v>
      </c>
      <c r="N771" s="92">
        <v>201</v>
      </c>
      <c r="O771" s="93">
        <v>13</v>
      </c>
      <c r="P771" s="40">
        <v>23</v>
      </c>
      <c r="Q771" s="94">
        <f t="shared" si="604"/>
        <v>-2</v>
      </c>
      <c r="R771" s="95">
        <f t="shared" si="605"/>
        <v>-9.852216748768473E-3</v>
      </c>
      <c r="S771" s="96">
        <v>147</v>
      </c>
      <c r="T771" s="96">
        <v>232</v>
      </c>
      <c r="U771" s="96">
        <v>158</v>
      </c>
      <c r="V771" s="96">
        <v>225</v>
      </c>
      <c r="W771" s="96">
        <v>390</v>
      </c>
      <c r="X771" s="96">
        <v>537</v>
      </c>
      <c r="Y771" s="73">
        <f t="shared" si="554"/>
        <v>12.244897959183673</v>
      </c>
      <c r="Z771" s="73">
        <f t="shared" si="555"/>
        <v>31.03448275862069</v>
      </c>
      <c r="AA771" s="73">
        <f t="shared" si="556"/>
        <v>63.924050632911388</v>
      </c>
      <c r="AB771" s="73">
        <f t="shared" si="557"/>
        <v>44.358974358974358</v>
      </c>
      <c r="AC771" s="73">
        <f t="shared" si="558"/>
        <v>35.567970204841714</v>
      </c>
      <c r="AD771" s="97">
        <f t="shared" si="559"/>
        <v>217</v>
      </c>
      <c r="AE771" s="40">
        <f t="shared" si="560"/>
        <v>57</v>
      </c>
      <c r="AF771" s="98">
        <v>172</v>
      </c>
      <c r="AG771" s="98">
        <v>139</v>
      </c>
      <c r="AH771" s="98">
        <v>177</v>
      </c>
      <c r="AI771" s="98">
        <v>157</v>
      </c>
      <c r="AJ771" s="98">
        <v>65</v>
      </c>
      <c r="AK771" s="98">
        <v>43</v>
      </c>
      <c r="AL771" s="76">
        <v>9</v>
      </c>
      <c r="AM771" s="76">
        <v>11</v>
      </c>
      <c r="AN771" s="77">
        <v>7</v>
      </c>
      <c r="AO771" s="77">
        <v>50</v>
      </c>
      <c r="AP771" s="77">
        <v>131</v>
      </c>
      <c r="AQ771" s="77">
        <v>4</v>
      </c>
      <c r="AR771" s="77">
        <f t="shared" si="586"/>
        <v>192</v>
      </c>
      <c r="AS771" s="77">
        <v>42</v>
      </c>
      <c r="AT771" s="78">
        <v>2</v>
      </c>
      <c r="AU771" s="79">
        <v>22</v>
      </c>
      <c r="AV771" s="80">
        <f t="shared" si="561"/>
        <v>33.783783783783782</v>
      </c>
      <c r="AW771" s="80">
        <f t="shared" si="562"/>
        <v>42.814371257485028</v>
      </c>
      <c r="AX771" s="80">
        <f t="shared" si="563"/>
        <v>59.235668789808912</v>
      </c>
      <c r="AY771" s="81">
        <f t="shared" si="564"/>
        <v>5.0359712230215825</v>
      </c>
      <c r="AZ771" s="81">
        <f t="shared" si="565"/>
        <v>28.248587570621471</v>
      </c>
      <c r="BA771" s="81">
        <f t="shared" si="566"/>
        <v>69.819819819819813</v>
      </c>
      <c r="BB771" s="81">
        <f t="shared" si="567"/>
        <v>51.37844611528822</v>
      </c>
      <c r="BC771" s="81">
        <f t="shared" si="568"/>
        <v>44.875346260387808</v>
      </c>
      <c r="BD771" s="82">
        <f t="shared" si="587"/>
        <v>67</v>
      </c>
      <c r="BE771" s="83">
        <v>9</v>
      </c>
      <c r="BF771" s="83">
        <v>12</v>
      </c>
      <c r="BG771" s="83">
        <v>7</v>
      </c>
      <c r="BH771" s="83">
        <v>45</v>
      </c>
      <c r="BI771" s="83">
        <v>139</v>
      </c>
      <c r="BJ771" s="83">
        <v>6</v>
      </c>
      <c r="BK771" s="77">
        <f t="shared" si="588"/>
        <v>197</v>
      </c>
      <c r="BL771" s="83">
        <f t="shared" si="569"/>
        <v>9</v>
      </c>
      <c r="BM771" s="84">
        <v>11</v>
      </c>
      <c r="BN771" s="83">
        <f t="shared" si="570"/>
        <v>12</v>
      </c>
      <c r="BO771" s="83">
        <f t="shared" si="571"/>
        <v>7</v>
      </c>
      <c r="BP771" s="83">
        <f t="shared" si="572"/>
        <v>45</v>
      </c>
      <c r="BQ771" s="83">
        <f t="shared" si="573"/>
        <v>139</v>
      </c>
      <c r="BR771" s="83">
        <f t="shared" si="574"/>
        <v>6</v>
      </c>
      <c r="BS771" s="77">
        <f t="shared" si="589"/>
        <v>197</v>
      </c>
      <c r="BT771" s="83">
        <f t="shared" si="575"/>
        <v>0</v>
      </c>
      <c r="BU771" s="77"/>
      <c r="BV771" s="83">
        <f t="shared" si="576"/>
        <v>0</v>
      </c>
      <c r="BW771" s="83">
        <f t="shared" si="577"/>
        <v>0</v>
      </c>
      <c r="BX771" s="83">
        <f t="shared" si="578"/>
        <v>0</v>
      </c>
      <c r="BY771" s="83">
        <f t="shared" si="579"/>
        <v>0</v>
      </c>
      <c r="BZ771" s="83">
        <f t="shared" si="580"/>
        <v>0</v>
      </c>
      <c r="CA771" s="77">
        <f t="shared" si="590"/>
        <v>0</v>
      </c>
      <c r="CC771" s="77"/>
      <c r="CI771" s="77">
        <f t="shared" si="591"/>
        <v>0</v>
      </c>
      <c r="CP771" s="77">
        <f t="shared" si="592"/>
        <v>0</v>
      </c>
      <c r="CQ771" s="85">
        <f t="shared" si="581"/>
        <v>0</v>
      </c>
      <c r="CR771" s="77"/>
      <c r="CS771" s="85">
        <f t="shared" si="600"/>
        <v>0</v>
      </c>
      <c r="CT771" s="85">
        <f t="shared" si="601"/>
        <v>0</v>
      </c>
      <c r="CU771" s="85">
        <f t="shared" si="602"/>
        <v>0</v>
      </c>
      <c r="CV771" s="85">
        <f t="shared" si="603"/>
        <v>0</v>
      </c>
      <c r="CW771" s="85">
        <f t="shared" si="599"/>
        <v>0</v>
      </c>
      <c r="CX771" s="77">
        <f t="shared" si="593"/>
        <v>0</v>
      </c>
      <c r="DP771" s="85">
        <v>1</v>
      </c>
      <c r="DQ771" s="85">
        <v>1</v>
      </c>
      <c r="DR771" s="85">
        <v>1</v>
      </c>
      <c r="DS771" s="85">
        <v>8</v>
      </c>
      <c r="DT771" s="85">
        <v>8</v>
      </c>
      <c r="DU771" s="85">
        <v>0</v>
      </c>
      <c r="ET771" s="85">
        <v>7</v>
      </c>
      <c r="EU771" s="85">
        <v>8</v>
      </c>
      <c r="EV771" s="85">
        <v>1</v>
      </c>
      <c r="EW771" s="85">
        <v>19</v>
      </c>
      <c r="EX771" s="85">
        <v>102</v>
      </c>
      <c r="EY771" s="85">
        <v>6</v>
      </c>
      <c r="EZ771" s="85">
        <v>1</v>
      </c>
      <c r="FA771" s="85">
        <v>3</v>
      </c>
      <c r="FB771" s="85">
        <v>5</v>
      </c>
      <c r="FC771" s="85">
        <v>18</v>
      </c>
      <c r="FD771" s="85">
        <v>29</v>
      </c>
      <c r="FE771" s="85">
        <v>0</v>
      </c>
      <c r="FL771" s="86">
        <f t="shared" si="594"/>
        <v>46.799999999999983</v>
      </c>
      <c r="FM771" s="99">
        <f t="shared" si="582"/>
        <v>2</v>
      </c>
      <c r="FN771" s="99">
        <f t="shared" si="583"/>
        <v>0</v>
      </c>
      <c r="FO771" s="100">
        <f t="shared" si="584"/>
        <v>0.34</v>
      </c>
      <c r="FP771" s="100">
        <f t="shared" si="585"/>
        <v>0</v>
      </c>
      <c r="FQ771" s="101">
        <v>0.51173864894795107</v>
      </c>
      <c r="FR771" s="101">
        <v>0.39230088034588734</v>
      </c>
      <c r="FS771" s="101">
        <v>0.15506091141525058</v>
      </c>
      <c r="FT771" s="100" t="s">
        <v>1583</v>
      </c>
      <c r="FU771" s="100" t="s">
        <v>1494</v>
      </c>
      <c r="FV771" s="100" t="s">
        <v>2097</v>
      </c>
      <c r="FW771" s="100" t="s">
        <v>2255</v>
      </c>
      <c r="FX771" s="100" t="s">
        <v>1973</v>
      </c>
      <c r="FY771" s="100" t="s">
        <v>2108</v>
      </c>
      <c r="FZ771" s="100" t="s">
        <v>2163</v>
      </c>
      <c r="GA771" s="100" t="s">
        <v>2051</v>
      </c>
      <c r="GB771" s="100"/>
    </row>
    <row r="772" spans="1:184" hidden="1" x14ac:dyDescent="0.25">
      <c r="A772" s="32" t="s">
        <v>742</v>
      </c>
      <c r="B772" s="90" t="s">
        <v>1081</v>
      </c>
      <c r="C772" s="41" t="str">
        <f>'[1]Özet tablo'!P771</f>
        <v>ORDU</v>
      </c>
      <c r="D772" s="41"/>
      <c r="E772" s="41"/>
      <c r="F772" s="41"/>
      <c r="G772" s="91">
        <v>7</v>
      </c>
      <c r="H772" s="91">
        <v>33</v>
      </c>
      <c r="I772" s="91">
        <v>55</v>
      </c>
      <c r="J772" s="91">
        <v>95</v>
      </c>
      <c r="K772" s="92">
        <v>7</v>
      </c>
      <c r="L772" s="92">
        <v>18</v>
      </c>
      <c r="M772" s="92">
        <v>72</v>
      </c>
      <c r="N772" s="92">
        <v>97</v>
      </c>
      <c r="O772" s="93">
        <v>2</v>
      </c>
      <c r="P772" s="40">
        <v>13</v>
      </c>
      <c r="Q772" s="94">
        <f t="shared" si="604"/>
        <v>2</v>
      </c>
      <c r="R772" s="95">
        <f t="shared" si="605"/>
        <v>2.1052631578947368E-2</v>
      </c>
      <c r="S772" s="96">
        <v>117</v>
      </c>
      <c r="T772" s="96">
        <v>137</v>
      </c>
      <c r="U772" s="96">
        <v>120</v>
      </c>
      <c r="V772" s="96">
        <v>152</v>
      </c>
      <c r="W772" s="96">
        <v>257</v>
      </c>
      <c r="X772" s="96">
        <v>374</v>
      </c>
      <c r="Y772" s="73">
        <f t="shared" ref="Y772:Y835" si="606">K772/S772*100</f>
        <v>5.982905982905983</v>
      </c>
      <c r="Z772" s="73">
        <f t="shared" ref="Z772:Z835" si="607">L772/T772*100</f>
        <v>13.138686131386862</v>
      </c>
      <c r="AA772" s="73">
        <f t="shared" ref="AA772:AA835" si="608">((M772+O772)-P772)/U772*100</f>
        <v>50.833333333333329</v>
      </c>
      <c r="AB772" s="73">
        <f t="shared" ref="AB772:AB835" si="609">((L772+M772+O772)-P772)/W772*100</f>
        <v>30.739299610894943</v>
      </c>
      <c r="AC772" s="73">
        <f t="shared" ref="AC772:AC835" si="610">((N772+O772)-P772)/X772*100</f>
        <v>22.994652406417114</v>
      </c>
      <c r="AD772" s="97">
        <f t="shared" si="559"/>
        <v>178</v>
      </c>
      <c r="AE772" s="40">
        <f t="shared" si="560"/>
        <v>59</v>
      </c>
      <c r="AF772" s="98">
        <v>139</v>
      </c>
      <c r="AG772" s="98">
        <v>101</v>
      </c>
      <c r="AH772" s="98">
        <v>134</v>
      </c>
      <c r="AI772" s="98">
        <v>85</v>
      </c>
      <c r="AJ772" s="98">
        <v>24</v>
      </c>
      <c r="AK772" s="98">
        <v>31</v>
      </c>
      <c r="AL772" s="76">
        <v>4</v>
      </c>
      <c r="AM772" s="76">
        <v>6</v>
      </c>
      <c r="AN772" s="77">
        <v>9</v>
      </c>
      <c r="AO772" s="77">
        <v>40</v>
      </c>
      <c r="AP772" s="77">
        <v>58</v>
      </c>
      <c r="AQ772" s="77">
        <v>2</v>
      </c>
      <c r="AR772" s="77">
        <f t="shared" si="586"/>
        <v>109</v>
      </c>
      <c r="AS772" s="77">
        <v>12</v>
      </c>
      <c r="AT772" s="78">
        <v>2</v>
      </c>
      <c r="AU772" s="79">
        <v>4</v>
      </c>
      <c r="AV772" s="80">
        <f t="shared" si="561"/>
        <v>30.64516129032258</v>
      </c>
      <c r="AW772" s="80">
        <f t="shared" si="562"/>
        <v>40.182648401826484</v>
      </c>
      <c r="AX772" s="80">
        <f t="shared" si="563"/>
        <v>56.470588235294116</v>
      </c>
      <c r="AY772" s="81">
        <f t="shared" si="564"/>
        <v>8.9108910891089099</v>
      </c>
      <c r="AZ772" s="81">
        <f t="shared" si="565"/>
        <v>29.850746268656714</v>
      </c>
      <c r="BA772" s="81">
        <f t="shared" si="566"/>
        <v>58.715596330275233</v>
      </c>
      <c r="BB772" s="81">
        <f t="shared" si="567"/>
        <v>42.798353909465021</v>
      </c>
      <c r="BC772" s="81">
        <f t="shared" si="568"/>
        <v>34.761904761904759</v>
      </c>
      <c r="BD772" s="82">
        <f t="shared" si="587"/>
        <v>45</v>
      </c>
      <c r="BE772" s="83">
        <v>4</v>
      </c>
      <c r="BF772" s="83">
        <v>7</v>
      </c>
      <c r="BG772" s="83">
        <v>9</v>
      </c>
      <c r="BH772" s="83">
        <v>42</v>
      </c>
      <c r="BI772" s="83">
        <v>60</v>
      </c>
      <c r="BJ772" s="83">
        <v>3</v>
      </c>
      <c r="BK772" s="77">
        <f t="shared" si="588"/>
        <v>114</v>
      </c>
      <c r="BL772" s="83">
        <f t="shared" si="569"/>
        <v>4</v>
      </c>
      <c r="BM772" s="84">
        <v>6</v>
      </c>
      <c r="BN772" s="83">
        <f t="shared" si="570"/>
        <v>7</v>
      </c>
      <c r="BO772" s="83">
        <f t="shared" si="571"/>
        <v>9</v>
      </c>
      <c r="BP772" s="83">
        <f t="shared" si="572"/>
        <v>42</v>
      </c>
      <c r="BQ772" s="83">
        <f t="shared" si="573"/>
        <v>60</v>
      </c>
      <c r="BR772" s="83">
        <f t="shared" si="574"/>
        <v>3</v>
      </c>
      <c r="BS772" s="77">
        <f t="shared" si="589"/>
        <v>114</v>
      </c>
      <c r="BT772" s="83">
        <f t="shared" si="575"/>
        <v>0</v>
      </c>
      <c r="BU772" s="77"/>
      <c r="BV772" s="83">
        <f t="shared" si="576"/>
        <v>0</v>
      </c>
      <c r="BW772" s="83">
        <f t="shared" si="577"/>
        <v>0</v>
      </c>
      <c r="BX772" s="83">
        <f t="shared" si="578"/>
        <v>0</v>
      </c>
      <c r="BY772" s="83">
        <f t="shared" si="579"/>
        <v>0</v>
      </c>
      <c r="BZ772" s="83">
        <f t="shared" si="580"/>
        <v>0</v>
      </c>
      <c r="CA772" s="77">
        <f t="shared" si="590"/>
        <v>0</v>
      </c>
      <c r="CC772" s="77"/>
      <c r="CI772" s="77">
        <f t="shared" si="591"/>
        <v>0</v>
      </c>
      <c r="CP772" s="77">
        <f t="shared" si="592"/>
        <v>0</v>
      </c>
      <c r="CQ772" s="85">
        <f t="shared" si="581"/>
        <v>0</v>
      </c>
      <c r="CR772" s="77"/>
      <c r="CS772" s="85">
        <f t="shared" si="600"/>
        <v>0</v>
      </c>
      <c r="CT772" s="85">
        <f t="shared" si="601"/>
        <v>0</v>
      </c>
      <c r="CU772" s="85">
        <f t="shared" si="602"/>
        <v>0</v>
      </c>
      <c r="CV772" s="85">
        <f t="shared" si="603"/>
        <v>0</v>
      </c>
      <c r="CW772" s="85">
        <f t="shared" si="599"/>
        <v>0</v>
      </c>
      <c r="CX772" s="77">
        <f t="shared" si="593"/>
        <v>0</v>
      </c>
      <c r="ET772" s="85">
        <v>3</v>
      </c>
      <c r="EU772" s="85">
        <v>3</v>
      </c>
      <c r="EV772" s="85">
        <v>0</v>
      </c>
      <c r="EW772" s="85">
        <v>8</v>
      </c>
      <c r="EX772" s="85">
        <v>17</v>
      </c>
      <c r="EY772" s="85">
        <v>0</v>
      </c>
      <c r="EZ772" s="85">
        <v>1</v>
      </c>
      <c r="FA772" s="85">
        <v>4</v>
      </c>
      <c r="FB772" s="85">
        <v>9</v>
      </c>
      <c r="FC772" s="85">
        <v>34</v>
      </c>
      <c r="FD772" s="85">
        <v>43</v>
      </c>
      <c r="FE772" s="85">
        <v>3</v>
      </c>
      <c r="FL772" s="86">
        <f t="shared" si="594"/>
        <v>51.299999999999983</v>
      </c>
      <c r="FM772" s="99">
        <f t="shared" si="582"/>
        <v>2</v>
      </c>
      <c r="FN772" s="99">
        <f t="shared" si="583"/>
        <v>0</v>
      </c>
      <c r="FO772" s="100">
        <f t="shared" si="584"/>
        <v>0.34</v>
      </c>
      <c r="FP772" s="100">
        <f t="shared" si="585"/>
        <v>0</v>
      </c>
      <c r="FQ772" s="101">
        <v>0.34499439971853357</v>
      </c>
      <c r="FR772" s="101">
        <v>0.21822619172670246</v>
      </c>
      <c r="FS772" s="101">
        <v>0.11129303679446957</v>
      </c>
      <c r="FT772" s="100" t="s">
        <v>1806</v>
      </c>
      <c r="FU772" s="100" t="s">
        <v>1900</v>
      </c>
      <c r="FV772" s="100" t="s">
        <v>2240</v>
      </c>
      <c r="FW772" s="100" t="s">
        <v>2225</v>
      </c>
      <c r="FX772" s="100" t="s">
        <v>2214</v>
      </c>
      <c r="FY772" s="100" t="s">
        <v>1856</v>
      </c>
      <c r="FZ772" s="100" t="s">
        <v>2193</v>
      </c>
      <c r="GA772" s="100" t="s">
        <v>1928</v>
      </c>
      <c r="GB772" s="100"/>
    </row>
    <row r="773" spans="1:184" hidden="1" x14ac:dyDescent="0.25">
      <c r="A773" s="32" t="s">
        <v>742</v>
      </c>
      <c r="B773" s="90" t="s">
        <v>760</v>
      </c>
      <c r="C773" s="41" t="str">
        <f>'[1]Özet tablo'!P772</f>
        <v>ORDU</v>
      </c>
      <c r="D773" s="41"/>
      <c r="E773" s="41"/>
      <c r="F773" s="41"/>
      <c r="G773" s="91">
        <v>99</v>
      </c>
      <c r="H773" s="91">
        <v>465</v>
      </c>
      <c r="I773" s="91">
        <v>819</v>
      </c>
      <c r="J773" s="91">
        <v>1383</v>
      </c>
      <c r="K773" s="92">
        <v>120</v>
      </c>
      <c r="L773" s="92">
        <v>515</v>
      </c>
      <c r="M773" s="92">
        <v>936</v>
      </c>
      <c r="N773" s="92">
        <v>1571</v>
      </c>
      <c r="O773" s="93">
        <v>70</v>
      </c>
      <c r="P773" s="40">
        <v>187</v>
      </c>
      <c r="Q773" s="94">
        <f t="shared" si="604"/>
        <v>188</v>
      </c>
      <c r="R773" s="95">
        <f t="shared" si="605"/>
        <v>0.13593637020968907</v>
      </c>
      <c r="S773" s="96">
        <v>1155</v>
      </c>
      <c r="T773" s="96">
        <v>1714</v>
      </c>
      <c r="U773" s="96">
        <v>1286</v>
      </c>
      <c r="V773" s="96">
        <v>1705</v>
      </c>
      <c r="W773" s="96">
        <v>3000</v>
      </c>
      <c r="X773" s="96">
        <v>4155</v>
      </c>
      <c r="Y773" s="73">
        <f t="shared" si="606"/>
        <v>10.38961038961039</v>
      </c>
      <c r="Z773" s="73">
        <f t="shared" si="607"/>
        <v>30.046674445740955</v>
      </c>
      <c r="AA773" s="73">
        <f t="shared" si="608"/>
        <v>63.685847589424569</v>
      </c>
      <c r="AB773" s="73">
        <f t="shared" si="609"/>
        <v>44.466666666666669</v>
      </c>
      <c r="AC773" s="73">
        <f t="shared" si="610"/>
        <v>34.993983152827916</v>
      </c>
      <c r="AD773" s="97">
        <f t="shared" ref="AD773:AD836" si="611">W773-((L773+M773+O773)-P773)</f>
        <v>1666</v>
      </c>
      <c r="AE773" s="40">
        <f t="shared" ref="AE773:AE836" si="612">U773-((M773+O773)-P773)</f>
        <v>467</v>
      </c>
      <c r="AF773" s="98">
        <v>1575</v>
      </c>
      <c r="AG773" s="98">
        <v>1238</v>
      </c>
      <c r="AH773" s="98">
        <v>1552</v>
      </c>
      <c r="AI773" s="98">
        <v>1310</v>
      </c>
      <c r="AJ773" s="98">
        <v>435</v>
      </c>
      <c r="AK773" s="98">
        <v>426</v>
      </c>
      <c r="AL773" s="76">
        <v>38</v>
      </c>
      <c r="AM773" s="76">
        <v>81</v>
      </c>
      <c r="AN773" s="77">
        <v>169</v>
      </c>
      <c r="AO773" s="77">
        <v>551</v>
      </c>
      <c r="AP773" s="77">
        <v>1094</v>
      </c>
      <c r="AQ773" s="77">
        <v>45</v>
      </c>
      <c r="AR773" s="77">
        <f t="shared" si="586"/>
        <v>1859</v>
      </c>
      <c r="AS773" s="77">
        <v>298</v>
      </c>
      <c r="AT773" s="78">
        <v>40</v>
      </c>
      <c r="AU773" s="79">
        <v>101</v>
      </c>
      <c r="AV773" s="80">
        <f t="shared" ref="AV773:AV836" si="613">((AN773+AP773+AQ773)-AS773)/(AG773+AI773)*100</f>
        <v>39.638932496075356</v>
      </c>
      <c r="AW773" s="80">
        <f t="shared" ref="AW773:AW836" si="614">((AO773+AP773+AQ773)-AS773)/(AI773+AH773)*100</f>
        <v>48.637316561844862</v>
      </c>
      <c r="AX773" s="80">
        <f t="shared" ref="AX773:AX836" si="615">((AP773+AQ773)-AS773)/AI773*100</f>
        <v>64.198473282442748</v>
      </c>
      <c r="AY773" s="81">
        <f t="shared" ref="AY773:AY836" si="616">AN773/AG773*100</f>
        <v>13.651050080775445</v>
      </c>
      <c r="AZ773" s="81">
        <f t="shared" ref="AZ773:AZ836" si="617">AO773/AH773*100</f>
        <v>35.50257731958763</v>
      </c>
      <c r="BA773" s="81">
        <f t="shared" ref="BA773:BA836" si="618">(AP773+AT773+AU773)/(AI773+AJ773)*100</f>
        <v>70.773638968481379</v>
      </c>
      <c r="BB773" s="81">
        <f t="shared" ref="BB773:BB836" si="619">(AP773+AT773+AU773+AO773)/(AI773+AJ773+AH773)*100</f>
        <v>54.170457992114038</v>
      </c>
      <c r="BC773" s="81">
        <f t="shared" ref="BC773:BC836" si="620">(AP773+AT773+AU773+AN773)/(AI773+AJ773+AG773)*100</f>
        <v>47.066711364398259</v>
      </c>
      <c r="BD773" s="82">
        <f t="shared" si="587"/>
        <v>510</v>
      </c>
      <c r="BE773" s="83">
        <v>38</v>
      </c>
      <c r="BF773" s="83">
        <v>109</v>
      </c>
      <c r="BG773" s="83">
        <v>164</v>
      </c>
      <c r="BH773" s="83">
        <v>505</v>
      </c>
      <c r="BI773" s="83">
        <v>1134</v>
      </c>
      <c r="BJ773" s="83">
        <v>80</v>
      </c>
      <c r="BK773" s="77">
        <f t="shared" si="588"/>
        <v>1883</v>
      </c>
      <c r="BL773" s="83">
        <f t="shared" ref="BL773:BL836" si="621">DP773+EH773+ET773+EZ773</f>
        <v>31</v>
      </c>
      <c r="BM773" s="84">
        <v>56</v>
      </c>
      <c r="BN773" s="83">
        <f t="shared" ref="BN773:BN836" si="622">DQ773+EI773+EU773+FA773</f>
        <v>84</v>
      </c>
      <c r="BO773" s="83">
        <f t="shared" ref="BO773:BO836" si="623">DR773+EJ773+EV773+FB773</f>
        <v>108</v>
      </c>
      <c r="BP773" s="83">
        <f t="shared" ref="BP773:BP836" si="624">DS773+EK773+EW773+FC773</f>
        <v>399</v>
      </c>
      <c r="BQ773" s="83">
        <f t="shared" ref="BQ773:BQ836" si="625">DT773+EL773+EX773+FD773</f>
        <v>1022</v>
      </c>
      <c r="BR773" s="83">
        <f t="shared" ref="BR773:BR836" si="626">DU773+EM773+EY773+FE773</f>
        <v>75</v>
      </c>
      <c r="BS773" s="77">
        <f t="shared" si="589"/>
        <v>1604</v>
      </c>
      <c r="BT773" s="83">
        <f t="shared" ref="BT773:BT836" si="627">DV773+EB773+EN773</f>
        <v>1</v>
      </c>
      <c r="BU773" s="77">
        <v>3</v>
      </c>
      <c r="BV773" s="83">
        <f t="shared" ref="BV773:BV836" si="628">DW773+EC773+EO773</f>
        <v>3</v>
      </c>
      <c r="BW773" s="83">
        <f t="shared" ref="BW773:BW836" si="629">DX773+ED773+EP773</f>
        <v>1</v>
      </c>
      <c r="BX773" s="83">
        <f t="shared" ref="BX773:BX836" si="630">DY773+EE773+EQ773</f>
        <v>15</v>
      </c>
      <c r="BY773" s="83">
        <f t="shared" ref="BY773:BY836" si="631">DZ773+EF773+ER773</f>
        <v>18</v>
      </c>
      <c r="BZ773" s="83">
        <f t="shared" ref="BZ773:BZ836" si="632">EA773+EG773+ES773</f>
        <v>1</v>
      </c>
      <c r="CA773" s="77">
        <f t="shared" si="590"/>
        <v>35</v>
      </c>
      <c r="CB773" s="85">
        <v>5</v>
      </c>
      <c r="CC773" s="77">
        <v>16</v>
      </c>
      <c r="CD773" s="85">
        <v>16</v>
      </c>
      <c r="CE773" s="85">
        <v>55</v>
      </c>
      <c r="CF773" s="85">
        <v>57</v>
      </c>
      <c r="CG773" s="85">
        <v>42</v>
      </c>
      <c r="CH773" s="85">
        <v>0</v>
      </c>
      <c r="CI773" s="77">
        <f t="shared" si="591"/>
        <v>154</v>
      </c>
      <c r="CP773" s="77">
        <f t="shared" si="592"/>
        <v>0</v>
      </c>
      <c r="CQ773" s="85">
        <f t="shared" ref="CQ773:CQ836" si="633">CY773+DE773+DK773+FF773</f>
        <v>1</v>
      </c>
      <c r="CR773" s="77">
        <v>6</v>
      </c>
      <c r="CS773" s="85">
        <f t="shared" si="600"/>
        <v>6</v>
      </c>
      <c r="CT773" s="85">
        <f t="shared" si="601"/>
        <v>0</v>
      </c>
      <c r="CU773" s="85">
        <f t="shared" si="602"/>
        <v>34</v>
      </c>
      <c r="CV773" s="85">
        <f t="shared" si="603"/>
        <v>52</v>
      </c>
      <c r="CW773" s="85">
        <f t="shared" si="599"/>
        <v>4</v>
      </c>
      <c r="CX773" s="77">
        <f t="shared" si="593"/>
        <v>90</v>
      </c>
      <c r="CY773" s="85">
        <v>1</v>
      </c>
      <c r="CZ773" s="85">
        <v>6</v>
      </c>
      <c r="DA773" s="85">
        <v>0</v>
      </c>
      <c r="DB773" s="85">
        <v>34</v>
      </c>
      <c r="DC773" s="85">
        <v>52</v>
      </c>
      <c r="DD773" s="85">
        <v>4</v>
      </c>
      <c r="DP773" s="85">
        <v>1</v>
      </c>
      <c r="DQ773" s="85">
        <v>7</v>
      </c>
      <c r="DR773" s="85">
        <v>19</v>
      </c>
      <c r="DS773" s="85">
        <v>29</v>
      </c>
      <c r="DT773" s="85">
        <v>43</v>
      </c>
      <c r="DU773" s="85">
        <v>4</v>
      </c>
      <c r="DV773" s="85">
        <v>1</v>
      </c>
      <c r="DW773" s="85">
        <v>3</v>
      </c>
      <c r="DX773" s="85">
        <v>1</v>
      </c>
      <c r="DY773" s="85">
        <v>15</v>
      </c>
      <c r="DZ773" s="85">
        <v>18</v>
      </c>
      <c r="EA773" s="85">
        <v>1</v>
      </c>
      <c r="ET773" s="85">
        <v>27</v>
      </c>
      <c r="EU773" s="85">
        <v>56</v>
      </c>
      <c r="EV773" s="85">
        <v>26</v>
      </c>
      <c r="EW773" s="85">
        <v>219</v>
      </c>
      <c r="EX773" s="85">
        <v>810</v>
      </c>
      <c r="EY773" s="85">
        <v>59</v>
      </c>
      <c r="EZ773" s="85">
        <v>3</v>
      </c>
      <c r="FA773" s="85">
        <v>21</v>
      </c>
      <c r="FB773" s="85">
        <v>63</v>
      </c>
      <c r="FC773" s="85">
        <v>151</v>
      </c>
      <c r="FD773" s="85">
        <v>169</v>
      </c>
      <c r="FE773" s="85">
        <v>12</v>
      </c>
      <c r="FL773" s="86">
        <f t="shared" si="594"/>
        <v>273.39999999999986</v>
      </c>
      <c r="FM773" s="99">
        <f t="shared" ref="FM773:FM836" si="634">IF(FL773/20&gt;0,INT(FL773/20),0)</f>
        <v>13</v>
      </c>
      <c r="FN773" s="99">
        <f t="shared" ref="FN773:FN836" si="635">IF(FM773/5&gt;0.49,INT(FM773/5),0)</f>
        <v>2</v>
      </c>
      <c r="FO773" s="100">
        <f t="shared" ref="FO773:FO836" si="636">IF(FM773&gt;0.49,(FM773*$FO$1)/1000,0)</f>
        <v>2.21</v>
      </c>
      <c r="FP773" s="100">
        <f t="shared" ref="FP773:FP836" si="637">IF(FN773&gt;0.49,(FN773*$FP$1),0)</f>
        <v>342</v>
      </c>
      <c r="FQ773" s="101">
        <v>0.47981842047691958</v>
      </c>
      <c r="FR773" s="101">
        <v>0.43027531163124394</v>
      </c>
      <c r="FS773" s="101">
        <v>0.24484225226940889</v>
      </c>
      <c r="FT773" s="100" t="s">
        <v>1530</v>
      </c>
      <c r="FU773" s="100" t="s">
        <v>1483</v>
      </c>
      <c r="FV773" s="100" t="s">
        <v>1814</v>
      </c>
      <c r="FW773" s="100" t="s">
        <v>1820</v>
      </c>
      <c r="FX773" s="100" t="s">
        <v>1800</v>
      </c>
      <c r="FY773" s="100" t="s">
        <v>2034</v>
      </c>
      <c r="FZ773" s="100" t="s">
        <v>1843</v>
      </c>
      <c r="GA773" s="100" t="s">
        <v>1800</v>
      </c>
      <c r="GB773" s="100"/>
    </row>
    <row r="774" spans="1:184" hidden="1" x14ac:dyDescent="0.25">
      <c r="A774" s="32" t="s">
        <v>761</v>
      </c>
      <c r="B774" s="90" t="s">
        <v>762</v>
      </c>
      <c r="C774" s="41" t="str">
        <f>'[1]Özet tablo'!P773</f>
        <v>OSMANİYE</v>
      </c>
      <c r="D774" s="41"/>
      <c r="E774" s="41"/>
      <c r="F774" s="41"/>
      <c r="G774" s="91">
        <v>6</v>
      </c>
      <c r="H774" s="91">
        <v>94</v>
      </c>
      <c r="I774" s="91">
        <v>194</v>
      </c>
      <c r="J774" s="91">
        <v>294</v>
      </c>
      <c r="K774" s="92">
        <v>28</v>
      </c>
      <c r="L774" s="92">
        <v>75</v>
      </c>
      <c r="M774" s="92">
        <v>209</v>
      </c>
      <c r="N774" s="92">
        <v>312</v>
      </c>
      <c r="O774" s="93">
        <v>13</v>
      </c>
      <c r="P774" s="40">
        <v>45</v>
      </c>
      <c r="Q774" s="94">
        <f t="shared" si="604"/>
        <v>18</v>
      </c>
      <c r="R774" s="95">
        <f t="shared" si="605"/>
        <v>6.1224489795918366E-2</v>
      </c>
      <c r="S774" s="96">
        <v>277</v>
      </c>
      <c r="T774" s="96">
        <v>360</v>
      </c>
      <c r="U774" s="96">
        <v>296</v>
      </c>
      <c r="V774" s="96">
        <v>376</v>
      </c>
      <c r="W774" s="96">
        <v>656</v>
      </c>
      <c r="X774" s="96">
        <v>933</v>
      </c>
      <c r="Y774" s="73">
        <f t="shared" si="606"/>
        <v>10.108303249097473</v>
      </c>
      <c r="Z774" s="73">
        <f t="shared" si="607"/>
        <v>20.833333333333336</v>
      </c>
      <c r="AA774" s="73">
        <f t="shared" si="608"/>
        <v>59.797297297297305</v>
      </c>
      <c r="AB774" s="73">
        <f t="shared" si="609"/>
        <v>38.414634146341463</v>
      </c>
      <c r="AC774" s="73">
        <f t="shared" si="610"/>
        <v>30.010718113612008</v>
      </c>
      <c r="AD774" s="97">
        <f t="shared" si="611"/>
        <v>404</v>
      </c>
      <c r="AE774" s="40">
        <f t="shared" si="612"/>
        <v>119</v>
      </c>
      <c r="AF774" s="98">
        <v>363</v>
      </c>
      <c r="AG774" s="98">
        <v>297</v>
      </c>
      <c r="AH774" s="98">
        <v>352</v>
      </c>
      <c r="AI774" s="98">
        <v>282</v>
      </c>
      <c r="AJ774" s="98">
        <v>74</v>
      </c>
      <c r="AK774" s="98">
        <v>93</v>
      </c>
      <c r="AL774" s="76">
        <v>9</v>
      </c>
      <c r="AM774" s="76">
        <v>19</v>
      </c>
      <c r="AN774" s="77">
        <v>25</v>
      </c>
      <c r="AO774" s="77">
        <v>124</v>
      </c>
      <c r="AP774" s="77">
        <v>227</v>
      </c>
      <c r="AQ774" s="77">
        <v>10</v>
      </c>
      <c r="AR774" s="77">
        <f t="shared" ref="AR774:AR837" si="638">AN774+AO774+AP774+AQ774</f>
        <v>386</v>
      </c>
      <c r="AS774" s="77">
        <v>47</v>
      </c>
      <c r="AT774" s="78">
        <v>9</v>
      </c>
      <c r="AU774" s="79">
        <v>29</v>
      </c>
      <c r="AV774" s="80">
        <f t="shared" si="613"/>
        <v>37.132987910189982</v>
      </c>
      <c r="AW774" s="80">
        <f t="shared" si="614"/>
        <v>49.526813880126177</v>
      </c>
      <c r="AX774" s="80">
        <f t="shared" si="615"/>
        <v>67.37588652482269</v>
      </c>
      <c r="AY774" s="81">
        <f t="shared" si="616"/>
        <v>8.4175084175084187</v>
      </c>
      <c r="AZ774" s="81">
        <f t="shared" si="617"/>
        <v>35.227272727272727</v>
      </c>
      <c r="BA774" s="81">
        <f t="shared" si="618"/>
        <v>74.438202247191015</v>
      </c>
      <c r="BB774" s="81">
        <f t="shared" si="619"/>
        <v>54.943502824858761</v>
      </c>
      <c r="BC774" s="81">
        <f t="shared" si="620"/>
        <v>44.4104134762634</v>
      </c>
      <c r="BD774" s="82">
        <f t="shared" ref="BD774:BD837" si="639">(AI774+AJ774)-(AP774+AT774+AU774)</f>
        <v>91</v>
      </c>
      <c r="BE774" s="83">
        <v>9</v>
      </c>
      <c r="BF774" s="83">
        <v>21</v>
      </c>
      <c r="BG774" s="83">
        <v>21</v>
      </c>
      <c r="BH774" s="83">
        <v>117</v>
      </c>
      <c r="BI774" s="83">
        <v>234</v>
      </c>
      <c r="BJ774" s="83">
        <v>17</v>
      </c>
      <c r="BK774" s="77">
        <f t="shared" ref="BK774:BK837" si="640">BG774+BH774+BI774+BJ774</f>
        <v>389</v>
      </c>
      <c r="BL774" s="83">
        <f t="shared" si="621"/>
        <v>9</v>
      </c>
      <c r="BM774" s="84">
        <v>17</v>
      </c>
      <c r="BN774" s="83">
        <f t="shared" si="622"/>
        <v>21</v>
      </c>
      <c r="BO774" s="83">
        <f t="shared" si="623"/>
        <v>21</v>
      </c>
      <c r="BP774" s="83">
        <f t="shared" si="624"/>
        <v>117</v>
      </c>
      <c r="BQ774" s="83">
        <f t="shared" si="625"/>
        <v>234</v>
      </c>
      <c r="BR774" s="83">
        <f t="shared" si="626"/>
        <v>17</v>
      </c>
      <c r="BS774" s="77">
        <f t="shared" ref="BS774:BS837" si="641">BO774+BP774+BQ774+BR774</f>
        <v>389</v>
      </c>
      <c r="BT774" s="83">
        <f t="shared" si="627"/>
        <v>0</v>
      </c>
      <c r="BU774" s="77">
        <v>2</v>
      </c>
      <c r="BV774" s="83">
        <f t="shared" si="628"/>
        <v>0</v>
      </c>
      <c r="BW774" s="83">
        <f t="shared" si="629"/>
        <v>0</v>
      </c>
      <c r="BX774" s="83">
        <f t="shared" si="630"/>
        <v>0</v>
      </c>
      <c r="BY774" s="83">
        <f t="shared" si="631"/>
        <v>0</v>
      </c>
      <c r="BZ774" s="83">
        <f t="shared" si="632"/>
        <v>0</v>
      </c>
      <c r="CA774" s="77">
        <f t="shared" ref="CA774:CA837" si="642">BW774+BX774+BY774+BZ774</f>
        <v>0</v>
      </c>
      <c r="CC774" s="77"/>
      <c r="CI774" s="77">
        <f t="shared" ref="CI774:CI837" si="643">CE774+CF774+CG774+CH774</f>
        <v>0</v>
      </c>
      <c r="CP774" s="77">
        <f t="shared" ref="CP774:CP837" si="644">CL774+CM774+CN774+CO774</f>
        <v>0</v>
      </c>
      <c r="CQ774" s="85">
        <f t="shared" si="633"/>
        <v>0</v>
      </c>
      <c r="CR774" s="77"/>
      <c r="CS774" s="85">
        <f t="shared" si="600"/>
        <v>0</v>
      </c>
      <c r="CT774" s="85">
        <f t="shared" si="601"/>
        <v>0</v>
      </c>
      <c r="CU774" s="85">
        <f t="shared" si="602"/>
        <v>0</v>
      </c>
      <c r="CV774" s="85">
        <f t="shared" si="603"/>
        <v>0</v>
      </c>
      <c r="CW774" s="85">
        <f t="shared" si="599"/>
        <v>0</v>
      </c>
      <c r="CX774" s="77">
        <f t="shared" ref="CX774:CX837" si="645">CT774+CU774+CV774+CW774</f>
        <v>0</v>
      </c>
      <c r="ET774" s="85">
        <v>8</v>
      </c>
      <c r="EU774" s="85">
        <v>11</v>
      </c>
      <c r="EV774" s="85">
        <v>1</v>
      </c>
      <c r="EW774" s="85">
        <v>44</v>
      </c>
      <c r="EX774" s="85">
        <v>131</v>
      </c>
      <c r="EY774" s="85">
        <v>8</v>
      </c>
      <c r="EZ774" s="85">
        <v>1</v>
      </c>
      <c r="FA774" s="85">
        <v>10</v>
      </c>
      <c r="FB774" s="85">
        <v>20</v>
      </c>
      <c r="FC774" s="85">
        <v>73</v>
      </c>
      <c r="FD774" s="85">
        <v>103</v>
      </c>
      <c r="FE774" s="85">
        <v>9</v>
      </c>
      <c r="FL774" s="86">
        <f t="shared" ref="FL774:FL837" si="646">IF(((AH774+AI774)*0.7)-(AO774+AP774+AQ774+AT774)&gt;0,((AH774+AI774)*0.7)-(AO774+AP774+AQ774+AT774),0)</f>
        <v>73.799999999999955</v>
      </c>
      <c r="FM774" s="99">
        <f t="shared" si="634"/>
        <v>3</v>
      </c>
      <c r="FN774" s="99">
        <f t="shared" si="635"/>
        <v>0</v>
      </c>
      <c r="FO774" s="100">
        <f t="shared" si="636"/>
        <v>0.51</v>
      </c>
      <c r="FP774" s="100">
        <f t="shared" si="637"/>
        <v>0</v>
      </c>
      <c r="FQ774" s="101">
        <v>0.41821927799972131</v>
      </c>
      <c r="FR774" s="101">
        <v>0.1407735977933057</v>
      </c>
      <c r="FS774" s="101">
        <v>6.5553837144052926E-2</v>
      </c>
      <c r="FT774" s="100" t="s">
        <v>1873</v>
      </c>
      <c r="FU774" s="100" t="s">
        <v>1975</v>
      </c>
      <c r="FV774" s="100" t="s">
        <v>2179</v>
      </c>
      <c r="FW774" s="100" t="s">
        <v>2121</v>
      </c>
      <c r="FX774" s="100" t="s">
        <v>2348</v>
      </c>
      <c r="FY774" s="100" t="s">
        <v>1743</v>
      </c>
      <c r="FZ774" s="100" t="s">
        <v>1892</v>
      </c>
      <c r="GA774" s="100" t="s">
        <v>2213</v>
      </c>
      <c r="GB774" s="100"/>
    </row>
    <row r="775" spans="1:184" hidden="1" x14ac:dyDescent="0.25">
      <c r="A775" s="32" t="s">
        <v>761</v>
      </c>
      <c r="B775" s="90" t="s">
        <v>763</v>
      </c>
      <c r="C775" s="41" t="str">
        <f>'[1]Özet tablo'!P774</f>
        <v>OSMANİYE</v>
      </c>
      <c r="D775" s="41"/>
      <c r="E775" s="41"/>
      <c r="F775" s="41"/>
      <c r="G775" s="91">
        <v>36</v>
      </c>
      <c r="H775" s="91">
        <v>355</v>
      </c>
      <c r="I775" s="91">
        <v>1118</v>
      </c>
      <c r="J775" s="91">
        <v>1509</v>
      </c>
      <c r="K775" s="92">
        <v>68</v>
      </c>
      <c r="L775" s="92">
        <v>331</v>
      </c>
      <c r="M775" s="92">
        <v>1257</v>
      </c>
      <c r="N775" s="92">
        <v>1656</v>
      </c>
      <c r="O775" s="93">
        <v>22</v>
      </c>
      <c r="P775" s="40">
        <v>432</v>
      </c>
      <c r="Q775" s="94">
        <f t="shared" si="604"/>
        <v>147</v>
      </c>
      <c r="R775" s="95">
        <f t="shared" si="605"/>
        <v>9.7415506958250492E-2</v>
      </c>
      <c r="S775" s="96">
        <v>1119</v>
      </c>
      <c r="T775" s="96">
        <v>1642</v>
      </c>
      <c r="U775" s="96">
        <v>1301</v>
      </c>
      <c r="V775" s="96">
        <v>1757</v>
      </c>
      <c r="W775" s="96">
        <v>2943</v>
      </c>
      <c r="X775" s="96">
        <v>4062</v>
      </c>
      <c r="Y775" s="73">
        <f t="shared" si="606"/>
        <v>6.0768543342269883</v>
      </c>
      <c r="Z775" s="73">
        <f t="shared" si="607"/>
        <v>20.158343483556639</v>
      </c>
      <c r="AA775" s="73">
        <f t="shared" si="608"/>
        <v>65.103766333589547</v>
      </c>
      <c r="AB775" s="73">
        <f t="shared" si="609"/>
        <v>40.027183146449204</v>
      </c>
      <c r="AC775" s="73">
        <f t="shared" si="610"/>
        <v>30.674544559330378</v>
      </c>
      <c r="AD775" s="97">
        <f t="shared" si="611"/>
        <v>1765</v>
      </c>
      <c r="AE775" s="40">
        <f t="shared" si="612"/>
        <v>454</v>
      </c>
      <c r="AF775" s="98">
        <v>1496</v>
      </c>
      <c r="AG775" s="98">
        <v>1147</v>
      </c>
      <c r="AH775" s="98">
        <v>1473</v>
      </c>
      <c r="AI775" s="98">
        <v>1182</v>
      </c>
      <c r="AJ775" s="98">
        <v>457</v>
      </c>
      <c r="AK775" s="98">
        <v>435</v>
      </c>
      <c r="AL775" s="76">
        <v>50</v>
      </c>
      <c r="AM775" s="76">
        <v>74</v>
      </c>
      <c r="AN775" s="77">
        <v>75</v>
      </c>
      <c r="AO775" s="77">
        <v>284</v>
      </c>
      <c r="AP775" s="77">
        <v>1068</v>
      </c>
      <c r="AQ775" s="77">
        <v>197</v>
      </c>
      <c r="AR775" s="77">
        <f t="shared" si="638"/>
        <v>1624</v>
      </c>
      <c r="AS775" s="77">
        <v>510</v>
      </c>
      <c r="AT775" s="78">
        <v>13</v>
      </c>
      <c r="AU775" s="79">
        <v>56</v>
      </c>
      <c r="AV775" s="80">
        <f t="shared" si="613"/>
        <v>35.637612709317303</v>
      </c>
      <c r="AW775" s="80">
        <f t="shared" si="614"/>
        <v>39.133709981167605</v>
      </c>
      <c r="AX775" s="80">
        <f t="shared" si="615"/>
        <v>63.874788494077841</v>
      </c>
      <c r="AY775" s="81">
        <f t="shared" si="616"/>
        <v>6.5387968613775067</v>
      </c>
      <c r="AZ775" s="81">
        <f t="shared" si="617"/>
        <v>19.280380176510523</v>
      </c>
      <c r="BA775" s="81">
        <f t="shared" si="618"/>
        <v>69.371568029286152</v>
      </c>
      <c r="BB775" s="81">
        <f t="shared" si="619"/>
        <v>45.661953727506429</v>
      </c>
      <c r="BC775" s="81">
        <f t="shared" si="620"/>
        <v>43.50323043790381</v>
      </c>
      <c r="BD775" s="82">
        <f t="shared" si="639"/>
        <v>502</v>
      </c>
      <c r="BE775" s="83">
        <v>52</v>
      </c>
      <c r="BF775" s="83">
        <v>98</v>
      </c>
      <c r="BG775" s="83">
        <v>82</v>
      </c>
      <c r="BH775" s="83">
        <v>263</v>
      </c>
      <c r="BI775" s="83">
        <v>1056</v>
      </c>
      <c r="BJ775" s="83">
        <v>277</v>
      </c>
      <c r="BK775" s="77">
        <f t="shared" si="640"/>
        <v>1678</v>
      </c>
      <c r="BL775" s="83">
        <f t="shared" si="621"/>
        <v>49</v>
      </c>
      <c r="BM775" s="84">
        <v>65</v>
      </c>
      <c r="BN775" s="83">
        <f t="shared" si="622"/>
        <v>92</v>
      </c>
      <c r="BO775" s="83">
        <f t="shared" si="623"/>
        <v>62</v>
      </c>
      <c r="BP775" s="83">
        <f t="shared" si="624"/>
        <v>243</v>
      </c>
      <c r="BQ775" s="83">
        <f t="shared" si="625"/>
        <v>1040</v>
      </c>
      <c r="BR775" s="83">
        <f t="shared" si="626"/>
        <v>275</v>
      </c>
      <c r="BS775" s="77">
        <f t="shared" si="641"/>
        <v>1620</v>
      </c>
      <c r="BT775" s="83">
        <f t="shared" si="627"/>
        <v>0</v>
      </c>
      <c r="BU775" s="77">
        <v>2</v>
      </c>
      <c r="BV775" s="83">
        <f t="shared" si="628"/>
        <v>0</v>
      </c>
      <c r="BW775" s="83">
        <f t="shared" si="629"/>
        <v>0</v>
      </c>
      <c r="BX775" s="83">
        <f t="shared" si="630"/>
        <v>0</v>
      </c>
      <c r="BY775" s="83">
        <f t="shared" si="631"/>
        <v>0</v>
      </c>
      <c r="BZ775" s="83">
        <f t="shared" si="632"/>
        <v>0</v>
      </c>
      <c r="CA775" s="77">
        <f t="shared" si="642"/>
        <v>0</v>
      </c>
      <c r="CB775" s="85">
        <v>2</v>
      </c>
      <c r="CC775" s="77">
        <v>7</v>
      </c>
      <c r="CD775" s="85">
        <v>5</v>
      </c>
      <c r="CE775" s="85">
        <v>20</v>
      </c>
      <c r="CF775" s="85">
        <v>14</v>
      </c>
      <c r="CG775" s="85">
        <v>4</v>
      </c>
      <c r="CH775" s="85">
        <v>1</v>
      </c>
      <c r="CI775" s="77">
        <f t="shared" si="643"/>
        <v>39</v>
      </c>
      <c r="CP775" s="77">
        <f t="shared" si="644"/>
        <v>0</v>
      </c>
      <c r="CQ775" s="85">
        <f t="shared" si="633"/>
        <v>1</v>
      </c>
      <c r="CR775" s="77"/>
      <c r="CS775" s="85">
        <f t="shared" si="600"/>
        <v>1</v>
      </c>
      <c r="CT775" s="85">
        <f t="shared" si="601"/>
        <v>0</v>
      </c>
      <c r="CU775" s="85">
        <f t="shared" si="602"/>
        <v>6</v>
      </c>
      <c r="CV775" s="85">
        <f t="shared" si="603"/>
        <v>12</v>
      </c>
      <c r="CW775" s="85">
        <f t="shared" si="599"/>
        <v>1</v>
      </c>
      <c r="CX775" s="77">
        <f t="shared" si="645"/>
        <v>19</v>
      </c>
      <c r="CY775" s="85">
        <v>1</v>
      </c>
      <c r="CZ775" s="85">
        <v>1</v>
      </c>
      <c r="DA775" s="85">
        <v>0</v>
      </c>
      <c r="DB775" s="85">
        <v>6</v>
      </c>
      <c r="DC775" s="85">
        <v>12</v>
      </c>
      <c r="DD775" s="85">
        <v>1</v>
      </c>
      <c r="ET775" s="85">
        <v>47</v>
      </c>
      <c r="EU775" s="85">
        <v>73</v>
      </c>
      <c r="EV775" s="85">
        <v>15</v>
      </c>
      <c r="EW775" s="85">
        <v>159</v>
      </c>
      <c r="EX775" s="85">
        <v>834</v>
      </c>
      <c r="EY775" s="85">
        <v>216</v>
      </c>
      <c r="EZ775" s="85">
        <v>2</v>
      </c>
      <c r="FA775" s="85">
        <v>19</v>
      </c>
      <c r="FB775" s="85">
        <v>47</v>
      </c>
      <c r="FC775" s="85">
        <v>84</v>
      </c>
      <c r="FD775" s="85">
        <v>206</v>
      </c>
      <c r="FE775" s="85">
        <v>59</v>
      </c>
      <c r="FL775" s="86">
        <f t="shared" si="646"/>
        <v>296.49999999999977</v>
      </c>
      <c r="FM775" s="99">
        <f t="shared" si="634"/>
        <v>14</v>
      </c>
      <c r="FN775" s="99">
        <f t="shared" si="635"/>
        <v>2</v>
      </c>
      <c r="FO775" s="100">
        <f t="shared" si="636"/>
        <v>2.38</v>
      </c>
      <c r="FP775" s="100">
        <f t="shared" si="637"/>
        <v>342</v>
      </c>
      <c r="FQ775" s="101">
        <v>-0.1716269841269841</v>
      </c>
      <c r="FR775" s="101">
        <v>-0.22530422333571948</v>
      </c>
      <c r="FS775" s="101">
        <v>-0.33647058823529402</v>
      </c>
      <c r="FT775" s="100" t="s">
        <v>2372</v>
      </c>
      <c r="FU775" s="100" t="s">
        <v>2344</v>
      </c>
      <c r="FV775" s="100" t="s">
        <v>2340</v>
      </c>
      <c r="FW775" s="100" t="s">
        <v>1773</v>
      </c>
      <c r="FX775" s="100" t="s">
        <v>1533</v>
      </c>
      <c r="FY775" s="100" t="s">
        <v>1759</v>
      </c>
      <c r="FZ775" s="100" t="s">
        <v>2368</v>
      </c>
      <c r="GA775" s="100" t="s">
        <v>2375</v>
      </c>
      <c r="GB775" s="100"/>
    </row>
    <row r="776" spans="1:184" hidden="1" x14ac:dyDescent="0.25">
      <c r="A776" s="32" t="s">
        <v>761</v>
      </c>
      <c r="B776" s="90" t="s">
        <v>764</v>
      </c>
      <c r="C776" s="41" t="str">
        <f>'[1]Özet tablo'!P775</f>
        <v>OSMANİYE</v>
      </c>
      <c r="D776" s="41"/>
      <c r="E776" s="41"/>
      <c r="F776" s="41"/>
      <c r="G776" s="91">
        <v>7</v>
      </c>
      <c r="H776" s="91">
        <v>16</v>
      </c>
      <c r="I776" s="91">
        <v>12</v>
      </c>
      <c r="J776" s="91">
        <v>35</v>
      </c>
      <c r="K776" s="92">
        <v>1</v>
      </c>
      <c r="L776" s="92">
        <v>19</v>
      </c>
      <c r="M776" s="92">
        <v>24</v>
      </c>
      <c r="N776" s="92">
        <v>44</v>
      </c>
      <c r="O776" s="93">
        <v>1</v>
      </c>
      <c r="P776" s="40"/>
      <c r="Q776" s="94">
        <f t="shared" si="604"/>
        <v>9</v>
      </c>
      <c r="R776" s="95">
        <f t="shared" si="605"/>
        <v>0.25714285714285712</v>
      </c>
      <c r="S776" s="96">
        <v>50</v>
      </c>
      <c r="T776" s="96">
        <v>70</v>
      </c>
      <c r="U776" s="96">
        <v>47</v>
      </c>
      <c r="V776" s="96">
        <v>65</v>
      </c>
      <c r="W776" s="96">
        <v>117</v>
      </c>
      <c r="X776" s="96">
        <v>167</v>
      </c>
      <c r="Y776" s="73">
        <f t="shared" si="606"/>
        <v>2</v>
      </c>
      <c r="Z776" s="73">
        <f t="shared" si="607"/>
        <v>27.142857142857142</v>
      </c>
      <c r="AA776" s="73">
        <f t="shared" si="608"/>
        <v>53.191489361702125</v>
      </c>
      <c r="AB776" s="73">
        <f t="shared" si="609"/>
        <v>37.606837606837608</v>
      </c>
      <c r="AC776" s="73">
        <f t="shared" si="610"/>
        <v>26.946107784431138</v>
      </c>
      <c r="AD776" s="97">
        <f t="shared" si="611"/>
        <v>73</v>
      </c>
      <c r="AE776" s="40">
        <f t="shared" si="612"/>
        <v>22</v>
      </c>
      <c r="AF776" s="98">
        <v>60</v>
      </c>
      <c r="AG776" s="98">
        <v>44</v>
      </c>
      <c r="AH776" s="98">
        <v>59</v>
      </c>
      <c r="AI776" s="98">
        <v>53</v>
      </c>
      <c r="AJ776" s="98">
        <v>15</v>
      </c>
      <c r="AK776" s="98">
        <v>10</v>
      </c>
      <c r="AL776" s="76">
        <v>2</v>
      </c>
      <c r="AM776" s="76">
        <v>3</v>
      </c>
      <c r="AN776" s="77">
        <v>1</v>
      </c>
      <c r="AO776" s="77">
        <v>13</v>
      </c>
      <c r="AP776" s="77">
        <v>19</v>
      </c>
      <c r="AQ776" s="77">
        <v>1</v>
      </c>
      <c r="AR776" s="77">
        <f t="shared" si="638"/>
        <v>34</v>
      </c>
      <c r="AS776" s="77">
        <v>5</v>
      </c>
      <c r="AT776" s="78">
        <v>1</v>
      </c>
      <c r="AU776" s="79">
        <v>4</v>
      </c>
      <c r="AV776" s="80">
        <f t="shared" si="613"/>
        <v>16.494845360824741</v>
      </c>
      <c r="AW776" s="80">
        <f t="shared" si="614"/>
        <v>25</v>
      </c>
      <c r="AX776" s="80">
        <f t="shared" si="615"/>
        <v>28.30188679245283</v>
      </c>
      <c r="AY776" s="81">
        <f t="shared" si="616"/>
        <v>2.2727272727272729</v>
      </c>
      <c r="AZ776" s="81">
        <f t="shared" si="617"/>
        <v>22.033898305084744</v>
      </c>
      <c r="BA776" s="81">
        <f t="shared" si="618"/>
        <v>35.294117647058826</v>
      </c>
      <c r="BB776" s="81">
        <f t="shared" si="619"/>
        <v>29.133858267716533</v>
      </c>
      <c r="BC776" s="81">
        <f t="shared" si="620"/>
        <v>22.321428571428573</v>
      </c>
      <c r="BD776" s="82">
        <f t="shared" si="639"/>
        <v>44</v>
      </c>
      <c r="BE776" s="83">
        <v>2</v>
      </c>
      <c r="BF776" s="83">
        <v>3</v>
      </c>
      <c r="BG776" s="83">
        <v>2</v>
      </c>
      <c r="BH776" s="83">
        <v>11</v>
      </c>
      <c r="BI776" s="83">
        <v>23</v>
      </c>
      <c r="BJ776" s="83">
        <v>1</v>
      </c>
      <c r="BK776" s="77">
        <f t="shared" si="640"/>
        <v>37</v>
      </c>
      <c r="BL776" s="83">
        <f t="shared" si="621"/>
        <v>2</v>
      </c>
      <c r="BM776" s="84">
        <v>3</v>
      </c>
      <c r="BN776" s="83">
        <f t="shared" si="622"/>
        <v>3</v>
      </c>
      <c r="BO776" s="83">
        <f t="shared" si="623"/>
        <v>2</v>
      </c>
      <c r="BP776" s="83">
        <f t="shared" si="624"/>
        <v>11</v>
      </c>
      <c r="BQ776" s="83">
        <f t="shared" si="625"/>
        <v>23</v>
      </c>
      <c r="BR776" s="83">
        <f t="shared" si="626"/>
        <v>1</v>
      </c>
      <c r="BS776" s="77">
        <f t="shared" si="641"/>
        <v>37</v>
      </c>
      <c r="BT776" s="83">
        <f t="shared" si="627"/>
        <v>0</v>
      </c>
      <c r="BU776" s="77"/>
      <c r="BV776" s="83">
        <f t="shared" si="628"/>
        <v>0</v>
      </c>
      <c r="BW776" s="83">
        <f t="shared" si="629"/>
        <v>0</v>
      </c>
      <c r="BX776" s="83">
        <f t="shared" si="630"/>
        <v>0</v>
      </c>
      <c r="BY776" s="83">
        <f t="shared" si="631"/>
        <v>0</v>
      </c>
      <c r="BZ776" s="83">
        <f t="shared" si="632"/>
        <v>0</v>
      </c>
      <c r="CA776" s="77">
        <f t="shared" si="642"/>
        <v>0</v>
      </c>
      <c r="CC776" s="77"/>
      <c r="CI776" s="77">
        <f t="shared" si="643"/>
        <v>0</v>
      </c>
      <c r="CP776" s="77">
        <f t="shared" si="644"/>
        <v>0</v>
      </c>
      <c r="CQ776" s="85">
        <f t="shared" si="633"/>
        <v>0</v>
      </c>
      <c r="CR776" s="77"/>
      <c r="CS776" s="85">
        <f t="shared" si="600"/>
        <v>0</v>
      </c>
      <c r="CT776" s="85">
        <f t="shared" si="601"/>
        <v>0</v>
      </c>
      <c r="CU776" s="85">
        <f t="shared" si="602"/>
        <v>0</v>
      </c>
      <c r="CV776" s="85">
        <f t="shared" si="603"/>
        <v>0</v>
      </c>
      <c r="CW776" s="85">
        <f t="shared" si="599"/>
        <v>0</v>
      </c>
      <c r="CX776" s="77">
        <f t="shared" si="645"/>
        <v>0</v>
      </c>
      <c r="ET776" s="85">
        <v>2</v>
      </c>
      <c r="EU776" s="85">
        <v>3</v>
      </c>
      <c r="EV776" s="85">
        <v>2</v>
      </c>
      <c r="EW776" s="85">
        <v>11</v>
      </c>
      <c r="EX776" s="85">
        <v>23</v>
      </c>
      <c r="EY776" s="85">
        <v>1</v>
      </c>
      <c r="FL776" s="86">
        <f t="shared" si="646"/>
        <v>44.399999999999991</v>
      </c>
      <c r="FM776" s="99">
        <f t="shared" si="634"/>
        <v>2</v>
      </c>
      <c r="FN776" s="99">
        <f t="shared" si="635"/>
        <v>0</v>
      </c>
      <c r="FO776" s="100">
        <f t="shared" si="636"/>
        <v>0.34</v>
      </c>
      <c r="FP776" s="100">
        <f t="shared" si="637"/>
        <v>0</v>
      </c>
      <c r="FQ776" s="101">
        <v>0.48659706006201409</v>
      </c>
      <c r="FR776" s="101">
        <v>0.29313830549048098</v>
      </c>
      <c r="FS776" s="101">
        <v>0.15954712081774947</v>
      </c>
      <c r="FT776" s="100" t="s">
        <v>1676</v>
      </c>
      <c r="FU776" s="100" t="s">
        <v>1681</v>
      </c>
      <c r="FV776" s="100" t="s">
        <v>1524</v>
      </c>
      <c r="FW776" s="100" t="s">
        <v>2009</v>
      </c>
      <c r="FX776" s="100" t="s">
        <v>2252</v>
      </c>
      <c r="FY776" s="100" t="s">
        <v>1924</v>
      </c>
      <c r="FZ776" s="100" t="s">
        <v>2223</v>
      </c>
      <c r="GA776" s="100" t="s">
        <v>2191</v>
      </c>
      <c r="GB776" s="100"/>
    </row>
    <row r="777" spans="1:184" hidden="1" x14ac:dyDescent="0.25">
      <c r="A777" s="32" t="s">
        <v>761</v>
      </c>
      <c r="B777" s="90" t="s">
        <v>765</v>
      </c>
      <c r="C777" s="41" t="str">
        <f>'[1]Özet tablo'!P776</f>
        <v>OSMANİYE</v>
      </c>
      <c r="D777" s="41"/>
      <c r="E777" s="41"/>
      <c r="F777" s="41"/>
      <c r="G777" s="91">
        <v>102</v>
      </c>
      <c r="H777" s="91">
        <v>381</v>
      </c>
      <c r="I777" s="91">
        <v>1346</v>
      </c>
      <c r="J777" s="91">
        <v>1829</v>
      </c>
      <c r="K777" s="92">
        <v>157</v>
      </c>
      <c r="L777" s="92">
        <v>380</v>
      </c>
      <c r="M777" s="92">
        <v>1490</v>
      </c>
      <c r="N777" s="92">
        <v>2027</v>
      </c>
      <c r="O777" s="93">
        <v>10</v>
      </c>
      <c r="P777" s="40">
        <v>653</v>
      </c>
      <c r="Q777" s="94">
        <f t="shared" si="604"/>
        <v>198</v>
      </c>
      <c r="R777" s="95">
        <f t="shared" si="605"/>
        <v>0.10825587752870421</v>
      </c>
      <c r="S777" s="96">
        <v>1409</v>
      </c>
      <c r="T777" s="96">
        <v>1905</v>
      </c>
      <c r="U777" s="96">
        <v>1416</v>
      </c>
      <c r="V777" s="96">
        <v>1936</v>
      </c>
      <c r="W777" s="96">
        <v>3321</v>
      </c>
      <c r="X777" s="96">
        <v>4730</v>
      </c>
      <c r="Y777" s="73">
        <f t="shared" si="606"/>
        <v>11.142654364797728</v>
      </c>
      <c r="Z777" s="73">
        <f t="shared" si="607"/>
        <v>19.947506561679791</v>
      </c>
      <c r="AA777" s="73">
        <f t="shared" si="608"/>
        <v>59.816384180790962</v>
      </c>
      <c r="AB777" s="73">
        <f t="shared" si="609"/>
        <v>36.946702800361336</v>
      </c>
      <c r="AC777" s="73">
        <f t="shared" si="610"/>
        <v>29.260042283298098</v>
      </c>
      <c r="AD777" s="97">
        <f t="shared" si="611"/>
        <v>2094</v>
      </c>
      <c r="AE777" s="40">
        <f t="shared" si="612"/>
        <v>569</v>
      </c>
      <c r="AF777" s="98">
        <v>1884</v>
      </c>
      <c r="AG777" s="98">
        <v>1416</v>
      </c>
      <c r="AH777" s="98">
        <v>1918</v>
      </c>
      <c r="AI777" s="98">
        <v>1384</v>
      </c>
      <c r="AJ777" s="98">
        <v>522</v>
      </c>
      <c r="AK777" s="98">
        <v>478</v>
      </c>
      <c r="AL777" s="76">
        <v>53</v>
      </c>
      <c r="AM777" s="76">
        <v>116</v>
      </c>
      <c r="AN777" s="77">
        <v>123</v>
      </c>
      <c r="AO777" s="77">
        <v>505</v>
      </c>
      <c r="AP777" s="77">
        <v>1276</v>
      </c>
      <c r="AQ777" s="77">
        <v>437</v>
      </c>
      <c r="AR777" s="77">
        <f t="shared" si="638"/>
        <v>2341</v>
      </c>
      <c r="AS777" s="77">
        <v>850</v>
      </c>
      <c r="AT777" s="78">
        <v>8</v>
      </c>
      <c r="AU777" s="79">
        <v>38</v>
      </c>
      <c r="AV777" s="80">
        <f t="shared" si="613"/>
        <v>35.214285714285715</v>
      </c>
      <c r="AW777" s="80">
        <f t="shared" si="614"/>
        <v>41.429436705027257</v>
      </c>
      <c r="AX777" s="80">
        <f t="shared" si="615"/>
        <v>62.355491329479776</v>
      </c>
      <c r="AY777" s="81">
        <f t="shared" si="616"/>
        <v>8.6864406779661021</v>
      </c>
      <c r="AZ777" s="81">
        <f t="shared" si="617"/>
        <v>26.329509906152243</v>
      </c>
      <c r="BA777" s="81">
        <f t="shared" si="618"/>
        <v>69.359916054564536</v>
      </c>
      <c r="BB777" s="81">
        <f t="shared" si="619"/>
        <v>47.777196652719667</v>
      </c>
      <c r="BC777" s="81">
        <f t="shared" si="620"/>
        <v>43.497892835641174</v>
      </c>
      <c r="BD777" s="82">
        <f t="shared" si="639"/>
        <v>584</v>
      </c>
      <c r="BE777" s="83">
        <v>53</v>
      </c>
      <c r="BF777" s="83">
        <v>132</v>
      </c>
      <c r="BG777" s="83">
        <v>126</v>
      </c>
      <c r="BH777" s="83">
        <v>504</v>
      </c>
      <c r="BI777" s="83">
        <v>1306</v>
      </c>
      <c r="BJ777" s="83">
        <v>518</v>
      </c>
      <c r="BK777" s="77">
        <f t="shared" si="640"/>
        <v>2454</v>
      </c>
      <c r="BL777" s="83">
        <f t="shared" si="621"/>
        <v>46</v>
      </c>
      <c r="BM777" s="84">
        <v>97</v>
      </c>
      <c r="BN777" s="83">
        <f t="shared" si="622"/>
        <v>117</v>
      </c>
      <c r="BO777" s="83">
        <f t="shared" si="623"/>
        <v>100</v>
      </c>
      <c r="BP777" s="83">
        <f t="shared" si="624"/>
        <v>435</v>
      </c>
      <c r="BQ777" s="83">
        <f t="shared" si="625"/>
        <v>1211</v>
      </c>
      <c r="BR777" s="83">
        <f t="shared" si="626"/>
        <v>501</v>
      </c>
      <c r="BS777" s="77">
        <f t="shared" si="641"/>
        <v>2247</v>
      </c>
      <c r="BT777" s="83">
        <f t="shared" si="627"/>
        <v>6</v>
      </c>
      <c r="BU777" s="77">
        <v>16</v>
      </c>
      <c r="BV777" s="83">
        <f t="shared" si="628"/>
        <v>13</v>
      </c>
      <c r="BW777" s="83">
        <f t="shared" si="629"/>
        <v>15</v>
      </c>
      <c r="BX777" s="83">
        <f t="shared" si="630"/>
        <v>55</v>
      </c>
      <c r="BY777" s="83">
        <f t="shared" si="631"/>
        <v>91</v>
      </c>
      <c r="BZ777" s="83">
        <f t="shared" si="632"/>
        <v>17</v>
      </c>
      <c r="CA777" s="77">
        <f t="shared" si="642"/>
        <v>178</v>
      </c>
      <c r="CB777" s="85">
        <v>1</v>
      </c>
      <c r="CC777" s="77">
        <v>3</v>
      </c>
      <c r="CD777" s="85">
        <v>2</v>
      </c>
      <c r="CE777" s="85">
        <v>11</v>
      </c>
      <c r="CF777" s="85">
        <v>14</v>
      </c>
      <c r="CG777" s="85">
        <v>4</v>
      </c>
      <c r="CH777" s="85">
        <v>0</v>
      </c>
      <c r="CI777" s="77">
        <f t="shared" si="643"/>
        <v>29</v>
      </c>
      <c r="CP777" s="77">
        <f t="shared" si="644"/>
        <v>0</v>
      </c>
      <c r="CQ777" s="85">
        <f t="shared" si="633"/>
        <v>0</v>
      </c>
      <c r="CR777" s="77"/>
      <c r="CS777" s="85">
        <f t="shared" si="600"/>
        <v>0</v>
      </c>
      <c r="CT777" s="85">
        <f t="shared" si="601"/>
        <v>0</v>
      </c>
      <c r="CU777" s="85">
        <f t="shared" si="602"/>
        <v>0</v>
      </c>
      <c r="CV777" s="85">
        <f t="shared" si="603"/>
        <v>0</v>
      </c>
      <c r="CW777" s="85">
        <f t="shared" si="599"/>
        <v>0</v>
      </c>
      <c r="CX777" s="77">
        <f t="shared" si="645"/>
        <v>0</v>
      </c>
      <c r="DV777" s="85">
        <v>4</v>
      </c>
      <c r="DW777" s="85">
        <v>7</v>
      </c>
      <c r="DX777" s="85">
        <v>6</v>
      </c>
      <c r="DY777" s="85">
        <v>27</v>
      </c>
      <c r="DZ777" s="85">
        <v>58</v>
      </c>
      <c r="EA777" s="85">
        <v>13</v>
      </c>
      <c r="EB777" s="85">
        <v>2</v>
      </c>
      <c r="EC777" s="85">
        <v>6</v>
      </c>
      <c r="ED777" s="85">
        <v>9</v>
      </c>
      <c r="EE777" s="85">
        <v>28</v>
      </c>
      <c r="EF777" s="85">
        <v>33</v>
      </c>
      <c r="EG777" s="85">
        <v>4</v>
      </c>
      <c r="EH777" s="85">
        <v>1</v>
      </c>
      <c r="EI777" s="85">
        <v>1</v>
      </c>
      <c r="EJ777" s="85">
        <v>1</v>
      </c>
      <c r="EK777" s="85">
        <v>1</v>
      </c>
      <c r="EL777" s="85">
        <v>4</v>
      </c>
      <c r="EM777" s="85">
        <v>2</v>
      </c>
      <c r="ET777" s="85">
        <v>39</v>
      </c>
      <c r="EU777" s="85">
        <v>80</v>
      </c>
      <c r="EV777" s="85">
        <v>12</v>
      </c>
      <c r="EW777" s="85">
        <v>219</v>
      </c>
      <c r="EX777" s="85">
        <v>895</v>
      </c>
      <c r="EY777" s="85">
        <v>365</v>
      </c>
      <c r="EZ777" s="85">
        <v>6</v>
      </c>
      <c r="FA777" s="85">
        <v>36</v>
      </c>
      <c r="FB777" s="85">
        <v>87</v>
      </c>
      <c r="FC777" s="85">
        <v>215</v>
      </c>
      <c r="FD777" s="85">
        <v>312</v>
      </c>
      <c r="FE777" s="85">
        <v>134</v>
      </c>
      <c r="FL777" s="86">
        <f t="shared" si="646"/>
        <v>85.399999999999636</v>
      </c>
      <c r="FM777" s="99">
        <f t="shared" si="634"/>
        <v>4</v>
      </c>
      <c r="FN777" s="99">
        <f t="shared" si="635"/>
        <v>0</v>
      </c>
      <c r="FO777" s="100">
        <f t="shared" si="636"/>
        <v>0.68</v>
      </c>
      <c r="FP777" s="100">
        <f t="shared" si="637"/>
        <v>0</v>
      </c>
      <c r="FQ777" s="101">
        <v>0.29134788886683427</v>
      </c>
      <c r="FR777" s="101">
        <v>9.4650365517930476E-2</v>
      </c>
      <c r="FS777" s="101">
        <v>3.6024080326183518E-2</v>
      </c>
      <c r="FT777" s="100" t="s">
        <v>1832</v>
      </c>
      <c r="FU777" s="100" t="s">
        <v>2008</v>
      </c>
      <c r="FV777" s="100" t="s">
        <v>2231</v>
      </c>
      <c r="FW777" s="100" t="s">
        <v>1911</v>
      </c>
      <c r="FX777" s="100" t="s">
        <v>2272</v>
      </c>
      <c r="FY777" s="100" t="s">
        <v>2311</v>
      </c>
      <c r="FZ777" s="100" t="s">
        <v>2051</v>
      </c>
      <c r="GA777" s="100" t="s">
        <v>1753</v>
      </c>
      <c r="GB777" s="100"/>
    </row>
    <row r="778" spans="1:184" ht="14.45" hidden="1" customHeight="1" x14ac:dyDescent="0.25">
      <c r="A778" s="32" t="s">
        <v>761</v>
      </c>
      <c r="B778" s="90" t="s">
        <v>1059</v>
      </c>
      <c r="C778" s="41" t="str">
        <f>'[1]Özet tablo'!P777</f>
        <v>OSMANİYE</v>
      </c>
      <c r="D778" s="41"/>
      <c r="E778" s="41"/>
      <c r="F778" s="41"/>
      <c r="G778" s="91">
        <v>311</v>
      </c>
      <c r="H778" s="91">
        <v>1236</v>
      </c>
      <c r="I778" s="91">
        <v>2238</v>
      </c>
      <c r="J778" s="91">
        <v>3785</v>
      </c>
      <c r="K778" s="92">
        <v>253</v>
      </c>
      <c r="L778" s="92">
        <v>1184</v>
      </c>
      <c r="M778" s="92">
        <v>2863</v>
      </c>
      <c r="N778" s="92">
        <v>4300</v>
      </c>
      <c r="O778" s="93">
        <v>157</v>
      </c>
      <c r="P778" s="40">
        <v>889</v>
      </c>
      <c r="Q778" s="94">
        <f t="shared" si="604"/>
        <v>515</v>
      </c>
      <c r="R778" s="95">
        <f t="shared" si="605"/>
        <v>0.13606340819022458</v>
      </c>
      <c r="S778" s="96">
        <v>3630</v>
      </c>
      <c r="T778" s="96">
        <v>5083</v>
      </c>
      <c r="U778" s="96">
        <v>3682</v>
      </c>
      <c r="V778" s="96">
        <v>5012</v>
      </c>
      <c r="W778" s="96">
        <v>8765</v>
      </c>
      <c r="X778" s="96">
        <v>12395</v>
      </c>
      <c r="Y778" s="73">
        <f t="shared" si="606"/>
        <v>6.9696969696969706</v>
      </c>
      <c r="Z778" s="73">
        <f t="shared" si="607"/>
        <v>23.293330710210505</v>
      </c>
      <c r="AA778" s="73">
        <f t="shared" si="608"/>
        <v>57.876154263986969</v>
      </c>
      <c r="AB778" s="73">
        <f t="shared" si="609"/>
        <v>37.820878494010266</v>
      </c>
      <c r="AC778" s="73">
        <f t="shared" si="610"/>
        <v>28.785800726099232</v>
      </c>
      <c r="AD778" s="97">
        <f t="shared" si="611"/>
        <v>5450</v>
      </c>
      <c r="AE778" s="40">
        <f t="shared" si="612"/>
        <v>1551</v>
      </c>
      <c r="AF778" s="98">
        <v>4984</v>
      </c>
      <c r="AG778" s="98">
        <v>3829</v>
      </c>
      <c r="AH778" s="98">
        <v>4884</v>
      </c>
      <c r="AI778" s="98">
        <v>3795</v>
      </c>
      <c r="AJ778" s="98">
        <v>1345</v>
      </c>
      <c r="AK778" s="98">
        <v>1161</v>
      </c>
      <c r="AL778" s="76">
        <v>78</v>
      </c>
      <c r="AM778" s="76">
        <v>177</v>
      </c>
      <c r="AN778" s="77">
        <v>252</v>
      </c>
      <c r="AO778" s="77">
        <v>1068</v>
      </c>
      <c r="AP778" s="77">
        <v>2698</v>
      </c>
      <c r="AQ778" s="77">
        <v>346</v>
      </c>
      <c r="AR778" s="77">
        <f t="shared" si="638"/>
        <v>4364</v>
      </c>
      <c r="AS778" s="77">
        <v>1054</v>
      </c>
      <c r="AT778" s="78">
        <v>61</v>
      </c>
      <c r="AU778" s="79">
        <v>323</v>
      </c>
      <c r="AV778" s="80">
        <f t="shared" si="613"/>
        <v>29.407135362014692</v>
      </c>
      <c r="AW778" s="80">
        <f t="shared" si="614"/>
        <v>35.234474017743977</v>
      </c>
      <c r="AX778" s="80">
        <f t="shared" si="615"/>
        <v>52.437417654808961</v>
      </c>
      <c r="AY778" s="81">
        <f t="shared" si="616"/>
        <v>6.5813528336380251</v>
      </c>
      <c r="AZ778" s="81">
        <f t="shared" si="617"/>
        <v>21.867321867321866</v>
      </c>
      <c r="BA778" s="81">
        <f t="shared" si="618"/>
        <v>59.961089494163424</v>
      </c>
      <c r="BB778" s="81">
        <f t="shared" si="619"/>
        <v>41.400638467677574</v>
      </c>
      <c r="BC778" s="81">
        <f t="shared" si="620"/>
        <v>37.172482996989629</v>
      </c>
      <c r="BD778" s="82">
        <f t="shared" si="639"/>
        <v>2058</v>
      </c>
      <c r="BE778" s="83">
        <v>82</v>
      </c>
      <c r="BF778" s="83">
        <v>242</v>
      </c>
      <c r="BG778" s="83">
        <v>326</v>
      </c>
      <c r="BH778" s="83">
        <v>1069</v>
      </c>
      <c r="BI778" s="83">
        <v>2761</v>
      </c>
      <c r="BJ778" s="83">
        <v>448</v>
      </c>
      <c r="BK778" s="77">
        <f t="shared" si="640"/>
        <v>4604</v>
      </c>
      <c r="BL778" s="83">
        <f t="shared" si="621"/>
        <v>67</v>
      </c>
      <c r="BM778" s="84">
        <v>145</v>
      </c>
      <c r="BN778" s="83">
        <f t="shared" si="622"/>
        <v>200</v>
      </c>
      <c r="BO778" s="83">
        <f t="shared" si="623"/>
        <v>120</v>
      </c>
      <c r="BP778" s="83">
        <f t="shared" si="624"/>
        <v>845</v>
      </c>
      <c r="BQ778" s="83">
        <f t="shared" si="625"/>
        <v>2589</v>
      </c>
      <c r="BR778" s="83">
        <f t="shared" si="626"/>
        <v>425</v>
      </c>
      <c r="BS778" s="77">
        <f t="shared" si="641"/>
        <v>3979</v>
      </c>
      <c r="BT778" s="83">
        <f t="shared" si="627"/>
        <v>4</v>
      </c>
      <c r="BU778" s="77">
        <v>13</v>
      </c>
      <c r="BV778" s="83">
        <f t="shared" si="628"/>
        <v>6</v>
      </c>
      <c r="BW778" s="83">
        <f t="shared" si="629"/>
        <v>13</v>
      </c>
      <c r="BX778" s="83">
        <f t="shared" si="630"/>
        <v>30</v>
      </c>
      <c r="BY778" s="83">
        <f t="shared" si="631"/>
        <v>50</v>
      </c>
      <c r="BZ778" s="83">
        <f t="shared" si="632"/>
        <v>7</v>
      </c>
      <c r="CA778" s="77">
        <f t="shared" si="642"/>
        <v>100</v>
      </c>
      <c r="CB778" s="85">
        <v>10</v>
      </c>
      <c r="CC778" s="77">
        <v>19</v>
      </c>
      <c r="CD778" s="85">
        <v>36</v>
      </c>
      <c r="CE778" s="85">
        <v>193</v>
      </c>
      <c r="CF778" s="85">
        <v>182</v>
      </c>
      <c r="CG778" s="85">
        <v>119</v>
      </c>
      <c r="CH778" s="85">
        <v>16</v>
      </c>
      <c r="CI778" s="77">
        <f t="shared" si="643"/>
        <v>510</v>
      </c>
      <c r="CP778" s="77">
        <f t="shared" si="644"/>
        <v>0</v>
      </c>
      <c r="CQ778" s="85">
        <f t="shared" si="633"/>
        <v>1</v>
      </c>
      <c r="CR778" s="77"/>
      <c r="CS778" s="85">
        <f t="shared" si="600"/>
        <v>0</v>
      </c>
      <c r="CT778" s="85">
        <f t="shared" si="601"/>
        <v>0</v>
      </c>
      <c r="CU778" s="85">
        <f t="shared" si="602"/>
        <v>12</v>
      </c>
      <c r="CV778" s="85">
        <f t="shared" si="603"/>
        <v>3</v>
      </c>
      <c r="CW778" s="85">
        <f t="shared" si="599"/>
        <v>0</v>
      </c>
      <c r="CX778" s="77">
        <f t="shared" si="645"/>
        <v>15</v>
      </c>
      <c r="CY778" s="85">
        <v>1</v>
      </c>
      <c r="CZ778" s="85">
        <v>0</v>
      </c>
      <c r="DA778" s="85">
        <v>0</v>
      </c>
      <c r="DB778" s="85">
        <v>12</v>
      </c>
      <c r="DC778" s="85">
        <v>3</v>
      </c>
      <c r="DD778" s="85">
        <v>0</v>
      </c>
      <c r="DP778" s="85">
        <v>1</v>
      </c>
      <c r="DQ778" s="85">
        <v>3</v>
      </c>
      <c r="DR778" s="85">
        <v>0</v>
      </c>
      <c r="DS778" s="85">
        <v>9</v>
      </c>
      <c r="DT778" s="85">
        <v>37</v>
      </c>
      <c r="DU778" s="85">
        <v>12</v>
      </c>
      <c r="DV778" s="85">
        <v>3</v>
      </c>
      <c r="DW778" s="85">
        <v>3</v>
      </c>
      <c r="DX778" s="85">
        <v>0</v>
      </c>
      <c r="DY778" s="85">
        <v>5</v>
      </c>
      <c r="DZ778" s="85">
        <v>38</v>
      </c>
      <c r="EA778" s="85">
        <v>7</v>
      </c>
      <c r="EB778" s="85">
        <v>1</v>
      </c>
      <c r="EC778" s="85">
        <v>3</v>
      </c>
      <c r="ED778" s="85">
        <v>13</v>
      </c>
      <c r="EE778" s="85">
        <v>25</v>
      </c>
      <c r="EF778" s="85">
        <v>12</v>
      </c>
      <c r="EG778" s="85">
        <v>0</v>
      </c>
      <c r="EH778" s="85">
        <v>1</v>
      </c>
      <c r="EI778" s="85">
        <v>2</v>
      </c>
      <c r="EJ778" s="85">
        <v>0</v>
      </c>
      <c r="EK778" s="85">
        <v>3</v>
      </c>
      <c r="EL778" s="85">
        <v>1</v>
      </c>
      <c r="EM778" s="85">
        <v>3</v>
      </c>
      <c r="ET778" s="85">
        <v>56</v>
      </c>
      <c r="EU778" s="85">
        <v>131</v>
      </c>
      <c r="EV778" s="85">
        <v>46</v>
      </c>
      <c r="EW778" s="85">
        <v>430</v>
      </c>
      <c r="EX778" s="85">
        <v>1714</v>
      </c>
      <c r="EY778" s="85">
        <v>295</v>
      </c>
      <c r="EZ778" s="85">
        <v>9</v>
      </c>
      <c r="FA778" s="85">
        <v>64</v>
      </c>
      <c r="FB778" s="85">
        <v>74</v>
      </c>
      <c r="FC778" s="85">
        <v>403</v>
      </c>
      <c r="FD778" s="85">
        <v>837</v>
      </c>
      <c r="FE778" s="85">
        <v>115</v>
      </c>
      <c r="FL778" s="86">
        <f t="shared" si="646"/>
        <v>1902.2999999999993</v>
      </c>
      <c r="FM778" s="99">
        <f t="shared" si="634"/>
        <v>95</v>
      </c>
      <c r="FN778" s="99">
        <f t="shared" si="635"/>
        <v>19</v>
      </c>
      <c r="FO778" s="100">
        <f t="shared" si="636"/>
        <v>16.149999999999999</v>
      </c>
      <c r="FP778" s="100">
        <f t="shared" si="637"/>
        <v>3249</v>
      </c>
      <c r="FQ778" s="101">
        <v>0.16692585000353413</v>
      </c>
      <c r="FR778" s="101">
        <v>-3.8209066138221517E-2</v>
      </c>
      <c r="FS778" s="101">
        <v>0.11624919717405267</v>
      </c>
      <c r="FT778" s="100" t="s">
        <v>2301</v>
      </c>
      <c r="FU778" s="100" t="s">
        <v>2045</v>
      </c>
      <c r="FV778" s="100" t="s">
        <v>2089</v>
      </c>
      <c r="FW778" s="100" t="s">
        <v>1542</v>
      </c>
      <c r="FX778" s="100" t="s">
        <v>2226</v>
      </c>
      <c r="FY778" s="100" t="s">
        <v>1704</v>
      </c>
      <c r="FZ778" s="100" t="s">
        <v>2333</v>
      </c>
      <c r="GA778" s="100" t="s">
        <v>2183</v>
      </c>
      <c r="GB778" s="100"/>
    </row>
    <row r="779" spans="1:184" ht="15" hidden="1" customHeight="1" x14ac:dyDescent="0.25">
      <c r="A779" s="32" t="s">
        <v>761</v>
      </c>
      <c r="B779" s="90" t="s">
        <v>766</v>
      </c>
      <c r="C779" s="41" t="str">
        <f>'[1]Özet tablo'!P778</f>
        <v>OSMANİYE</v>
      </c>
      <c r="D779" s="41"/>
      <c r="E779" s="41"/>
      <c r="F779" s="41"/>
      <c r="G779" s="91">
        <v>1</v>
      </c>
      <c r="H779" s="91">
        <v>61</v>
      </c>
      <c r="I779" s="91">
        <v>158</v>
      </c>
      <c r="J779" s="91">
        <v>220</v>
      </c>
      <c r="K779" s="92">
        <v>12</v>
      </c>
      <c r="L779" s="92">
        <v>68</v>
      </c>
      <c r="M779" s="92">
        <v>160</v>
      </c>
      <c r="N779" s="92">
        <v>240</v>
      </c>
      <c r="O779" s="93">
        <v>4</v>
      </c>
      <c r="P779" s="40">
        <v>56</v>
      </c>
      <c r="Q779" s="94">
        <f t="shared" si="604"/>
        <v>20</v>
      </c>
      <c r="R779" s="95">
        <f t="shared" si="605"/>
        <v>9.0909090909090912E-2</v>
      </c>
      <c r="S779" s="96">
        <v>148</v>
      </c>
      <c r="T779" s="96">
        <v>176</v>
      </c>
      <c r="U779" s="96">
        <v>158</v>
      </c>
      <c r="V779" s="96">
        <v>204</v>
      </c>
      <c r="W779" s="96">
        <v>334</v>
      </c>
      <c r="X779" s="96">
        <v>482</v>
      </c>
      <c r="Y779" s="73">
        <f t="shared" si="606"/>
        <v>8.1081081081081088</v>
      </c>
      <c r="Z779" s="73">
        <f t="shared" si="607"/>
        <v>38.636363636363633</v>
      </c>
      <c r="AA779" s="73">
        <f t="shared" si="608"/>
        <v>68.35443037974683</v>
      </c>
      <c r="AB779" s="73">
        <f t="shared" si="609"/>
        <v>52.694610778443121</v>
      </c>
      <c r="AC779" s="73">
        <f t="shared" si="610"/>
        <v>39.004149377593365</v>
      </c>
      <c r="AD779" s="97">
        <f t="shared" si="611"/>
        <v>158</v>
      </c>
      <c r="AE779" s="40">
        <f t="shared" si="612"/>
        <v>50</v>
      </c>
      <c r="AF779" s="98">
        <v>182</v>
      </c>
      <c r="AG779" s="98">
        <v>128</v>
      </c>
      <c r="AH779" s="98">
        <v>194</v>
      </c>
      <c r="AI779" s="98">
        <v>128</v>
      </c>
      <c r="AJ779" s="98">
        <v>45</v>
      </c>
      <c r="AK779" s="98">
        <v>51</v>
      </c>
      <c r="AL779" s="76">
        <v>13</v>
      </c>
      <c r="AM779" s="76">
        <v>17</v>
      </c>
      <c r="AN779" s="77">
        <v>5</v>
      </c>
      <c r="AO779" s="77">
        <v>54</v>
      </c>
      <c r="AP779" s="77">
        <v>121</v>
      </c>
      <c r="AQ779" s="77">
        <v>20</v>
      </c>
      <c r="AR779" s="77">
        <f t="shared" si="638"/>
        <v>200</v>
      </c>
      <c r="AS779" s="77">
        <v>52</v>
      </c>
      <c r="AT779" s="78">
        <v>1</v>
      </c>
      <c r="AU779" s="79">
        <v>10</v>
      </c>
      <c r="AV779" s="80">
        <f t="shared" si="613"/>
        <v>36.71875</v>
      </c>
      <c r="AW779" s="80">
        <f t="shared" si="614"/>
        <v>44.409937888198755</v>
      </c>
      <c r="AX779" s="80">
        <f t="shared" si="615"/>
        <v>69.53125</v>
      </c>
      <c r="AY779" s="81">
        <f t="shared" si="616"/>
        <v>3.90625</v>
      </c>
      <c r="AZ779" s="81">
        <f t="shared" si="617"/>
        <v>27.835051546391753</v>
      </c>
      <c r="BA779" s="81">
        <f t="shared" si="618"/>
        <v>76.300578034682076</v>
      </c>
      <c r="BB779" s="81">
        <f t="shared" si="619"/>
        <v>50.681198910081747</v>
      </c>
      <c r="BC779" s="81">
        <f t="shared" si="620"/>
        <v>45.514950166112953</v>
      </c>
      <c r="BD779" s="82">
        <f t="shared" si="639"/>
        <v>41</v>
      </c>
      <c r="BE779" s="83">
        <v>13</v>
      </c>
      <c r="BF779" s="83">
        <v>15</v>
      </c>
      <c r="BG779" s="83">
        <v>3</v>
      </c>
      <c r="BH779" s="83">
        <v>51</v>
      </c>
      <c r="BI779" s="83">
        <v>117</v>
      </c>
      <c r="BJ779" s="83">
        <v>27</v>
      </c>
      <c r="BK779" s="77">
        <f t="shared" si="640"/>
        <v>198</v>
      </c>
      <c r="BL779" s="83">
        <f t="shared" si="621"/>
        <v>13</v>
      </c>
      <c r="BM779" s="84">
        <v>17</v>
      </c>
      <c r="BN779" s="83">
        <f t="shared" si="622"/>
        <v>15</v>
      </c>
      <c r="BO779" s="83">
        <f t="shared" si="623"/>
        <v>3</v>
      </c>
      <c r="BP779" s="83">
        <f t="shared" si="624"/>
        <v>51</v>
      </c>
      <c r="BQ779" s="83">
        <f t="shared" si="625"/>
        <v>117</v>
      </c>
      <c r="BR779" s="83">
        <f t="shared" si="626"/>
        <v>27</v>
      </c>
      <c r="BS779" s="77">
        <f t="shared" si="641"/>
        <v>198</v>
      </c>
      <c r="BT779" s="83">
        <f t="shared" si="627"/>
        <v>0</v>
      </c>
      <c r="BU779" s="77"/>
      <c r="BV779" s="83">
        <f t="shared" si="628"/>
        <v>0</v>
      </c>
      <c r="BW779" s="83">
        <f t="shared" si="629"/>
        <v>0</v>
      </c>
      <c r="BX779" s="83">
        <f t="shared" si="630"/>
        <v>0</v>
      </c>
      <c r="BY779" s="83">
        <f t="shared" si="631"/>
        <v>0</v>
      </c>
      <c r="BZ779" s="83">
        <f t="shared" si="632"/>
        <v>0</v>
      </c>
      <c r="CA779" s="77">
        <f t="shared" si="642"/>
        <v>0</v>
      </c>
      <c r="CC779" s="77"/>
      <c r="CI779" s="77">
        <f t="shared" si="643"/>
        <v>0</v>
      </c>
      <c r="CP779" s="77">
        <f t="shared" si="644"/>
        <v>0</v>
      </c>
      <c r="CQ779" s="85">
        <f t="shared" si="633"/>
        <v>0</v>
      </c>
      <c r="CR779" s="77"/>
      <c r="CS779" s="85">
        <f t="shared" si="600"/>
        <v>0</v>
      </c>
      <c r="CT779" s="85">
        <f t="shared" si="601"/>
        <v>0</v>
      </c>
      <c r="CU779" s="85">
        <f t="shared" si="602"/>
        <v>0</v>
      </c>
      <c r="CV779" s="85">
        <f t="shared" si="603"/>
        <v>0</v>
      </c>
      <c r="CW779" s="85">
        <f t="shared" si="599"/>
        <v>0</v>
      </c>
      <c r="CX779" s="77">
        <f t="shared" si="645"/>
        <v>0</v>
      </c>
      <c r="ET779" s="85">
        <v>13</v>
      </c>
      <c r="EU779" s="85">
        <v>15</v>
      </c>
      <c r="EV779" s="85">
        <v>3</v>
      </c>
      <c r="EW779" s="85">
        <v>51</v>
      </c>
      <c r="EX779" s="85">
        <v>117</v>
      </c>
      <c r="EY779" s="85">
        <v>27</v>
      </c>
      <c r="FL779" s="86">
        <f t="shared" si="646"/>
        <v>29.399999999999977</v>
      </c>
      <c r="FM779" s="99">
        <f t="shared" si="634"/>
        <v>1</v>
      </c>
      <c r="FN779" s="99">
        <f t="shared" si="635"/>
        <v>0</v>
      </c>
      <c r="FO779" s="100">
        <f t="shared" si="636"/>
        <v>0.17</v>
      </c>
      <c r="FP779" s="100">
        <f t="shared" si="637"/>
        <v>0</v>
      </c>
      <c r="FQ779" s="101">
        <v>0.40777788164906054</v>
      </c>
      <c r="FR779" s="101">
        <v>0.15526601520086872</v>
      </c>
      <c r="FS779" s="101">
        <v>0.13260018424689066</v>
      </c>
      <c r="FT779" s="100" t="s">
        <v>1792</v>
      </c>
      <c r="FU779" s="100" t="s">
        <v>2115</v>
      </c>
      <c r="FV779" s="100" t="s">
        <v>1770</v>
      </c>
      <c r="FW779" s="100" t="s">
        <v>2231</v>
      </c>
      <c r="FX779" s="100" t="s">
        <v>2159</v>
      </c>
      <c r="FY779" s="100" t="s">
        <v>1687</v>
      </c>
      <c r="FZ779" s="100" t="s">
        <v>1543</v>
      </c>
      <c r="GA779" s="100" t="s">
        <v>1994</v>
      </c>
      <c r="GB779" s="100"/>
    </row>
    <row r="780" spans="1:184" hidden="1" x14ac:dyDescent="0.25">
      <c r="A780" s="32" t="s">
        <v>761</v>
      </c>
      <c r="B780" s="90" t="s">
        <v>767</v>
      </c>
      <c r="C780" s="41" t="str">
        <f>'[1]Özet tablo'!P779</f>
        <v>OSMANİYE</v>
      </c>
      <c r="D780" s="41"/>
      <c r="E780" s="41"/>
      <c r="F780" s="41"/>
      <c r="G780" s="91">
        <v>10</v>
      </c>
      <c r="H780" s="91">
        <v>77</v>
      </c>
      <c r="I780" s="91">
        <v>144</v>
      </c>
      <c r="J780" s="91">
        <v>231</v>
      </c>
      <c r="K780" s="92">
        <v>20</v>
      </c>
      <c r="L780" s="92">
        <v>79</v>
      </c>
      <c r="M780" s="92">
        <v>191</v>
      </c>
      <c r="N780" s="92">
        <v>290</v>
      </c>
      <c r="O780" s="93">
        <v>11</v>
      </c>
      <c r="P780" s="40">
        <v>35</v>
      </c>
      <c r="Q780" s="94">
        <f t="shared" si="604"/>
        <v>59</v>
      </c>
      <c r="R780" s="95">
        <f t="shared" si="605"/>
        <v>0.25541125541125542</v>
      </c>
      <c r="S780" s="96">
        <v>240</v>
      </c>
      <c r="T780" s="96">
        <v>325</v>
      </c>
      <c r="U780" s="96">
        <v>249</v>
      </c>
      <c r="V780" s="96">
        <v>344</v>
      </c>
      <c r="W780" s="96">
        <v>574</v>
      </c>
      <c r="X780" s="96">
        <v>814</v>
      </c>
      <c r="Y780" s="73">
        <f t="shared" si="606"/>
        <v>8.3333333333333321</v>
      </c>
      <c r="Z780" s="73">
        <f t="shared" si="607"/>
        <v>24.307692307692307</v>
      </c>
      <c r="AA780" s="73">
        <f t="shared" si="608"/>
        <v>67.068273092369481</v>
      </c>
      <c r="AB780" s="73">
        <f t="shared" si="609"/>
        <v>42.857142857142854</v>
      </c>
      <c r="AC780" s="73">
        <f t="shared" si="610"/>
        <v>32.678132678132677</v>
      </c>
      <c r="AD780" s="97">
        <f t="shared" si="611"/>
        <v>328</v>
      </c>
      <c r="AE780" s="40">
        <f t="shared" si="612"/>
        <v>82</v>
      </c>
      <c r="AF780" s="98">
        <v>321</v>
      </c>
      <c r="AG780" s="98">
        <v>251</v>
      </c>
      <c r="AH780" s="98">
        <v>302</v>
      </c>
      <c r="AI780" s="98">
        <v>219</v>
      </c>
      <c r="AJ780" s="98">
        <v>93</v>
      </c>
      <c r="AK780" s="98">
        <v>74</v>
      </c>
      <c r="AL780" s="76">
        <v>9</v>
      </c>
      <c r="AM780" s="76">
        <v>17</v>
      </c>
      <c r="AN780" s="77">
        <v>22</v>
      </c>
      <c r="AO780" s="77">
        <v>67</v>
      </c>
      <c r="AP780" s="77">
        <v>203</v>
      </c>
      <c r="AQ780" s="77">
        <v>17</v>
      </c>
      <c r="AR780" s="77">
        <f t="shared" si="638"/>
        <v>309</v>
      </c>
      <c r="AS780" s="77">
        <v>76</v>
      </c>
      <c r="AT780" s="78">
        <v>7</v>
      </c>
      <c r="AU780" s="79">
        <v>27</v>
      </c>
      <c r="AV780" s="80">
        <f t="shared" si="613"/>
        <v>35.319148936170215</v>
      </c>
      <c r="AW780" s="80">
        <f t="shared" si="614"/>
        <v>40.49904030710173</v>
      </c>
      <c r="AX780" s="80">
        <f t="shared" si="615"/>
        <v>65.753424657534239</v>
      </c>
      <c r="AY780" s="81">
        <f t="shared" si="616"/>
        <v>8.7649402390438258</v>
      </c>
      <c r="AZ780" s="81">
        <f t="shared" si="617"/>
        <v>22.185430463576157</v>
      </c>
      <c r="BA780" s="81">
        <f t="shared" si="618"/>
        <v>75.961538461538453</v>
      </c>
      <c r="BB780" s="81">
        <f t="shared" si="619"/>
        <v>49.511400651465799</v>
      </c>
      <c r="BC780" s="81">
        <f t="shared" si="620"/>
        <v>46.00355239786856</v>
      </c>
      <c r="BD780" s="82">
        <f t="shared" si="639"/>
        <v>75</v>
      </c>
      <c r="BE780" s="83">
        <v>9</v>
      </c>
      <c r="BF780" s="83">
        <v>17</v>
      </c>
      <c r="BG780" s="83">
        <v>24</v>
      </c>
      <c r="BH780" s="83">
        <v>68</v>
      </c>
      <c r="BI780" s="83">
        <v>203</v>
      </c>
      <c r="BJ780" s="83">
        <v>25</v>
      </c>
      <c r="BK780" s="77">
        <f t="shared" si="640"/>
        <v>320</v>
      </c>
      <c r="BL780" s="83">
        <f t="shared" si="621"/>
        <v>8</v>
      </c>
      <c r="BM780" s="84">
        <v>15</v>
      </c>
      <c r="BN780" s="83">
        <f t="shared" si="622"/>
        <v>15</v>
      </c>
      <c r="BO780" s="83">
        <f t="shared" si="623"/>
        <v>13</v>
      </c>
      <c r="BP780" s="83">
        <f t="shared" si="624"/>
        <v>64</v>
      </c>
      <c r="BQ780" s="83">
        <f t="shared" si="625"/>
        <v>196</v>
      </c>
      <c r="BR780" s="83">
        <f t="shared" si="626"/>
        <v>25</v>
      </c>
      <c r="BS780" s="77">
        <f t="shared" si="641"/>
        <v>298</v>
      </c>
      <c r="BT780" s="83">
        <f t="shared" si="627"/>
        <v>0</v>
      </c>
      <c r="BU780" s="77"/>
      <c r="BV780" s="83">
        <f t="shared" si="628"/>
        <v>0</v>
      </c>
      <c r="BW780" s="83">
        <f t="shared" si="629"/>
        <v>0</v>
      </c>
      <c r="BX780" s="83">
        <f t="shared" si="630"/>
        <v>0</v>
      </c>
      <c r="BY780" s="83">
        <f t="shared" si="631"/>
        <v>0</v>
      </c>
      <c r="BZ780" s="83">
        <f t="shared" si="632"/>
        <v>0</v>
      </c>
      <c r="CA780" s="77">
        <f t="shared" si="642"/>
        <v>0</v>
      </c>
      <c r="CB780" s="85">
        <v>1</v>
      </c>
      <c r="CC780" s="77">
        <v>2</v>
      </c>
      <c r="CD780" s="85">
        <v>2</v>
      </c>
      <c r="CE780" s="85">
        <v>11</v>
      </c>
      <c r="CF780" s="85">
        <v>4</v>
      </c>
      <c r="CG780" s="85">
        <v>7</v>
      </c>
      <c r="CH780" s="85">
        <v>0</v>
      </c>
      <c r="CI780" s="77">
        <f t="shared" si="643"/>
        <v>22</v>
      </c>
      <c r="CP780" s="77">
        <f t="shared" si="644"/>
        <v>0</v>
      </c>
      <c r="CQ780" s="85">
        <f t="shared" si="633"/>
        <v>0</v>
      </c>
      <c r="CR780" s="77"/>
      <c r="CS780" s="85">
        <f t="shared" si="600"/>
        <v>0</v>
      </c>
      <c r="CT780" s="85">
        <f t="shared" si="601"/>
        <v>0</v>
      </c>
      <c r="CU780" s="85">
        <f t="shared" si="602"/>
        <v>0</v>
      </c>
      <c r="CV780" s="85">
        <f t="shared" si="603"/>
        <v>0</v>
      </c>
      <c r="CW780" s="85">
        <f t="shared" si="599"/>
        <v>0</v>
      </c>
      <c r="CX780" s="77">
        <f t="shared" si="645"/>
        <v>0</v>
      </c>
      <c r="ET780" s="85">
        <v>7</v>
      </c>
      <c r="EU780" s="85">
        <v>10</v>
      </c>
      <c r="EV780" s="85">
        <v>1</v>
      </c>
      <c r="EW780" s="85">
        <v>36</v>
      </c>
      <c r="EX780" s="85">
        <v>130</v>
      </c>
      <c r="EY780" s="85">
        <v>10</v>
      </c>
      <c r="EZ780" s="85">
        <v>1</v>
      </c>
      <c r="FA780" s="85">
        <v>5</v>
      </c>
      <c r="FB780" s="85">
        <v>12</v>
      </c>
      <c r="FC780" s="85">
        <v>28</v>
      </c>
      <c r="FD780" s="85">
        <v>66</v>
      </c>
      <c r="FE780" s="85">
        <v>15</v>
      </c>
      <c r="FL780" s="86">
        <f t="shared" si="646"/>
        <v>70.699999999999989</v>
      </c>
      <c r="FM780" s="99">
        <f t="shared" si="634"/>
        <v>3</v>
      </c>
      <c r="FN780" s="99">
        <f t="shared" si="635"/>
        <v>0</v>
      </c>
      <c r="FO780" s="100">
        <f t="shared" si="636"/>
        <v>0.51</v>
      </c>
      <c r="FP780" s="100">
        <f t="shared" si="637"/>
        <v>0</v>
      </c>
      <c r="FQ780" s="101">
        <v>0.17008915731952823</v>
      </c>
      <c r="FR780" s="101">
        <v>5.9405301903921473E-2</v>
      </c>
      <c r="FS780" s="101">
        <v>1.9784062012960325E-2</v>
      </c>
      <c r="FT780" s="100" t="s">
        <v>2169</v>
      </c>
      <c r="FU780" s="100" t="s">
        <v>2231</v>
      </c>
      <c r="FV780" s="100" t="s">
        <v>2160</v>
      </c>
      <c r="FW780" s="100" t="s">
        <v>1903</v>
      </c>
      <c r="FX780" s="100" t="s">
        <v>2232</v>
      </c>
      <c r="FY780" s="100" t="s">
        <v>1876</v>
      </c>
      <c r="FZ780" s="100" t="s">
        <v>1823</v>
      </c>
      <c r="GA780" s="100" t="s">
        <v>1948</v>
      </c>
      <c r="GB780" s="100"/>
    </row>
    <row r="781" spans="1:184" hidden="1" x14ac:dyDescent="0.25">
      <c r="A781" s="32" t="s">
        <v>768</v>
      </c>
      <c r="B781" s="90" t="s">
        <v>769</v>
      </c>
      <c r="C781" s="41" t="str">
        <f>'[1]Özet tablo'!P780</f>
        <v>RİZE</v>
      </c>
      <c r="D781" s="41"/>
      <c r="E781" s="41"/>
      <c r="F781" s="41"/>
      <c r="G781" s="91">
        <v>56</v>
      </c>
      <c r="H781" s="91">
        <v>221</v>
      </c>
      <c r="I781" s="91">
        <v>343</v>
      </c>
      <c r="J781" s="91">
        <v>620</v>
      </c>
      <c r="K781" s="92">
        <v>51</v>
      </c>
      <c r="L781" s="92">
        <v>225</v>
      </c>
      <c r="M781" s="92">
        <v>419</v>
      </c>
      <c r="N781" s="92">
        <v>695</v>
      </c>
      <c r="O781" s="93">
        <v>9</v>
      </c>
      <c r="P781" s="40">
        <v>94</v>
      </c>
      <c r="Q781" s="94">
        <f t="shared" si="604"/>
        <v>75</v>
      </c>
      <c r="R781" s="95">
        <f t="shared" si="605"/>
        <v>0.12096774193548387</v>
      </c>
      <c r="S781" s="96">
        <v>425</v>
      </c>
      <c r="T781" s="96">
        <v>581</v>
      </c>
      <c r="U781" s="96">
        <v>447</v>
      </c>
      <c r="V781" s="96">
        <v>588</v>
      </c>
      <c r="W781" s="96">
        <v>1028</v>
      </c>
      <c r="X781" s="96">
        <v>1453</v>
      </c>
      <c r="Y781" s="73">
        <f t="shared" si="606"/>
        <v>12</v>
      </c>
      <c r="Z781" s="73">
        <f t="shared" si="607"/>
        <v>38.726333907056798</v>
      </c>
      <c r="AA781" s="73">
        <f t="shared" si="608"/>
        <v>74.72035794183445</v>
      </c>
      <c r="AB781" s="73">
        <f t="shared" si="609"/>
        <v>54.377431906614781</v>
      </c>
      <c r="AC781" s="73">
        <f t="shared" si="610"/>
        <v>41.982105987611838</v>
      </c>
      <c r="AD781" s="97">
        <f t="shared" si="611"/>
        <v>469</v>
      </c>
      <c r="AE781" s="40">
        <f t="shared" si="612"/>
        <v>113</v>
      </c>
      <c r="AF781" s="98">
        <v>559</v>
      </c>
      <c r="AG781" s="98">
        <v>442</v>
      </c>
      <c r="AH781" s="98">
        <v>553</v>
      </c>
      <c r="AI781" s="98">
        <v>444</v>
      </c>
      <c r="AJ781" s="98">
        <v>140</v>
      </c>
      <c r="AK781" s="98">
        <v>148</v>
      </c>
      <c r="AL781" s="76">
        <v>13</v>
      </c>
      <c r="AM781" s="76">
        <v>30</v>
      </c>
      <c r="AN781" s="77">
        <v>59</v>
      </c>
      <c r="AO781" s="77">
        <v>210</v>
      </c>
      <c r="AP781" s="77">
        <v>410</v>
      </c>
      <c r="AQ781" s="77">
        <v>18</v>
      </c>
      <c r="AR781" s="77">
        <f t="shared" si="638"/>
        <v>697</v>
      </c>
      <c r="AS781" s="77">
        <v>110</v>
      </c>
      <c r="AT781" s="78">
        <v>3</v>
      </c>
      <c r="AU781" s="79">
        <v>32</v>
      </c>
      <c r="AV781" s="80">
        <f t="shared" si="613"/>
        <v>42.550790067720087</v>
      </c>
      <c r="AW781" s="80">
        <f t="shared" si="614"/>
        <v>52.958876629889673</v>
      </c>
      <c r="AX781" s="80">
        <f t="shared" si="615"/>
        <v>71.621621621621628</v>
      </c>
      <c r="AY781" s="81">
        <f t="shared" si="616"/>
        <v>13.348416289592761</v>
      </c>
      <c r="AZ781" s="81">
        <f t="shared" si="617"/>
        <v>37.974683544303801</v>
      </c>
      <c r="BA781" s="81">
        <f t="shared" si="618"/>
        <v>76.198630136986296</v>
      </c>
      <c r="BB781" s="81">
        <f t="shared" si="619"/>
        <v>57.607739665787165</v>
      </c>
      <c r="BC781" s="81">
        <f t="shared" si="620"/>
        <v>49.122807017543856</v>
      </c>
      <c r="BD781" s="82">
        <f t="shared" si="639"/>
        <v>139</v>
      </c>
      <c r="BE781" s="83">
        <v>14</v>
      </c>
      <c r="BF781" s="83">
        <v>43</v>
      </c>
      <c r="BG781" s="83">
        <v>67</v>
      </c>
      <c r="BH781" s="83">
        <v>219</v>
      </c>
      <c r="BI781" s="83">
        <v>438</v>
      </c>
      <c r="BJ781" s="83">
        <v>34</v>
      </c>
      <c r="BK781" s="77">
        <f t="shared" si="640"/>
        <v>758</v>
      </c>
      <c r="BL781" s="83">
        <f t="shared" si="621"/>
        <v>12</v>
      </c>
      <c r="BM781" s="84">
        <v>28</v>
      </c>
      <c r="BN781" s="83">
        <f t="shared" si="622"/>
        <v>37</v>
      </c>
      <c r="BO781" s="83">
        <f t="shared" si="623"/>
        <v>55</v>
      </c>
      <c r="BP781" s="83">
        <f t="shared" si="624"/>
        <v>172</v>
      </c>
      <c r="BQ781" s="83">
        <f t="shared" si="625"/>
        <v>424</v>
      </c>
      <c r="BR781" s="83">
        <f t="shared" si="626"/>
        <v>33</v>
      </c>
      <c r="BS781" s="77">
        <f t="shared" si="641"/>
        <v>684</v>
      </c>
      <c r="BT781" s="83">
        <f t="shared" si="627"/>
        <v>0</v>
      </c>
      <c r="BU781" s="77"/>
      <c r="BV781" s="83">
        <f t="shared" si="628"/>
        <v>0</v>
      </c>
      <c r="BW781" s="83">
        <f t="shared" si="629"/>
        <v>0</v>
      </c>
      <c r="BX781" s="83">
        <f t="shared" si="630"/>
        <v>0</v>
      </c>
      <c r="BY781" s="83">
        <f t="shared" si="631"/>
        <v>0</v>
      </c>
      <c r="BZ781" s="83">
        <f t="shared" si="632"/>
        <v>0</v>
      </c>
      <c r="CA781" s="77">
        <f t="shared" si="642"/>
        <v>0</v>
      </c>
      <c r="CB781" s="85">
        <v>1</v>
      </c>
      <c r="CC781" s="77">
        <v>2</v>
      </c>
      <c r="CD781" s="85">
        <v>2</v>
      </c>
      <c r="CE781" s="85">
        <v>8</v>
      </c>
      <c r="CF781" s="85">
        <v>10</v>
      </c>
      <c r="CG781" s="85">
        <v>1</v>
      </c>
      <c r="CH781" s="85">
        <v>0</v>
      </c>
      <c r="CI781" s="77">
        <f t="shared" si="643"/>
        <v>19</v>
      </c>
      <c r="CP781" s="77">
        <f t="shared" si="644"/>
        <v>0</v>
      </c>
      <c r="CQ781" s="85">
        <f t="shared" si="633"/>
        <v>1</v>
      </c>
      <c r="CR781" s="77"/>
      <c r="CS781" s="85">
        <f t="shared" si="600"/>
        <v>4</v>
      </c>
      <c r="CT781" s="85">
        <f t="shared" si="601"/>
        <v>4</v>
      </c>
      <c r="CU781" s="85">
        <f t="shared" si="602"/>
        <v>37</v>
      </c>
      <c r="CV781" s="85">
        <f t="shared" si="603"/>
        <v>13</v>
      </c>
      <c r="CW781" s="85">
        <f t="shared" si="599"/>
        <v>1</v>
      </c>
      <c r="CX781" s="77">
        <f t="shared" si="645"/>
        <v>55</v>
      </c>
      <c r="CY781" s="85">
        <v>1</v>
      </c>
      <c r="CZ781" s="85">
        <v>4</v>
      </c>
      <c r="DA781" s="85">
        <v>4</v>
      </c>
      <c r="DB781" s="85">
        <v>37</v>
      </c>
      <c r="DC781" s="85">
        <v>13</v>
      </c>
      <c r="DD781" s="85">
        <v>1</v>
      </c>
      <c r="ET781" s="85">
        <v>10</v>
      </c>
      <c r="EU781" s="85">
        <v>23</v>
      </c>
      <c r="EV781" s="85">
        <v>1</v>
      </c>
      <c r="EW781" s="85">
        <v>88</v>
      </c>
      <c r="EX781" s="85">
        <v>295</v>
      </c>
      <c r="EY781" s="85">
        <v>22</v>
      </c>
      <c r="EZ781" s="85">
        <v>2</v>
      </c>
      <c r="FA781" s="85">
        <v>14</v>
      </c>
      <c r="FB781" s="85">
        <v>54</v>
      </c>
      <c r="FC781" s="85">
        <v>84</v>
      </c>
      <c r="FD781" s="85">
        <v>129</v>
      </c>
      <c r="FE781" s="85">
        <v>11</v>
      </c>
      <c r="FL781" s="86">
        <f t="shared" si="646"/>
        <v>56.899999999999977</v>
      </c>
      <c r="FM781" s="99">
        <f t="shared" si="634"/>
        <v>2</v>
      </c>
      <c r="FN781" s="99">
        <f t="shared" si="635"/>
        <v>0</v>
      </c>
      <c r="FO781" s="100">
        <f t="shared" si="636"/>
        <v>0.34</v>
      </c>
      <c r="FP781" s="100">
        <f t="shared" si="637"/>
        <v>0</v>
      </c>
      <c r="FQ781" s="101">
        <v>0.4064949608062709</v>
      </c>
      <c r="FR781" s="101">
        <v>0.21110312612288909</v>
      </c>
      <c r="FS781" s="101">
        <v>4.4642857142857227E-2</v>
      </c>
      <c r="FT781" s="100" t="s">
        <v>1433</v>
      </c>
      <c r="FU781" s="100" t="s">
        <v>1464</v>
      </c>
      <c r="FV781" s="100" t="s">
        <v>1610</v>
      </c>
      <c r="FW781" s="100" t="s">
        <v>2358</v>
      </c>
      <c r="FX781" s="100" t="s">
        <v>2055</v>
      </c>
      <c r="FY781" s="100" t="s">
        <v>2126</v>
      </c>
      <c r="FZ781" s="100" t="s">
        <v>2191</v>
      </c>
      <c r="GA781" s="100" t="s">
        <v>2273</v>
      </c>
      <c r="GB781" s="100"/>
    </row>
    <row r="782" spans="1:184" hidden="1" x14ac:dyDescent="0.25">
      <c r="A782" s="32" t="s">
        <v>768</v>
      </c>
      <c r="B782" s="90" t="s">
        <v>770</v>
      </c>
      <c r="C782" s="41" t="str">
        <f>'[1]Özet tablo'!P781</f>
        <v>RİZE</v>
      </c>
      <c r="D782" s="41"/>
      <c r="E782" s="41"/>
      <c r="F782" s="41"/>
      <c r="G782" s="91">
        <v>0</v>
      </c>
      <c r="H782" s="91">
        <v>21</v>
      </c>
      <c r="I782" s="91">
        <v>33</v>
      </c>
      <c r="J782" s="91">
        <v>54</v>
      </c>
      <c r="K782" s="92">
        <v>1</v>
      </c>
      <c r="L782" s="92">
        <v>14</v>
      </c>
      <c r="M782" s="92">
        <v>34</v>
      </c>
      <c r="N782" s="92">
        <v>49</v>
      </c>
      <c r="O782" s="93">
        <v>4</v>
      </c>
      <c r="P782" s="40">
        <v>6</v>
      </c>
      <c r="Q782" s="94">
        <f t="shared" si="604"/>
        <v>-5</v>
      </c>
      <c r="R782" s="95">
        <f t="shared" si="605"/>
        <v>-9.2592592592592587E-2</v>
      </c>
      <c r="S782" s="96">
        <v>50</v>
      </c>
      <c r="T782" s="96">
        <v>59</v>
      </c>
      <c r="U782" s="96">
        <v>48</v>
      </c>
      <c r="V782" s="96">
        <v>66</v>
      </c>
      <c r="W782" s="96">
        <v>107</v>
      </c>
      <c r="X782" s="96">
        <v>157</v>
      </c>
      <c r="Y782" s="73">
        <f t="shared" si="606"/>
        <v>2</v>
      </c>
      <c r="Z782" s="73">
        <f t="shared" si="607"/>
        <v>23.728813559322035</v>
      </c>
      <c r="AA782" s="73">
        <f t="shared" si="608"/>
        <v>66.666666666666657</v>
      </c>
      <c r="AB782" s="73">
        <f t="shared" si="609"/>
        <v>42.990654205607477</v>
      </c>
      <c r="AC782" s="73">
        <f t="shared" si="610"/>
        <v>29.936305732484076</v>
      </c>
      <c r="AD782" s="97">
        <f t="shared" si="611"/>
        <v>61</v>
      </c>
      <c r="AE782" s="40">
        <f t="shared" si="612"/>
        <v>16</v>
      </c>
      <c r="AF782" s="98">
        <v>66</v>
      </c>
      <c r="AG782" s="98">
        <v>39</v>
      </c>
      <c r="AH782" s="98">
        <v>65</v>
      </c>
      <c r="AI782" s="98">
        <v>40</v>
      </c>
      <c r="AJ782" s="98">
        <v>16</v>
      </c>
      <c r="AK782" s="98">
        <v>13</v>
      </c>
      <c r="AL782" s="76">
        <v>4</v>
      </c>
      <c r="AM782" s="76">
        <v>4</v>
      </c>
      <c r="AN782" s="77">
        <v>1</v>
      </c>
      <c r="AO782" s="77">
        <v>24</v>
      </c>
      <c r="AP782" s="77">
        <v>27</v>
      </c>
      <c r="AQ782" s="77">
        <v>0</v>
      </c>
      <c r="AR782" s="77">
        <f t="shared" si="638"/>
        <v>52</v>
      </c>
      <c r="AS782" s="77">
        <v>4</v>
      </c>
      <c r="AT782" s="78">
        <v>4</v>
      </c>
      <c r="AU782" s="79">
        <v>8</v>
      </c>
      <c r="AV782" s="80">
        <f t="shared" si="613"/>
        <v>30.37974683544304</v>
      </c>
      <c r="AW782" s="80">
        <f t="shared" si="614"/>
        <v>44.761904761904766</v>
      </c>
      <c r="AX782" s="80">
        <f t="shared" si="615"/>
        <v>57.499999999999993</v>
      </c>
      <c r="AY782" s="81">
        <f t="shared" si="616"/>
        <v>2.5641025641025639</v>
      </c>
      <c r="AZ782" s="81">
        <f t="shared" si="617"/>
        <v>36.923076923076927</v>
      </c>
      <c r="BA782" s="81">
        <f t="shared" si="618"/>
        <v>69.642857142857139</v>
      </c>
      <c r="BB782" s="81">
        <f t="shared" si="619"/>
        <v>52.066115702479344</v>
      </c>
      <c r="BC782" s="81">
        <f t="shared" si="620"/>
        <v>42.105263157894733</v>
      </c>
      <c r="BD782" s="82">
        <f t="shared" si="639"/>
        <v>17</v>
      </c>
      <c r="BE782" s="83">
        <v>4</v>
      </c>
      <c r="BF782" s="83">
        <v>4</v>
      </c>
      <c r="BG782" s="83">
        <v>0</v>
      </c>
      <c r="BH782" s="83">
        <v>21</v>
      </c>
      <c r="BI782" s="83">
        <v>32</v>
      </c>
      <c r="BJ782" s="83">
        <v>1</v>
      </c>
      <c r="BK782" s="77">
        <f t="shared" si="640"/>
        <v>54</v>
      </c>
      <c r="BL782" s="83">
        <f t="shared" si="621"/>
        <v>4</v>
      </c>
      <c r="BM782" s="84">
        <v>4</v>
      </c>
      <c r="BN782" s="83">
        <f t="shared" si="622"/>
        <v>4</v>
      </c>
      <c r="BO782" s="83">
        <f t="shared" si="623"/>
        <v>0</v>
      </c>
      <c r="BP782" s="83">
        <f t="shared" si="624"/>
        <v>21</v>
      </c>
      <c r="BQ782" s="83">
        <f t="shared" si="625"/>
        <v>32</v>
      </c>
      <c r="BR782" s="83">
        <f t="shared" si="626"/>
        <v>1</v>
      </c>
      <c r="BS782" s="77">
        <f t="shared" si="641"/>
        <v>54</v>
      </c>
      <c r="BT782" s="83">
        <f t="shared" si="627"/>
        <v>0</v>
      </c>
      <c r="BU782" s="77"/>
      <c r="BV782" s="83">
        <f t="shared" si="628"/>
        <v>0</v>
      </c>
      <c r="BW782" s="83">
        <f t="shared" si="629"/>
        <v>0</v>
      </c>
      <c r="BX782" s="83">
        <f t="shared" si="630"/>
        <v>0</v>
      </c>
      <c r="BY782" s="83">
        <f t="shared" si="631"/>
        <v>0</v>
      </c>
      <c r="BZ782" s="83">
        <f t="shared" si="632"/>
        <v>0</v>
      </c>
      <c r="CA782" s="77">
        <f t="shared" si="642"/>
        <v>0</v>
      </c>
      <c r="CC782" s="77"/>
      <c r="CI782" s="77">
        <f t="shared" si="643"/>
        <v>0</v>
      </c>
      <c r="CP782" s="77">
        <f t="shared" si="644"/>
        <v>0</v>
      </c>
      <c r="CQ782" s="85">
        <f t="shared" si="633"/>
        <v>0</v>
      </c>
      <c r="CR782" s="77"/>
      <c r="CS782" s="85">
        <f t="shared" si="600"/>
        <v>0</v>
      </c>
      <c r="CT782" s="85">
        <f t="shared" si="601"/>
        <v>0</v>
      </c>
      <c r="CU782" s="85">
        <f t="shared" si="602"/>
        <v>0</v>
      </c>
      <c r="CV782" s="85">
        <f t="shared" si="603"/>
        <v>0</v>
      </c>
      <c r="CW782" s="85">
        <f t="shared" si="599"/>
        <v>0</v>
      </c>
      <c r="CX782" s="77">
        <f t="shared" si="645"/>
        <v>0</v>
      </c>
      <c r="ET782" s="85">
        <v>4</v>
      </c>
      <c r="EU782" s="85">
        <v>4</v>
      </c>
      <c r="EV782" s="85">
        <v>0</v>
      </c>
      <c r="EW782" s="85">
        <v>21</v>
      </c>
      <c r="EX782" s="85">
        <v>32</v>
      </c>
      <c r="EY782" s="85">
        <v>1</v>
      </c>
      <c r="FL782" s="86">
        <f t="shared" si="646"/>
        <v>18.5</v>
      </c>
      <c r="FM782" s="99">
        <f t="shared" si="634"/>
        <v>0</v>
      </c>
      <c r="FN782" s="99">
        <f t="shared" si="635"/>
        <v>0</v>
      </c>
      <c r="FO782" s="100">
        <f t="shared" si="636"/>
        <v>0</v>
      </c>
      <c r="FP782" s="100">
        <f t="shared" si="637"/>
        <v>0</v>
      </c>
      <c r="FQ782" s="101">
        <v>0.22265465653489666</v>
      </c>
      <c r="FR782" s="101">
        <v>0.11324426851393705</v>
      </c>
      <c r="FS782" s="101">
        <v>0.10019232982098558</v>
      </c>
      <c r="FT782" s="100" t="s">
        <v>1816</v>
      </c>
      <c r="FU782" s="100" t="s">
        <v>2055</v>
      </c>
      <c r="FV782" s="100" t="s">
        <v>1845</v>
      </c>
      <c r="FW782" s="100" t="s">
        <v>1764</v>
      </c>
      <c r="FX782" s="100" t="s">
        <v>2167</v>
      </c>
      <c r="FY782" s="100" t="s">
        <v>1719</v>
      </c>
      <c r="FZ782" s="100" t="s">
        <v>2089</v>
      </c>
      <c r="GA782" s="100" t="s">
        <v>1871</v>
      </c>
      <c r="GB782" s="100"/>
    </row>
    <row r="783" spans="1:184" hidden="1" x14ac:dyDescent="0.25">
      <c r="A783" s="32" t="s">
        <v>768</v>
      </c>
      <c r="B783" s="90" t="s">
        <v>771</v>
      </c>
      <c r="C783" s="41" t="str">
        <f>'[1]Özet tablo'!P782</f>
        <v>RİZE</v>
      </c>
      <c r="D783" s="41"/>
      <c r="E783" s="41"/>
      <c r="F783" s="41"/>
      <c r="G783" s="91">
        <v>46</v>
      </c>
      <c r="H783" s="91">
        <v>207</v>
      </c>
      <c r="I783" s="91">
        <v>236</v>
      </c>
      <c r="J783" s="91">
        <v>489</v>
      </c>
      <c r="K783" s="92">
        <v>62</v>
      </c>
      <c r="L783" s="92">
        <v>176</v>
      </c>
      <c r="M783" s="92">
        <v>257</v>
      </c>
      <c r="N783" s="92">
        <v>495</v>
      </c>
      <c r="O783" s="93">
        <v>46</v>
      </c>
      <c r="P783" s="40">
        <v>49</v>
      </c>
      <c r="Q783" s="94">
        <f t="shared" si="604"/>
        <v>6</v>
      </c>
      <c r="R783" s="95">
        <f t="shared" si="605"/>
        <v>1.2269938650306749E-2</v>
      </c>
      <c r="S783" s="96">
        <v>387</v>
      </c>
      <c r="T783" s="96">
        <v>470</v>
      </c>
      <c r="U783" s="96">
        <v>356</v>
      </c>
      <c r="V783" s="96">
        <v>489</v>
      </c>
      <c r="W783" s="96">
        <v>826</v>
      </c>
      <c r="X783" s="96">
        <v>1213</v>
      </c>
      <c r="Y783" s="73">
        <f t="shared" si="606"/>
        <v>16.020671834625322</v>
      </c>
      <c r="Z783" s="73">
        <f t="shared" si="607"/>
        <v>37.446808510638299</v>
      </c>
      <c r="AA783" s="73">
        <f t="shared" si="608"/>
        <v>71.348314606741567</v>
      </c>
      <c r="AB783" s="73">
        <f t="shared" si="609"/>
        <v>52.058111380145277</v>
      </c>
      <c r="AC783" s="73">
        <f t="shared" si="610"/>
        <v>40.560593569661997</v>
      </c>
      <c r="AD783" s="97">
        <f t="shared" si="611"/>
        <v>396</v>
      </c>
      <c r="AE783" s="40">
        <f t="shared" si="612"/>
        <v>102</v>
      </c>
      <c r="AF783" s="98">
        <v>511</v>
      </c>
      <c r="AG783" s="98">
        <v>378</v>
      </c>
      <c r="AH783" s="98">
        <v>508</v>
      </c>
      <c r="AI783" s="98">
        <v>343</v>
      </c>
      <c r="AJ783" s="98">
        <v>136</v>
      </c>
      <c r="AK783" s="98">
        <v>109</v>
      </c>
      <c r="AL783" s="76">
        <v>15</v>
      </c>
      <c r="AM783" s="76">
        <v>25</v>
      </c>
      <c r="AN783" s="77">
        <v>49</v>
      </c>
      <c r="AO783" s="77">
        <v>196</v>
      </c>
      <c r="AP783" s="77">
        <v>272</v>
      </c>
      <c r="AQ783" s="77">
        <v>10</v>
      </c>
      <c r="AR783" s="77">
        <f t="shared" si="638"/>
        <v>527</v>
      </c>
      <c r="AS783" s="77">
        <v>69</v>
      </c>
      <c r="AT783" s="78">
        <v>37</v>
      </c>
      <c r="AU783" s="79">
        <v>67</v>
      </c>
      <c r="AV783" s="80">
        <f t="shared" si="613"/>
        <v>36.338418862690709</v>
      </c>
      <c r="AW783" s="80">
        <f t="shared" si="614"/>
        <v>48.061104582843711</v>
      </c>
      <c r="AX783" s="80">
        <f t="shared" si="615"/>
        <v>62.099125364431487</v>
      </c>
      <c r="AY783" s="81">
        <f t="shared" si="616"/>
        <v>12.962962962962962</v>
      </c>
      <c r="AZ783" s="81">
        <f t="shared" si="617"/>
        <v>38.582677165354326</v>
      </c>
      <c r="BA783" s="81">
        <f t="shared" si="618"/>
        <v>78.496868475991661</v>
      </c>
      <c r="BB783" s="81">
        <f t="shared" si="619"/>
        <v>57.953394123606891</v>
      </c>
      <c r="BC783" s="81">
        <f t="shared" si="620"/>
        <v>49.591598599766627</v>
      </c>
      <c r="BD783" s="82">
        <f t="shared" si="639"/>
        <v>103</v>
      </c>
      <c r="BE783" s="83">
        <v>17</v>
      </c>
      <c r="BF783" s="83">
        <v>33</v>
      </c>
      <c r="BG783" s="83">
        <v>37</v>
      </c>
      <c r="BH783" s="83">
        <v>224</v>
      </c>
      <c r="BI783" s="83">
        <v>297</v>
      </c>
      <c r="BJ783" s="83">
        <v>13</v>
      </c>
      <c r="BK783" s="77">
        <f t="shared" si="640"/>
        <v>571</v>
      </c>
      <c r="BL783" s="83">
        <f t="shared" si="621"/>
        <v>13</v>
      </c>
      <c r="BM783" s="84">
        <v>23</v>
      </c>
      <c r="BN783" s="83">
        <f t="shared" si="622"/>
        <v>27</v>
      </c>
      <c r="BO783" s="83">
        <f t="shared" si="623"/>
        <v>34</v>
      </c>
      <c r="BP783" s="83">
        <f t="shared" si="624"/>
        <v>184</v>
      </c>
      <c r="BQ783" s="83">
        <f t="shared" si="625"/>
        <v>282</v>
      </c>
      <c r="BR783" s="83">
        <f t="shared" si="626"/>
        <v>13</v>
      </c>
      <c r="BS783" s="77">
        <f t="shared" si="641"/>
        <v>513</v>
      </c>
      <c r="BT783" s="83">
        <f t="shared" si="627"/>
        <v>0</v>
      </c>
      <c r="BU783" s="77">
        <v>1</v>
      </c>
      <c r="BV783" s="83">
        <f t="shared" si="628"/>
        <v>0</v>
      </c>
      <c r="BW783" s="83">
        <f t="shared" si="629"/>
        <v>0</v>
      </c>
      <c r="BX783" s="83">
        <f t="shared" si="630"/>
        <v>0</v>
      </c>
      <c r="BY783" s="83">
        <f t="shared" si="631"/>
        <v>0</v>
      </c>
      <c r="BZ783" s="83">
        <f t="shared" si="632"/>
        <v>0</v>
      </c>
      <c r="CA783" s="77">
        <f t="shared" si="642"/>
        <v>0</v>
      </c>
      <c r="CB783" s="85">
        <v>1</v>
      </c>
      <c r="CC783" s="77">
        <v>1</v>
      </c>
      <c r="CD783" s="85">
        <v>1</v>
      </c>
      <c r="CE783" s="85">
        <v>3</v>
      </c>
      <c r="CF783" s="85">
        <v>2</v>
      </c>
      <c r="CG783" s="85">
        <v>0</v>
      </c>
      <c r="CH783" s="85">
        <v>0</v>
      </c>
      <c r="CI783" s="77">
        <f t="shared" si="643"/>
        <v>5</v>
      </c>
      <c r="CP783" s="77">
        <f t="shared" si="644"/>
        <v>0</v>
      </c>
      <c r="CQ783" s="85">
        <f t="shared" si="633"/>
        <v>3</v>
      </c>
      <c r="CR783" s="77"/>
      <c r="CS783" s="85">
        <f t="shared" si="600"/>
        <v>5</v>
      </c>
      <c r="CT783" s="85">
        <f t="shared" si="601"/>
        <v>0</v>
      </c>
      <c r="CU783" s="85">
        <f t="shared" si="602"/>
        <v>38</v>
      </c>
      <c r="CV783" s="85">
        <f t="shared" si="603"/>
        <v>15</v>
      </c>
      <c r="CW783" s="85">
        <f t="shared" si="599"/>
        <v>0</v>
      </c>
      <c r="CX783" s="77">
        <f t="shared" si="645"/>
        <v>53</v>
      </c>
      <c r="CY783" s="85">
        <v>3</v>
      </c>
      <c r="CZ783" s="85">
        <v>5</v>
      </c>
      <c r="DA783" s="85">
        <v>0</v>
      </c>
      <c r="DB783" s="85">
        <v>38</v>
      </c>
      <c r="DC783" s="85">
        <v>15</v>
      </c>
      <c r="DD783" s="85">
        <v>0</v>
      </c>
      <c r="ET783" s="85">
        <v>11</v>
      </c>
      <c r="EU783" s="85">
        <v>18</v>
      </c>
      <c r="EV783" s="85">
        <v>2</v>
      </c>
      <c r="EW783" s="85">
        <v>130</v>
      </c>
      <c r="EX783" s="85">
        <v>216</v>
      </c>
      <c r="EY783" s="85">
        <v>11</v>
      </c>
      <c r="EZ783" s="85">
        <v>2</v>
      </c>
      <c r="FA783" s="85">
        <v>9</v>
      </c>
      <c r="FB783" s="85">
        <v>32</v>
      </c>
      <c r="FC783" s="85">
        <v>54</v>
      </c>
      <c r="FD783" s="85">
        <v>66</v>
      </c>
      <c r="FE783" s="85">
        <v>2</v>
      </c>
      <c r="FL783" s="86">
        <f t="shared" si="646"/>
        <v>80.699999999999932</v>
      </c>
      <c r="FM783" s="99">
        <f t="shared" si="634"/>
        <v>4</v>
      </c>
      <c r="FN783" s="99">
        <f t="shared" si="635"/>
        <v>0</v>
      </c>
      <c r="FO783" s="100">
        <f t="shared" si="636"/>
        <v>0.68</v>
      </c>
      <c r="FP783" s="100">
        <f t="shared" si="637"/>
        <v>0</v>
      </c>
      <c r="FQ783" s="101">
        <v>0.56051093310240319</v>
      </c>
      <c r="FR783" s="101">
        <v>0.31866028708133981</v>
      </c>
      <c r="FS783" s="101">
        <v>0.16545265348595209</v>
      </c>
      <c r="FT783" s="100" t="s">
        <v>1494</v>
      </c>
      <c r="FU783" s="100" t="s">
        <v>1731</v>
      </c>
      <c r="FV783" s="100" t="s">
        <v>1569</v>
      </c>
      <c r="FW783" s="100" t="s">
        <v>1496</v>
      </c>
      <c r="FX783" s="100" t="s">
        <v>1981</v>
      </c>
      <c r="FY783" s="100" t="s">
        <v>1428</v>
      </c>
      <c r="FZ783" s="100" t="s">
        <v>2332</v>
      </c>
      <c r="GA783" s="100" t="s">
        <v>2003</v>
      </c>
      <c r="GB783" s="100"/>
    </row>
    <row r="784" spans="1:184" hidden="1" x14ac:dyDescent="0.25">
      <c r="A784" s="32" t="s">
        <v>768</v>
      </c>
      <c r="B784" s="90" t="s">
        <v>772</v>
      </c>
      <c r="C784" s="41" t="str">
        <f>'[1]Özet tablo'!P783</f>
        <v>RİZE</v>
      </c>
      <c r="D784" s="41"/>
      <c r="E784" s="41"/>
      <c r="F784" s="41"/>
      <c r="G784" s="91">
        <v>16</v>
      </c>
      <c r="H784" s="91">
        <v>31</v>
      </c>
      <c r="I784" s="91">
        <v>27</v>
      </c>
      <c r="J784" s="91">
        <v>74</v>
      </c>
      <c r="K784" s="92">
        <v>5</v>
      </c>
      <c r="L784" s="92">
        <v>26</v>
      </c>
      <c r="M784" s="92">
        <v>27</v>
      </c>
      <c r="N784" s="92">
        <v>58</v>
      </c>
      <c r="O784" s="93">
        <v>5</v>
      </c>
      <c r="P784" s="40">
        <v>1</v>
      </c>
      <c r="Q784" s="94">
        <f t="shared" si="604"/>
        <v>-16</v>
      </c>
      <c r="R784" s="95">
        <f t="shared" si="605"/>
        <v>-0.21621621621621623</v>
      </c>
      <c r="S784" s="96">
        <v>53</v>
      </c>
      <c r="T784" s="96">
        <v>89</v>
      </c>
      <c r="U784" s="96">
        <v>70</v>
      </c>
      <c r="V784" s="96">
        <v>92</v>
      </c>
      <c r="W784" s="96">
        <v>159</v>
      </c>
      <c r="X784" s="96">
        <v>212</v>
      </c>
      <c r="Y784" s="73">
        <f t="shared" si="606"/>
        <v>9.433962264150944</v>
      </c>
      <c r="Z784" s="73">
        <f t="shared" si="607"/>
        <v>29.213483146067414</v>
      </c>
      <c r="AA784" s="73">
        <f t="shared" si="608"/>
        <v>44.285714285714285</v>
      </c>
      <c r="AB784" s="73">
        <f t="shared" si="609"/>
        <v>35.849056603773583</v>
      </c>
      <c r="AC784" s="73">
        <f t="shared" si="610"/>
        <v>29.245283018867923</v>
      </c>
      <c r="AD784" s="97">
        <f t="shared" si="611"/>
        <v>102</v>
      </c>
      <c r="AE784" s="40">
        <f t="shared" si="612"/>
        <v>39</v>
      </c>
      <c r="AF784" s="98">
        <v>74</v>
      </c>
      <c r="AG784" s="98">
        <v>56</v>
      </c>
      <c r="AH784" s="98">
        <v>72</v>
      </c>
      <c r="AI784" s="98">
        <v>70</v>
      </c>
      <c r="AJ784" s="98">
        <v>23</v>
      </c>
      <c r="AK784" s="98">
        <v>27</v>
      </c>
      <c r="AL784" s="76">
        <v>3</v>
      </c>
      <c r="AM784" s="76">
        <v>7</v>
      </c>
      <c r="AN784" s="77">
        <v>20</v>
      </c>
      <c r="AO784" s="77">
        <v>30</v>
      </c>
      <c r="AP784" s="77">
        <v>26</v>
      </c>
      <c r="AQ784" s="77">
        <v>2</v>
      </c>
      <c r="AR784" s="77">
        <f t="shared" si="638"/>
        <v>78</v>
      </c>
      <c r="AS784" s="77">
        <v>3</v>
      </c>
      <c r="AT784" s="78">
        <v>10</v>
      </c>
      <c r="AU784" s="79">
        <v>12</v>
      </c>
      <c r="AV784" s="80">
        <f t="shared" si="613"/>
        <v>35.714285714285715</v>
      </c>
      <c r="AW784" s="80">
        <f t="shared" si="614"/>
        <v>38.732394366197184</v>
      </c>
      <c r="AX784" s="80">
        <f t="shared" si="615"/>
        <v>35.714285714285715</v>
      </c>
      <c r="AY784" s="81">
        <f t="shared" si="616"/>
        <v>35.714285714285715</v>
      </c>
      <c r="AZ784" s="81">
        <f t="shared" si="617"/>
        <v>41.666666666666671</v>
      </c>
      <c r="BA784" s="81">
        <f t="shared" si="618"/>
        <v>51.612903225806448</v>
      </c>
      <c r="BB784" s="81">
        <f t="shared" si="619"/>
        <v>47.272727272727273</v>
      </c>
      <c r="BC784" s="81">
        <f t="shared" si="620"/>
        <v>45.63758389261745</v>
      </c>
      <c r="BD784" s="82">
        <f t="shared" si="639"/>
        <v>45</v>
      </c>
      <c r="BE784" s="83">
        <v>3</v>
      </c>
      <c r="BF784" s="83">
        <v>7</v>
      </c>
      <c r="BG784" s="83">
        <v>22</v>
      </c>
      <c r="BH784" s="83">
        <v>26</v>
      </c>
      <c r="BI784" s="83">
        <v>33</v>
      </c>
      <c r="BJ784" s="83">
        <v>4</v>
      </c>
      <c r="BK784" s="77">
        <f t="shared" si="640"/>
        <v>85</v>
      </c>
      <c r="BL784" s="83">
        <f t="shared" si="621"/>
        <v>2</v>
      </c>
      <c r="BM784" s="84">
        <v>4</v>
      </c>
      <c r="BN784" s="83">
        <f t="shared" si="622"/>
        <v>4</v>
      </c>
      <c r="BO784" s="83">
        <f t="shared" si="623"/>
        <v>19</v>
      </c>
      <c r="BP784" s="83">
        <f t="shared" si="624"/>
        <v>11</v>
      </c>
      <c r="BQ784" s="83">
        <f t="shared" si="625"/>
        <v>25</v>
      </c>
      <c r="BR784" s="83">
        <f t="shared" si="626"/>
        <v>3</v>
      </c>
      <c r="BS784" s="77">
        <f t="shared" si="641"/>
        <v>58</v>
      </c>
      <c r="BT784" s="83">
        <f t="shared" si="627"/>
        <v>0</v>
      </c>
      <c r="BU784" s="77"/>
      <c r="BV784" s="83">
        <f t="shared" si="628"/>
        <v>0</v>
      </c>
      <c r="BW784" s="83">
        <f t="shared" si="629"/>
        <v>0</v>
      </c>
      <c r="BX784" s="83">
        <f t="shared" si="630"/>
        <v>0</v>
      </c>
      <c r="BY784" s="83">
        <f t="shared" si="631"/>
        <v>0</v>
      </c>
      <c r="BZ784" s="83">
        <f t="shared" si="632"/>
        <v>0</v>
      </c>
      <c r="CA784" s="77">
        <f t="shared" si="642"/>
        <v>0</v>
      </c>
      <c r="CC784" s="77"/>
      <c r="CI784" s="77">
        <f t="shared" si="643"/>
        <v>0</v>
      </c>
      <c r="CP784" s="77">
        <f t="shared" si="644"/>
        <v>0</v>
      </c>
      <c r="CQ784" s="85">
        <f t="shared" si="633"/>
        <v>1</v>
      </c>
      <c r="CR784" s="77">
        <v>3</v>
      </c>
      <c r="CS784" s="85">
        <f t="shared" si="600"/>
        <v>3</v>
      </c>
      <c r="CT784" s="85">
        <f t="shared" si="601"/>
        <v>3</v>
      </c>
      <c r="CU784" s="85">
        <f t="shared" si="602"/>
        <v>15</v>
      </c>
      <c r="CV784" s="85">
        <f t="shared" si="603"/>
        <v>8</v>
      </c>
      <c r="CW784" s="85">
        <f t="shared" si="599"/>
        <v>1</v>
      </c>
      <c r="CX784" s="77">
        <f t="shared" si="645"/>
        <v>27</v>
      </c>
      <c r="CY784" s="85">
        <v>1</v>
      </c>
      <c r="CZ784" s="85">
        <v>3</v>
      </c>
      <c r="DA784" s="85">
        <v>3</v>
      </c>
      <c r="DB784" s="85">
        <v>15</v>
      </c>
      <c r="DC784" s="85">
        <v>8</v>
      </c>
      <c r="DD784" s="85">
        <v>1</v>
      </c>
      <c r="ET784" s="85">
        <v>1</v>
      </c>
      <c r="EU784" s="85">
        <v>1</v>
      </c>
      <c r="EV784" s="85">
        <v>2</v>
      </c>
      <c r="EW784" s="85">
        <v>0</v>
      </c>
      <c r="EX784" s="85">
        <v>8</v>
      </c>
      <c r="EY784" s="85">
        <v>0</v>
      </c>
      <c r="EZ784" s="85">
        <v>1</v>
      </c>
      <c r="FA784" s="85">
        <v>3</v>
      </c>
      <c r="FB784" s="85">
        <v>17</v>
      </c>
      <c r="FC784" s="85">
        <v>11</v>
      </c>
      <c r="FD784" s="85">
        <v>17</v>
      </c>
      <c r="FE784" s="85">
        <v>3</v>
      </c>
      <c r="FL784" s="86">
        <f t="shared" si="646"/>
        <v>31.399999999999991</v>
      </c>
      <c r="FM784" s="99">
        <f t="shared" si="634"/>
        <v>1</v>
      </c>
      <c r="FN784" s="99">
        <f t="shared" si="635"/>
        <v>0</v>
      </c>
      <c r="FO784" s="100">
        <f t="shared" si="636"/>
        <v>0.17</v>
      </c>
      <c r="FP784" s="100">
        <f t="shared" si="637"/>
        <v>0</v>
      </c>
      <c r="FQ784" s="101">
        <v>0.19236992780682102</v>
      </c>
      <c r="FR784" s="101">
        <v>9.437199725463306E-3</v>
      </c>
      <c r="FS784" s="101">
        <v>5.3503588011819335E-2</v>
      </c>
      <c r="FT784" s="100" t="s">
        <v>1669</v>
      </c>
      <c r="FU784" s="100" t="s">
        <v>1827</v>
      </c>
      <c r="FV784" s="100" t="s">
        <v>2085</v>
      </c>
      <c r="FW784" s="100" t="s">
        <v>1703</v>
      </c>
      <c r="FX784" s="100" t="s">
        <v>1765</v>
      </c>
      <c r="FY784" s="100" t="s">
        <v>1980</v>
      </c>
      <c r="FZ784" s="100" t="s">
        <v>1631</v>
      </c>
      <c r="GA784" s="100" t="s">
        <v>1657</v>
      </c>
      <c r="GB784" s="100"/>
    </row>
    <row r="785" spans="1:184" hidden="1" x14ac:dyDescent="0.25">
      <c r="A785" s="32" t="s">
        <v>768</v>
      </c>
      <c r="B785" s="90" t="s">
        <v>773</v>
      </c>
      <c r="C785" s="41" t="str">
        <f>'[1]Özet tablo'!P784</f>
        <v>RİZE</v>
      </c>
      <c r="D785" s="41"/>
      <c r="E785" s="41"/>
      <c r="F785" s="41"/>
      <c r="G785" s="91">
        <v>32</v>
      </c>
      <c r="H785" s="91">
        <v>82</v>
      </c>
      <c r="I785" s="91">
        <v>110</v>
      </c>
      <c r="J785" s="91">
        <v>224</v>
      </c>
      <c r="K785" s="92">
        <v>20</v>
      </c>
      <c r="L785" s="92">
        <v>85</v>
      </c>
      <c r="M785" s="92">
        <v>111</v>
      </c>
      <c r="N785" s="92">
        <v>216</v>
      </c>
      <c r="O785" s="93">
        <v>19</v>
      </c>
      <c r="P785" s="40">
        <v>27</v>
      </c>
      <c r="Q785" s="94">
        <f t="shared" si="604"/>
        <v>-8</v>
      </c>
      <c r="R785" s="95">
        <f t="shared" si="605"/>
        <v>-3.5714285714285712E-2</v>
      </c>
      <c r="S785" s="96">
        <v>143</v>
      </c>
      <c r="T785" s="96">
        <v>184</v>
      </c>
      <c r="U785" s="96">
        <v>149</v>
      </c>
      <c r="V785" s="96">
        <v>204</v>
      </c>
      <c r="W785" s="96">
        <v>333</v>
      </c>
      <c r="X785" s="96">
        <v>476</v>
      </c>
      <c r="Y785" s="73">
        <f t="shared" si="606"/>
        <v>13.986013986013987</v>
      </c>
      <c r="Z785" s="73">
        <f t="shared" si="607"/>
        <v>46.195652173913047</v>
      </c>
      <c r="AA785" s="73">
        <f t="shared" si="608"/>
        <v>69.127516778523486</v>
      </c>
      <c r="AB785" s="73">
        <f t="shared" si="609"/>
        <v>56.456456456456458</v>
      </c>
      <c r="AC785" s="73">
        <f t="shared" si="610"/>
        <v>43.69747899159664</v>
      </c>
      <c r="AD785" s="97">
        <f t="shared" si="611"/>
        <v>145</v>
      </c>
      <c r="AE785" s="40">
        <f t="shared" si="612"/>
        <v>46</v>
      </c>
      <c r="AF785" s="98">
        <v>187</v>
      </c>
      <c r="AG785" s="98">
        <v>125</v>
      </c>
      <c r="AH785" s="98">
        <v>188</v>
      </c>
      <c r="AI785" s="98">
        <v>129</v>
      </c>
      <c r="AJ785" s="98">
        <v>55</v>
      </c>
      <c r="AK785" s="98">
        <v>45</v>
      </c>
      <c r="AL785" s="76">
        <v>8</v>
      </c>
      <c r="AM785" s="76">
        <v>17</v>
      </c>
      <c r="AN785" s="77">
        <v>27</v>
      </c>
      <c r="AO785" s="77">
        <v>78</v>
      </c>
      <c r="AP785" s="77">
        <v>108</v>
      </c>
      <c r="AQ785" s="77">
        <v>3</v>
      </c>
      <c r="AR785" s="77">
        <f t="shared" si="638"/>
        <v>216</v>
      </c>
      <c r="AS785" s="77">
        <v>31</v>
      </c>
      <c r="AT785" s="78">
        <v>4</v>
      </c>
      <c r="AU785" s="79">
        <v>22</v>
      </c>
      <c r="AV785" s="80">
        <f t="shared" si="613"/>
        <v>42.125984251968504</v>
      </c>
      <c r="AW785" s="80">
        <f t="shared" si="614"/>
        <v>49.842271293375397</v>
      </c>
      <c r="AX785" s="80">
        <f t="shared" si="615"/>
        <v>62.015503875968989</v>
      </c>
      <c r="AY785" s="81">
        <f t="shared" si="616"/>
        <v>21.6</v>
      </c>
      <c r="AZ785" s="81">
        <f t="shared" si="617"/>
        <v>41.48936170212766</v>
      </c>
      <c r="BA785" s="81">
        <f t="shared" si="618"/>
        <v>72.826086956521735</v>
      </c>
      <c r="BB785" s="81">
        <f t="shared" si="619"/>
        <v>56.98924731182796</v>
      </c>
      <c r="BC785" s="81">
        <f t="shared" si="620"/>
        <v>52.103559870550164</v>
      </c>
      <c r="BD785" s="82">
        <f t="shared" si="639"/>
        <v>50</v>
      </c>
      <c r="BE785" s="83">
        <v>8</v>
      </c>
      <c r="BF785" s="83">
        <v>15</v>
      </c>
      <c r="BG785" s="83">
        <v>22</v>
      </c>
      <c r="BH785" s="83">
        <v>80</v>
      </c>
      <c r="BI785" s="83">
        <v>118</v>
      </c>
      <c r="BJ785" s="83">
        <v>5</v>
      </c>
      <c r="BK785" s="77">
        <f t="shared" si="640"/>
        <v>225</v>
      </c>
      <c r="BL785" s="83">
        <f t="shared" si="621"/>
        <v>8</v>
      </c>
      <c r="BM785" s="84">
        <v>15</v>
      </c>
      <c r="BN785" s="83">
        <f t="shared" si="622"/>
        <v>15</v>
      </c>
      <c r="BO785" s="83">
        <f t="shared" si="623"/>
        <v>22</v>
      </c>
      <c r="BP785" s="83">
        <f t="shared" si="624"/>
        <v>80</v>
      </c>
      <c r="BQ785" s="83">
        <f t="shared" si="625"/>
        <v>118</v>
      </c>
      <c r="BR785" s="83">
        <f t="shared" si="626"/>
        <v>5</v>
      </c>
      <c r="BS785" s="77">
        <f t="shared" si="641"/>
        <v>225</v>
      </c>
      <c r="BT785" s="83">
        <f t="shared" si="627"/>
        <v>0</v>
      </c>
      <c r="BU785" s="77">
        <v>2</v>
      </c>
      <c r="BV785" s="83">
        <f t="shared" si="628"/>
        <v>0</v>
      </c>
      <c r="BW785" s="83">
        <f t="shared" si="629"/>
        <v>0</v>
      </c>
      <c r="BX785" s="83">
        <f t="shared" si="630"/>
        <v>0</v>
      </c>
      <c r="BY785" s="83">
        <f t="shared" si="631"/>
        <v>0</v>
      </c>
      <c r="BZ785" s="83">
        <f t="shared" si="632"/>
        <v>0</v>
      </c>
      <c r="CA785" s="77">
        <f t="shared" si="642"/>
        <v>0</v>
      </c>
      <c r="CC785" s="77"/>
      <c r="CI785" s="77">
        <f t="shared" si="643"/>
        <v>0</v>
      </c>
      <c r="CP785" s="77">
        <f t="shared" si="644"/>
        <v>0</v>
      </c>
      <c r="CQ785" s="85">
        <f t="shared" si="633"/>
        <v>0</v>
      </c>
      <c r="CR785" s="77"/>
      <c r="CS785" s="85">
        <f t="shared" si="600"/>
        <v>0</v>
      </c>
      <c r="CT785" s="85">
        <f t="shared" si="601"/>
        <v>0</v>
      </c>
      <c r="CU785" s="85">
        <f t="shared" si="602"/>
        <v>0</v>
      </c>
      <c r="CV785" s="85">
        <f t="shared" si="603"/>
        <v>0</v>
      </c>
      <c r="CW785" s="85">
        <f t="shared" si="599"/>
        <v>0</v>
      </c>
      <c r="CX785" s="77">
        <f t="shared" si="645"/>
        <v>0</v>
      </c>
      <c r="ET785" s="85">
        <v>6</v>
      </c>
      <c r="EU785" s="85">
        <v>6</v>
      </c>
      <c r="EV785" s="85">
        <v>3</v>
      </c>
      <c r="EW785" s="85">
        <v>23</v>
      </c>
      <c r="EX785" s="85">
        <v>46</v>
      </c>
      <c r="EY785" s="85">
        <v>0</v>
      </c>
      <c r="EZ785" s="85">
        <v>2</v>
      </c>
      <c r="FA785" s="85">
        <v>9</v>
      </c>
      <c r="FB785" s="85">
        <v>19</v>
      </c>
      <c r="FC785" s="85">
        <v>57</v>
      </c>
      <c r="FD785" s="85">
        <v>72</v>
      </c>
      <c r="FE785" s="85">
        <v>5</v>
      </c>
      <c r="FL785" s="86">
        <f t="shared" si="646"/>
        <v>28.899999999999977</v>
      </c>
      <c r="FM785" s="99">
        <f t="shared" si="634"/>
        <v>1</v>
      </c>
      <c r="FN785" s="99">
        <f t="shared" si="635"/>
        <v>0</v>
      </c>
      <c r="FO785" s="100">
        <f t="shared" si="636"/>
        <v>0.17</v>
      </c>
      <c r="FP785" s="100">
        <f t="shared" si="637"/>
        <v>0</v>
      </c>
      <c r="FQ785" s="101">
        <v>0.38556519552370194</v>
      </c>
      <c r="FR785" s="101">
        <v>0.25061810154525382</v>
      </c>
      <c r="FS785" s="101">
        <v>0.27162629757785478</v>
      </c>
      <c r="FT785" s="100" t="s">
        <v>1475</v>
      </c>
      <c r="FU785" s="100" t="s">
        <v>1693</v>
      </c>
      <c r="FV785" s="100" t="s">
        <v>1730</v>
      </c>
      <c r="FW785" s="100" t="s">
        <v>1780</v>
      </c>
      <c r="FX785" s="100" t="s">
        <v>2065</v>
      </c>
      <c r="FY785" s="100" t="s">
        <v>2222</v>
      </c>
      <c r="FZ785" s="100" t="s">
        <v>1581</v>
      </c>
      <c r="GA785" s="100" t="s">
        <v>1876</v>
      </c>
      <c r="GB785" s="100"/>
    </row>
    <row r="786" spans="1:184" hidden="1" x14ac:dyDescent="0.25">
      <c r="A786" s="32" t="s">
        <v>768</v>
      </c>
      <c r="B786" s="90" t="s">
        <v>774</v>
      </c>
      <c r="C786" s="41" t="str">
        <f>'[1]Özet tablo'!P785</f>
        <v>RİZE</v>
      </c>
      <c r="D786" s="41"/>
      <c r="E786" s="41"/>
      <c r="F786" s="41"/>
      <c r="G786" s="91">
        <v>22</v>
      </c>
      <c r="H786" s="91">
        <v>76</v>
      </c>
      <c r="I786" s="91">
        <v>77</v>
      </c>
      <c r="J786" s="91">
        <v>175</v>
      </c>
      <c r="K786" s="92">
        <v>15</v>
      </c>
      <c r="L786" s="92">
        <v>65</v>
      </c>
      <c r="M786" s="92">
        <v>73</v>
      </c>
      <c r="N786" s="92">
        <v>153</v>
      </c>
      <c r="O786" s="93">
        <v>19</v>
      </c>
      <c r="P786" s="40">
        <v>7</v>
      </c>
      <c r="Q786" s="94">
        <f t="shared" si="604"/>
        <v>-22</v>
      </c>
      <c r="R786" s="95">
        <f t="shared" si="605"/>
        <v>-0.12571428571428572</v>
      </c>
      <c r="S786" s="96">
        <v>150</v>
      </c>
      <c r="T786" s="96">
        <v>166</v>
      </c>
      <c r="U786" s="96">
        <v>147</v>
      </c>
      <c r="V786" s="96">
        <v>196</v>
      </c>
      <c r="W786" s="96">
        <v>313</v>
      </c>
      <c r="X786" s="96">
        <v>463</v>
      </c>
      <c r="Y786" s="73">
        <f t="shared" si="606"/>
        <v>10</v>
      </c>
      <c r="Z786" s="73">
        <f t="shared" si="607"/>
        <v>39.156626506024097</v>
      </c>
      <c r="AA786" s="73">
        <f t="shared" si="608"/>
        <v>57.823129251700678</v>
      </c>
      <c r="AB786" s="73">
        <f t="shared" si="609"/>
        <v>47.923322683706068</v>
      </c>
      <c r="AC786" s="73">
        <f t="shared" si="610"/>
        <v>35.637149028077751</v>
      </c>
      <c r="AD786" s="97">
        <f t="shared" si="611"/>
        <v>163</v>
      </c>
      <c r="AE786" s="40">
        <f t="shared" si="612"/>
        <v>62</v>
      </c>
      <c r="AF786" s="98">
        <v>150</v>
      </c>
      <c r="AG786" s="98">
        <v>105</v>
      </c>
      <c r="AH786" s="98">
        <v>166</v>
      </c>
      <c r="AI786" s="98">
        <v>98</v>
      </c>
      <c r="AJ786" s="98">
        <v>38</v>
      </c>
      <c r="AK786" s="98">
        <v>44</v>
      </c>
      <c r="AL786" s="76">
        <v>9</v>
      </c>
      <c r="AM786" s="76">
        <v>14</v>
      </c>
      <c r="AN786" s="77">
        <v>19</v>
      </c>
      <c r="AO786" s="77">
        <v>81</v>
      </c>
      <c r="AP786" s="77">
        <v>68</v>
      </c>
      <c r="AQ786" s="77">
        <v>1</v>
      </c>
      <c r="AR786" s="77">
        <f t="shared" si="638"/>
        <v>169</v>
      </c>
      <c r="AS786" s="77">
        <v>13</v>
      </c>
      <c r="AT786" s="77">
        <v>9</v>
      </c>
      <c r="AU786" s="79">
        <v>23</v>
      </c>
      <c r="AV786" s="80">
        <f t="shared" si="613"/>
        <v>36.945812807881772</v>
      </c>
      <c r="AW786" s="80">
        <f t="shared" si="614"/>
        <v>51.893939393939391</v>
      </c>
      <c r="AX786" s="80">
        <f t="shared" si="615"/>
        <v>57.142857142857139</v>
      </c>
      <c r="AY786" s="81">
        <f t="shared" si="616"/>
        <v>18.095238095238095</v>
      </c>
      <c r="AZ786" s="81">
        <f t="shared" si="617"/>
        <v>48.795180722891565</v>
      </c>
      <c r="BA786" s="81">
        <f t="shared" si="618"/>
        <v>73.529411764705884</v>
      </c>
      <c r="BB786" s="81">
        <f t="shared" si="619"/>
        <v>59.933774834437081</v>
      </c>
      <c r="BC786" s="81">
        <f t="shared" si="620"/>
        <v>49.377593360995853</v>
      </c>
      <c r="BD786" s="82">
        <f t="shared" si="639"/>
        <v>36</v>
      </c>
      <c r="BE786" s="83">
        <v>9</v>
      </c>
      <c r="BF786" s="83">
        <v>14</v>
      </c>
      <c r="BG786" s="83">
        <v>17</v>
      </c>
      <c r="BH786" s="83">
        <v>82</v>
      </c>
      <c r="BI786" s="83">
        <v>68</v>
      </c>
      <c r="BJ786" s="83">
        <v>6</v>
      </c>
      <c r="BK786" s="77">
        <f t="shared" si="640"/>
        <v>173</v>
      </c>
      <c r="BL786" s="83">
        <f t="shared" si="621"/>
        <v>8</v>
      </c>
      <c r="BM786" s="84">
        <v>10</v>
      </c>
      <c r="BN786" s="83">
        <f t="shared" si="622"/>
        <v>10</v>
      </c>
      <c r="BO786" s="83">
        <f t="shared" si="623"/>
        <v>17</v>
      </c>
      <c r="BP786" s="83">
        <f t="shared" si="624"/>
        <v>50</v>
      </c>
      <c r="BQ786" s="83">
        <f t="shared" si="625"/>
        <v>49</v>
      </c>
      <c r="BR786" s="83">
        <f t="shared" si="626"/>
        <v>5</v>
      </c>
      <c r="BS786" s="77">
        <f t="shared" si="641"/>
        <v>121</v>
      </c>
      <c r="BT786" s="83">
        <f t="shared" si="627"/>
        <v>0</v>
      </c>
      <c r="BU786" s="77"/>
      <c r="BV786" s="83">
        <f t="shared" si="628"/>
        <v>0</v>
      </c>
      <c r="BW786" s="83">
        <f t="shared" si="629"/>
        <v>0</v>
      </c>
      <c r="BX786" s="83">
        <f t="shared" si="630"/>
        <v>0</v>
      </c>
      <c r="BY786" s="83">
        <f t="shared" si="631"/>
        <v>0</v>
      </c>
      <c r="BZ786" s="83">
        <f t="shared" si="632"/>
        <v>0</v>
      </c>
      <c r="CA786" s="77">
        <f t="shared" si="642"/>
        <v>0</v>
      </c>
      <c r="CC786" s="77"/>
      <c r="CI786" s="77">
        <f t="shared" si="643"/>
        <v>0</v>
      </c>
      <c r="CP786" s="77">
        <f t="shared" si="644"/>
        <v>0</v>
      </c>
      <c r="CQ786" s="85">
        <f t="shared" si="633"/>
        <v>1</v>
      </c>
      <c r="CR786" s="77">
        <v>4</v>
      </c>
      <c r="CS786" s="85">
        <f t="shared" si="600"/>
        <v>4</v>
      </c>
      <c r="CT786" s="85">
        <f t="shared" si="601"/>
        <v>0</v>
      </c>
      <c r="CU786" s="85">
        <f t="shared" si="602"/>
        <v>32</v>
      </c>
      <c r="CV786" s="85">
        <f t="shared" si="603"/>
        <v>19</v>
      </c>
      <c r="CW786" s="85">
        <f t="shared" si="599"/>
        <v>1</v>
      </c>
      <c r="CX786" s="77">
        <f t="shared" si="645"/>
        <v>52</v>
      </c>
      <c r="CY786" s="85">
        <v>1</v>
      </c>
      <c r="CZ786" s="85">
        <v>4</v>
      </c>
      <c r="DA786" s="85">
        <v>0</v>
      </c>
      <c r="DB786" s="85">
        <v>32</v>
      </c>
      <c r="DC786" s="85">
        <v>19</v>
      </c>
      <c r="DD786" s="85">
        <v>1</v>
      </c>
      <c r="EH786" s="85">
        <v>1</v>
      </c>
      <c r="EI786" s="85">
        <v>0</v>
      </c>
      <c r="EJ786" s="85">
        <v>1</v>
      </c>
      <c r="EK786" s="85">
        <v>1</v>
      </c>
      <c r="EL786" s="85">
        <v>1</v>
      </c>
      <c r="EM786" s="85">
        <v>0</v>
      </c>
      <c r="ET786" s="85">
        <v>6</v>
      </c>
      <c r="EU786" s="85">
        <v>7</v>
      </c>
      <c r="EV786" s="85">
        <v>6</v>
      </c>
      <c r="EW786" s="85">
        <v>24</v>
      </c>
      <c r="EX786" s="85">
        <v>39</v>
      </c>
      <c r="EY786" s="85">
        <v>5</v>
      </c>
      <c r="EZ786" s="85">
        <v>1</v>
      </c>
      <c r="FA786" s="85">
        <v>3</v>
      </c>
      <c r="FB786" s="85">
        <v>10</v>
      </c>
      <c r="FC786" s="85">
        <v>25</v>
      </c>
      <c r="FD786" s="85">
        <v>9</v>
      </c>
      <c r="FE786" s="85">
        <v>0</v>
      </c>
      <c r="FL786" s="86">
        <f t="shared" si="646"/>
        <v>25.799999999999983</v>
      </c>
      <c r="FM786" s="99">
        <f t="shared" si="634"/>
        <v>1</v>
      </c>
      <c r="FN786" s="99">
        <f t="shared" si="635"/>
        <v>0</v>
      </c>
      <c r="FO786" s="100">
        <f t="shared" si="636"/>
        <v>0.17</v>
      </c>
      <c r="FP786" s="100">
        <f t="shared" si="637"/>
        <v>0</v>
      </c>
      <c r="FQ786" s="101">
        <v>-0.71428571428571419</v>
      </c>
      <c r="FR786" s="101">
        <v>-0.61309523809523814</v>
      </c>
      <c r="FS786" s="101">
        <v>-0.66666666666666663</v>
      </c>
      <c r="FT786" s="100" t="s">
        <v>2381</v>
      </c>
      <c r="FU786" s="100" t="s">
        <v>2381</v>
      </c>
      <c r="FV786" s="100" t="s">
        <v>2376</v>
      </c>
      <c r="FW786" s="100" t="s">
        <v>2377</v>
      </c>
      <c r="FX786" s="100" t="s">
        <v>2326</v>
      </c>
      <c r="FY786" s="100" t="s">
        <v>1760</v>
      </c>
      <c r="FZ786" s="100" t="s">
        <v>1986</v>
      </c>
      <c r="GA786" s="100" t="s">
        <v>2350</v>
      </c>
      <c r="GB786" s="100"/>
    </row>
    <row r="787" spans="1:184" hidden="1" x14ac:dyDescent="0.25">
      <c r="A787" s="32" t="s">
        <v>768</v>
      </c>
      <c r="B787" s="90" t="s">
        <v>775</v>
      </c>
      <c r="C787" s="41" t="str">
        <f>'[1]Özet tablo'!P786</f>
        <v>RİZE</v>
      </c>
      <c r="D787" s="41"/>
      <c r="E787" s="41"/>
      <c r="F787" s="41"/>
      <c r="G787" s="91">
        <v>0</v>
      </c>
      <c r="H787" s="91">
        <v>9</v>
      </c>
      <c r="I787" s="91">
        <v>6</v>
      </c>
      <c r="J787" s="91">
        <v>15</v>
      </c>
      <c r="K787" s="92">
        <v>2</v>
      </c>
      <c r="L787" s="92">
        <v>8</v>
      </c>
      <c r="M787" s="92">
        <v>6</v>
      </c>
      <c r="N787" s="92">
        <v>16</v>
      </c>
      <c r="O787" s="93">
        <v>2</v>
      </c>
      <c r="P787" s="40"/>
      <c r="Q787" s="94">
        <f t="shared" si="604"/>
        <v>1</v>
      </c>
      <c r="R787" s="95">
        <f t="shared" si="605"/>
        <v>6.6666666666666666E-2</v>
      </c>
      <c r="S787" s="96">
        <v>7</v>
      </c>
      <c r="T787" s="96">
        <v>13</v>
      </c>
      <c r="U787" s="96">
        <v>7</v>
      </c>
      <c r="V787" s="96">
        <v>9</v>
      </c>
      <c r="W787" s="96">
        <v>20</v>
      </c>
      <c r="X787" s="96">
        <v>27</v>
      </c>
      <c r="Y787" s="73">
        <f t="shared" si="606"/>
        <v>28.571428571428569</v>
      </c>
      <c r="Z787" s="73">
        <f t="shared" si="607"/>
        <v>61.53846153846154</v>
      </c>
      <c r="AA787" s="73">
        <f t="shared" si="608"/>
        <v>114.28571428571428</v>
      </c>
      <c r="AB787" s="73">
        <f t="shared" si="609"/>
        <v>80</v>
      </c>
      <c r="AC787" s="73">
        <f t="shared" si="610"/>
        <v>66.666666666666657</v>
      </c>
      <c r="AD787" s="97">
        <f t="shared" si="611"/>
        <v>4</v>
      </c>
      <c r="AE787" s="40">
        <f t="shared" si="612"/>
        <v>-1</v>
      </c>
      <c r="AF787" s="98">
        <v>18</v>
      </c>
      <c r="AG787" s="98">
        <v>21</v>
      </c>
      <c r="AH787" s="98">
        <v>21</v>
      </c>
      <c r="AI787" s="98">
        <v>18</v>
      </c>
      <c r="AJ787" s="98">
        <v>3</v>
      </c>
      <c r="AK787" s="98">
        <v>3</v>
      </c>
      <c r="AL787" s="76">
        <v>1</v>
      </c>
      <c r="AM787" s="76">
        <v>1</v>
      </c>
      <c r="AN787" s="77">
        <v>0</v>
      </c>
      <c r="AO787" s="77">
        <v>5</v>
      </c>
      <c r="AP787" s="77">
        <v>6</v>
      </c>
      <c r="AQ787" s="77">
        <v>0</v>
      </c>
      <c r="AR787" s="77">
        <f t="shared" si="638"/>
        <v>11</v>
      </c>
      <c r="AS787" s="77">
        <v>0</v>
      </c>
      <c r="AT787" s="78"/>
      <c r="AU787" s="79">
        <v>2</v>
      </c>
      <c r="AV787" s="80">
        <f t="shared" si="613"/>
        <v>15.384615384615385</v>
      </c>
      <c r="AW787" s="80">
        <f t="shared" si="614"/>
        <v>28.205128205128204</v>
      </c>
      <c r="AX787" s="80">
        <f t="shared" si="615"/>
        <v>33.333333333333329</v>
      </c>
      <c r="AY787" s="81">
        <f t="shared" si="616"/>
        <v>0</v>
      </c>
      <c r="AZ787" s="81">
        <f t="shared" si="617"/>
        <v>23.809523809523807</v>
      </c>
      <c r="BA787" s="81">
        <f t="shared" si="618"/>
        <v>38.095238095238095</v>
      </c>
      <c r="BB787" s="81">
        <f t="shared" si="619"/>
        <v>30.952380952380953</v>
      </c>
      <c r="BC787" s="81">
        <f t="shared" si="620"/>
        <v>19.047619047619047</v>
      </c>
      <c r="BD787" s="82">
        <f t="shared" si="639"/>
        <v>13</v>
      </c>
      <c r="BE787" s="83">
        <v>1</v>
      </c>
      <c r="BF787" s="83">
        <v>1</v>
      </c>
      <c r="BG787" s="83">
        <v>0</v>
      </c>
      <c r="BH787" s="83">
        <v>4</v>
      </c>
      <c r="BI787" s="83">
        <v>7</v>
      </c>
      <c r="BJ787" s="83">
        <v>0</v>
      </c>
      <c r="BK787" s="77">
        <f t="shared" si="640"/>
        <v>11</v>
      </c>
      <c r="BL787" s="83">
        <f t="shared" si="621"/>
        <v>1</v>
      </c>
      <c r="BM787" s="84">
        <v>1</v>
      </c>
      <c r="BN787" s="83">
        <f t="shared" si="622"/>
        <v>1</v>
      </c>
      <c r="BO787" s="83">
        <f t="shared" si="623"/>
        <v>0</v>
      </c>
      <c r="BP787" s="83">
        <f t="shared" si="624"/>
        <v>4</v>
      </c>
      <c r="BQ787" s="83">
        <f t="shared" si="625"/>
        <v>7</v>
      </c>
      <c r="BR787" s="83">
        <f t="shared" si="626"/>
        <v>0</v>
      </c>
      <c r="BS787" s="77">
        <f t="shared" si="641"/>
        <v>11</v>
      </c>
      <c r="BT787" s="83">
        <f t="shared" si="627"/>
        <v>0</v>
      </c>
      <c r="BU787" s="77"/>
      <c r="BV787" s="83">
        <f t="shared" si="628"/>
        <v>0</v>
      </c>
      <c r="BW787" s="83">
        <f t="shared" si="629"/>
        <v>0</v>
      </c>
      <c r="BX787" s="83">
        <f t="shared" si="630"/>
        <v>0</v>
      </c>
      <c r="BY787" s="83">
        <f t="shared" si="631"/>
        <v>0</v>
      </c>
      <c r="BZ787" s="83">
        <f t="shared" si="632"/>
        <v>0</v>
      </c>
      <c r="CA787" s="77">
        <f t="shared" si="642"/>
        <v>0</v>
      </c>
      <c r="CC787" s="77"/>
      <c r="CI787" s="77">
        <f t="shared" si="643"/>
        <v>0</v>
      </c>
      <c r="CP787" s="77">
        <f t="shared" si="644"/>
        <v>0</v>
      </c>
      <c r="CQ787" s="85">
        <f t="shared" si="633"/>
        <v>0</v>
      </c>
      <c r="CR787" s="77"/>
      <c r="CS787" s="85">
        <f t="shared" si="600"/>
        <v>0</v>
      </c>
      <c r="CT787" s="85">
        <f t="shared" si="601"/>
        <v>0</v>
      </c>
      <c r="CU787" s="85">
        <f t="shared" si="602"/>
        <v>0</v>
      </c>
      <c r="CV787" s="85">
        <f t="shared" si="603"/>
        <v>0</v>
      </c>
      <c r="CW787" s="85">
        <f t="shared" si="599"/>
        <v>0</v>
      </c>
      <c r="CX787" s="77">
        <f t="shared" si="645"/>
        <v>0</v>
      </c>
      <c r="ET787" s="85">
        <v>1</v>
      </c>
      <c r="EU787" s="85">
        <v>1</v>
      </c>
      <c r="EV787" s="85">
        <v>0</v>
      </c>
      <c r="EW787" s="85">
        <v>4</v>
      </c>
      <c r="EX787" s="85">
        <v>7</v>
      </c>
      <c r="EY787" s="85">
        <v>0</v>
      </c>
      <c r="FL787" s="86">
        <f t="shared" si="646"/>
        <v>16.299999999999997</v>
      </c>
      <c r="FM787" s="99">
        <f t="shared" si="634"/>
        <v>0</v>
      </c>
      <c r="FN787" s="99">
        <f t="shared" si="635"/>
        <v>0</v>
      </c>
      <c r="FO787" s="100">
        <f t="shared" si="636"/>
        <v>0</v>
      </c>
      <c r="FP787" s="100">
        <f t="shared" si="637"/>
        <v>0</v>
      </c>
      <c r="FQ787" s="101">
        <v>0.25581395348837221</v>
      </c>
      <c r="FR787" s="101">
        <v>0.18975903614457856</v>
      </c>
      <c r="FS787" s="101">
        <v>9.661835748792267E-4</v>
      </c>
      <c r="FT787" s="100" t="s">
        <v>2263</v>
      </c>
      <c r="FU787" s="100" t="s">
        <v>1585</v>
      </c>
      <c r="FV787" s="100" t="s">
        <v>2259</v>
      </c>
      <c r="FW787" s="100" t="s">
        <v>2375</v>
      </c>
      <c r="FX787" s="100" t="s">
        <v>1561</v>
      </c>
      <c r="FY787" s="100" t="s">
        <v>1923</v>
      </c>
      <c r="FZ787" s="100" t="s">
        <v>2038</v>
      </c>
      <c r="GA787" s="100" t="s">
        <v>1709</v>
      </c>
      <c r="GB787" s="100"/>
    </row>
    <row r="788" spans="1:184" hidden="1" x14ac:dyDescent="0.25">
      <c r="A788" s="32" t="s">
        <v>768</v>
      </c>
      <c r="B788" s="90" t="s">
        <v>776</v>
      </c>
      <c r="C788" s="41" t="str">
        <f>'[1]Özet tablo'!P787</f>
        <v>RİZE</v>
      </c>
      <c r="D788" s="41"/>
      <c r="E788" s="41"/>
      <c r="F788" s="41"/>
      <c r="G788" s="91">
        <v>0</v>
      </c>
      <c r="H788" s="91">
        <v>16</v>
      </c>
      <c r="I788" s="91">
        <v>20</v>
      </c>
      <c r="J788" s="91">
        <v>36</v>
      </c>
      <c r="K788" s="92">
        <v>0</v>
      </c>
      <c r="L788" s="92">
        <v>5</v>
      </c>
      <c r="M788" s="92">
        <v>20</v>
      </c>
      <c r="N788" s="92">
        <v>25</v>
      </c>
      <c r="O788" s="93">
        <v>5</v>
      </c>
      <c r="P788" s="40">
        <v>2</v>
      </c>
      <c r="Q788" s="94">
        <f t="shared" si="604"/>
        <v>-11</v>
      </c>
      <c r="R788" s="95">
        <f t="shared" si="605"/>
        <v>-0.30555555555555558</v>
      </c>
      <c r="S788" s="96">
        <v>29</v>
      </c>
      <c r="T788" s="96">
        <v>42</v>
      </c>
      <c r="U788" s="96">
        <v>37</v>
      </c>
      <c r="V788" s="96">
        <v>49</v>
      </c>
      <c r="W788" s="96">
        <v>79</v>
      </c>
      <c r="X788" s="96">
        <v>108</v>
      </c>
      <c r="Y788" s="73">
        <f t="shared" si="606"/>
        <v>0</v>
      </c>
      <c r="Z788" s="73">
        <f t="shared" si="607"/>
        <v>11.904761904761903</v>
      </c>
      <c r="AA788" s="73">
        <f t="shared" si="608"/>
        <v>62.162162162162161</v>
      </c>
      <c r="AB788" s="73">
        <f t="shared" si="609"/>
        <v>35.443037974683541</v>
      </c>
      <c r="AC788" s="73">
        <f t="shared" si="610"/>
        <v>25.925925925925924</v>
      </c>
      <c r="AD788" s="97">
        <f t="shared" si="611"/>
        <v>51</v>
      </c>
      <c r="AE788" s="40">
        <f t="shared" si="612"/>
        <v>14</v>
      </c>
      <c r="AF788" s="98">
        <v>43</v>
      </c>
      <c r="AG788" s="98">
        <v>41</v>
      </c>
      <c r="AH788" s="98">
        <v>38</v>
      </c>
      <c r="AI788" s="98">
        <v>34</v>
      </c>
      <c r="AJ788" s="98">
        <v>11</v>
      </c>
      <c r="AK788" s="98">
        <v>10</v>
      </c>
      <c r="AL788" s="76">
        <v>1</v>
      </c>
      <c r="AM788" s="76">
        <v>2</v>
      </c>
      <c r="AN788" s="77">
        <v>0</v>
      </c>
      <c r="AO788" s="77">
        <v>7</v>
      </c>
      <c r="AP788" s="77">
        <v>24</v>
      </c>
      <c r="AQ788" s="77">
        <v>0</v>
      </c>
      <c r="AR788" s="77">
        <f t="shared" si="638"/>
        <v>31</v>
      </c>
      <c r="AS788" s="77">
        <v>4</v>
      </c>
      <c r="AT788" s="78">
        <v>1</v>
      </c>
      <c r="AU788" s="79">
        <v>3</v>
      </c>
      <c r="AV788" s="80">
        <f t="shared" si="613"/>
        <v>26.666666666666668</v>
      </c>
      <c r="AW788" s="80">
        <f t="shared" si="614"/>
        <v>37.5</v>
      </c>
      <c r="AX788" s="80">
        <f t="shared" si="615"/>
        <v>58.82352941176471</v>
      </c>
      <c r="AY788" s="81">
        <f t="shared" si="616"/>
        <v>0</v>
      </c>
      <c r="AZ788" s="81">
        <f t="shared" si="617"/>
        <v>18.421052631578945</v>
      </c>
      <c r="BA788" s="81">
        <f t="shared" si="618"/>
        <v>62.222222222222221</v>
      </c>
      <c r="BB788" s="81">
        <f t="shared" si="619"/>
        <v>42.168674698795186</v>
      </c>
      <c r="BC788" s="81">
        <f t="shared" si="620"/>
        <v>32.558139534883722</v>
      </c>
      <c r="BD788" s="82">
        <f t="shared" si="639"/>
        <v>17</v>
      </c>
      <c r="BE788" s="83">
        <v>1</v>
      </c>
      <c r="BF788" s="83">
        <v>2</v>
      </c>
      <c r="BG788" s="83">
        <v>0</v>
      </c>
      <c r="BH788" s="83">
        <v>7</v>
      </c>
      <c r="BI788" s="83">
        <v>24</v>
      </c>
      <c r="BJ788" s="83">
        <v>0</v>
      </c>
      <c r="BK788" s="77">
        <f t="shared" si="640"/>
        <v>31</v>
      </c>
      <c r="BL788" s="83">
        <f t="shared" si="621"/>
        <v>1</v>
      </c>
      <c r="BM788" s="84">
        <v>2</v>
      </c>
      <c r="BN788" s="83">
        <f t="shared" si="622"/>
        <v>2</v>
      </c>
      <c r="BO788" s="83">
        <f t="shared" si="623"/>
        <v>0</v>
      </c>
      <c r="BP788" s="83">
        <f t="shared" si="624"/>
        <v>7</v>
      </c>
      <c r="BQ788" s="83">
        <f t="shared" si="625"/>
        <v>24</v>
      </c>
      <c r="BR788" s="83">
        <f t="shared" si="626"/>
        <v>0</v>
      </c>
      <c r="BS788" s="77">
        <f t="shared" si="641"/>
        <v>31</v>
      </c>
      <c r="BT788" s="83">
        <f t="shared" si="627"/>
        <v>0</v>
      </c>
      <c r="BU788" s="77"/>
      <c r="BV788" s="83">
        <f t="shared" si="628"/>
        <v>0</v>
      </c>
      <c r="BW788" s="83">
        <f t="shared" si="629"/>
        <v>0</v>
      </c>
      <c r="BX788" s="83">
        <f t="shared" si="630"/>
        <v>0</v>
      </c>
      <c r="BY788" s="83">
        <f t="shared" si="631"/>
        <v>0</v>
      </c>
      <c r="BZ788" s="83">
        <f t="shared" si="632"/>
        <v>0</v>
      </c>
      <c r="CA788" s="77">
        <f t="shared" si="642"/>
        <v>0</v>
      </c>
      <c r="CC788" s="77"/>
      <c r="CI788" s="77">
        <f t="shared" si="643"/>
        <v>0</v>
      </c>
      <c r="CP788" s="77">
        <f t="shared" si="644"/>
        <v>0</v>
      </c>
      <c r="CQ788" s="85">
        <f t="shared" si="633"/>
        <v>0</v>
      </c>
      <c r="CR788" s="77"/>
      <c r="CS788" s="85">
        <f t="shared" si="600"/>
        <v>0</v>
      </c>
      <c r="CT788" s="85">
        <f t="shared" si="601"/>
        <v>0</v>
      </c>
      <c r="CU788" s="85">
        <f t="shared" si="602"/>
        <v>0</v>
      </c>
      <c r="CV788" s="85">
        <f t="shared" si="603"/>
        <v>0</v>
      </c>
      <c r="CW788" s="85">
        <f t="shared" si="599"/>
        <v>0</v>
      </c>
      <c r="CX788" s="77">
        <f t="shared" si="645"/>
        <v>0</v>
      </c>
      <c r="ET788" s="85">
        <v>1</v>
      </c>
      <c r="EU788" s="85">
        <v>2</v>
      </c>
      <c r="EV788" s="85">
        <v>0</v>
      </c>
      <c r="EW788" s="85">
        <v>7</v>
      </c>
      <c r="EX788" s="85">
        <v>24</v>
      </c>
      <c r="EY788" s="85">
        <v>0</v>
      </c>
      <c r="FL788" s="86">
        <f t="shared" si="646"/>
        <v>18.399999999999999</v>
      </c>
      <c r="FM788" s="99">
        <f t="shared" si="634"/>
        <v>0</v>
      </c>
      <c r="FN788" s="99">
        <f t="shared" si="635"/>
        <v>0</v>
      </c>
      <c r="FO788" s="100">
        <f t="shared" si="636"/>
        <v>0</v>
      </c>
      <c r="FP788" s="100">
        <f t="shared" si="637"/>
        <v>0</v>
      </c>
      <c r="FQ788" s="101">
        <v>2.3096663815226716E-2</v>
      </c>
      <c r="FR788" s="101">
        <v>-6.833751044277353E-2</v>
      </c>
      <c r="FS788" s="101">
        <v>-2.7573529411764584E-2</v>
      </c>
      <c r="FT788" s="100" t="s">
        <v>2316</v>
      </c>
      <c r="FU788" s="100" t="s">
        <v>2317</v>
      </c>
      <c r="FV788" s="100" t="s">
        <v>2318</v>
      </c>
      <c r="FW788" s="100" t="s">
        <v>2107</v>
      </c>
      <c r="FX788" s="100" t="s">
        <v>2278</v>
      </c>
      <c r="FY788" s="100" t="s">
        <v>2184</v>
      </c>
      <c r="FZ788" s="100" t="s">
        <v>2055</v>
      </c>
      <c r="GA788" s="100" t="s">
        <v>2118</v>
      </c>
      <c r="GB788" s="100"/>
    </row>
    <row r="789" spans="1:184" hidden="1" x14ac:dyDescent="0.25">
      <c r="A789" s="32" t="s">
        <v>768</v>
      </c>
      <c r="B789" s="90" t="s">
        <v>777</v>
      </c>
      <c r="C789" s="41" t="str">
        <f>'[1]Özet tablo'!P788</f>
        <v>RİZE</v>
      </c>
      <c r="D789" s="41"/>
      <c r="E789" s="41"/>
      <c r="F789" s="41"/>
      <c r="G789" s="91">
        <v>1</v>
      </c>
      <c r="H789" s="91">
        <v>43</v>
      </c>
      <c r="I789" s="91">
        <v>42</v>
      </c>
      <c r="J789" s="91">
        <v>86</v>
      </c>
      <c r="K789" s="92">
        <v>10</v>
      </c>
      <c r="L789" s="92">
        <v>44</v>
      </c>
      <c r="M789" s="92">
        <v>48</v>
      </c>
      <c r="N789" s="92">
        <v>102</v>
      </c>
      <c r="O789" s="93">
        <v>11</v>
      </c>
      <c r="P789" s="40">
        <v>8</v>
      </c>
      <c r="Q789" s="94">
        <f t="shared" si="604"/>
        <v>16</v>
      </c>
      <c r="R789" s="95">
        <f t="shared" si="605"/>
        <v>0.18604651162790697</v>
      </c>
      <c r="S789" s="96">
        <v>66</v>
      </c>
      <c r="T789" s="96">
        <v>95</v>
      </c>
      <c r="U789" s="96">
        <v>69</v>
      </c>
      <c r="V789" s="96">
        <v>88</v>
      </c>
      <c r="W789" s="96">
        <v>164</v>
      </c>
      <c r="X789" s="96">
        <v>230</v>
      </c>
      <c r="Y789" s="73">
        <f t="shared" si="606"/>
        <v>15.151515151515152</v>
      </c>
      <c r="Z789" s="73">
        <f t="shared" si="607"/>
        <v>46.315789473684212</v>
      </c>
      <c r="AA789" s="73">
        <f t="shared" si="608"/>
        <v>73.91304347826086</v>
      </c>
      <c r="AB789" s="73">
        <f t="shared" si="609"/>
        <v>57.926829268292678</v>
      </c>
      <c r="AC789" s="73">
        <f t="shared" si="610"/>
        <v>45.652173913043477</v>
      </c>
      <c r="AD789" s="97">
        <f t="shared" si="611"/>
        <v>69</v>
      </c>
      <c r="AE789" s="40">
        <f t="shared" si="612"/>
        <v>18</v>
      </c>
      <c r="AF789" s="98">
        <v>93</v>
      </c>
      <c r="AG789" s="98">
        <v>71</v>
      </c>
      <c r="AH789" s="98">
        <v>93</v>
      </c>
      <c r="AI789" s="98">
        <v>78</v>
      </c>
      <c r="AJ789" s="98">
        <v>18</v>
      </c>
      <c r="AK789" s="98">
        <v>14</v>
      </c>
      <c r="AL789" s="76">
        <v>6</v>
      </c>
      <c r="AM789" s="76">
        <v>6</v>
      </c>
      <c r="AN789" s="77">
        <v>9</v>
      </c>
      <c r="AO789" s="77">
        <v>33</v>
      </c>
      <c r="AP789" s="77">
        <v>48</v>
      </c>
      <c r="AQ789" s="77">
        <v>0</v>
      </c>
      <c r="AR789" s="77">
        <f t="shared" si="638"/>
        <v>90</v>
      </c>
      <c r="AS789" s="77">
        <v>7</v>
      </c>
      <c r="AT789" s="78">
        <v>10</v>
      </c>
      <c r="AU789" s="79">
        <v>11</v>
      </c>
      <c r="AV789" s="80">
        <f t="shared" si="613"/>
        <v>33.557046979865774</v>
      </c>
      <c r="AW789" s="80">
        <f t="shared" si="614"/>
        <v>43.274853801169591</v>
      </c>
      <c r="AX789" s="80">
        <f t="shared" si="615"/>
        <v>52.564102564102569</v>
      </c>
      <c r="AY789" s="81">
        <f t="shared" si="616"/>
        <v>12.676056338028168</v>
      </c>
      <c r="AZ789" s="81">
        <f t="shared" si="617"/>
        <v>35.483870967741936</v>
      </c>
      <c r="BA789" s="81">
        <f t="shared" si="618"/>
        <v>71.875</v>
      </c>
      <c r="BB789" s="81">
        <f t="shared" si="619"/>
        <v>53.968253968253968</v>
      </c>
      <c r="BC789" s="81">
        <f t="shared" si="620"/>
        <v>46.706586826347305</v>
      </c>
      <c r="BD789" s="82">
        <f t="shared" si="639"/>
        <v>27</v>
      </c>
      <c r="BE789" s="83">
        <v>6</v>
      </c>
      <c r="BF789" s="83">
        <v>7</v>
      </c>
      <c r="BG789" s="83">
        <v>8</v>
      </c>
      <c r="BH789" s="83">
        <v>25</v>
      </c>
      <c r="BI789" s="83">
        <v>56</v>
      </c>
      <c r="BJ789" s="83">
        <v>0</v>
      </c>
      <c r="BK789" s="77">
        <f t="shared" si="640"/>
        <v>89</v>
      </c>
      <c r="BL789" s="83">
        <f t="shared" si="621"/>
        <v>6</v>
      </c>
      <c r="BM789" s="84">
        <v>6</v>
      </c>
      <c r="BN789" s="83">
        <f t="shared" si="622"/>
        <v>7</v>
      </c>
      <c r="BO789" s="83">
        <f t="shared" si="623"/>
        <v>8</v>
      </c>
      <c r="BP789" s="83">
        <f t="shared" si="624"/>
        <v>25</v>
      </c>
      <c r="BQ789" s="83">
        <f t="shared" si="625"/>
        <v>56</v>
      </c>
      <c r="BR789" s="83">
        <f t="shared" si="626"/>
        <v>0</v>
      </c>
      <c r="BS789" s="77">
        <f t="shared" si="641"/>
        <v>89</v>
      </c>
      <c r="BT789" s="83">
        <f t="shared" si="627"/>
        <v>0</v>
      </c>
      <c r="BU789" s="77"/>
      <c r="BV789" s="83">
        <f t="shared" si="628"/>
        <v>0</v>
      </c>
      <c r="BW789" s="83">
        <f t="shared" si="629"/>
        <v>0</v>
      </c>
      <c r="BX789" s="83">
        <f t="shared" si="630"/>
        <v>0</v>
      </c>
      <c r="BY789" s="83">
        <f t="shared" si="631"/>
        <v>0</v>
      </c>
      <c r="BZ789" s="83">
        <f t="shared" si="632"/>
        <v>0</v>
      </c>
      <c r="CA789" s="77">
        <f t="shared" si="642"/>
        <v>0</v>
      </c>
      <c r="CC789" s="77"/>
      <c r="CI789" s="77">
        <f t="shared" si="643"/>
        <v>0</v>
      </c>
      <c r="CP789" s="77">
        <f t="shared" si="644"/>
        <v>0</v>
      </c>
      <c r="CQ789" s="85">
        <f t="shared" si="633"/>
        <v>0</v>
      </c>
      <c r="CR789" s="77"/>
      <c r="CS789" s="85">
        <f t="shared" si="600"/>
        <v>0</v>
      </c>
      <c r="CT789" s="85">
        <f t="shared" si="601"/>
        <v>0</v>
      </c>
      <c r="CU789" s="85">
        <f t="shared" si="602"/>
        <v>0</v>
      </c>
      <c r="CV789" s="85">
        <f t="shared" si="603"/>
        <v>0</v>
      </c>
      <c r="CW789" s="85">
        <f t="shared" si="599"/>
        <v>0</v>
      </c>
      <c r="CX789" s="77">
        <f t="shared" si="645"/>
        <v>0</v>
      </c>
      <c r="ET789" s="85">
        <v>6</v>
      </c>
      <c r="EU789" s="85">
        <v>7</v>
      </c>
      <c r="EV789" s="85">
        <v>8</v>
      </c>
      <c r="EW789" s="85">
        <v>25</v>
      </c>
      <c r="EX789" s="85">
        <v>56</v>
      </c>
      <c r="EY789" s="85">
        <v>0</v>
      </c>
      <c r="FL789" s="86">
        <f t="shared" si="646"/>
        <v>28.699999999999989</v>
      </c>
      <c r="FM789" s="99">
        <f t="shared" si="634"/>
        <v>1</v>
      </c>
      <c r="FN789" s="99">
        <f t="shared" si="635"/>
        <v>0</v>
      </c>
      <c r="FO789" s="100">
        <f t="shared" si="636"/>
        <v>0.17</v>
      </c>
      <c r="FP789" s="100">
        <f t="shared" si="637"/>
        <v>0</v>
      </c>
      <c r="FQ789" s="101">
        <v>0.18586519114688146</v>
      </c>
      <c r="FR789" s="101">
        <v>1.3096746937050908E-2</v>
      </c>
      <c r="FS789" s="101">
        <v>-9.2694422623723571E-2</v>
      </c>
      <c r="FT789" s="100" t="s">
        <v>1550</v>
      </c>
      <c r="FU789" s="100" t="s">
        <v>1679</v>
      </c>
      <c r="FV789" s="100" t="s">
        <v>1542</v>
      </c>
      <c r="FW789" s="100" t="s">
        <v>2034</v>
      </c>
      <c r="FX789" s="100" t="s">
        <v>2277</v>
      </c>
      <c r="FY789" s="100" t="s">
        <v>2363</v>
      </c>
      <c r="FZ789" s="100" t="s">
        <v>1906</v>
      </c>
      <c r="GA789" s="100" t="s">
        <v>1567</v>
      </c>
      <c r="GB789" s="100"/>
    </row>
    <row r="790" spans="1:184" ht="15" hidden="1" customHeight="1" x14ac:dyDescent="0.25">
      <c r="A790" s="32" t="s">
        <v>768</v>
      </c>
      <c r="B790" s="90" t="s">
        <v>778</v>
      </c>
      <c r="C790" s="41" t="str">
        <f>'[1]Özet tablo'!P789</f>
        <v>RİZE</v>
      </c>
      <c r="D790" s="41"/>
      <c r="E790" s="41"/>
      <c r="F790" s="41"/>
      <c r="G790" s="91">
        <v>12</v>
      </c>
      <c r="H790" s="91">
        <v>42</v>
      </c>
      <c r="I790" s="91">
        <v>46</v>
      </c>
      <c r="J790" s="91">
        <v>100</v>
      </c>
      <c r="K790" s="92">
        <v>13</v>
      </c>
      <c r="L790" s="92">
        <v>42</v>
      </c>
      <c r="M790" s="92">
        <v>41</v>
      </c>
      <c r="N790" s="92">
        <v>96</v>
      </c>
      <c r="O790" s="93">
        <v>19</v>
      </c>
      <c r="P790" s="40">
        <v>3</v>
      </c>
      <c r="Q790" s="94">
        <f t="shared" si="604"/>
        <v>-4</v>
      </c>
      <c r="R790" s="95">
        <f t="shared" si="605"/>
        <v>-0.04</v>
      </c>
      <c r="S790" s="96">
        <v>103</v>
      </c>
      <c r="T790" s="96">
        <v>143</v>
      </c>
      <c r="U790" s="96">
        <v>99</v>
      </c>
      <c r="V790" s="96">
        <v>131</v>
      </c>
      <c r="W790" s="96">
        <v>242</v>
      </c>
      <c r="X790" s="96">
        <v>345</v>
      </c>
      <c r="Y790" s="73">
        <f t="shared" si="606"/>
        <v>12.621359223300971</v>
      </c>
      <c r="Z790" s="73">
        <f t="shared" si="607"/>
        <v>29.37062937062937</v>
      </c>
      <c r="AA790" s="73">
        <f t="shared" si="608"/>
        <v>57.575757575757578</v>
      </c>
      <c r="AB790" s="73">
        <f t="shared" si="609"/>
        <v>40.909090909090914</v>
      </c>
      <c r="AC790" s="73">
        <f t="shared" si="610"/>
        <v>32.463768115942024</v>
      </c>
      <c r="AD790" s="97">
        <f t="shared" si="611"/>
        <v>143</v>
      </c>
      <c r="AE790" s="40">
        <f t="shared" si="612"/>
        <v>42</v>
      </c>
      <c r="AF790" s="98">
        <v>122</v>
      </c>
      <c r="AG790" s="98">
        <v>79</v>
      </c>
      <c r="AH790" s="98">
        <v>129</v>
      </c>
      <c r="AI790" s="98">
        <v>105</v>
      </c>
      <c r="AJ790" s="98">
        <v>29</v>
      </c>
      <c r="AK790" s="98">
        <v>24</v>
      </c>
      <c r="AL790" s="76">
        <v>5</v>
      </c>
      <c r="AM790" s="76">
        <v>7</v>
      </c>
      <c r="AN790" s="77">
        <v>12</v>
      </c>
      <c r="AO790" s="77">
        <v>39</v>
      </c>
      <c r="AP790" s="77">
        <v>52</v>
      </c>
      <c r="AQ790" s="77">
        <v>0</v>
      </c>
      <c r="AR790" s="77">
        <f t="shared" si="638"/>
        <v>103</v>
      </c>
      <c r="AS790" s="77">
        <v>11</v>
      </c>
      <c r="AT790" s="78">
        <v>5</v>
      </c>
      <c r="AU790" s="79">
        <v>13</v>
      </c>
      <c r="AV790" s="80">
        <f t="shared" si="613"/>
        <v>28.804347826086957</v>
      </c>
      <c r="AW790" s="80">
        <f t="shared" si="614"/>
        <v>34.188034188034187</v>
      </c>
      <c r="AX790" s="80">
        <f t="shared" si="615"/>
        <v>39.047619047619051</v>
      </c>
      <c r="AY790" s="81">
        <f t="shared" si="616"/>
        <v>15.18987341772152</v>
      </c>
      <c r="AZ790" s="81">
        <f t="shared" si="617"/>
        <v>30.232558139534881</v>
      </c>
      <c r="BA790" s="81">
        <f t="shared" si="618"/>
        <v>52.238805970149251</v>
      </c>
      <c r="BB790" s="81">
        <f t="shared" si="619"/>
        <v>41.444866920152087</v>
      </c>
      <c r="BC790" s="81">
        <f t="shared" si="620"/>
        <v>38.497652582159624</v>
      </c>
      <c r="BD790" s="82">
        <f t="shared" si="639"/>
        <v>64</v>
      </c>
      <c r="BE790" s="83">
        <v>6</v>
      </c>
      <c r="BF790" s="83">
        <v>10</v>
      </c>
      <c r="BG790" s="83">
        <v>13</v>
      </c>
      <c r="BH790" s="83">
        <v>53</v>
      </c>
      <c r="BI790" s="83">
        <v>80</v>
      </c>
      <c r="BJ790" s="83">
        <v>0</v>
      </c>
      <c r="BK790" s="77">
        <f t="shared" si="640"/>
        <v>146</v>
      </c>
      <c r="BL790" s="83">
        <f t="shared" si="621"/>
        <v>5</v>
      </c>
      <c r="BM790" s="84">
        <v>7</v>
      </c>
      <c r="BN790" s="83">
        <f t="shared" si="622"/>
        <v>7</v>
      </c>
      <c r="BO790" s="83">
        <f t="shared" si="623"/>
        <v>13</v>
      </c>
      <c r="BP790" s="83">
        <f t="shared" si="624"/>
        <v>32</v>
      </c>
      <c r="BQ790" s="83">
        <f t="shared" si="625"/>
        <v>62</v>
      </c>
      <c r="BR790" s="83">
        <f t="shared" si="626"/>
        <v>0</v>
      </c>
      <c r="BS790" s="77">
        <f t="shared" si="641"/>
        <v>107</v>
      </c>
      <c r="BT790" s="83">
        <f t="shared" si="627"/>
        <v>0</v>
      </c>
      <c r="BU790" s="77"/>
      <c r="BV790" s="83">
        <f t="shared" si="628"/>
        <v>0</v>
      </c>
      <c r="BW790" s="83">
        <f t="shared" si="629"/>
        <v>0</v>
      </c>
      <c r="BX790" s="83">
        <f t="shared" si="630"/>
        <v>0</v>
      </c>
      <c r="BY790" s="83">
        <f t="shared" si="631"/>
        <v>0</v>
      </c>
      <c r="BZ790" s="83">
        <f t="shared" si="632"/>
        <v>0</v>
      </c>
      <c r="CA790" s="77">
        <f t="shared" si="642"/>
        <v>0</v>
      </c>
      <c r="CC790" s="77"/>
      <c r="CI790" s="77">
        <f t="shared" si="643"/>
        <v>0</v>
      </c>
      <c r="CP790" s="77">
        <f t="shared" si="644"/>
        <v>0</v>
      </c>
      <c r="CQ790" s="85">
        <f t="shared" si="633"/>
        <v>1</v>
      </c>
      <c r="CR790" s="77"/>
      <c r="CS790" s="85">
        <f t="shared" si="600"/>
        <v>3</v>
      </c>
      <c r="CT790" s="85">
        <f t="shared" si="601"/>
        <v>0</v>
      </c>
      <c r="CU790" s="85">
        <f t="shared" si="602"/>
        <v>21</v>
      </c>
      <c r="CV790" s="85">
        <f t="shared" si="603"/>
        <v>18</v>
      </c>
      <c r="CW790" s="85">
        <f t="shared" si="599"/>
        <v>0</v>
      </c>
      <c r="CX790" s="77">
        <f t="shared" si="645"/>
        <v>39</v>
      </c>
      <c r="CY790" s="85">
        <v>1</v>
      </c>
      <c r="CZ790" s="85">
        <v>3</v>
      </c>
      <c r="DA790" s="85">
        <v>0</v>
      </c>
      <c r="DB790" s="85">
        <v>21</v>
      </c>
      <c r="DC790" s="85">
        <v>18</v>
      </c>
      <c r="DD790" s="85">
        <v>0</v>
      </c>
      <c r="ET790" s="85">
        <v>4</v>
      </c>
      <c r="EU790" s="85">
        <v>4</v>
      </c>
      <c r="EV790" s="85">
        <v>4</v>
      </c>
      <c r="EW790" s="85">
        <v>17</v>
      </c>
      <c r="EX790" s="85">
        <v>31</v>
      </c>
      <c r="EY790" s="85">
        <v>0</v>
      </c>
      <c r="EZ790" s="85">
        <v>1</v>
      </c>
      <c r="FA790" s="85">
        <v>3</v>
      </c>
      <c r="FB790" s="85">
        <v>9</v>
      </c>
      <c r="FC790" s="85">
        <v>15</v>
      </c>
      <c r="FD790" s="85">
        <v>31</v>
      </c>
      <c r="FE790" s="85">
        <v>0</v>
      </c>
      <c r="FL790" s="86">
        <f t="shared" si="646"/>
        <v>67.799999999999983</v>
      </c>
      <c r="FM790" s="99">
        <f t="shared" si="634"/>
        <v>3</v>
      </c>
      <c r="FN790" s="99">
        <f t="shared" si="635"/>
        <v>0</v>
      </c>
      <c r="FO790" s="100">
        <f t="shared" si="636"/>
        <v>0.51</v>
      </c>
      <c r="FP790" s="100">
        <f t="shared" si="637"/>
        <v>0</v>
      </c>
      <c r="FQ790" s="101">
        <v>0.17594023387699481</v>
      </c>
      <c r="FR790" s="101">
        <v>0.15927830166327048</v>
      </c>
      <c r="FS790" s="101">
        <v>0.12461421478731512</v>
      </c>
      <c r="FT790" s="100" t="s">
        <v>2187</v>
      </c>
      <c r="FU790" s="100" t="s">
        <v>2194</v>
      </c>
      <c r="FV790" s="100" t="s">
        <v>1883</v>
      </c>
      <c r="FW790" s="100" t="s">
        <v>2197</v>
      </c>
      <c r="FX790" s="100" t="s">
        <v>1815</v>
      </c>
      <c r="FY790" s="100" t="s">
        <v>2005</v>
      </c>
      <c r="FZ790" s="100" t="s">
        <v>2134</v>
      </c>
      <c r="GA790" s="100" t="s">
        <v>1441</v>
      </c>
      <c r="GB790" s="100"/>
    </row>
    <row r="791" spans="1:184" hidden="1" x14ac:dyDescent="0.25">
      <c r="A791" s="32" t="s">
        <v>768</v>
      </c>
      <c r="B791" s="90" t="s">
        <v>1060</v>
      </c>
      <c r="C791" s="41" t="str">
        <f>'[1]Özet tablo'!P790</f>
        <v>RİZE</v>
      </c>
      <c r="D791" s="41"/>
      <c r="E791" s="41"/>
      <c r="F791" s="41"/>
      <c r="G791" s="91">
        <v>210</v>
      </c>
      <c r="H791" s="91">
        <v>711</v>
      </c>
      <c r="I791" s="91">
        <v>1000</v>
      </c>
      <c r="J791" s="91">
        <v>1921</v>
      </c>
      <c r="K791" s="92">
        <v>320</v>
      </c>
      <c r="L791" s="92">
        <v>769</v>
      </c>
      <c r="M791" s="92">
        <v>1233</v>
      </c>
      <c r="N791" s="92">
        <v>2322</v>
      </c>
      <c r="O791" s="93">
        <v>88</v>
      </c>
      <c r="P791" s="40">
        <v>294</v>
      </c>
      <c r="Q791" s="94">
        <f t="shared" si="604"/>
        <v>401</v>
      </c>
      <c r="R791" s="95">
        <f t="shared" si="605"/>
        <v>0.20874544508068715</v>
      </c>
      <c r="S791" s="96">
        <v>1508</v>
      </c>
      <c r="T791" s="96">
        <v>1939</v>
      </c>
      <c r="U791" s="96">
        <v>1547</v>
      </c>
      <c r="V791" s="96">
        <v>2053</v>
      </c>
      <c r="W791" s="96">
        <v>3486</v>
      </c>
      <c r="X791" s="96">
        <v>4994</v>
      </c>
      <c r="Y791" s="73">
        <f t="shared" si="606"/>
        <v>21.220159151193634</v>
      </c>
      <c r="Z791" s="73">
        <f t="shared" si="607"/>
        <v>39.659618359979369</v>
      </c>
      <c r="AA791" s="73">
        <f t="shared" si="608"/>
        <v>66.386554621848731</v>
      </c>
      <c r="AB791" s="73">
        <f t="shared" si="609"/>
        <v>51.52036718301779</v>
      </c>
      <c r="AC791" s="73">
        <f t="shared" si="610"/>
        <v>42.370845014016822</v>
      </c>
      <c r="AD791" s="97">
        <f t="shared" si="611"/>
        <v>1690</v>
      </c>
      <c r="AE791" s="40">
        <f t="shared" si="612"/>
        <v>520</v>
      </c>
      <c r="AF791" s="98">
        <v>1970</v>
      </c>
      <c r="AG791" s="98">
        <v>1459</v>
      </c>
      <c r="AH791" s="98">
        <v>1967</v>
      </c>
      <c r="AI791" s="98">
        <v>1464</v>
      </c>
      <c r="AJ791" s="98">
        <v>517</v>
      </c>
      <c r="AK791" s="98">
        <v>456</v>
      </c>
      <c r="AL791" s="76">
        <v>49</v>
      </c>
      <c r="AM791" s="76">
        <v>138</v>
      </c>
      <c r="AN791" s="77">
        <v>235</v>
      </c>
      <c r="AO791" s="77">
        <v>879</v>
      </c>
      <c r="AP791" s="77">
        <v>1201</v>
      </c>
      <c r="AQ791" s="77">
        <v>50</v>
      </c>
      <c r="AR791" s="77">
        <f t="shared" si="638"/>
        <v>2365</v>
      </c>
      <c r="AS791" s="77">
        <v>301</v>
      </c>
      <c r="AT791" s="78">
        <v>58</v>
      </c>
      <c r="AU791" s="79">
        <v>220</v>
      </c>
      <c r="AV791" s="80">
        <f t="shared" si="613"/>
        <v>40.54054054054054</v>
      </c>
      <c r="AW791" s="80">
        <f t="shared" si="614"/>
        <v>53.308073447974344</v>
      </c>
      <c r="AX791" s="80">
        <f t="shared" si="615"/>
        <v>64.89071038251366</v>
      </c>
      <c r="AY791" s="81">
        <f t="shared" si="616"/>
        <v>16.106922549691568</v>
      </c>
      <c r="AZ791" s="81">
        <f t="shared" si="617"/>
        <v>44.687341128622265</v>
      </c>
      <c r="BA791" s="81">
        <f t="shared" si="618"/>
        <v>74.659262998485616</v>
      </c>
      <c r="BB791" s="81">
        <f t="shared" si="619"/>
        <v>59.726443768996958</v>
      </c>
      <c r="BC791" s="81">
        <f t="shared" si="620"/>
        <v>49.825581395348841</v>
      </c>
      <c r="BD791" s="82">
        <f t="shared" si="639"/>
        <v>502</v>
      </c>
      <c r="BE791" s="83">
        <v>50</v>
      </c>
      <c r="BF791" s="83">
        <v>161</v>
      </c>
      <c r="BG791" s="83">
        <v>231</v>
      </c>
      <c r="BH791" s="83">
        <v>822</v>
      </c>
      <c r="BI791" s="83">
        <v>1257</v>
      </c>
      <c r="BJ791" s="83">
        <v>78</v>
      </c>
      <c r="BK791" s="77">
        <f t="shared" si="640"/>
        <v>2388</v>
      </c>
      <c r="BL791" s="83">
        <f t="shared" si="621"/>
        <v>35</v>
      </c>
      <c r="BM791" s="84">
        <v>86</v>
      </c>
      <c r="BN791" s="83">
        <f t="shared" si="622"/>
        <v>118</v>
      </c>
      <c r="BO791" s="83">
        <f t="shared" si="623"/>
        <v>157</v>
      </c>
      <c r="BP791" s="83">
        <f t="shared" si="624"/>
        <v>598</v>
      </c>
      <c r="BQ791" s="83">
        <f t="shared" si="625"/>
        <v>1049</v>
      </c>
      <c r="BR791" s="83">
        <f t="shared" si="626"/>
        <v>68</v>
      </c>
      <c r="BS791" s="77">
        <f t="shared" si="641"/>
        <v>1872</v>
      </c>
      <c r="BT791" s="83">
        <f t="shared" si="627"/>
        <v>3</v>
      </c>
      <c r="BU791" s="77">
        <v>16</v>
      </c>
      <c r="BV791" s="83">
        <f t="shared" si="628"/>
        <v>10</v>
      </c>
      <c r="BW791" s="83">
        <f t="shared" si="629"/>
        <v>15</v>
      </c>
      <c r="BX791" s="83">
        <f t="shared" si="630"/>
        <v>51</v>
      </c>
      <c r="BY791" s="83">
        <f t="shared" si="631"/>
        <v>71</v>
      </c>
      <c r="BZ791" s="83">
        <f t="shared" si="632"/>
        <v>9</v>
      </c>
      <c r="CA791" s="77">
        <f t="shared" si="642"/>
        <v>146</v>
      </c>
      <c r="CB791" s="85">
        <v>5</v>
      </c>
      <c r="CC791" s="77">
        <v>18</v>
      </c>
      <c r="CD791" s="85">
        <v>14</v>
      </c>
      <c r="CE791" s="85">
        <v>56</v>
      </c>
      <c r="CF791" s="85">
        <v>37</v>
      </c>
      <c r="CG791" s="85">
        <v>17</v>
      </c>
      <c r="CH791" s="85">
        <v>0</v>
      </c>
      <c r="CI791" s="77">
        <f t="shared" si="643"/>
        <v>110</v>
      </c>
      <c r="CP791" s="77">
        <f t="shared" si="644"/>
        <v>0</v>
      </c>
      <c r="CQ791" s="85">
        <f t="shared" si="633"/>
        <v>7</v>
      </c>
      <c r="CR791" s="77">
        <v>18</v>
      </c>
      <c r="CS791" s="85">
        <f t="shared" si="600"/>
        <v>19</v>
      </c>
      <c r="CT791" s="85">
        <f t="shared" si="601"/>
        <v>3</v>
      </c>
      <c r="CU791" s="85">
        <f t="shared" si="602"/>
        <v>136</v>
      </c>
      <c r="CV791" s="85">
        <f t="shared" si="603"/>
        <v>120</v>
      </c>
      <c r="CW791" s="85">
        <f t="shared" si="599"/>
        <v>1</v>
      </c>
      <c r="CX791" s="77">
        <f t="shared" si="645"/>
        <v>260</v>
      </c>
      <c r="CY791" s="85">
        <v>7</v>
      </c>
      <c r="CZ791" s="85">
        <v>19</v>
      </c>
      <c r="DA791" s="85">
        <v>3</v>
      </c>
      <c r="DB791" s="85">
        <v>136</v>
      </c>
      <c r="DC791" s="85">
        <v>120</v>
      </c>
      <c r="DD791" s="85">
        <v>1</v>
      </c>
      <c r="DP791" s="85">
        <v>1</v>
      </c>
      <c r="DQ791" s="85">
        <v>3</v>
      </c>
      <c r="DR791" s="85">
        <v>10</v>
      </c>
      <c r="DS791" s="85">
        <v>10</v>
      </c>
      <c r="DT791" s="85">
        <v>7</v>
      </c>
      <c r="DU791" s="85">
        <v>0</v>
      </c>
      <c r="DV791" s="85">
        <v>2</v>
      </c>
      <c r="DW791" s="85">
        <v>7</v>
      </c>
      <c r="DX791" s="85">
        <v>6</v>
      </c>
      <c r="DY791" s="85">
        <v>36</v>
      </c>
      <c r="DZ791" s="85">
        <v>56</v>
      </c>
      <c r="EA791" s="85">
        <v>8</v>
      </c>
      <c r="EB791" s="85">
        <v>1</v>
      </c>
      <c r="EC791" s="85">
        <v>3</v>
      </c>
      <c r="ED791" s="85">
        <v>9</v>
      </c>
      <c r="EE791" s="85">
        <v>15</v>
      </c>
      <c r="EF791" s="85">
        <v>15</v>
      </c>
      <c r="EG791" s="85">
        <v>1</v>
      </c>
      <c r="EH791" s="85">
        <v>1</v>
      </c>
      <c r="EI791" s="85">
        <v>0</v>
      </c>
      <c r="EJ791" s="85">
        <v>4</v>
      </c>
      <c r="EK791" s="85">
        <v>7</v>
      </c>
      <c r="EL791" s="85">
        <v>6</v>
      </c>
      <c r="EM791" s="85">
        <v>1</v>
      </c>
      <c r="ET791" s="85">
        <v>29</v>
      </c>
      <c r="EU791" s="85">
        <v>71</v>
      </c>
      <c r="EV791" s="85">
        <v>16</v>
      </c>
      <c r="EW791" s="85">
        <v>269</v>
      </c>
      <c r="EX791" s="85">
        <v>752</v>
      </c>
      <c r="EY791" s="85">
        <v>46</v>
      </c>
      <c r="EZ791" s="85">
        <v>4</v>
      </c>
      <c r="FA791" s="85">
        <v>44</v>
      </c>
      <c r="FB791" s="85">
        <v>127</v>
      </c>
      <c r="FC791" s="85">
        <v>312</v>
      </c>
      <c r="FD791" s="85">
        <v>284</v>
      </c>
      <c r="FE791" s="85">
        <v>21</v>
      </c>
      <c r="FL791" s="86">
        <f t="shared" si="646"/>
        <v>213.69999999999982</v>
      </c>
      <c r="FM791" s="99">
        <f t="shared" si="634"/>
        <v>10</v>
      </c>
      <c r="FN791" s="99">
        <f t="shared" si="635"/>
        <v>2</v>
      </c>
      <c r="FO791" s="100">
        <f t="shared" si="636"/>
        <v>1.7</v>
      </c>
      <c r="FP791" s="100">
        <f t="shared" si="637"/>
        <v>342</v>
      </c>
      <c r="FQ791" s="101">
        <v>0.22166801214777229</v>
      </c>
      <c r="FR791" s="101">
        <v>0.25576118665781705</v>
      </c>
      <c r="FS791" s="101">
        <v>0.20671780322930902</v>
      </c>
      <c r="FT791" s="100" t="s">
        <v>1793</v>
      </c>
      <c r="FU791" s="100" t="s">
        <v>1628</v>
      </c>
      <c r="FV791" s="100" t="s">
        <v>1772</v>
      </c>
      <c r="FW791" s="100" t="s">
        <v>1531</v>
      </c>
      <c r="FX791" s="100" t="s">
        <v>1457</v>
      </c>
      <c r="FY791" s="100" t="s">
        <v>1477</v>
      </c>
      <c r="FZ791" s="100" t="s">
        <v>1528</v>
      </c>
      <c r="GA791" s="100" t="s">
        <v>1618</v>
      </c>
      <c r="GB791" s="100"/>
    </row>
    <row r="792" spans="1:184" hidden="1" x14ac:dyDescent="0.25">
      <c r="A792" s="32" t="s">
        <v>768</v>
      </c>
      <c r="B792" s="90" t="s">
        <v>1075</v>
      </c>
      <c r="C792" s="41" t="str">
        <f>'[1]Özet tablo'!P791</f>
        <v>RİZE</v>
      </c>
      <c r="D792" s="41"/>
      <c r="E792" s="41"/>
      <c r="F792" s="41"/>
      <c r="G792" s="91">
        <v>31</v>
      </c>
      <c r="H792" s="91">
        <v>136</v>
      </c>
      <c r="I792" s="91">
        <v>194</v>
      </c>
      <c r="J792" s="91">
        <v>361</v>
      </c>
      <c r="K792" s="92">
        <v>68</v>
      </c>
      <c r="L792" s="92">
        <v>123</v>
      </c>
      <c r="M792" s="92">
        <v>205</v>
      </c>
      <c r="N792" s="92">
        <v>396</v>
      </c>
      <c r="O792" s="93">
        <v>15</v>
      </c>
      <c r="P792" s="40">
        <v>34</v>
      </c>
      <c r="Q792" s="94">
        <f t="shared" si="604"/>
        <v>35</v>
      </c>
      <c r="R792" s="95">
        <f t="shared" si="605"/>
        <v>9.6952908587257622E-2</v>
      </c>
      <c r="S792" s="96">
        <v>225</v>
      </c>
      <c r="T792" s="96">
        <v>314</v>
      </c>
      <c r="U792" s="96">
        <v>263</v>
      </c>
      <c r="V792" s="96">
        <v>335</v>
      </c>
      <c r="W792" s="96">
        <v>577</v>
      </c>
      <c r="X792" s="96">
        <v>802</v>
      </c>
      <c r="Y792" s="73">
        <f t="shared" si="606"/>
        <v>30.222222222222221</v>
      </c>
      <c r="Z792" s="73">
        <f t="shared" si="607"/>
        <v>39.171974522292999</v>
      </c>
      <c r="AA792" s="73">
        <f t="shared" si="608"/>
        <v>70.722433460076047</v>
      </c>
      <c r="AB792" s="73">
        <f t="shared" si="609"/>
        <v>53.552859618717505</v>
      </c>
      <c r="AC792" s="73">
        <f t="shared" si="610"/>
        <v>47.007481296758101</v>
      </c>
      <c r="AD792" s="97">
        <f t="shared" si="611"/>
        <v>268</v>
      </c>
      <c r="AE792" s="40">
        <f t="shared" si="612"/>
        <v>77</v>
      </c>
      <c r="AF792" s="98">
        <v>322</v>
      </c>
      <c r="AG792" s="98">
        <v>245</v>
      </c>
      <c r="AH792" s="98">
        <v>322</v>
      </c>
      <c r="AI792" s="98">
        <v>236</v>
      </c>
      <c r="AJ792" s="98">
        <v>71</v>
      </c>
      <c r="AK792" s="98">
        <v>71</v>
      </c>
      <c r="AL792" s="76">
        <v>11</v>
      </c>
      <c r="AM792" s="76">
        <v>26</v>
      </c>
      <c r="AN792" s="77">
        <v>55</v>
      </c>
      <c r="AO792" s="77">
        <v>161</v>
      </c>
      <c r="AP792" s="77">
        <v>234</v>
      </c>
      <c r="AQ792" s="77">
        <v>4</v>
      </c>
      <c r="AR792" s="77">
        <f t="shared" si="638"/>
        <v>454</v>
      </c>
      <c r="AS792" s="77">
        <v>48</v>
      </c>
      <c r="AT792" s="78">
        <v>6</v>
      </c>
      <c r="AU792" s="79">
        <v>22</v>
      </c>
      <c r="AV792" s="80">
        <f t="shared" si="613"/>
        <v>50.935550935550935</v>
      </c>
      <c r="AW792" s="80">
        <f t="shared" si="614"/>
        <v>62.903225806451616</v>
      </c>
      <c r="AX792" s="80">
        <f t="shared" si="615"/>
        <v>80.508474576271183</v>
      </c>
      <c r="AY792" s="81">
        <f t="shared" si="616"/>
        <v>22.448979591836736</v>
      </c>
      <c r="AZ792" s="81">
        <f t="shared" si="617"/>
        <v>50</v>
      </c>
      <c r="BA792" s="81">
        <f t="shared" si="618"/>
        <v>85.342019543973947</v>
      </c>
      <c r="BB792" s="81">
        <f t="shared" si="619"/>
        <v>67.249602543720187</v>
      </c>
      <c r="BC792" s="81">
        <f t="shared" si="620"/>
        <v>57.427536231884055</v>
      </c>
      <c r="BD792" s="82">
        <f t="shared" si="639"/>
        <v>45</v>
      </c>
      <c r="BE792" s="83">
        <v>11</v>
      </c>
      <c r="BF792" s="83">
        <v>27</v>
      </c>
      <c r="BG792" s="83">
        <v>58</v>
      </c>
      <c r="BH792" s="83">
        <v>162</v>
      </c>
      <c r="BI792" s="83">
        <v>253</v>
      </c>
      <c r="BJ792" s="83">
        <v>8</v>
      </c>
      <c r="BK792" s="77">
        <f t="shared" si="640"/>
        <v>481</v>
      </c>
      <c r="BL792" s="83">
        <f t="shared" si="621"/>
        <v>9</v>
      </c>
      <c r="BM792" s="84">
        <v>20</v>
      </c>
      <c r="BN792" s="83">
        <f t="shared" si="622"/>
        <v>21</v>
      </c>
      <c r="BO792" s="83">
        <f t="shared" si="623"/>
        <v>55</v>
      </c>
      <c r="BP792" s="83">
        <f t="shared" si="624"/>
        <v>133</v>
      </c>
      <c r="BQ792" s="83">
        <f t="shared" si="625"/>
        <v>188</v>
      </c>
      <c r="BR792" s="83">
        <f t="shared" si="626"/>
        <v>6</v>
      </c>
      <c r="BS792" s="77">
        <f t="shared" si="641"/>
        <v>382</v>
      </c>
      <c r="BT792" s="83">
        <f t="shared" si="627"/>
        <v>1</v>
      </c>
      <c r="BU792" s="77">
        <v>2</v>
      </c>
      <c r="BV792" s="83">
        <f t="shared" si="628"/>
        <v>2</v>
      </c>
      <c r="BW792" s="83">
        <f t="shared" si="629"/>
        <v>3</v>
      </c>
      <c r="BX792" s="83">
        <f t="shared" si="630"/>
        <v>10</v>
      </c>
      <c r="BY792" s="83">
        <f t="shared" si="631"/>
        <v>20</v>
      </c>
      <c r="BZ792" s="83">
        <f t="shared" si="632"/>
        <v>2</v>
      </c>
      <c r="CA792" s="77">
        <f t="shared" si="642"/>
        <v>35</v>
      </c>
      <c r="CC792" s="77"/>
      <c r="CI792" s="77">
        <f t="shared" si="643"/>
        <v>0</v>
      </c>
      <c r="CP792" s="77">
        <f t="shared" si="644"/>
        <v>0</v>
      </c>
      <c r="CQ792" s="85">
        <f t="shared" si="633"/>
        <v>1</v>
      </c>
      <c r="CR792" s="77">
        <v>4</v>
      </c>
      <c r="CS792" s="85">
        <f t="shared" si="600"/>
        <v>4</v>
      </c>
      <c r="CT792" s="85">
        <f t="shared" si="601"/>
        <v>0</v>
      </c>
      <c r="CU792" s="85">
        <f t="shared" si="602"/>
        <v>19</v>
      </c>
      <c r="CV792" s="85">
        <f t="shared" si="603"/>
        <v>45</v>
      </c>
      <c r="CW792" s="85">
        <f t="shared" si="599"/>
        <v>0</v>
      </c>
      <c r="CX792" s="77">
        <f t="shared" si="645"/>
        <v>64</v>
      </c>
      <c r="CY792" s="85">
        <v>1</v>
      </c>
      <c r="CZ792" s="85">
        <v>4</v>
      </c>
      <c r="DA792" s="85">
        <v>0</v>
      </c>
      <c r="DB792" s="85">
        <v>19</v>
      </c>
      <c r="DC792" s="85">
        <v>45</v>
      </c>
      <c r="DD792" s="85">
        <v>0</v>
      </c>
      <c r="DV792" s="85">
        <v>1</v>
      </c>
      <c r="DW792" s="85">
        <v>2</v>
      </c>
      <c r="DX792" s="85">
        <v>3</v>
      </c>
      <c r="DY792" s="85">
        <v>10</v>
      </c>
      <c r="DZ792" s="85">
        <v>20</v>
      </c>
      <c r="EA792" s="85">
        <v>2</v>
      </c>
      <c r="ET792" s="85">
        <v>8</v>
      </c>
      <c r="EU792" s="85">
        <v>12</v>
      </c>
      <c r="EV792" s="85">
        <v>27</v>
      </c>
      <c r="EW792" s="85">
        <v>56</v>
      </c>
      <c r="EX792" s="85">
        <v>121</v>
      </c>
      <c r="EY792" s="85">
        <v>4</v>
      </c>
      <c r="EZ792" s="85">
        <v>1</v>
      </c>
      <c r="FA792" s="85">
        <v>9</v>
      </c>
      <c r="FB792" s="85">
        <v>28</v>
      </c>
      <c r="FC792" s="85">
        <v>77</v>
      </c>
      <c r="FD792" s="85">
        <v>67</v>
      </c>
      <c r="FE792" s="85">
        <v>2</v>
      </c>
      <c r="FL792" s="86">
        <f t="shared" si="646"/>
        <v>0</v>
      </c>
      <c r="FM792" s="99">
        <f t="shared" si="634"/>
        <v>0</v>
      </c>
      <c r="FN792" s="99">
        <f t="shared" si="635"/>
        <v>0</v>
      </c>
      <c r="FO792" s="100">
        <f t="shared" si="636"/>
        <v>0</v>
      </c>
      <c r="FP792" s="100">
        <f t="shared" si="637"/>
        <v>0</v>
      </c>
      <c r="FQ792" s="101">
        <v>0.16176312188967018</v>
      </c>
      <c r="FR792" s="101">
        <v>0.10363802171634366</v>
      </c>
      <c r="FS792" s="101">
        <v>6.9776318657366818E-2</v>
      </c>
      <c r="FT792" s="100" t="s">
        <v>2067</v>
      </c>
      <c r="FU792" s="100" t="s">
        <v>1565</v>
      </c>
      <c r="FV792" s="100" t="s">
        <v>2266</v>
      </c>
      <c r="FW792" s="100" t="s">
        <v>2229</v>
      </c>
      <c r="FX792" s="100" t="s">
        <v>1535</v>
      </c>
      <c r="FY792" s="100" t="s">
        <v>1997</v>
      </c>
      <c r="FZ792" s="100" t="s">
        <v>2020</v>
      </c>
      <c r="GA792" s="100" t="s">
        <v>1765</v>
      </c>
      <c r="GB792" s="100"/>
    </row>
    <row r="793" spans="1:184" hidden="1" x14ac:dyDescent="0.25">
      <c r="A793" s="32" t="s">
        <v>779</v>
      </c>
      <c r="B793" s="90" t="s">
        <v>780</v>
      </c>
      <c r="C793" s="41" t="str">
        <f>'[1]Özet tablo'!P792</f>
        <v>SAKARYA</v>
      </c>
      <c r="D793" s="41"/>
      <c r="E793" s="41"/>
      <c r="F793" s="41"/>
      <c r="G793" s="91">
        <v>395</v>
      </c>
      <c r="H793" s="91">
        <v>1439</v>
      </c>
      <c r="I793" s="91">
        <v>2168</v>
      </c>
      <c r="J793" s="91">
        <v>4002</v>
      </c>
      <c r="K793" s="92">
        <v>409</v>
      </c>
      <c r="L793" s="92">
        <v>1379</v>
      </c>
      <c r="M793" s="92">
        <v>2282</v>
      </c>
      <c r="N793" s="92">
        <v>4070</v>
      </c>
      <c r="O793" s="93">
        <v>160</v>
      </c>
      <c r="P793" s="40">
        <v>458</v>
      </c>
      <c r="Q793" s="94">
        <f t="shared" si="604"/>
        <v>68</v>
      </c>
      <c r="R793" s="95">
        <f t="shared" si="605"/>
        <v>1.6991504247876061E-2</v>
      </c>
      <c r="S793" s="96">
        <v>2620</v>
      </c>
      <c r="T793" s="96">
        <v>3626</v>
      </c>
      <c r="U793" s="96">
        <v>2834</v>
      </c>
      <c r="V793" s="96">
        <v>3773</v>
      </c>
      <c r="W793" s="96">
        <v>6460</v>
      </c>
      <c r="X793" s="96">
        <v>9080</v>
      </c>
      <c r="Y793" s="73">
        <f t="shared" si="606"/>
        <v>15.610687022900763</v>
      </c>
      <c r="Z793" s="73">
        <f t="shared" si="607"/>
        <v>38.030888030888036</v>
      </c>
      <c r="AA793" s="73">
        <f t="shared" si="608"/>
        <v>70.007057163020477</v>
      </c>
      <c r="AB793" s="73">
        <f t="shared" si="609"/>
        <v>52.058823529411768</v>
      </c>
      <c r="AC793" s="73">
        <f t="shared" si="610"/>
        <v>41.541850220264315</v>
      </c>
      <c r="AD793" s="97">
        <f t="shared" si="611"/>
        <v>3097</v>
      </c>
      <c r="AE793" s="40">
        <f t="shared" si="612"/>
        <v>850</v>
      </c>
      <c r="AF793" s="98">
        <v>3709</v>
      </c>
      <c r="AG793" s="98">
        <v>2916</v>
      </c>
      <c r="AH793" s="98">
        <v>3598</v>
      </c>
      <c r="AI793" s="98">
        <v>2742</v>
      </c>
      <c r="AJ793" s="98">
        <v>958</v>
      </c>
      <c r="AK793" s="98">
        <v>884</v>
      </c>
      <c r="AL793" s="76">
        <v>80</v>
      </c>
      <c r="AM793" s="76">
        <v>214</v>
      </c>
      <c r="AN793" s="77">
        <v>422</v>
      </c>
      <c r="AO793" s="77">
        <v>1422</v>
      </c>
      <c r="AP793" s="77">
        <v>2350</v>
      </c>
      <c r="AQ793" s="77">
        <v>81</v>
      </c>
      <c r="AR793" s="77">
        <f t="shared" si="638"/>
        <v>4275</v>
      </c>
      <c r="AS793" s="77">
        <v>627</v>
      </c>
      <c r="AT793" s="78">
        <v>88</v>
      </c>
      <c r="AU793" s="79">
        <v>333</v>
      </c>
      <c r="AV793" s="80">
        <f t="shared" si="613"/>
        <v>39.34252386002121</v>
      </c>
      <c r="AW793" s="80">
        <f t="shared" si="614"/>
        <v>50.883280757097793</v>
      </c>
      <c r="AX793" s="80">
        <f t="shared" si="615"/>
        <v>65.79139314369074</v>
      </c>
      <c r="AY793" s="81">
        <f t="shared" si="616"/>
        <v>14.471879286694101</v>
      </c>
      <c r="AZ793" s="81">
        <f t="shared" si="617"/>
        <v>39.521956642579212</v>
      </c>
      <c r="BA793" s="81">
        <f t="shared" si="618"/>
        <v>74.891891891891888</v>
      </c>
      <c r="BB793" s="81">
        <f t="shared" si="619"/>
        <v>57.454097012880247</v>
      </c>
      <c r="BC793" s="81">
        <f t="shared" si="620"/>
        <v>48.261789600967354</v>
      </c>
      <c r="BD793" s="82">
        <f t="shared" si="639"/>
        <v>929</v>
      </c>
      <c r="BE793" s="83">
        <v>78</v>
      </c>
      <c r="BF793" s="83">
        <v>249</v>
      </c>
      <c r="BG793" s="83">
        <v>388</v>
      </c>
      <c r="BH793" s="83">
        <v>1294</v>
      </c>
      <c r="BI793" s="83">
        <v>2419</v>
      </c>
      <c r="BJ793" s="83">
        <v>151</v>
      </c>
      <c r="BK793" s="77">
        <f t="shared" si="640"/>
        <v>4252</v>
      </c>
      <c r="BL793" s="83">
        <f t="shared" si="621"/>
        <v>55</v>
      </c>
      <c r="BM793" s="84">
        <v>120</v>
      </c>
      <c r="BN793" s="83">
        <f t="shared" si="622"/>
        <v>164</v>
      </c>
      <c r="BO793" s="83">
        <f t="shared" si="623"/>
        <v>138</v>
      </c>
      <c r="BP793" s="83">
        <f t="shared" si="624"/>
        <v>808</v>
      </c>
      <c r="BQ793" s="83">
        <f t="shared" si="625"/>
        <v>1962</v>
      </c>
      <c r="BR793" s="83">
        <f t="shared" si="626"/>
        <v>120</v>
      </c>
      <c r="BS793" s="77">
        <f t="shared" si="641"/>
        <v>3028</v>
      </c>
      <c r="BT793" s="83">
        <f t="shared" si="627"/>
        <v>5</v>
      </c>
      <c r="BU793" s="77">
        <v>44</v>
      </c>
      <c r="BV793" s="83">
        <f t="shared" si="628"/>
        <v>41</v>
      </c>
      <c r="BW793" s="83">
        <f t="shared" si="629"/>
        <v>69</v>
      </c>
      <c r="BX793" s="83">
        <f t="shared" si="630"/>
        <v>200</v>
      </c>
      <c r="BY793" s="83">
        <f t="shared" si="631"/>
        <v>302</v>
      </c>
      <c r="BZ793" s="83">
        <f t="shared" si="632"/>
        <v>24</v>
      </c>
      <c r="CA793" s="77">
        <f t="shared" si="642"/>
        <v>595</v>
      </c>
      <c r="CB793" s="85">
        <v>12</v>
      </c>
      <c r="CC793" s="77">
        <v>43</v>
      </c>
      <c r="CD793" s="85">
        <v>37</v>
      </c>
      <c r="CE793" s="85">
        <v>179</v>
      </c>
      <c r="CF793" s="85">
        <v>201</v>
      </c>
      <c r="CG793" s="85">
        <v>106</v>
      </c>
      <c r="CH793" s="85">
        <v>7</v>
      </c>
      <c r="CI793" s="77">
        <f t="shared" si="643"/>
        <v>493</v>
      </c>
      <c r="CP793" s="77">
        <f t="shared" si="644"/>
        <v>0</v>
      </c>
      <c r="CQ793" s="85">
        <f t="shared" si="633"/>
        <v>6</v>
      </c>
      <c r="CR793" s="77">
        <v>7</v>
      </c>
      <c r="CS793" s="85">
        <f t="shared" si="600"/>
        <v>7</v>
      </c>
      <c r="CT793" s="85">
        <f t="shared" si="601"/>
        <v>2</v>
      </c>
      <c r="CU793" s="85">
        <f t="shared" si="602"/>
        <v>85</v>
      </c>
      <c r="CV793" s="85">
        <f t="shared" si="603"/>
        <v>49</v>
      </c>
      <c r="CW793" s="85">
        <f t="shared" si="599"/>
        <v>0</v>
      </c>
      <c r="CX793" s="77">
        <f t="shared" si="645"/>
        <v>136</v>
      </c>
      <c r="CY793" s="85">
        <v>6</v>
      </c>
      <c r="CZ793" s="85">
        <v>7</v>
      </c>
      <c r="DA793" s="85">
        <v>2</v>
      </c>
      <c r="DB793" s="85">
        <v>85</v>
      </c>
      <c r="DC793" s="85">
        <v>49</v>
      </c>
      <c r="DD793" s="85">
        <v>0</v>
      </c>
      <c r="DP793" s="85">
        <v>1</v>
      </c>
      <c r="DQ793" s="85">
        <v>4</v>
      </c>
      <c r="DR793" s="85">
        <v>13</v>
      </c>
      <c r="DS793" s="85">
        <v>23</v>
      </c>
      <c r="DT793" s="85">
        <v>21</v>
      </c>
      <c r="DU793" s="85">
        <v>0</v>
      </c>
      <c r="DV793" s="85">
        <v>4</v>
      </c>
      <c r="DW793" s="85">
        <v>22</v>
      </c>
      <c r="DX793" s="85">
        <v>25</v>
      </c>
      <c r="DY793" s="85">
        <v>67</v>
      </c>
      <c r="DZ793" s="85">
        <v>163</v>
      </c>
      <c r="EA793" s="85">
        <v>19</v>
      </c>
      <c r="EB793" s="85">
        <v>1</v>
      </c>
      <c r="EC793" s="85">
        <v>19</v>
      </c>
      <c r="ED793" s="85">
        <v>44</v>
      </c>
      <c r="EE793" s="85">
        <v>133</v>
      </c>
      <c r="EF793" s="85">
        <v>139</v>
      </c>
      <c r="EG793" s="85">
        <v>5</v>
      </c>
      <c r="EH793" s="85">
        <v>1</v>
      </c>
      <c r="EI793" s="85">
        <v>2</v>
      </c>
      <c r="EJ793" s="85">
        <v>5</v>
      </c>
      <c r="EK793" s="85">
        <v>16</v>
      </c>
      <c r="EL793" s="85">
        <v>12</v>
      </c>
      <c r="EM793" s="85">
        <v>4</v>
      </c>
      <c r="ET793" s="85">
        <v>49</v>
      </c>
      <c r="EU793" s="85">
        <v>124</v>
      </c>
      <c r="EV793" s="85">
        <v>39</v>
      </c>
      <c r="EW793" s="85">
        <v>566</v>
      </c>
      <c r="EX793" s="85">
        <v>1557</v>
      </c>
      <c r="EY793" s="85">
        <v>97</v>
      </c>
      <c r="EZ793" s="85">
        <v>4</v>
      </c>
      <c r="FA793" s="85">
        <v>34</v>
      </c>
      <c r="FB793" s="85">
        <v>81</v>
      </c>
      <c r="FC793" s="85">
        <v>203</v>
      </c>
      <c r="FD793" s="85">
        <v>372</v>
      </c>
      <c r="FE793" s="85">
        <v>19</v>
      </c>
      <c r="FL793" s="86">
        <f t="shared" si="646"/>
        <v>497</v>
      </c>
      <c r="FM793" s="99">
        <f t="shared" si="634"/>
        <v>24</v>
      </c>
      <c r="FN793" s="99">
        <f t="shared" si="635"/>
        <v>4</v>
      </c>
      <c r="FO793" s="100">
        <f t="shared" si="636"/>
        <v>4.08</v>
      </c>
      <c r="FP793" s="100">
        <f t="shared" si="637"/>
        <v>684</v>
      </c>
      <c r="FQ793" s="101">
        <v>4.8909257756187374E-2</v>
      </c>
      <c r="FR793" s="101">
        <v>-1.1755030186205259E-2</v>
      </c>
      <c r="FS793" s="101">
        <v>9.466437177280497E-3</v>
      </c>
      <c r="FT793" s="100" t="s">
        <v>2226</v>
      </c>
      <c r="FU793" s="100" t="s">
        <v>1670</v>
      </c>
      <c r="FV793" s="100" t="s">
        <v>1621</v>
      </c>
      <c r="FW793" s="100" t="s">
        <v>2076</v>
      </c>
      <c r="FX793" s="100" t="s">
        <v>2058</v>
      </c>
      <c r="FY793" s="100" t="s">
        <v>2347</v>
      </c>
      <c r="FZ793" s="100" t="s">
        <v>2212</v>
      </c>
      <c r="GA793" s="100" t="s">
        <v>2259</v>
      </c>
      <c r="GB793" s="100"/>
    </row>
    <row r="794" spans="1:184" hidden="1" x14ac:dyDescent="0.25">
      <c r="A794" s="32" t="s">
        <v>779</v>
      </c>
      <c r="B794" s="90" t="s">
        <v>781</v>
      </c>
      <c r="C794" s="41" t="str">
        <f>'[1]Özet tablo'!P793</f>
        <v>SAKARYA</v>
      </c>
      <c r="D794" s="41"/>
      <c r="E794" s="41"/>
      <c r="F794" s="41"/>
      <c r="G794" s="91">
        <v>86</v>
      </c>
      <c r="H794" s="91">
        <v>709</v>
      </c>
      <c r="I794" s="91">
        <v>568</v>
      </c>
      <c r="J794" s="91">
        <v>1363</v>
      </c>
      <c r="K794" s="92">
        <v>86</v>
      </c>
      <c r="L794" s="92">
        <v>434</v>
      </c>
      <c r="M794" s="92">
        <v>643</v>
      </c>
      <c r="N794" s="92">
        <v>1163</v>
      </c>
      <c r="O794" s="93">
        <v>133</v>
      </c>
      <c r="P794" s="40">
        <v>112</v>
      </c>
      <c r="Q794" s="94">
        <f t="shared" si="604"/>
        <v>-200</v>
      </c>
      <c r="R794" s="95">
        <f t="shared" si="605"/>
        <v>-0.1467351430667645</v>
      </c>
      <c r="S794" s="96">
        <v>931</v>
      </c>
      <c r="T794" s="96">
        <v>1252</v>
      </c>
      <c r="U794" s="96">
        <v>1035</v>
      </c>
      <c r="V794" s="96">
        <v>1369</v>
      </c>
      <c r="W794" s="96">
        <v>2287</v>
      </c>
      <c r="X794" s="96">
        <v>3218</v>
      </c>
      <c r="Y794" s="73">
        <f t="shared" si="606"/>
        <v>9.2373791621911927</v>
      </c>
      <c r="Z794" s="73">
        <f t="shared" si="607"/>
        <v>34.664536741214057</v>
      </c>
      <c r="AA794" s="73">
        <f t="shared" si="608"/>
        <v>64.154589371980677</v>
      </c>
      <c r="AB794" s="73">
        <f t="shared" si="609"/>
        <v>48.010494097070399</v>
      </c>
      <c r="AC794" s="73">
        <f t="shared" si="610"/>
        <v>36.793039154754503</v>
      </c>
      <c r="AD794" s="97">
        <f t="shared" si="611"/>
        <v>1189</v>
      </c>
      <c r="AE794" s="40">
        <f t="shared" si="612"/>
        <v>371</v>
      </c>
      <c r="AF794" s="98">
        <v>1234</v>
      </c>
      <c r="AG794" s="98">
        <v>971</v>
      </c>
      <c r="AH794" s="98">
        <v>1246</v>
      </c>
      <c r="AI794" s="98">
        <v>927</v>
      </c>
      <c r="AJ794" s="98">
        <v>333</v>
      </c>
      <c r="AK794" s="98">
        <v>347</v>
      </c>
      <c r="AL794" s="76">
        <v>38</v>
      </c>
      <c r="AM794" s="76">
        <v>66</v>
      </c>
      <c r="AN794" s="77">
        <v>45</v>
      </c>
      <c r="AO794" s="77">
        <v>373</v>
      </c>
      <c r="AP794" s="77">
        <v>653</v>
      </c>
      <c r="AQ794" s="77">
        <v>30</v>
      </c>
      <c r="AR794" s="77">
        <f t="shared" si="638"/>
        <v>1101</v>
      </c>
      <c r="AS794" s="77">
        <v>180</v>
      </c>
      <c r="AT794" s="78">
        <v>51</v>
      </c>
      <c r="AU794" s="79">
        <v>112</v>
      </c>
      <c r="AV794" s="80">
        <f t="shared" si="613"/>
        <v>28.872497365648051</v>
      </c>
      <c r="AW794" s="80">
        <f t="shared" si="614"/>
        <v>40.312931431201108</v>
      </c>
      <c r="AX794" s="80">
        <f t="shared" si="615"/>
        <v>54.26105717367853</v>
      </c>
      <c r="AY794" s="81">
        <f t="shared" si="616"/>
        <v>4.6343975283213181</v>
      </c>
      <c r="AZ794" s="81">
        <f t="shared" si="617"/>
        <v>29.935794542536115</v>
      </c>
      <c r="BA794" s="81">
        <f t="shared" si="618"/>
        <v>64.761904761904759</v>
      </c>
      <c r="BB794" s="81">
        <f t="shared" si="619"/>
        <v>47.446129289704707</v>
      </c>
      <c r="BC794" s="81">
        <f t="shared" si="620"/>
        <v>38.592559390407885</v>
      </c>
      <c r="BD794" s="82">
        <f t="shared" si="639"/>
        <v>444</v>
      </c>
      <c r="BE794" s="83">
        <v>39</v>
      </c>
      <c r="BF794" s="83">
        <v>68</v>
      </c>
      <c r="BG794" s="83">
        <v>37</v>
      </c>
      <c r="BH794" s="83">
        <v>336</v>
      </c>
      <c r="BI794" s="83">
        <v>694</v>
      </c>
      <c r="BJ794" s="83">
        <v>59</v>
      </c>
      <c r="BK794" s="77">
        <f t="shared" si="640"/>
        <v>1126</v>
      </c>
      <c r="BL794" s="83">
        <f t="shared" si="621"/>
        <v>34</v>
      </c>
      <c r="BM794" s="84">
        <v>57</v>
      </c>
      <c r="BN794" s="83">
        <f t="shared" si="622"/>
        <v>57</v>
      </c>
      <c r="BO794" s="83">
        <f t="shared" si="623"/>
        <v>30</v>
      </c>
      <c r="BP794" s="83">
        <f t="shared" si="624"/>
        <v>308</v>
      </c>
      <c r="BQ794" s="83">
        <f t="shared" si="625"/>
        <v>614</v>
      </c>
      <c r="BR794" s="83">
        <f t="shared" si="626"/>
        <v>54</v>
      </c>
      <c r="BS794" s="77">
        <f t="shared" si="641"/>
        <v>1006</v>
      </c>
      <c r="BT794" s="83">
        <f t="shared" si="627"/>
        <v>2</v>
      </c>
      <c r="BU794" s="77">
        <v>4</v>
      </c>
      <c r="BV794" s="83">
        <f t="shared" si="628"/>
        <v>5</v>
      </c>
      <c r="BW794" s="83">
        <f t="shared" si="629"/>
        <v>1</v>
      </c>
      <c r="BX794" s="83">
        <f t="shared" si="630"/>
        <v>12</v>
      </c>
      <c r="BY794" s="83">
        <f t="shared" si="631"/>
        <v>51</v>
      </c>
      <c r="BZ794" s="83">
        <f t="shared" si="632"/>
        <v>5</v>
      </c>
      <c r="CA794" s="77">
        <f t="shared" si="642"/>
        <v>69</v>
      </c>
      <c r="CB794" s="85">
        <v>3</v>
      </c>
      <c r="CC794" s="77">
        <v>5</v>
      </c>
      <c r="CD794" s="85">
        <v>6</v>
      </c>
      <c r="CE794" s="85">
        <v>6</v>
      </c>
      <c r="CF794" s="85">
        <v>16</v>
      </c>
      <c r="CG794" s="85">
        <v>29</v>
      </c>
      <c r="CH794" s="85">
        <v>0</v>
      </c>
      <c r="CI794" s="77">
        <f t="shared" si="643"/>
        <v>51</v>
      </c>
      <c r="CP794" s="77">
        <f t="shared" si="644"/>
        <v>0</v>
      </c>
      <c r="CQ794" s="85">
        <f t="shared" si="633"/>
        <v>0</v>
      </c>
      <c r="CR794" s="77"/>
      <c r="CS794" s="85">
        <f t="shared" si="600"/>
        <v>0</v>
      </c>
      <c r="CT794" s="85">
        <f t="shared" si="601"/>
        <v>0</v>
      </c>
      <c r="CU794" s="85">
        <f t="shared" si="602"/>
        <v>0</v>
      </c>
      <c r="CV794" s="85">
        <f t="shared" si="603"/>
        <v>0</v>
      </c>
      <c r="CW794" s="85">
        <f t="shared" si="599"/>
        <v>0</v>
      </c>
      <c r="CX794" s="77">
        <f t="shared" si="645"/>
        <v>0</v>
      </c>
      <c r="DP794" s="85">
        <v>1</v>
      </c>
      <c r="DQ794" s="85">
        <v>2</v>
      </c>
      <c r="DR794" s="85">
        <v>0</v>
      </c>
      <c r="DS794" s="85">
        <v>16</v>
      </c>
      <c r="DT794" s="85">
        <v>12</v>
      </c>
      <c r="DU794" s="85">
        <v>1</v>
      </c>
      <c r="EB794" s="85">
        <v>2</v>
      </c>
      <c r="EC794" s="85">
        <v>5</v>
      </c>
      <c r="ED794" s="85">
        <v>1</v>
      </c>
      <c r="EE794" s="85">
        <v>12</v>
      </c>
      <c r="EF794" s="85">
        <v>51</v>
      </c>
      <c r="EG794" s="85">
        <v>5</v>
      </c>
      <c r="ET794" s="85">
        <v>31</v>
      </c>
      <c r="EU794" s="85">
        <v>44</v>
      </c>
      <c r="EV794" s="85">
        <v>9</v>
      </c>
      <c r="EW794" s="85">
        <v>210</v>
      </c>
      <c r="EX794" s="85">
        <v>479</v>
      </c>
      <c r="EY794" s="85">
        <v>45</v>
      </c>
      <c r="EZ794" s="85">
        <v>2</v>
      </c>
      <c r="FA794" s="85">
        <v>11</v>
      </c>
      <c r="FB794" s="85">
        <v>21</v>
      </c>
      <c r="FC794" s="85">
        <v>82</v>
      </c>
      <c r="FD794" s="85">
        <v>123</v>
      </c>
      <c r="FE794" s="85">
        <v>8</v>
      </c>
      <c r="FL794" s="86">
        <f t="shared" si="646"/>
        <v>414.09999999999991</v>
      </c>
      <c r="FM794" s="99">
        <f t="shared" si="634"/>
        <v>20</v>
      </c>
      <c r="FN794" s="99">
        <f t="shared" si="635"/>
        <v>4</v>
      </c>
      <c r="FO794" s="100">
        <f t="shared" si="636"/>
        <v>3.4</v>
      </c>
      <c r="FP794" s="100">
        <f t="shared" si="637"/>
        <v>684</v>
      </c>
      <c r="FQ794" s="101">
        <v>1.6858596072867851E-2</v>
      </c>
      <c r="FR794" s="101">
        <v>4.9014718716311009E-2</v>
      </c>
      <c r="FS794" s="101">
        <v>7.7471716674862778E-3</v>
      </c>
      <c r="FT794" s="100" t="s">
        <v>2116</v>
      </c>
      <c r="FU794" s="100" t="s">
        <v>2323</v>
      </c>
      <c r="FV794" s="100" t="s">
        <v>2342</v>
      </c>
      <c r="FW794" s="100" t="s">
        <v>2232</v>
      </c>
      <c r="FX794" s="100" t="s">
        <v>1861</v>
      </c>
      <c r="FY794" s="100" t="s">
        <v>2236</v>
      </c>
      <c r="FZ794" s="100" t="s">
        <v>2354</v>
      </c>
      <c r="GA794" s="100" t="s">
        <v>1672</v>
      </c>
      <c r="GB794" s="100"/>
    </row>
    <row r="795" spans="1:184" hidden="1" x14ac:dyDescent="0.25">
      <c r="A795" s="32" t="s">
        <v>779</v>
      </c>
      <c r="B795" s="90" t="s">
        <v>782</v>
      </c>
      <c r="C795" s="41" t="str">
        <f>'[1]Özet tablo'!P794</f>
        <v>SAKARYA</v>
      </c>
      <c r="D795" s="41"/>
      <c r="E795" s="41"/>
      <c r="F795" s="41"/>
      <c r="G795" s="91">
        <v>82</v>
      </c>
      <c r="H795" s="91">
        <v>208</v>
      </c>
      <c r="I795" s="91">
        <v>281</v>
      </c>
      <c r="J795" s="91">
        <v>571</v>
      </c>
      <c r="K795" s="92">
        <v>89</v>
      </c>
      <c r="L795" s="92">
        <v>214</v>
      </c>
      <c r="M795" s="92">
        <v>279</v>
      </c>
      <c r="N795" s="92">
        <v>582</v>
      </c>
      <c r="O795" s="93">
        <v>29</v>
      </c>
      <c r="P795" s="40">
        <v>80</v>
      </c>
      <c r="Q795" s="94">
        <f t="shared" si="604"/>
        <v>11</v>
      </c>
      <c r="R795" s="95">
        <f t="shared" si="605"/>
        <v>1.9264448336252189E-2</v>
      </c>
      <c r="S795" s="96">
        <v>445</v>
      </c>
      <c r="T795" s="96">
        <v>647</v>
      </c>
      <c r="U795" s="96">
        <v>447</v>
      </c>
      <c r="V795" s="96">
        <v>601</v>
      </c>
      <c r="W795" s="96">
        <v>1094</v>
      </c>
      <c r="X795" s="96">
        <v>1539</v>
      </c>
      <c r="Y795" s="73">
        <f t="shared" si="606"/>
        <v>20</v>
      </c>
      <c r="Z795" s="73">
        <f t="shared" si="607"/>
        <v>33.075734157650693</v>
      </c>
      <c r="AA795" s="73">
        <f t="shared" si="608"/>
        <v>51.006711409395976</v>
      </c>
      <c r="AB795" s="73">
        <f t="shared" si="609"/>
        <v>40.402193784277877</v>
      </c>
      <c r="AC795" s="73">
        <f t="shared" si="610"/>
        <v>34.502923976608187</v>
      </c>
      <c r="AD795" s="97">
        <f t="shared" si="611"/>
        <v>652</v>
      </c>
      <c r="AE795" s="40">
        <f t="shared" si="612"/>
        <v>219</v>
      </c>
      <c r="AF795" s="98">
        <v>598</v>
      </c>
      <c r="AG795" s="98">
        <v>481</v>
      </c>
      <c r="AH795" s="98">
        <v>592</v>
      </c>
      <c r="AI795" s="98">
        <v>485</v>
      </c>
      <c r="AJ795" s="98">
        <v>157</v>
      </c>
      <c r="AK795" s="98">
        <v>141</v>
      </c>
      <c r="AL795" s="76">
        <v>13</v>
      </c>
      <c r="AM795" s="76">
        <v>23</v>
      </c>
      <c r="AN795" s="77">
        <v>64</v>
      </c>
      <c r="AO795" s="77">
        <v>193</v>
      </c>
      <c r="AP795" s="77">
        <v>271</v>
      </c>
      <c r="AQ795" s="77">
        <v>7</v>
      </c>
      <c r="AR795" s="77">
        <f t="shared" si="638"/>
        <v>535</v>
      </c>
      <c r="AS795" s="77">
        <v>68</v>
      </c>
      <c r="AT795" s="78">
        <v>12</v>
      </c>
      <c r="AU795" s="79">
        <v>47</v>
      </c>
      <c r="AV795" s="80">
        <f t="shared" si="613"/>
        <v>28.364389233954451</v>
      </c>
      <c r="AW795" s="80">
        <f t="shared" si="614"/>
        <v>37.41875580315692</v>
      </c>
      <c r="AX795" s="80">
        <f t="shared" si="615"/>
        <v>43.298969072164951</v>
      </c>
      <c r="AY795" s="81">
        <f t="shared" si="616"/>
        <v>13.305613305613306</v>
      </c>
      <c r="AZ795" s="81">
        <f t="shared" si="617"/>
        <v>32.601351351351347</v>
      </c>
      <c r="BA795" s="81">
        <f t="shared" si="618"/>
        <v>51.401869158878498</v>
      </c>
      <c r="BB795" s="81">
        <f t="shared" si="619"/>
        <v>42.382495948136146</v>
      </c>
      <c r="BC795" s="81">
        <f t="shared" si="620"/>
        <v>35.084594835262692</v>
      </c>
      <c r="BD795" s="82">
        <f t="shared" si="639"/>
        <v>312</v>
      </c>
      <c r="BE795" s="83">
        <v>16</v>
      </c>
      <c r="BF795" s="83">
        <v>39</v>
      </c>
      <c r="BG795" s="83">
        <v>67</v>
      </c>
      <c r="BH795" s="83">
        <v>204</v>
      </c>
      <c r="BI795" s="83">
        <v>342</v>
      </c>
      <c r="BJ795" s="83">
        <v>20</v>
      </c>
      <c r="BK795" s="77">
        <f t="shared" si="640"/>
        <v>633</v>
      </c>
      <c r="BL795" s="83">
        <f t="shared" si="621"/>
        <v>12</v>
      </c>
      <c r="BM795" s="84">
        <v>22</v>
      </c>
      <c r="BN795" s="83">
        <f t="shared" si="622"/>
        <v>34</v>
      </c>
      <c r="BO795" s="83">
        <f t="shared" si="623"/>
        <v>59</v>
      </c>
      <c r="BP795" s="83">
        <f t="shared" si="624"/>
        <v>176</v>
      </c>
      <c r="BQ795" s="83">
        <f t="shared" si="625"/>
        <v>304</v>
      </c>
      <c r="BR795" s="83">
        <f t="shared" si="626"/>
        <v>18</v>
      </c>
      <c r="BS795" s="77">
        <f t="shared" si="641"/>
        <v>557</v>
      </c>
      <c r="BT795" s="83">
        <f t="shared" si="627"/>
        <v>0</v>
      </c>
      <c r="BU795" s="77"/>
      <c r="BV795" s="83">
        <f t="shared" si="628"/>
        <v>0</v>
      </c>
      <c r="BW795" s="83">
        <f t="shared" si="629"/>
        <v>0</v>
      </c>
      <c r="BX795" s="83">
        <f t="shared" si="630"/>
        <v>0</v>
      </c>
      <c r="BY795" s="83">
        <f t="shared" si="631"/>
        <v>0</v>
      </c>
      <c r="BZ795" s="83">
        <f t="shared" si="632"/>
        <v>0</v>
      </c>
      <c r="CA795" s="77">
        <f t="shared" si="642"/>
        <v>0</v>
      </c>
      <c r="CB795" s="85">
        <v>1</v>
      </c>
      <c r="CC795" s="77">
        <v>1</v>
      </c>
      <c r="CD795" s="85">
        <v>1</v>
      </c>
      <c r="CE795" s="85">
        <v>8</v>
      </c>
      <c r="CF795" s="85">
        <v>5</v>
      </c>
      <c r="CG795" s="85">
        <v>1</v>
      </c>
      <c r="CH795" s="85">
        <v>1</v>
      </c>
      <c r="CI795" s="77">
        <f t="shared" si="643"/>
        <v>15</v>
      </c>
      <c r="CP795" s="77">
        <f t="shared" si="644"/>
        <v>0</v>
      </c>
      <c r="CQ795" s="85">
        <f t="shared" si="633"/>
        <v>3</v>
      </c>
      <c r="CR795" s="77"/>
      <c r="CS795" s="85">
        <f t="shared" si="600"/>
        <v>4</v>
      </c>
      <c r="CT795" s="85">
        <f t="shared" si="601"/>
        <v>0</v>
      </c>
      <c r="CU795" s="85">
        <f t="shared" si="602"/>
        <v>23</v>
      </c>
      <c r="CV795" s="85">
        <f t="shared" si="603"/>
        <v>37</v>
      </c>
      <c r="CW795" s="85">
        <f t="shared" si="599"/>
        <v>1</v>
      </c>
      <c r="CX795" s="77">
        <f t="shared" si="645"/>
        <v>61</v>
      </c>
      <c r="CY795" s="85">
        <v>3</v>
      </c>
      <c r="CZ795" s="85">
        <v>4</v>
      </c>
      <c r="DA795" s="85">
        <v>0</v>
      </c>
      <c r="DB795" s="85">
        <v>23</v>
      </c>
      <c r="DC795" s="85">
        <v>37</v>
      </c>
      <c r="DD795" s="85">
        <v>1</v>
      </c>
      <c r="DP795" s="85">
        <v>1</v>
      </c>
      <c r="DQ795" s="85">
        <v>2</v>
      </c>
      <c r="DR795" s="85">
        <v>7</v>
      </c>
      <c r="DS795" s="85">
        <v>7</v>
      </c>
      <c r="DT795" s="85">
        <v>6</v>
      </c>
      <c r="DU795" s="85">
        <v>0</v>
      </c>
      <c r="ET795" s="85">
        <v>9</v>
      </c>
      <c r="EU795" s="85">
        <v>19</v>
      </c>
      <c r="EV795" s="85">
        <v>9</v>
      </c>
      <c r="EW795" s="85">
        <v>77</v>
      </c>
      <c r="EX795" s="85">
        <v>213</v>
      </c>
      <c r="EY795" s="85">
        <v>12</v>
      </c>
      <c r="EZ795" s="85">
        <v>2</v>
      </c>
      <c r="FA795" s="85">
        <v>13</v>
      </c>
      <c r="FB795" s="85">
        <v>43</v>
      </c>
      <c r="FC795" s="85">
        <v>92</v>
      </c>
      <c r="FD795" s="85">
        <v>85</v>
      </c>
      <c r="FE795" s="85">
        <v>6</v>
      </c>
      <c r="FL795" s="86">
        <f t="shared" si="646"/>
        <v>270.89999999999998</v>
      </c>
      <c r="FM795" s="99">
        <f t="shared" si="634"/>
        <v>13</v>
      </c>
      <c r="FN795" s="99">
        <f t="shared" si="635"/>
        <v>2</v>
      </c>
      <c r="FO795" s="100">
        <f t="shared" si="636"/>
        <v>2.21</v>
      </c>
      <c r="FP795" s="100">
        <f t="shared" si="637"/>
        <v>342</v>
      </c>
      <c r="FQ795" s="101">
        <v>0.1959690849875895</v>
      </c>
      <c r="FR795" s="101">
        <v>0.20846110549411601</v>
      </c>
      <c r="FS795" s="101">
        <v>0.16734693877551018</v>
      </c>
      <c r="FT795" s="100" t="s">
        <v>2209</v>
      </c>
      <c r="FU795" s="100" t="s">
        <v>1899</v>
      </c>
      <c r="FV795" s="100" t="s">
        <v>1449</v>
      </c>
      <c r="FW795" s="100" t="s">
        <v>2271</v>
      </c>
      <c r="FX795" s="100" t="s">
        <v>2014</v>
      </c>
      <c r="FY795" s="100" t="s">
        <v>2364</v>
      </c>
      <c r="FZ795" s="100" t="s">
        <v>1473</v>
      </c>
      <c r="GA795" s="100" t="s">
        <v>1428</v>
      </c>
      <c r="GB795" s="100"/>
    </row>
    <row r="796" spans="1:184" hidden="1" x14ac:dyDescent="0.25">
      <c r="A796" s="32" t="s">
        <v>779</v>
      </c>
      <c r="B796" s="90" t="s">
        <v>783</v>
      </c>
      <c r="C796" s="41" t="str">
        <f>'[1]Özet tablo'!P795</f>
        <v>SAKARYA</v>
      </c>
      <c r="D796" s="41"/>
      <c r="E796" s="41"/>
      <c r="F796" s="41"/>
      <c r="G796" s="91">
        <v>51</v>
      </c>
      <c r="H796" s="91">
        <v>281</v>
      </c>
      <c r="I796" s="91">
        <v>377</v>
      </c>
      <c r="J796" s="91">
        <v>709</v>
      </c>
      <c r="K796" s="92">
        <v>41</v>
      </c>
      <c r="L796" s="92">
        <v>333</v>
      </c>
      <c r="M796" s="92">
        <v>500</v>
      </c>
      <c r="N796" s="92">
        <v>874</v>
      </c>
      <c r="O796" s="93">
        <v>62</v>
      </c>
      <c r="P796" s="40">
        <v>107</v>
      </c>
      <c r="Q796" s="94">
        <f t="shared" si="604"/>
        <v>165</v>
      </c>
      <c r="R796" s="95">
        <f t="shared" si="605"/>
        <v>0.23272214386459802</v>
      </c>
      <c r="S796" s="96">
        <v>895</v>
      </c>
      <c r="T796" s="96">
        <v>1203</v>
      </c>
      <c r="U796" s="96">
        <v>946</v>
      </c>
      <c r="V796" s="96">
        <v>1237</v>
      </c>
      <c r="W796" s="96">
        <v>2149</v>
      </c>
      <c r="X796" s="96">
        <v>3044</v>
      </c>
      <c r="Y796" s="73">
        <f t="shared" si="606"/>
        <v>4.5810055865921786</v>
      </c>
      <c r="Z796" s="73">
        <f t="shared" si="607"/>
        <v>27.680798004987533</v>
      </c>
      <c r="AA796" s="73">
        <f t="shared" si="608"/>
        <v>48.097251585623681</v>
      </c>
      <c r="AB796" s="73">
        <f t="shared" si="609"/>
        <v>36.668217775709635</v>
      </c>
      <c r="AC796" s="73">
        <f t="shared" si="610"/>
        <v>27.233902759526941</v>
      </c>
      <c r="AD796" s="97">
        <f t="shared" si="611"/>
        <v>1361</v>
      </c>
      <c r="AE796" s="40">
        <f t="shared" si="612"/>
        <v>491</v>
      </c>
      <c r="AF796" s="98">
        <v>1249</v>
      </c>
      <c r="AG796" s="98">
        <v>982</v>
      </c>
      <c r="AH796" s="98">
        <v>1231</v>
      </c>
      <c r="AI796" s="98">
        <v>911</v>
      </c>
      <c r="AJ796" s="98">
        <v>293</v>
      </c>
      <c r="AK796" s="98">
        <v>320</v>
      </c>
      <c r="AL796" s="76">
        <v>30</v>
      </c>
      <c r="AM796" s="76">
        <v>51</v>
      </c>
      <c r="AN796" s="77">
        <v>36</v>
      </c>
      <c r="AO796" s="77">
        <v>403</v>
      </c>
      <c r="AP796" s="77">
        <v>543</v>
      </c>
      <c r="AQ796" s="77">
        <v>9</v>
      </c>
      <c r="AR796" s="77">
        <f t="shared" si="638"/>
        <v>991</v>
      </c>
      <c r="AS796" s="77">
        <v>104</v>
      </c>
      <c r="AT796" s="78">
        <v>28</v>
      </c>
      <c r="AU796" s="79">
        <v>105</v>
      </c>
      <c r="AV796" s="80">
        <f t="shared" si="613"/>
        <v>25.56788166930798</v>
      </c>
      <c r="AW796" s="80">
        <f t="shared" si="614"/>
        <v>39.729225023342671</v>
      </c>
      <c r="AX796" s="80">
        <f t="shared" si="615"/>
        <v>49.176728869374315</v>
      </c>
      <c r="AY796" s="81">
        <f t="shared" si="616"/>
        <v>3.6659877800407332</v>
      </c>
      <c r="AZ796" s="81">
        <f t="shared" si="617"/>
        <v>32.737611697806663</v>
      </c>
      <c r="BA796" s="81">
        <f t="shared" si="618"/>
        <v>56.146179401993358</v>
      </c>
      <c r="BB796" s="81">
        <f t="shared" si="619"/>
        <v>44.312114989733061</v>
      </c>
      <c r="BC796" s="81">
        <f t="shared" si="620"/>
        <v>32.570905763952425</v>
      </c>
      <c r="BD796" s="82">
        <f t="shared" si="639"/>
        <v>528</v>
      </c>
      <c r="BE796" s="83">
        <v>30</v>
      </c>
      <c r="BF796" s="83">
        <v>64</v>
      </c>
      <c r="BG796" s="83">
        <v>48</v>
      </c>
      <c r="BH796" s="83">
        <v>377</v>
      </c>
      <c r="BI796" s="83">
        <v>585</v>
      </c>
      <c r="BJ796" s="83">
        <v>22</v>
      </c>
      <c r="BK796" s="77">
        <f t="shared" si="640"/>
        <v>1032</v>
      </c>
      <c r="BL796" s="83">
        <f t="shared" si="621"/>
        <v>20</v>
      </c>
      <c r="BM796" s="84">
        <v>28</v>
      </c>
      <c r="BN796" s="83">
        <f t="shared" si="622"/>
        <v>38</v>
      </c>
      <c r="BO796" s="83">
        <f t="shared" si="623"/>
        <v>30</v>
      </c>
      <c r="BP796" s="83">
        <f t="shared" si="624"/>
        <v>216</v>
      </c>
      <c r="BQ796" s="83">
        <f t="shared" si="625"/>
        <v>389</v>
      </c>
      <c r="BR796" s="83">
        <f t="shared" si="626"/>
        <v>18</v>
      </c>
      <c r="BS796" s="77">
        <f t="shared" si="641"/>
        <v>653</v>
      </c>
      <c r="BT796" s="83">
        <f t="shared" si="627"/>
        <v>3</v>
      </c>
      <c r="BU796" s="77">
        <v>14</v>
      </c>
      <c r="BV796" s="83">
        <f t="shared" si="628"/>
        <v>14</v>
      </c>
      <c r="BW796" s="83">
        <f t="shared" si="629"/>
        <v>0</v>
      </c>
      <c r="BX796" s="83">
        <f t="shared" si="630"/>
        <v>80</v>
      </c>
      <c r="BY796" s="83">
        <f t="shared" si="631"/>
        <v>133</v>
      </c>
      <c r="BZ796" s="83">
        <f t="shared" si="632"/>
        <v>4</v>
      </c>
      <c r="CA796" s="77">
        <f t="shared" si="642"/>
        <v>217</v>
      </c>
      <c r="CB796" s="85">
        <v>1</v>
      </c>
      <c r="CC796" s="77"/>
      <c r="CD796" s="85">
        <v>3</v>
      </c>
      <c r="CE796" s="85">
        <v>18</v>
      </c>
      <c r="CF796" s="85">
        <v>7</v>
      </c>
      <c r="CG796" s="85">
        <v>2</v>
      </c>
      <c r="CH796" s="85">
        <v>0</v>
      </c>
      <c r="CI796" s="77">
        <f t="shared" si="643"/>
        <v>27</v>
      </c>
      <c r="CP796" s="77">
        <f t="shared" si="644"/>
        <v>0</v>
      </c>
      <c r="CQ796" s="85">
        <f t="shared" si="633"/>
        <v>6</v>
      </c>
      <c r="CR796" s="77">
        <v>9</v>
      </c>
      <c r="CS796" s="85">
        <f t="shared" si="600"/>
        <v>9</v>
      </c>
      <c r="CT796" s="85">
        <f t="shared" si="601"/>
        <v>0</v>
      </c>
      <c r="CU796" s="85">
        <f t="shared" si="602"/>
        <v>74</v>
      </c>
      <c r="CV796" s="85">
        <f t="shared" si="603"/>
        <v>61</v>
      </c>
      <c r="CW796" s="85">
        <f t="shared" si="599"/>
        <v>0</v>
      </c>
      <c r="CX796" s="77">
        <f t="shared" si="645"/>
        <v>135</v>
      </c>
      <c r="CY796" s="85">
        <v>6</v>
      </c>
      <c r="CZ796" s="85">
        <v>9</v>
      </c>
      <c r="DA796" s="85">
        <v>0</v>
      </c>
      <c r="DB796" s="85">
        <v>74</v>
      </c>
      <c r="DC796" s="85">
        <v>61</v>
      </c>
      <c r="DD796" s="85">
        <v>0</v>
      </c>
      <c r="DV796" s="85">
        <v>2</v>
      </c>
      <c r="DW796" s="85">
        <v>8</v>
      </c>
      <c r="DX796" s="85">
        <v>0</v>
      </c>
      <c r="DY796" s="85">
        <v>33</v>
      </c>
      <c r="DZ796" s="85">
        <v>63</v>
      </c>
      <c r="EA796" s="85">
        <v>3</v>
      </c>
      <c r="EB796" s="85">
        <v>1</v>
      </c>
      <c r="EC796" s="85">
        <v>6</v>
      </c>
      <c r="ED796" s="85">
        <v>0</v>
      </c>
      <c r="EE796" s="85">
        <v>47</v>
      </c>
      <c r="EF796" s="85">
        <v>70</v>
      </c>
      <c r="EG796" s="85">
        <v>1</v>
      </c>
      <c r="ET796" s="85">
        <v>19</v>
      </c>
      <c r="EU796" s="85">
        <v>30</v>
      </c>
      <c r="EV796" s="85">
        <v>21</v>
      </c>
      <c r="EW796" s="85">
        <v>174</v>
      </c>
      <c r="EX796" s="85">
        <v>284</v>
      </c>
      <c r="EY796" s="85">
        <v>17</v>
      </c>
      <c r="EZ796" s="85">
        <v>1</v>
      </c>
      <c r="FA796" s="85">
        <v>8</v>
      </c>
      <c r="FB796" s="85">
        <v>9</v>
      </c>
      <c r="FC796" s="85">
        <v>42</v>
      </c>
      <c r="FD796" s="85">
        <v>105</v>
      </c>
      <c r="FE796" s="85">
        <v>1</v>
      </c>
      <c r="FL796" s="86">
        <f t="shared" si="646"/>
        <v>516.39999999999986</v>
      </c>
      <c r="FM796" s="99">
        <f t="shared" si="634"/>
        <v>25</v>
      </c>
      <c r="FN796" s="99">
        <f t="shared" si="635"/>
        <v>5</v>
      </c>
      <c r="FO796" s="100">
        <f t="shared" si="636"/>
        <v>4.25</v>
      </c>
      <c r="FP796" s="100">
        <f t="shared" si="637"/>
        <v>855</v>
      </c>
      <c r="FQ796" s="101">
        <v>0.20582539353769688</v>
      </c>
      <c r="FR796" s="101">
        <v>0.10514123145702092</v>
      </c>
      <c r="FS796" s="101">
        <v>0.10084006669231743</v>
      </c>
      <c r="FT796" s="100" t="s">
        <v>1961</v>
      </c>
      <c r="FU796" s="100" t="s">
        <v>2276</v>
      </c>
      <c r="FV796" s="100" t="s">
        <v>2137</v>
      </c>
      <c r="FW796" s="100" t="s">
        <v>1800</v>
      </c>
      <c r="FX796" s="100" t="s">
        <v>2114</v>
      </c>
      <c r="FY796" s="100" t="s">
        <v>2066</v>
      </c>
      <c r="FZ796" s="100" t="s">
        <v>2214</v>
      </c>
      <c r="GA796" s="100" t="s">
        <v>2020</v>
      </c>
      <c r="GB796" s="100"/>
    </row>
    <row r="797" spans="1:184" ht="15" hidden="1" customHeight="1" x14ac:dyDescent="0.25">
      <c r="A797" s="32" t="s">
        <v>779</v>
      </c>
      <c r="B797" s="90" t="s">
        <v>784</v>
      </c>
      <c r="C797" s="41" t="str">
        <f>'[1]Özet tablo'!P796</f>
        <v>SAKARYA</v>
      </c>
      <c r="D797" s="41"/>
      <c r="E797" s="41"/>
      <c r="F797" s="41"/>
      <c r="G797" s="91">
        <v>20</v>
      </c>
      <c r="H797" s="91">
        <v>128</v>
      </c>
      <c r="I797" s="91">
        <v>154</v>
      </c>
      <c r="J797" s="91">
        <v>302</v>
      </c>
      <c r="K797" s="92">
        <v>44</v>
      </c>
      <c r="L797" s="92">
        <v>112</v>
      </c>
      <c r="M797" s="92">
        <v>194</v>
      </c>
      <c r="N797" s="92">
        <v>350</v>
      </c>
      <c r="O797" s="93">
        <v>26</v>
      </c>
      <c r="P797" s="40">
        <v>36</v>
      </c>
      <c r="Q797" s="94">
        <f t="shared" ref="Q797:Q828" si="647">N797-J797</f>
        <v>48</v>
      </c>
      <c r="R797" s="95">
        <f t="shared" ref="R797:R828" si="648">(N797-J797)/J797</f>
        <v>0.15894039735099338</v>
      </c>
      <c r="S797" s="96">
        <v>235</v>
      </c>
      <c r="T797" s="96">
        <v>340</v>
      </c>
      <c r="U797" s="96">
        <v>278</v>
      </c>
      <c r="V797" s="96">
        <v>349</v>
      </c>
      <c r="W797" s="96">
        <v>618</v>
      </c>
      <c r="X797" s="96">
        <v>853</v>
      </c>
      <c r="Y797" s="73">
        <f t="shared" si="606"/>
        <v>18.723404255319149</v>
      </c>
      <c r="Z797" s="73">
        <f t="shared" si="607"/>
        <v>32.941176470588232</v>
      </c>
      <c r="AA797" s="73">
        <f t="shared" si="608"/>
        <v>66.187050359712231</v>
      </c>
      <c r="AB797" s="73">
        <f t="shared" si="609"/>
        <v>47.896440129449836</v>
      </c>
      <c r="AC797" s="73">
        <f t="shared" si="610"/>
        <v>39.859320046893316</v>
      </c>
      <c r="AD797" s="97">
        <f t="shared" si="611"/>
        <v>322</v>
      </c>
      <c r="AE797" s="40">
        <f t="shared" si="612"/>
        <v>94</v>
      </c>
      <c r="AF797" s="98">
        <v>327</v>
      </c>
      <c r="AG797" s="98">
        <v>229</v>
      </c>
      <c r="AH797" s="98">
        <v>326</v>
      </c>
      <c r="AI797" s="98">
        <v>266</v>
      </c>
      <c r="AJ797" s="98">
        <v>73</v>
      </c>
      <c r="AK797" s="98">
        <v>97</v>
      </c>
      <c r="AL797" s="76">
        <v>9</v>
      </c>
      <c r="AM797" s="76">
        <v>17</v>
      </c>
      <c r="AN797" s="77">
        <v>26</v>
      </c>
      <c r="AO797" s="77">
        <v>105</v>
      </c>
      <c r="AP797" s="77">
        <v>189</v>
      </c>
      <c r="AQ797" s="77">
        <v>8</v>
      </c>
      <c r="AR797" s="77">
        <f t="shared" si="638"/>
        <v>328</v>
      </c>
      <c r="AS797" s="77">
        <v>40</v>
      </c>
      <c r="AT797" s="78">
        <v>19</v>
      </c>
      <c r="AU797" s="79">
        <v>39</v>
      </c>
      <c r="AV797" s="80">
        <f t="shared" si="613"/>
        <v>36.969696969696969</v>
      </c>
      <c r="AW797" s="80">
        <f t="shared" si="614"/>
        <v>44.256756756756758</v>
      </c>
      <c r="AX797" s="80">
        <f t="shared" si="615"/>
        <v>59.022556390977442</v>
      </c>
      <c r="AY797" s="81">
        <f t="shared" si="616"/>
        <v>11.353711790393014</v>
      </c>
      <c r="AZ797" s="81">
        <f t="shared" si="617"/>
        <v>32.208588957055213</v>
      </c>
      <c r="BA797" s="81">
        <f t="shared" si="618"/>
        <v>72.861356932153384</v>
      </c>
      <c r="BB797" s="81">
        <f t="shared" si="619"/>
        <v>52.932330827067666</v>
      </c>
      <c r="BC797" s="81">
        <f t="shared" si="620"/>
        <v>48.063380281690144</v>
      </c>
      <c r="BD797" s="82">
        <f t="shared" si="639"/>
        <v>92</v>
      </c>
      <c r="BE797" s="83">
        <v>9</v>
      </c>
      <c r="BF797" s="83">
        <v>21</v>
      </c>
      <c r="BG797" s="83">
        <v>27</v>
      </c>
      <c r="BH797" s="83">
        <v>99</v>
      </c>
      <c r="BI797" s="83">
        <v>209</v>
      </c>
      <c r="BJ797" s="83">
        <v>10</v>
      </c>
      <c r="BK797" s="77">
        <f t="shared" si="640"/>
        <v>345</v>
      </c>
      <c r="BL797" s="83">
        <f t="shared" si="621"/>
        <v>8</v>
      </c>
      <c r="BM797" s="84">
        <v>15</v>
      </c>
      <c r="BN797" s="83">
        <f t="shared" si="622"/>
        <v>19</v>
      </c>
      <c r="BO797" s="83">
        <f t="shared" si="623"/>
        <v>24</v>
      </c>
      <c r="BP797" s="83">
        <f t="shared" si="624"/>
        <v>96</v>
      </c>
      <c r="BQ797" s="83">
        <f t="shared" si="625"/>
        <v>195</v>
      </c>
      <c r="BR797" s="83">
        <f t="shared" si="626"/>
        <v>10</v>
      </c>
      <c r="BS797" s="77">
        <f t="shared" si="641"/>
        <v>325</v>
      </c>
      <c r="BT797" s="83">
        <f t="shared" si="627"/>
        <v>0</v>
      </c>
      <c r="BU797" s="77"/>
      <c r="BV797" s="83">
        <f t="shared" si="628"/>
        <v>0</v>
      </c>
      <c r="BW797" s="83">
        <f t="shared" si="629"/>
        <v>0</v>
      </c>
      <c r="BX797" s="83">
        <f t="shared" si="630"/>
        <v>0</v>
      </c>
      <c r="BY797" s="83">
        <f t="shared" si="631"/>
        <v>0</v>
      </c>
      <c r="BZ797" s="83">
        <f t="shared" si="632"/>
        <v>0</v>
      </c>
      <c r="CA797" s="77">
        <f t="shared" si="642"/>
        <v>0</v>
      </c>
      <c r="CB797" s="85">
        <v>1</v>
      </c>
      <c r="CC797" s="77">
        <v>2</v>
      </c>
      <c r="CD797" s="85">
        <v>2</v>
      </c>
      <c r="CE797" s="85">
        <v>3</v>
      </c>
      <c r="CF797" s="85">
        <v>3</v>
      </c>
      <c r="CG797" s="85">
        <v>14</v>
      </c>
      <c r="CH797" s="85">
        <v>0</v>
      </c>
      <c r="CI797" s="77">
        <f t="shared" si="643"/>
        <v>20</v>
      </c>
      <c r="CP797" s="77">
        <f t="shared" si="644"/>
        <v>0</v>
      </c>
      <c r="CQ797" s="85">
        <f t="shared" si="633"/>
        <v>0</v>
      </c>
      <c r="CR797" s="77"/>
      <c r="CS797" s="85">
        <f t="shared" si="600"/>
        <v>0</v>
      </c>
      <c r="CT797" s="85">
        <f t="shared" si="601"/>
        <v>0</v>
      </c>
      <c r="CU797" s="85">
        <f t="shared" si="602"/>
        <v>0</v>
      </c>
      <c r="CV797" s="85">
        <f t="shared" si="603"/>
        <v>0</v>
      </c>
      <c r="CW797" s="85">
        <f t="shared" si="599"/>
        <v>0</v>
      </c>
      <c r="CX797" s="77">
        <f t="shared" si="645"/>
        <v>0</v>
      </c>
      <c r="ET797" s="85">
        <v>7</v>
      </c>
      <c r="EU797" s="85">
        <v>11</v>
      </c>
      <c r="EV797" s="85">
        <v>7</v>
      </c>
      <c r="EW797" s="85">
        <v>45</v>
      </c>
      <c r="EX797" s="85">
        <v>128</v>
      </c>
      <c r="EY797" s="85">
        <v>7</v>
      </c>
      <c r="EZ797" s="85">
        <v>1</v>
      </c>
      <c r="FA797" s="85">
        <v>8</v>
      </c>
      <c r="FB797" s="85">
        <v>17</v>
      </c>
      <c r="FC797" s="85">
        <v>51</v>
      </c>
      <c r="FD797" s="85">
        <v>67</v>
      </c>
      <c r="FE797" s="85">
        <v>3</v>
      </c>
      <c r="FL797" s="86">
        <f t="shared" si="646"/>
        <v>93.399999999999977</v>
      </c>
      <c r="FM797" s="99">
        <f t="shared" si="634"/>
        <v>4</v>
      </c>
      <c r="FN797" s="99">
        <f t="shared" si="635"/>
        <v>0</v>
      </c>
      <c r="FO797" s="100">
        <f t="shared" si="636"/>
        <v>0.68</v>
      </c>
      <c r="FP797" s="100">
        <f t="shared" si="637"/>
        <v>0</v>
      </c>
      <c r="FQ797" s="101">
        <v>0.1293436369693195</v>
      </c>
      <c r="FR797" s="101">
        <v>0.14735455566401134</v>
      </c>
      <c r="FS797" s="101">
        <v>0.12159462790598821</v>
      </c>
      <c r="FT797" s="100" t="s">
        <v>2196</v>
      </c>
      <c r="FU797" s="100" t="s">
        <v>1638</v>
      </c>
      <c r="FV797" s="100" t="s">
        <v>1839</v>
      </c>
      <c r="FW797" s="100" t="s">
        <v>1691</v>
      </c>
      <c r="FX797" s="100" t="s">
        <v>2024</v>
      </c>
      <c r="FY797" s="100" t="s">
        <v>2111</v>
      </c>
      <c r="FZ797" s="100" t="s">
        <v>2284</v>
      </c>
      <c r="GA797" s="100" t="s">
        <v>2241</v>
      </c>
      <c r="GB797" s="100"/>
    </row>
    <row r="798" spans="1:184" hidden="1" x14ac:dyDescent="0.25">
      <c r="A798" s="32" t="s">
        <v>779</v>
      </c>
      <c r="B798" s="90" t="s">
        <v>785</v>
      </c>
      <c r="C798" s="41" t="str">
        <f>'[1]Özet tablo'!P797</f>
        <v>SAKARYA</v>
      </c>
      <c r="D798" s="41"/>
      <c r="E798" s="41"/>
      <c r="F798" s="41"/>
      <c r="G798" s="91">
        <v>77</v>
      </c>
      <c r="H798" s="91">
        <v>290</v>
      </c>
      <c r="I798" s="91">
        <v>367</v>
      </c>
      <c r="J798" s="91">
        <v>734</v>
      </c>
      <c r="K798" s="92">
        <v>65</v>
      </c>
      <c r="L798" s="92">
        <v>249</v>
      </c>
      <c r="M798" s="92">
        <v>365</v>
      </c>
      <c r="N798" s="92">
        <v>679</v>
      </c>
      <c r="O798" s="93">
        <v>16</v>
      </c>
      <c r="P798" s="40">
        <v>84</v>
      </c>
      <c r="Q798" s="94">
        <f t="shared" si="647"/>
        <v>-55</v>
      </c>
      <c r="R798" s="95">
        <f t="shared" si="648"/>
        <v>-7.4931880108991822E-2</v>
      </c>
      <c r="S798" s="96">
        <v>510</v>
      </c>
      <c r="T798" s="96">
        <v>722</v>
      </c>
      <c r="U798" s="96">
        <v>522</v>
      </c>
      <c r="V798" s="96">
        <v>728</v>
      </c>
      <c r="W798" s="96">
        <v>1244</v>
      </c>
      <c r="X798" s="96">
        <v>1754</v>
      </c>
      <c r="Y798" s="73">
        <f t="shared" si="606"/>
        <v>12.745098039215685</v>
      </c>
      <c r="Z798" s="73">
        <f t="shared" si="607"/>
        <v>34.48753462603878</v>
      </c>
      <c r="AA798" s="73">
        <f t="shared" si="608"/>
        <v>56.896551724137936</v>
      </c>
      <c r="AB798" s="73">
        <f t="shared" si="609"/>
        <v>43.89067524115756</v>
      </c>
      <c r="AC798" s="73">
        <f t="shared" si="610"/>
        <v>34.83466362599772</v>
      </c>
      <c r="AD798" s="97">
        <f t="shared" si="611"/>
        <v>698</v>
      </c>
      <c r="AE798" s="40">
        <f t="shared" si="612"/>
        <v>225</v>
      </c>
      <c r="AF798" s="98">
        <v>680</v>
      </c>
      <c r="AG798" s="98">
        <v>530</v>
      </c>
      <c r="AH798" s="98">
        <v>683</v>
      </c>
      <c r="AI798" s="98">
        <v>517</v>
      </c>
      <c r="AJ798" s="98">
        <v>196</v>
      </c>
      <c r="AK798" s="98">
        <v>166</v>
      </c>
      <c r="AL798" s="76">
        <v>26</v>
      </c>
      <c r="AM798" s="76">
        <v>47</v>
      </c>
      <c r="AN798" s="77">
        <v>34</v>
      </c>
      <c r="AO798" s="77">
        <v>248</v>
      </c>
      <c r="AP798" s="77">
        <v>370</v>
      </c>
      <c r="AQ798" s="77">
        <v>10</v>
      </c>
      <c r="AR798" s="77">
        <f t="shared" si="638"/>
        <v>662</v>
      </c>
      <c r="AS798" s="77">
        <v>91</v>
      </c>
      <c r="AT798" s="78">
        <v>25</v>
      </c>
      <c r="AU798" s="79">
        <v>60</v>
      </c>
      <c r="AV798" s="80">
        <f t="shared" si="613"/>
        <v>30.850047755491882</v>
      </c>
      <c r="AW798" s="80">
        <f t="shared" si="614"/>
        <v>44.75</v>
      </c>
      <c r="AX798" s="80">
        <f t="shared" si="615"/>
        <v>55.899419729206969</v>
      </c>
      <c r="AY798" s="81">
        <f t="shared" si="616"/>
        <v>6.4150943396226419</v>
      </c>
      <c r="AZ798" s="81">
        <f t="shared" si="617"/>
        <v>36.310395314787705</v>
      </c>
      <c r="BA798" s="81">
        <f t="shared" si="618"/>
        <v>63.8148667601683</v>
      </c>
      <c r="BB798" s="81">
        <f t="shared" si="619"/>
        <v>50.358166189111756</v>
      </c>
      <c r="BC798" s="81">
        <f t="shared" si="620"/>
        <v>39.340305711987128</v>
      </c>
      <c r="BD798" s="82">
        <f t="shared" si="639"/>
        <v>258</v>
      </c>
      <c r="BE798" s="83">
        <v>27</v>
      </c>
      <c r="BF798" s="83">
        <v>44</v>
      </c>
      <c r="BG798" s="83">
        <v>32</v>
      </c>
      <c r="BH798" s="83">
        <v>239</v>
      </c>
      <c r="BI798" s="83">
        <v>392</v>
      </c>
      <c r="BJ798" s="83">
        <v>21</v>
      </c>
      <c r="BK798" s="77">
        <f t="shared" si="640"/>
        <v>684</v>
      </c>
      <c r="BL798" s="83">
        <f t="shared" si="621"/>
        <v>21</v>
      </c>
      <c r="BM798" s="84">
        <v>36</v>
      </c>
      <c r="BN798" s="83">
        <f t="shared" si="622"/>
        <v>32</v>
      </c>
      <c r="BO798" s="83">
        <f t="shared" si="623"/>
        <v>32</v>
      </c>
      <c r="BP798" s="83">
        <f t="shared" si="624"/>
        <v>188</v>
      </c>
      <c r="BQ798" s="83">
        <f t="shared" si="625"/>
        <v>332</v>
      </c>
      <c r="BR798" s="83">
        <f t="shared" si="626"/>
        <v>18</v>
      </c>
      <c r="BS798" s="77">
        <f t="shared" si="641"/>
        <v>570</v>
      </c>
      <c r="BT798" s="83">
        <f t="shared" si="627"/>
        <v>1</v>
      </c>
      <c r="BU798" s="77">
        <v>4</v>
      </c>
      <c r="BV798" s="83">
        <f t="shared" si="628"/>
        <v>4</v>
      </c>
      <c r="BW798" s="83">
        <f t="shared" si="629"/>
        <v>0</v>
      </c>
      <c r="BX798" s="83">
        <f t="shared" si="630"/>
        <v>6</v>
      </c>
      <c r="BY798" s="83">
        <f t="shared" si="631"/>
        <v>18</v>
      </c>
      <c r="BZ798" s="83">
        <f t="shared" si="632"/>
        <v>0</v>
      </c>
      <c r="CA798" s="77">
        <f t="shared" si="642"/>
        <v>24</v>
      </c>
      <c r="CC798" s="77"/>
      <c r="CI798" s="77">
        <f t="shared" si="643"/>
        <v>0</v>
      </c>
      <c r="CP798" s="77">
        <f t="shared" si="644"/>
        <v>0</v>
      </c>
      <c r="CQ798" s="85">
        <f t="shared" si="633"/>
        <v>5</v>
      </c>
      <c r="CR798" s="77">
        <v>7</v>
      </c>
      <c r="CS798" s="85">
        <f t="shared" si="600"/>
        <v>8</v>
      </c>
      <c r="CT798" s="85">
        <f t="shared" si="601"/>
        <v>0</v>
      </c>
      <c r="CU798" s="85">
        <f t="shared" si="602"/>
        <v>45</v>
      </c>
      <c r="CV798" s="85">
        <f t="shared" si="603"/>
        <v>42</v>
      </c>
      <c r="CW798" s="85">
        <f t="shared" si="599"/>
        <v>3</v>
      </c>
      <c r="CX798" s="77">
        <f t="shared" si="645"/>
        <v>90</v>
      </c>
      <c r="CY798" s="85">
        <v>5</v>
      </c>
      <c r="CZ798" s="85">
        <v>8</v>
      </c>
      <c r="DA798" s="85">
        <v>0</v>
      </c>
      <c r="DB798" s="85">
        <v>45</v>
      </c>
      <c r="DC798" s="85">
        <v>42</v>
      </c>
      <c r="DD798" s="85">
        <v>3</v>
      </c>
      <c r="EB798" s="85">
        <v>1</v>
      </c>
      <c r="EC798" s="85">
        <v>4</v>
      </c>
      <c r="ED798" s="85">
        <v>0</v>
      </c>
      <c r="EE798" s="85">
        <v>6</v>
      </c>
      <c r="EF798" s="85">
        <v>18</v>
      </c>
      <c r="EG798" s="85">
        <v>0</v>
      </c>
      <c r="EH798" s="85">
        <v>1</v>
      </c>
      <c r="EI798" s="85">
        <v>0</v>
      </c>
      <c r="EJ798" s="85">
        <v>6</v>
      </c>
      <c r="EK798" s="85">
        <v>4</v>
      </c>
      <c r="EL798" s="85">
        <v>7</v>
      </c>
      <c r="EM798" s="85">
        <v>8</v>
      </c>
      <c r="ET798" s="85">
        <v>18</v>
      </c>
      <c r="EU798" s="85">
        <v>24</v>
      </c>
      <c r="EV798" s="85">
        <v>5</v>
      </c>
      <c r="EW798" s="85">
        <v>125</v>
      </c>
      <c r="EX798" s="85">
        <v>228</v>
      </c>
      <c r="EY798" s="85">
        <v>5</v>
      </c>
      <c r="EZ798" s="85">
        <v>2</v>
      </c>
      <c r="FA798" s="85">
        <v>8</v>
      </c>
      <c r="FB798" s="85">
        <v>21</v>
      </c>
      <c r="FC798" s="85">
        <v>59</v>
      </c>
      <c r="FD798" s="85">
        <v>97</v>
      </c>
      <c r="FE798" s="85">
        <v>5</v>
      </c>
      <c r="FL798" s="86">
        <f t="shared" si="646"/>
        <v>187</v>
      </c>
      <c r="FM798" s="99">
        <f t="shared" si="634"/>
        <v>9</v>
      </c>
      <c r="FN798" s="99">
        <f t="shared" si="635"/>
        <v>1</v>
      </c>
      <c r="FO798" s="100">
        <f t="shared" si="636"/>
        <v>1.53</v>
      </c>
      <c r="FP798" s="100">
        <f t="shared" si="637"/>
        <v>171</v>
      </c>
      <c r="FQ798" s="101">
        <v>1.3993864706244903E-2</v>
      </c>
      <c r="FR798" s="101">
        <v>2.40924161545449E-2</v>
      </c>
      <c r="FS798" s="101">
        <v>-6.8690968698774529E-2</v>
      </c>
      <c r="FT798" s="100" t="s">
        <v>1607</v>
      </c>
      <c r="FU798" s="100" t="s">
        <v>2062</v>
      </c>
      <c r="FV798" s="100" t="s">
        <v>2076</v>
      </c>
      <c r="FW798" s="100" t="s">
        <v>2180</v>
      </c>
      <c r="FX798" s="100" t="s">
        <v>1764</v>
      </c>
      <c r="FY798" s="100" t="s">
        <v>2079</v>
      </c>
      <c r="FZ798" s="100" t="s">
        <v>2013</v>
      </c>
      <c r="GA798" s="100" t="s">
        <v>2312</v>
      </c>
      <c r="GB798" s="100"/>
    </row>
    <row r="799" spans="1:184" hidden="1" x14ac:dyDescent="0.25">
      <c r="A799" s="32" t="s">
        <v>779</v>
      </c>
      <c r="B799" s="90" t="s">
        <v>786</v>
      </c>
      <c r="C799" s="41" t="str">
        <f>'[1]Özet tablo'!P798</f>
        <v>SAKARYA</v>
      </c>
      <c r="D799" s="41"/>
      <c r="E799" s="41"/>
      <c r="F799" s="41"/>
      <c r="G799" s="91">
        <v>71</v>
      </c>
      <c r="H799" s="91">
        <v>365</v>
      </c>
      <c r="I799" s="91">
        <v>485</v>
      </c>
      <c r="J799" s="91">
        <v>921</v>
      </c>
      <c r="K799" s="92">
        <v>74</v>
      </c>
      <c r="L799" s="92">
        <v>396</v>
      </c>
      <c r="M799" s="92">
        <v>570</v>
      </c>
      <c r="N799" s="92">
        <v>1040</v>
      </c>
      <c r="O799" s="93">
        <v>78</v>
      </c>
      <c r="P799" s="40">
        <v>91</v>
      </c>
      <c r="Q799" s="94">
        <f t="shared" si="647"/>
        <v>119</v>
      </c>
      <c r="R799" s="95">
        <f t="shared" si="648"/>
        <v>0.12920738327904452</v>
      </c>
      <c r="S799" s="96">
        <v>795</v>
      </c>
      <c r="T799" s="96">
        <v>1127</v>
      </c>
      <c r="U799" s="96">
        <v>861</v>
      </c>
      <c r="V799" s="96">
        <v>1124</v>
      </c>
      <c r="W799" s="96">
        <v>1988</v>
      </c>
      <c r="X799" s="96">
        <v>2783</v>
      </c>
      <c r="Y799" s="73">
        <f t="shared" si="606"/>
        <v>9.3081761006289305</v>
      </c>
      <c r="Z799" s="73">
        <f t="shared" si="607"/>
        <v>35.137533274179241</v>
      </c>
      <c r="AA799" s="73">
        <f t="shared" si="608"/>
        <v>64.692218350754942</v>
      </c>
      <c r="AB799" s="73">
        <f t="shared" si="609"/>
        <v>47.937625754527161</v>
      </c>
      <c r="AC799" s="73">
        <f t="shared" si="610"/>
        <v>36.902623068630973</v>
      </c>
      <c r="AD799" s="97">
        <f t="shared" si="611"/>
        <v>1035</v>
      </c>
      <c r="AE799" s="40">
        <f t="shared" si="612"/>
        <v>304</v>
      </c>
      <c r="AF799" s="98">
        <v>1072</v>
      </c>
      <c r="AG799" s="98">
        <v>880</v>
      </c>
      <c r="AH799" s="98">
        <v>1077</v>
      </c>
      <c r="AI799" s="98">
        <v>867</v>
      </c>
      <c r="AJ799" s="98">
        <v>260</v>
      </c>
      <c r="AK799" s="98">
        <v>266</v>
      </c>
      <c r="AL799" s="76">
        <v>36</v>
      </c>
      <c r="AM799" s="76">
        <v>52</v>
      </c>
      <c r="AN799" s="77">
        <v>72</v>
      </c>
      <c r="AO799" s="77">
        <v>403</v>
      </c>
      <c r="AP799" s="77">
        <v>521</v>
      </c>
      <c r="AQ799" s="77">
        <v>7</v>
      </c>
      <c r="AR799" s="77">
        <f t="shared" si="638"/>
        <v>1003</v>
      </c>
      <c r="AS799" s="77">
        <v>109</v>
      </c>
      <c r="AT799" s="78">
        <v>50</v>
      </c>
      <c r="AU799" s="79">
        <v>108</v>
      </c>
      <c r="AV799" s="80">
        <f t="shared" si="613"/>
        <v>28.105323411562676</v>
      </c>
      <c r="AW799" s="80">
        <f t="shared" si="614"/>
        <v>42.283950617283949</v>
      </c>
      <c r="AX799" s="80">
        <f t="shared" si="615"/>
        <v>48.327566320645907</v>
      </c>
      <c r="AY799" s="81">
        <f t="shared" si="616"/>
        <v>8.1818181818181817</v>
      </c>
      <c r="AZ799" s="81">
        <f t="shared" si="617"/>
        <v>37.41875580315692</v>
      </c>
      <c r="BA799" s="81">
        <f t="shared" si="618"/>
        <v>60.248447204968947</v>
      </c>
      <c r="BB799" s="81">
        <f t="shared" si="619"/>
        <v>49.092558983666059</v>
      </c>
      <c r="BC799" s="81">
        <f t="shared" si="620"/>
        <v>37.419033383158947</v>
      </c>
      <c r="BD799" s="82">
        <f t="shared" si="639"/>
        <v>448</v>
      </c>
      <c r="BE799" s="83">
        <v>39</v>
      </c>
      <c r="BF799" s="83">
        <v>68</v>
      </c>
      <c r="BG799" s="83">
        <v>63</v>
      </c>
      <c r="BH799" s="83">
        <v>385</v>
      </c>
      <c r="BI799" s="83">
        <v>633</v>
      </c>
      <c r="BJ799" s="83">
        <v>18</v>
      </c>
      <c r="BK799" s="77">
        <f t="shared" si="640"/>
        <v>1099</v>
      </c>
      <c r="BL799" s="83">
        <f t="shared" si="621"/>
        <v>34</v>
      </c>
      <c r="BM799" s="84">
        <v>46</v>
      </c>
      <c r="BN799" s="83">
        <f t="shared" si="622"/>
        <v>59</v>
      </c>
      <c r="BO799" s="83">
        <f t="shared" si="623"/>
        <v>63</v>
      </c>
      <c r="BP799" s="83">
        <f t="shared" si="624"/>
        <v>343</v>
      </c>
      <c r="BQ799" s="83">
        <f t="shared" si="625"/>
        <v>560</v>
      </c>
      <c r="BR799" s="83">
        <f t="shared" si="626"/>
        <v>14</v>
      </c>
      <c r="BS799" s="77">
        <f t="shared" si="641"/>
        <v>980</v>
      </c>
      <c r="BT799" s="83">
        <f t="shared" si="627"/>
        <v>1</v>
      </c>
      <c r="BU799" s="77">
        <v>2</v>
      </c>
      <c r="BV799" s="83">
        <f t="shared" si="628"/>
        <v>2</v>
      </c>
      <c r="BW799" s="83">
        <f t="shared" si="629"/>
        <v>0</v>
      </c>
      <c r="BX799" s="83">
        <f t="shared" si="630"/>
        <v>3</v>
      </c>
      <c r="BY799" s="83">
        <f t="shared" si="631"/>
        <v>7</v>
      </c>
      <c r="BZ799" s="83">
        <f t="shared" si="632"/>
        <v>0</v>
      </c>
      <c r="CA799" s="77">
        <f t="shared" si="642"/>
        <v>10</v>
      </c>
      <c r="CB799" s="85">
        <v>1</v>
      </c>
      <c r="CC799" s="77"/>
      <c r="CD799" s="85">
        <v>2</v>
      </c>
      <c r="CE799" s="85">
        <v>0</v>
      </c>
      <c r="CF799" s="85">
        <v>1</v>
      </c>
      <c r="CG799" s="85">
        <v>35</v>
      </c>
      <c r="CH799" s="85">
        <v>3</v>
      </c>
      <c r="CI799" s="77">
        <f t="shared" si="643"/>
        <v>39</v>
      </c>
      <c r="CP799" s="77">
        <f t="shared" si="644"/>
        <v>0</v>
      </c>
      <c r="CQ799" s="85">
        <f t="shared" si="633"/>
        <v>3</v>
      </c>
      <c r="CR799" s="77">
        <v>4</v>
      </c>
      <c r="CS799" s="85">
        <f t="shared" si="600"/>
        <v>5</v>
      </c>
      <c r="CT799" s="85">
        <f t="shared" si="601"/>
        <v>0</v>
      </c>
      <c r="CU799" s="85">
        <f t="shared" si="602"/>
        <v>38</v>
      </c>
      <c r="CV799" s="85">
        <f t="shared" si="603"/>
        <v>31</v>
      </c>
      <c r="CW799" s="85">
        <f t="shared" si="599"/>
        <v>1</v>
      </c>
      <c r="CX799" s="77">
        <f t="shared" si="645"/>
        <v>70</v>
      </c>
      <c r="CY799" s="85">
        <v>3</v>
      </c>
      <c r="CZ799" s="85">
        <v>5</v>
      </c>
      <c r="DA799" s="85">
        <v>0</v>
      </c>
      <c r="DB799" s="85">
        <v>38</v>
      </c>
      <c r="DC799" s="85">
        <v>31</v>
      </c>
      <c r="DD799" s="85">
        <v>1</v>
      </c>
      <c r="DP799" s="85">
        <v>1</v>
      </c>
      <c r="DQ799" s="85">
        <v>2</v>
      </c>
      <c r="DR799" s="85">
        <v>6</v>
      </c>
      <c r="DS799" s="85">
        <v>18</v>
      </c>
      <c r="DT799" s="85">
        <v>12</v>
      </c>
      <c r="DU799" s="85">
        <v>0</v>
      </c>
      <c r="DV799" s="85">
        <v>1</v>
      </c>
      <c r="DW799" s="85">
        <v>2</v>
      </c>
      <c r="DX799" s="85">
        <v>0</v>
      </c>
      <c r="DY799" s="85">
        <v>3</v>
      </c>
      <c r="DZ799" s="85">
        <v>7</v>
      </c>
      <c r="EA799" s="85">
        <v>0</v>
      </c>
      <c r="ET799" s="85">
        <v>31</v>
      </c>
      <c r="EU799" s="85">
        <v>44</v>
      </c>
      <c r="EV799" s="85">
        <v>18</v>
      </c>
      <c r="EW799" s="85">
        <v>234</v>
      </c>
      <c r="EX799" s="85">
        <v>450</v>
      </c>
      <c r="EY799" s="85">
        <v>10</v>
      </c>
      <c r="EZ799" s="85">
        <v>2</v>
      </c>
      <c r="FA799" s="85">
        <v>13</v>
      </c>
      <c r="FB799" s="85">
        <v>39</v>
      </c>
      <c r="FC799" s="85">
        <v>91</v>
      </c>
      <c r="FD799" s="85">
        <v>98</v>
      </c>
      <c r="FE799" s="85">
        <v>4</v>
      </c>
      <c r="FL799" s="86">
        <f t="shared" si="646"/>
        <v>379.79999999999995</v>
      </c>
      <c r="FM799" s="99">
        <f t="shared" si="634"/>
        <v>18</v>
      </c>
      <c r="FN799" s="99">
        <f t="shared" si="635"/>
        <v>3</v>
      </c>
      <c r="FO799" s="100">
        <f t="shared" si="636"/>
        <v>3.06</v>
      </c>
      <c r="FP799" s="100">
        <f t="shared" si="637"/>
        <v>513</v>
      </c>
      <c r="FQ799" s="101">
        <v>6.375442739079111E-2</v>
      </c>
      <c r="FR799" s="101">
        <v>0.17131184877298875</v>
      </c>
      <c r="FS799" s="101">
        <v>0.37811791383219934</v>
      </c>
      <c r="FT799" s="100" t="s">
        <v>2327</v>
      </c>
      <c r="FU799" s="100" t="s">
        <v>1919</v>
      </c>
      <c r="FV799" s="100" t="s">
        <v>1609</v>
      </c>
      <c r="FW799" s="100" t="s">
        <v>1821</v>
      </c>
      <c r="FX799" s="100" t="s">
        <v>2016</v>
      </c>
      <c r="FY799" s="100" t="s">
        <v>2094</v>
      </c>
      <c r="FZ799" s="100" t="s">
        <v>2028</v>
      </c>
      <c r="GA799" s="100" t="s">
        <v>2136</v>
      </c>
      <c r="GB799" s="100"/>
    </row>
    <row r="800" spans="1:184" hidden="1" x14ac:dyDescent="0.25">
      <c r="A800" s="32" t="s">
        <v>779</v>
      </c>
      <c r="B800" s="90" t="s">
        <v>787</v>
      </c>
      <c r="C800" s="41" t="str">
        <f>'[1]Özet tablo'!P799</f>
        <v>SAKARYA</v>
      </c>
      <c r="D800" s="41"/>
      <c r="E800" s="41"/>
      <c r="F800" s="41"/>
      <c r="G800" s="91">
        <v>9</v>
      </c>
      <c r="H800" s="91">
        <v>92</v>
      </c>
      <c r="I800" s="91">
        <v>67</v>
      </c>
      <c r="J800" s="91">
        <v>168</v>
      </c>
      <c r="K800" s="92">
        <v>21</v>
      </c>
      <c r="L800" s="92">
        <v>92</v>
      </c>
      <c r="M800" s="92">
        <v>74</v>
      </c>
      <c r="N800" s="92">
        <v>187</v>
      </c>
      <c r="O800" s="93">
        <v>22</v>
      </c>
      <c r="P800" s="40">
        <v>6</v>
      </c>
      <c r="Q800" s="94">
        <f t="shared" si="647"/>
        <v>19</v>
      </c>
      <c r="R800" s="95">
        <f t="shared" si="648"/>
        <v>0.1130952380952381</v>
      </c>
      <c r="S800" s="96">
        <v>124</v>
      </c>
      <c r="T800" s="96">
        <v>199</v>
      </c>
      <c r="U800" s="96">
        <v>170</v>
      </c>
      <c r="V800" s="96">
        <v>230</v>
      </c>
      <c r="W800" s="96">
        <v>369</v>
      </c>
      <c r="X800" s="96">
        <v>493</v>
      </c>
      <c r="Y800" s="73">
        <f t="shared" si="606"/>
        <v>16.93548387096774</v>
      </c>
      <c r="Z800" s="73">
        <f t="shared" si="607"/>
        <v>46.231155778894475</v>
      </c>
      <c r="AA800" s="73">
        <f t="shared" si="608"/>
        <v>52.941176470588239</v>
      </c>
      <c r="AB800" s="73">
        <f t="shared" si="609"/>
        <v>49.322493224932252</v>
      </c>
      <c r="AC800" s="73">
        <f t="shared" si="610"/>
        <v>41.17647058823529</v>
      </c>
      <c r="AD800" s="97">
        <f t="shared" si="611"/>
        <v>187</v>
      </c>
      <c r="AE800" s="40">
        <f t="shared" si="612"/>
        <v>80</v>
      </c>
      <c r="AF800" s="98">
        <v>216</v>
      </c>
      <c r="AG800" s="98">
        <v>167</v>
      </c>
      <c r="AH800" s="98">
        <v>190</v>
      </c>
      <c r="AI800" s="98">
        <v>135</v>
      </c>
      <c r="AJ800" s="98">
        <v>61</v>
      </c>
      <c r="AK800" s="98">
        <v>58</v>
      </c>
      <c r="AL800" s="76">
        <v>8</v>
      </c>
      <c r="AM800" s="76">
        <v>12</v>
      </c>
      <c r="AN800" s="77">
        <v>16</v>
      </c>
      <c r="AO800" s="77">
        <v>80</v>
      </c>
      <c r="AP800" s="77">
        <v>83</v>
      </c>
      <c r="AQ800" s="77">
        <v>1</v>
      </c>
      <c r="AR800" s="77">
        <f t="shared" si="638"/>
        <v>180</v>
      </c>
      <c r="AS800" s="77">
        <v>14</v>
      </c>
      <c r="AT800" s="78">
        <v>20</v>
      </c>
      <c r="AU800" s="79">
        <v>40</v>
      </c>
      <c r="AV800" s="80">
        <f t="shared" si="613"/>
        <v>28.476821192052981</v>
      </c>
      <c r="AW800" s="80">
        <f t="shared" si="614"/>
        <v>46.153846153846153</v>
      </c>
      <c r="AX800" s="80">
        <f t="shared" si="615"/>
        <v>51.851851851851848</v>
      </c>
      <c r="AY800" s="81">
        <f t="shared" si="616"/>
        <v>9.5808383233532943</v>
      </c>
      <c r="AZ800" s="81">
        <f t="shared" si="617"/>
        <v>42.105263157894733</v>
      </c>
      <c r="BA800" s="81">
        <f t="shared" si="618"/>
        <v>72.959183673469383</v>
      </c>
      <c r="BB800" s="81">
        <f t="shared" si="619"/>
        <v>57.772020725388607</v>
      </c>
      <c r="BC800" s="81">
        <f t="shared" si="620"/>
        <v>43.801652892561982</v>
      </c>
      <c r="BD800" s="82">
        <f t="shared" si="639"/>
        <v>53</v>
      </c>
      <c r="BE800" s="83">
        <v>8</v>
      </c>
      <c r="BF800" s="83">
        <v>12</v>
      </c>
      <c r="BG800" s="83">
        <v>13</v>
      </c>
      <c r="BH800" s="83">
        <v>77</v>
      </c>
      <c r="BI800" s="83">
        <v>96</v>
      </c>
      <c r="BJ800" s="83">
        <v>2</v>
      </c>
      <c r="BK800" s="77">
        <f t="shared" si="640"/>
        <v>188</v>
      </c>
      <c r="BL800" s="83">
        <f t="shared" si="621"/>
        <v>7</v>
      </c>
      <c r="BM800" s="84">
        <v>10</v>
      </c>
      <c r="BN800" s="83">
        <f t="shared" si="622"/>
        <v>10</v>
      </c>
      <c r="BO800" s="83">
        <f t="shared" si="623"/>
        <v>13</v>
      </c>
      <c r="BP800" s="83">
        <f t="shared" si="624"/>
        <v>63</v>
      </c>
      <c r="BQ800" s="83">
        <f t="shared" si="625"/>
        <v>84</v>
      </c>
      <c r="BR800" s="83">
        <f t="shared" si="626"/>
        <v>2</v>
      </c>
      <c r="BS800" s="77">
        <f t="shared" si="641"/>
        <v>162</v>
      </c>
      <c r="BT800" s="83">
        <f t="shared" si="627"/>
        <v>0</v>
      </c>
      <c r="BU800" s="77"/>
      <c r="BV800" s="83">
        <f t="shared" si="628"/>
        <v>0</v>
      </c>
      <c r="BW800" s="83">
        <f t="shared" si="629"/>
        <v>0</v>
      </c>
      <c r="BX800" s="83">
        <f t="shared" si="630"/>
        <v>0</v>
      </c>
      <c r="BY800" s="83">
        <f t="shared" si="631"/>
        <v>0</v>
      </c>
      <c r="BZ800" s="83">
        <f t="shared" si="632"/>
        <v>0</v>
      </c>
      <c r="CA800" s="77">
        <f t="shared" si="642"/>
        <v>0</v>
      </c>
      <c r="CC800" s="77"/>
      <c r="CI800" s="77">
        <f t="shared" si="643"/>
        <v>0</v>
      </c>
      <c r="CP800" s="77">
        <f t="shared" si="644"/>
        <v>0</v>
      </c>
      <c r="CQ800" s="85">
        <f t="shared" si="633"/>
        <v>1</v>
      </c>
      <c r="CR800" s="77">
        <v>2</v>
      </c>
      <c r="CS800" s="85">
        <f t="shared" si="600"/>
        <v>2</v>
      </c>
      <c r="CT800" s="85">
        <f t="shared" si="601"/>
        <v>0</v>
      </c>
      <c r="CU800" s="85">
        <f t="shared" si="602"/>
        <v>14</v>
      </c>
      <c r="CV800" s="85">
        <f t="shared" si="603"/>
        <v>12</v>
      </c>
      <c r="CW800" s="85">
        <f t="shared" si="599"/>
        <v>0</v>
      </c>
      <c r="CX800" s="77">
        <f t="shared" si="645"/>
        <v>26</v>
      </c>
      <c r="CY800" s="85">
        <v>1</v>
      </c>
      <c r="CZ800" s="85">
        <v>2</v>
      </c>
      <c r="DA800" s="85">
        <v>0</v>
      </c>
      <c r="DB800" s="85">
        <v>14</v>
      </c>
      <c r="DC800" s="85">
        <v>12</v>
      </c>
      <c r="DD800" s="85">
        <v>0</v>
      </c>
      <c r="ET800" s="85">
        <v>6</v>
      </c>
      <c r="EU800" s="85">
        <v>6</v>
      </c>
      <c r="EV800" s="85">
        <v>6</v>
      </c>
      <c r="EW800" s="85">
        <v>47</v>
      </c>
      <c r="EX800" s="85">
        <v>61</v>
      </c>
      <c r="EY800" s="85">
        <v>0</v>
      </c>
      <c r="EZ800" s="85">
        <v>1</v>
      </c>
      <c r="FA800" s="85">
        <v>4</v>
      </c>
      <c r="FB800" s="85">
        <v>7</v>
      </c>
      <c r="FC800" s="85">
        <v>16</v>
      </c>
      <c r="FD800" s="85">
        <v>23</v>
      </c>
      <c r="FE800" s="85">
        <v>2</v>
      </c>
      <c r="FL800" s="86">
        <f t="shared" si="646"/>
        <v>43.499999999999972</v>
      </c>
      <c r="FM800" s="99">
        <f t="shared" si="634"/>
        <v>2</v>
      </c>
      <c r="FN800" s="99">
        <f t="shared" si="635"/>
        <v>0</v>
      </c>
      <c r="FO800" s="100">
        <f t="shared" si="636"/>
        <v>0.34</v>
      </c>
      <c r="FP800" s="100">
        <f t="shared" si="637"/>
        <v>0</v>
      </c>
      <c r="FQ800" s="101">
        <v>-2.5826167917191726E-2</v>
      </c>
      <c r="FR800" s="101">
        <v>-3.1141321996870697E-2</v>
      </c>
      <c r="FS800" s="101">
        <v>7.4909047175200735E-2</v>
      </c>
      <c r="FT800" s="100" t="s">
        <v>1785</v>
      </c>
      <c r="FU800" s="100" t="s">
        <v>1672</v>
      </c>
      <c r="FV800" s="100" t="s">
        <v>1915</v>
      </c>
      <c r="FW800" s="100" t="s">
        <v>1871</v>
      </c>
      <c r="FX800" s="100" t="s">
        <v>1507</v>
      </c>
      <c r="FY800" s="100" t="s">
        <v>1971</v>
      </c>
      <c r="FZ800" s="100" t="s">
        <v>1959</v>
      </c>
      <c r="GA800" s="100" t="s">
        <v>1769</v>
      </c>
      <c r="GB800" s="100"/>
    </row>
    <row r="801" spans="1:184" hidden="1" x14ac:dyDescent="0.25">
      <c r="A801" s="32" t="s">
        <v>779</v>
      </c>
      <c r="B801" s="90" t="s">
        <v>788</v>
      </c>
      <c r="C801" s="41" t="str">
        <f>'[1]Özet tablo'!P800</f>
        <v>SAKARYA</v>
      </c>
      <c r="D801" s="41"/>
      <c r="E801" s="41"/>
      <c r="F801" s="41"/>
      <c r="G801" s="91">
        <v>143</v>
      </c>
      <c r="H801" s="91">
        <v>430</v>
      </c>
      <c r="I801" s="91">
        <v>318</v>
      </c>
      <c r="J801" s="91">
        <v>891</v>
      </c>
      <c r="K801" s="92">
        <v>121</v>
      </c>
      <c r="L801" s="92">
        <v>419</v>
      </c>
      <c r="M801" s="92">
        <v>392</v>
      </c>
      <c r="N801" s="92">
        <v>932</v>
      </c>
      <c r="O801" s="93">
        <v>77</v>
      </c>
      <c r="P801" s="40">
        <v>48</v>
      </c>
      <c r="Q801" s="94">
        <f t="shared" si="647"/>
        <v>41</v>
      </c>
      <c r="R801" s="95">
        <f t="shared" si="648"/>
        <v>4.6015712682379348E-2</v>
      </c>
      <c r="S801" s="96">
        <v>548</v>
      </c>
      <c r="T801" s="96">
        <v>758</v>
      </c>
      <c r="U801" s="96">
        <v>608</v>
      </c>
      <c r="V801" s="96">
        <v>810</v>
      </c>
      <c r="W801" s="96">
        <v>1366</v>
      </c>
      <c r="X801" s="96">
        <v>1914</v>
      </c>
      <c r="Y801" s="73">
        <f t="shared" si="606"/>
        <v>22.080291970802921</v>
      </c>
      <c r="Z801" s="73">
        <f t="shared" si="607"/>
        <v>55.277044854881261</v>
      </c>
      <c r="AA801" s="73">
        <f t="shared" si="608"/>
        <v>69.243421052631575</v>
      </c>
      <c r="AB801" s="73">
        <f t="shared" si="609"/>
        <v>61.493411420204978</v>
      </c>
      <c r="AC801" s="73">
        <f t="shared" si="610"/>
        <v>50.208986415882976</v>
      </c>
      <c r="AD801" s="97">
        <f t="shared" si="611"/>
        <v>526</v>
      </c>
      <c r="AE801" s="40">
        <f t="shared" si="612"/>
        <v>187</v>
      </c>
      <c r="AF801" s="98">
        <v>818</v>
      </c>
      <c r="AG801" s="98">
        <v>635</v>
      </c>
      <c r="AH801" s="98">
        <v>823</v>
      </c>
      <c r="AI801" s="98">
        <v>583</v>
      </c>
      <c r="AJ801" s="98">
        <v>207</v>
      </c>
      <c r="AK801" s="98">
        <v>189</v>
      </c>
      <c r="AL801" s="76">
        <v>31</v>
      </c>
      <c r="AM801" s="76">
        <v>44</v>
      </c>
      <c r="AN801" s="77">
        <v>109</v>
      </c>
      <c r="AO801" s="77">
        <v>373</v>
      </c>
      <c r="AP801" s="77">
        <v>436</v>
      </c>
      <c r="AQ801" s="77">
        <v>12</v>
      </c>
      <c r="AR801" s="77">
        <f t="shared" si="638"/>
        <v>930</v>
      </c>
      <c r="AS801" s="77">
        <v>92</v>
      </c>
      <c r="AT801" s="78">
        <v>46</v>
      </c>
      <c r="AU801" s="79">
        <v>106</v>
      </c>
      <c r="AV801" s="80">
        <f t="shared" si="613"/>
        <v>38.177339901477829</v>
      </c>
      <c r="AW801" s="80">
        <f t="shared" si="614"/>
        <v>51.849217638691329</v>
      </c>
      <c r="AX801" s="80">
        <f t="shared" si="615"/>
        <v>61.063464837049743</v>
      </c>
      <c r="AY801" s="81">
        <f t="shared" si="616"/>
        <v>17.165354330708663</v>
      </c>
      <c r="AZ801" s="81">
        <f t="shared" si="617"/>
        <v>45.32199270959903</v>
      </c>
      <c r="BA801" s="81">
        <f t="shared" si="618"/>
        <v>74.430379746835442</v>
      </c>
      <c r="BB801" s="81">
        <f t="shared" si="619"/>
        <v>59.578425294482329</v>
      </c>
      <c r="BC801" s="81">
        <f t="shared" si="620"/>
        <v>48.912280701754383</v>
      </c>
      <c r="BD801" s="82">
        <f t="shared" si="639"/>
        <v>202</v>
      </c>
      <c r="BE801" s="83">
        <v>32</v>
      </c>
      <c r="BF801" s="83">
        <v>54</v>
      </c>
      <c r="BG801" s="83">
        <v>96</v>
      </c>
      <c r="BH801" s="83">
        <v>333</v>
      </c>
      <c r="BI801" s="83">
        <v>466</v>
      </c>
      <c r="BJ801" s="83">
        <v>23</v>
      </c>
      <c r="BK801" s="77">
        <f t="shared" si="640"/>
        <v>918</v>
      </c>
      <c r="BL801" s="83">
        <f t="shared" si="621"/>
        <v>28</v>
      </c>
      <c r="BM801" s="84">
        <v>36</v>
      </c>
      <c r="BN801" s="83">
        <f t="shared" si="622"/>
        <v>46</v>
      </c>
      <c r="BO801" s="83">
        <f t="shared" si="623"/>
        <v>62</v>
      </c>
      <c r="BP801" s="83">
        <f t="shared" si="624"/>
        <v>278</v>
      </c>
      <c r="BQ801" s="83">
        <f t="shared" si="625"/>
        <v>425</v>
      </c>
      <c r="BR801" s="83">
        <f t="shared" si="626"/>
        <v>23</v>
      </c>
      <c r="BS801" s="77">
        <f t="shared" si="641"/>
        <v>788</v>
      </c>
      <c r="BT801" s="83">
        <f t="shared" si="627"/>
        <v>1</v>
      </c>
      <c r="BU801" s="77">
        <v>4</v>
      </c>
      <c r="BV801" s="83">
        <f t="shared" si="628"/>
        <v>3</v>
      </c>
      <c r="BW801" s="83">
        <f t="shared" si="629"/>
        <v>17</v>
      </c>
      <c r="BX801" s="83">
        <f t="shared" si="630"/>
        <v>21</v>
      </c>
      <c r="BY801" s="83">
        <f t="shared" si="631"/>
        <v>23</v>
      </c>
      <c r="BZ801" s="83">
        <f t="shared" si="632"/>
        <v>0</v>
      </c>
      <c r="CA801" s="77">
        <f t="shared" si="642"/>
        <v>61</v>
      </c>
      <c r="CB801" s="85">
        <v>1</v>
      </c>
      <c r="CC801" s="77"/>
      <c r="CD801" s="85">
        <v>2</v>
      </c>
      <c r="CE801" s="85">
        <v>16</v>
      </c>
      <c r="CF801" s="85">
        <v>3</v>
      </c>
      <c r="CG801" s="85">
        <v>0</v>
      </c>
      <c r="CH801" s="85">
        <v>0</v>
      </c>
      <c r="CI801" s="77">
        <f t="shared" si="643"/>
        <v>19</v>
      </c>
      <c r="CP801" s="77">
        <f t="shared" si="644"/>
        <v>0</v>
      </c>
      <c r="CQ801" s="85">
        <f t="shared" si="633"/>
        <v>2</v>
      </c>
      <c r="CR801" s="77">
        <v>4</v>
      </c>
      <c r="CS801" s="85">
        <f t="shared" si="600"/>
        <v>3</v>
      </c>
      <c r="CT801" s="85">
        <f t="shared" si="601"/>
        <v>1</v>
      </c>
      <c r="CU801" s="85">
        <f t="shared" si="602"/>
        <v>31</v>
      </c>
      <c r="CV801" s="85">
        <f t="shared" si="603"/>
        <v>18</v>
      </c>
      <c r="CW801" s="85">
        <f t="shared" si="599"/>
        <v>0</v>
      </c>
      <c r="CX801" s="77">
        <f t="shared" si="645"/>
        <v>50</v>
      </c>
      <c r="CY801" s="85">
        <v>2</v>
      </c>
      <c r="CZ801" s="85">
        <v>3</v>
      </c>
      <c r="DA801" s="85">
        <v>1</v>
      </c>
      <c r="DB801" s="85">
        <v>31</v>
      </c>
      <c r="DC801" s="85">
        <v>18</v>
      </c>
      <c r="DD801" s="85">
        <v>0</v>
      </c>
      <c r="DP801" s="85">
        <v>1</v>
      </c>
      <c r="DQ801" s="85">
        <v>1</v>
      </c>
      <c r="DR801" s="85">
        <v>3</v>
      </c>
      <c r="DS801" s="85">
        <v>8</v>
      </c>
      <c r="DT801" s="85">
        <v>2</v>
      </c>
      <c r="DU801" s="85">
        <v>1</v>
      </c>
      <c r="EB801" s="85">
        <v>1</v>
      </c>
      <c r="EC801" s="85">
        <v>3</v>
      </c>
      <c r="ED801" s="85">
        <v>17</v>
      </c>
      <c r="EE801" s="85">
        <v>21</v>
      </c>
      <c r="EF801" s="85">
        <v>23</v>
      </c>
      <c r="EG801" s="85">
        <v>0</v>
      </c>
      <c r="ET801" s="85">
        <v>25</v>
      </c>
      <c r="EU801" s="85">
        <v>33</v>
      </c>
      <c r="EV801" s="85">
        <v>21</v>
      </c>
      <c r="EW801" s="85">
        <v>183</v>
      </c>
      <c r="EX801" s="85">
        <v>324</v>
      </c>
      <c r="EY801" s="85">
        <v>12</v>
      </c>
      <c r="EZ801" s="85">
        <v>2</v>
      </c>
      <c r="FA801" s="85">
        <v>12</v>
      </c>
      <c r="FB801" s="85">
        <v>38</v>
      </c>
      <c r="FC801" s="85">
        <v>87</v>
      </c>
      <c r="FD801" s="85">
        <v>99</v>
      </c>
      <c r="FE801" s="85">
        <v>10</v>
      </c>
      <c r="FL801" s="86">
        <f t="shared" si="646"/>
        <v>117.19999999999993</v>
      </c>
      <c r="FM801" s="99">
        <f t="shared" si="634"/>
        <v>5</v>
      </c>
      <c r="FN801" s="99">
        <f t="shared" si="635"/>
        <v>1</v>
      </c>
      <c r="FO801" s="100">
        <f t="shared" si="636"/>
        <v>0.85</v>
      </c>
      <c r="FP801" s="100">
        <f t="shared" si="637"/>
        <v>171</v>
      </c>
      <c r="FQ801" s="101">
        <v>0.1033852223051499</v>
      </c>
      <c r="FR801" s="101">
        <v>9.8726114649681312E-2</v>
      </c>
      <c r="FS801" s="101">
        <v>3.7430114659338716E-2</v>
      </c>
      <c r="FT801" s="100" t="s">
        <v>1852</v>
      </c>
      <c r="FU801" s="100" t="s">
        <v>2262</v>
      </c>
      <c r="FV801" s="100" t="s">
        <v>1802</v>
      </c>
      <c r="FW801" s="100" t="s">
        <v>2281</v>
      </c>
      <c r="FX801" s="100" t="s">
        <v>1979</v>
      </c>
      <c r="FY801" s="100" t="s">
        <v>1984</v>
      </c>
      <c r="FZ801" s="100" t="s">
        <v>1998</v>
      </c>
      <c r="GA801" s="100" t="s">
        <v>1885</v>
      </c>
      <c r="GB801" s="100"/>
    </row>
    <row r="802" spans="1:184" hidden="1" x14ac:dyDescent="0.25">
      <c r="A802" s="32" t="s">
        <v>779</v>
      </c>
      <c r="B802" s="90" t="s">
        <v>789</v>
      </c>
      <c r="C802" s="41" t="str">
        <f>'[1]Özet tablo'!P801</f>
        <v>SAKARYA</v>
      </c>
      <c r="D802" s="41"/>
      <c r="E802" s="41"/>
      <c r="F802" s="41"/>
      <c r="G802" s="91">
        <v>27</v>
      </c>
      <c r="H802" s="91">
        <v>156</v>
      </c>
      <c r="I802" s="91">
        <v>154</v>
      </c>
      <c r="J802" s="91">
        <v>337</v>
      </c>
      <c r="K802" s="92">
        <v>36</v>
      </c>
      <c r="L802" s="92">
        <v>123</v>
      </c>
      <c r="M802" s="92">
        <v>158</v>
      </c>
      <c r="N802" s="92">
        <v>317</v>
      </c>
      <c r="O802" s="93">
        <v>42</v>
      </c>
      <c r="P802" s="40">
        <v>27</v>
      </c>
      <c r="Q802" s="94">
        <f t="shared" si="647"/>
        <v>-20</v>
      </c>
      <c r="R802" s="95">
        <f t="shared" si="648"/>
        <v>-5.9347181008902079E-2</v>
      </c>
      <c r="S802" s="96">
        <v>241</v>
      </c>
      <c r="T802" s="96">
        <v>314</v>
      </c>
      <c r="U802" s="96">
        <v>238</v>
      </c>
      <c r="V802" s="96">
        <v>319</v>
      </c>
      <c r="W802" s="96">
        <v>552</v>
      </c>
      <c r="X802" s="96">
        <v>793</v>
      </c>
      <c r="Y802" s="73">
        <f t="shared" si="606"/>
        <v>14.937759336099585</v>
      </c>
      <c r="Z802" s="73">
        <f t="shared" si="607"/>
        <v>39.171974522292999</v>
      </c>
      <c r="AA802" s="73">
        <f t="shared" si="608"/>
        <v>72.689075630252091</v>
      </c>
      <c r="AB802" s="73">
        <f t="shared" si="609"/>
        <v>53.623188405797109</v>
      </c>
      <c r="AC802" s="73">
        <f t="shared" si="610"/>
        <v>41.866330390920552</v>
      </c>
      <c r="AD802" s="97">
        <f t="shared" si="611"/>
        <v>256</v>
      </c>
      <c r="AE802" s="40">
        <f t="shared" si="612"/>
        <v>65</v>
      </c>
      <c r="AF802" s="98">
        <v>331</v>
      </c>
      <c r="AG802" s="98">
        <v>260</v>
      </c>
      <c r="AH802" s="98">
        <v>323</v>
      </c>
      <c r="AI802" s="98">
        <v>227</v>
      </c>
      <c r="AJ802" s="98">
        <v>78</v>
      </c>
      <c r="AK802" s="98">
        <v>77</v>
      </c>
      <c r="AL802" s="76">
        <v>14</v>
      </c>
      <c r="AM802" s="76">
        <v>20</v>
      </c>
      <c r="AN802" s="77">
        <v>31</v>
      </c>
      <c r="AO802" s="77">
        <v>140</v>
      </c>
      <c r="AP802" s="77">
        <v>159</v>
      </c>
      <c r="AQ802" s="77">
        <v>3</v>
      </c>
      <c r="AR802" s="77">
        <f t="shared" si="638"/>
        <v>333</v>
      </c>
      <c r="AS802" s="77">
        <v>28</v>
      </c>
      <c r="AT802" s="78">
        <v>26</v>
      </c>
      <c r="AU802" s="79">
        <v>45</v>
      </c>
      <c r="AV802" s="80">
        <f t="shared" si="613"/>
        <v>33.880903490759756</v>
      </c>
      <c r="AW802" s="80">
        <f t="shared" si="614"/>
        <v>49.81818181818182</v>
      </c>
      <c r="AX802" s="80">
        <f t="shared" si="615"/>
        <v>59.030837004405292</v>
      </c>
      <c r="AY802" s="81">
        <f t="shared" si="616"/>
        <v>11.923076923076923</v>
      </c>
      <c r="AZ802" s="81">
        <f t="shared" si="617"/>
        <v>43.343653250773997</v>
      </c>
      <c r="BA802" s="81">
        <f t="shared" si="618"/>
        <v>75.409836065573771</v>
      </c>
      <c r="BB802" s="81">
        <f t="shared" si="619"/>
        <v>58.917197452229296</v>
      </c>
      <c r="BC802" s="81">
        <f t="shared" si="620"/>
        <v>46.194690265486727</v>
      </c>
      <c r="BD802" s="82">
        <f t="shared" si="639"/>
        <v>75</v>
      </c>
      <c r="BE802" s="83">
        <v>14</v>
      </c>
      <c r="BF802" s="83">
        <v>21</v>
      </c>
      <c r="BG802" s="83">
        <v>30</v>
      </c>
      <c r="BH802" s="83">
        <v>136</v>
      </c>
      <c r="BI802" s="83">
        <v>172</v>
      </c>
      <c r="BJ802" s="83">
        <v>4</v>
      </c>
      <c r="BK802" s="77">
        <f t="shared" si="640"/>
        <v>342</v>
      </c>
      <c r="BL802" s="83">
        <f t="shared" si="621"/>
        <v>13</v>
      </c>
      <c r="BM802" s="84">
        <v>20</v>
      </c>
      <c r="BN802" s="83">
        <f t="shared" si="622"/>
        <v>20</v>
      </c>
      <c r="BO802" s="83">
        <f t="shared" si="623"/>
        <v>30</v>
      </c>
      <c r="BP802" s="83">
        <f t="shared" si="624"/>
        <v>128</v>
      </c>
      <c r="BQ802" s="83">
        <f t="shared" si="625"/>
        <v>171</v>
      </c>
      <c r="BR802" s="83">
        <f t="shared" si="626"/>
        <v>4</v>
      </c>
      <c r="BS802" s="77">
        <f t="shared" si="641"/>
        <v>333</v>
      </c>
      <c r="BT802" s="83">
        <f t="shared" si="627"/>
        <v>0</v>
      </c>
      <c r="BU802" s="77"/>
      <c r="BV802" s="83">
        <f t="shared" si="628"/>
        <v>0</v>
      </c>
      <c r="BW802" s="83">
        <f t="shared" si="629"/>
        <v>0</v>
      </c>
      <c r="BX802" s="83">
        <f t="shared" si="630"/>
        <v>0</v>
      </c>
      <c r="BY802" s="83">
        <f t="shared" si="631"/>
        <v>0</v>
      </c>
      <c r="BZ802" s="83">
        <f t="shared" si="632"/>
        <v>0</v>
      </c>
      <c r="CA802" s="77">
        <f t="shared" si="642"/>
        <v>0</v>
      </c>
      <c r="CC802" s="77"/>
      <c r="CI802" s="77">
        <f t="shared" si="643"/>
        <v>0</v>
      </c>
      <c r="CP802" s="77">
        <f t="shared" si="644"/>
        <v>0</v>
      </c>
      <c r="CQ802" s="85">
        <f t="shared" si="633"/>
        <v>1</v>
      </c>
      <c r="CR802" s="77"/>
      <c r="CS802" s="85">
        <f t="shared" si="600"/>
        <v>1</v>
      </c>
      <c r="CT802" s="85">
        <f t="shared" si="601"/>
        <v>0</v>
      </c>
      <c r="CU802" s="85">
        <f t="shared" si="602"/>
        <v>8</v>
      </c>
      <c r="CV802" s="85">
        <f t="shared" si="603"/>
        <v>1</v>
      </c>
      <c r="CW802" s="85">
        <f t="shared" si="599"/>
        <v>0</v>
      </c>
      <c r="CX802" s="77">
        <f t="shared" si="645"/>
        <v>9</v>
      </c>
      <c r="CY802" s="85">
        <v>1</v>
      </c>
      <c r="CZ802" s="85">
        <v>1</v>
      </c>
      <c r="DA802" s="85">
        <v>0</v>
      </c>
      <c r="DB802" s="85">
        <v>8</v>
      </c>
      <c r="DC802" s="85">
        <v>1</v>
      </c>
      <c r="DD802" s="85">
        <v>0</v>
      </c>
      <c r="ET802" s="85">
        <v>12</v>
      </c>
      <c r="EU802" s="85">
        <v>14</v>
      </c>
      <c r="EV802" s="85">
        <v>3</v>
      </c>
      <c r="EW802" s="85">
        <v>82</v>
      </c>
      <c r="EX802" s="85">
        <v>136</v>
      </c>
      <c r="EY802" s="85">
        <v>3</v>
      </c>
      <c r="EZ802" s="85">
        <v>1</v>
      </c>
      <c r="FA802" s="85">
        <v>6</v>
      </c>
      <c r="FB802" s="85">
        <v>27</v>
      </c>
      <c r="FC802" s="85">
        <v>46</v>
      </c>
      <c r="FD802" s="85">
        <v>35</v>
      </c>
      <c r="FE802" s="85">
        <v>1</v>
      </c>
      <c r="FL802" s="86">
        <f t="shared" si="646"/>
        <v>57</v>
      </c>
      <c r="FM802" s="99">
        <f t="shared" si="634"/>
        <v>2</v>
      </c>
      <c r="FN802" s="99">
        <f t="shared" si="635"/>
        <v>0</v>
      </c>
      <c r="FO802" s="100">
        <f t="shared" si="636"/>
        <v>0.34</v>
      </c>
      <c r="FP802" s="100">
        <f t="shared" si="637"/>
        <v>0</v>
      </c>
      <c r="FQ802" s="101">
        <v>0.10157372039724979</v>
      </c>
      <c r="FR802" s="101">
        <v>-6.2720740470101052E-2</v>
      </c>
      <c r="FS802" s="101">
        <v>-3.430026127152136E-2</v>
      </c>
      <c r="FT802" s="100" t="s">
        <v>1566</v>
      </c>
      <c r="FU802" s="100" t="s">
        <v>1938</v>
      </c>
      <c r="FV802" s="100" t="s">
        <v>2359</v>
      </c>
      <c r="FW802" s="100" t="s">
        <v>2023</v>
      </c>
      <c r="FX802" s="100" t="s">
        <v>1938</v>
      </c>
      <c r="FY802" s="100" t="s">
        <v>1567</v>
      </c>
      <c r="FZ802" s="100" t="s">
        <v>1468</v>
      </c>
      <c r="GA802" s="100" t="s">
        <v>2285</v>
      </c>
      <c r="GB802" s="100"/>
    </row>
    <row r="803" spans="1:184" hidden="1" x14ac:dyDescent="0.25">
      <c r="A803" s="32" t="s">
        <v>779</v>
      </c>
      <c r="B803" s="90" t="s">
        <v>790</v>
      </c>
      <c r="C803" s="41" t="str">
        <f>'[1]Özet tablo'!P802</f>
        <v>SAKARYA</v>
      </c>
      <c r="D803" s="41"/>
      <c r="E803" s="41"/>
      <c r="F803" s="41"/>
      <c r="G803" s="91">
        <v>21</v>
      </c>
      <c r="H803" s="91">
        <v>118</v>
      </c>
      <c r="I803" s="91">
        <v>108</v>
      </c>
      <c r="J803" s="91">
        <v>247</v>
      </c>
      <c r="K803" s="92">
        <v>24</v>
      </c>
      <c r="L803" s="92">
        <v>89</v>
      </c>
      <c r="M803" s="92">
        <v>102</v>
      </c>
      <c r="N803" s="92">
        <v>215</v>
      </c>
      <c r="O803" s="93">
        <v>34</v>
      </c>
      <c r="P803" s="40">
        <v>18</v>
      </c>
      <c r="Q803" s="94">
        <f t="shared" si="647"/>
        <v>-32</v>
      </c>
      <c r="R803" s="95">
        <f t="shared" si="648"/>
        <v>-0.12955465587044535</v>
      </c>
      <c r="S803" s="96">
        <v>167</v>
      </c>
      <c r="T803" s="96">
        <v>258</v>
      </c>
      <c r="U803" s="96">
        <v>186</v>
      </c>
      <c r="V803" s="96">
        <v>254</v>
      </c>
      <c r="W803" s="96">
        <v>444</v>
      </c>
      <c r="X803" s="96">
        <v>611</v>
      </c>
      <c r="Y803" s="73">
        <f t="shared" si="606"/>
        <v>14.37125748502994</v>
      </c>
      <c r="Z803" s="73">
        <f t="shared" si="607"/>
        <v>34.496124031007753</v>
      </c>
      <c r="AA803" s="73">
        <f t="shared" si="608"/>
        <v>63.44086021505376</v>
      </c>
      <c r="AB803" s="73">
        <f t="shared" si="609"/>
        <v>46.621621621621621</v>
      </c>
      <c r="AC803" s="73">
        <f t="shared" si="610"/>
        <v>37.806873977086738</v>
      </c>
      <c r="AD803" s="97">
        <f t="shared" si="611"/>
        <v>237</v>
      </c>
      <c r="AE803" s="40">
        <f t="shared" si="612"/>
        <v>68</v>
      </c>
      <c r="AF803" s="98">
        <v>213</v>
      </c>
      <c r="AG803" s="98">
        <v>172</v>
      </c>
      <c r="AH803" s="98">
        <v>223</v>
      </c>
      <c r="AI803" s="98">
        <v>186</v>
      </c>
      <c r="AJ803" s="98">
        <v>67</v>
      </c>
      <c r="AK803" s="98">
        <v>51</v>
      </c>
      <c r="AL803" s="76">
        <v>8</v>
      </c>
      <c r="AM803" s="76">
        <v>12</v>
      </c>
      <c r="AN803" s="77">
        <v>22</v>
      </c>
      <c r="AO803" s="77">
        <v>53</v>
      </c>
      <c r="AP803" s="77">
        <v>108</v>
      </c>
      <c r="AQ803" s="77">
        <v>3</v>
      </c>
      <c r="AR803" s="77">
        <f t="shared" si="638"/>
        <v>186</v>
      </c>
      <c r="AS803" s="77">
        <v>22</v>
      </c>
      <c r="AT803" s="78">
        <v>12</v>
      </c>
      <c r="AU803" s="79">
        <v>35</v>
      </c>
      <c r="AV803" s="80">
        <f t="shared" si="613"/>
        <v>31.005586592178769</v>
      </c>
      <c r="AW803" s="80">
        <f t="shared" si="614"/>
        <v>34.718826405867972</v>
      </c>
      <c r="AX803" s="80">
        <f t="shared" si="615"/>
        <v>47.8494623655914</v>
      </c>
      <c r="AY803" s="81">
        <f t="shared" si="616"/>
        <v>12.790697674418606</v>
      </c>
      <c r="AZ803" s="81">
        <f t="shared" si="617"/>
        <v>23.766816143497756</v>
      </c>
      <c r="BA803" s="81">
        <f t="shared" si="618"/>
        <v>61.264822134387352</v>
      </c>
      <c r="BB803" s="81">
        <f t="shared" si="619"/>
        <v>43.69747899159664</v>
      </c>
      <c r="BC803" s="81">
        <f t="shared" si="620"/>
        <v>41.647058823529406</v>
      </c>
      <c r="BD803" s="82">
        <f t="shared" si="639"/>
        <v>98</v>
      </c>
      <c r="BE803" s="83">
        <v>9</v>
      </c>
      <c r="BF803" s="83">
        <v>13</v>
      </c>
      <c r="BG803" s="83">
        <v>18</v>
      </c>
      <c r="BH803" s="83">
        <v>68</v>
      </c>
      <c r="BI803" s="83">
        <v>132</v>
      </c>
      <c r="BJ803" s="83">
        <v>3</v>
      </c>
      <c r="BK803" s="77">
        <f t="shared" si="640"/>
        <v>221</v>
      </c>
      <c r="BL803" s="83">
        <f t="shared" si="621"/>
        <v>8</v>
      </c>
      <c r="BM803" s="84">
        <v>12</v>
      </c>
      <c r="BN803" s="83">
        <f t="shared" si="622"/>
        <v>11</v>
      </c>
      <c r="BO803" s="83">
        <f t="shared" si="623"/>
        <v>18</v>
      </c>
      <c r="BP803" s="83">
        <f t="shared" si="624"/>
        <v>58</v>
      </c>
      <c r="BQ803" s="83">
        <f t="shared" si="625"/>
        <v>118</v>
      </c>
      <c r="BR803" s="83">
        <f t="shared" si="626"/>
        <v>3</v>
      </c>
      <c r="BS803" s="77">
        <f t="shared" si="641"/>
        <v>197</v>
      </c>
      <c r="BT803" s="83">
        <f t="shared" si="627"/>
        <v>0</v>
      </c>
      <c r="BU803" s="77"/>
      <c r="BV803" s="83">
        <f t="shared" si="628"/>
        <v>0</v>
      </c>
      <c r="BW803" s="83">
        <f t="shared" si="629"/>
        <v>0</v>
      </c>
      <c r="BX803" s="83">
        <f t="shared" si="630"/>
        <v>0</v>
      </c>
      <c r="BY803" s="83">
        <f t="shared" si="631"/>
        <v>0</v>
      </c>
      <c r="BZ803" s="83">
        <f t="shared" si="632"/>
        <v>0</v>
      </c>
      <c r="CA803" s="77">
        <f t="shared" si="642"/>
        <v>0</v>
      </c>
      <c r="CC803" s="77"/>
      <c r="CI803" s="77">
        <f t="shared" si="643"/>
        <v>0</v>
      </c>
      <c r="CP803" s="77">
        <f t="shared" si="644"/>
        <v>0</v>
      </c>
      <c r="CQ803" s="85">
        <f t="shared" si="633"/>
        <v>1</v>
      </c>
      <c r="CR803" s="77"/>
      <c r="CS803" s="85">
        <f t="shared" si="600"/>
        <v>2</v>
      </c>
      <c r="CT803" s="85">
        <f t="shared" si="601"/>
        <v>0</v>
      </c>
      <c r="CU803" s="85">
        <f t="shared" si="602"/>
        <v>10</v>
      </c>
      <c r="CV803" s="85">
        <f t="shared" si="603"/>
        <v>14</v>
      </c>
      <c r="CW803" s="85">
        <f t="shared" si="599"/>
        <v>0</v>
      </c>
      <c r="CX803" s="77">
        <f t="shared" si="645"/>
        <v>24</v>
      </c>
      <c r="CY803" s="85">
        <v>1</v>
      </c>
      <c r="CZ803" s="85">
        <v>2</v>
      </c>
      <c r="DA803" s="85">
        <v>0</v>
      </c>
      <c r="DB803" s="85">
        <v>10</v>
      </c>
      <c r="DC803" s="85">
        <v>14</v>
      </c>
      <c r="DD803" s="85">
        <v>0</v>
      </c>
      <c r="ET803" s="85">
        <v>7</v>
      </c>
      <c r="EU803" s="85">
        <v>7</v>
      </c>
      <c r="EV803" s="85">
        <v>6</v>
      </c>
      <c r="EW803" s="85">
        <v>34</v>
      </c>
      <c r="EX803" s="85">
        <v>82</v>
      </c>
      <c r="EY803" s="85">
        <v>0</v>
      </c>
      <c r="EZ803" s="85">
        <v>1</v>
      </c>
      <c r="FA803" s="85">
        <v>4</v>
      </c>
      <c r="FB803" s="85">
        <v>12</v>
      </c>
      <c r="FC803" s="85">
        <v>24</v>
      </c>
      <c r="FD803" s="85">
        <v>36</v>
      </c>
      <c r="FE803" s="85">
        <v>3</v>
      </c>
      <c r="FL803" s="86">
        <f t="shared" si="646"/>
        <v>110.29999999999995</v>
      </c>
      <c r="FM803" s="99">
        <f t="shared" si="634"/>
        <v>5</v>
      </c>
      <c r="FN803" s="99">
        <f t="shared" si="635"/>
        <v>1</v>
      </c>
      <c r="FO803" s="100">
        <f t="shared" si="636"/>
        <v>0.85</v>
      </c>
      <c r="FP803" s="100">
        <f t="shared" si="637"/>
        <v>171</v>
      </c>
      <c r="FQ803" s="101">
        <v>0.17897505606619013</v>
      </c>
      <c r="FR803" s="101">
        <v>1.5721555797891585E-3</v>
      </c>
      <c r="FS803" s="101">
        <v>-2.0707688414660013E-2</v>
      </c>
      <c r="FT803" s="100" t="s">
        <v>1895</v>
      </c>
      <c r="FU803" s="100" t="s">
        <v>1911</v>
      </c>
      <c r="FV803" s="100" t="s">
        <v>2121</v>
      </c>
      <c r="FW803" s="100" t="s">
        <v>1508</v>
      </c>
      <c r="FX803" s="100" t="s">
        <v>2211</v>
      </c>
      <c r="FY803" s="100" t="s">
        <v>1606</v>
      </c>
      <c r="FZ803" s="100" t="s">
        <v>2317</v>
      </c>
      <c r="GA803" s="100" t="s">
        <v>1849</v>
      </c>
      <c r="GB803" s="100"/>
    </row>
    <row r="804" spans="1:184" ht="12" hidden="1" customHeight="1" x14ac:dyDescent="0.25">
      <c r="A804" s="32" t="s">
        <v>779</v>
      </c>
      <c r="B804" s="90" t="s">
        <v>791</v>
      </c>
      <c r="C804" s="41" t="str">
        <f>'[1]Özet tablo'!P803</f>
        <v>SAKARYA</v>
      </c>
      <c r="D804" s="41"/>
      <c r="E804" s="41"/>
      <c r="F804" s="41"/>
      <c r="G804" s="91">
        <v>20</v>
      </c>
      <c r="H804" s="91">
        <v>95</v>
      </c>
      <c r="I804" s="91">
        <v>146</v>
      </c>
      <c r="J804" s="91">
        <v>261</v>
      </c>
      <c r="K804" s="92">
        <v>21</v>
      </c>
      <c r="L804" s="92">
        <v>99</v>
      </c>
      <c r="M804" s="92">
        <v>201</v>
      </c>
      <c r="N804" s="92">
        <v>321</v>
      </c>
      <c r="O804" s="93">
        <v>13</v>
      </c>
      <c r="P804" s="40">
        <v>33</v>
      </c>
      <c r="Q804" s="94">
        <f t="shared" si="647"/>
        <v>60</v>
      </c>
      <c r="R804" s="95">
        <f t="shared" si="648"/>
        <v>0.22988505747126436</v>
      </c>
      <c r="S804" s="96">
        <v>300</v>
      </c>
      <c r="T804" s="96">
        <v>394</v>
      </c>
      <c r="U804" s="96">
        <v>324</v>
      </c>
      <c r="V804" s="96">
        <v>412</v>
      </c>
      <c r="W804" s="96">
        <v>718</v>
      </c>
      <c r="X804" s="96">
        <v>1018</v>
      </c>
      <c r="Y804" s="73">
        <f t="shared" si="606"/>
        <v>7.0000000000000009</v>
      </c>
      <c r="Z804" s="73">
        <f t="shared" si="607"/>
        <v>25.126903553299488</v>
      </c>
      <c r="AA804" s="73">
        <f t="shared" si="608"/>
        <v>55.864197530864203</v>
      </c>
      <c r="AB804" s="73">
        <f t="shared" si="609"/>
        <v>38.997214484679667</v>
      </c>
      <c r="AC804" s="73">
        <f t="shared" si="610"/>
        <v>29.56777996070727</v>
      </c>
      <c r="AD804" s="97">
        <f t="shared" si="611"/>
        <v>438</v>
      </c>
      <c r="AE804" s="40">
        <f t="shared" si="612"/>
        <v>143</v>
      </c>
      <c r="AF804" s="98">
        <v>399</v>
      </c>
      <c r="AG804" s="98">
        <v>284</v>
      </c>
      <c r="AH804" s="98">
        <v>393</v>
      </c>
      <c r="AI804" s="98">
        <v>307</v>
      </c>
      <c r="AJ804" s="98">
        <v>86</v>
      </c>
      <c r="AK804" s="98">
        <v>91</v>
      </c>
      <c r="AL804" s="76">
        <v>13</v>
      </c>
      <c r="AM804" s="76">
        <v>17</v>
      </c>
      <c r="AN804" s="77">
        <v>21</v>
      </c>
      <c r="AO804" s="77">
        <v>92</v>
      </c>
      <c r="AP804" s="77">
        <v>159</v>
      </c>
      <c r="AQ804" s="77">
        <v>1</v>
      </c>
      <c r="AR804" s="77">
        <f t="shared" si="638"/>
        <v>273</v>
      </c>
      <c r="AS804" s="77">
        <v>29</v>
      </c>
      <c r="AT804" s="78">
        <v>21</v>
      </c>
      <c r="AU804" s="79">
        <v>35</v>
      </c>
      <c r="AV804" s="80">
        <f t="shared" si="613"/>
        <v>25.719120135363788</v>
      </c>
      <c r="AW804" s="80">
        <f t="shared" si="614"/>
        <v>31.857142857142858</v>
      </c>
      <c r="AX804" s="80">
        <f t="shared" si="615"/>
        <v>42.671009771986974</v>
      </c>
      <c r="AY804" s="81">
        <f t="shared" si="616"/>
        <v>7.3943661971830981</v>
      </c>
      <c r="AZ804" s="81">
        <f t="shared" si="617"/>
        <v>23.409669211195929</v>
      </c>
      <c r="BA804" s="81">
        <f t="shared" si="618"/>
        <v>54.707379134860048</v>
      </c>
      <c r="BB804" s="81">
        <f t="shared" si="619"/>
        <v>39.05852417302799</v>
      </c>
      <c r="BC804" s="81">
        <f t="shared" si="620"/>
        <v>34.859675036927626</v>
      </c>
      <c r="BD804" s="82">
        <f t="shared" si="639"/>
        <v>178</v>
      </c>
      <c r="BE804" s="83">
        <v>14</v>
      </c>
      <c r="BF804" s="83">
        <v>21</v>
      </c>
      <c r="BG804" s="83">
        <v>20</v>
      </c>
      <c r="BH804" s="83">
        <v>99</v>
      </c>
      <c r="BI804" s="83">
        <v>187</v>
      </c>
      <c r="BJ804" s="83">
        <v>1</v>
      </c>
      <c r="BK804" s="77">
        <f t="shared" si="640"/>
        <v>307</v>
      </c>
      <c r="BL804" s="83">
        <f t="shared" si="621"/>
        <v>12</v>
      </c>
      <c r="BM804" s="84">
        <v>15</v>
      </c>
      <c r="BN804" s="83">
        <f t="shared" si="622"/>
        <v>18</v>
      </c>
      <c r="BO804" s="83">
        <f t="shared" si="623"/>
        <v>15</v>
      </c>
      <c r="BP804" s="83">
        <f t="shared" si="624"/>
        <v>72</v>
      </c>
      <c r="BQ804" s="83">
        <f t="shared" si="625"/>
        <v>172</v>
      </c>
      <c r="BR804" s="83">
        <f t="shared" si="626"/>
        <v>1</v>
      </c>
      <c r="BS804" s="77">
        <f t="shared" si="641"/>
        <v>260</v>
      </c>
      <c r="BT804" s="83">
        <f t="shared" si="627"/>
        <v>0</v>
      </c>
      <c r="BU804" s="77"/>
      <c r="BV804" s="83">
        <f t="shared" si="628"/>
        <v>0</v>
      </c>
      <c r="BW804" s="83">
        <f t="shared" si="629"/>
        <v>0</v>
      </c>
      <c r="BX804" s="83">
        <f t="shared" si="630"/>
        <v>0</v>
      </c>
      <c r="BY804" s="83">
        <f t="shared" si="631"/>
        <v>0</v>
      </c>
      <c r="BZ804" s="83">
        <f t="shared" si="632"/>
        <v>0</v>
      </c>
      <c r="CA804" s="77">
        <f t="shared" si="642"/>
        <v>0</v>
      </c>
      <c r="CB804" s="85">
        <v>1</v>
      </c>
      <c r="CC804" s="77">
        <v>2</v>
      </c>
      <c r="CD804" s="85">
        <v>2</v>
      </c>
      <c r="CE804" s="85">
        <v>5</v>
      </c>
      <c r="CF804" s="85">
        <v>16</v>
      </c>
      <c r="CG804" s="85">
        <v>14</v>
      </c>
      <c r="CH804" s="85">
        <v>0</v>
      </c>
      <c r="CI804" s="77">
        <f t="shared" si="643"/>
        <v>35</v>
      </c>
      <c r="CP804" s="77">
        <f t="shared" si="644"/>
        <v>0</v>
      </c>
      <c r="CQ804" s="85">
        <f t="shared" si="633"/>
        <v>1</v>
      </c>
      <c r="CR804" s="77"/>
      <c r="CS804" s="85">
        <f t="shared" si="600"/>
        <v>1</v>
      </c>
      <c r="CT804" s="85">
        <f t="shared" si="601"/>
        <v>0</v>
      </c>
      <c r="CU804" s="85">
        <f t="shared" si="602"/>
        <v>11</v>
      </c>
      <c r="CV804" s="85">
        <f t="shared" si="603"/>
        <v>1</v>
      </c>
      <c r="CW804" s="85">
        <f t="shared" si="599"/>
        <v>0</v>
      </c>
      <c r="CX804" s="77">
        <f t="shared" si="645"/>
        <v>12</v>
      </c>
      <c r="CY804" s="85">
        <v>1</v>
      </c>
      <c r="CZ804" s="85">
        <v>1</v>
      </c>
      <c r="DA804" s="85">
        <v>0</v>
      </c>
      <c r="DB804" s="85">
        <v>11</v>
      </c>
      <c r="DC804" s="85">
        <v>1</v>
      </c>
      <c r="DD804" s="85">
        <v>0</v>
      </c>
      <c r="ET804" s="85">
        <v>11</v>
      </c>
      <c r="EU804" s="85">
        <v>14</v>
      </c>
      <c r="EV804" s="85">
        <v>2</v>
      </c>
      <c r="EW804" s="85">
        <v>52</v>
      </c>
      <c r="EX804" s="85">
        <v>131</v>
      </c>
      <c r="EY804" s="85">
        <v>1</v>
      </c>
      <c r="EZ804" s="85">
        <v>1</v>
      </c>
      <c r="FA804" s="85">
        <v>4</v>
      </c>
      <c r="FB804" s="85">
        <v>13</v>
      </c>
      <c r="FC804" s="85">
        <v>20</v>
      </c>
      <c r="FD804" s="85">
        <v>41</v>
      </c>
      <c r="FE804" s="85">
        <v>0</v>
      </c>
      <c r="FL804" s="86">
        <f t="shared" si="646"/>
        <v>216.99999999999994</v>
      </c>
      <c r="FM804" s="99">
        <f t="shared" si="634"/>
        <v>10</v>
      </c>
      <c r="FN804" s="99">
        <f t="shared" si="635"/>
        <v>2</v>
      </c>
      <c r="FO804" s="100">
        <f t="shared" si="636"/>
        <v>1.7</v>
      </c>
      <c r="FP804" s="100">
        <f t="shared" si="637"/>
        <v>342</v>
      </c>
      <c r="FQ804" s="101">
        <v>9.3375805064056225E-2</v>
      </c>
      <c r="FR804" s="101">
        <v>8.7900783754898279E-2</v>
      </c>
      <c r="FS804" s="101">
        <v>7.0590185676392692E-2</v>
      </c>
      <c r="FT804" s="100" t="s">
        <v>2095</v>
      </c>
      <c r="FU804" s="100" t="s">
        <v>2162</v>
      </c>
      <c r="FV804" s="100" t="s">
        <v>2298</v>
      </c>
      <c r="FW804" s="100" t="s">
        <v>1832</v>
      </c>
      <c r="FX804" s="100" t="s">
        <v>1756</v>
      </c>
      <c r="FY804" s="100" t="s">
        <v>2303</v>
      </c>
      <c r="FZ804" s="100" t="s">
        <v>1977</v>
      </c>
      <c r="GA804" s="100" t="s">
        <v>2195</v>
      </c>
      <c r="GB804" s="100"/>
    </row>
    <row r="805" spans="1:184" hidden="1" x14ac:dyDescent="0.25">
      <c r="A805" s="32" t="s">
        <v>779</v>
      </c>
      <c r="B805" s="90" t="s">
        <v>792</v>
      </c>
      <c r="C805" s="41" t="str">
        <f>'[1]Özet tablo'!P804</f>
        <v>SAKARYA</v>
      </c>
      <c r="D805" s="41"/>
      <c r="E805" s="41"/>
      <c r="F805" s="41"/>
      <c r="G805" s="91">
        <v>112</v>
      </c>
      <c r="H805" s="91">
        <v>300</v>
      </c>
      <c r="I805" s="91">
        <v>267</v>
      </c>
      <c r="J805" s="91">
        <v>679</v>
      </c>
      <c r="K805" s="92">
        <v>96</v>
      </c>
      <c r="L805" s="92">
        <v>270</v>
      </c>
      <c r="M805" s="92">
        <v>347</v>
      </c>
      <c r="N805" s="92">
        <v>713</v>
      </c>
      <c r="O805" s="93">
        <v>15</v>
      </c>
      <c r="P805" s="40">
        <v>72</v>
      </c>
      <c r="Q805" s="94">
        <f t="shared" si="647"/>
        <v>34</v>
      </c>
      <c r="R805" s="95">
        <f t="shared" si="648"/>
        <v>5.0073637702503684E-2</v>
      </c>
      <c r="S805" s="96">
        <v>431</v>
      </c>
      <c r="T805" s="96">
        <v>631</v>
      </c>
      <c r="U805" s="96">
        <v>458</v>
      </c>
      <c r="V805" s="96">
        <v>608</v>
      </c>
      <c r="W805" s="96">
        <v>1089</v>
      </c>
      <c r="X805" s="96">
        <v>1520</v>
      </c>
      <c r="Y805" s="73">
        <f t="shared" si="606"/>
        <v>22.273781902552201</v>
      </c>
      <c r="Z805" s="73">
        <f t="shared" si="607"/>
        <v>42.789223454833596</v>
      </c>
      <c r="AA805" s="73">
        <f t="shared" si="608"/>
        <v>63.318777292576421</v>
      </c>
      <c r="AB805" s="73">
        <f t="shared" si="609"/>
        <v>51.423324150596883</v>
      </c>
      <c r="AC805" s="73">
        <f t="shared" si="610"/>
        <v>43.15789473684211</v>
      </c>
      <c r="AD805" s="97">
        <f t="shared" si="611"/>
        <v>529</v>
      </c>
      <c r="AE805" s="40">
        <f t="shared" si="612"/>
        <v>168</v>
      </c>
      <c r="AF805" s="98">
        <v>561</v>
      </c>
      <c r="AG805" s="98">
        <v>425</v>
      </c>
      <c r="AH805" s="98">
        <v>579</v>
      </c>
      <c r="AI805" s="98">
        <v>472</v>
      </c>
      <c r="AJ805" s="98">
        <v>152</v>
      </c>
      <c r="AK805" s="98">
        <v>129</v>
      </c>
      <c r="AL805" s="76">
        <v>16</v>
      </c>
      <c r="AM805" s="76">
        <v>39</v>
      </c>
      <c r="AN805" s="77">
        <v>72</v>
      </c>
      <c r="AO805" s="77">
        <v>250</v>
      </c>
      <c r="AP805" s="77">
        <v>352</v>
      </c>
      <c r="AQ805" s="77">
        <v>13</v>
      </c>
      <c r="AR805" s="77">
        <f t="shared" si="638"/>
        <v>687</v>
      </c>
      <c r="AS805" s="77">
        <v>81</v>
      </c>
      <c r="AT805" s="78">
        <v>11</v>
      </c>
      <c r="AU805" s="79">
        <v>60</v>
      </c>
      <c r="AV805" s="80">
        <f t="shared" si="613"/>
        <v>39.687848383500558</v>
      </c>
      <c r="AW805" s="80">
        <f t="shared" si="614"/>
        <v>50.808753568030454</v>
      </c>
      <c r="AX805" s="80">
        <f t="shared" si="615"/>
        <v>60.169491525423723</v>
      </c>
      <c r="AY805" s="81">
        <f t="shared" si="616"/>
        <v>16.941176470588236</v>
      </c>
      <c r="AZ805" s="81">
        <f t="shared" si="617"/>
        <v>43.177892918825563</v>
      </c>
      <c r="BA805" s="81">
        <f t="shared" si="618"/>
        <v>67.788461538461547</v>
      </c>
      <c r="BB805" s="81">
        <f t="shared" si="619"/>
        <v>55.943474646716538</v>
      </c>
      <c r="BC805" s="81">
        <f t="shared" si="620"/>
        <v>47.187797902764537</v>
      </c>
      <c r="BD805" s="82">
        <f t="shared" si="639"/>
        <v>201</v>
      </c>
      <c r="BE805" s="83">
        <v>16</v>
      </c>
      <c r="BF805" s="83">
        <v>43</v>
      </c>
      <c r="BG805" s="83">
        <v>69</v>
      </c>
      <c r="BH805" s="83">
        <v>234</v>
      </c>
      <c r="BI805" s="83">
        <v>377</v>
      </c>
      <c r="BJ805" s="83">
        <v>29</v>
      </c>
      <c r="BK805" s="77">
        <f t="shared" si="640"/>
        <v>709</v>
      </c>
      <c r="BL805" s="83">
        <f t="shared" si="621"/>
        <v>10</v>
      </c>
      <c r="BM805" s="84">
        <v>19</v>
      </c>
      <c r="BN805" s="83">
        <f t="shared" si="622"/>
        <v>28</v>
      </c>
      <c r="BO805" s="83">
        <f t="shared" si="623"/>
        <v>44</v>
      </c>
      <c r="BP805" s="83">
        <f t="shared" si="624"/>
        <v>163</v>
      </c>
      <c r="BQ805" s="83">
        <f t="shared" si="625"/>
        <v>309</v>
      </c>
      <c r="BR805" s="83">
        <f t="shared" si="626"/>
        <v>23</v>
      </c>
      <c r="BS805" s="77">
        <f t="shared" si="641"/>
        <v>539</v>
      </c>
      <c r="BT805" s="83">
        <f t="shared" si="627"/>
        <v>2</v>
      </c>
      <c r="BU805" s="77">
        <v>12</v>
      </c>
      <c r="BV805" s="83">
        <f t="shared" si="628"/>
        <v>7</v>
      </c>
      <c r="BW805" s="83">
        <f t="shared" si="629"/>
        <v>23</v>
      </c>
      <c r="BX805" s="83">
        <f t="shared" si="630"/>
        <v>22</v>
      </c>
      <c r="BY805" s="83">
        <f t="shared" si="631"/>
        <v>19</v>
      </c>
      <c r="BZ805" s="83">
        <f t="shared" si="632"/>
        <v>4</v>
      </c>
      <c r="CA805" s="77">
        <f t="shared" si="642"/>
        <v>68</v>
      </c>
      <c r="CB805" s="85">
        <v>2</v>
      </c>
      <c r="CC805" s="77">
        <v>4</v>
      </c>
      <c r="CD805" s="85">
        <v>4</v>
      </c>
      <c r="CE805" s="85">
        <v>2</v>
      </c>
      <c r="CF805" s="85">
        <v>25</v>
      </c>
      <c r="CG805" s="85">
        <v>17</v>
      </c>
      <c r="CH805" s="85">
        <v>1</v>
      </c>
      <c r="CI805" s="77">
        <f t="shared" si="643"/>
        <v>45</v>
      </c>
      <c r="CP805" s="77">
        <f t="shared" si="644"/>
        <v>0</v>
      </c>
      <c r="CQ805" s="85">
        <f t="shared" si="633"/>
        <v>2</v>
      </c>
      <c r="CR805" s="77">
        <v>4</v>
      </c>
      <c r="CS805" s="85">
        <f t="shared" si="600"/>
        <v>4</v>
      </c>
      <c r="CT805" s="85">
        <f t="shared" si="601"/>
        <v>0</v>
      </c>
      <c r="CU805" s="85">
        <f t="shared" si="602"/>
        <v>24</v>
      </c>
      <c r="CV805" s="85">
        <f t="shared" si="603"/>
        <v>32</v>
      </c>
      <c r="CW805" s="85">
        <f t="shared" si="599"/>
        <v>1</v>
      </c>
      <c r="CX805" s="77">
        <f t="shared" si="645"/>
        <v>57</v>
      </c>
      <c r="CY805" s="85">
        <v>2</v>
      </c>
      <c r="CZ805" s="85">
        <v>4</v>
      </c>
      <c r="DA805" s="85">
        <v>0</v>
      </c>
      <c r="DB805" s="85">
        <v>24</v>
      </c>
      <c r="DC805" s="85">
        <v>32</v>
      </c>
      <c r="DD805" s="85">
        <v>1</v>
      </c>
      <c r="DV805" s="85">
        <v>1</v>
      </c>
      <c r="DW805" s="85">
        <v>3</v>
      </c>
      <c r="DX805" s="85">
        <v>1</v>
      </c>
      <c r="DY805" s="85">
        <v>6</v>
      </c>
      <c r="DZ805" s="85">
        <v>9</v>
      </c>
      <c r="EA805" s="85">
        <v>1</v>
      </c>
      <c r="EB805" s="85">
        <v>1</v>
      </c>
      <c r="EC805" s="85">
        <v>4</v>
      </c>
      <c r="ED805" s="85">
        <v>22</v>
      </c>
      <c r="EE805" s="85">
        <v>16</v>
      </c>
      <c r="EF805" s="85">
        <v>10</v>
      </c>
      <c r="EG805" s="85">
        <v>3</v>
      </c>
      <c r="ET805" s="85">
        <v>8</v>
      </c>
      <c r="EU805" s="85">
        <v>20</v>
      </c>
      <c r="EV805" s="85">
        <v>18</v>
      </c>
      <c r="EW805" s="85">
        <v>116</v>
      </c>
      <c r="EX805" s="85">
        <v>235</v>
      </c>
      <c r="EY805" s="85">
        <v>18</v>
      </c>
      <c r="EZ805" s="85">
        <v>2</v>
      </c>
      <c r="FA805" s="85">
        <v>8</v>
      </c>
      <c r="FB805" s="85">
        <v>26</v>
      </c>
      <c r="FC805" s="85">
        <v>47</v>
      </c>
      <c r="FD805" s="85">
        <v>74</v>
      </c>
      <c r="FE805" s="85">
        <v>5</v>
      </c>
      <c r="FL805" s="86">
        <f t="shared" si="646"/>
        <v>109.69999999999993</v>
      </c>
      <c r="FM805" s="99">
        <f t="shared" si="634"/>
        <v>5</v>
      </c>
      <c r="FN805" s="99">
        <f t="shared" si="635"/>
        <v>1</v>
      </c>
      <c r="FO805" s="100">
        <f t="shared" si="636"/>
        <v>0.85</v>
      </c>
      <c r="FP805" s="100">
        <f t="shared" si="637"/>
        <v>171</v>
      </c>
      <c r="FQ805" s="101">
        <v>8.9425657834055886E-2</v>
      </c>
      <c r="FR805" s="101">
        <v>5.6764490700371539E-2</v>
      </c>
      <c r="FS805" s="101">
        <v>-2.2680766731294981E-2</v>
      </c>
      <c r="FT805" s="100" t="s">
        <v>1786</v>
      </c>
      <c r="FU805" s="100" t="s">
        <v>2056</v>
      </c>
      <c r="FV805" s="100" t="s">
        <v>2108</v>
      </c>
      <c r="FW805" s="100" t="s">
        <v>1999</v>
      </c>
      <c r="FX805" s="100" t="s">
        <v>1750</v>
      </c>
      <c r="FY805" s="100" t="s">
        <v>1746</v>
      </c>
      <c r="FZ805" s="100" t="s">
        <v>1545</v>
      </c>
      <c r="GA805" s="100" t="s">
        <v>1965</v>
      </c>
      <c r="GB805" s="100"/>
    </row>
    <row r="806" spans="1:184" hidden="1" x14ac:dyDescent="0.25">
      <c r="A806" s="32" t="s">
        <v>779</v>
      </c>
      <c r="B806" s="90" t="s">
        <v>793</v>
      </c>
      <c r="C806" s="41" t="str">
        <f>'[1]Özet tablo'!P805</f>
        <v>SAKARYA</v>
      </c>
      <c r="D806" s="41"/>
      <c r="E806" s="41"/>
      <c r="F806" s="41"/>
      <c r="G806" s="91">
        <v>200</v>
      </c>
      <c r="H806" s="91">
        <v>631</v>
      </c>
      <c r="I806" s="91">
        <v>774</v>
      </c>
      <c r="J806" s="91">
        <v>1605</v>
      </c>
      <c r="K806" s="92">
        <v>185</v>
      </c>
      <c r="L806" s="92">
        <v>691</v>
      </c>
      <c r="M806" s="92">
        <v>1133</v>
      </c>
      <c r="N806" s="92">
        <v>2009</v>
      </c>
      <c r="O806" s="93">
        <v>55</v>
      </c>
      <c r="P806" s="40">
        <v>250</v>
      </c>
      <c r="Q806" s="94">
        <f t="shared" si="647"/>
        <v>404</v>
      </c>
      <c r="R806" s="95">
        <f t="shared" si="648"/>
        <v>0.25171339563862927</v>
      </c>
      <c r="S806" s="96">
        <v>1105</v>
      </c>
      <c r="T806" s="96">
        <v>1527</v>
      </c>
      <c r="U806" s="96">
        <v>1174</v>
      </c>
      <c r="V806" s="96">
        <v>1557</v>
      </c>
      <c r="W806" s="96">
        <v>2701</v>
      </c>
      <c r="X806" s="96">
        <v>3806</v>
      </c>
      <c r="Y806" s="73">
        <f t="shared" si="606"/>
        <v>16.742081447963798</v>
      </c>
      <c r="Z806" s="73">
        <f t="shared" si="607"/>
        <v>45.252128356254097</v>
      </c>
      <c r="AA806" s="73">
        <f t="shared" si="608"/>
        <v>79.897785349233388</v>
      </c>
      <c r="AB806" s="73">
        <f t="shared" si="609"/>
        <v>60.310995927434284</v>
      </c>
      <c r="AC806" s="73">
        <f t="shared" si="610"/>
        <v>47.661586967945354</v>
      </c>
      <c r="AD806" s="97">
        <f t="shared" si="611"/>
        <v>1072</v>
      </c>
      <c r="AE806" s="40">
        <f t="shared" si="612"/>
        <v>236</v>
      </c>
      <c r="AF806" s="98">
        <v>1606</v>
      </c>
      <c r="AG806" s="98">
        <v>1245</v>
      </c>
      <c r="AH806" s="98">
        <v>1561</v>
      </c>
      <c r="AI806" s="98">
        <v>1203</v>
      </c>
      <c r="AJ806" s="98">
        <v>385</v>
      </c>
      <c r="AK806" s="98">
        <v>391</v>
      </c>
      <c r="AL806" s="76">
        <v>35</v>
      </c>
      <c r="AM806" s="76">
        <v>120</v>
      </c>
      <c r="AN806" s="77">
        <v>231</v>
      </c>
      <c r="AO806" s="77">
        <v>767</v>
      </c>
      <c r="AP806" s="77">
        <v>1132</v>
      </c>
      <c r="AQ806" s="77">
        <v>41</v>
      </c>
      <c r="AR806" s="77">
        <f t="shared" si="638"/>
        <v>2171</v>
      </c>
      <c r="AS806" s="77">
        <v>310</v>
      </c>
      <c r="AT806" s="78">
        <v>25</v>
      </c>
      <c r="AU806" s="79">
        <v>83</v>
      </c>
      <c r="AV806" s="80">
        <f t="shared" si="613"/>
        <v>44.689542483660134</v>
      </c>
      <c r="AW806" s="80">
        <f t="shared" si="614"/>
        <v>58.972503617945002</v>
      </c>
      <c r="AX806" s="80">
        <f t="shared" si="615"/>
        <v>71.737323358270984</v>
      </c>
      <c r="AY806" s="81">
        <f t="shared" si="616"/>
        <v>18.554216867469879</v>
      </c>
      <c r="AZ806" s="81">
        <f t="shared" si="617"/>
        <v>49.135169762972453</v>
      </c>
      <c r="BA806" s="81">
        <f t="shared" si="618"/>
        <v>78.085642317380348</v>
      </c>
      <c r="BB806" s="81">
        <f t="shared" si="619"/>
        <v>63.734518894887273</v>
      </c>
      <c r="BC806" s="81">
        <f t="shared" si="620"/>
        <v>51.923755735968932</v>
      </c>
      <c r="BD806" s="82">
        <f t="shared" si="639"/>
        <v>348</v>
      </c>
      <c r="BE806" s="83">
        <v>37</v>
      </c>
      <c r="BF806" s="83">
        <v>139</v>
      </c>
      <c r="BG806" s="83">
        <v>216</v>
      </c>
      <c r="BH806" s="83">
        <v>719</v>
      </c>
      <c r="BI806" s="83">
        <v>1196</v>
      </c>
      <c r="BJ806" s="83">
        <v>71</v>
      </c>
      <c r="BK806" s="77">
        <f t="shared" si="640"/>
        <v>2202</v>
      </c>
      <c r="BL806" s="83">
        <f t="shared" si="621"/>
        <v>20</v>
      </c>
      <c r="BM806" s="84">
        <v>53</v>
      </c>
      <c r="BN806" s="83">
        <f t="shared" si="622"/>
        <v>69</v>
      </c>
      <c r="BO806" s="83">
        <f t="shared" si="623"/>
        <v>100</v>
      </c>
      <c r="BP806" s="83">
        <f t="shared" si="624"/>
        <v>385</v>
      </c>
      <c r="BQ806" s="83">
        <f t="shared" si="625"/>
        <v>714</v>
      </c>
      <c r="BR806" s="83">
        <f t="shared" si="626"/>
        <v>46</v>
      </c>
      <c r="BS806" s="77">
        <f t="shared" si="641"/>
        <v>1245</v>
      </c>
      <c r="BT806" s="83">
        <f t="shared" si="627"/>
        <v>10</v>
      </c>
      <c r="BU806" s="77">
        <v>54</v>
      </c>
      <c r="BV806" s="83">
        <f t="shared" si="628"/>
        <v>52</v>
      </c>
      <c r="BW806" s="83">
        <f t="shared" si="629"/>
        <v>83</v>
      </c>
      <c r="BX806" s="83">
        <f t="shared" si="630"/>
        <v>202</v>
      </c>
      <c r="BY806" s="83">
        <f t="shared" si="631"/>
        <v>439</v>
      </c>
      <c r="BZ806" s="83">
        <f t="shared" si="632"/>
        <v>25</v>
      </c>
      <c r="CA806" s="77">
        <f t="shared" si="642"/>
        <v>749</v>
      </c>
      <c r="CB806" s="85">
        <v>4</v>
      </c>
      <c r="CC806" s="77">
        <v>10</v>
      </c>
      <c r="CD806" s="85">
        <v>13</v>
      </c>
      <c r="CE806" s="85">
        <v>33</v>
      </c>
      <c r="CF806" s="85">
        <v>93</v>
      </c>
      <c r="CG806" s="85">
        <v>26</v>
      </c>
      <c r="CH806" s="85">
        <v>0</v>
      </c>
      <c r="CI806" s="77">
        <f t="shared" si="643"/>
        <v>152</v>
      </c>
      <c r="CP806" s="77">
        <f t="shared" si="644"/>
        <v>0</v>
      </c>
      <c r="CQ806" s="85">
        <f t="shared" si="633"/>
        <v>3</v>
      </c>
      <c r="CR806" s="77">
        <v>3</v>
      </c>
      <c r="CS806" s="85">
        <f t="shared" si="600"/>
        <v>5</v>
      </c>
      <c r="CT806" s="85">
        <f t="shared" si="601"/>
        <v>0</v>
      </c>
      <c r="CU806" s="85">
        <f t="shared" si="602"/>
        <v>39</v>
      </c>
      <c r="CV806" s="85">
        <f t="shared" si="603"/>
        <v>17</v>
      </c>
      <c r="CW806" s="85">
        <f t="shared" si="599"/>
        <v>0</v>
      </c>
      <c r="CX806" s="77">
        <f t="shared" si="645"/>
        <v>56</v>
      </c>
      <c r="CY806" s="85">
        <v>3</v>
      </c>
      <c r="CZ806" s="85">
        <v>5</v>
      </c>
      <c r="DA806" s="85">
        <v>0</v>
      </c>
      <c r="DB806" s="85">
        <v>39</v>
      </c>
      <c r="DC806" s="85">
        <v>17</v>
      </c>
      <c r="DD806" s="85">
        <v>0</v>
      </c>
      <c r="DV806" s="85">
        <v>5</v>
      </c>
      <c r="DW806" s="85">
        <v>23</v>
      </c>
      <c r="DX806" s="85">
        <v>8</v>
      </c>
      <c r="DY806" s="85">
        <v>102</v>
      </c>
      <c r="DZ806" s="85">
        <v>203</v>
      </c>
      <c r="EA806" s="85">
        <v>17</v>
      </c>
      <c r="EB806" s="85">
        <v>5</v>
      </c>
      <c r="EC806" s="85">
        <v>29</v>
      </c>
      <c r="ED806" s="85">
        <v>75</v>
      </c>
      <c r="EE806" s="85">
        <v>100</v>
      </c>
      <c r="EF806" s="85">
        <v>236</v>
      </c>
      <c r="EG806" s="85">
        <v>8</v>
      </c>
      <c r="EH806" s="85">
        <v>1</v>
      </c>
      <c r="EI806" s="85">
        <v>8</v>
      </c>
      <c r="EJ806" s="85">
        <v>9</v>
      </c>
      <c r="EK806" s="85">
        <v>20</v>
      </c>
      <c r="EL806" s="85">
        <v>22</v>
      </c>
      <c r="EM806" s="85">
        <v>10</v>
      </c>
      <c r="ET806" s="85">
        <v>16</v>
      </c>
      <c r="EU806" s="85">
        <v>36</v>
      </c>
      <c r="EV806" s="85">
        <v>9</v>
      </c>
      <c r="EW806" s="85">
        <v>147</v>
      </c>
      <c r="EX806" s="85">
        <v>460</v>
      </c>
      <c r="EY806" s="85">
        <v>24</v>
      </c>
      <c r="EZ806" s="85">
        <v>3</v>
      </c>
      <c r="FA806" s="85">
        <v>25</v>
      </c>
      <c r="FB806" s="85">
        <v>82</v>
      </c>
      <c r="FC806" s="85">
        <v>218</v>
      </c>
      <c r="FD806" s="85">
        <v>232</v>
      </c>
      <c r="FE806" s="85">
        <v>12</v>
      </c>
      <c r="FL806" s="86">
        <f t="shared" si="646"/>
        <v>0</v>
      </c>
      <c r="FM806" s="99">
        <f t="shared" si="634"/>
        <v>0</v>
      </c>
      <c r="FN806" s="99">
        <f t="shared" si="635"/>
        <v>0</v>
      </c>
      <c r="FO806" s="100">
        <f t="shared" si="636"/>
        <v>0</v>
      </c>
      <c r="FP806" s="100">
        <f t="shared" si="637"/>
        <v>0</v>
      </c>
      <c r="FQ806" s="101">
        <v>8.3802852647073836E-2</v>
      </c>
      <c r="FR806" s="101">
        <v>0.10485668377131613</v>
      </c>
      <c r="FS806" s="101">
        <v>1.5262588631174337E-2</v>
      </c>
      <c r="FT806" s="100" t="s">
        <v>2030</v>
      </c>
      <c r="FU806" s="100" t="s">
        <v>2031</v>
      </c>
      <c r="FV806" s="100" t="s">
        <v>1554</v>
      </c>
      <c r="FW806" s="100" t="s">
        <v>1884</v>
      </c>
      <c r="FX806" s="100" t="s">
        <v>1817</v>
      </c>
      <c r="FY806" s="100" t="s">
        <v>1576</v>
      </c>
      <c r="FZ806" s="100" t="s">
        <v>1776</v>
      </c>
      <c r="GA806" s="100" t="s">
        <v>1962</v>
      </c>
      <c r="GB806" s="100"/>
    </row>
    <row r="807" spans="1:184" hidden="1" x14ac:dyDescent="0.25">
      <c r="A807" s="32" t="s">
        <v>779</v>
      </c>
      <c r="B807" s="90" t="s">
        <v>794</v>
      </c>
      <c r="C807" s="41" t="str">
        <f>'[1]Özet tablo'!P806</f>
        <v>SAKARYA</v>
      </c>
      <c r="D807" s="41"/>
      <c r="E807" s="41"/>
      <c r="F807" s="41"/>
      <c r="G807" s="91">
        <v>19</v>
      </c>
      <c r="H807" s="91">
        <v>85</v>
      </c>
      <c r="I807" s="91">
        <v>82</v>
      </c>
      <c r="J807" s="91">
        <v>186</v>
      </c>
      <c r="K807" s="92">
        <v>22</v>
      </c>
      <c r="L807" s="92">
        <v>71</v>
      </c>
      <c r="M807" s="92">
        <v>113</v>
      </c>
      <c r="N807" s="92">
        <v>206</v>
      </c>
      <c r="O807" s="93">
        <v>9</v>
      </c>
      <c r="P807" s="40">
        <v>16</v>
      </c>
      <c r="Q807" s="94">
        <f t="shared" si="647"/>
        <v>20</v>
      </c>
      <c r="R807" s="95">
        <f t="shared" si="648"/>
        <v>0.10752688172043011</v>
      </c>
      <c r="S807" s="96">
        <v>116</v>
      </c>
      <c r="T807" s="96">
        <v>160</v>
      </c>
      <c r="U807" s="96">
        <v>132</v>
      </c>
      <c r="V807" s="96">
        <v>172</v>
      </c>
      <c r="W807" s="96">
        <v>292</v>
      </c>
      <c r="X807" s="96">
        <v>408</v>
      </c>
      <c r="Y807" s="73">
        <f t="shared" si="606"/>
        <v>18.96551724137931</v>
      </c>
      <c r="Z807" s="73">
        <f t="shared" si="607"/>
        <v>44.375</v>
      </c>
      <c r="AA807" s="73">
        <f t="shared" si="608"/>
        <v>80.303030303030297</v>
      </c>
      <c r="AB807" s="73">
        <f t="shared" si="609"/>
        <v>60.61643835616438</v>
      </c>
      <c r="AC807" s="73">
        <f t="shared" si="610"/>
        <v>48.774509803921568</v>
      </c>
      <c r="AD807" s="97">
        <f t="shared" si="611"/>
        <v>115</v>
      </c>
      <c r="AE807" s="40">
        <f t="shared" si="612"/>
        <v>26</v>
      </c>
      <c r="AF807" s="98">
        <v>178</v>
      </c>
      <c r="AG807" s="98">
        <v>140</v>
      </c>
      <c r="AH807" s="98">
        <v>170</v>
      </c>
      <c r="AI807" s="98">
        <v>114</v>
      </c>
      <c r="AJ807" s="98">
        <v>43</v>
      </c>
      <c r="AK807" s="98">
        <v>40</v>
      </c>
      <c r="AL807" s="76">
        <v>6</v>
      </c>
      <c r="AM807" s="76">
        <v>12</v>
      </c>
      <c r="AN807" s="77">
        <v>29</v>
      </c>
      <c r="AO807" s="77">
        <v>91</v>
      </c>
      <c r="AP807" s="77">
        <v>99</v>
      </c>
      <c r="AQ807" s="77">
        <v>0</v>
      </c>
      <c r="AR807" s="77">
        <f t="shared" si="638"/>
        <v>219</v>
      </c>
      <c r="AS807" s="77">
        <v>18</v>
      </c>
      <c r="AT807" s="78">
        <v>6</v>
      </c>
      <c r="AU807" s="79">
        <v>23</v>
      </c>
      <c r="AV807" s="80">
        <f t="shared" si="613"/>
        <v>43.30708661417323</v>
      </c>
      <c r="AW807" s="80">
        <f t="shared" si="614"/>
        <v>60.563380281690137</v>
      </c>
      <c r="AX807" s="80">
        <f t="shared" si="615"/>
        <v>71.05263157894737</v>
      </c>
      <c r="AY807" s="81">
        <f t="shared" si="616"/>
        <v>20.714285714285715</v>
      </c>
      <c r="AZ807" s="81">
        <f t="shared" si="617"/>
        <v>53.529411764705884</v>
      </c>
      <c r="BA807" s="81">
        <f t="shared" si="618"/>
        <v>81.528662420382176</v>
      </c>
      <c r="BB807" s="81">
        <f t="shared" si="619"/>
        <v>66.972477064220186</v>
      </c>
      <c r="BC807" s="81">
        <f t="shared" si="620"/>
        <v>52.861952861952865</v>
      </c>
      <c r="BD807" s="82">
        <f t="shared" si="639"/>
        <v>29</v>
      </c>
      <c r="BE807" s="83">
        <v>6</v>
      </c>
      <c r="BF807" s="83">
        <v>13</v>
      </c>
      <c r="BG807" s="83">
        <v>26</v>
      </c>
      <c r="BH807" s="83">
        <v>83</v>
      </c>
      <c r="BI807" s="83">
        <v>114</v>
      </c>
      <c r="BJ807" s="83">
        <v>4</v>
      </c>
      <c r="BK807" s="77">
        <f t="shared" si="640"/>
        <v>227</v>
      </c>
      <c r="BL807" s="83">
        <f t="shared" si="621"/>
        <v>6</v>
      </c>
      <c r="BM807" s="84">
        <v>12</v>
      </c>
      <c r="BN807" s="83">
        <f t="shared" si="622"/>
        <v>13</v>
      </c>
      <c r="BO807" s="83">
        <f t="shared" si="623"/>
        <v>26</v>
      </c>
      <c r="BP807" s="83">
        <f t="shared" si="624"/>
        <v>83</v>
      </c>
      <c r="BQ807" s="83">
        <f t="shared" si="625"/>
        <v>114</v>
      </c>
      <c r="BR807" s="83">
        <f t="shared" si="626"/>
        <v>4</v>
      </c>
      <c r="BS807" s="77">
        <f t="shared" si="641"/>
        <v>227</v>
      </c>
      <c r="BT807" s="83">
        <f t="shared" si="627"/>
        <v>0</v>
      </c>
      <c r="BU807" s="77"/>
      <c r="BV807" s="83">
        <f t="shared" si="628"/>
        <v>0</v>
      </c>
      <c r="BW807" s="83">
        <f t="shared" si="629"/>
        <v>0</v>
      </c>
      <c r="BX807" s="83">
        <f t="shared" si="630"/>
        <v>0</v>
      </c>
      <c r="BY807" s="83">
        <f t="shared" si="631"/>
        <v>0</v>
      </c>
      <c r="BZ807" s="83">
        <f t="shared" si="632"/>
        <v>0</v>
      </c>
      <c r="CA807" s="77">
        <f t="shared" si="642"/>
        <v>0</v>
      </c>
      <c r="CC807" s="77"/>
      <c r="CI807" s="77">
        <f t="shared" si="643"/>
        <v>0</v>
      </c>
      <c r="CP807" s="77">
        <f t="shared" si="644"/>
        <v>0</v>
      </c>
      <c r="CQ807" s="85">
        <f t="shared" si="633"/>
        <v>0</v>
      </c>
      <c r="CR807" s="77"/>
      <c r="CS807" s="85">
        <f t="shared" si="600"/>
        <v>0</v>
      </c>
      <c r="CT807" s="85">
        <f t="shared" si="601"/>
        <v>0</v>
      </c>
      <c r="CU807" s="85">
        <f t="shared" si="602"/>
        <v>0</v>
      </c>
      <c r="CV807" s="85">
        <f t="shared" si="603"/>
        <v>0</v>
      </c>
      <c r="CW807" s="85">
        <f t="shared" si="599"/>
        <v>0</v>
      </c>
      <c r="CX807" s="77">
        <f t="shared" si="645"/>
        <v>0</v>
      </c>
      <c r="ET807" s="85">
        <v>5</v>
      </c>
      <c r="EU807" s="85">
        <v>7</v>
      </c>
      <c r="EV807" s="85">
        <v>7</v>
      </c>
      <c r="EW807" s="85">
        <v>33</v>
      </c>
      <c r="EX807" s="85">
        <v>62</v>
      </c>
      <c r="EY807" s="85">
        <v>2</v>
      </c>
      <c r="EZ807" s="85">
        <v>1</v>
      </c>
      <c r="FA807" s="85">
        <v>6</v>
      </c>
      <c r="FB807" s="85">
        <v>19</v>
      </c>
      <c r="FC807" s="85">
        <v>50</v>
      </c>
      <c r="FD807" s="85">
        <v>52</v>
      </c>
      <c r="FE807" s="85">
        <v>2</v>
      </c>
      <c r="FL807" s="86">
        <f t="shared" si="646"/>
        <v>2.7999999999999829</v>
      </c>
      <c r="FM807" s="99">
        <f t="shared" si="634"/>
        <v>0</v>
      </c>
      <c r="FN807" s="99">
        <f t="shared" si="635"/>
        <v>0</v>
      </c>
      <c r="FO807" s="100">
        <f t="shared" si="636"/>
        <v>0</v>
      </c>
      <c r="FP807" s="100">
        <f t="shared" si="637"/>
        <v>0</v>
      </c>
      <c r="FQ807" s="101">
        <v>0.37274220032840721</v>
      </c>
      <c r="FR807" s="101">
        <v>0.21373456790123455</v>
      </c>
      <c r="FS807" s="101">
        <v>0.20155038759689928</v>
      </c>
      <c r="FT807" s="100" t="s">
        <v>1822</v>
      </c>
      <c r="FU807" s="100" t="s">
        <v>1908</v>
      </c>
      <c r="FV807" s="100" t="s">
        <v>1854</v>
      </c>
      <c r="FW807" s="100" t="s">
        <v>2025</v>
      </c>
      <c r="FX807" s="100" t="s">
        <v>2293</v>
      </c>
      <c r="FY807" s="100" t="s">
        <v>2369</v>
      </c>
      <c r="FZ807" s="100" t="s">
        <v>2349</v>
      </c>
      <c r="GA807" s="100" t="s">
        <v>2258</v>
      </c>
      <c r="GB807" s="100"/>
    </row>
    <row r="808" spans="1:184" hidden="1" x14ac:dyDescent="0.25">
      <c r="A808" s="32" t="s">
        <v>779</v>
      </c>
      <c r="B808" s="90" t="s">
        <v>795</v>
      </c>
      <c r="C808" s="41" t="str">
        <f>'[1]Özet tablo'!P807</f>
        <v>SAKARYA</v>
      </c>
      <c r="D808" s="41"/>
      <c r="E808" s="41"/>
      <c r="F808" s="41"/>
      <c r="G808" s="91">
        <v>4</v>
      </c>
      <c r="H808" s="91">
        <v>19</v>
      </c>
      <c r="I808" s="91">
        <v>31</v>
      </c>
      <c r="J808" s="91">
        <v>54</v>
      </c>
      <c r="K808" s="92">
        <v>6</v>
      </c>
      <c r="L808" s="92">
        <v>15</v>
      </c>
      <c r="M808" s="92">
        <v>24</v>
      </c>
      <c r="N808" s="92">
        <v>45</v>
      </c>
      <c r="O808" s="93">
        <v>3</v>
      </c>
      <c r="P808" s="40">
        <v>6</v>
      </c>
      <c r="Q808" s="94">
        <f t="shared" si="647"/>
        <v>-9</v>
      </c>
      <c r="R808" s="95">
        <f t="shared" si="648"/>
        <v>-0.16666666666666666</v>
      </c>
      <c r="S808" s="96">
        <v>66</v>
      </c>
      <c r="T808" s="96">
        <v>81</v>
      </c>
      <c r="U808" s="96">
        <v>62</v>
      </c>
      <c r="V808" s="96">
        <v>83</v>
      </c>
      <c r="W808" s="96">
        <v>143</v>
      </c>
      <c r="X808" s="96">
        <v>209</v>
      </c>
      <c r="Y808" s="73">
        <f t="shared" si="606"/>
        <v>9.0909090909090917</v>
      </c>
      <c r="Z808" s="73">
        <f t="shared" si="607"/>
        <v>18.518518518518519</v>
      </c>
      <c r="AA808" s="73">
        <f t="shared" si="608"/>
        <v>33.87096774193548</v>
      </c>
      <c r="AB808" s="73">
        <f t="shared" si="609"/>
        <v>25.174825174825177</v>
      </c>
      <c r="AC808" s="73">
        <f t="shared" si="610"/>
        <v>20.095693779904305</v>
      </c>
      <c r="AD808" s="97">
        <f t="shared" si="611"/>
        <v>107</v>
      </c>
      <c r="AE808" s="40">
        <f t="shared" si="612"/>
        <v>41</v>
      </c>
      <c r="AF808" s="98">
        <v>85</v>
      </c>
      <c r="AG808" s="98">
        <v>59</v>
      </c>
      <c r="AH808" s="98">
        <v>94</v>
      </c>
      <c r="AI808" s="98">
        <v>63</v>
      </c>
      <c r="AJ808" s="98">
        <v>23</v>
      </c>
      <c r="AK808" s="98">
        <v>17</v>
      </c>
      <c r="AL808" s="76">
        <v>1</v>
      </c>
      <c r="AM808" s="76">
        <v>5</v>
      </c>
      <c r="AN808" s="77">
        <v>5</v>
      </c>
      <c r="AO808" s="77">
        <v>20</v>
      </c>
      <c r="AP808" s="77">
        <v>21</v>
      </c>
      <c r="AQ808" s="77">
        <v>1</v>
      </c>
      <c r="AR808" s="77">
        <f t="shared" si="638"/>
        <v>47</v>
      </c>
      <c r="AS808" s="77">
        <v>8</v>
      </c>
      <c r="AT808" s="78">
        <v>3</v>
      </c>
      <c r="AU808" s="79">
        <v>11</v>
      </c>
      <c r="AV808" s="80">
        <f t="shared" si="613"/>
        <v>15.573770491803279</v>
      </c>
      <c r="AW808" s="80">
        <f t="shared" si="614"/>
        <v>21.656050955414013</v>
      </c>
      <c r="AX808" s="80">
        <f t="shared" si="615"/>
        <v>22.222222222222221</v>
      </c>
      <c r="AY808" s="81">
        <f t="shared" si="616"/>
        <v>8.4745762711864394</v>
      </c>
      <c r="AZ808" s="81">
        <f t="shared" si="617"/>
        <v>21.276595744680851</v>
      </c>
      <c r="BA808" s="81">
        <f t="shared" si="618"/>
        <v>40.697674418604649</v>
      </c>
      <c r="BB808" s="81">
        <f t="shared" si="619"/>
        <v>30.555555555555557</v>
      </c>
      <c r="BC808" s="81">
        <f t="shared" si="620"/>
        <v>27.586206896551722</v>
      </c>
      <c r="BD808" s="82">
        <f t="shared" si="639"/>
        <v>51</v>
      </c>
      <c r="BE808" s="83">
        <v>1</v>
      </c>
      <c r="BF808" s="83">
        <v>2</v>
      </c>
      <c r="BG808" s="83">
        <v>4</v>
      </c>
      <c r="BH808" s="83">
        <v>21</v>
      </c>
      <c r="BI808" s="83">
        <v>21</v>
      </c>
      <c r="BJ808" s="83">
        <v>1</v>
      </c>
      <c r="BK808" s="77">
        <f t="shared" si="640"/>
        <v>47</v>
      </c>
      <c r="BL808" s="83">
        <f t="shared" si="621"/>
        <v>1</v>
      </c>
      <c r="BM808" s="84">
        <v>5</v>
      </c>
      <c r="BN808" s="83">
        <f t="shared" si="622"/>
        <v>2</v>
      </c>
      <c r="BO808" s="83">
        <f t="shared" si="623"/>
        <v>4</v>
      </c>
      <c r="BP808" s="83">
        <f t="shared" si="624"/>
        <v>21</v>
      </c>
      <c r="BQ808" s="83">
        <f t="shared" si="625"/>
        <v>21</v>
      </c>
      <c r="BR808" s="83">
        <f t="shared" si="626"/>
        <v>1</v>
      </c>
      <c r="BS808" s="77">
        <f t="shared" si="641"/>
        <v>47</v>
      </c>
      <c r="BT808" s="83">
        <f t="shared" si="627"/>
        <v>0</v>
      </c>
      <c r="BU808" s="77"/>
      <c r="BV808" s="83">
        <f t="shared" si="628"/>
        <v>0</v>
      </c>
      <c r="BW808" s="83">
        <f t="shared" si="629"/>
        <v>0</v>
      </c>
      <c r="BX808" s="83">
        <f t="shared" si="630"/>
        <v>0</v>
      </c>
      <c r="BY808" s="83">
        <f t="shared" si="631"/>
        <v>0</v>
      </c>
      <c r="BZ808" s="83">
        <f t="shared" si="632"/>
        <v>0</v>
      </c>
      <c r="CA808" s="77">
        <f t="shared" si="642"/>
        <v>0</v>
      </c>
      <c r="CC808" s="77"/>
      <c r="CI808" s="77">
        <f t="shared" si="643"/>
        <v>0</v>
      </c>
      <c r="CP808" s="77">
        <f t="shared" si="644"/>
        <v>0</v>
      </c>
      <c r="CQ808" s="85">
        <f t="shared" si="633"/>
        <v>0</v>
      </c>
      <c r="CR808" s="77"/>
      <c r="CS808" s="85">
        <f t="shared" si="600"/>
        <v>0</v>
      </c>
      <c r="CT808" s="85">
        <f t="shared" si="601"/>
        <v>0</v>
      </c>
      <c r="CU808" s="85">
        <f t="shared" si="602"/>
        <v>0</v>
      </c>
      <c r="CV808" s="85">
        <f t="shared" si="603"/>
        <v>0</v>
      </c>
      <c r="CW808" s="85">
        <f t="shared" si="599"/>
        <v>0</v>
      </c>
      <c r="CX808" s="77">
        <f t="shared" si="645"/>
        <v>0</v>
      </c>
      <c r="EZ808" s="85">
        <v>1</v>
      </c>
      <c r="FA808" s="85">
        <v>2</v>
      </c>
      <c r="FB808" s="85">
        <v>4</v>
      </c>
      <c r="FC808" s="85">
        <v>21</v>
      </c>
      <c r="FD808" s="85">
        <v>21</v>
      </c>
      <c r="FE808" s="85">
        <v>1</v>
      </c>
      <c r="FL808" s="86">
        <f t="shared" si="646"/>
        <v>64.899999999999991</v>
      </c>
      <c r="FM808" s="99">
        <f t="shared" si="634"/>
        <v>3</v>
      </c>
      <c r="FN808" s="99">
        <f t="shared" si="635"/>
        <v>0</v>
      </c>
      <c r="FO808" s="100">
        <f t="shared" si="636"/>
        <v>0.51</v>
      </c>
      <c r="FP808" s="100">
        <f t="shared" si="637"/>
        <v>0</v>
      </c>
      <c r="FQ808" s="101">
        <v>0.25188939272694916</v>
      </c>
      <c r="FR808" s="101">
        <v>0.32571919805962352</v>
      </c>
      <c r="FS808" s="101">
        <v>0.33001719479243424</v>
      </c>
      <c r="FT808" s="100" t="s">
        <v>1748</v>
      </c>
      <c r="FU808" s="100" t="s">
        <v>1738</v>
      </c>
      <c r="FV808" s="100" t="s">
        <v>1603</v>
      </c>
      <c r="FW808" s="100" t="s">
        <v>1442</v>
      </c>
      <c r="FX808" s="100" t="s">
        <v>1612</v>
      </c>
      <c r="FY808" s="100" t="s">
        <v>2017</v>
      </c>
      <c r="FZ808" s="100" t="s">
        <v>1659</v>
      </c>
      <c r="GA808" s="100" t="s">
        <v>1677</v>
      </c>
      <c r="GB808" s="100"/>
    </row>
    <row r="809" spans="1:184" hidden="1" x14ac:dyDescent="0.25">
      <c r="A809" s="32" t="s">
        <v>796</v>
      </c>
      <c r="B809" s="90" t="s">
        <v>797</v>
      </c>
      <c r="C809" s="41" t="str">
        <f>'[1]Özet tablo'!P808</f>
        <v>SAMSUN</v>
      </c>
      <c r="D809" s="41"/>
      <c r="E809" s="41"/>
      <c r="F809" s="41"/>
      <c r="G809" s="91">
        <v>35</v>
      </c>
      <c r="H809" s="91">
        <v>92</v>
      </c>
      <c r="I809" s="91">
        <v>136</v>
      </c>
      <c r="J809" s="91">
        <v>263</v>
      </c>
      <c r="K809" s="92">
        <v>47</v>
      </c>
      <c r="L809" s="92">
        <v>134</v>
      </c>
      <c r="M809" s="92">
        <v>130</v>
      </c>
      <c r="N809" s="92">
        <v>311</v>
      </c>
      <c r="O809" s="93">
        <v>22</v>
      </c>
      <c r="P809" s="40">
        <v>34</v>
      </c>
      <c r="Q809" s="94">
        <f t="shared" si="647"/>
        <v>48</v>
      </c>
      <c r="R809" s="95">
        <f t="shared" si="648"/>
        <v>0.18250950570342206</v>
      </c>
      <c r="S809" s="96">
        <v>196</v>
      </c>
      <c r="T809" s="96">
        <v>287</v>
      </c>
      <c r="U809" s="96">
        <v>221</v>
      </c>
      <c r="V809" s="96">
        <v>298</v>
      </c>
      <c r="W809" s="96">
        <v>508</v>
      </c>
      <c r="X809" s="96">
        <v>704</v>
      </c>
      <c r="Y809" s="73">
        <f t="shared" si="606"/>
        <v>23.979591836734691</v>
      </c>
      <c r="Z809" s="73">
        <f t="shared" si="607"/>
        <v>46.689895470383277</v>
      </c>
      <c r="AA809" s="73">
        <f t="shared" si="608"/>
        <v>53.393665158371043</v>
      </c>
      <c r="AB809" s="73">
        <f t="shared" si="609"/>
        <v>49.606299212598429</v>
      </c>
      <c r="AC809" s="73">
        <f t="shared" si="610"/>
        <v>42.471590909090914</v>
      </c>
      <c r="AD809" s="97">
        <f t="shared" si="611"/>
        <v>256</v>
      </c>
      <c r="AE809" s="40">
        <f t="shared" si="612"/>
        <v>103</v>
      </c>
      <c r="AF809" s="98">
        <v>252</v>
      </c>
      <c r="AG809" s="98">
        <v>213</v>
      </c>
      <c r="AH809" s="98">
        <v>241</v>
      </c>
      <c r="AI809" s="98">
        <v>204</v>
      </c>
      <c r="AJ809" s="98">
        <v>72</v>
      </c>
      <c r="AK809" s="98">
        <v>58</v>
      </c>
      <c r="AL809" s="76">
        <v>11</v>
      </c>
      <c r="AM809" s="76">
        <v>18</v>
      </c>
      <c r="AN809" s="77">
        <v>64</v>
      </c>
      <c r="AO809" s="77">
        <v>144</v>
      </c>
      <c r="AP809" s="77">
        <v>146</v>
      </c>
      <c r="AQ809" s="77">
        <v>3</v>
      </c>
      <c r="AR809" s="77">
        <f t="shared" si="638"/>
        <v>357</v>
      </c>
      <c r="AS809" s="77">
        <v>34</v>
      </c>
      <c r="AT809" s="78">
        <v>10</v>
      </c>
      <c r="AU809" s="79">
        <v>40</v>
      </c>
      <c r="AV809" s="80">
        <f t="shared" si="613"/>
        <v>42.925659472422062</v>
      </c>
      <c r="AW809" s="80">
        <f t="shared" si="614"/>
        <v>58.202247191011239</v>
      </c>
      <c r="AX809" s="80">
        <f t="shared" si="615"/>
        <v>56.372549019607845</v>
      </c>
      <c r="AY809" s="81">
        <f t="shared" si="616"/>
        <v>30.046948356807512</v>
      </c>
      <c r="AZ809" s="81">
        <f t="shared" si="617"/>
        <v>59.751037344398341</v>
      </c>
      <c r="BA809" s="81">
        <f t="shared" si="618"/>
        <v>71.014492753623188</v>
      </c>
      <c r="BB809" s="81">
        <f t="shared" si="619"/>
        <v>65.764023210831724</v>
      </c>
      <c r="BC809" s="81">
        <f t="shared" si="620"/>
        <v>53.169734151329237</v>
      </c>
      <c r="BD809" s="82">
        <f t="shared" si="639"/>
        <v>80</v>
      </c>
      <c r="BE809" s="83">
        <v>11</v>
      </c>
      <c r="BF809" s="83">
        <v>19</v>
      </c>
      <c r="BG809" s="83">
        <v>71</v>
      </c>
      <c r="BH809" s="83">
        <v>143</v>
      </c>
      <c r="BI809" s="83">
        <v>164</v>
      </c>
      <c r="BJ809" s="83">
        <v>5</v>
      </c>
      <c r="BK809" s="77">
        <f t="shared" si="640"/>
        <v>383</v>
      </c>
      <c r="BL809" s="83">
        <f t="shared" si="621"/>
        <v>11</v>
      </c>
      <c r="BM809" s="84">
        <v>18</v>
      </c>
      <c r="BN809" s="83">
        <f t="shared" si="622"/>
        <v>19</v>
      </c>
      <c r="BO809" s="83">
        <f t="shared" si="623"/>
        <v>71</v>
      </c>
      <c r="BP809" s="83">
        <f t="shared" si="624"/>
        <v>143</v>
      </c>
      <c r="BQ809" s="83">
        <f t="shared" si="625"/>
        <v>164</v>
      </c>
      <c r="BR809" s="83">
        <f t="shared" si="626"/>
        <v>5</v>
      </c>
      <c r="BS809" s="77">
        <f t="shared" si="641"/>
        <v>383</v>
      </c>
      <c r="BT809" s="83">
        <f t="shared" si="627"/>
        <v>0</v>
      </c>
      <c r="BU809" s="77"/>
      <c r="BV809" s="83">
        <f t="shared" si="628"/>
        <v>0</v>
      </c>
      <c r="BW809" s="83">
        <f t="shared" si="629"/>
        <v>0</v>
      </c>
      <c r="BX809" s="83">
        <f t="shared" si="630"/>
        <v>0</v>
      </c>
      <c r="BY809" s="83">
        <f t="shared" si="631"/>
        <v>0</v>
      </c>
      <c r="BZ809" s="83">
        <f t="shared" si="632"/>
        <v>0</v>
      </c>
      <c r="CA809" s="77">
        <f t="shared" si="642"/>
        <v>0</v>
      </c>
      <c r="CC809" s="77"/>
      <c r="CI809" s="77">
        <f t="shared" si="643"/>
        <v>0</v>
      </c>
      <c r="CP809" s="77">
        <f t="shared" si="644"/>
        <v>0</v>
      </c>
      <c r="CQ809" s="85">
        <f t="shared" si="633"/>
        <v>0</v>
      </c>
      <c r="CR809" s="77"/>
      <c r="CS809" s="85">
        <f t="shared" si="600"/>
        <v>0</v>
      </c>
      <c r="CT809" s="85">
        <f t="shared" si="601"/>
        <v>0</v>
      </c>
      <c r="CU809" s="85">
        <f t="shared" si="602"/>
        <v>0</v>
      </c>
      <c r="CV809" s="85">
        <f t="shared" si="603"/>
        <v>0</v>
      </c>
      <c r="CW809" s="85">
        <f t="shared" si="599"/>
        <v>0</v>
      </c>
      <c r="CX809" s="77">
        <f t="shared" si="645"/>
        <v>0</v>
      </c>
      <c r="ET809" s="85">
        <v>10</v>
      </c>
      <c r="EU809" s="85">
        <v>15</v>
      </c>
      <c r="EV809" s="85">
        <v>44</v>
      </c>
      <c r="EW809" s="85">
        <v>82</v>
      </c>
      <c r="EX809" s="85">
        <v>121</v>
      </c>
      <c r="EY809" s="85">
        <v>4</v>
      </c>
      <c r="EZ809" s="85">
        <v>1</v>
      </c>
      <c r="FA809" s="85">
        <v>4</v>
      </c>
      <c r="FB809" s="85">
        <v>27</v>
      </c>
      <c r="FC809" s="85">
        <v>61</v>
      </c>
      <c r="FD809" s="85">
        <v>43</v>
      </c>
      <c r="FE809" s="85">
        <v>1</v>
      </c>
      <c r="FL809" s="86">
        <f t="shared" si="646"/>
        <v>8.5</v>
      </c>
      <c r="FM809" s="99">
        <f t="shared" si="634"/>
        <v>0</v>
      </c>
      <c r="FN809" s="99">
        <f t="shared" si="635"/>
        <v>0</v>
      </c>
      <c r="FO809" s="100">
        <f t="shared" si="636"/>
        <v>0</v>
      </c>
      <c r="FP809" s="100">
        <f t="shared" si="637"/>
        <v>0</v>
      </c>
      <c r="FQ809" s="101">
        <v>6.8036859952844822E-2</v>
      </c>
      <c r="FR809" s="101">
        <v>8.9726089726087661E-3</v>
      </c>
      <c r="FS809" s="101">
        <v>6.2621518085741137E-2</v>
      </c>
      <c r="FT809" s="100" t="s">
        <v>1600</v>
      </c>
      <c r="FU809" s="100" t="s">
        <v>1601</v>
      </c>
      <c r="FV809" s="100" t="s">
        <v>1602</v>
      </c>
      <c r="FW809" s="100" t="s">
        <v>1603</v>
      </c>
      <c r="FX809" s="100" t="s">
        <v>1604</v>
      </c>
      <c r="FY809" s="100" t="s">
        <v>1605</v>
      </c>
      <c r="FZ809" s="100" t="s">
        <v>1478</v>
      </c>
      <c r="GA809" s="100" t="s">
        <v>1416</v>
      </c>
      <c r="GB809" s="100"/>
    </row>
    <row r="810" spans="1:184" hidden="1" x14ac:dyDescent="0.25">
      <c r="A810" s="32" t="s">
        <v>796</v>
      </c>
      <c r="B810" s="90" t="s">
        <v>798</v>
      </c>
      <c r="C810" s="41" t="str">
        <f>'[1]Özet tablo'!P809</f>
        <v>SAMSUN</v>
      </c>
      <c r="D810" s="41"/>
      <c r="E810" s="41"/>
      <c r="F810" s="41"/>
      <c r="G810" s="91">
        <v>82</v>
      </c>
      <c r="H810" s="91">
        <v>199</v>
      </c>
      <c r="I810" s="91">
        <v>137</v>
      </c>
      <c r="J810" s="91">
        <v>418</v>
      </c>
      <c r="K810" s="92">
        <v>61</v>
      </c>
      <c r="L810" s="92">
        <v>189</v>
      </c>
      <c r="M810" s="92">
        <v>126</v>
      </c>
      <c r="N810" s="92">
        <v>376</v>
      </c>
      <c r="O810" s="93">
        <v>69</v>
      </c>
      <c r="P810" s="40">
        <v>14</v>
      </c>
      <c r="Q810" s="94">
        <f t="shared" si="647"/>
        <v>-42</v>
      </c>
      <c r="R810" s="95">
        <f t="shared" si="648"/>
        <v>-0.10047846889952153</v>
      </c>
      <c r="S810" s="96">
        <v>235</v>
      </c>
      <c r="T810" s="96">
        <v>293</v>
      </c>
      <c r="U810" s="96">
        <v>230</v>
      </c>
      <c r="V810" s="96">
        <v>293</v>
      </c>
      <c r="W810" s="96">
        <v>523</v>
      </c>
      <c r="X810" s="96">
        <v>758</v>
      </c>
      <c r="Y810" s="73">
        <f t="shared" si="606"/>
        <v>25.957446808510635</v>
      </c>
      <c r="Z810" s="73">
        <f t="shared" si="607"/>
        <v>64.50511945392492</v>
      </c>
      <c r="AA810" s="73">
        <f t="shared" si="608"/>
        <v>78.695652173913047</v>
      </c>
      <c r="AB810" s="73">
        <f t="shared" si="609"/>
        <v>70.745697896749533</v>
      </c>
      <c r="AC810" s="73">
        <f t="shared" si="610"/>
        <v>56.860158311345643</v>
      </c>
      <c r="AD810" s="97">
        <f t="shared" si="611"/>
        <v>153</v>
      </c>
      <c r="AE810" s="40">
        <f t="shared" si="612"/>
        <v>49</v>
      </c>
      <c r="AF810" s="98">
        <v>306</v>
      </c>
      <c r="AG810" s="98">
        <v>207</v>
      </c>
      <c r="AH810" s="98">
        <v>307</v>
      </c>
      <c r="AI810" s="98">
        <v>228</v>
      </c>
      <c r="AJ810" s="98">
        <v>59</v>
      </c>
      <c r="AK810" s="98">
        <v>65</v>
      </c>
      <c r="AL810" s="76">
        <v>20</v>
      </c>
      <c r="AM810" s="76">
        <v>21</v>
      </c>
      <c r="AN810" s="77">
        <v>60</v>
      </c>
      <c r="AO810" s="77">
        <v>184</v>
      </c>
      <c r="AP810" s="77">
        <v>129</v>
      </c>
      <c r="AQ810" s="77">
        <v>2</v>
      </c>
      <c r="AR810" s="77">
        <f t="shared" si="638"/>
        <v>375</v>
      </c>
      <c r="AS810" s="77">
        <v>16</v>
      </c>
      <c r="AT810" s="78">
        <v>64</v>
      </c>
      <c r="AU810" s="79">
        <v>47</v>
      </c>
      <c r="AV810" s="80">
        <f t="shared" si="613"/>
        <v>40.229885057471265</v>
      </c>
      <c r="AW810" s="80">
        <f t="shared" si="614"/>
        <v>55.887850467289724</v>
      </c>
      <c r="AX810" s="80">
        <f t="shared" si="615"/>
        <v>50.438596491228068</v>
      </c>
      <c r="AY810" s="81">
        <f t="shared" si="616"/>
        <v>28.985507246376812</v>
      </c>
      <c r="AZ810" s="81">
        <f t="shared" si="617"/>
        <v>59.934853420195445</v>
      </c>
      <c r="BA810" s="81">
        <f t="shared" si="618"/>
        <v>83.623693379790936</v>
      </c>
      <c r="BB810" s="81">
        <f t="shared" si="619"/>
        <v>71.380471380471377</v>
      </c>
      <c r="BC810" s="81">
        <f t="shared" si="620"/>
        <v>60.728744939271252</v>
      </c>
      <c r="BD810" s="82">
        <f t="shared" si="639"/>
        <v>47</v>
      </c>
      <c r="BE810" s="83">
        <v>20</v>
      </c>
      <c r="BF810" s="83">
        <v>26</v>
      </c>
      <c r="BG810" s="83">
        <v>56</v>
      </c>
      <c r="BH810" s="83">
        <v>183</v>
      </c>
      <c r="BI810" s="83">
        <v>142</v>
      </c>
      <c r="BJ810" s="83">
        <v>2</v>
      </c>
      <c r="BK810" s="77">
        <f t="shared" si="640"/>
        <v>383</v>
      </c>
      <c r="BL810" s="83">
        <f t="shared" si="621"/>
        <v>20</v>
      </c>
      <c r="BM810" s="84">
        <v>21</v>
      </c>
      <c r="BN810" s="83">
        <f t="shared" si="622"/>
        <v>26</v>
      </c>
      <c r="BO810" s="83">
        <f t="shared" si="623"/>
        <v>56</v>
      </c>
      <c r="BP810" s="83">
        <f t="shared" si="624"/>
        <v>183</v>
      </c>
      <c r="BQ810" s="83">
        <f t="shared" si="625"/>
        <v>142</v>
      </c>
      <c r="BR810" s="83">
        <f t="shared" si="626"/>
        <v>2</v>
      </c>
      <c r="BS810" s="77">
        <f t="shared" si="641"/>
        <v>383</v>
      </c>
      <c r="BT810" s="83">
        <f t="shared" si="627"/>
        <v>0</v>
      </c>
      <c r="BU810" s="77"/>
      <c r="BV810" s="83">
        <f t="shared" si="628"/>
        <v>0</v>
      </c>
      <c r="BW810" s="83">
        <f t="shared" si="629"/>
        <v>0</v>
      </c>
      <c r="BX810" s="83">
        <f t="shared" si="630"/>
        <v>0</v>
      </c>
      <c r="BY810" s="83">
        <f t="shared" si="631"/>
        <v>0</v>
      </c>
      <c r="BZ810" s="83">
        <f t="shared" si="632"/>
        <v>0</v>
      </c>
      <c r="CA810" s="77">
        <f t="shared" si="642"/>
        <v>0</v>
      </c>
      <c r="CC810" s="77"/>
      <c r="CI810" s="77">
        <f t="shared" si="643"/>
        <v>0</v>
      </c>
      <c r="CP810" s="77">
        <f t="shared" si="644"/>
        <v>0</v>
      </c>
      <c r="CQ810" s="85">
        <f t="shared" si="633"/>
        <v>0</v>
      </c>
      <c r="CR810" s="77"/>
      <c r="CS810" s="85">
        <f t="shared" si="600"/>
        <v>0</v>
      </c>
      <c r="CT810" s="85">
        <f t="shared" si="601"/>
        <v>0</v>
      </c>
      <c r="CU810" s="85">
        <f t="shared" si="602"/>
        <v>0</v>
      </c>
      <c r="CV810" s="85">
        <f t="shared" si="603"/>
        <v>0</v>
      </c>
      <c r="CW810" s="85">
        <f t="shared" si="599"/>
        <v>0</v>
      </c>
      <c r="CX810" s="77">
        <f t="shared" si="645"/>
        <v>0</v>
      </c>
      <c r="ET810" s="85">
        <v>19</v>
      </c>
      <c r="EU810" s="85">
        <v>23</v>
      </c>
      <c r="EV810" s="85">
        <v>43</v>
      </c>
      <c r="EW810" s="85">
        <v>155</v>
      </c>
      <c r="EX810" s="85">
        <v>125</v>
      </c>
      <c r="EY810" s="85">
        <v>2</v>
      </c>
      <c r="EZ810" s="85">
        <v>1</v>
      </c>
      <c r="FA810" s="85">
        <v>3</v>
      </c>
      <c r="FB810" s="85">
        <v>13</v>
      </c>
      <c r="FC810" s="85">
        <v>28</v>
      </c>
      <c r="FD810" s="85">
        <v>17</v>
      </c>
      <c r="FE810" s="85">
        <v>0</v>
      </c>
      <c r="FL810" s="86">
        <f t="shared" si="646"/>
        <v>0</v>
      </c>
      <c r="FM810" s="99">
        <f t="shared" si="634"/>
        <v>0</v>
      </c>
      <c r="FN810" s="99">
        <f t="shared" si="635"/>
        <v>0</v>
      </c>
      <c r="FO810" s="100">
        <f t="shared" si="636"/>
        <v>0</v>
      </c>
      <c r="FP810" s="100">
        <f t="shared" si="637"/>
        <v>0</v>
      </c>
      <c r="FQ810" s="101">
        <v>0.18767997996744701</v>
      </c>
      <c r="FR810" s="101">
        <v>0.15823257978299349</v>
      </c>
      <c r="FS810" s="101">
        <v>8.0170420694884517E-2</v>
      </c>
      <c r="FT810" s="100" t="s">
        <v>1929</v>
      </c>
      <c r="FU810" s="100" t="s">
        <v>1930</v>
      </c>
      <c r="FV810" s="100" t="s">
        <v>1726</v>
      </c>
      <c r="FW810" s="100" t="s">
        <v>1886</v>
      </c>
      <c r="FX810" s="100" t="s">
        <v>1613</v>
      </c>
      <c r="FY810" s="100" t="s">
        <v>1599</v>
      </c>
      <c r="FZ810" s="100" t="s">
        <v>1487</v>
      </c>
      <c r="GA810" s="100" t="s">
        <v>1772</v>
      </c>
      <c r="GB810" s="100"/>
    </row>
    <row r="811" spans="1:184" hidden="1" x14ac:dyDescent="0.25">
      <c r="A811" s="32" t="s">
        <v>796</v>
      </c>
      <c r="B811" s="90" t="s">
        <v>799</v>
      </c>
      <c r="C811" s="41" t="str">
        <f>'[1]Özet tablo'!P810</f>
        <v>SAMSUN</v>
      </c>
      <c r="D811" s="41"/>
      <c r="E811" s="41"/>
      <c r="F811" s="41"/>
      <c r="G811" s="91">
        <v>217</v>
      </c>
      <c r="H811" s="91">
        <v>790</v>
      </c>
      <c r="I811" s="91">
        <v>1178</v>
      </c>
      <c r="J811" s="91">
        <v>2185</v>
      </c>
      <c r="K811" s="92">
        <v>267</v>
      </c>
      <c r="L811" s="92">
        <v>896</v>
      </c>
      <c r="M811" s="92">
        <v>1376</v>
      </c>
      <c r="N811" s="92">
        <v>2539</v>
      </c>
      <c r="O811" s="93">
        <v>63</v>
      </c>
      <c r="P811" s="40">
        <v>320</v>
      </c>
      <c r="Q811" s="94">
        <f t="shared" si="647"/>
        <v>354</v>
      </c>
      <c r="R811" s="95">
        <f t="shared" si="648"/>
        <v>0.16201372997711672</v>
      </c>
      <c r="S811" s="96">
        <v>1513</v>
      </c>
      <c r="T811" s="96">
        <v>1986</v>
      </c>
      <c r="U811" s="96">
        <v>1499</v>
      </c>
      <c r="V811" s="96">
        <v>1991</v>
      </c>
      <c r="W811" s="96">
        <v>3485</v>
      </c>
      <c r="X811" s="96">
        <v>4998</v>
      </c>
      <c r="Y811" s="73">
        <f t="shared" si="606"/>
        <v>17.647058823529413</v>
      </c>
      <c r="Z811" s="73">
        <f t="shared" si="607"/>
        <v>45.115810674723065</v>
      </c>
      <c r="AA811" s="73">
        <f t="shared" si="608"/>
        <v>74.649766511007343</v>
      </c>
      <c r="AB811" s="73">
        <f t="shared" si="609"/>
        <v>57.819225251076048</v>
      </c>
      <c r="AC811" s="73">
        <f t="shared" si="610"/>
        <v>45.65826330532213</v>
      </c>
      <c r="AD811" s="97">
        <f t="shared" si="611"/>
        <v>1470</v>
      </c>
      <c r="AE811" s="40">
        <f t="shared" si="612"/>
        <v>380</v>
      </c>
      <c r="AF811" s="98">
        <v>2138</v>
      </c>
      <c r="AG811" s="98">
        <v>1661</v>
      </c>
      <c r="AH811" s="98">
        <v>2090</v>
      </c>
      <c r="AI811" s="98">
        <v>1587</v>
      </c>
      <c r="AJ811" s="98">
        <v>525</v>
      </c>
      <c r="AK811" s="98">
        <v>488</v>
      </c>
      <c r="AL811" s="76">
        <v>65</v>
      </c>
      <c r="AM811" s="76">
        <v>175</v>
      </c>
      <c r="AN811" s="77">
        <v>343</v>
      </c>
      <c r="AO811" s="77">
        <v>1111</v>
      </c>
      <c r="AP811" s="77">
        <v>1568</v>
      </c>
      <c r="AQ811" s="77">
        <v>64</v>
      </c>
      <c r="AR811" s="77">
        <f t="shared" si="638"/>
        <v>3086</v>
      </c>
      <c r="AS811" s="77">
        <v>410</v>
      </c>
      <c r="AT811" s="78">
        <v>21</v>
      </c>
      <c r="AU811" s="79">
        <v>114</v>
      </c>
      <c r="AV811" s="80">
        <f t="shared" si="613"/>
        <v>48.183497536945815</v>
      </c>
      <c r="AW811" s="80">
        <f t="shared" si="614"/>
        <v>63.448463421267341</v>
      </c>
      <c r="AX811" s="80">
        <f t="shared" si="615"/>
        <v>77.000630119722743</v>
      </c>
      <c r="AY811" s="81">
        <f t="shared" si="616"/>
        <v>20.650210716435883</v>
      </c>
      <c r="AZ811" s="81">
        <f t="shared" si="617"/>
        <v>53.157894736842103</v>
      </c>
      <c r="BA811" s="81">
        <f t="shared" si="618"/>
        <v>80.634469696969703</v>
      </c>
      <c r="BB811" s="81">
        <f t="shared" si="619"/>
        <v>66.968110423607811</v>
      </c>
      <c r="BC811" s="81">
        <f t="shared" si="620"/>
        <v>54.227405247813408</v>
      </c>
      <c r="BD811" s="82">
        <f t="shared" si="639"/>
        <v>409</v>
      </c>
      <c r="BE811" s="83">
        <v>64</v>
      </c>
      <c r="BF811" s="83">
        <v>192</v>
      </c>
      <c r="BG811" s="83">
        <v>298</v>
      </c>
      <c r="BH811" s="83">
        <v>1000</v>
      </c>
      <c r="BI811" s="83">
        <v>1568</v>
      </c>
      <c r="BJ811" s="83">
        <v>117</v>
      </c>
      <c r="BK811" s="77">
        <f t="shared" si="640"/>
        <v>2983</v>
      </c>
      <c r="BL811" s="83">
        <f t="shared" si="621"/>
        <v>30</v>
      </c>
      <c r="BM811" s="84">
        <v>62</v>
      </c>
      <c r="BN811" s="83">
        <f t="shared" si="622"/>
        <v>95</v>
      </c>
      <c r="BO811" s="83">
        <f t="shared" si="623"/>
        <v>85</v>
      </c>
      <c r="BP811" s="83">
        <f t="shared" si="624"/>
        <v>536</v>
      </c>
      <c r="BQ811" s="83">
        <f t="shared" si="625"/>
        <v>1101</v>
      </c>
      <c r="BR811" s="83">
        <f t="shared" si="626"/>
        <v>89</v>
      </c>
      <c r="BS811" s="77">
        <f t="shared" si="641"/>
        <v>1811</v>
      </c>
      <c r="BT811" s="83">
        <f t="shared" si="627"/>
        <v>16</v>
      </c>
      <c r="BU811" s="77">
        <v>68</v>
      </c>
      <c r="BV811" s="83">
        <f t="shared" si="628"/>
        <v>55</v>
      </c>
      <c r="BW811" s="83">
        <f t="shared" si="629"/>
        <v>85</v>
      </c>
      <c r="BX811" s="83">
        <f t="shared" si="630"/>
        <v>288</v>
      </c>
      <c r="BY811" s="83">
        <f t="shared" si="631"/>
        <v>355</v>
      </c>
      <c r="BZ811" s="83">
        <f t="shared" si="632"/>
        <v>21</v>
      </c>
      <c r="CA811" s="77">
        <f t="shared" si="642"/>
        <v>749</v>
      </c>
      <c r="CB811" s="85">
        <v>16</v>
      </c>
      <c r="CC811" s="77">
        <v>41</v>
      </c>
      <c r="CD811" s="85">
        <v>38</v>
      </c>
      <c r="CE811" s="85">
        <v>120</v>
      </c>
      <c r="CF811" s="85">
        <v>157</v>
      </c>
      <c r="CG811" s="85">
        <v>93</v>
      </c>
      <c r="CH811" s="85">
        <v>7</v>
      </c>
      <c r="CI811" s="77">
        <f t="shared" si="643"/>
        <v>377</v>
      </c>
      <c r="CP811" s="77">
        <f t="shared" si="644"/>
        <v>0</v>
      </c>
      <c r="CQ811" s="85">
        <f t="shared" si="633"/>
        <v>2</v>
      </c>
      <c r="CR811" s="77">
        <v>4</v>
      </c>
      <c r="CS811" s="85">
        <f t="shared" si="600"/>
        <v>4</v>
      </c>
      <c r="CT811" s="85">
        <f t="shared" si="601"/>
        <v>8</v>
      </c>
      <c r="CU811" s="85">
        <f t="shared" si="602"/>
        <v>19</v>
      </c>
      <c r="CV811" s="85">
        <f t="shared" si="603"/>
        <v>19</v>
      </c>
      <c r="CW811" s="85">
        <f t="shared" si="599"/>
        <v>0</v>
      </c>
      <c r="CX811" s="77">
        <f t="shared" si="645"/>
        <v>46</v>
      </c>
      <c r="CY811" s="85">
        <v>1</v>
      </c>
      <c r="CZ811" s="85">
        <v>2</v>
      </c>
      <c r="DA811" s="85">
        <v>0</v>
      </c>
      <c r="DB811" s="85">
        <v>9</v>
      </c>
      <c r="DC811" s="85">
        <v>19</v>
      </c>
      <c r="DD811" s="85">
        <v>0</v>
      </c>
      <c r="DE811" s="85">
        <v>1</v>
      </c>
      <c r="DF811" s="85">
        <v>2</v>
      </c>
      <c r="DG811" s="85">
        <v>8</v>
      </c>
      <c r="DH811" s="85">
        <v>10</v>
      </c>
      <c r="DI811" s="85">
        <v>0</v>
      </c>
      <c r="DJ811" s="85">
        <v>0</v>
      </c>
      <c r="DP811" s="85">
        <v>1</v>
      </c>
      <c r="DQ811" s="85">
        <v>1</v>
      </c>
      <c r="DR811" s="85">
        <v>0</v>
      </c>
      <c r="DS811" s="85">
        <v>8</v>
      </c>
      <c r="DT811" s="85">
        <v>12</v>
      </c>
      <c r="DU811" s="85">
        <v>0</v>
      </c>
      <c r="DV811" s="85">
        <v>7</v>
      </c>
      <c r="DW811" s="85">
        <v>21</v>
      </c>
      <c r="DX811" s="85">
        <v>46</v>
      </c>
      <c r="DY811" s="85">
        <v>94</v>
      </c>
      <c r="DZ811" s="85">
        <v>135</v>
      </c>
      <c r="EA811" s="85">
        <v>14</v>
      </c>
      <c r="EB811" s="85">
        <v>9</v>
      </c>
      <c r="EC811" s="85">
        <v>34</v>
      </c>
      <c r="ED811" s="85">
        <v>39</v>
      </c>
      <c r="EE811" s="85">
        <v>194</v>
      </c>
      <c r="EF811" s="85">
        <v>220</v>
      </c>
      <c r="EG811" s="85">
        <v>7</v>
      </c>
      <c r="EH811" s="85">
        <v>3</v>
      </c>
      <c r="EI811" s="85">
        <v>2</v>
      </c>
      <c r="EJ811" s="85">
        <v>0</v>
      </c>
      <c r="EK811" s="85">
        <v>3</v>
      </c>
      <c r="EL811" s="85">
        <v>19</v>
      </c>
      <c r="EM811" s="85">
        <v>3</v>
      </c>
      <c r="ET811" s="85">
        <v>21</v>
      </c>
      <c r="EU811" s="85">
        <v>52</v>
      </c>
      <c r="EV811" s="85">
        <v>14</v>
      </c>
      <c r="EW811" s="85">
        <v>233</v>
      </c>
      <c r="EX811" s="85">
        <v>632</v>
      </c>
      <c r="EY811" s="85">
        <v>57</v>
      </c>
      <c r="EZ811" s="85">
        <v>5</v>
      </c>
      <c r="FA811" s="85">
        <v>40</v>
      </c>
      <c r="FB811" s="85">
        <v>71</v>
      </c>
      <c r="FC811" s="85">
        <v>292</v>
      </c>
      <c r="FD811" s="85">
        <v>438</v>
      </c>
      <c r="FE811" s="85">
        <v>29</v>
      </c>
      <c r="FL811" s="86">
        <f t="shared" si="646"/>
        <v>0</v>
      </c>
      <c r="FM811" s="99">
        <f t="shared" si="634"/>
        <v>0</v>
      </c>
      <c r="FN811" s="99">
        <f t="shared" si="635"/>
        <v>0</v>
      </c>
      <c r="FO811" s="100">
        <f t="shared" si="636"/>
        <v>0</v>
      </c>
      <c r="FP811" s="100">
        <f t="shared" si="637"/>
        <v>0</v>
      </c>
      <c r="FQ811" s="101">
        <v>0.17077320861613346</v>
      </c>
      <c r="FR811" s="101">
        <v>0.10359293873312553</v>
      </c>
      <c r="FS811" s="101">
        <v>0.11007425245835829</v>
      </c>
      <c r="FT811" s="100" t="s">
        <v>2299</v>
      </c>
      <c r="FU811" s="100" t="s">
        <v>2253</v>
      </c>
      <c r="FV811" s="100" t="s">
        <v>2020</v>
      </c>
      <c r="FW811" s="100" t="s">
        <v>1552</v>
      </c>
      <c r="FX811" s="100" t="s">
        <v>1455</v>
      </c>
      <c r="FY811" s="100" t="s">
        <v>1672</v>
      </c>
      <c r="FZ811" s="100" t="s">
        <v>2274</v>
      </c>
      <c r="GA811" s="100" t="s">
        <v>1843</v>
      </c>
      <c r="GB811" s="100"/>
    </row>
    <row r="812" spans="1:184" ht="12" hidden="1" customHeight="1" x14ac:dyDescent="0.25">
      <c r="A812" s="32" t="s">
        <v>796</v>
      </c>
      <c r="B812" s="90" t="s">
        <v>1001</v>
      </c>
      <c r="C812" s="41" t="str">
        <f>'[1]Özet tablo'!P811</f>
        <v>SAMSUN</v>
      </c>
      <c r="D812" s="41"/>
      <c r="E812" s="41"/>
      <c r="F812" s="41"/>
      <c r="G812" s="91">
        <v>72</v>
      </c>
      <c r="H812" s="91">
        <v>137</v>
      </c>
      <c r="I812" s="91">
        <v>154</v>
      </c>
      <c r="J812" s="91">
        <v>363</v>
      </c>
      <c r="K812" s="92">
        <v>56</v>
      </c>
      <c r="L812" s="92">
        <v>149</v>
      </c>
      <c r="M812" s="92">
        <v>138</v>
      </c>
      <c r="N812" s="92">
        <v>343</v>
      </c>
      <c r="O812" s="93">
        <v>31</v>
      </c>
      <c r="P812" s="40">
        <v>18</v>
      </c>
      <c r="Q812" s="94">
        <f t="shared" si="647"/>
        <v>-20</v>
      </c>
      <c r="R812" s="95">
        <f t="shared" si="648"/>
        <v>-5.5096418732782371E-2</v>
      </c>
      <c r="S812" s="96">
        <v>247</v>
      </c>
      <c r="T812" s="96">
        <v>353</v>
      </c>
      <c r="U812" s="96">
        <v>299</v>
      </c>
      <c r="V812" s="96">
        <v>378</v>
      </c>
      <c r="W812" s="96">
        <v>652</v>
      </c>
      <c r="X812" s="96">
        <v>899</v>
      </c>
      <c r="Y812" s="73">
        <f t="shared" si="606"/>
        <v>22.672064777327936</v>
      </c>
      <c r="Z812" s="73">
        <f t="shared" si="607"/>
        <v>42.209631728045323</v>
      </c>
      <c r="AA812" s="73">
        <f t="shared" si="608"/>
        <v>50.501672240802677</v>
      </c>
      <c r="AB812" s="73">
        <f t="shared" si="609"/>
        <v>46.012269938650306</v>
      </c>
      <c r="AC812" s="73">
        <f t="shared" si="610"/>
        <v>39.599555061179089</v>
      </c>
      <c r="AD812" s="97">
        <f t="shared" si="611"/>
        <v>352</v>
      </c>
      <c r="AE812" s="40">
        <f t="shared" si="612"/>
        <v>148</v>
      </c>
      <c r="AF812" s="98">
        <v>317</v>
      </c>
      <c r="AG812" s="98">
        <v>261</v>
      </c>
      <c r="AH812" s="98">
        <v>312</v>
      </c>
      <c r="AI812" s="98">
        <v>257</v>
      </c>
      <c r="AJ812" s="98">
        <v>73</v>
      </c>
      <c r="AK812" s="98">
        <v>100</v>
      </c>
      <c r="AL812" s="76">
        <v>22</v>
      </c>
      <c r="AM812" s="76">
        <v>25</v>
      </c>
      <c r="AN812" s="77">
        <v>89</v>
      </c>
      <c r="AO812" s="77">
        <v>141</v>
      </c>
      <c r="AP812" s="77">
        <v>131</v>
      </c>
      <c r="AQ812" s="77">
        <v>2</v>
      </c>
      <c r="AR812" s="77">
        <f t="shared" si="638"/>
        <v>363</v>
      </c>
      <c r="AS812" s="77">
        <v>23</v>
      </c>
      <c r="AT812" s="78">
        <v>24</v>
      </c>
      <c r="AU812" s="79">
        <v>30</v>
      </c>
      <c r="AV812" s="80">
        <f t="shared" si="613"/>
        <v>38.416988416988417</v>
      </c>
      <c r="AW812" s="80">
        <f t="shared" si="614"/>
        <v>44.112478031634446</v>
      </c>
      <c r="AX812" s="80">
        <f t="shared" si="615"/>
        <v>42.80155642023346</v>
      </c>
      <c r="AY812" s="81">
        <f t="shared" si="616"/>
        <v>34.099616858237546</v>
      </c>
      <c r="AZ812" s="81">
        <f t="shared" si="617"/>
        <v>45.192307692307693</v>
      </c>
      <c r="BA812" s="81">
        <f t="shared" si="618"/>
        <v>56.060606060606055</v>
      </c>
      <c r="BB812" s="81">
        <f t="shared" si="619"/>
        <v>50.778816199376941</v>
      </c>
      <c r="BC812" s="81">
        <f t="shared" si="620"/>
        <v>46.362098138747889</v>
      </c>
      <c r="BD812" s="82">
        <f t="shared" si="639"/>
        <v>145</v>
      </c>
      <c r="BE812" s="83">
        <v>22</v>
      </c>
      <c r="BF812" s="83">
        <v>26</v>
      </c>
      <c r="BG812" s="83">
        <v>82</v>
      </c>
      <c r="BH812" s="83">
        <v>128</v>
      </c>
      <c r="BI812" s="83">
        <v>144</v>
      </c>
      <c r="BJ812" s="83">
        <v>3</v>
      </c>
      <c r="BK812" s="77">
        <f t="shared" si="640"/>
        <v>357</v>
      </c>
      <c r="BL812" s="83">
        <f t="shared" si="621"/>
        <v>22</v>
      </c>
      <c r="BM812" s="84">
        <v>25</v>
      </c>
      <c r="BN812" s="83">
        <f t="shared" si="622"/>
        <v>26</v>
      </c>
      <c r="BO812" s="83">
        <f t="shared" si="623"/>
        <v>82</v>
      </c>
      <c r="BP812" s="83">
        <f t="shared" si="624"/>
        <v>128</v>
      </c>
      <c r="BQ812" s="83">
        <f t="shared" si="625"/>
        <v>144</v>
      </c>
      <c r="BR812" s="83">
        <f t="shared" si="626"/>
        <v>3</v>
      </c>
      <c r="BS812" s="77">
        <f t="shared" si="641"/>
        <v>357</v>
      </c>
      <c r="BT812" s="83">
        <f t="shared" si="627"/>
        <v>0</v>
      </c>
      <c r="BU812" s="77"/>
      <c r="BV812" s="83">
        <f t="shared" si="628"/>
        <v>0</v>
      </c>
      <c r="BW812" s="83">
        <f t="shared" si="629"/>
        <v>0</v>
      </c>
      <c r="BX812" s="83">
        <f t="shared" si="630"/>
        <v>0</v>
      </c>
      <c r="BY812" s="83">
        <f t="shared" si="631"/>
        <v>0</v>
      </c>
      <c r="BZ812" s="83">
        <f t="shared" si="632"/>
        <v>0</v>
      </c>
      <c r="CA812" s="77">
        <f t="shared" si="642"/>
        <v>0</v>
      </c>
      <c r="CC812" s="77"/>
      <c r="CI812" s="77">
        <f t="shared" si="643"/>
        <v>0</v>
      </c>
      <c r="CP812" s="77">
        <f t="shared" si="644"/>
        <v>0</v>
      </c>
      <c r="CQ812" s="85">
        <f t="shared" si="633"/>
        <v>0</v>
      </c>
      <c r="CR812" s="77"/>
      <c r="CS812" s="85">
        <f t="shared" si="600"/>
        <v>0</v>
      </c>
      <c r="CT812" s="85">
        <f t="shared" si="601"/>
        <v>0</v>
      </c>
      <c r="CU812" s="85">
        <f t="shared" si="602"/>
        <v>0</v>
      </c>
      <c r="CV812" s="85">
        <f t="shared" si="603"/>
        <v>0</v>
      </c>
      <c r="CW812" s="85">
        <f t="shared" si="599"/>
        <v>0</v>
      </c>
      <c r="CX812" s="77">
        <f t="shared" si="645"/>
        <v>0</v>
      </c>
      <c r="ET812" s="85">
        <v>21</v>
      </c>
      <c r="EU812" s="85">
        <v>22</v>
      </c>
      <c r="EV812" s="85">
        <v>64</v>
      </c>
      <c r="EW812" s="85">
        <v>115</v>
      </c>
      <c r="EX812" s="85">
        <v>105</v>
      </c>
      <c r="EY812" s="85">
        <v>2</v>
      </c>
      <c r="EZ812" s="85">
        <v>1</v>
      </c>
      <c r="FA812" s="85">
        <v>4</v>
      </c>
      <c r="FB812" s="85">
        <v>18</v>
      </c>
      <c r="FC812" s="85">
        <v>13</v>
      </c>
      <c r="FD812" s="85">
        <v>39</v>
      </c>
      <c r="FE812" s="85">
        <v>1</v>
      </c>
      <c r="FL812" s="86">
        <f t="shared" si="646"/>
        <v>100.29999999999995</v>
      </c>
      <c r="FM812" s="99">
        <f t="shared" si="634"/>
        <v>5</v>
      </c>
      <c r="FN812" s="99">
        <f t="shared" si="635"/>
        <v>1</v>
      </c>
      <c r="FO812" s="100">
        <f t="shared" si="636"/>
        <v>0.85</v>
      </c>
      <c r="FP812" s="100">
        <f t="shared" si="637"/>
        <v>171</v>
      </c>
      <c r="FQ812" s="101">
        <v>0.19326686073097549</v>
      </c>
      <c r="FR812" s="101">
        <v>0.10738756520513183</v>
      </c>
      <c r="FS812" s="101">
        <v>0.10724608624463258</v>
      </c>
      <c r="FT812" s="100" t="s">
        <v>1490</v>
      </c>
      <c r="FU812" s="100" t="s">
        <v>1983</v>
      </c>
      <c r="FV812" s="100" t="s">
        <v>2263</v>
      </c>
      <c r="FW812" s="100" t="s">
        <v>1975</v>
      </c>
      <c r="FX812" s="100" t="s">
        <v>1882</v>
      </c>
      <c r="FY812" s="100" t="s">
        <v>2096</v>
      </c>
      <c r="FZ812" s="100" t="s">
        <v>2066</v>
      </c>
      <c r="GA812" s="100" t="s">
        <v>1836</v>
      </c>
      <c r="GB812" s="100"/>
    </row>
    <row r="813" spans="1:184" hidden="1" x14ac:dyDescent="0.25">
      <c r="A813" s="32" t="s">
        <v>796</v>
      </c>
      <c r="B813" s="90" t="s">
        <v>800</v>
      </c>
      <c r="C813" s="41" t="str">
        <f>'[1]Özet tablo'!P812</f>
        <v>SAMSUN</v>
      </c>
      <c r="D813" s="41"/>
      <c r="E813" s="41"/>
      <c r="F813" s="41"/>
      <c r="G813" s="91">
        <v>152</v>
      </c>
      <c r="H813" s="91">
        <v>750</v>
      </c>
      <c r="I813" s="91">
        <v>876</v>
      </c>
      <c r="J813" s="91">
        <v>1778</v>
      </c>
      <c r="K813" s="92">
        <v>159</v>
      </c>
      <c r="L813" s="92">
        <v>634</v>
      </c>
      <c r="M813" s="92">
        <v>1071</v>
      </c>
      <c r="N813" s="92">
        <v>1864</v>
      </c>
      <c r="O813" s="93">
        <v>95</v>
      </c>
      <c r="P813" s="40">
        <v>243</v>
      </c>
      <c r="Q813" s="94">
        <f t="shared" si="647"/>
        <v>86</v>
      </c>
      <c r="R813" s="95">
        <f t="shared" si="648"/>
        <v>4.8368953880764905E-2</v>
      </c>
      <c r="S813" s="96">
        <v>1211</v>
      </c>
      <c r="T813" s="96">
        <v>1670</v>
      </c>
      <c r="U813" s="96">
        <v>1417</v>
      </c>
      <c r="V813" s="96">
        <v>1828</v>
      </c>
      <c r="W813" s="96">
        <v>3087</v>
      </c>
      <c r="X813" s="96">
        <v>4298</v>
      </c>
      <c r="Y813" s="73">
        <f t="shared" si="606"/>
        <v>13.129644921552435</v>
      </c>
      <c r="Z813" s="73">
        <f t="shared" si="607"/>
        <v>37.964071856287426</v>
      </c>
      <c r="AA813" s="73">
        <f t="shared" si="608"/>
        <v>65.137614678899084</v>
      </c>
      <c r="AB813" s="73">
        <f t="shared" si="609"/>
        <v>50.437317784256564</v>
      </c>
      <c r="AC813" s="73">
        <f t="shared" si="610"/>
        <v>39.925546765937646</v>
      </c>
      <c r="AD813" s="97">
        <f t="shared" si="611"/>
        <v>1530</v>
      </c>
      <c r="AE813" s="40">
        <f t="shared" si="612"/>
        <v>494</v>
      </c>
      <c r="AF813" s="98">
        <v>1570</v>
      </c>
      <c r="AG813" s="98">
        <v>1240</v>
      </c>
      <c r="AH813" s="98">
        <v>1594</v>
      </c>
      <c r="AI813" s="98">
        <v>1274</v>
      </c>
      <c r="AJ813" s="98">
        <v>412</v>
      </c>
      <c r="AK813" s="98">
        <v>455</v>
      </c>
      <c r="AL813" s="76">
        <v>50</v>
      </c>
      <c r="AM813" s="76">
        <v>88</v>
      </c>
      <c r="AN813" s="77">
        <v>178</v>
      </c>
      <c r="AO813" s="77">
        <v>616</v>
      </c>
      <c r="AP813" s="77">
        <v>1037</v>
      </c>
      <c r="AQ813" s="77">
        <v>39</v>
      </c>
      <c r="AR813" s="77">
        <f t="shared" si="638"/>
        <v>1870</v>
      </c>
      <c r="AS813" s="77">
        <v>261</v>
      </c>
      <c r="AT813" s="78">
        <v>40</v>
      </c>
      <c r="AU813" s="79">
        <v>139</v>
      </c>
      <c r="AV813" s="80">
        <f t="shared" si="613"/>
        <v>39.498806682577566</v>
      </c>
      <c r="AW813" s="80">
        <f t="shared" si="614"/>
        <v>49.895397489539747</v>
      </c>
      <c r="AX813" s="80">
        <f t="shared" si="615"/>
        <v>63.971742543171118</v>
      </c>
      <c r="AY813" s="81">
        <f t="shared" si="616"/>
        <v>14.35483870967742</v>
      </c>
      <c r="AZ813" s="81">
        <f t="shared" si="617"/>
        <v>38.644918444165619</v>
      </c>
      <c r="BA813" s="81">
        <f t="shared" si="618"/>
        <v>72.123368920521941</v>
      </c>
      <c r="BB813" s="81">
        <f t="shared" si="619"/>
        <v>55.853658536585371</v>
      </c>
      <c r="BC813" s="81">
        <f t="shared" si="620"/>
        <v>47.641831852358166</v>
      </c>
      <c r="BD813" s="82">
        <f t="shared" si="639"/>
        <v>470</v>
      </c>
      <c r="BE813" s="83">
        <v>50</v>
      </c>
      <c r="BF813" s="83">
        <v>112</v>
      </c>
      <c r="BG813" s="83">
        <v>142</v>
      </c>
      <c r="BH813" s="83">
        <v>565</v>
      </c>
      <c r="BI813" s="83">
        <v>1056</v>
      </c>
      <c r="BJ813" s="83">
        <v>74</v>
      </c>
      <c r="BK813" s="77">
        <f t="shared" si="640"/>
        <v>1837</v>
      </c>
      <c r="BL813" s="83">
        <f t="shared" si="621"/>
        <v>41</v>
      </c>
      <c r="BM813" s="84">
        <v>69</v>
      </c>
      <c r="BN813" s="83">
        <f t="shared" si="622"/>
        <v>93</v>
      </c>
      <c r="BO813" s="83">
        <f t="shared" si="623"/>
        <v>123</v>
      </c>
      <c r="BP813" s="83">
        <f t="shared" si="624"/>
        <v>448</v>
      </c>
      <c r="BQ813" s="83">
        <f t="shared" si="625"/>
        <v>939</v>
      </c>
      <c r="BR813" s="83">
        <f t="shared" si="626"/>
        <v>66</v>
      </c>
      <c r="BS813" s="77">
        <f t="shared" si="641"/>
        <v>1576</v>
      </c>
      <c r="BT813" s="83">
        <f t="shared" si="627"/>
        <v>5</v>
      </c>
      <c r="BU813" s="77">
        <v>13</v>
      </c>
      <c r="BV813" s="83">
        <f t="shared" si="628"/>
        <v>13</v>
      </c>
      <c r="BW813" s="83">
        <f t="shared" si="629"/>
        <v>17</v>
      </c>
      <c r="BX813" s="83">
        <f t="shared" si="630"/>
        <v>69</v>
      </c>
      <c r="BY813" s="83">
        <f t="shared" si="631"/>
        <v>80</v>
      </c>
      <c r="BZ813" s="83">
        <f t="shared" si="632"/>
        <v>5</v>
      </c>
      <c r="CA813" s="77">
        <f t="shared" si="642"/>
        <v>171</v>
      </c>
      <c r="CC813" s="77"/>
      <c r="CI813" s="77">
        <f t="shared" si="643"/>
        <v>0</v>
      </c>
      <c r="CP813" s="77">
        <f t="shared" si="644"/>
        <v>0</v>
      </c>
      <c r="CQ813" s="85">
        <f t="shared" si="633"/>
        <v>4</v>
      </c>
      <c r="CR813" s="77">
        <v>6</v>
      </c>
      <c r="CS813" s="85">
        <f t="shared" si="600"/>
        <v>6</v>
      </c>
      <c r="CT813" s="85">
        <f t="shared" si="601"/>
        <v>2</v>
      </c>
      <c r="CU813" s="85">
        <f t="shared" si="602"/>
        <v>48</v>
      </c>
      <c r="CV813" s="85">
        <f t="shared" si="603"/>
        <v>37</v>
      </c>
      <c r="CW813" s="85">
        <f t="shared" si="599"/>
        <v>3</v>
      </c>
      <c r="CX813" s="77">
        <f t="shared" si="645"/>
        <v>90</v>
      </c>
      <c r="CY813" s="85">
        <v>4</v>
      </c>
      <c r="CZ813" s="85">
        <v>6</v>
      </c>
      <c r="DA813" s="85">
        <v>2</v>
      </c>
      <c r="DB813" s="85">
        <v>48</v>
      </c>
      <c r="DC813" s="85">
        <v>37</v>
      </c>
      <c r="DD813" s="85">
        <v>3</v>
      </c>
      <c r="DP813" s="85">
        <v>1</v>
      </c>
      <c r="DQ813" s="85">
        <v>4</v>
      </c>
      <c r="DR813" s="85">
        <v>6</v>
      </c>
      <c r="DS813" s="85">
        <v>30</v>
      </c>
      <c r="DT813" s="85">
        <v>10</v>
      </c>
      <c r="DU813" s="85">
        <v>2</v>
      </c>
      <c r="DV813" s="85">
        <v>1</v>
      </c>
      <c r="DW813" s="85">
        <v>2</v>
      </c>
      <c r="DX813" s="85">
        <v>1</v>
      </c>
      <c r="DY813" s="85">
        <v>10</v>
      </c>
      <c r="DZ813" s="85">
        <v>22</v>
      </c>
      <c r="EA813" s="85">
        <v>1</v>
      </c>
      <c r="EB813" s="85">
        <v>4</v>
      </c>
      <c r="EC813" s="85">
        <v>11</v>
      </c>
      <c r="ED813" s="85">
        <v>16</v>
      </c>
      <c r="EE813" s="85">
        <v>59</v>
      </c>
      <c r="EF813" s="85">
        <v>58</v>
      </c>
      <c r="EG813" s="85">
        <v>4</v>
      </c>
      <c r="EH813" s="85">
        <v>1</v>
      </c>
      <c r="EI813" s="85">
        <v>0</v>
      </c>
      <c r="EJ813" s="85">
        <v>4</v>
      </c>
      <c r="EK813" s="85">
        <v>5</v>
      </c>
      <c r="EL813" s="85">
        <v>1</v>
      </c>
      <c r="EM813" s="85">
        <v>0</v>
      </c>
      <c r="ET813" s="85">
        <v>35</v>
      </c>
      <c r="EU813" s="85">
        <v>64</v>
      </c>
      <c r="EV813" s="85">
        <v>44</v>
      </c>
      <c r="EW813" s="85">
        <v>240</v>
      </c>
      <c r="EX813" s="85">
        <v>652</v>
      </c>
      <c r="EY813" s="85">
        <v>46</v>
      </c>
      <c r="EZ813" s="85">
        <v>4</v>
      </c>
      <c r="FA813" s="85">
        <v>25</v>
      </c>
      <c r="FB813" s="85">
        <v>69</v>
      </c>
      <c r="FC813" s="85">
        <v>173</v>
      </c>
      <c r="FD813" s="85">
        <v>276</v>
      </c>
      <c r="FE813" s="85">
        <v>18</v>
      </c>
      <c r="FL813" s="86">
        <f t="shared" si="646"/>
        <v>275.59999999999991</v>
      </c>
      <c r="FM813" s="99">
        <f t="shared" si="634"/>
        <v>13</v>
      </c>
      <c r="FN813" s="99">
        <f t="shared" si="635"/>
        <v>2</v>
      </c>
      <c r="FO813" s="100">
        <f t="shared" si="636"/>
        <v>2.21</v>
      </c>
      <c r="FP813" s="100">
        <f t="shared" si="637"/>
        <v>342</v>
      </c>
      <c r="FQ813" s="101">
        <v>0.15125264055145832</v>
      </c>
      <c r="FR813" s="101">
        <v>0.19144987193979979</v>
      </c>
      <c r="FS813" s="101">
        <v>0.12782708744247218</v>
      </c>
      <c r="FT813" s="100" t="s">
        <v>2283</v>
      </c>
      <c r="FU813" s="100" t="s">
        <v>1999</v>
      </c>
      <c r="FV813" s="100" t="s">
        <v>1970</v>
      </c>
      <c r="FW813" s="100" t="s">
        <v>2033</v>
      </c>
      <c r="FX813" s="100" t="s">
        <v>2130</v>
      </c>
      <c r="FY813" s="100" t="s">
        <v>1917</v>
      </c>
      <c r="FZ813" s="100" t="s">
        <v>2197</v>
      </c>
      <c r="GA813" s="100" t="s">
        <v>2144</v>
      </c>
      <c r="GB813" s="100"/>
    </row>
    <row r="814" spans="1:184" hidden="1" x14ac:dyDescent="0.25">
      <c r="A814" s="32" t="s">
        <v>796</v>
      </c>
      <c r="B814" s="90" t="s">
        <v>801</v>
      </c>
      <c r="C814" s="41" t="str">
        <f>'[1]Özet tablo'!P813</f>
        <v>SAMSUN</v>
      </c>
      <c r="D814" s="41"/>
      <c r="E814" s="41"/>
      <c r="F814" s="41"/>
      <c r="G814" s="91">
        <v>108</v>
      </c>
      <c r="H814" s="91">
        <v>596</v>
      </c>
      <c r="I814" s="91">
        <v>728</v>
      </c>
      <c r="J814" s="91">
        <v>1432</v>
      </c>
      <c r="K814" s="92">
        <v>251</v>
      </c>
      <c r="L814" s="92">
        <v>562</v>
      </c>
      <c r="M814" s="92">
        <v>819</v>
      </c>
      <c r="N814" s="92">
        <v>1632</v>
      </c>
      <c r="O814" s="93">
        <v>86</v>
      </c>
      <c r="P814" s="40">
        <v>145</v>
      </c>
      <c r="Q814" s="94">
        <f t="shared" si="647"/>
        <v>200</v>
      </c>
      <c r="R814" s="95">
        <f t="shared" si="648"/>
        <v>0.13966480446927373</v>
      </c>
      <c r="S814" s="96">
        <v>1091</v>
      </c>
      <c r="T814" s="96">
        <v>1529</v>
      </c>
      <c r="U814" s="96">
        <v>1163</v>
      </c>
      <c r="V814" s="96">
        <v>1503</v>
      </c>
      <c r="W814" s="96">
        <v>2692</v>
      </c>
      <c r="X814" s="96">
        <v>3783</v>
      </c>
      <c r="Y814" s="73">
        <f t="shared" si="606"/>
        <v>23.006416131989003</v>
      </c>
      <c r="Z814" s="73">
        <f t="shared" si="607"/>
        <v>36.756049705689989</v>
      </c>
      <c r="AA814" s="73">
        <f t="shared" si="608"/>
        <v>65.34823731728288</v>
      </c>
      <c r="AB814" s="73">
        <f t="shared" si="609"/>
        <v>49.108469539375925</v>
      </c>
      <c r="AC814" s="73">
        <f t="shared" si="610"/>
        <v>41.580756013745706</v>
      </c>
      <c r="AD814" s="97">
        <f t="shared" si="611"/>
        <v>1370</v>
      </c>
      <c r="AE814" s="40">
        <f t="shared" si="612"/>
        <v>403</v>
      </c>
      <c r="AF814" s="98">
        <v>1444</v>
      </c>
      <c r="AG814" s="98">
        <v>1155</v>
      </c>
      <c r="AH814" s="98">
        <v>1446</v>
      </c>
      <c r="AI814" s="98">
        <v>1176</v>
      </c>
      <c r="AJ814" s="98">
        <v>345</v>
      </c>
      <c r="AK814" s="98">
        <v>352</v>
      </c>
      <c r="AL814" s="76">
        <v>44</v>
      </c>
      <c r="AM814" s="76">
        <v>91</v>
      </c>
      <c r="AN814" s="77">
        <v>160</v>
      </c>
      <c r="AO814" s="77">
        <v>615</v>
      </c>
      <c r="AP814" s="77">
        <v>930</v>
      </c>
      <c r="AQ814" s="77">
        <v>38</v>
      </c>
      <c r="AR814" s="77">
        <f t="shared" si="638"/>
        <v>1743</v>
      </c>
      <c r="AS814" s="77">
        <v>229</v>
      </c>
      <c r="AT814" s="78">
        <v>43</v>
      </c>
      <c r="AU814" s="79">
        <v>148</v>
      </c>
      <c r="AV814" s="80">
        <f t="shared" si="613"/>
        <v>38.567138567138564</v>
      </c>
      <c r="AW814" s="80">
        <f t="shared" si="614"/>
        <v>51.639969488939741</v>
      </c>
      <c r="AX814" s="80">
        <f t="shared" si="615"/>
        <v>62.84013605442177</v>
      </c>
      <c r="AY814" s="81">
        <f t="shared" si="616"/>
        <v>13.852813852813853</v>
      </c>
      <c r="AZ814" s="81">
        <f t="shared" si="617"/>
        <v>42.531120331950206</v>
      </c>
      <c r="BA814" s="81">
        <f t="shared" si="618"/>
        <v>73.701512163050623</v>
      </c>
      <c r="BB814" s="81">
        <f t="shared" si="619"/>
        <v>58.510279743849004</v>
      </c>
      <c r="BC814" s="81">
        <f t="shared" si="620"/>
        <v>47.869955156950674</v>
      </c>
      <c r="BD814" s="82">
        <f t="shared" si="639"/>
        <v>400</v>
      </c>
      <c r="BE814" s="83">
        <v>44</v>
      </c>
      <c r="BF814" s="83">
        <v>114</v>
      </c>
      <c r="BG814" s="83">
        <v>147</v>
      </c>
      <c r="BH814" s="83">
        <v>586</v>
      </c>
      <c r="BI814" s="83">
        <v>978</v>
      </c>
      <c r="BJ814" s="83">
        <v>54</v>
      </c>
      <c r="BK814" s="77">
        <f t="shared" si="640"/>
        <v>1765</v>
      </c>
      <c r="BL814" s="83">
        <f t="shared" si="621"/>
        <v>35</v>
      </c>
      <c r="BM814" s="84">
        <v>53</v>
      </c>
      <c r="BN814" s="83">
        <f t="shared" si="622"/>
        <v>76</v>
      </c>
      <c r="BO814" s="83">
        <f t="shared" si="623"/>
        <v>125</v>
      </c>
      <c r="BP814" s="83">
        <f t="shared" si="624"/>
        <v>372</v>
      </c>
      <c r="BQ814" s="83">
        <f t="shared" si="625"/>
        <v>729</v>
      </c>
      <c r="BR814" s="83">
        <f t="shared" si="626"/>
        <v>44</v>
      </c>
      <c r="BS814" s="77">
        <f t="shared" si="641"/>
        <v>1270</v>
      </c>
      <c r="BT814" s="83">
        <f t="shared" si="627"/>
        <v>4</v>
      </c>
      <c r="BU814" s="77">
        <v>13</v>
      </c>
      <c r="BV814" s="83">
        <f t="shared" si="628"/>
        <v>13</v>
      </c>
      <c r="BW814" s="83">
        <f t="shared" si="629"/>
        <v>16</v>
      </c>
      <c r="BX814" s="83">
        <f t="shared" si="630"/>
        <v>54</v>
      </c>
      <c r="BY814" s="83">
        <f t="shared" si="631"/>
        <v>74</v>
      </c>
      <c r="BZ814" s="83">
        <f t="shared" si="632"/>
        <v>6</v>
      </c>
      <c r="CA814" s="77">
        <f t="shared" si="642"/>
        <v>150</v>
      </c>
      <c r="CB814" s="85">
        <v>1</v>
      </c>
      <c r="CC814" s="77">
        <v>2</v>
      </c>
      <c r="CD814" s="85">
        <v>2</v>
      </c>
      <c r="CE814" s="85">
        <v>3</v>
      </c>
      <c r="CF814" s="85">
        <v>14</v>
      </c>
      <c r="CG814" s="85">
        <v>19</v>
      </c>
      <c r="CH814" s="85">
        <v>2</v>
      </c>
      <c r="CI814" s="77">
        <f t="shared" si="643"/>
        <v>38</v>
      </c>
      <c r="CP814" s="77">
        <f t="shared" si="644"/>
        <v>0</v>
      </c>
      <c r="CQ814" s="85">
        <f t="shared" si="633"/>
        <v>4</v>
      </c>
      <c r="CR814" s="77">
        <v>23</v>
      </c>
      <c r="CS814" s="85">
        <f t="shared" si="600"/>
        <v>23</v>
      </c>
      <c r="CT814" s="85">
        <f t="shared" si="601"/>
        <v>3</v>
      </c>
      <c r="CU814" s="85">
        <f t="shared" si="602"/>
        <v>146</v>
      </c>
      <c r="CV814" s="85">
        <f t="shared" si="603"/>
        <v>156</v>
      </c>
      <c r="CW814" s="85">
        <f t="shared" si="599"/>
        <v>2</v>
      </c>
      <c r="CX814" s="77">
        <f t="shared" si="645"/>
        <v>307</v>
      </c>
      <c r="CY814" s="85">
        <v>4</v>
      </c>
      <c r="CZ814" s="85">
        <v>23</v>
      </c>
      <c r="DA814" s="85">
        <v>3</v>
      </c>
      <c r="DB814" s="85">
        <v>146</v>
      </c>
      <c r="DC814" s="85">
        <v>156</v>
      </c>
      <c r="DD814" s="85">
        <v>2</v>
      </c>
      <c r="DV814" s="85">
        <v>2</v>
      </c>
      <c r="DW814" s="85">
        <v>6</v>
      </c>
      <c r="DX814" s="85">
        <v>3</v>
      </c>
      <c r="DY814" s="85">
        <v>29</v>
      </c>
      <c r="DZ814" s="85">
        <v>44</v>
      </c>
      <c r="EA814" s="85">
        <v>6</v>
      </c>
      <c r="EB814" s="85">
        <v>2</v>
      </c>
      <c r="EC814" s="85">
        <v>7</v>
      </c>
      <c r="ED814" s="85">
        <v>13</v>
      </c>
      <c r="EE814" s="85">
        <v>25</v>
      </c>
      <c r="EF814" s="85">
        <v>30</v>
      </c>
      <c r="EG814" s="85">
        <v>0</v>
      </c>
      <c r="ET814" s="85">
        <v>31</v>
      </c>
      <c r="EU814" s="85">
        <v>50</v>
      </c>
      <c r="EV814" s="85">
        <v>31</v>
      </c>
      <c r="EW814" s="85">
        <v>187</v>
      </c>
      <c r="EX814" s="85">
        <v>531</v>
      </c>
      <c r="EY814" s="85">
        <v>26</v>
      </c>
      <c r="EZ814" s="85">
        <v>4</v>
      </c>
      <c r="FA814" s="85">
        <v>26</v>
      </c>
      <c r="FB814" s="85">
        <v>94</v>
      </c>
      <c r="FC814" s="85">
        <v>185</v>
      </c>
      <c r="FD814" s="85">
        <v>198</v>
      </c>
      <c r="FE814" s="85">
        <v>18</v>
      </c>
      <c r="FL814" s="86">
        <f t="shared" si="646"/>
        <v>209.39999999999986</v>
      </c>
      <c r="FM814" s="99">
        <f t="shared" si="634"/>
        <v>10</v>
      </c>
      <c r="FN814" s="99">
        <f t="shared" si="635"/>
        <v>2</v>
      </c>
      <c r="FO814" s="100">
        <f t="shared" si="636"/>
        <v>1.7</v>
      </c>
      <c r="FP814" s="100">
        <f t="shared" si="637"/>
        <v>342</v>
      </c>
      <c r="FQ814" s="101">
        <v>-0.10035381231525624</v>
      </c>
      <c r="FR814" s="101">
        <v>4.0841012476734849E-2</v>
      </c>
      <c r="FS814" s="101">
        <v>4.9512533977650382E-2</v>
      </c>
      <c r="FT814" s="100" t="s">
        <v>2272</v>
      </c>
      <c r="FU814" s="100" t="s">
        <v>2087</v>
      </c>
      <c r="FV814" s="100" t="s">
        <v>2322</v>
      </c>
      <c r="FW814" s="100" t="s">
        <v>2019</v>
      </c>
      <c r="FX814" s="100" t="s">
        <v>1458</v>
      </c>
      <c r="FY814" s="100" t="s">
        <v>1946</v>
      </c>
      <c r="FZ814" s="100" t="s">
        <v>1768</v>
      </c>
      <c r="GA814" s="100" t="s">
        <v>2184</v>
      </c>
      <c r="GB814" s="100"/>
    </row>
    <row r="815" spans="1:184" hidden="1" x14ac:dyDescent="0.25">
      <c r="A815" s="32" t="s">
        <v>796</v>
      </c>
      <c r="B815" s="90" t="s">
        <v>802</v>
      </c>
      <c r="C815" s="41" t="str">
        <f>'[1]Özet tablo'!P814</f>
        <v>SAMSUN</v>
      </c>
      <c r="D815" s="41"/>
      <c r="E815" s="41"/>
      <c r="F815" s="41"/>
      <c r="G815" s="91">
        <v>157</v>
      </c>
      <c r="H815" s="91">
        <v>739</v>
      </c>
      <c r="I815" s="91">
        <v>944</v>
      </c>
      <c r="J815" s="91">
        <v>1840</v>
      </c>
      <c r="K815" s="92">
        <v>316</v>
      </c>
      <c r="L815" s="92">
        <v>1087</v>
      </c>
      <c r="M815" s="92">
        <v>1091</v>
      </c>
      <c r="N815" s="92">
        <v>2494</v>
      </c>
      <c r="O815" s="93">
        <v>161</v>
      </c>
      <c r="P815" s="40">
        <v>177</v>
      </c>
      <c r="Q815" s="94">
        <f t="shared" si="647"/>
        <v>654</v>
      </c>
      <c r="R815" s="95">
        <f t="shared" si="648"/>
        <v>0.35543478260869565</v>
      </c>
      <c r="S815" s="96">
        <v>1400</v>
      </c>
      <c r="T815" s="96">
        <v>1918</v>
      </c>
      <c r="U815" s="96">
        <v>1503</v>
      </c>
      <c r="V815" s="96">
        <v>1959</v>
      </c>
      <c r="W815" s="96">
        <v>3421</v>
      </c>
      <c r="X815" s="96">
        <v>4821</v>
      </c>
      <c r="Y815" s="73">
        <f t="shared" si="606"/>
        <v>22.571428571428569</v>
      </c>
      <c r="Z815" s="73">
        <f t="shared" si="607"/>
        <v>56.673618352450475</v>
      </c>
      <c r="AA815" s="73">
        <f t="shared" si="608"/>
        <v>71.523619427811042</v>
      </c>
      <c r="AB815" s="73">
        <f t="shared" si="609"/>
        <v>63.197895352236188</v>
      </c>
      <c r="AC815" s="73">
        <f t="shared" si="610"/>
        <v>51.400124455507154</v>
      </c>
      <c r="AD815" s="97">
        <f t="shared" si="611"/>
        <v>1259</v>
      </c>
      <c r="AE815" s="40">
        <f t="shared" si="612"/>
        <v>428</v>
      </c>
      <c r="AF815" s="98">
        <v>1884</v>
      </c>
      <c r="AG815" s="98">
        <v>1481</v>
      </c>
      <c r="AH815" s="98">
        <v>1830</v>
      </c>
      <c r="AI815" s="98">
        <v>1462</v>
      </c>
      <c r="AJ815" s="98">
        <v>463</v>
      </c>
      <c r="AK815" s="98">
        <v>486</v>
      </c>
      <c r="AL815" s="76">
        <v>57</v>
      </c>
      <c r="AM815" s="76">
        <v>94</v>
      </c>
      <c r="AN815" s="77">
        <v>130</v>
      </c>
      <c r="AO815" s="77">
        <v>1025</v>
      </c>
      <c r="AP815" s="77">
        <v>1135</v>
      </c>
      <c r="AQ815" s="77">
        <v>32</v>
      </c>
      <c r="AR815" s="77">
        <f t="shared" si="638"/>
        <v>2322</v>
      </c>
      <c r="AS815" s="77">
        <v>233</v>
      </c>
      <c r="AT815" s="78">
        <v>101</v>
      </c>
      <c r="AU815" s="79">
        <v>209</v>
      </c>
      <c r="AV815" s="80">
        <f t="shared" si="613"/>
        <v>36.153584777437985</v>
      </c>
      <c r="AW815" s="80">
        <f t="shared" si="614"/>
        <v>59.507897934386392</v>
      </c>
      <c r="AX815" s="80">
        <f t="shared" si="615"/>
        <v>63.885088919288648</v>
      </c>
      <c r="AY815" s="81">
        <f t="shared" si="616"/>
        <v>8.7778528021607016</v>
      </c>
      <c r="AZ815" s="81">
        <f t="shared" si="617"/>
        <v>56.010928961748633</v>
      </c>
      <c r="BA815" s="81">
        <f t="shared" si="618"/>
        <v>75.064935064935071</v>
      </c>
      <c r="BB815" s="81">
        <f t="shared" si="619"/>
        <v>65.778961384820249</v>
      </c>
      <c r="BC815" s="81">
        <f t="shared" si="620"/>
        <v>46.241926012918377</v>
      </c>
      <c r="BD815" s="82">
        <f t="shared" si="639"/>
        <v>480</v>
      </c>
      <c r="BE815" s="83">
        <v>56</v>
      </c>
      <c r="BF815" s="83">
        <v>124</v>
      </c>
      <c r="BG815" s="83">
        <v>121</v>
      </c>
      <c r="BH815" s="83">
        <v>950</v>
      </c>
      <c r="BI815" s="83">
        <v>1208</v>
      </c>
      <c r="BJ815" s="83">
        <v>63</v>
      </c>
      <c r="BK815" s="77">
        <f t="shared" si="640"/>
        <v>2342</v>
      </c>
      <c r="BL815" s="83">
        <f t="shared" si="621"/>
        <v>50</v>
      </c>
      <c r="BM815" s="84">
        <v>77</v>
      </c>
      <c r="BN815" s="83">
        <f t="shared" si="622"/>
        <v>107</v>
      </c>
      <c r="BO815" s="83">
        <f t="shared" si="623"/>
        <v>91</v>
      </c>
      <c r="BP815" s="83">
        <f t="shared" si="624"/>
        <v>840</v>
      </c>
      <c r="BQ815" s="83">
        <f t="shared" si="625"/>
        <v>1126</v>
      </c>
      <c r="BR815" s="83">
        <f t="shared" si="626"/>
        <v>62</v>
      </c>
      <c r="BS815" s="77">
        <f t="shared" si="641"/>
        <v>2119</v>
      </c>
      <c r="BT815" s="83">
        <f t="shared" si="627"/>
        <v>2</v>
      </c>
      <c r="BU815" s="77">
        <v>4</v>
      </c>
      <c r="BV815" s="83">
        <f t="shared" si="628"/>
        <v>3</v>
      </c>
      <c r="BW815" s="83">
        <f t="shared" si="629"/>
        <v>0</v>
      </c>
      <c r="BX815" s="83">
        <f t="shared" si="630"/>
        <v>10</v>
      </c>
      <c r="BY815" s="83">
        <f t="shared" si="631"/>
        <v>22</v>
      </c>
      <c r="BZ815" s="83">
        <f t="shared" si="632"/>
        <v>0</v>
      </c>
      <c r="CA815" s="77">
        <f t="shared" si="642"/>
        <v>32</v>
      </c>
      <c r="CB815" s="85">
        <v>3</v>
      </c>
      <c r="CC815" s="77">
        <v>6</v>
      </c>
      <c r="CD815" s="85">
        <v>6</v>
      </c>
      <c r="CE815" s="85">
        <v>21</v>
      </c>
      <c r="CF815" s="85">
        <v>24</v>
      </c>
      <c r="CG815" s="85">
        <v>21</v>
      </c>
      <c r="CH815" s="85">
        <v>1</v>
      </c>
      <c r="CI815" s="77">
        <f t="shared" si="643"/>
        <v>67</v>
      </c>
      <c r="CP815" s="77">
        <f t="shared" si="644"/>
        <v>0</v>
      </c>
      <c r="CQ815" s="85">
        <f t="shared" si="633"/>
        <v>1</v>
      </c>
      <c r="CR815" s="77">
        <v>7</v>
      </c>
      <c r="CS815" s="85">
        <f t="shared" si="600"/>
        <v>8</v>
      </c>
      <c r="CT815" s="85">
        <f t="shared" si="601"/>
        <v>9</v>
      </c>
      <c r="CU815" s="85">
        <f t="shared" si="602"/>
        <v>76</v>
      </c>
      <c r="CV815" s="85">
        <f t="shared" si="603"/>
        <v>39</v>
      </c>
      <c r="CW815" s="85">
        <f t="shared" si="599"/>
        <v>0</v>
      </c>
      <c r="CX815" s="77">
        <f t="shared" si="645"/>
        <v>124</v>
      </c>
      <c r="CY815" s="85">
        <v>1</v>
      </c>
      <c r="CZ815" s="85">
        <v>8</v>
      </c>
      <c r="DA815" s="85">
        <v>9</v>
      </c>
      <c r="DB815" s="85">
        <v>76</v>
      </c>
      <c r="DC815" s="85">
        <v>39</v>
      </c>
      <c r="DD815" s="85">
        <v>0</v>
      </c>
      <c r="DP815" s="85">
        <v>1</v>
      </c>
      <c r="DQ815" s="85">
        <v>3</v>
      </c>
      <c r="DR815" s="85">
        <v>13</v>
      </c>
      <c r="DS815" s="85">
        <v>13</v>
      </c>
      <c r="DT815" s="85">
        <v>10</v>
      </c>
      <c r="DU815" s="85">
        <v>0</v>
      </c>
      <c r="DV815" s="85">
        <v>2</v>
      </c>
      <c r="DW815" s="85">
        <v>3</v>
      </c>
      <c r="DX815" s="85">
        <v>0</v>
      </c>
      <c r="DY815" s="85">
        <v>10</v>
      </c>
      <c r="DZ815" s="85">
        <v>22</v>
      </c>
      <c r="EA815" s="85">
        <v>0</v>
      </c>
      <c r="ET815" s="85">
        <v>47</v>
      </c>
      <c r="EU815" s="85">
        <v>89</v>
      </c>
      <c r="EV815" s="85">
        <v>31</v>
      </c>
      <c r="EW815" s="85">
        <v>676</v>
      </c>
      <c r="EX815" s="85">
        <v>1012</v>
      </c>
      <c r="EY815" s="85">
        <v>53</v>
      </c>
      <c r="EZ815" s="85">
        <v>2</v>
      </c>
      <c r="FA815" s="85">
        <v>15</v>
      </c>
      <c r="FB815" s="85">
        <v>47</v>
      </c>
      <c r="FC815" s="85">
        <v>151</v>
      </c>
      <c r="FD815" s="85">
        <v>104</v>
      </c>
      <c r="FE815" s="85">
        <v>9</v>
      </c>
      <c r="FL815" s="86">
        <f t="shared" si="646"/>
        <v>11.399999999999636</v>
      </c>
      <c r="FM815" s="99">
        <f t="shared" si="634"/>
        <v>0</v>
      </c>
      <c r="FN815" s="99">
        <f t="shared" si="635"/>
        <v>0</v>
      </c>
      <c r="FO815" s="100">
        <f t="shared" si="636"/>
        <v>0</v>
      </c>
      <c r="FP815" s="100">
        <f t="shared" si="637"/>
        <v>0</v>
      </c>
      <c r="FQ815" s="101">
        <v>0.16853461939048123</v>
      </c>
      <c r="FR815" s="101">
        <v>9.4812629313143965E-2</v>
      </c>
      <c r="FS815" s="101">
        <v>4.8305913853917137E-2</v>
      </c>
      <c r="FT815" s="100" t="s">
        <v>1956</v>
      </c>
      <c r="FU815" s="100" t="s">
        <v>1957</v>
      </c>
      <c r="FV815" s="100" t="s">
        <v>1958</v>
      </c>
      <c r="FW815" s="100" t="s">
        <v>1681</v>
      </c>
      <c r="FX815" s="100" t="s">
        <v>1576</v>
      </c>
      <c r="FY815" s="100" t="s">
        <v>1959</v>
      </c>
      <c r="FZ815" s="100" t="s">
        <v>1594</v>
      </c>
      <c r="GA815" s="100" t="s">
        <v>1636</v>
      </c>
      <c r="GB815" s="100"/>
    </row>
    <row r="816" spans="1:184" hidden="1" x14ac:dyDescent="0.25">
      <c r="A816" s="32" t="s">
        <v>796</v>
      </c>
      <c r="B816" s="90" t="s">
        <v>803</v>
      </c>
      <c r="C816" s="41" t="str">
        <f>'[1]Özet tablo'!P815</f>
        <v>SAMSUN</v>
      </c>
      <c r="D816" s="41"/>
      <c r="E816" s="41"/>
      <c r="F816" s="41"/>
      <c r="G816" s="91">
        <v>43</v>
      </c>
      <c r="H816" s="91">
        <v>212</v>
      </c>
      <c r="I816" s="91">
        <v>272</v>
      </c>
      <c r="J816" s="91">
        <v>527</v>
      </c>
      <c r="K816" s="92">
        <v>57</v>
      </c>
      <c r="L816" s="92">
        <v>234</v>
      </c>
      <c r="M816" s="92">
        <v>295</v>
      </c>
      <c r="N816" s="92">
        <v>586</v>
      </c>
      <c r="O816" s="93">
        <v>64</v>
      </c>
      <c r="P816" s="40">
        <v>38</v>
      </c>
      <c r="Q816" s="94">
        <f t="shared" si="647"/>
        <v>59</v>
      </c>
      <c r="R816" s="95">
        <f t="shared" si="648"/>
        <v>0.11195445920303605</v>
      </c>
      <c r="S816" s="96">
        <v>385</v>
      </c>
      <c r="T816" s="96">
        <v>505</v>
      </c>
      <c r="U816" s="96">
        <v>439</v>
      </c>
      <c r="V816" s="96">
        <v>558</v>
      </c>
      <c r="W816" s="96">
        <v>944</v>
      </c>
      <c r="X816" s="96">
        <v>1329</v>
      </c>
      <c r="Y816" s="73">
        <f t="shared" si="606"/>
        <v>14.805194805194805</v>
      </c>
      <c r="Z816" s="73">
        <f t="shared" si="607"/>
        <v>46.336633663366342</v>
      </c>
      <c r="AA816" s="73">
        <f t="shared" si="608"/>
        <v>73.120728929384967</v>
      </c>
      <c r="AB816" s="73">
        <f t="shared" si="609"/>
        <v>58.792372881355938</v>
      </c>
      <c r="AC816" s="73">
        <f t="shared" si="610"/>
        <v>46.049661399548533</v>
      </c>
      <c r="AD816" s="97">
        <f t="shared" si="611"/>
        <v>389</v>
      </c>
      <c r="AE816" s="40">
        <f t="shared" si="612"/>
        <v>118</v>
      </c>
      <c r="AF816" s="98">
        <v>476</v>
      </c>
      <c r="AG816" s="98">
        <v>382</v>
      </c>
      <c r="AH816" s="98">
        <v>487</v>
      </c>
      <c r="AI816" s="98">
        <v>372</v>
      </c>
      <c r="AJ816" s="98">
        <v>112</v>
      </c>
      <c r="AK816" s="98">
        <v>121</v>
      </c>
      <c r="AL816" s="76">
        <v>29</v>
      </c>
      <c r="AM816" s="76">
        <v>39</v>
      </c>
      <c r="AN816" s="77">
        <v>95</v>
      </c>
      <c r="AO816" s="77">
        <v>254</v>
      </c>
      <c r="AP816" s="77">
        <v>272</v>
      </c>
      <c r="AQ816" s="77">
        <v>10</v>
      </c>
      <c r="AR816" s="77">
        <f t="shared" si="638"/>
        <v>631</v>
      </c>
      <c r="AS816" s="77">
        <v>59</v>
      </c>
      <c r="AT816" s="78">
        <v>41</v>
      </c>
      <c r="AU816" s="79">
        <v>58</v>
      </c>
      <c r="AV816" s="80">
        <f t="shared" si="613"/>
        <v>42.175066312997352</v>
      </c>
      <c r="AW816" s="80">
        <f t="shared" si="614"/>
        <v>55.529685681024446</v>
      </c>
      <c r="AX816" s="80">
        <f t="shared" si="615"/>
        <v>59.946236559139784</v>
      </c>
      <c r="AY816" s="81">
        <f t="shared" si="616"/>
        <v>24.869109947643981</v>
      </c>
      <c r="AZ816" s="81">
        <f t="shared" si="617"/>
        <v>52.156057494866523</v>
      </c>
      <c r="BA816" s="81">
        <f t="shared" si="618"/>
        <v>76.652892561983464</v>
      </c>
      <c r="BB816" s="81">
        <f t="shared" si="619"/>
        <v>64.366632337796077</v>
      </c>
      <c r="BC816" s="81">
        <f t="shared" si="620"/>
        <v>53.81062355658198</v>
      </c>
      <c r="BD816" s="82">
        <f t="shared" si="639"/>
        <v>113</v>
      </c>
      <c r="BE816" s="83">
        <v>29</v>
      </c>
      <c r="BF816" s="83">
        <v>42</v>
      </c>
      <c r="BG816" s="83">
        <v>73</v>
      </c>
      <c r="BH816" s="83">
        <v>246</v>
      </c>
      <c r="BI816" s="83">
        <v>300</v>
      </c>
      <c r="BJ816" s="83">
        <v>16</v>
      </c>
      <c r="BK816" s="77">
        <f t="shared" si="640"/>
        <v>635</v>
      </c>
      <c r="BL816" s="83">
        <f t="shared" si="621"/>
        <v>28</v>
      </c>
      <c r="BM816" s="84">
        <v>37</v>
      </c>
      <c r="BN816" s="83">
        <f t="shared" si="622"/>
        <v>40</v>
      </c>
      <c r="BO816" s="83">
        <f t="shared" si="623"/>
        <v>67</v>
      </c>
      <c r="BP816" s="83">
        <f t="shared" si="624"/>
        <v>238</v>
      </c>
      <c r="BQ816" s="83">
        <f t="shared" si="625"/>
        <v>297</v>
      </c>
      <c r="BR816" s="83">
        <f t="shared" si="626"/>
        <v>16</v>
      </c>
      <c r="BS816" s="77">
        <f t="shared" si="641"/>
        <v>618</v>
      </c>
      <c r="BT816" s="83">
        <f t="shared" si="627"/>
        <v>0</v>
      </c>
      <c r="BU816" s="77"/>
      <c r="BV816" s="83">
        <f t="shared" si="628"/>
        <v>0</v>
      </c>
      <c r="BW816" s="83">
        <f t="shared" si="629"/>
        <v>0</v>
      </c>
      <c r="BX816" s="83">
        <f t="shared" si="630"/>
        <v>0</v>
      </c>
      <c r="BY816" s="83">
        <f t="shared" si="631"/>
        <v>0</v>
      </c>
      <c r="BZ816" s="83">
        <f t="shared" si="632"/>
        <v>0</v>
      </c>
      <c r="CA816" s="77">
        <f t="shared" si="642"/>
        <v>0</v>
      </c>
      <c r="CB816" s="85">
        <v>1</v>
      </c>
      <c r="CC816" s="77">
        <v>2</v>
      </c>
      <c r="CD816" s="85">
        <v>2</v>
      </c>
      <c r="CE816" s="85">
        <v>6</v>
      </c>
      <c r="CF816" s="85">
        <v>8</v>
      </c>
      <c r="CG816" s="85">
        <v>3</v>
      </c>
      <c r="CH816" s="85">
        <v>0</v>
      </c>
      <c r="CI816" s="77">
        <f t="shared" si="643"/>
        <v>17</v>
      </c>
      <c r="CP816" s="77">
        <f t="shared" si="644"/>
        <v>0</v>
      </c>
      <c r="CQ816" s="85">
        <f t="shared" si="633"/>
        <v>0</v>
      </c>
      <c r="CR816" s="77"/>
      <c r="CS816" s="85">
        <f t="shared" si="600"/>
        <v>0</v>
      </c>
      <c r="CT816" s="85">
        <f t="shared" si="601"/>
        <v>0</v>
      </c>
      <c r="CU816" s="85">
        <f t="shared" si="602"/>
        <v>0</v>
      </c>
      <c r="CV816" s="85">
        <f t="shared" si="603"/>
        <v>0</v>
      </c>
      <c r="CW816" s="85">
        <f t="shared" si="599"/>
        <v>0</v>
      </c>
      <c r="CX816" s="77">
        <f t="shared" si="645"/>
        <v>0</v>
      </c>
      <c r="EH816" s="85">
        <v>1</v>
      </c>
      <c r="EI816" s="85">
        <v>0</v>
      </c>
      <c r="EJ816" s="85">
        <v>0</v>
      </c>
      <c r="EK816" s="85">
        <v>0</v>
      </c>
      <c r="EL816" s="85">
        <v>1</v>
      </c>
      <c r="EM816" s="85">
        <v>0</v>
      </c>
      <c r="ET816" s="85">
        <v>25</v>
      </c>
      <c r="EU816" s="85">
        <v>31</v>
      </c>
      <c r="EV816" s="85">
        <v>36</v>
      </c>
      <c r="EW816" s="85">
        <v>175</v>
      </c>
      <c r="EX816" s="85">
        <v>250</v>
      </c>
      <c r="EY816" s="85">
        <v>15</v>
      </c>
      <c r="EZ816" s="85">
        <v>2</v>
      </c>
      <c r="FA816" s="85">
        <v>9</v>
      </c>
      <c r="FB816" s="85">
        <v>31</v>
      </c>
      <c r="FC816" s="85">
        <v>63</v>
      </c>
      <c r="FD816" s="85">
        <v>46</v>
      </c>
      <c r="FE816" s="85">
        <v>1</v>
      </c>
      <c r="FL816" s="86">
        <f t="shared" si="646"/>
        <v>24.299999999999955</v>
      </c>
      <c r="FM816" s="99">
        <f t="shared" si="634"/>
        <v>1</v>
      </c>
      <c r="FN816" s="99">
        <f t="shared" si="635"/>
        <v>0</v>
      </c>
      <c r="FO816" s="100">
        <f t="shared" si="636"/>
        <v>0.17</v>
      </c>
      <c r="FP816" s="100">
        <f t="shared" si="637"/>
        <v>0</v>
      </c>
      <c r="FQ816" s="101">
        <v>0.21507018720451623</v>
      </c>
      <c r="FR816" s="101">
        <v>8.7034957986148881E-2</v>
      </c>
      <c r="FS816" s="101">
        <v>4.7529543708072851E-2</v>
      </c>
      <c r="FT816" s="100" t="s">
        <v>2292</v>
      </c>
      <c r="FU816" s="100" t="s">
        <v>2308</v>
      </c>
      <c r="FV816" s="100" t="s">
        <v>2141</v>
      </c>
      <c r="FW816" s="100" t="s">
        <v>2137</v>
      </c>
      <c r="FX816" s="100" t="s">
        <v>2322</v>
      </c>
      <c r="FY816" s="100" t="s">
        <v>2031</v>
      </c>
      <c r="FZ816" s="100" t="s">
        <v>1895</v>
      </c>
      <c r="GA816" s="100" t="s">
        <v>1824</v>
      </c>
      <c r="GB816" s="100"/>
    </row>
    <row r="817" spans="1:184" hidden="1" x14ac:dyDescent="0.25">
      <c r="A817" s="32" t="s">
        <v>796</v>
      </c>
      <c r="B817" s="90" t="s">
        <v>804</v>
      </c>
      <c r="C817" s="41" t="str">
        <f>'[1]Özet tablo'!P816</f>
        <v>SAMSUN</v>
      </c>
      <c r="D817" s="41"/>
      <c r="E817" s="41"/>
      <c r="F817" s="41"/>
      <c r="G817" s="91">
        <v>288</v>
      </c>
      <c r="H817" s="91">
        <v>1455</v>
      </c>
      <c r="I817" s="91">
        <v>2344</v>
      </c>
      <c r="J817" s="91">
        <v>4087</v>
      </c>
      <c r="K817" s="92">
        <v>419</v>
      </c>
      <c r="L817" s="92">
        <v>1424</v>
      </c>
      <c r="M817" s="92">
        <v>2649</v>
      </c>
      <c r="N817" s="92">
        <v>4492</v>
      </c>
      <c r="O817" s="93">
        <v>116</v>
      </c>
      <c r="P817" s="40">
        <v>601</v>
      </c>
      <c r="Q817" s="94">
        <f t="shared" si="647"/>
        <v>405</v>
      </c>
      <c r="R817" s="95">
        <f t="shared" si="648"/>
        <v>9.9094690482016148E-2</v>
      </c>
      <c r="S817" s="96">
        <v>3076</v>
      </c>
      <c r="T817" s="96">
        <v>4215</v>
      </c>
      <c r="U817" s="96">
        <v>3228</v>
      </c>
      <c r="V817" s="96">
        <v>4229</v>
      </c>
      <c r="W817" s="96">
        <v>7443</v>
      </c>
      <c r="X817" s="96">
        <v>10519</v>
      </c>
      <c r="Y817" s="73">
        <f t="shared" si="606"/>
        <v>13.621586475942781</v>
      </c>
      <c r="Z817" s="73">
        <f t="shared" si="607"/>
        <v>33.784104389086593</v>
      </c>
      <c r="AA817" s="73">
        <f t="shared" si="608"/>
        <v>67.038413878562579</v>
      </c>
      <c r="AB817" s="73">
        <f t="shared" si="609"/>
        <v>48.206368399838773</v>
      </c>
      <c r="AC817" s="73">
        <f t="shared" si="610"/>
        <v>38.092974617359069</v>
      </c>
      <c r="AD817" s="97">
        <f t="shared" si="611"/>
        <v>3855</v>
      </c>
      <c r="AE817" s="40">
        <f t="shared" si="612"/>
        <v>1064</v>
      </c>
      <c r="AF817" s="98">
        <v>4134</v>
      </c>
      <c r="AG817" s="98">
        <v>3199</v>
      </c>
      <c r="AH817" s="98">
        <v>4096</v>
      </c>
      <c r="AI817" s="98">
        <v>3244</v>
      </c>
      <c r="AJ817" s="98">
        <v>1028</v>
      </c>
      <c r="AK817" s="98">
        <v>1017</v>
      </c>
      <c r="AL817" s="76">
        <v>85</v>
      </c>
      <c r="AM817" s="76">
        <v>232</v>
      </c>
      <c r="AN817" s="77">
        <v>458</v>
      </c>
      <c r="AO817" s="77">
        <v>1385</v>
      </c>
      <c r="AP817" s="77">
        <v>2706</v>
      </c>
      <c r="AQ817" s="77">
        <v>143</v>
      </c>
      <c r="AR817" s="77">
        <f t="shared" si="638"/>
        <v>4692</v>
      </c>
      <c r="AS817" s="77">
        <v>769</v>
      </c>
      <c r="AT817" s="78">
        <v>44</v>
      </c>
      <c r="AU817" s="79">
        <v>250</v>
      </c>
      <c r="AV817" s="80">
        <f t="shared" si="613"/>
        <v>39.391587769672512</v>
      </c>
      <c r="AW817" s="80">
        <f t="shared" si="614"/>
        <v>47.207084468664853</v>
      </c>
      <c r="AX817" s="80">
        <f t="shared" si="615"/>
        <v>64.118372379778052</v>
      </c>
      <c r="AY817" s="81">
        <f t="shared" si="616"/>
        <v>14.316974054391999</v>
      </c>
      <c r="AZ817" s="81">
        <f t="shared" si="617"/>
        <v>33.8134765625</v>
      </c>
      <c r="BA817" s="81">
        <f t="shared" si="618"/>
        <v>70.224719101123597</v>
      </c>
      <c r="BB817" s="81">
        <f t="shared" si="619"/>
        <v>52.402007648183556</v>
      </c>
      <c r="BC817" s="81">
        <f t="shared" si="620"/>
        <v>46.285637799491369</v>
      </c>
      <c r="BD817" s="82">
        <f t="shared" si="639"/>
        <v>1272</v>
      </c>
      <c r="BE817" s="83">
        <v>84</v>
      </c>
      <c r="BF817" s="83">
        <v>281</v>
      </c>
      <c r="BG817" s="83">
        <v>440</v>
      </c>
      <c r="BH817" s="83">
        <v>1254</v>
      </c>
      <c r="BI817" s="83">
        <v>2807</v>
      </c>
      <c r="BJ817" s="83">
        <v>246</v>
      </c>
      <c r="BK817" s="77">
        <f t="shared" si="640"/>
        <v>4747</v>
      </c>
      <c r="BL817" s="83">
        <f t="shared" si="621"/>
        <v>48</v>
      </c>
      <c r="BM817" s="84">
        <v>122</v>
      </c>
      <c r="BN817" s="83">
        <f t="shared" si="622"/>
        <v>185</v>
      </c>
      <c r="BO817" s="83">
        <f t="shared" si="623"/>
        <v>190</v>
      </c>
      <c r="BP817" s="83">
        <f t="shared" si="624"/>
        <v>827</v>
      </c>
      <c r="BQ817" s="83">
        <f t="shared" si="625"/>
        <v>2326</v>
      </c>
      <c r="BR817" s="83">
        <f t="shared" si="626"/>
        <v>220</v>
      </c>
      <c r="BS817" s="77">
        <f t="shared" si="641"/>
        <v>3563</v>
      </c>
      <c r="BT817" s="83">
        <f t="shared" si="627"/>
        <v>9</v>
      </c>
      <c r="BU817" s="77">
        <v>34</v>
      </c>
      <c r="BV817" s="83">
        <f t="shared" si="628"/>
        <v>31</v>
      </c>
      <c r="BW817" s="83">
        <f t="shared" si="629"/>
        <v>22</v>
      </c>
      <c r="BX817" s="83">
        <f t="shared" si="630"/>
        <v>143</v>
      </c>
      <c r="BY817" s="83">
        <f t="shared" si="631"/>
        <v>239</v>
      </c>
      <c r="BZ817" s="83">
        <f t="shared" si="632"/>
        <v>19</v>
      </c>
      <c r="CA817" s="77">
        <f t="shared" si="642"/>
        <v>423</v>
      </c>
      <c r="CB817" s="85">
        <v>23</v>
      </c>
      <c r="CC817" s="77">
        <v>64</v>
      </c>
      <c r="CD817" s="85">
        <v>53</v>
      </c>
      <c r="CE817" s="85">
        <v>181</v>
      </c>
      <c r="CF817" s="85">
        <v>220</v>
      </c>
      <c r="CG817" s="85">
        <v>173</v>
      </c>
      <c r="CH817" s="85">
        <v>4</v>
      </c>
      <c r="CI817" s="77">
        <f t="shared" si="643"/>
        <v>578</v>
      </c>
      <c r="CP817" s="77">
        <f t="shared" si="644"/>
        <v>0</v>
      </c>
      <c r="CQ817" s="85">
        <f t="shared" si="633"/>
        <v>4</v>
      </c>
      <c r="CR817" s="77">
        <v>12</v>
      </c>
      <c r="CS817" s="85">
        <f t="shared" si="600"/>
        <v>12</v>
      </c>
      <c r="CT817" s="85">
        <f t="shared" si="601"/>
        <v>47</v>
      </c>
      <c r="CU817" s="85">
        <f t="shared" si="602"/>
        <v>64</v>
      </c>
      <c r="CV817" s="85">
        <f t="shared" si="603"/>
        <v>69</v>
      </c>
      <c r="CW817" s="85">
        <f t="shared" si="599"/>
        <v>3</v>
      </c>
      <c r="CX817" s="77">
        <f t="shared" si="645"/>
        <v>183</v>
      </c>
      <c r="CY817" s="85">
        <v>1</v>
      </c>
      <c r="CZ817" s="85">
        <v>3</v>
      </c>
      <c r="DA817" s="85">
        <v>2</v>
      </c>
      <c r="DB817" s="85">
        <v>12</v>
      </c>
      <c r="DC817" s="85">
        <v>30</v>
      </c>
      <c r="DD817" s="85">
        <v>1</v>
      </c>
      <c r="DE817" s="85">
        <v>3</v>
      </c>
      <c r="DF817" s="85">
        <v>9</v>
      </c>
      <c r="DG817" s="85">
        <v>45</v>
      </c>
      <c r="DH817" s="85">
        <v>52</v>
      </c>
      <c r="DI817" s="85">
        <v>39</v>
      </c>
      <c r="DJ817" s="85">
        <v>2</v>
      </c>
      <c r="DP817" s="85">
        <v>1</v>
      </c>
      <c r="DQ817" s="85">
        <v>5</v>
      </c>
      <c r="DR817" s="85">
        <v>25</v>
      </c>
      <c r="DS817" s="85">
        <v>45</v>
      </c>
      <c r="DT817" s="85">
        <v>33</v>
      </c>
      <c r="DU817" s="85">
        <v>1</v>
      </c>
      <c r="DV817" s="85">
        <v>5</v>
      </c>
      <c r="DW817" s="85">
        <v>14</v>
      </c>
      <c r="DX817" s="85">
        <v>2</v>
      </c>
      <c r="DY817" s="85">
        <v>43</v>
      </c>
      <c r="DZ817" s="85">
        <v>116</v>
      </c>
      <c r="EA817" s="85">
        <v>15</v>
      </c>
      <c r="EB817" s="85">
        <v>4</v>
      </c>
      <c r="EC817" s="85">
        <v>17</v>
      </c>
      <c r="ED817" s="85">
        <v>20</v>
      </c>
      <c r="EE817" s="85">
        <v>100</v>
      </c>
      <c r="EF817" s="85">
        <v>123</v>
      </c>
      <c r="EG817" s="85">
        <v>4</v>
      </c>
      <c r="EH817" s="85">
        <v>1</v>
      </c>
      <c r="EI817" s="85">
        <v>1</v>
      </c>
      <c r="EJ817" s="85">
        <v>0</v>
      </c>
      <c r="EK817" s="85">
        <v>5</v>
      </c>
      <c r="EL817" s="85">
        <v>6</v>
      </c>
      <c r="EM817" s="85">
        <v>1</v>
      </c>
      <c r="ET817" s="85">
        <v>41</v>
      </c>
      <c r="EU817" s="85">
        <v>147</v>
      </c>
      <c r="EV817" s="85">
        <v>56</v>
      </c>
      <c r="EW817" s="85">
        <v>529</v>
      </c>
      <c r="EX817" s="85">
        <v>1945</v>
      </c>
      <c r="EY817" s="85">
        <v>196</v>
      </c>
      <c r="EZ817" s="85">
        <v>5</v>
      </c>
      <c r="FA817" s="85">
        <v>32</v>
      </c>
      <c r="FB817" s="85">
        <v>109</v>
      </c>
      <c r="FC817" s="85">
        <v>248</v>
      </c>
      <c r="FD817" s="85">
        <v>342</v>
      </c>
      <c r="FE817" s="85">
        <v>22</v>
      </c>
      <c r="FL817" s="86">
        <f t="shared" si="646"/>
        <v>860</v>
      </c>
      <c r="FM817" s="99">
        <f t="shared" si="634"/>
        <v>43</v>
      </c>
      <c r="FN817" s="99">
        <f t="shared" si="635"/>
        <v>8</v>
      </c>
      <c r="FO817" s="100">
        <f t="shared" si="636"/>
        <v>7.31</v>
      </c>
      <c r="FP817" s="100">
        <f t="shared" si="637"/>
        <v>1368</v>
      </c>
      <c r="FQ817" s="101">
        <v>7.7880571909167334E-2</v>
      </c>
      <c r="FR817" s="101">
        <v>8.3523489932885789E-2</v>
      </c>
      <c r="FS817" s="101">
        <v>5.8492447990880866E-2</v>
      </c>
      <c r="FT817" s="100" t="s">
        <v>1674</v>
      </c>
      <c r="FU817" s="100" t="s">
        <v>1889</v>
      </c>
      <c r="FV817" s="100" t="s">
        <v>1556</v>
      </c>
      <c r="FW817" s="100" t="s">
        <v>2242</v>
      </c>
      <c r="FX817" s="100" t="s">
        <v>1828</v>
      </c>
      <c r="FY817" s="100" t="s">
        <v>2149</v>
      </c>
      <c r="FZ817" s="100" t="s">
        <v>1592</v>
      </c>
      <c r="GA817" s="100" t="s">
        <v>1794</v>
      </c>
      <c r="GB817" s="100"/>
    </row>
    <row r="818" spans="1:184" hidden="1" x14ac:dyDescent="0.25">
      <c r="A818" s="32" t="s">
        <v>796</v>
      </c>
      <c r="B818" s="90" t="s">
        <v>805</v>
      </c>
      <c r="C818" s="41" t="str">
        <f>'[1]Özet tablo'!P817</f>
        <v>SAMSUN</v>
      </c>
      <c r="D818" s="41"/>
      <c r="E818" s="41"/>
      <c r="F818" s="41"/>
      <c r="G818" s="91">
        <v>9</v>
      </c>
      <c r="H818" s="91">
        <v>36</v>
      </c>
      <c r="I818" s="91">
        <v>98</v>
      </c>
      <c r="J818" s="91">
        <v>143</v>
      </c>
      <c r="K818" s="92">
        <v>32</v>
      </c>
      <c r="L818" s="92">
        <v>84</v>
      </c>
      <c r="M818" s="92">
        <v>133</v>
      </c>
      <c r="N818" s="92">
        <v>249</v>
      </c>
      <c r="O818" s="93">
        <v>5</v>
      </c>
      <c r="P818" s="40">
        <v>22</v>
      </c>
      <c r="Q818" s="94">
        <f t="shared" si="647"/>
        <v>106</v>
      </c>
      <c r="R818" s="95">
        <f t="shared" si="648"/>
        <v>0.74125874125874125</v>
      </c>
      <c r="S818" s="96">
        <v>153</v>
      </c>
      <c r="T818" s="96">
        <v>244</v>
      </c>
      <c r="U818" s="96">
        <v>179</v>
      </c>
      <c r="V818" s="96">
        <v>232</v>
      </c>
      <c r="W818" s="96">
        <v>423</v>
      </c>
      <c r="X818" s="96">
        <v>576</v>
      </c>
      <c r="Y818" s="73">
        <f t="shared" si="606"/>
        <v>20.915032679738562</v>
      </c>
      <c r="Z818" s="73">
        <f t="shared" si="607"/>
        <v>34.42622950819672</v>
      </c>
      <c r="AA818" s="73">
        <f t="shared" si="608"/>
        <v>64.80446927374301</v>
      </c>
      <c r="AB818" s="73">
        <f t="shared" si="609"/>
        <v>47.281323877068559</v>
      </c>
      <c r="AC818" s="73">
        <f t="shared" si="610"/>
        <v>40.277777777777779</v>
      </c>
      <c r="AD818" s="97">
        <f t="shared" si="611"/>
        <v>223</v>
      </c>
      <c r="AE818" s="40">
        <f t="shared" si="612"/>
        <v>63</v>
      </c>
      <c r="AF818" s="98">
        <v>212</v>
      </c>
      <c r="AG818" s="98">
        <v>168</v>
      </c>
      <c r="AH818" s="98">
        <v>205</v>
      </c>
      <c r="AI818" s="98">
        <v>192</v>
      </c>
      <c r="AJ818" s="98">
        <v>50</v>
      </c>
      <c r="AK818" s="98">
        <v>56</v>
      </c>
      <c r="AL818" s="76">
        <v>8</v>
      </c>
      <c r="AM818" s="76">
        <v>12</v>
      </c>
      <c r="AN818" s="77">
        <v>12</v>
      </c>
      <c r="AO818" s="77">
        <v>63</v>
      </c>
      <c r="AP818" s="77">
        <v>136</v>
      </c>
      <c r="AQ818" s="77">
        <v>7</v>
      </c>
      <c r="AR818" s="77">
        <f t="shared" si="638"/>
        <v>218</v>
      </c>
      <c r="AS818" s="77">
        <v>34</v>
      </c>
      <c r="AT818" s="78">
        <v>12</v>
      </c>
      <c r="AU818" s="79">
        <v>18</v>
      </c>
      <c r="AV818" s="80">
        <f t="shared" si="613"/>
        <v>33.611111111111114</v>
      </c>
      <c r="AW818" s="80">
        <f t="shared" si="614"/>
        <v>43.324937027707811</v>
      </c>
      <c r="AX818" s="80">
        <f t="shared" si="615"/>
        <v>56.770833333333336</v>
      </c>
      <c r="AY818" s="81">
        <f t="shared" si="616"/>
        <v>7.1428571428571423</v>
      </c>
      <c r="AZ818" s="81">
        <f t="shared" si="617"/>
        <v>30.73170731707317</v>
      </c>
      <c r="BA818" s="81">
        <f t="shared" si="618"/>
        <v>68.59504132231406</v>
      </c>
      <c r="BB818" s="81">
        <f t="shared" si="619"/>
        <v>51.230425055928407</v>
      </c>
      <c r="BC818" s="81">
        <f t="shared" si="620"/>
        <v>43.414634146341463</v>
      </c>
      <c r="BD818" s="82">
        <f t="shared" si="639"/>
        <v>76</v>
      </c>
      <c r="BE818" s="83">
        <v>8</v>
      </c>
      <c r="BF818" s="83">
        <v>12</v>
      </c>
      <c r="BG818" s="83">
        <v>10</v>
      </c>
      <c r="BH818" s="83">
        <v>67</v>
      </c>
      <c r="BI818" s="83">
        <v>141</v>
      </c>
      <c r="BJ818" s="83">
        <v>9</v>
      </c>
      <c r="BK818" s="77">
        <f t="shared" si="640"/>
        <v>227</v>
      </c>
      <c r="BL818" s="83">
        <f t="shared" si="621"/>
        <v>8</v>
      </c>
      <c r="BM818" s="84">
        <v>12</v>
      </c>
      <c r="BN818" s="83">
        <f t="shared" si="622"/>
        <v>12</v>
      </c>
      <c r="BO818" s="83">
        <f t="shared" si="623"/>
        <v>10</v>
      </c>
      <c r="BP818" s="83">
        <f t="shared" si="624"/>
        <v>67</v>
      </c>
      <c r="BQ818" s="83">
        <f t="shared" si="625"/>
        <v>141</v>
      </c>
      <c r="BR818" s="83">
        <f t="shared" si="626"/>
        <v>9</v>
      </c>
      <c r="BS818" s="77">
        <f t="shared" si="641"/>
        <v>227</v>
      </c>
      <c r="BT818" s="83">
        <f t="shared" si="627"/>
        <v>0</v>
      </c>
      <c r="BU818" s="77"/>
      <c r="BV818" s="83">
        <f t="shared" si="628"/>
        <v>0</v>
      </c>
      <c r="BW818" s="83">
        <f t="shared" si="629"/>
        <v>0</v>
      </c>
      <c r="BX818" s="83">
        <f t="shared" si="630"/>
        <v>0</v>
      </c>
      <c r="BY818" s="83">
        <f t="shared" si="631"/>
        <v>0</v>
      </c>
      <c r="BZ818" s="83">
        <f t="shared" si="632"/>
        <v>0</v>
      </c>
      <c r="CA818" s="77">
        <f t="shared" si="642"/>
        <v>0</v>
      </c>
      <c r="CC818" s="77"/>
      <c r="CI818" s="77">
        <f t="shared" si="643"/>
        <v>0</v>
      </c>
      <c r="CP818" s="77">
        <f t="shared" si="644"/>
        <v>0</v>
      </c>
      <c r="CQ818" s="85">
        <f t="shared" si="633"/>
        <v>0</v>
      </c>
      <c r="CR818" s="77"/>
      <c r="CS818" s="85">
        <f t="shared" si="600"/>
        <v>0</v>
      </c>
      <c r="CT818" s="85">
        <f t="shared" si="601"/>
        <v>0</v>
      </c>
      <c r="CU818" s="85">
        <f t="shared" si="602"/>
        <v>0</v>
      </c>
      <c r="CV818" s="85">
        <f t="shared" si="603"/>
        <v>0</v>
      </c>
      <c r="CW818" s="85">
        <f t="shared" si="599"/>
        <v>0</v>
      </c>
      <c r="CX818" s="77">
        <f t="shared" si="645"/>
        <v>0</v>
      </c>
      <c r="ET818" s="85">
        <v>7</v>
      </c>
      <c r="EU818" s="85">
        <v>8</v>
      </c>
      <c r="EV818" s="85">
        <v>4</v>
      </c>
      <c r="EW818" s="85">
        <v>36</v>
      </c>
      <c r="EX818" s="85">
        <v>104</v>
      </c>
      <c r="EY818" s="85">
        <v>9</v>
      </c>
      <c r="EZ818" s="85">
        <v>1</v>
      </c>
      <c r="FA818" s="85">
        <v>4</v>
      </c>
      <c r="FB818" s="85">
        <v>6</v>
      </c>
      <c r="FC818" s="85">
        <v>31</v>
      </c>
      <c r="FD818" s="85">
        <v>37</v>
      </c>
      <c r="FE818" s="85">
        <v>0</v>
      </c>
      <c r="FL818" s="86">
        <f t="shared" si="646"/>
        <v>59.899999999999977</v>
      </c>
      <c r="FM818" s="99">
        <f t="shared" si="634"/>
        <v>2</v>
      </c>
      <c r="FN818" s="99">
        <f t="shared" si="635"/>
        <v>0</v>
      </c>
      <c r="FO818" s="100">
        <f t="shared" si="636"/>
        <v>0.34</v>
      </c>
      <c r="FP818" s="100">
        <f t="shared" si="637"/>
        <v>0</v>
      </c>
      <c r="FQ818" s="101">
        <v>-6.1426116838487949E-2</v>
      </c>
      <c r="FR818" s="101">
        <v>5.4295132829164745E-3</v>
      </c>
      <c r="FS818" s="101">
        <v>-0.12859375000000003</v>
      </c>
      <c r="FT818" s="100" t="s">
        <v>2271</v>
      </c>
      <c r="FU818" s="100" t="s">
        <v>2170</v>
      </c>
      <c r="FV818" s="100" t="s">
        <v>2272</v>
      </c>
      <c r="FW818" s="100" t="s">
        <v>1700</v>
      </c>
      <c r="FX818" s="100" t="s">
        <v>1890</v>
      </c>
      <c r="FY818" s="100" t="s">
        <v>1953</v>
      </c>
      <c r="FZ818" s="100" t="s">
        <v>1878</v>
      </c>
      <c r="GA818" s="100" t="s">
        <v>2005</v>
      </c>
      <c r="GB818" s="100"/>
    </row>
    <row r="819" spans="1:184" hidden="1" x14ac:dyDescent="0.25">
      <c r="A819" s="32" t="s">
        <v>796</v>
      </c>
      <c r="B819" s="90" t="s">
        <v>806</v>
      </c>
      <c r="C819" s="41" t="str">
        <f>'[1]Özet tablo'!P818</f>
        <v>SAMSUN</v>
      </c>
      <c r="D819" s="41"/>
      <c r="E819" s="41"/>
      <c r="F819" s="41"/>
      <c r="G819" s="91">
        <v>16</v>
      </c>
      <c r="H819" s="91">
        <v>68</v>
      </c>
      <c r="I819" s="91">
        <v>120</v>
      </c>
      <c r="J819" s="91">
        <v>204</v>
      </c>
      <c r="K819" s="92">
        <v>33</v>
      </c>
      <c r="L819" s="92">
        <v>71</v>
      </c>
      <c r="M819" s="92">
        <v>140</v>
      </c>
      <c r="N819" s="92">
        <v>244</v>
      </c>
      <c r="O819" s="93">
        <v>4</v>
      </c>
      <c r="P819" s="40">
        <v>24</v>
      </c>
      <c r="Q819" s="94">
        <f t="shared" si="647"/>
        <v>40</v>
      </c>
      <c r="R819" s="95">
        <f t="shared" si="648"/>
        <v>0.19607843137254902</v>
      </c>
      <c r="S819" s="96">
        <v>132</v>
      </c>
      <c r="T819" s="96">
        <v>162</v>
      </c>
      <c r="U819" s="96">
        <v>143</v>
      </c>
      <c r="V819" s="96">
        <v>186</v>
      </c>
      <c r="W819" s="96">
        <v>305</v>
      </c>
      <c r="X819" s="96">
        <v>437</v>
      </c>
      <c r="Y819" s="73">
        <f t="shared" si="606"/>
        <v>25</v>
      </c>
      <c r="Z819" s="73">
        <f t="shared" si="607"/>
        <v>43.827160493827158</v>
      </c>
      <c r="AA819" s="73">
        <f t="shared" si="608"/>
        <v>83.91608391608392</v>
      </c>
      <c r="AB819" s="73">
        <f t="shared" si="609"/>
        <v>62.622950819672127</v>
      </c>
      <c r="AC819" s="73">
        <f t="shared" si="610"/>
        <v>51.258581235697939</v>
      </c>
      <c r="AD819" s="97">
        <f t="shared" si="611"/>
        <v>114</v>
      </c>
      <c r="AE819" s="40">
        <f t="shared" si="612"/>
        <v>23</v>
      </c>
      <c r="AF819" s="98">
        <v>180</v>
      </c>
      <c r="AG819" s="98">
        <v>131</v>
      </c>
      <c r="AH819" s="98">
        <v>164</v>
      </c>
      <c r="AI819" s="98">
        <v>119</v>
      </c>
      <c r="AJ819" s="98">
        <v>41</v>
      </c>
      <c r="AK819" s="98">
        <v>38</v>
      </c>
      <c r="AL819" s="76">
        <v>4</v>
      </c>
      <c r="AM819" s="76">
        <v>10</v>
      </c>
      <c r="AN819" s="77">
        <v>23</v>
      </c>
      <c r="AO819" s="77">
        <v>87</v>
      </c>
      <c r="AP819" s="77">
        <v>111</v>
      </c>
      <c r="AQ819" s="77">
        <v>4</v>
      </c>
      <c r="AR819" s="77">
        <f t="shared" si="638"/>
        <v>225</v>
      </c>
      <c r="AS819" s="77">
        <v>33</v>
      </c>
      <c r="AT819" s="78">
        <v>1</v>
      </c>
      <c r="AU819" s="79">
        <v>5</v>
      </c>
      <c r="AV819" s="80">
        <f t="shared" si="613"/>
        <v>42</v>
      </c>
      <c r="AW819" s="80">
        <f t="shared" si="614"/>
        <v>59.717314487632514</v>
      </c>
      <c r="AX819" s="80">
        <f t="shared" si="615"/>
        <v>68.907563025210081</v>
      </c>
      <c r="AY819" s="81">
        <f t="shared" si="616"/>
        <v>17.557251908396946</v>
      </c>
      <c r="AZ819" s="81">
        <f t="shared" si="617"/>
        <v>53.048780487804883</v>
      </c>
      <c r="BA819" s="81">
        <f t="shared" si="618"/>
        <v>73.125</v>
      </c>
      <c r="BB819" s="81">
        <f t="shared" si="619"/>
        <v>62.962962962962962</v>
      </c>
      <c r="BC819" s="81">
        <f t="shared" si="620"/>
        <v>48.109965635738831</v>
      </c>
      <c r="BD819" s="82">
        <f t="shared" si="639"/>
        <v>43</v>
      </c>
      <c r="BE819" s="83">
        <v>4</v>
      </c>
      <c r="BF819" s="83">
        <v>11</v>
      </c>
      <c r="BG819" s="83">
        <v>21</v>
      </c>
      <c r="BH819" s="83">
        <v>79</v>
      </c>
      <c r="BI819" s="83">
        <v>119</v>
      </c>
      <c r="BJ819" s="83">
        <v>7</v>
      </c>
      <c r="BK819" s="77">
        <f t="shared" si="640"/>
        <v>226</v>
      </c>
      <c r="BL819" s="83">
        <f t="shared" si="621"/>
        <v>4</v>
      </c>
      <c r="BM819" s="84">
        <v>10</v>
      </c>
      <c r="BN819" s="83">
        <f t="shared" si="622"/>
        <v>11</v>
      </c>
      <c r="BO819" s="83">
        <f t="shared" si="623"/>
        <v>21</v>
      </c>
      <c r="BP819" s="83">
        <f t="shared" si="624"/>
        <v>79</v>
      </c>
      <c r="BQ819" s="83">
        <f t="shared" si="625"/>
        <v>119</v>
      </c>
      <c r="BR819" s="83">
        <f t="shared" si="626"/>
        <v>7</v>
      </c>
      <c r="BS819" s="77">
        <f t="shared" si="641"/>
        <v>226</v>
      </c>
      <c r="BT819" s="83">
        <f t="shared" si="627"/>
        <v>0</v>
      </c>
      <c r="BU819" s="77"/>
      <c r="BV819" s="83">
        <f t="shared" si="628"/>
        <v>0</v>
      </c>
      <c r="BW819" s="83">
        <f t="shared" si="629"/>
        <v>0</v>
      </c>
      <c r="BX819" s="83">
        <f t="shared" si="630"/>
        <v>0</v>
      </c>
      <c r="BY819" s="83">
        <f t="shared" si="631"/>
        <v>0</v>
      </c>
      <c r="BZ819" s="83">
        <f t="shared" si="632"/>
        <v>0</v>
      </c>
      <c r="CA819" s="77">
        <f t="shared" si="642"/>
        <v>0</v>
      </c>
      <c r="CC819" s="77"/>
      <c r="CI819" s="77">
        <f t="shared" si="643"/>
        <v>0</v>
      </c>
      <c r="CP819" s="77">
        <f t="shared" si="644"/>
        <v>0</v>
      </c>
      <c r="CQ819" s="85">
        <f t="shared" si="633"/>
        <v>0</v>
      </c>
      <c r="CR819" s="77"/>
      <c r="CS819" s="85">
        <f t="shared" si="600"/>
        <v>0</v>
      </c>
      <c r="CT819" s="85">
        <f t="shared" si="601"/>
        <v>0</v>
      </c>
      <c r="CU819" s="85">
        <f t="shared" si="602"/>
        <v>0</v>
      </c>
      <c r="CV819" s="85">
        <f t="shared" si="603"/>
        <v>0</v>
      </c>
      <c r="CW819" s="85">
        <f t="shared" si="599"/>
        <v>0</v>
      </c>
      <c r="CX819" s="77">
        <f t="shared" si="645"/>
        <v>0</v>
      </c>
      <c r="ET819" s="85">
        <v>3</v>
      </c>
      <c r="EU819" s="85">
        <v>6</v>
      </c>
      <c r="EV819" s="85">
        <v>3</v>
      </c>
      <c r="EW819" s="85">
        <v>29</v>
      </c>
      <c r="EX819" s="85">
        <v>83</v>
      </c>
      <c r="EY819" s="85">
        <v>7</v>
      </c>
      <c r="EZ819" s="85">
        <v>1</v>
      </c>
      <c r="FA819" s="85">
        <v>5</v>
      </c>
      <c r="FB819" s="85">
        <v>18</v>
      </c>
      <c r="FC819" s="85">
        <v>50</v>
      </c>
      <c r="FD819" s="85">
        <v>36</v>
      </c>
      <c r="FE819" s="85">
        <v>0</v>
      </c>
      <c r="FL819" s="86">
        <f t="shared" si="646"/>
        <v>0</v>
      </c>
      <c r="FM819" s="99">
        <f t="shared" si="634"/>
        <v>0</v>
      </c>
      <c r="FN819" s="99">
        <f t="shared" si="635"/>
        <v>0</v>
      </c>
      <c r="FO819" s="100">
        <f t="shared" si="636"/>
        <v>0</v>
      </c>
      <c r="FP819" s="100">
        <f t="shared" si="637"/>
        <v>0</v>
      </c>
      <c r="FQ819" s="101">
        <v>-1.3472768214953764E-2</v>
      </c>
      <c r="FR819" s="101">
        <v>1.4140204307886978E-2</v>
      </c>
      <c r="FS819" s="101">
        <v>-2.9710246360582115E-2</v>
      </c>
      <c r="FT819" s="100" t="s">
        <v>1931</v>
      </c>
      <c r="FU819" s="100" t="s">
        <v>1932</v>
      </c>
      <c r="FV819" s="100" t="s">
        <v>1575</v>
      </c>
      <c r="FW819" s="100" t="s">
        <v>1457</v>
      </c>
      <c r="FX819" s="100" t="s">
        <v>1873</v>
      </c>
      <c r="FY819" s="100" t="s">
        <v>1933</v>
      </c>
      <c r="FZ819" s="100" t="s">
        <v>1850</v>
      </c>
      <c r="GA819" s="100" t="s">
        <v>1576</v>
      </c>
      <c r="GB819" s="100"/>
    </row>
    <row r="820" spans="1:184" hidden="1" x14ac:dyDescent="0.25">
      <c r="A820" s="32" t="s">
        <v>796</v>
      </c>
      <c r="B820" s="90" t="s">
        <v>807</v>
      </c>
      <c r="C820" s="41" t="str">
        <f>'[1]Özet tablo'!P819</f>
        <v>SAMSUN</v>
      </c>
      <c r="D820" s="41"/>
      <c r="E820" s="41"/>
      <c r="F820" s="41"/>
      <c r="G820" s="91">
        <v>52</v>
      </c>
      <c r="H820" s="91">
        <v>195</v>
      </c>
      <c r="I820" s="91">
        <v>186</v>
      </c>
      <c r="J820" s="91">
        <v>433</v>
      </c>
      <c r="K820" s="92">
        <v>42</v>
      </c>
      <c r="L820" s="92">
        <v>164</v>
      </c>
      <c r="M820" s="92">
        <v>197</v>
      </c>
      <c r="N820" s="92">
        <v>403</v>
      </c>
      <c r="O820" s="93">
        <v>21</v>
      </c>
      <c r="P820" s="40">
        <v>30</v>
      </c>
      <c r="Q820" s="94">
        <f t="shared" si="647"/>
        <v>-30</v>
      </c>
      <c r="R820" s="95">
        <f t="shared" si="648"/>
        <v>-6.9284064665127015E-2</v>
      </c>
      <c r="S820" s="96">
        <v>183</v>
      </c>
      <c r="T820" s="96">
        <v>302</v>
      </c>
      <c r="U820" s="96">
        <v>233</v>
      </c>
      <c r="V820" s="96">
        <v>293</v>
      </c>
      <c r="W820" s="96">
        <v>535</v>
      </c>
      <c r="X820" s="96">
        <v>718</v>
      </c>
      <c r="Y820" s="73">
        <f t="shared" si="606"/>
        <v>22.950819672131146</v>
      </c>
      <c r="Z820" s="73">
        <f t="shared" si="607"/>
        <v>54.304635761589402</v>
      </c>
      <c r="AA820" s="73">
        <f t="shared" si="608"/>
        <v>80.68669527896995</v>
      </c>
      <c r="AB820" s="73">
        <f t="shared" si="609"/>
        <v>65.794392523364493</v>
      </c>
      <c r="AC820" s="73">
        <f t="shared" si="610"/>
        <v>54.874651810584965</v>
      </c>
      <c r="AD820" s="97">
        <f t="shared" si="611"/>
        <v>183</v>
      </c>
      <c r="AE820" s="40">
        <f t="shared" si="612"/>
        <v>45</v>
      </c>
      <c r="AF820" s="98">
        <v>279</v>
      </c>
      <c r="AG820" s="98">
        <v>228</v>
      </c>
      <c r="AH820" s="98">
        <v>270</v>
      </c>
      <c r="AI820" s="98">
        <v>245</v>
      </c>
      <c r="AJ820" s="98">
        <v>59</v>
      </c>
      <c r="AK820" s="98">
        <v>71</v>
      </c>
      <c r="AL820" s="76">
        <v>14</v>
      </c>
      <c r="AM820" s="76">
        <v>26</v>
      </c>
      <c r="AN820" s="77">
        <v>50</v>
      </c>
      <c r="AO820" s="77">
        <v>145</v>
      </c>
      <c r="AP820" s="77">
        <v>201</v>
      </c>
      <c r="AQ820" s="77">
        <v>9</v>
      </c>
      <c r="AR820" s="77">
        <f t="shared" si="638"/>
        <v>405</v>
      </c>
      <c r="AS820" s="77">
        <v>43</v>
      </c>
      <c r="AT820" s="78">
        <v>7</v>
      </c>
      <c r="AU820" s="79">
        <v>30</v>
      </c>
      <c r="AV820" s="80">
        <f t="shared" si="613"/>
        <v>45.877378435517969</v>
      </c>
      <c r="AW820" s="80">
        <f t="shared" si="614"/>
        <v>60.582524271844662</v>
      </c>
      <c r="AX820" s="80">
        <f t="shared" si="615"/>
        <v>68.16326530612244</v>
      </c>
      <c r="AY820" s="81">
        <f t="shared" si="616"/>
        <v>21.929824561403507</v>
      </c>
      <c r="AZ820" s="81">
        <f t="shared" si="617"/>
        <v>53.703703703703709</v>
      </c>
      <c r="BA820" s="81">
        <f t="shared" si="618"/>
        <v>78.289473684210535</v>
      </c>
      <c r="BB820" s="81">
        <f t="shared" si="619"/>
        <v>66.724738675958179</v>
      </c>
      <c r="BC820" s="81">
        <f t="shared" si="620"/>
        <v>54.13533834586466</v>
      </c>
      <c r="BD820" s="82">
        <f t="shared" si="639"/>
        <v>66</v>
      </c>
      <c r="BE820" s="83">
        <v>14</v>
      </c>
      <c r="BF820" s="83">
        <v>25</v>
      </c>
      <c r="BG820" s="83">
        <v>44</v>
      </c>
      <c r="BH820" s="83">
        <v>136</v>
      </c>
      <c r="BI820" s="83">
        <v>225</v>
      </c>
      <c r="BJ820" s="83">
        <v>12</v>
      </c>
      <c r="BK820" s="77">
        <f t="shared" si="640"/>
        <v>417</v>
      </c>
      <c r="BL820" s="83">
        <f t="shared" si="621"/>
        <v>11</v>
      </c>
      <c r="BM820" s="84">
        <v>23</v>
      </c>
      <c r="BN820" s="83">
        <f t="shared" si="622"/>
        <v>22</v>
      </c>
      <c r="BO820" s="83">
        <f t="shared" si="623"/>
        <v>44</v>
      </c>
      <c r="BP820" s="83">
        <f t="shared" si="624"/>
        <v>115</v>
      </c>
      <c r="BQ820" s="83">
        <f t="shared" si="625"/>
        <v>207</v>
      </c>
      <c r="BR820" s="83">
        <f t="shared" si="626"/>
        <v>12</v>
      </c>
      <c r="BS820" s="77">
        <f t="shared" si="641"/>
        <v>378</v>
      </c>
      <c r="BT820" s="83">
        <f t="shared" si="627"/>
        <v>0</v>
      </c>
      <c r="BU820" s="77"/>
      <c r="BV820" s="83">
        <f t="shared" si="628"/>
        <v>0</v>
      </c>
      <c r="BW820" s="83">
        <f t="shared" si="629"/>
        <v>0</v>
      </c>
      <c r="BX820" s="83">
        <f t="shared" si="630"/>
        <v>0</v>
      </c>
      <c r="BY820" s="83">
        <f t="shared" si="631"/>
        <v>0</v>
      </c>
      <c r="BZ820" s="83">
        <f t="shared" si="632"/>
        <v>0</v>
      </c>
      <c r="CA820" s="77">
        <f t="shared" si="642"/>
        <v>0</v>
      </c>
      <c r="CC820" s="77"/>
      <c r="CI820" s="77">
        <f t="shared" si="643"/>
        <v>0</v>
      </c>
      <c r="CP820" s="77">
        <f t="shared" si="644"/>
        <v>0</v>
      </c>
      <c r="CQ820" s="85">
        <f t="shared" si="633"/>
        <v>3</v>
      </c>
      <c r="CR820" s="77">
        <v>3</v>
      </c>
      <c r="CS820" s="85">
        <f t="shared" si="600"/>
        <v>3</v>
      </c>
      <c r="CT820" s="85">
        <f t="shared" si="601"/>
        <v>0</v>
      </c>
      <c r="CU820" s="85">
        <f t="shared" si="602"/>
        <v>21</v>
      </c>
      <c r="CV820" s="85">
        <f t="shared" si="603"/>
        <v>18</v>
      </c>
      <c r="CW820" s="85">
        <f t="shared" si="599"/>
        <v>0</v>
      </c>
      <c r="CX820" s="77">
        <f t="shared" si="645"/>
        <v>39</v>
      </c>
      <c r="CY820" s="85">
        <v>3</v>
      </c>
      <c r="CZ820" s="85">
        <v>3</v>
      </c>
      <c r="DA820" s="85">
        <v>0</v>
      </c>
      <c r="DB820" s="85">
        <v>21</v>
      </c>
      <c r="DC820" s="85">
        <v>18</v>
      </c>
      <c r="DD820" s="85">
        <v>0</v>
      </c>
      <c r="ET820" s="85">
        <v>10</v>
      </c>
      <c r="EU820" s="85">
        <v>16</v>
      </c>
      <c r="EV820" s="85">
        <v>18</v>
      </c>
      <c r="EW820" s="85">
        <v>66</v>
      </c>
      <c r="EX820" s="85">
        <v>162</v>
      </c>
      <c r="EY820" s="85">
        <v>12</v>
      </c>
      <c r="EZ820" s="85">
        <v>1</v>
      </c>
      <c r="FA820" s="85">
        <v>6</v>
      </c>
      <c r="FB820" s="85">
        <v>26</v>
      </c>
      <c r="FC820" s="85">
        <v>49</v>
      </c>
      <c r="FD820" s="85">
        <v>45</v>
      </c>
      <c r="FE820" s="85">
        <v>0</v>
      </c>
      <c r="FL820" s="86">
        <f t="shared" si="646"/>
        <v>0</v>
      </c>
      <c r="FM820" s="99">
        <f t="shared" si="634"/>
        <v>0</v>
      </c>
      <c r="FN820" s="99">
        <f t="shared" si="635"/>
        <v>0</v>
      </c>
      <c r="FO820" s="100">
        <f t="shared" si="636"/>
        <v>0</v>
      </c>
      <c r="FP820" s="100">
        <f t="shared" si="637"/>
        <v>0</v>
      </c>
      <c r="FQ820" s="101">
        <v>0.23155671108222287</v>
      </c>
      <c r="FR820" s="101">
        <v>0.17461014715572162</v>
      </c>
      <c r="FS820" s="101">
        <v>0.16732454029074806</v>
      </c>
      <c r="FT820" s="100" t="s">
        <v>2033</v>
      </c>
      <c r="FU820" s="100" t="s">
        <v>1959</v>
      </c>
      <c r="FV820" s="100" t="s">
        <v>1650</v>
      </c>
      <c r="FW820" s="100" t="s">
        <v>2266</v>
      </c>
      <c r="FX820" s="100" t="s">
        <v>1893</v>
      </c>
      <c r="FY820" s="100" t="s">
        <v>1553</v>
      </c>
      <c r="FZ820" s="100" t="s">
        <v>1848</v>
      </c>
      <c r="GA820" s="100" t="s">
        <v>2077</v>
      </c>
      <c r="GB820" s="100"/>
    </row>
    <row r="821" spans="1:184" hidden="1" x14ac:dyDescent="0.25">
      <c r="A821" s="32" t="s">
        <v>796</v>
      </c>
      <c r="B821" s="90" t="s">
        <v>808</v>
      </c>
      <c r="C821" s="41" t="str">
        <f>'[1]Özet tablo'!P820</f>
        <v>SAMSUN</v>
      </c>
      <c r="D821" s="41"/>
      <c r="E821" s="41"/>
      <c r="F821" s="41"/>
      <c r="G821" s="91">
        <v>23</v>
      </c>
      <c r="H821" s="91">
        <v>86</v>
      </c>
      <c r="I821" s="91">
        <v>86</v>
      </c>
      <c r="J821" s="91">
        <v>195</v>
      </c>
      <c r="K821" s="92">
        <v>24</v>
      </c>
      <c r="L821" s="92">
        <v>63</v>
      </c>
      <c r="M821" s="92">
        <v>83</v>
      </c>
      <c r="N821" s="92">
        <v>170</v>
      </c>
      <c r="O821" s="93">
        <v>28</v>
      </c>
      <c r="P821" s="40">
        <v>17</v>
      </c>
      <c r="Q821" s="94">
        <f t="shared" si="647"/>
        <v>-25</v>
      </c>
      <c r="R821" s="95">
        <f t="shared" si="648"/>
        <v>-0.12820512820512819</v>
      </c>
      <c r="S821" s="96">
        <v>163</v>
      </c>
      <c r="T821" s="96">
        <v>226</v>
      </c>
      <c r="U821" s="96">
        <v>194</v>
      </c>
      <c r="V821" s="96">
        <v>240</v>
      </c>
      <c r="W821" s="96">
        <v>420</v>
      </c>
      <c r="X821" s="96">
        <v>583</v>
      </c>
      <c r="Y821" s="73">
        <f t="shared" si="606"/>
        <v>14.723926380368098</v>
      </c>
      <c r="Z821" s="73">
        <f t="shared" si="607"/>
        <v>27.876106194690266</v>
      </c>
      <c r="AA821" s="73">
        <f t="shared" si="608"/>
        <v>48.453608247422679</v>
      </c>
      <c r="AB821" s="73">
        <f t="shared" si="609"/>
        <v>37.38095238095238</v>
      </c>
      <c r="AC821" s="73">
        <f t="shared" si="610"/>
        <v>31.046312178387652</v>
      </c>
      <c r="AD821" s="97">
        <f t="shared" si="611"/>
        <v>263</v>
      </c>
      <c r="AE821" s="40">
        <f t="shared" si="612"/>
        <v>100</v>
      </c>
      <c r="AF821" s="98">
        <v>212</v>
      </c>
      <c r="AG821" s="98">
        <v>153</v>
      </c>
      <c r="AH821" s="98">
        <v>214</v>
      </c>
      <c r="AI821" s="98">
        <v>175</v>
      </c>
      <c r="AJ821" s="98">
        <v>46</v>
      </c>
      <c r="AK821" s="98">
        <v>55</v>
      </c>
      <c r="AL821" s="76">
        <v>8</v>
      </c>
      <c r="AM821" s="76">
        <v>11</v>
      </c>
      <c r="AN821" s="77">
        <v>18</v>
      </c>
      <c r="AO821" s="77">
        <v>66</v>
      </c>
      <c r="AP821" s="77">
        <v>85</v>
      </c>
      <c r="AQ821" s="77">
        <v>2</v>
      </c>
      <c r="AR821" s="77">
        <f t="shared" si="638"/>
        <v>171</v>
      </c>
      <c r="AS821" s="77">
        <v>11</v>
      </c>
      <c r="AT821" s="78">
        <v>13</v>
      </c>
      <c r="AU821" s="79">
        <v>27</v>
      </c>
      <c r="AV821" s="80">
        <f t="shared" si="613"/>
        <v>28.658536585365852</v>
      </c>
      <c r="AW821" s="80">
        <f t="shared" si="614"/>
        <v>36.503856041131108</v>
      </c>
      <c r="AX821" s="80">
        <f t="shared" si="615"/>
        <v>43.428571428571431</v>
      </c>
      <c r="AY821" s="81">
        <f t="shared" si="616"/>
        <v>11.76470588235294</v>
      </c>
      <c r="AZ821" s="81">
        <f t="shared" si="617"/>
        <v>30.841121495327101</v>
      </c>
      <c r="BA821" s="81">
        <f t="shared" si="618"/>
        <v>56.561085972850677</v>
      </c>
      <c r="BB821" s="81">
        <f t="shared" si="619"/>
        <v>43.908045977011497</v>
      </c>
      <c r="BC821" s="81">
        <f t="shared" si="620"/>
        <v>38.235294117647058</v>
      </c>
      <c r="BD821" s="82">
        <f t="shared" si="639"/>
        <v>96</v>
      </c>
      <c r="BE821" s="83">
        <v>9</v>
      </c>
      <c r="BF821" s="83">
        <v>14</v>
      </c>
      <c r="BG821" s="83">
        <v>16</v>
      </c>
      <c r="BH821" s="83">
        <v>66</v>
      </c>
      <c r="BI821" s="83">
        <v>95</v>
      </c>
      <c r="BJ821" s="83">
        <v>3</v>
      </c>
      <c r="BK821" s="77">
        <f t="shared" si="640"/>
        <v>180</v>
      </c>
      <c r="BL821" s="83">
        <f t="shared" si="621"/>
        <v>8</v>
      </c>
      <c r="BM821" s="84">
        <v>9</v>
      </c>
      <c r="BN821" s="83">
        <f t="shared" si="622"/>
        <v>12</v>
      </c>
      <c r="BO821" s="83">
        <f t="shared" si="623"/>
        <v>16</v>
      </c>
      <c r="BP821" s="83">
        <f t="shared" si="624"/>
        <v>52</v>
      </c>
      <c r="BQ821" s="83">
        <f t="shared" si="625"/>
        <v>82</v>
      </c>
      <c r="BR821" s="83">
        <f t="shared" si="626"/>
        <v>3</v>
      </c>
      <c r="BS821" s="77">
        <f t="shared" si="641"/>
        <v>153</v>
      </c>
      <c r="BT821" s="83">
        <f t="shared" si="627"/>
        <v>0</v>
      </c>
      <c r="BU821" s="77"/>
      <c r="BV821" s="83">
        <f t="shared" si="628"/>
        <v>0</v>
      </c>
      <c r="BW821" s="83">
        <f t="shared" si="629"/>
        <v>0</v>
      </c>
      <c r="BX821" s="83">
        <f t="shared" si="630"/>
        <v>0</v>
      </c>
      <c r="BY821" s="83">
        <f t="shared" si="631"/>
        <v>0</v>
      </c>
      <c r="BZ821" s="83">
        <f t="shared" si="632"/>
        <v>0</v>
      </c>
      <c r="CA821" s="77">
        <f t="shared" si="642"/>
        <v>0</v>
      </c>
      <c r="CC821" s="77"/>
      <c r="CI821" s="77">
        <f t="shared" si="643"/>
        <v>0</v>
      </c>
      <c r="CP821" s="77">
        <f t="shared" si="644"/>
        <v>0</v>
      </c>
      <c r="CQ821" s="85">
        <f t="shared" si="633"/>
        <v>1</v>
      </c>
      <c r="CR821" s="77">
        <v>2</v>
      </c>
      <c r="CS821" s="85">
        <f t="shared" si="600"/>
        <v>2</v>
      </c>
      <c r="CT821" s="85">
        <f t="shared" si="601"/>
        <v>0</v>
      </c>
      <c r="CU821" s="85">
        <f t="shared" si="602"/>
        <v>14</v>
      </c>
      <c r="CV821" s="85">
        <f t="shared" si="603"/>
        <v>13</v>
      </c>
      <c r="CW821" s="85">
        <f t="shared" si="599"/>
        <v>0</v>
      </c>
      <c r="CX821" s="77">
        <f t="shared" si="645"/>
        <v>27</v>
      </c>
      <c r="CY821" s="85">
        <v>1</v>
      </c>
      <c r="CZ821" s="85">
        <v>2</v>
      </c>
      <c r="DA821" s="85">
        <v>0</v>
      </c>
      <c r="DB821" s="85">
        <v>14</v>
      </c>
      <c r="DC821" s="85">
        <v>13</v>
      </c>
      <c r="DD821" s="85">
        <v>0</v>
      </c>
      <c r="ET821" s="85">
        <v>7</v>
      </c>
      <c r="EU821" s="85">
        <v>7</v>
      </c>
      <c r="EV821" s="85">
        <v>8</v>
      </c>
      <c r="EW821" s="85">
        <v>31</v>
      </c>
      <c r="EX821" s="85">
        <v>47</v>
      </c>
      <c r="EY821" s="85">
        <v>0</v>
      </c>
      <c r="EZ821" s="85">
        <v>1</v>
      </c>
      <c r="FA821" s="85">
        <v>5</v>
      </c>
      <c r="FB821" s="85">
        <v>8</v>
      </c>
      <c r="FC821" s="85">
        <v>21</v>
      </c>
      <c r="FD821" s="85">
        <v>35</v>
      </c>
      <c r="FE821" s="85">
        <v>3</v>
      </c>
      <c r="FL821" s="86">
        <f t="shared" si="646"/>
        <v>106.29999999999995</v>
      </c>
      <c r="FM821" s="99">
        <f t="shared" si="634"/>
        <v>5</v>
      </c>
      <c r="FN821" s="99">
        <f t="shared" si="635"/>
        <v>1</v>
      </c>
      <c r="FO821" s="100">
        <f t="shared" si="636"/>
        <v>0.85</v>
      </c>
      <c r="FP821" s="100">
        <f t="shared" si="637"/>
        <v>171</v>
      </c>
      <c r="FQ821" s="101">
        <v>0.1544401544401543</v>
      </c>
      <c r="FR821" s="101">
        <v>0.11730992759813455</v>
      </c>
      <c r="FS821" s="101">
        <v>5.3138981323737663E-2</v>
      </c>
      <c r="FT821" s="100" t="s">
        <v>1763</v>
      </c>
      <c r="FU821" s="100" t="s">
        <v>2201</v>
      </c>
      <c r="FV821" s="100" t="s">
        <v>2324</v>
      </c>
      <c r="FW821" s="100" t="s">
        <v>2166</v>
      </c>
      <c r="FX821" s="100" t="s">
        <v>1952</v>
      </c>
      <c r="FY821" s="100" t="s">
        <v>1864</v>
      </c>
      <c r="FZ821" s="100" t="s">
        <v>1626</v>
      </c>
      <c r="GA821" s="100" t="s">
        <v>1957</v>
      </c>
      <c r="GB821" s="100"/>
    </row>
    <row r="822" spans="1:184" hidden="1" x14ac:dyDescent="0.25">
      <c r="A822" s="32" t="s">
        <v>796</v>
      </c>
      <c r="B822" s="90" t="s">
        <v>809</v>
      </c>
      <c r="C822" s="41" t="str">
        <f>'[1]Özet tablo'!P821</f>
        <v>SAMSUN</v>
      </c>
      <c r="D822" s="41"/>
      <c r="E822" s="41"/>
      <c r="F822" s="41"/>
      <c r="G822" s="91">
        <v>22</v>
      </c>
      <c r="H822" s="91">
        <v>224</v>
      </c>
      <c r="I822" s="91">
        <v>402</v>
      </c>
      <c r="J822" s="91">
        <v>648</v>
      </c>
      <c r="K822" s="92">
        <v>66</v>
      </c>
      <c r="L822" s="92">
        <v>259</v>
      </c>
      <c r="M822" s="92">
        <v>402</v>
      </c>
      <c r="N822" s="92">
        <v>727</v>
      </c>
      <c r="O822" s="93">
        <v>22</v>
      </c>
      <c r="P822" s="40">
        <v>77</v>
      </c>
      <c r="Q822" s="94">
        <f t="shared" si="647"/>
        <v>79</v>
      </c>
      <c r="R822" s="95">
        <f t="shared" si="648"/>
        <v>0.12191358024691358</v>
      </c>
      <c r="S822" s="96">
        <v>523</v>
      </c>
      <c r="T822" s="96">
        <v>719</v>
      </c>
      <c r="U822" s="96">
        <v>526</v>
      </c>
      <c r="V822" s="96">
        <v>718</v>
      </c>
      <c r="W822" s="96">
        <v>1245</v>
      </c>
      <c r="X822" s="96">
        <v>1768</v>
      </c>
      <c r="Y822" s="73">
        <f t="shared" si="606"/>
        <v>12.619502868068832</v>
      </c>
      <c r="Z822" s="73">
        <f t="shared" si="607"/>
        <v>36.022253129346318</v>
      </c>
      <c r="AA822" s="73">
        <f t="shared" si="608"/>
        <v>65.969581749049439</v>
      </c>
      <c r="AB822" s="73">
        <f t="shared" si="609"/>
        <v>48.674698795180724</v>
      </c>
      <c r="AC822" s="73">
        <f t="shared" si="610"/>
        <v>38.009049773755656</v>
      </c>
      <c r="AD822" s="97">
        <f t="shared" si="611"/>
        <v>639</v>
      </c>
      <c r="AE822" s="40">
        <f t="shared" si="612"/>
        <v>179</v>
      </c>
      <c r="AF822" s="98">
        <v>678</v>
      </c>
      <c r="AG822" s="98">
        <v>534</v>
      </c>
      <c r="AH822" s="98">
        <v>690</v>
      </c>
      <c r="AI822" s="98">
        <v>530</v>
      </c>
      <c r="AJ822" s="98">
        <v>194</v>
      </c>
      <c r="AK822" s="98">
        <v>178</v>
      </c>
      <c r="AL822" s="76">
        <v>23</v>
      </c>
      <c r="AM822" s="76">
        <v>34</v>
      </c>
      <c r="AN822" s="77">
        <v>49</v>
      </c>
      <c r="AO822" s="77">
        <v>266</v>
      </c>
      <c r="AP822" s="77">
        <v>395</v>
      </c>
      <c r="AQ822" s="77">
        <v>2</v>
      </c>
      <c r="AR822" s="77">
        <f t="shared" si="638"/>
        <v>712</v>
      </c>
      <c r="AS822" s="77">
        <v>81</v>
      </c>
      <c r="AT822" s="78">
        <v>22</v>
      </c>
      <c r="AU822" s="79">
        <v>86</v>
      </c>
      <c r="AV822" s="80">
        <f t="shared" si="613"/>
        <v>34.304511278195484</v>
      </c>
      <c r="AW822" s="80">
        <f t="shared" si="614"/>
        <v>47.704918032786885</v>
      </c>
      <c r="AX822" s="80">
        <f t="shared" si="615"/>
        <v>59.622641509433961</v>
      </c>
      <c r="AY822" s="81">
        <f t="shared" si="616"/>
        <v>9.1760299625468171</v>
      </c>
      <c r="AZ822" s="81">
        <f t="shared" si="617"/>
        <v>38.550724637681164</v>
      </c>
      <c r="BA822" s="81">
        <f t="shared" si="618"/>
        <v>69.475138121546962</v>
      </c>
      <c r="BB822" s="81">
        <f t="shared" si="619"/>
        <v>54.384724186704382</v>
      </c>
      <c r="BC822" s="81">
        <f t="shared" si="620"/>
        <v>43.879173290937992</v>
      </c>
      <c r="BD822" s="82">
        <f t="shared" si="639"/>
        <v>221</v>
      </c>
      <c r="BE822" s="83">
        <v>21</v>
      </c>
      <c r="BF822" s="83">
        <v>41</v>
      </c>
      <c r="BG822" s="83">
        <v>50</v>
      </c>
      <c r="BH822" s="83">
        <v>240</v>
      </c>
      <c r="BI822" s="83">
        <v>438</v>
      </c>
      <c r="BJ822" s="83">
        <v>5</v>
      </c>
      <c r="BK822" s="77">
        <f t="shared" si="640"/>
        <v>733</v>
      </c>
      <c r="BL822" s="83">
        <f t="shared" si="621"/>
        <v>20</v>
      </c>
      <c r="BM822" s="84">
        <v>32</v>
      </c>
      <c r="BN822" s="83">
        <f t="shared" si="622"/>
        <v>39</v>
      </c>
      <c r="BO822" s="83">
        <f t="shared" si="623"/>
        <v>50</v>
      </c>
      <c r="BP822" s="83">
        <f t="shared" si="624"/>
        <v>220</v>
      </c>
      <c r="BQ822" s="83">
        <f t="shared" si="625"/>
        <v>429</v>
      </c>
      <c r="BR822" s="83">
        <f t="shared" si="626"/>
        <v>5</v>
      </c>
      <c r="BS822" s="77">
        <f t="shared" si="641"/>
        <v>704</v>
      </c>
      <c r="BT822" s="83">
        <f t="shared" si="627"/>
        <v>0</v>
      </c>
      <c r="BU822" s="77"/>
      <c r="BV822" s="83">
        <f t="shared" si="628"/>
        <v>0</v>
      </c>
      <c r="BW822" s="83">
        <f t="shared" si="629"/>
        <v>0</v>
      </c>
      <c r="BX822" s="83">
        <f t="shared" si="630"/>
        <v>0</v>
      </c>
      <c r="BY822" s="83">
        <f t="shared" si="631"/>
        <v>0</v>
      </c>
      <c r="BZ822" s="83">
        <f t="shared" si="632"/>
        <v>0</v>
      </c>
      <c r="CA822" s="77">
        <f t="shared" si="642"/>
        <v>0</v>
      </c>
      <c r="CC822" s="77"/>
      <c r="CI822" s="77">
        <f t="shared" si="643"/>
        <v>0</v>
      </c>
      <c r="CP822" s="77">
        <f t="shared" si="644"/>
        <v>0</v>
      </c>
      <c r="CQ822" s="85">
        <f t="shared" si="633"/>
        <v>1</v>
      </c>
      <c r="CR822" s="77">
        <v>2</v>
      </c>
      <c r="CS822" s="85">
        <f t="shared" si="600"/>
        <v>2</v>
      </c>
      <c r="CT822" s="85">
        <f t="shared" si="601"/>
        <v>0</v>
      </c>
      <c r="CU822" s="85">
        <f t="shared" si="602"/>
        <v>20</v>
      </c>
      <c r="CV822" s="85">
        <f t="shared" si="603"/>
        <v>9</v>
      </c>
      <c r="CW822" s="85">
        <f t="shared" si="599"/>
        <v>0</v>
      </c>
      <c r="CX822" s="77">
        <f t="shared" si="645"/>
        <v>29</v>
      </c>
      <c r="CY822" s="85">
        <v>1</v>
      </c>
      <c r="CZ822" s="85">
        <v>2</v>
      </c>
      <c r="DA822" s="85">
        <v>0</v>
      </c>
      <c r="DB822" s="85">
        <v>20</v>
      </c>
      <c r="DC822" s="85">
        <v>9</v>
      </c>
      <c r="DD822" s="85">
        <v>0</v>
      </c>
      <c r="ET822" s="85">
        <v>18</v>
      </c>
      <c r="EU822" s="85">
        <v>28</v>
      </c>
      <c r="EV822" s="85">
        <v>13</v>
      </c>
      <c r="EW822" s="85">
        <v>123</v>
      </c>
      <c r="EX822" s="85">
        <v>315</v>
      </c>
      <c r="EY822" s="85">
        <v>2</v>
      </c>
      <c r="EZ822" s="85">
        <v>2</v>
      </c>
      <c r="FA822" s="85">
        <v>11</v>
      </c>
      <c r="FB822" s="85">
        <v>37</v>
      </c>
      <c r="FC822" s="85">
        <v>97</v>
      </c>
      <c r="FD822" s="85">
        <v>114</v>
      </c>
      <c r="FE822" s="85">
        <v>3</v>
      </c>
      <c r="FL822" s="86">
        <f t="shared" si="646"/>
        <v>169</v>
      </c>
      <c r="FM822" s="99">
        <f t="shared" si="634"/>
        <v>8</v>
      </c>
      <c r="FN822" s="99">
        <f t="shared" si="635"/>
        <v>1</v>
      </c>
      <c r="FO822" s="100">
        <f t="shared" si="636"/>
        <v>1.36</v>
      </c>
      <c r="FP822" s="100">
        <f t="shared" si="637"/>
        <v>171</v>
      </c>
      <c r="FQ822" s="101">
        <v>0.32645782992226879</v>
      </c>
      <c r="FR822" s="101">
        <v>0.15117994100294985</v>
      </c>
      <c r="FS822" s="101">
        <v>0.10478903168198213</v>
      </c>
      <c r="FT822" s="100" t="s">
        <v>2042</v>
      </c>
      <c r="FU822" s="100" t="s">
        <v>1698</v>
      </c>
      <c r="FV822" s="100" t="s">
        <v>2043</v>
      </c>
      <c r="FW822" s="100" t="s">
        <v>1852</v>
      </c>
      <c r="FX822" s="100" t="s">
        <v>2177</v>
      </c>
      <c r="FY822" s="100" t="s">
        <v>2081</v>
      </c>
      <c r="FZ822" s="100" t="s">
        <v>2319</v>
      </c>
      <c r="GA822" s="100" t="s">
        <v>2279</v>
      </c>
      <c r="GB822" s="100"/>
    </row>
    <row r="823" spans="1:184" hidden="1" x14ac:dyDescent="0.25">
      <c r="A823" s="32" t="s">
        <v>796</v>
      </c>
      <c r="B823" s="90" t="s">
        <v>810</v>
      </c>
      <c r="C823" s="41" t="str">
        <f>'[1]Özet tablo'!P822</f>
        <v>SAMSUN</v>
      </c>
      <c r="D823" s="41"/>
      <c r="E823" s="41"/>
      <c r="F823" s="41"/>
      <c r="G823" s="91">
        <v>49</v>
      </c>
      <c r="H823" s="91">
        <v>255</v>
      </c>
      <c r="I823" s="91">
        <v>388</v>
      </c>
      <c r="J823" s="91">
        <v>692</v>
      </c>
      <c r="K823" s="92">
        <v>53</v>
      </c>
      <c r="L823" s="92">
        <v>265</v>
      </c>
      <c r="M823" s="92">
        <v>441</v>
      </c>
      <c r="N823" s="92">
        <v>759</v>
      </c>
      <c r="O823" s="93">
        <v>44</v>
      </c>
      <c r="P823" s="40">
        <v>102</v>
      </c>
      <c r="Q823" s="94">
        <f t="shared" si="647"/>
        <v>67</v>
      </c>
      <c r="R823" s="95">
        <f t="shared" si="648"/>
        <v>9.6820809248554907E-2</v>
      </c>
      <c r="S823" s="96">
        <v>689</v>
      </c>
      <c r="T823" s="96">
        <v>905</v>
      </c>
      <c r="U823" s="96">
        <v>656</v>
      </c>
      <c r="V823" s="96">
        <v>895</v>
      </c>
      <c r="W823" s="96">
        <v>1561</v>
      </c>
      <c r="X823" s="96">
        <v>2250</v>
      </c>
      <c r="Y823" s="73">
        <f t="shared" si="606"/>
        <v>7.6923076923076925</v>
      </c>
      <c r="Z823" s="73">
        <f t="shared" si="607"/>
        <v>29.281767955801101</v>
      </c>
      <c r="AA823" s="73">
        <f t="shared" si="608"/>
        <v>58.384146341463413</v>
      </c>
      <c r="AB823" s="73">
        <f t="shared" si="609"/>
        <v>41.51185137732223</v>
      </c>
      <c r="AC823" s="73">
        <f t="shared" si="610"/>
        <v>31.155555555555551</v>
      </c>
      <c r="AD823" s="97">
        <f t="shared" si="611"/>
        <v>913</v>
      </c>
      <c r="AE823" s="40">
        <f t="shared" si="612"/>
        <v>273</v>
      </c>
      <c r="AF823" s="98">
        <v>876</v>
      </c>
      <c r="AG823" s="98">
        <v>644</v>
      </c>
      <c r="AH823" s="98">
        <v>884</v>
      </c>
      <c r="AI823" s="98">
        <v>675</v>
      </c>
      <c r="AJ823" s="98">
        <v>249</v>
      </c>
      <c r="AK823" s="98">
        <v>226</v>
      </c>
      <c r="AL823" s="76">
        <v>29</v>
      </c>
      <c r="AM823" s="76">
        <v>38</v>
      </c>
      <c r="AN823" s="77">
        <v>52</v>
      </c>
      <c r="AO823" s="77">
        <v>268</v>
      </c>
      <c r="AP823" s="77">
        <v>467</v>
      </c>
      <c r="AQ823" s="77">
        <v>21</v>
      </c>
      <c r="AR823" s="77">
        <f t="shared" si="638"/>
        <v>808</v>
      </c>
      <c r="AS823" s="77">
        <v>116</v>
      </c>
      <c r="AT823" s="78">
        <v>30</v>
      </c>
      <c r="AU823" s="79">
        <v>99</v>
      </c>
      <c r="AV823" s="80">
        <f t="shared" si="613"/>
        <v>32.145564821834718</v>
      </c>
      <c r="AW823" s="80">
        <f t="shared" si="614"/>
        <v>41.051956382296346</v>
      </c>
      <c r="AX823" s="80">
        <f t="shared" si="615"/>
        <v>55.111111111111114</v>
      </c>
      <c r="AY823" s="81">
        <f t="shared" si="616"/>
        <v>8.0745341614906838</v>
      </c>
      <c r="AZ823" s="81">
        <f t="shared" si="617"/>
        <v>30.316742081447963</v>
      </c>
      <c r="BA823" s="81">
        <f t="shared" si="618"/>
        <v>64.502164502164504</v>
      </c>
      <c r="BB823" s="81">
        <f t="shared" si="619"/>
        <v>47.787610619469028</v>
      </c>
      <c r="BC823" s="81">
        <f t="shared" si="620"/>
        <v>41.326530612244902</v>
      </c>
      <c r="BD823" s="82">
        <f t="shared" si="639"/>
        <v>328</v>
      </c>
      <c r="BE823" s="83">
        <v>27</v>
      </c>
      <c r="BF823" s="83">
        <v>45</v>
      </c>
      <c r="BG823" s="83">
        <v>49</v>
      </c>
      <c r="BH823" s="83">
        <v>234</v>
      </c>
      <c r="BI823" s="83">
        <v>497</v>
      </c>
      <c r="BJ823" s="83">
        <v>32</v>
      </c>
      <c r="BK823" s="77">
        <f t="shared" si="640"/>
        <v>812</v>
      </c>
      <c r="BL823" s="83">
        <f t="shared" si="621"/>
        <v>24</v>
      </c>
      <c r="BM823" s="84">
        <v>35</v>
      </c>
      <c r="BN823" s="83">
        <f t="shared" si="622"/>
        <v>42</v>
      </c>
      <c r="BO823" s="83">
        <f t="shared" si="623"/>
        <v>49</v>
      </c>
      <c r="BP823" s="83">
        <f t="shared" si="624"/>
        <v>215</v>
      </c>
      <c r="BQ823" s="83">
        <f t="shared" si="625"/>
        <v>471</v>
      </c>
      <c r="BR823" s="83">
        <f t="shared" si="626"/>
        <v>31</v>
      </c>
      <c r="BS823" s="77">
        <f t="shared" si="641"/>
        <v>766</v>
      </c>
      <c r="BT823" s="83">
        <f t="shared" si="627"/>
        <v>0</v>
      </c>
      <c r="BU823" s="77"/>
      <c r="BV823" s="83">
        <f t="shared" si="628"/>
        <v>0</v>
      </c>
      <c r="BW823" s="83">
        <f t="shared" si="629"/>
        <v>0</v>
      </c>
      <c r="BX823" s="83">
        <f t="shared" si="630"/>
        <v>0</v>
      </c>
      <c r="BY823" s="83">
        <f t="shared" si="631"/>
        <v>0</v>
      </c>
      <c r="BZ823" s="83">
        <f t="shared" si="632"/>
        <v>0</v>
      </c>
      <c r="CA823" s="77">
        <f t="shared" si="642"/>
        <v>0</v>
      </c>
      <c r="CC823" s="77"/>
      <c r="CI823" s="77">
        <f t="shared" si="643"/>
        <v>0</v>
      </c>
      <c r="CP823" s="77">
        <f t="shared" si="644"/>
        <v>0</v>
      </c>
      <c r="CQ823" s="85">
        <f t="shared" si="633"/>
        <v>3</v>
      </c>
      <c r="CR823" s="77">
        <v>3</v>
      </c>
      <c r="CS823" s="85">
        <f t="shared" si="600"/>
        <v>3</v>
      </c>
      <c r="CT823" s="85">
        <f t="shared" si="601"/>
        <v>0</v>
      </c>
      <c r="CU823" s="85">
        <f t="shared" si="602"/>
        <v>19</v>
      </c>
      <c r="CV823" s="85">
        <f t="shared" si="603"/>
        <v>26</v>
      </c>
      <c r="CW823" s="85">
        <f t="shared" si="599"/>
        <v>1</v>
      </c>
      <c r="CX823" s="77">
        <f t="shared" si="645"/>
        <v>46</v>
      </c>
      <c r="CY823" s="85">
        <v>3</v>
      </c>
      <c r="CZ823" s="85">
        <v>3</v>
      </c>
      <c r="DA823" s="85">
        <v>0</v>
      </c>
      <c r="DB823" s="85">
        <v>19</v>
      </c>
      <c r="DC823" s="85">
        <v>26</v>
      </c>
      <c r="DD823" s="85">
        <v>1</v>
      </c>
      <c r="DP823" s="85">
        <v>1</v>
      </c>
      <c r="DQ823" s="85">
        <v>1</v>
      </c>
      <c r="DR823" s="85">
        <v>5</v>
      </c>
      <c r="DS823" s="85">
        <v>11</v>
      </c>
      <c r="DT823" s="85">
        <v>3</v>
      </c>
      <c r="DU823" s="85">
        <v>0</v>
      </c>
      <c r="ET823" s="85">
        <v>21</v>
      </c>
      <c r="EU823" s="85">
        <v>29</v>
      </c>
      <c r="EV823" s="85">
        <v>11</v>
      </c>
      <c r="EW823" s="85">
        <v>122</v>
      </c>
      <c r="EX823" s="85">
        <v>362</v>
      </c>
      <c r="EY823" s="85">
        <v>27</v>
      </c>
      <c r="EZ823" s="85">
        <v>2</v>
      </c>
      <c r="FA823" s="85">
        <v>12</v>
      </c>
      <c r="FB823" s="85">
        <v>33</v>
      </c>
      <c r="FC823" s="85">
        <v>82</v>
      </c>
      <c r="FD823" s="85">
        <v>106</v>
      </c>
      <c r="FE823" s="85">
        <v>4</v>
      </c>
      <c r="FL823" s="86">
        <f t="shared" si="646"/>
        <v>305.29999999999995</v>
      </c>
      <c r="FM823" s="99">
        <f t="shared" si="634"/>
        <v>15</v>
      </c>
      <c r="FN823" s="99">
        <f t="shared" si="635"/>
        <v>3</v>
      </c>
      <c r="FO823" s="100">
        <f t="shared" si="636"/>
        <v>2.5499999999999998</v>
      </c>
      <c r="FP823" s="100">
        <f t="shared" si="637"/>
        <v>513</v>
      </c>
      <c r="FQ823" s="101">
        <v>0.12092769965083136</v>
      </c>
      <c r="FR823" s="101">
        <v>2.7564077839307241E-2</v>
      </c>
      <c r="FS823" s="101">
        <v>1.2743793901430661E-2</v>
      </c>
      <c r="FT823" s="100" t="s">
        <v>2009</v>
      </c>
      <c r="FU823" s="100" t="s">
        <v>2342</v>
      </c>
      <c r="FV823" s="100" t="s">
        <v>2061</v>
      </c>
      <c r="FW823" s="100" t="s">
        <v>1633</v>
      </c>
      <c r="FX823" s="100" t="s">
        <v>2043</v>
      </c>
      <c r="FY823" s="100" t="s">
        <v>2191</v>
      </c>
      <c r="FZ823" s="100" t="s">
        <v>2296</v>
      </c>
      <c r="GA823" s="100" t="s">
        <v>1722</v>
      </c>
      <c r="GB823" s="100"/>
    </row>
    <row r="824" spans="1:184" hidden="1" x14ac:dyDescent="0.25">
      <c r="A824" s="32" t="s">
        <v>796</v>
      </c>
      <c r="B824" s="90" t="s">
        <v>811</v>
      </c>
      <c r="C824" s="41" t="str">
        <f>'[1]Özet tablo'!P823</f>
        <v>SAMSUN</v>
      </c>
      <c r="D824" s="41"/>
      <c r="E824" s="41"/>
      <c r="F824" s="41"/>
      <c r="G824" s="91">
        <v>143</v>
      </c>
      <c r="H824" s="91">
        <v>859</v>
      </c>
      <c r="I824" s="91">
        <v>713</v>
      </c>
      <c r="J824" s="91">
        <v>1715</v>
      </c>
      <c r="K824" s="92">
        <v>132</v>
      </c>
      <c r="L824" s="92">
        <v>658</v>
      </c>
      <c r="M824" s="92">
        <v>805</v>
      </c>
      <c r="N824" s="92">
        <v>1595</v>
      </c>
      <c r="O824" s="93">
        <v>251</v>
      </c>
      <c r="P824" s="40">
        <v>79</v>
      </c>
      <c r="Q824" s="94">
        <f t="shared" si="647"/>
        <v>-120</v>
      </c>
      <c r="R824" s="95">
        <f t="shared" si="648"/>
        <v>-6.9970845481049565E-2</v>
      </c>
      <c r="S824" s="96">
        <v>1333</v>
      </c>
      <c r="T824" s="96">
        <v>1681</v>
      </c>
      <c r="U824" s="96">
        <v>1441</v>
      </c>
      <c r="V824" s="96">
        <v>1837</v>
      </c>
      <c r="W824" s="96">
        <v>3122</v>
      </c>
      <c r="X824" s="96">
        <v>4455</v>
      </c>
      <c r="Y824" s="73">
        <f t="shared" si="606"/>
        <v>9.9024756189047256</v>
      </c>
      <c r="Z824" s="73">
        <f t="shared" si="607"/>
        <v>39.14336704342653</v>
      </c>
      <c r="AA824" s="73">
        <f t="shared" si="608"/>
        <v>67.800138792505209</v>
      </c>
      <c r="AB824" s="73">
        <f t="shared" si="609"/>
        <v>52.370275464445868</v>
      </c>
      <c r="AC824" s="73">
        <f t="shared" si="610"/>
        <v>39.663299663299661</v>
      </c>
      <c r="AD824" s="97">
        <f t="shared" si="611"/>
        <v>1487</v>
      </c>
      <c r="AE824" s="40">
        <f t="shared" si="612"/>
        <v>464</v>
      </c>
      <c r="AF824" s="98">
        <v>1716</v>
      </c>
      <c r="AG824" s="98">
        <v>1313</v>
      </c>
      <c r="AH824" s="98">
        <v>1728</v>
      </c>
      <c r="AI824" s="98">
        <v>1226</v>
      </c>
      <c r="AJ824" s="98">
        <v>376</v>
      </c>
      <c r="AK824" s="98">
        <v>451</v>
      </c>
      <c r="AL824" s="76">
        <v>73</v>
      </c>
      <c r="AM824" s="76">
        <v>86</v>
      </c>
      <c r="AN824" s="77">
        <v>196</v>
      </c>
      <c r="AO824" s="77">
        <v>692</v>
      </c>
      <c r="AP824" s="77">
        <v>724</v>
      </c>
      <c r="AQ824" s="77">
        <v>16</v>
      </c>
      <c r="AR824" s="77">
        <f t="shared" si="638"/>
        <v>1628</v>
      </c>
      <c r="AS824" s="77">
        <v>109</v>
      </c>
      <c r="AT824" s="78">
        <v>137</v>
      </c>
      <c r="AU824" s="79">
        <v>239</v>
      </c>
      <c r="AV824" s="80">
        <f t="shared" si="613"/>
        <v>32.571878692398585</v>
      </c>
      <c r="AW824" s="80">
        <f t="shared" si="614"/>
        <v>44.786729857819907</v>
      </c>
      <c r="AX824" s="80">
        <f t="shared" si="615"/>
        <v>51.468189233278963</v>
      </c>
      <c r="AY824" s="81">
        <f t="shared" si="616"/>
        <v>14.927646610814927</v>
      </c>
      <c r="AZ824" s="81">
        <f t="shared" si="617"/>
        <v>40.046296296296298</v>
      </c>
      <c r="BA824" s="81">
        <f t="shared" si="618"/>
        <v>68.664169787765289</v>
      </c>
      <c r="BB824" s="81">
        <f t="shared" si="619"/>
        <v>53.813813813813816</v>
      </c>
      <c r="BC824" s="81">
        <f t="shared" si="620"/>
        <v>44.459691252144083</v>
      </c>
      <c r="BD824" s="82">
        <f t="shared" si="639"/>
        <v>502</v>
      </c>
      <c r="BE824" s="83">
        <v>73</v>
      </c>
      <c r="BF824" s="83">
        <v>96</v>
      </c>
      <c r="BG824" s="83">
        <v>150</v>
      </c>
      <c r="BH824" s="83">
        <v>617</v>
      </c>
      <c r="BI824" s="83">
        <v>778</v>
      </c>
      <c r="BJ824" s="83">
        <v>20</v>
      </c>
      <c r="BK824" s="77">
        <f t="shared" si="640"/>
        <v>1565</v>
      </c>
      <c r="BL824" s="83">
        <f t="shared" si="621"/>
        <v>70</v>
      </c>
      <c r="BM824" s="84">
        <v>80</v>
      </c>
      <c r="BN824" s="83">
        <f t="shared" si="622"/>
        <v>90</v>
      </c>
      <c r="BO824" s="83">
        <f t="shared" si="623"/>
        <v>150</v>
      </c>
      <c r="BP824" s="83">
        <f t="shared" si="624"/>
        <v>567</v>
      </c>
      <c r="BQ824" s="83">
        <f t="shared" si="625"/>
        <v>740</v>
      </c>
      <c r="BR824" s="83">
        <f t="shared" si="626"/>
        <v>17</v>
      </c>
      <c r="BS824" s="77">
        <f t="shared" si="641"/>
        <v>1474</v>
      </c>
      <c r="BT824" s="83">
        <f t="shared" si="627"/>
        <v>0</v>
      </c>
      <c r="BU824" s="77"/>
      <c r="BV824" s="83">
        <f t="shared" si="628"/>
        <v>0</v>
      </c>
      <c r="BW824" s="83">
        <f t="shared" si="629"/>
        <v>0</v>
      </c>
      <c r="BX824" s="83">
        <f t="shared" si="630"/>
        <v>0</v>
      </c>
      <c r="BY824" s="83">
        <f t="shared" si="631"/>
        <v>0</v>
      </c>
      <c r="BZ824" s="83">
        <f t="shared" si="632"/>
        <v>0</v>
      </c>
      <c r="CA824" s="77">
        <f t="shared" si="642"/>
        <v>0</v>
      </c>
      <c r="CC824" s="77"/>
      <c r="CI824" s="77">
        <f t="shared" si="643"/>
        <v>0</v>
      </c>
      <c r="CP824" s="77">
        <f t="shared" si="644"/>
        <v>0</v>
      </c>
      <c r="CQ824" s="85">
        <f t="shared" si="633"/>
        <v>3</v>
      </c>
      <c r="CR824" s="77">
        <v>6</v>
      </c>
      <c r="CS824" s="85">
        <f t="shared" si="600"/>
        <v>6</v>
      </c>
      <c r="CT824" s="85">
        <f t="shared" si="601"/>
        <v>0</v>
      </c>
      <c r="CU824" s="85">
        <f t="shared" si="602"/>
        <v>50</v>
      </c>
      <c r="CV824" s="85">
        <f t="shared" si="603"/>
        <v>38</v>
      </c>
      <c r="CW824" s="85">
        <f t="shared" si="599"/>
        <v>3</v>
      </c>
      <c r="CX824" s="77">
        <f t="shared" si="645"/>
        <v>91</v>
      </c>
      <c r="CY824" s="85">
        <v>3</v>
      </c>
      <c r="CZ824" s="85">
        <v>6</v>
      </c>
      <c r="DA824" s="85">
        <v>0</v>
      </c>
      <c r="DB824" s="85">
        <v>50</v>
      </c>
      <c r="DC824" s="85">
        <v>38</v>
      </c>
      <c r="DD824" s="85">
        <v>3</v>
      </c>
      <c r="DP824" s="85">
        <v>1</v>
      </c>
      <c r="DQ824" s="85">
        <v>1</v>
      </c>
      <c r="DR824" s="85">
        <v>2</v>
      </c>
      <c r="DS824" s="85">
        <v>9</v>
      </c>
      <c r="DT824" s="85">
        <v>3</v>
      </c>
      <c r="DU824" s="85">
        <v>0</v>
      </c>
      <c r="ET824" s="85">
        <v>67</v>
      </c>
      <c r="EU824" s="85">
        <v>79</v>
      </c>
      <c r="EV824" s="85">
        <v>108</v>
      </c>
      <c r="EW824" s="85">
        <v>480</v>
      </c>
      <c r="EX824" s="85">
        <v>664</v>
      </c>
      <c r="EY824" s="85">
        <v>14</v>
      </c>
      <c r="EZ824" s="85">
        <v>2</v>
      </c>
      <c r="FA824" s="85">
        <v>10</v>
      </c>
      <c r="FB824" s="85">
        <v>40</v>
      </c>
      <c r="FC824" s="85">
        <v>78</v>
      </c>
      <c r="FD824" s="85">
        <v>73</v>
      </c>
      <c r="FE824" s="85">
        <v>3</v>
      </c>
      <c r="FL824" s="86">
        <f t="shared" si="646"/>
        <v>498.79999999999973</v>
      </c>
      <c r="FM824" s="99">
        <f t="shared" si="634"/>
        <v>24</v>
      </c>
      <c r="FN824" s="99">
        <f t="shared" si="635"/>
        <v>4</v>
      </c>
      <c r="FO824" s="100">
        <f t="shared" si="636"/>
        <v>4.08</v>
      </c>
      <c r="FP824" s="100">
        <f t="shared" si="637"/>
        <v>684</v>
      </c>
      <c r="FQ824" s="101">
        <v>0.18763440860215058</v>
      </c>
      <c r="FR824" s="101">
        <v>1.919701623519094E-2</v>
      </c>
      <c r="FS824" s="101">
        <v>0.35785007072135783</v>
      </c>
      <c r="FT824" s="100" t="s">
        <v>2179</v>
      </c>
      <c r="FU824" s="100" t="s">
        <v>2077</v>
      </c>
      <c r="FV824" s="100" t="s">
        <v>1500</v>
      </c>
      <c r="FW824" s="100" t="s">
        <v>1475</v>
      </c>
      <c r="FX824" s="100" t="s">
        <v>2133</v>
      </c>
      <c r="FY824" s="100" t="s">
        <v>2119</v>
      </c>
      <c r="FZ824" s="100" t="s">
        <v>1992</v>
      </c>
      <c r="GA824" s="100" t="s">
        <v>1780</v>
      </c>
      <c r="GB824" s="100"/>
    </row>
    <row r="825" spans="1:184" hidden="1" x14ac:dyDescent="0.25">
      <c r="A825" s="32" t="s">
        <v>796</v>
      </c>
      <c r="B825" s="90" t="s">
        <v>812</v>
      </c>
      <c r="C825" s="41" t="str">
        <f>'[1]Özet tablo'!P824</f>
        <v>SAMSUN</v>
      </c>
      <c r="D825" s="41"/>
      <c r="E825" s="41"/>
      <c r="F825" s="41"/>
      <c r="G825" s="91">
        <v>19</v>
      </c>
      <c r="H825" s="91">
        <v>71</v>
      </c>
      <c r="I825" s="91">
        <v>67</v>
      </c>
      <c r="J825" s="91">
        <v>157</v>
      </c>
      <c r="K825" s="92">
        <v>14</v>
      </c>
      <c r="L825" s="92">
        <v>51</v>
      </c>
      <c r="M825" s="92">
        <v>46</v>
      </c>
      <c r="N825" s="92">
        <v>111</v>
      </c>
      <c r="O825" s="93">
        <v>4</v>
      </c>
      <c r="P825" s="40">
        <v>15</v>
      </c>
      <c r="Q825" s="94">
        <f t="shared" si="647"/>
        <v>-46</v>
      </c>
      <c r="R825" s="95">
        <f t="shared" si="648"/>
        <v>-0.2929936305732484</v>
      </c>
      <c r="S825" s="96">
        <v>72</v>
      </c>
      <c r="T825" s="96">
        <v>99</v>
      </c>
      <c r="U825" s="96">
        <v>64</v>
      </c>
      <c r="V825" s="96">
        <v>92</v>
      </c>
      <c r="W825" s="96">
        <v>163</v>
      </c>
      <c r="X825" s="96">
        <v>235</v>
      </c>
      <c r="Y825" s="73">
        <f t="shared" si="606"/>
        <v>19.444444444444446</v>
      </c>
      <c r="Z825" s="73">
        <f t="shared" si="607"/>
        <v>51.515151515151516</v>
      </c>
      <c r="AA825" s="73">
        <f t="shared" si="608"/>
        <v>54.6875</v>
      </c>
      <c r="AB825" s="73">
        <f t="shared" si="609"/>
        <v>52.760736196319016</v>
      </c>
      <c r="AC825" s="73">
        <f t="shared" si="610"/>
        <v>42.553191489361701</v>
      </c>
      <c r="AD825" s="97">
        <f t="shared" si="611"/>
        <v>77</v>
      </c>
      <c r="AE825" s="40">
        <f t="shared" si="612"/>
        <v>29</v>
      </c>
      <c r="AF825" s="98">
        <v>115</v>
      </c>
      <c r="AG825" s="98">
        <v>85</v>
      </c>
      <c r="AH825" s="98">
        <v>111</v>
      </c>
      <c r="AI825" s="98">
        <v>75</v>
      </c>
      <c r="AJ825" s="98">
        <v>26</v>
      </c>
      <c r="AK825" s="98">
        <v>13</v>
      </c>
      <c r="AL825" s="76">
        <v>4</v>
      </c>
      <c r="AM825" s="76">
        <v>7</v>
      </c>
      <c r="AN825" s="77">
        <v>19</v>
      </c>
      <c r="AO825" s="77">
        <v>39</v>
      </c>
      <c r="AP825" s="77">
        <v>63</v>
      </c>
      <c r="AQ825" s="77">
        <v>0</v>
      </c>
      <c r="AR825" s="77">
        <f t="shared" si="638"/>
        <v>121</v>
      </c>
      <c r="AS825" s="77">
        <v>11</v>
      </c>
      <c r="AT825" s="78">
        <v>1</v>
      </c>
      <c r="AU825" s="79">
        <v>11</v>
      </c>
      <c r="AV825" s="80">
        <f t="shared" si="613"/>
        <v>44.375</v>
      </c>
      <c r="AW825" s="80">
        <f t="shared" si="614"/>
        <v>48.924731182795696</v>
      </c>
      <c r="AX825" s="80">
        <f t="shared" si="615"/>
        <v>69.333333333333343</v>
      </c>
      <c r="AY825" s="81">
        <f t="shared" si="616"/>
        <v>22.352941176470591</v>
      </c>
      <c r="AZ825" s="81">
        <f t="shared" si="617"/>
        <v>35.135135135135137</v>
      </c>
      <c r="BA825" s="81">
        <f t="shared" si="618"/>
        <v>74.257425742574256</v>
      </c>
      <c r="BB825" s="81">
        <f t="shared" si="619"/>
        <v>53.773584905660378</v>
      </c>
      <c r="BC825" s="81">
        <f t="shared" si="620"/>
        <v>50.537634408602152</v>
      </c>
      <c r="BD825" s="82">
        <f t="shared" si="639"/>
        <v>26</v>
      </c>
      <c r="BE825" s="83">
        <v>4</v>
      </c>
      <c r="BF825" s="83">
        <v>7</v>
      </c>
      <c r="BG825" s="83">
        <v>19</v>
      </c>
      <c r="BH825" s="83">
        <v>38</v>
      </c>
      <c r="BI825" s="83">
        <v>67</v>
      </c>
      <c r="BJ825" s="83">
        <v>0</v>
      </c>
      <c r="BK825" s="77">
        <f t="shared" si="640"/>
        <v>124</v>
      </c>
      <c r="BL825" s="83">
        <f t="shared" si="621"/>
        <v>4</v>
      </c>
      <c r="BM825" s="84">
        <v>7</v>
      </c>
      <c r="BN825" s="83">
        <f t="shared" si="622"/>
        <v>7</v>
      </c>
      <c r="BO825" s="83">
        <f t="shared" si="623"/>
        <v>19</v>
      </c>
      <c r="BP825" s="83">
        <f t="shared" si="624"/>
        <v>38</v>
      </c>
      <c r="BQ825" s="83">
        <f t="shared" si="625"/>
        <v>67</v>
      </c>
      <c r="BR825" s="83">
        <f t="shared" si="626"/>
        <v>0</v>
      </c>
      <c r="BS825" s="77">
        <f t="shared" si="641"/>
        <v>124</v>
      </c>
      <c r="BT825" s="83">
        <f t="shared" si="627"/>
        <v>0</v>
      </c>
      <c r="BU825" s="77"/>
      <c r="BV825" s="83">
        <f t="shared" si="628"/>
        <v>0</v>
      </c>
      <c r="BW825" s="83">
        <f t="shared" si="629"/>
        <v>0</v>
      </c>
      <c r="BX825" s="83">
        <f t="shared" si="630"/>
        <v>0</v>
      </c>
      <c r="BY825" s="83">
        <f t="shared" si="631"/>
        <v>0</v>
      </c>
      <c r="BZ825" s="83">
        <f t="shared" si="632"/>
        <v>0</v>
      </c>
      <c r="CA825" s="77">
        <f t="shared" si="642"/>
        <v>0</v>
      </c>
      <c r="CC825" s="77"/>
      <c r="CI825" s="77">
        <f t="shared" si="643"/>
        <v>0</v>
      </c>
      <c r="CP825" s="77">
        <f t="shared" si="644"/>
        <v>0</v>
      </c>
      <c r="CQ825" s="85">
        <f t="shared" si="633"/>
        <v>0</v>
      </c>
      <c r="CR825" s="77"/>
      <c r="CS825" s="85">
        <f t="shared" si="600"/>
        <v>0</v>
      </c>
      <c r="CT825" s="85">
        <f t="shared" si="601"/>
        <v>0</v>
      </c>
      <c r="CU825" s="85">
        <f t="shared" si="602"/>
        <v>0</v>
      </c>
      <c r="CV825" s="85">
        <f t="shared" si="603"/>
        <v>0</v>
      </c>
      <c r="CW825" s="85">
        <f t="shared" ref="CW825:CW888" si="649">DD825+DJ825+DO825+FK825</f>
        <v>0</v>
      </c>
      <c r="CX825" s="77">
        <f t="shared" si="645"/>
        <v>0</v>
      </c>
      <c r="ET825" s="85">
        <v>3</v>
      </c>
      <c r="EU825" s="85">
        <v>3</v>
      </c>
      <c r="EV825" s="85">
        <v>4</v>
      </c>
      <c r="EW825" s="85">
        <v>14</v>
      </c>
      <c r="EX825" s="85">
        <v>23</v>
      </c>
      <c r="EY825" s="85">
        <v>0</v>
      </c>
      <c r="EZ825" s="85">
        <v>1</v>
      </c>
      <c r="FA825" s="85">
        <v>4</v>
      </c>
      <c r="FB825" s="85">
        <v>15</v>
      </c>
      <c r="FC825" s="85">
        <v>24</v>
      </c>
      <c r="FD825" s="85">
        <v>44</v>
      </c>
      <c r="FE825" s="85">
        <v>0</v>
      </c>
      <c r="FL825" s="86">
        <f t="shared" si="646"/>
        <v>27.199999999999989</v>
      </c>
      <c r="FM825" s="99">
        <f t="shared" si="634"/>
        <v>1</v>
      </c>
      <c r="FN825" s="99">
        <f t="shared" si="635"/>
        <v>0</v>
      </c>
      <c r="FO825" s="100">
        <f t="shared" si="636"/>
        <v>0.17</v>
      </c>
      <c r="FP825" s="100">
        <f t="shared" si="637"/>
        <v>0</v>
      </c>
      <c r="FQ825" s="101">
        <v>7.4798177499731708E-2</v>
      </c>
      <c r="FR825" s="101">
        <v>7.4323525437470409E-2</v>
      </c>
      <c r="FS825" s="101">
        <v>8.1781376518218638E-2</v>
      </c>
      <c r="FT825" s="100" t="s">
        <v>1470</v>
      </c>
      <c r="FU825" s="100" t="s">
        <v>1610</v>
      </c>
      <c r="FV825" s="100" t="s">
        <v>1611</v>
      </c>
      <c r="FW825" s="100" t="s">
        <v>1612</v>
      </c>
      <c r="FX825" s="100" t="s">
        <v>1514</v>
      </c>
      <c r="FY825" s="100" t="s">
        <v>1613</v>
      </c>
      <c r="FZ825" s="100" t="s">
        <v>1494</v>
      </c>
      <c r="GA825" s="100" t="s">
        <v>1497</v>
      </c>
      <c r="GB825" s="100"/>
    </row>
    <row r="826" spans="1:184" hidden="1" x14ac:dyDescent="0.25">
      <c r="A826" s="32" t="s">
        <v>813</v>
      </c>
      <c r="B826" s="90" t="s">
        <v>814</v>
      </c>
      <c r="C826" s="41" t="str">
        <f>'[1]Özet tablo'!P825</f>
        <v>SİİRT</v>
      </c>
      <c r="D826" s="41"/>
      <c r="E826" s="41"/>
      <c r="F826" s="41"/>
      <c r="G826" s="91">
        <v>57</v>
      </c>
      <c r="H826" s="91">
        <v>385</v>
      </c>
      <c r="I826" s="91">
        <v>314</v>
      </c>
      <c r="J826" s="91">
        <v>756</v>
      </c>
      <c r="K826" s="92">
        <v>114</v>
      </c>
      <c r="L826" s="92">
        <v>389</v>
      </c>
      <c r="M826" s="92">
        <v>275</v>
      </c>
      <c r="N826" s="92">
        <v>778</v>
      </c>
      <c r="O826" s="93">
        <v>129</v>
      </c>
      <c r="P826" s="40">
        <v>14</v>
      </c>
      <c r="Q826" s="94">
        <f t="shared" si="647"/>
        <v>22</v>
      </c>
      <c r="R826" s="95">
        <f t="shared" si="648"/>
        <v>2.9100529100529099E-2</v>
      </c>
      <c r="S826" s="96">
        <v>462</v>
      </c>
      <c r="T826" s="96">
        <v>620</v>
      </c>
      <c r="U826" s="96">
        <v>512</v>
      </c>
      <c r="V826" s="96">
        <v>689</v>
      </c>
      <c r="W826" s="96">
        <v>1132</v>
      </c>
      <c r="X826" s="96">
        <v>1594</v>
      </c>
      <c r="Y826" s="73">
        <f t="shared" si="606"/>
        <v>24.675324675324674</v>
      </c>
      <c r="Z826" s="73">
        <f t="shared" si="607"/>
        <v>62.741935483870968</v>
      </c>
      <c r="AA826" s="73">
        <f t="shared" si="608"/>
        <v>76.171875</v>
      </c>
      <c r="AB826" s="73">
        <f t="shared" si="609"/>
        <v>68.816254416961129</v>
      </c>
      <c r="AC826" s="73">
        <f t="shared" si="610"/>
        <v>56.022584692597242</v>
      </c>
      <c r="AD826" s="97">
        <f t="shared" si="611"/>
        <v>353</v>
      </c>
      <c r="AE826" s="40">
        <f t="shared" si="612"/>
        <v>122</v>
      </c>
      <c r="AF826" s="98">
        <v>589</v>
      </c>
      <c r="AG826" s="98">
        <v>425</v>
      </c>
      <c r="AH826" s="98">
        <v>608</v>
      </c>
      <c r="AI826" s="98">
        <v>433</v>
      </c>
      <c r="AJ826" s="98">
        <v>175</v>
      </c>
      <c r="AK826" s="98">
        <v>162</v>
      </c>
      <c r="AL826" s="76">
        <v>35</v>
      </c>
      <c r="AM826" s="76">
        <v>50</v>
      </c>
      <c r="AN826" s="77">
        <v>121</v>
      </c>
      <c r="AO826" s="77">
        <v>398</v>
      </c>
      <c r="AP826" s="77">
        <v>258</v>
      </c>
      <c r="AQ826" s="77">
        <v>3</v>
      </c>
      <c r="AR826" s="77">
        <f t="shared" si="638"/>
        <v>780</v>
      </c>
      <c r="AS826" s="77">
        <v>18</v>
      </c>
      <c r="AT826" s="78">
        <v>95</v>
      </c>
      <c r="AU826" s="79">
        <v>148</v>
      </c>
      <c r="AV826" s="80">
        <f t="shared" si="613"/>
        <v>42.424242424242422</v>
      </c>
      <c r="AW826" s="80">
        <f t="shared" si="614"/>
        <v>61.575408261287222</v>
      </c>
      <c r="AX826" s="80">
        <f t="shared" si="615"/>
        <v>56.120092378752886</v>
      </c>
      <c r="AY826" s="81">
        <f t="shared" si="616"/>
        <v>28.47058823529412</v>
      </c>
      <c r="AZ826" s="81">
        <f t="shared" si="617"/>
        <v>65.460526315789465</v>
      </c>
      <c r="BA826" s="81">
        <f t="shared" si="618"/>
        <v>82.401315789473685</v>
      </c>
      <c r="BB826" s="81">
        <f t="shared" si="619"/>
        <v>73.930921052631575</v>
      </c>
      <c r="BC826" s="81">
        <f t="shared" si="620"/>
        <v>60.212971926427883</v>
      </c>
      <c r="BD826" s="82">
        <f t="shared" si="639"/>
        <v>107</v>
      </c>
      <c r="BE826" s="83">
        <v>37</v>
      </c>
      <c r="BF826" s="83">
        <v>60</v>
      </c>
      <c r="BG826" s="83">
        <v>102</v>
      </c>
      <c r="BH826" s="83">
        <v>395</v>
      </c>
      <c r="BI826" s="83">
        <v>308</v>
      </c>
      <c r="BJ826" s="83">
        <v>3</v>
      </c>
      <c r="BK826" s="77">
        <f t="shared" si="640"/>
        <v>808</v>
      </c>
      <c r="BL826" s="83">
        <f t="shared" si="621"/>
        <v>37</v>
      </c>
      <c r="BM826" s="84">
        <v>50</v>
      </c>
      <c r="BN826" s="83">
        <f t="shared" si="622"/>
        <v>60</v>
      </c>
      <c r="BO826" s="83">
        <f t="shared" si="623"/>
        <v>102</v>
      </c>
      <c r="BP826" s="83">
        <f t="shared" si="624"/>
        <v>395</v>
      </c>
      <c r="BQ826" s="83">
        <f t="shared" si="625"/>
        <v>308</v>
      </c>
      <c r="BR826" s="83">
        <f t="shared" si="626"/>
        <v>3</v>
      </c>
      <c r="BS826" s="77">
        <f t="shared" si="641"/>
        <v>808</v>
      </c>
      <c r="BT826" s="83">
        <f t="shared" si="627"/>
        <v>0</v>
      </c>
      <c r="BU826" s="77"/>
      <c r="BV826" s="83">
        <f t="shared" si="628"/>
        <v>0</v>
      </c>
      <c r="BW826" s="83">
        <f t="shared" si="629"/>
        <v>0</v>
      </c>
      <c r="BX826" s="83">
        <f t="shared" si="630"/>
        <v>0</v>
      </c>
      <c r="BY826" s="83">
        <f t="shared" si="631"/>
        <v>0</v>
      </c>
      <c r="BZ826" s="83">
        <f t="shared" si="632"/>
        <v>0</v>
      </c>
      <c r="CA826" s="77">
        <f t="shared" si="642"/>
        <v>0</v>
      </c>
      <c r="CC826" s="77"/>
      <c r="CI826" s="77">
        <f t="shared" si="643"/>
        <v>0</v>
      </c>
      <c r="CP826" s="77">
        <f t="shared" si="644"/>
        <v>0</v>
      </c>
      <c r="CQ826" s="85">
        <f t="shared" si="633"/>
        <v>0</v>
      </c>
      <c r="CR826" s="77"/>
      <c r="CS826" s="85">
        <f t="shared" ref="CS826:CS889" si="650">CZ826+DF826+DK826+FG826</f>
        <v>0</v>
      </c>
      <c r="CT826" s="85">
        <f t="shared" ref="CT826:CT889" si="651">DA826+DG826+DL826+FH826</f>
        <v>0</v>
      </c>
      <c r="CU826" s="85">
        <f t="shared" ref="CU826:CU889" si="652">DB826+DH826+DM826+FI826</f>
        <v>0</v>
      </c>
      <c r="CV826" s="85">
        <f t="shared" ref="CV826:CV889" si="653">DC826+DI826+DN826+FJ826</f>
        <v>0</v>
      </c>
      <c r="CW826" s="85">
        <f t="shared" si="649"/>
        <v>0</v>
      </c>
      <c r="CX826" s="77">
        <f t="shared" si="645"/>
        <v>0</v>
      </c>
      <c r="ET826" s="85">
        <v>34</v>
      </c>
      <c r="EU826" s="85">
        <v>47</v>
      </c>
      <c r="EV826" s="85">
        <v>77</v>
      </c>
      <c r="EW826" s="85">
        <v>266</v>
      </c>
      <c r="EX826" s="85">
        <v>220</v>
      </c>
      <c r="EY826" s="85">
        <v>3</v>
      </c>
      <c r="EZ826" s="85">
        <v>3</v>
      </c>
      <c r="FA826" s="85">
        <v>13</v>
      </c>
      <c r="FB826" s="85">
        <v>25</v>
      </c>
      <c r="FC826" s="85">
        <v>129</v>
      </c>
      <c r="FD826" s="85">
        <v>88</v>
      </c>
      <c r="FE826" s="85">
        <v>0</v>
      </c>
      <c r="FL826" s="86">
        <f t="shared" si="646"/>
        <v>0</v>
      </c>
      <c r="FM826" s="99">
        <f t="shared" si="634"/>
        <v>0</v>
      </c>
      <c r="FN826" s="99">
        <f t="shared" si="635"/>
        <v>0</v>
      </c>
      <c r="FO826" s="100">
        <f t="shared" si="636"/>
        <v>0</v>
      </c>
      <c r="FP826" s="100">
        <f t="shared" si="637"/>
        <v>0</v>
      </c>
      <c r="FQ826" s="101">
        <v>-4.0878264932182738E-2</v>
      </c>
      <c r="FR826" s="101">
        <v>2.2239435987246765E-2</v>
      </c>
      <c r="FS826" s="101">
        <v>-2.3476003171591948E-3</v>
      </c>
      <c r="FT826" s="100" t="s">
        <v>1775</v>
      </c>
      <c r="FU826" s="100" t="s">
        <v>2060</v>
      </c>
      <c r="FV826" s="100" t="s">
        <v>2129</v>
      </c>
      <c r="FW826" s="100" t="s">
        <v>1695</v>
      </c>
      <c r="FX826" s="100" t="s">
        <v>1652</v>
      </c>
      <c r="FY826" s="100" t="s">
        <v>1883</v>
      </c>
      <c r="FZ826" s="100" t="s">
        <v>1706</v>
      </c>
      <c r="GA826" s="100" t="s">
        <v>1746</v>
      </c>
      <c r="GB826" s="100"/>
    </row>
    <row r="827" spans="1:184" hidden="1" x14ac:dyDescent="0.25">
      <c r="A827" s="32" t="s">
        <v>813</v>
      </c>
      <c r="B827" s="90" t="s">
        <v>815</v>
      </c>
      <c r="C827" s="41" t="str">
        <f>'[1]Özet tablo'!P826</f>
        <v>SİİRT</v>
      </c>
      <c r="D827" s="41"/>
      <c r="E827" s="41"/>
      <c r="F827" s="41"/>
      <c r="G827" s="91">
        <v>82</v>
      </c>
      <c r="H827" s="91">
        <v>312</v>
      </c>
      <c r="I827" s="91">
        <v>209</v>
      </c>
      <c r="J827" s="91">
        <v>603</v>
      </c>
      <c r="K827" s="92">
        <v>61</v>
      </c>
      <c r="L827" s="92">
        <v>309</v>
      </c>
      <c r="M827" s="92">
        <v>212</v>
      </c>
      <c r="N827" s="92">
        <v>582</v>
      </c>
      <c r="O827" s="93">
        <v>80</v>
      </c>
      <c r="P827" s="40">
        <v>30</v>
      </c>
      <c r="Q827" s="94">
        <f t="shared" si="647"/>
        <v>-21</v>
      </c>
      <c r="R827" s="95">
        <f t="shared" si="648"/>
        <v>-3.482587064676617E-2</v>
      </c>
      <c r="S827" s="96">
        <v>330</v>
      </c>
      <c r="T827" s="96">
        <v>506</v>
      </c>
      <c r="U827" s="96">
        <v>345</v>
      </c>
      <c r="V827" s="96">
        <v>496</v>
      </c>
      <c r="W827" s="96">
        <v>851</v>
      </c>
      <c r="X827" s="96">
        <v>1181</v>
      </c>
      <c r="Y827" s="73">
        <f t="shared" si="606"/>
        <v>18.484848484848484</v>
      </c>
      <c r="Z827" s="73">
        <f t="shared" si="607"/>
        <v>61.067193675889328</v>
      </c>
      <c r="AA827" s="73">
        <f t="shared" si="608"/>
        <v>75.94202898550725</v>
      </c>
      <c r="AB827" s="73">
        <f t="shared" si="609"/>
        <v>67.097532314923626</v>
      </c>
      <c r="AC827" s="73">
        <f t="shared" si="610"/>
        <v>53.513971210838271</v>
      </c>
      <c r="AD827" s="97">
        <f t="shared" si="611"/>
        <v>280</v>
      </c>
      <c r="AE827" s="40">
        <f t="shared" si="612"/>
        <v>83</v>
      </c>
      <c r="AF827" s="98">
        <v>466</v>
      </c>
      <c r="AG827" s="98">
        <v>376</v>
      </c>
      <c r="AH827" s="98">
        <v>445</v>
      </c>
      <c r="AI827" s="98">
        <v>340</v>
      </c>
      <c r="AJ827" s="98">
        <v>151</v>
      </c>
      <c r="AK827" s="98">
        <v>106</v>
      </c>
      <c r="AL827" s="76">
        <v>27</v>
      </c>
      <c r="AM827" s="76">
        <v>34</v>
      </c>
      <c r="AN827" s="77">
        <v>73</v>
      </c>
      <c r="AO827" s="77">
        <v>270</v>
      </c>
      <c r="AP827" s="77">
        <v>223</v>
      </c>
      <c r="AQ827" s="77">
        <v>7</v>
      </c>
      <c r="AR827" s="77">
        <f t="shared" si="638"/>
        <v>573</v>
      </c>
      <c r="AS827" s="77">
        <v>44</v>
      </c>
      <c r="AT827" s="78">
        <v>44</v>
      </c>
      <c r="AU827" s="79">
        <v>105</v>
      </c>
      <c r="AV827" s="80">
        <f t="shared" si="613"/>
        <v>36.173184357541899</v>
      </c>
      <c r="AW827" s="80">
        <f t="shared" si="614"/>
        <v>58.089171974522294</v>
      </c>
      <c r="AX827" s="80">
        <f t="shared" si="615"/>
        <v>54.705882352941181</v>
      </c>
      <c r="AY827" s="81">
        <f t="shared" si="616"/>
        <v>19.414893617021274</v>
      </c>
      <c r="AZ827" s="81">
        <f t="shared" si="617"/>
        <v>60.674157303370791</v>
      </c>
      <c r="BA827" s="81">
        <f t="shared" si="618"/>
        <v>75.76374745417516</v>
      </c>
      <c r="BB827" s="81">
        <f t="shared" si="619"/>
        <v>68.589743589743591</v>
      </c>
      <c r="BC827" s="81">
        <f t="shared" si="620"/>
        <v>51.326412918108424</v>
      </c>
      <c r="BD827" s="82">
        <f t="shared" si="639"/>
        <v>119</v>
      </c>
      <c r="BE827" s="83">
        <v>27</v>
      </c>
      <c r="BF827" s="83">
        <v>37</v>
      </c>
      <c r="BG827" s="83">
        <v>64</v>
      </c>
      <c r="BH827" s="83">
        <v>251</v>
      </c>
      <c r="BI827" s="83">
        <v>258</v>
      </c>
      <c r="BJ827" s="83">
        <v>11</v>
      </c>
      <c r="BK827" s="77">
        <f t="shared" si="640"/>
        <v>584</v>
      </c>
      <c r="BL827" s="83">
        <f t="shared" si="621"/>
        <v>27</v>
      </c>
      <c r="BM827" s="84">
        <v>34</v>
      </c>
      <c r="BN827" s="83">
        <f t="shared" si="622"/>
        <v>37</v>
      </c>
      <c r="BO827" s="83">
        <f t="shared" si="623"/>
        <v>64</v>
      </c>
      <c r="BP827" s="83">
        <f t="shared" si="624"/>
        <v>251</v>
      </c>
      <c r="BQ827" s="83">
        <f t="shared" si="625"/>
        <v>258</v>
      </c>
      <c r="BR827" s="83">
        <f t="shared" si="626"/>
        <v>11</v>
      </c>
      <c r="BS827" s="77">
        <f t="shared" si="641"/>
        <v>584</v>
      </c>
      <c r="BT827" s="83">
        <f t="shared" si="627"/>
        <v>0</v>
      </c>
      <c r="BU827" s="77"/>
      <c r="BV827" s="83">
        <f t="shared" si="628"/>
        <v>0</v>
      </c>
      <c r="BW827" s="83">
        <f t="shared" si="629"/>
        <v>0</v>
      </c>
      <c r="BX827" s="83">
        <f t="shared" si="630"/>
        <v>0</v>
      </c>
      <c r="BY827" s="83">
        <f t="shared" si="631"/>
        <v>0</v>
      </c>
      <c r="BZ827" s="83">
        <f t="shared" si="632"/>
        <v>0</v>
      </c>
      <c r="CA827" s="77">
        <f t="shared" si="642"/>
        <v>0</v>
      </c>
      <c r="CC827" s="77"/>
      <c r="CI827" s="77">
        <f t="shared" si="643"/>
        <v>0</v>
      </c>
      <c r="CP827" s="77">
        <f t="shared" si="644"/>
        <v>0</v>
      </c>
      <c r="CQ827" s="85">
        <f t="shared" si="633"/>
        <v>0</v>
      </c>
      <c r="CR827" s="77"/>
      <c r="CS827" s="85">
        <f t="shared" si="650"/>
        <v>0</v>
      </c>
      <c r="CT827" s="85">
        <f t="shared" si="651"/>
        <v>0</v>
      </c>
      <c r="CU827" s="85">
        <f t="shared" si="652"/>
        <v>0</v>
      </c>
      <c r="CV827" s="85">
        <f t="shared" si="653"/>
        <v>0</v>
      </c>
      <c r="CW827" s="85">
        <f t="shared" si="649"/>
        <v>0</v>
      </c>
      <c r="CX827" s="77">
        <f t="shared" si="645"/>
        <v>0</v>
      </c>
      <c r="ET827" s="85">
        <v>26</v>
      </c>
      <c r="EU827" s="85">
        <v>33</v>
      </c>
      <c r="EV827" s="85">
        <v>59</v>
      </c>
      <c r="EW827" s="85">
        <v>218</v>
      </c>
      <c r="EX827" s="85">
        <v>208</v>
      </c>
      <c r="EY827" s="85">
        <v>11</v>
      </c>
      <c r="EZ827" s="85">
        <v>1</v>
      </c>
      <c r="FA827" s="85">
        <v>4</v>
      </c>
      <c r="FB827" s="85">
        <v>5</v>
      </c>
      <c r="FC827" s="85">
        <v>33</v>
      </c>
      <c r="FD827" s="85">
        <v>50</v>
      </c>
      <c r="FE827" s="85">
        <v>0</v>
      </c>
      <c r="FL827" s="86">
        <f t="shared" si="646"/>
        <v>5.5</v>
      </c>
      <c r="FM827" s="99">
        <f t="shared" si="634"/>
        <v>0</v>
      </c>
      <c r="FN827" s="99">
        <f t="shared" si="635"/>
        <v>0</v>
      </c>
      <c r="FO827" s="100">
        <f t="shared" si="636"/>
        <v>0</v>
      </c>
      <c r="FP827" s="100">
        <f t="shared" si="637"/>
        <v>0</v>
      </c>
      <c r="FQ827" s="101">
        <v>6.6693896604037836E-2</v>
      </c>
      <c r="FR827" s="101">
        <v>9.6932832071769823E-2</v>
      </c>
      <c r="FS827" s="101">
        <v>8.8515671309166682E-2</v>
      </c>
      <c r="FT827" s="100" t="s">
        <v>2062</v>
      </c>
      <c r="FU827" s="100" t="s">
        <v>2237</v>
      </c>
      <c r="FV827" s="100" t="s">
        <v>1949</v>
      </c>
      <c r="FW827" s="100" t="s">
        <v>1611</v>
      </c>
      <c r="FX827" s="100" t="s">
        <v>1875</v>
      </c>
      <c r="FY827" s="100" t="s">
        <v>1572</v>
      </c>
      <c r="FZ827" s="100" t="s">
        <v>2104</v>
      </c>
      <c r="GA827" s="100" t="s">
        <v>2168</v>
      </c>
      <c r="GB827" s="100"/>
    </row>
    <row r="828" spans="1:184" hidden="1" x14ac:dyDescent="0.25">
      <c r="A828" s="32" t="s">
        <v>813</v>
      </c>
      <c r="B828" s="90" t="s">
        <v>816</v>
      </c>
      <c r="C828" s="41" t="str">
        <f>'[1]Özet tablo'!P827</f>
        <v>SİİRT</v>
      </c>
      <c r="D828" s="41"/>
      <c r="E828" s="41"/>
      <c r="F828" s="41"/>
      <c r="G828" s="91">
        <v>101</v>
      </c>
      <c r="H828" s="91">
        <v>591</v>
      </c>
      <c r="I828" s="91">
        <v>492</v>
      </c>
      <c r="J828" s="91">
        <v>1184</v>
      </c>
      <c r="K828" s="92">
        <v>197</v>
      </c>
      <c r="L828" s="92">
        <v>674</v>
      </c>
      <c r="M828" s="92">
        <v>605</v>
      </c>
      <c r="N828" s="92">
        <v>1476</v>
      </c>
      <c r="O828" s="93">
        <v>208</v>
      </c>
      <c r="P828" s="40">
        <v>44</v>
      </c>
      <c r="Q828" s="94">
        <f t="shared" si="647"/>
        <v>292</v>
      </c>
      <c r="R828" s="95">
        <f t="shared" si="648"/>
        <v>0.24662162162162163</v>
      </c>
      <c r="S828" s="96">
        <v>1079</v>
      </c>
      <c r="T828" s="96">
        <v>1433</v>
      </c>
      <c r="U828" s="96">
        <v>1108</v>
      </c>
      <c r="V828" s="96">
        <v>1467</v>
      </c>
      <c r="W828" s="96">
        <v>2541</v>
      </c>
      <c r="X828" s="96">
        <v>3620</v>
      </c>
      <c r="Y828" s="73">
        <f t="shared" si="606"/>
        <v>18.257645968489342</v>
      </c>
      <c r="Z828" s="73">
        <f t="shared" si="607"/>
        <v>47.03419399860433</v>
      </c>
      <c r="AA828" s="73">
        <f t="shared" si="608"/>
        <v>69.40433212996389</v>
      </c>
      <c r="AB828" s="73">
        <f t="shared" si="609"/>
        <v>56.788665879574971</v>
      </c>
      <c r="AC828" s="73">
        <f t="shared" si="610"/>
        <v>45.303867403314918</v>
      </c>
      <c r="AD828" s="97">
        <f t="shared" si="611"/>
        <v>1098</v>
      </c>
      <c r="AE828" s="40">
        <f t="shared" si="612"/>
        <v>339</v>
      </c>
      <c r="AF828" s="98">
        <v>1414</v>
      </c>
      <c r="AG828" s="98">
        <v>1093</v>
      </c>
      <c r="AH828" s="98">
        <v>1428</v>
      </c>
      <c r="AI828" s="98">
        <v>1065</v>
      </c>
      <c r="AJ828" s="98">
        <v>350</v>
      </c>
      <c r="AK828" s="98">
        <v>366</v>
      </c>
      <c r="AL828" s="76">
        <v>37</v>
      </c>
      <c r="AM828" s="76">
        <v>54</v>
      </c>
      <c r="AN828" s="77">
        <v>143</v>
      </c>
      <c r="AO828" s="77">
        <v>702</v>
      </c>
      <c r="AP828" s="77">
        <v>583</v>
      </c>
      <c r="AQ828" s="77">
        <v>11</v>
      </c>
      <c r="AR828" s="77">
        <f t="shared" si="638"/>
        <v>1439</v>
      </c>
      <c r="AS828" s="77">
        <v>52</v>
      </c>
      <c r="AT828" s="78">
        <v>185</v>
      </c>
      <c r="AU828" s="79">
        <v>301</v>
      </c>
      <c r="AV828" s="80">
        <f t="shared" si="613"/>
        <v>31.742354031510654</v>
      </c>
      <c r="AW828" s="80">
        <f t="shared" si="614"/>
        <v>49.89971921379864</v>
      </c>
      <c r="AX828" s="80">
        <f t="shared" si="615"/>
        <v>50.89201877934272</v>
      </c>
      <c r="AY828" s="81">
        <f t="shared" si="616"/>
        <v>13.083257090576394</v>
      </c>
      <c r="AZ828" s="81">
        <f t="shared" si="617"/>
        <v>49.159663865546214</v>
      </c>
      <c r="BA828" s="81">
        <f t="shared" si="618"/>
        <v>75.547703180212011</v>
      </c>
      <c r="BB828" s="81">
        <f t="shared" si="619"/>
        <v>62.293352092859656</v>
      </c>
      <c r="BC828" s="81">
        <f t="shared" si="620"/>
        <v>48.325358851674643</v>
      </c>
      <c r="BD828" s="82">
        <f t="shared" si="639"/>
        <v>346</v>
      </c>
      <c r="BE828" s="83">
        <v>37</v>
      </c>
      <c r="BF828" s="83">
        <v>84</v>
      </c>
      <c r="BG828" s="83">
        <v>115</v>
      </c>
      <c r="BH828" s="83">
        <v>627</v>
      </c>
      <c r="BI828" s="83">
        <v>650</v>
      </c>
      <c r="BJ828" s="83">
        <v>10</v>
      </c>
      <c r="BK828" s="77">
        <f t="shared" si="640"/>
        <v>1402</v>
      </c>
      <c r="BL828" s="83">
        <f t="shared" si="621"/>
        <v>37</v>
      </c>
      <c r="BM828" s="84">
        <v>54</v>
      </c>
      <c r="BN828" s="83">
        <f t="shared" si="622"/>
        <v>84</v>
      </c>
      <c r="BO828" s="83">
        <f t="shared" si="623"/>
        <v>115</v>
      </c>
      <c r="BP828" s="83">
        <f t="shared" si="624"/>
        <v>627</v>
      </c>
      <c r="BQ828" s="83">
        <f t="shared" si="625"/>
        <v>650</v>
      </c>
      <c r="BR828" s="83">
        <f t="shared" si="626"/>
        <v>10</v>
      </c>
      <c r="BS828" s="77">
        <f t="shared" si="641"/>
        <v>1402</v>
      </c>
      <c r="BT828" s="83">
        <f t="shared" si="627"/>
        <v>0</v>
      </c>
      <c r="BU828" s="77"/>
      <c r="BV828" s="83">
        <f t="shared" si="628"/>
        <v>0</v>
      </c>
      <c r="BW828" s="83">
        <f t="shared" si="629"/>
        <v>0</v>
      </c>
      <c r="BX828" s="83">
        <f t="shared" si="630"/>
        <v>0</v>
      </c>
      <c r="BY828" s="83">
        <f t="shared" si="631"/>
        <v>0</v>
      </c>
      <c r="BZ828" s="83">
        <f t="shared" si="632"/>
        <v>0</v>
      </c>
      <c r="CA828" s="77">
        <f t="shared" si="642"/>
        <v>0</v>
      </c>
      <c r="CC828" s="77"/>
      <c r="CI828" s="77">
        <f t="shared" si="643"/>
        <v>0</v>
      </c>
      <c r="CP828" s="77">
        <f t="shared" si="644"/>
        <v>0</v>
      </c>
      <c r="CQ828" s="85">
        <f t="shared" si="633"/>
        <v>0</v>
      </c>
      <c r="CR828" s="77"/>
      <c r="CS828" s="85">
        <f t="shared" si="650"/>
        <v>0</v>
      </c>
      <c r="CT828" s="85">
        <f t="shared" si="651"/>
        <v>0</v>
      </c>
      <c r="CU828" s="85">
        <f t="shared" si="652"/>
        <v>0</v>
      </c>
      <c r="CV828" s="85">
        <f t="shared" si="653"/>
        <v>0</v>
      </c>
      <c r="CW828" s="85">
        <f t="shared" si="649"/>
        <v>0</v>
      </c>
      <c r="CX828" s="77">
        <f t="shared" si="645"/>
        <v>0</v>
      </c>
      <c r="ET828" s="85">
        <v>33</v>
      </c>
      <c r="EU828" s="85">
        <v>56</v>
      </c>
      <c r="EV828" s="85">
        <v>76</v>
      </c>
      <c r="EW828" s="85">
        <v>389</v>
      </c>
      <c r="EX828" s="85">
        <v>444</v>
      </c>
      <c r="EY828" s="85">
        <v>9</v>
      </c>
      <c r="EZ828" s="85">
        <v>4</v>
      </c>
      <c r="FA828" s="85">
        <v>28</v>
      </c>
      <c r="FB828" s="85">
        <v>39</v>
      </c>
      <c r="FC828" s="85">
        <v>238</v>
      </c>
      <c r="FD828" s="85">
        <v>206</v>
      </c>
      <c r="FE828" s="85">
        <v>1</v>
      </c>
      <c r="FL828" s="86">
        <f t="shared" si="646"/>
        <v>264.09999999999991</v>
      </c>
      <c r="FM828" s="99">
        <f t="shared" si="634"/>
        <v>13</v>
      </c>
      <c r="FN828" s="99">
        <f t="shared" si="635"/>
        <v>2</v>
      </c>
      <c r="FO828" s="100">
        <f t="shared" si="636"/>
        <v>2.21</v>
      </c>
      <c r="FP828" s="100">
        <f t="shared" si="637"/>
        <v>342</v>
      </c>
      <c r="FQ828" s="101">
        <v>0.15219453686283296</v>
      </c>
      <c r="FR828" s="101">
        <v>2.8052164715949922E-2</v>
      </c>
      <c r="FS828" s="101">
        <v>7.7470871643280717E-2</v>
      </c>
      <c r="FT828" s="100" t="s">
        <v>1727</v>
      </c>
      <c r="FU828" s="100" t="s">
        <v>1976</v>
      </c>
      <c r="FV828" s="100" t="s">
        <v>1961</v>
      </c>
      <c r="FW828" s="100" t="s">
        <v>2305</v>
      </c>
      <c r="FX828" s="100" t="s">
        <v>2243</v>
      </c>
      <c r="FY828" s="100" t="s">
        <v>1799</v>
      </c>
      <c r="FZ828" s="100" t="s">
        <v>1722</v>
      </c>
      <c r="GA828" s="100" t="s">
        <v>2187</v>
      </c>
      <c r="GB828" s="100"/>
    </row>
    <row r="829" spans="1:184" hidden="1" x14ac:dyDescent="0.25">
      <c r="A829" s="32" t="s">
        <v>813</v>
      </c>
      <c r="B829" s="90" t="s">
        <v>1061</v>
      </c>
      <c r="C829" s="41" t="str">
        <f>'[1]Özet tablo'!P828</f>
        <v>SİİRT</v>
      </c>
      <c r="D829" s="41"/>
      <c r="E829" s="41"/>
      <c r="F829" s="41"/>
      <c r="G829" s="91">
        <v>248</v>
      </c>
      <c r="H829" s="91">
        <v>1337</v>
      </c>
      <c r="I829" s="91">
        <v>1677</v>
      </c>
      <c r="J829" s="91">
        <v>3262</v>
      </c>
      <c r="K829" s="92">
        <v>249</v>
      </c>
      <c r="L829" s="92">
        <v>1438</v>
      </c>
      <c r="M829" s="92">
        <v>1789</v>
      </c>
      <c r="N829" s="92">
        <v>3476</v>
      </c>
      <c r="O829" s="93">
        <v>289</v>
      </c>
      <c r="P829" s="40">
        <v>308</v>
      </c>
      <c r="Q829" s="94">
        <f t="shared" ref="Q829:Q862" si="654">N829-J829</f>
        <v>214</v>
      </c>
      <c r="R829" s="95">
        <f t="shared" ref="R829:R862" si="655">(N829-J829)/J829</f>
        <v>6.5603923973022685E-2</v>
      </c>
      <c r="S829" s="96">
        <v>2873</v>
      </c>
      <c r="T829" s="96">
        <v>3570</v>
      </c>
      <c r="U829" s="96">
        <v>2673</v>
      </c>
      <c r="V829" s="96">
        <v>3697</v>
      </c>
      <c r="W829" s="96">
        <v>6243</v>
      </c>
      <c r="X829" s="96">
        <v>9116</v>
      </c>
      <c r="Y829" s="73">
        <f t="shared" si="606"/>
        <v>8.6668987121475798</v>
      </c>
      <c r="Z829" s="73">
        <f t="shared" si="607"/>
        <v>40.280112044817926</v>
      </c>
      <c r="AA829" s="73">
        <f t="shared" si="608"/>
        <v>66.217732884399553</v>
      </c>
      <c r="AB829" s="73">
        <f t="shared" si="609"/>
        <v>51.385551818036198</v>
      </c>
      <c r="AC829" s="73">
        <f t="shared" si="610"/>
        <v>37.922334357174201</v>
      </c>
      <c r="AD829" s="97">
        <f t="shared" si="611"/>
        <v>3035</v>
      </c>
      <c r="AE829" s="40">
        <f t="shared" si="612"/>
        <v>903</v>
      </c>
      <c r="AF829" s="98">
        <v>3632</v>
      </c>
      <c r="AG829" s="98">
        <v>2819</v>
      </c>
      <c r="AH829" s="98">
        <v>3631</v>
      </c>
      <c r="AI829" s="98">
        <v>2511</v>
      </c>
      <c r="AJ829" s="98">
        <v>1021</v>
      </c>
      <c r="AK829" s="98">
        <v>808</v>
      </c>
      <c r="AL829" s="76">
        <v>50</v>
      </c>
      <c r="AM829" s="76">
        <v>116</v>
      </c>
      <c r="AN829" s="77">
        <v>255</v>
      </c>
      <c r="AO829" s="77">
        <v>1264</v>
      </c>
      <c r="AP829" s="77">
        <v>1702</v>
      </c>
      <c r="AQ829" s="77">
        <v>79</v>
      </c>
      <c r="AR829" s="77">
        <f t="shared" si="638"/>
        <v>3300</v>
      </c>
      <c r="AS829" s="77">
        <v>429</v>
      </c>
      <c r="AT829" s="78">
        <v>210</v>
      </c>
      <c r="AU829" s="79">
        <v>608</v>
      </c>
      <c r="AV829" s="80">
        <f t="shared" si="613"/>
        <v>30.150093808630395</v>
      </c>
      <c r="AW829" s="80">
        <f t="shared" si="614"/>
        <v>42.591989579941384</v>
      </c>
      <c r="AX829" s="80">
        <f t="shared" si="615"/>
        <v>53.843090402230189</v>
      </c>
      <c r="AY829" s="81">
        <f t="shared" si="616"/>
        <v>9.045760908123448</v>
      </c>
      <c r="AZ829" s="81">
        <f t="shared" si="617"/>
        <v>34.811346736436242</v>
      </c>
      <c r="BA829" s="81">
        <f t="shared" si="618"/>
        <v>71.347678369195918</v>
      </c>
      <c r="BB829" s="81">
        <f t="shared" si="619"/>
        <v>52.82702778165573</v>
      </c>
      <c r="BC829" s="81">
        <f t="shared" si="620"/>
        <v>43.693906471421826</v>
      </c>
      <c r="BD829" s="82">
        <f t="shared" si="639"/>
        <v>1012</v>
      </c>
      <c r="BE829" s="83">
        <v>49</v>
      </c>
      <c r="BF829" s="83">
        <v>177</v>
      </c>
      <c r="BG829" s="83">
        <v>223</v>
      </c>
      <c r="BH829" s="83">
        <v>1219</v>
      </c>
      <c r="BI829" s="83">
        <v>1876</v>
      </c>
      <c r="BJ829" s="83">
        <v>132</v>
      </c>
      <c r="BK829" s="77">
        <f t="shared" si="640"/>
        <v>3450</v>
      </c>
      <c r="BL829" s="83">
        <f t="shared" si="621"/>
        <v>45</v>
      </c>
      <c r="BM829" s="84">
        <v>100</v>
      </c>
      <c r="BN829" s="83">
        <f t="shared" si="622"/>
        <v>163</v>
      </c>
      <c r="BO829" s="83">
        <f t="shared" si="623"/>
        <v>175</v>
      </c>
      <c r="BP829" s="83">
        <f t="shared" si="624"/>
        <v>1166</v>
      </c>
      <c r="BQ829" s="83">
        <f t="shared" si="625"/>
        <v>1816</v>
      </c>
      <c r="BR829" s="83">
        <f t="shared" si="626"/>
        <v>128</v>
      </c>
      <c r="BS829" s="77">
        <f t="shared" si="641"/>
        <v>3285</v>
      </c>
      <c r="BT829" s="83">
        <f t="shared" si="627"/>
        <v>2</v>
      </c>
      <c r="BU829" s="77">
        <v>9</v>
      </c>
      <c r="BV829" s="83">
        <f t="shared" si="628"/>
        <v>10</v>
      </c>
      <c r="BW829" s="83">
        <f t="shared" si="629"/>
        <v>33</v>
      </c>
      <c r="BX829" s="83">
        <f t="shared" si="630"/>
        <v>47</v>
      </c>
      <c r="BY829" s="83">
        <f t="shared" si="631"/>
        <v>58</v>
      </c>
      <c r="BZ829" s="83">
        <f t="shared" si="632"/>
        <v>4</v>
      </c>
      <c r="CA829" s="77">
        <f t="shared" si="642"/>
        <v>142</v>
      </c>
      <c r="CB829" s="85">
        <v>2</v>
      </c>
      <c r="CC829" s="77">
        <v>7</v>
      </c>
      <c r="CD829" s="85">
        <v>4</v>
      </c>
      <c r="CE829" s="85">
        <v>15</v>
      </c>
      <c r="CF829" s="85">
        <v>6</v>
      </c>
      <c r="CG829" s="85">
        <v>2</v>
      </c>
      <c r="CH829" s="85">
        <v>0</v>
      </c>
      <c r="CI829" s="77">
        <f t="shared" si="643"/>
        <v>23</v>
      </c>
      <c r="CP829" s="77">
        <f t="shared" si="644"/>
        <v>0</v>
      </c>
      <c r="CQ829" s="85">
        <f t="shared" si="633"/>
        <v>0</v>
      </c>
      <c r="CR829" s="77"/>
      <c r="CS829" s="85">
        <f t="shared" si="650"/>
        <v>0</v>
      </c>
      <c r="CT829" s="85">
        <f t="shared" si="651"/>
        <v>0</v>
      </c>
      <c r="CU829" s="85">
        <f t="shared" si="652"/>
        <v>0</v>
      </c>
      <c r="CV829" s="85">
        <f t="shared" si="653"/>
        <v>0</v>
      </c>
      <c r="CW829" s="85">
        <f t="shared" si="649"/>
        <v>0</v>
      </c>
      <c r="CX829" s="77">
        <f t="shared" si="645"/>
        <v>0</v>
      </c>
      <c r="DP829" s="85">
        <v>1</v>
      </c>
      <c r="DQ829" s="85">
        <v>2</v>
      </c>
      <c r="DR829" s="85">
        <v>8</v>
      </c>
      <c r="DS829" s="85">
        <v>11</v>
      </c>
      <c r="DT829" s="85">
        <v>6</v>
      </c>
      <c r="DU829" s="85">
        <v>2</v>
      </c>
      <c r="DV829" s="85">
        <v>1</v>
      </c>
      <c r="DW829" s="85">
        <v>3</v>
      </c>
      <c r="DX829" s="85">
        <v>4</v>
      </c>
      <c r="DY829" s="85">
        <v>13</v>
      </c>
      <c r="DZ829" s="85">
        <v>12</v>
      </c>
      <c r="EA829" s="85">
        <v>1</v>
      </c>
      <c r="EB829" s="85">
        <v>1</v>
      </c>
      <c r="EC829" s="85">
        <v>7</v>
      </c>
      <c r="ED829" s="85">
        <v>29</v>
      </c>
      <c r="EE829" s="85">
        <v>34</v>
      </c>
      <c r="EF829" s="85">
        <v>46</v>
      </c>
      <c r="EG829" s="85">
        <v>3</v>
      </c>
      <c r="EH829" s="85">
        <v>1</v>
      </c>
      <c r="EI829" s="85">
        <v>4</v>
      </c>
      <c r="EJ829" s="85">
        <v>1</v>
      </c>
      <c r="EK829" s="85">
        <v>15</v>
      </c>
      <c r="EL829" s="85">
        <v>16</v>
      </c>
      <c r="EM829" s="85">
        <v>6</v>
      </c>
      <c r="ET829" s="85">
        <v>35</v>
      </c>
      <c r="EU829" s="85">
        <v>104</v>
      </c>
      <c r="EV829" s="85">
        <v>83</v>
      </c>
      <c r="EW829" s="85">
        <v>741</v>
      </c>
      <c r="EX829" s="85">
        <v>1228</v>
      </c>
      <c r="EY829" s="85">
        <v>105</v>
      </c>
      <c r="EZ829" s="85">
        <v>8</v>
      </c>
      <c r="FA829" s="85">
        <v>53</v>
      </c>
      <c r="FB829" s="85">
        <v>83</v>
      </c>
      <c r="FC829" s="85">
        <v>399</v>
      </c>
      <c r="FD829" s="85">
        <v>566</v>
      </c>
      <c r="FE829" s="85">
        <v>15</v>
      </c>
      <c r="FL829" s="86">
        <f t="shared" si="646"/>
        <v>1044.3999999999996</v>
      </c>
      <c r="FM829" s="99">
        <f t="shared" si="634"/>
        <v>52</v>
      </c>
      <c r="FN829" s="99">
        <f t="shared" si="635"/>
        <v>10</v>
      </c>
      <c r="FO829" s="100">
        <f t="shared" si="636"/>
        <v>8.84</v>
      </c>
      <c r="FP829" s="100">
        <f t="shared" si="637"/>
        <v>1710</v>
      </c>
      <c r="FQ829" s="101">
        <v>4.7192559065574848E-4</v>
      </c>
      <c r="FR829" s="101">
        <v>0.11944453180650222</v>
      </c>
      <c r="FS829" s="101">
        <v>0.14470351367149467</v>
      </c>
      <c r="FT829" s="100" t="s">
        <v>1645</v>
      </c>
      <c r="FU829" s="100" t="s">
        <v>1611</v>
      </c>
      <c r="FV829" s="100" t="s">
        <v>1927</v>
      </c>
      <c r="FW829" s="100" t="s">
        <v>1510</v>
      </c>
      <c r="FX829" s="100" t="s">
        <v>1661</v>
      </c>
      <c r="FY829" s="100" t="s">
        <v>1707</v>
      </c>
      <c r="FZ829" s="100" t="s">
        <v>1676</v>
      </c>
      <c r="GA829" s="100" t="s">
        <v>2071</v>
      </c>
      <c r="GB829" s="100"/>
    </row>
    <row r="830" spans="1:184" hidden="1" x14ac:dyDescent="0.25">
      <c r="A830" s="32" t="s">
        <v>813</v>
      </c>
      <c r="B830" s="90" t="s">
        <v>817</v>
      </c>
      <c r="C830" s="41" t="str">
        <f>'[1]Özet tablo'!P829</f>
        <v>SİİRT</v>
      </c>
      <c r="D830" s="41"/>
      <c r="E830" s="41"/>
      <c r="F830" s="41"/>
      <c r="G830" s="91">
        <v>136</v>
      </c>
      <c r="H830" s="91">
        <v>464</v>
      </c>
      <c r="I830" s="91">
        <v>329</v>
      </c>
      <c r="J830" s="91">
        <v>929</v>
      </c>
      <c r="K830" s="92">
        <v>156</v>
      </c>
      <c r="L830" s="92">
        <v>522</v>
      </c>
      <c r="M830" s="92">
        <v>352</v>
      </c>
      <c r="N830" s="92">
        <v>1030</v>
      </c>
      <c r="O830" s="93">
        <v>178</v>
      </c>
      <c r="P830" s="40">
        <v>11</v>
      </c>
      <c r="Q830" s="94">
        <f t="shared" si="654"/>
        <v>101</v>
      </c>
      <c r="R830" s="95">
        <f t="shared" si="655"/>
        <v>0.10871905274488698</v>
      </c>
      <c r="S830" s="96">
        <v>700</v>
      </c>
      <c r="T830" s="96">
        <v>913</v>
      </c>
      <c r="U830" s="96">
        <v>750</v>
      </c>
      <c r="V830" s="96">
        <v>992</v>
      </c>
      <c r="W830" s="96">
        <v>1663</v>
      </c>
      <c r="X830" s="96">
        <v>2363</v>
      </c>
      <c r="Y830" s="73">
        <f t="shared" si="606"/>
        <v>22.285714285714285</v>
      </c>
      <c r="Z830" s="73">
        <f t="shared" si="607"/>
        <v>57.174151150054762</v>
      </c>
      <c r="AA830" s="73">
        <f t="shared" si="608"/>
        <v>69.199999999999989</v>
      </c>
      <c r="AB830" s="73">
        <f t="shared" si="609"/>
        <v>62.597714972940466</v>
      </c>
      <c r="AC830" s="73">
        <f t="shared" si="610"/>
        <v>50.655945831570037</v>
      </c>
      <c r="AD830" s="97">
        <f t="shared" si="611"/>
        <v>622</v>
      </c>
      <c r="AE830" s="40">
        <f t="shared" si="612"/>
        <v>231</v>
      </c>
      <c r="AF830" s="98">
        <v>831</v>
      </c>
      <c r="AG830" s="98">
        <v>728</v>
      </c>
      <c r="AH830" s="98">
        <v>851</v>
      </c>
      <c r="AI830" s="98">
        <v>651</v>
      </c>
      <c r="AJ830" s="98">
        <v>239</v>
      </c>
      <c r="AK830" s="98">
        <v>205</v>
      </c>
      <c r="AL830" s="76">
        <v>36</v>
      </c>
      <c r="AM830" s="76">
        <v>45</v>
      </c>
      <c r="AN830" s="77">
        <v>115</v>
      </c>
      <c r="AO830" s="77">
        <v>515</v>
      </c>
      <c r="AP830" s="77">
        <v>356</v>
      </c>
      <c r="AQ830" s="77">
        <v>4</v>
      </c>
      <c r="AR830" s="77">
        <f t="shared" si="638"/>
        <v>990</v>
      </c>
      <c r="AS830" s="77">
        <v>28</v>
      </c>
      <c r="AT830" s="78">
        <v>140</v>
      </c>
      <c r="AU830" s="79">
        <v>209</v>
      </c>
      <c r="AV830" s="80">
        <f t="shared" si="613"/>
        <v>32.414793328498916</v>
      </c>
      <c r="AW830" s="80">
        <f t="shared" si="614"/>
        <v>56.391478029294277</v>
      </c>
      <c r="AX830" s="80">
        <f t="shared" si="615"/>
        <v>50.998463901689703</v>
      </c>
      <c r="AY830" s="81">
        <f t="shared" si="616"/>
        <v>15.796703296703296</v>
      </c>
      <c r="AZ830" s="81">
        <f t="shared" si="617"/>
        <v>60.51703877790834</v>
      </c>
      <c r="BA830" s="81">
        <f t="shared" si="618"/>
        <v>79.213483146067418</v>
      </c>
      <c r="BB830" s="81">
        <f t="shared" si="619"/>
        <v>70.074669730040213</v>
      </c>
      <c r="BC830" s="81">
        <f t="shared" si="620"/>
        <v>50.679851668726826</v>
      </c>
      <c r="BD830" s="82">
        <f t="shared" si="639"/>
        <v>185</v>
      </c>
      <c r="BE830" s="83">
        <v>36</v>
      </c>
      <c r="BF830" s="83">
        <v>50</v>
      </c>
      <c r="BG830" s="83">
        <v>96</v>
      </c>
      <c r="BH830" s="83">
        <v>468</v>
      </c>
      <c r="BI830" s="83">
        <v>392</v>
      </c>
      <c r="BJ830" s="83">
        <v>7</v>
      </c>
      <c r="BK830" s="77">
        <f t="shared" si="640"/>
        <v>963</v>
      </c>
      <c r="BL830" s="83">
        <f t="shared" si="621"/>
        <v>36</v>
      </c>
      <c r="BM830" s="84">
        <v>45</v>
      </c>
      <c r="BN830" s="83">
        <f t="shared" si="622"/>
        <v>50</v>
      </c>
      <c r="BO830" s="83">
        <f t="shared" si="623"/>
        <v>96</v>
      </c>
      <c r="BP830" s="83">
        <f t="shared" si="624"/>
        <v>468</v>
      </c>
      <c r="BQ830" s="83">
        <f t="shared" si="625"/>
        <v>392</v>
      </c>
      <c r="BR830" s="83">
        <f t="shared" si="626"/>
        <v>7</v>
      </c>
      <c r="BS830" s="77">
        <f t="shared" si="641"/>
        <v>963</v>
      </c>
      <c r="BT830" s="83">
        <f t="shared" si="627"/>
        <v>0</v>
      </c>
      <c r="BU830" s="77"/>
      <c r="BV830" s="83">
        <f t="shared" si="628"/>
        <v>0</v>
      </c>
      <c r="BW830" s="83">
        <f t="shared" si="629"/>
        <v>0</v>
      </c>
      <c r="BX830" s="83">
        <f t="shared" si="630"/>
        <v>0</v>
      </c>
      <c r="BY830" s="83">
        <f t="shared" si="631"/>
        <v>0</v>
      </c>
      <c r="BZ830" s="83">
        <f t="shared" si="632"/>
        <v>0</v>
      </c>
      <c r="CA830" s="77">
        <f t="shared" si="642"/>
        <v>0</v>
      </c>
      <c r="CC830" s="77"/>
      <c r="CI830" s="77">
        <f t="shared" si="643"/>
        <v>0</v>
      </c>
      <c r="CP830" s="77">
        <f t="shared" si="644"/>
        <v>0</v>
      </c>
      <c r="CQ830" s="85">
        <f t="shared" si="633"/>
        <v>0</v>
      </c>
      <c r="CR830" s="77"/>
      <c r="CS830" s="85">
        <f t="shared" si="650"/>
        <v>0</v>
      </c>
      <c r="CT830" s="85">
        <f t="shared" si="651"/>
        <v>0</v>
      </c>
      <c r="CU830" s="85">
        <f t="shared" si="652"/>
        <v>0</v>
      </c>
      <c r="CV830" s="85">
        <f t="shared" si="653"/>
        <v>0</v>
      </c>
      <c r="CW830" s="85">
        <f t="shared" si="649"/>
        <v>0</v>
      </c>
      <c r="CX830" s="77">
        <f t="shared" si="645"/>
        <v>0</v>
      </c>
      <c r="ET830" s="85">
        <v>31</v>
      </c>
      <c r="EU830" s="85">
        <v>35</v>
      </c>
      <c r="EV830" s="85">
        <v>21</v>
      </c>
      <c r="EW830" s="85">
        <v>280</v>
      </c>
      <c r="EX830" s="85">
        <v>267</v>
      </c>
      <c r="EY830" s="85">
        <v>5</v>
      </c>
      <c r="EZ830" s="85">
        <v>5</v>
      </c>
      <c r="FA830" s="85">
        <v>15</v>
      </c>
      <c r="FB830" s="85">
        <v>75</v>
      </c>
      <c r="FC830" s="85">
        <v>188</v>
      </c>
      <c r="FD830" s="85">
        <v>125</v>
      </c>
      <c r="FE830" s="85">
        <v>2</v>
      </c>
      <c r="FL830" s="86">
        <f t="shared" si="646"/>
        <v>36.399999999999864</v>
      </c>
      <c r="FM830" s="99">
        <f t="shared" si="634"/>
        <v>1</v>
      </c>
      <c r="FN830" s="99">
        <f t="shared" si="635"/>
        <v>0</v>
      </c>
      <c r="FO830" s="100">
        <f t="shared" si="636"/>
        <v>0.17</v>
      </c>
      <c r="FP830" s="100">
        <f t="shared" si="637"/>
        <v>0</v>
      </c>
      <c r="FQ830" s="101">
        <v>-1.7039722029460688E-2</v>
      </c>
      <c r="FR830" s="101">
        <v>-2.362760440639489E-2</v>
      </c>
      <c r="FS830" s="101">
        <v>0.12211605686320222</v>
      </c>
      <c r="FT830" s="100" t="s">
        <v>2315</v>
      </c>
      <c r="FU830" s="100" t="s">
        <v>1926</v>
      </c>
      <c r="FV830" s="100" t="s">
        <v>2102</v>
      </c>
      <c r="FW830" s="100" t="s">
        <v>2168</v>
      </c>
      <c r="FX830" s="100" t="s">
        <v>1912</v>
      </c>
      <c r="FY830" s="100" t="s">
        <v>1929</v>
      </c>
      <c r="FZ830" s="100" t="s">
        <v>1535</v>
      </c>
      <c r="GA830" s="100" t="s">
        <v>2167</v>
      </c>
      <c r="GB830" s="100"/>
    </row>
    <row r="831" spans="1:184" hidden="1" x14ac:dyDescent="0.25">
      <c r="A831" s="32" t="s">
        <v>813</v>
      </c>
      <c r="B831" s="90" t="s">
        <v>818</v>
      </c>
      <c r="C831" s="41" t="str">
        <f>'[1]Özet tablo'!P830</f>
        <v>SİİRT</v>
      </c>
      <c r="D831" s="41"/>
      <c r="E831" s="41"/>
      <c r="F831" s="41"/>
      <c r="G831" s="91">
        <v>94</v>
      </c>
      <c r="H831" s="91">
        <v>271</v>
      </c>
      <c r="I831" s="91">
        <v>260</v>
      </c>
      <c r="J831" s="91">
        <v>625</v>
      </c>
      <c r="K831" s="92">
        <v>113</v>
      </c>
      <c r="L831" s="92">
        <v>340</v>
      </c>
      <c r="M831" s="92">
        <v>296</v>
      </c>
      <c r="N831" s="92">
        <v>749</v>
      </c>
      <c r="O831" s="93">
        <v>64</v>
      </c>
      <c r="P831" s="40">
        <v>52</v>
      </c>
      <c r="Q831" s="94">
        <f t="shared" si="654"/>
        <v>124</v>
      </c>
      <c r="R831" s="95">
        <f t="shared" si="655"/>
        <v>0.19839999999999999</v>
      </c>
      <c r="S831" s="96">
        <v>473</v>
      </c>
      <c r="T831" s="96">
        <v>633</v>
      </c>
      <c r="U831" s="96">
        <v>495</v>
      </c>
      <c r="V831" s="96">
        <v>680</v>
      </c>
      <c r="W831" s="96">
        <v>1128</v>
      </c>
      <c r="X831" s="96">
        <v>1601</v>
      </c>
      <c r="Y831" s="73">
        <f t="shared" si="606"/>
        <v>23.890063424947147</v>
      </c>
      <c r="Z831" s="73">
        <f t="shared" si="607"/>
        <v>53.712480252764614</v>
      </c>
      <c r="AA831" s="73">
        <f t="shared" si="608"/>
        <v>62.222222222222221</v>
      </c>
      <c r="AB831" s="73">
        <f t="shared" si="609"/>
        <v>57.446808510638306</v>
      </c>
      <c r="AC831" s="73">
        <f t="shared" si="610"/>
        <v>47.532792004996878</v>
      </c>
      <c r="AD831" s="97">
        <f t="shared" si="611"/>
        <v>480</v>
      </c>
      <c r="AE831" s="40">
        <f t="shared" si="612"/>
        <v>187</v>
      </c>
      <c r="AF831" s="98">
        <v>573</v>
      </c>
      <c r="AG831" s="98">
        <v>455</v>
      </c>
      <c r="AH831" s="98">
        <v>594</v>
      </c>
      <c r="AI831" s="98">
        <v>434</v>
      </c>
      <c r="AJ831" s="98">
        <v>179</v>
      </c>
      <c r="AK831" s="98">
        <v>159</v>
      </c>
      <c r="AL831" s="76">
        <v>32</v>
      </c>
      <c r="AM831" s="76">
        <v>45</v>
      </c>
      <c r="AN831" s="77">
        <v>71</v>
      </c>
      <c r="AO831" s="77">
        <v>249</v>
      </c>
      <c r="AP831" s="77">
        <v>208</v>
      </c>
      <c r="AQ831" s="77">
        <v>13</v>
      </c>
      <c r="AR831" s="77">
        <f t="shared" si="638"/>
        <v>541</v>
      </c>
      <c r="AS831" s="77">
        <v>43</v>
      </c>
      <c r="AT831" s="78">
        <v>82</v>
      </c>
      <c r="AU831" s="79">
        <v>138</v>
      </c>
      <c r="AV831" s="80">
        <f t="shared" si="613"/>
        <v>28.008998875140605</v>
      </c>
      <c r="AW831" s="80">
        <f t="shared" si="614"/>
        <v>41.536964980544752</v>
      </c>
      <c r="AX831" s="80">
        <f t="shared" si="615"/>
        <v>41.013824884792626</v>
      </c>
      <c r="AY831" s="81">
        <f t="shared" si="616"/>
        <v>15.604395604395604</v>
      </c>
      <c r="AZ831" s="81">
        <f t="shared" si="617"/>
        <v>41.919191919191917</v>
      </c>
      <c r="BA831" s="81">
        <f t="shared" si="618"/>
        <v>69.820554649265915</v>
      </c>
      <c r="BB831" s="81">
        <f t="shared" si="619"/>
        <v>56.089478044739025</v>
      </c>
      <c r="BC831" s="81">
        <f t="shared" si="620"/>
        <v>46.72284644194756</v>
      </c>
      <c r="BD831" s="82">
        <f t="shared" si="639"/>
        <v>185</v>
      </c>
      <c r="BE831" s="83">
        <v>31</v>
      </c>
      <c r="BF831" s="83">
        <v>42</v>
      </c>
      <c r="BG831" s="83">
        <v>73</v>
      </c>
      <c r="BH831" s="83">
        <v>238</v>
      </c>
      <c r="BI831" s="83">
        <v>234</v>
      </c>
      <c r="BJ831" s="83">
        <v>19</v>
      </c>
      <c r="BK831" s="77">
        <f t="shared" si="640"/>
        <v>564</v>
      </c>
      <c r="BL831" s="83">
        <f t="shared" si="621"/>
        <v>31</v>
      </c>
      <c r="BM831" s="84">
        <v>45</v>
      </c>
      <c r="BN831" s="83">
        <f t="shared" si="622"/>
        <v>42</v>
      </c>
      <c r="BO831" s="83">
        <f t="shared" si="623"/>
        <v>73</v>
      </c>
      <c r="BP831" s="83">
        <f t="shared" si="624"/>
        <v>238</v>
      </c>
      <c r="BQ831" s="83">
        <f t="shared" si="625"/>
        <v>234</v>
      </c>
      <c r="BR831" s="83">
        <f t="shared" si="626"/>
        <v>19</v>
      </c>
      <c r="BS831" s="77">
        <f t="shared" si="641"/>
        <v>564</v>
      </c>
      <c r="BT831" s="83">
        <f t="shared" si="627"/>
        <v>0</v>
      </c>
      <c r="BU831" s="77"/>
      <c r="BV831" s="83">
        <f t="shared" si="628"/>
        <v>0</v>
      </c>
      <c r="BW831" s="83">
        <f t="shared" si="629"/>
        <v>0</v>
      </c>
      <c r="BX831" s="83">
        <f t="shared" si="630"/>
        <v>0</v>
      </c>
      <c r="BY831" s="83">
        <f t="shared" si="631"/>
        <v>0</v>
      </c>
      <c r="BZ831" s="83">
        <f t="shared" si="632"/>
        <v>0</v>
      </c>
      <c r="CA831" s="77">
        <f t="shared" si="642"/>
        <v>0</v>
      </c>
      <c r="CC831" s="77"/>
      <c r="CI831" s="77">
        <f t="shared" si="643"/>
        <v>0</v>
      </c>
      <c r="CP831" s="77">
        <f t="shared" si="644"/>
        <v>0</v>
      </c>
      <c r="CQ831" s="85">
        <f t="shared" si="633"/>
        <v>0</v>
      </c>
      <c r="CR831" s="77"/>
      <c r="CS831" s="85">
        <f t="shared" si="650"/>
        <v>0</v>
      </c>
      <c r="CT831" s="85">
        <f t="shared" si="651"/>
        <v>0</v>
      </c>
      <c r="CU831" s="85">
        <f t="shared" si="652"/>
        <v>0</v>
      </c>
      <c r="CV831" s="85">
        <f t="shared" si="653"/>
        <v>0</v>
      </c>
      <c r="CW831" s="85">
        <f t="shared" si="649"/>
        <v>0</v>
      </c>
      <c r="CX831" s="77">
        <f t="shared" si="645"/>
        <v>0</v>
      </c>
      <c r="DP831" s="85">
        <v>1</v>
      </c>
      <c r="DQ831" s="85">
        <v>2</v>
      </c>
      <c r="DR831" s="85">
        <v>7</v>
      </c>
      <c r="DS831" s="85">
        <v>11</v>
      </c>
      <c r="DT831" s="85">
        <v>5</v>
      </c>
      <c r="DU831" s="85">
        <v>0</v>
      </c>
      <c r="ET831" s="85">
        <v>29</v>
      </c>
      <c r="EU831" s="85">
        <v>35</v>
      </c>
      <c r="EV831" s="85">
        <v>52</v>
      </c>
      <c r="EW831" s="85">
        <v>198</v>
      </c>
      <c r="EX831" s="85">
        <v>192</v>
      </c>
      <c r="EY831" s="85">
        <v>17</v>
      </c>
      <c r="EZ831" s="85">
        <v>1</v>
      </c>
      <c r="FA831" s="85">
        <v>5</v>
      </c>
      <c r="FB831" s="85">
        <v>14</v>
      </c>
      <c r="FC831" s="85">
        <v>29</v>
      </c>
      <c r="FD831" s="85">
        <v>37</v>
      </c>
      <c r="FE831" s="85">
        <v>2</v>
      </c>
      <c r="FL831" s="86">
        <f t="shared" si="646"/>
        <v>167.59999999999991</v>
      </c>
      <c r="FM831" s="99">
        <f t="shared" si="634"/>
        <v>8</v>
      </c>
      <c r="FN831" s="99">
        <f t="shared" si="635"/>
        <v>1</v>
      </c>
      <c r="FO831" s="100">
        <f t="shared" si="636"/>
        <v>1.36</v>
      </c>
      <c r="FP831" s="100">
        <f t="shared" si="637"/>
        <v>171</v>
      </c>
      <c r="FQ831" s="101">
        <v>6.2439160061187625E-2</v>
      </c>
      <c r="FR831" s="101">
        <v>6.9168173598553442E-2</v>
      </c>
      <c r="FS831" s="101">
        <v>0.10986310986310996</v>
      </c>
      <c r="FT831" s="100" t="s">
        <v>1567</v>
      </c>
      <c r="FU831" s="100" t="s">
        <v>2072</v>
      </c>
      <c r="FV831" s="100" t="s">
        <v>2073</v>
      </c>
      <c r="FW831" s="100" t="s">
        <v>1613</v>
      </c>
      <c r="FX831" s="100" t="s">
        <v>1665</v>
      </c>
      <c r="FY831" s="100" t="s">
        <v>1639</v>
      </c>
      <c r="FZ831" s="100" t="s">
        <v>1738</v>
      </c>
      <c r="GA831" s="100" t="s">
        <v>1916</v>
      </c>
      <c r="GB831" s="100"/>
    </row>
    <row r="832" spans="1:184" hidden="1" x14ac:dyDescent="0.25">
      <c r="A832" s="32" t="s">
        <v>813</v>
      </c>
      <c r="B832" s="90" t="s">
        <v>819</v>
      </c>
      <c r="C832" s="41" t="str">
        <f>'[1]Özet tablo'!P831</f>
        <v>SİİRT</v>
      </c>
      <c r="D832" s="41"/>
      <c r="E832" s="41"/>
      <c r="F832" s="41"/>
      <c r="G832" s="91">
        <v>20</v>
      </c>
      <c r="H832" s="91">
        <v>58</v>
      </c>
      <c r="I832" s="91">
        <v>27</v>
      </c>
      <c r="J832" s="91">
        <v>105</v>
      </c>
      <c r="K832" s="92">
        <v>10</v>
      </c>
      <c r="L832" s="92">
        <v>47</v>
      </c>
      <c r="M832" s="92">
        <v>23</v>
      </c>
      <c r="N832" s="92">
        <v>80</v>
      </c>
      <c r="O832" s="93">
        <v>16</v>
      </c>
      <c r="P832" s="40">
        <v>2</v>
      </c>
      <c r="Q832" s="94">
        <f t="shared" si="654"/>
        <v>-25</v>
      </c>
      <c r="R832" s="95">
        <f t="shared" si="655"/>
        <v>-0.23809523809523808</v>
      </c>
      <c r="S832" s="96">
        <v>62</v>
      </c>
      <c r="T832" s="96">
        <v>78</v>
      </c>
      <c r="U832" s="96">
        <v>51</v>
      </c>
      <c r="V832" s="96">
        <v>71</v>
      </c>
      <c r="W832" s="96">
        <v>129</v>
      </c>
      <c r="X832" s="96">
        <v>191</v>
      </c>
      <c r="Y832" s="73">
        <f t="shared" si="606"/>
        <v>16.129032258064516</v>
      </c>
      <c r="Z832" s="73">
        <f t="shared" si="607"/>
        <v>60.256410256410255</v>
      </c>
      <c r="AA832" s="73">
        <f t="shared" si="608"/>
        <v>72.549019607843135</v>
      </c>
      <c r="AB832" s="73">
        <f t="shared" si="609"/>
        <v>65.116279069767444</v>
      </c>
      <c r="AC832" s="73">
        <f t="shared" si="610"/>
        <v>49.214659685863879</v>
      </c>
      <c r="AD832" s="97">
        <f t="shared" si="611"/>
        <v>45</v>
      </c>
      <c r="AE832" s="40">
        <f t="shared" si="612"/>
        <v>14</v>
      </c>
      <c r="AF832" s="98">
        <v>82</v>
      </c>
      <c r="AG832" s="98">
        <v>76</v>
      </c>
      <c r="AH832" s="98">
        <v>81</v>
      </c>
      <c r="AI832" s="98">
        <v>56</v>
      </c>
      <c r="AJ832" s="98">
        <v>21</v>
      </c>
      <c r="AK832" s="98">
        <v>13</v>
      </c>
      <c r="AL832" s="76">
        <v>4</v>
      </c>
      <c r="AM832" s="76">
        <v>5</v>
      </c>
      <c r="AN832" s="77">
        <v>18</v>
      </c>
      <c r="AO832" s="77">
        <v>48</v>
      </c>
      <c r="AP832" s="77">
        <v>16</v>
      </c>
      <c r="AQ832" s="77">
        <v>0</v>
      </c>
      <c r="AR832" s="77">
        <f t="shared" si="638"/>
        <v>82</v>
      </c>
      <c r="AS832" s="77">
        <v>0</v>
      </c>
      <c r="AT832" s="78">
        <v>30</v>
      </c>
      <c r="AU832" s="79">
        <v>16</v>
      </c>
      <c r="AV832" s="80">
        <f t="shared" si="613"/>
        <v>25.757575757575758</v>
      </c>
      <c r="AW832" s="80">
        <f t="shared" si="614"/>
        <v>46.715328467153284</v>
      </c>
      <c r="AX832" s="80">
        <f t="shared" si="615"/>
        <v>28.571428571428569</v>
      </c>
      <c r="AY832" s="81">
        <f t="shared" si="616"/>
        <v>23.684210526315788</v>
      </c>
      <c r="AZ832" s="81">
        <f t="shared" si="617"/>
        <v>59.259259259259252</v>
      </c>
      <c r="BA832" s="81">
        <f t="shared" si="618"/>
        <v>80.519480519480524</v>
      </c>
      <c r="BB832" s="81">
        <f t="shared" si="619"/>
        <v>69.620253164556971</v>
      </c>
      <c r="BC832" s="81">
        <f t="shared" si="620"/>
        <v>52.287581699346411</v>
      </c>
      <c r="BD832" s="82">
        <f t="shared" si="639"/>
        <v>15</v>
      </c>
      <c r="BE832" s="83">
        <v>4</v>
      </c>
      <c r="BF832" s="83">
        <v>6</v>
      </c>
      <c r="BG832" s="83">
        <v>17</v>
      </c>
      <c r="BH832" s="83">
        <v>48</v>
      </c>
      <c r="BI832" s="83">
        <v>17</v>
      </c>
      <c r="BJ832" s="83">
        <v>0</v>
      </c>
      <c r="BK832" s="77">
        <f t="shared" si="640"/>
        <v>82</v>
      </c>
      <c r="BL832" s="83">
        <f t="shared" si="621"/>
        <v>4</v>
      </c>
      <c r="BM832" s="84">
        <v>5</v>
      </c>
      <c r="BN832" s="83">
        <f t="shared" si="622"/>
        <v>6</v>
      </c>
      <c r="BO832" s="83">
        <f t="shared" si="623"/>
        <v>17</v>
      </c>
      <c r="BP832" s="83">
        <f t="shared" si="624"/>
        <v>48</v>
      </c>
      <c r="BQ832" s="83">
        <f t="shared" si="625"/>
        <v>17</v>
      </c>
      <c r="BR832" s="83">
        <f t="shared" si="626"/>
        <v>0</v>
      </c>
      <c r="BS832" s="77">
        <f t="shared" si="641"/>
        <v>82</v>
      </c>
      <c r="BT832" s="83">
        <f t="shared" si="627"/>
        <v>0</v>
      </c>
      <c r="BU832" s="77"/>
      <c r="BV832" s="83">
        <f t="shared" si="628"/>
        <v>0</v>
      </c>
      <c r="BW832" s="83">
        <f t="shared" si="629"/>
        <v>0</v>
      </c>
      <c r="BX832" s="83">
        <f t="shared" si="630"/>
        <v>0</v>
      </c>
      <c r="BY832" s="83">
        <f t="shared" si="631"/>
        <v>0</v>
      </c>
      <c r="BZ832" s="83">
        <f t="shared" si="632"/>
        <v>0</v>
      </c>
      <c r="CA832" s="77">
        <f t="shared" si="642"/>
        <v>0</v>
      </c>
      <c r="CC832" s="77"/>
      <c r="CI832" s="77">
        <f t="shared" si="643"/>
        <v>0</v>
      </c>
      <c r="CP832" s="77">
        <f t="shared" si="644"/>
        <v>0</v>
      </c>
      <c r="CQ832" s="85">
        <f t="shared" si="633"/>
        <v>0</v>
      </c>
      <c r="CR832" s="77"/>
      <c r="CS832" s="85">
        <f t="shared" si="650"/>
        <v>0</v>
      </c>
      <c r="CT832" s="85">
        <f t="shared" si="651"/>
        <v>0</v>
      </c>
      <c r="CU832" s="85">
        <f t="shared" si="652"/>
        <v>0</v>
      </c>
      <c r="CV832" s="85">
        <f t="shared" si="653"/>
        <v>0</v>
      </c>
      <c r="CW832" s="85">
        <f t="shared" si="649"/>
        <v>0</v>
      </c>
      <c r="CX832" s="77">
        <f t="shared" si="645"/>
        <v>0</v>
      </c>
      <c r="ET832" s="85">
        <v>3</v>
      </c>
      <c r="EU832" s="85">
        <v>3</v>
      </c>
      <c r="EV832" s="85">
        <v>2</v>
      </c>
      <c r="EW832" s="85">
        <v>21</v>
      </c>
      <c r="EX832" s="85">
        <v>10</v>
      </c>
      <c r="EY832" s="85">
        <v>0</v>
      </c>
      <c r="EZ832" s="85">
        <v>1</v>
      </c>
      <c r="FA832" s="85">
        <v>3</v>
      </c>
      <c r="FB832" s="85">
        <v>15</v>
      </c>
      <c r="FC832" s="85">
        <v>27</v>
      </c>
      <c r="FD832" s="85">
        <v>7</v>
      </c>
      <c r="FE832" s="85">
        <v>0</v>
      </c>
      <c r="FL832" s="86">
        <f t="shared" si="646"/>
        <v>1.8999999999999915</v>
      </c>
      <c r="FM832" s="99">
        <f t="shared" si="634"/>
        <v>0</v>
      </c>
      <c r="FN832" s="99">
        <f t="shared" si="635"/>
        <v>0</v>
      </c>
      <c r="FO832" s="100">
        <f t="shared" si="636"/>
        <v>0</v>
      </c>
      <c r="FP832" s="100">
        <f t="shared" si="637"/>
        <v>0</v>
      </c>
      <c r="FQ832" s="101">
        <v>6.583072100313489E-2</v>
      </c>
      <c r="FR832" s="101">
        <v>2.081650407009264E-2</v>
      </c>
      <c r="FS832" s="101">
        <v>6.0559818625741085E-2</v>
      </c>
      <c r="FT832" s="100" t="s">
        <v>2198</v>
      </c>
      <c r="FU832" s="100" t="s">
        <v>2242</v>
      </c>
      <c r="FV832" s="100" t="s">
        <v>2243</v>
      </c>
      <c r="FW832" s="100" t="s">
        <v>1491</v>
      </c>
      <c r="FX832" s="100" t="s">
        <v>1656</v>
      </c>
      <c r="FY832" s="100" t="s">
        <v>2043</v>
      </c>
      <c r="FZ832" s="100" t="s">
        <v>2115</v>
      </c>
      <c r="GA832" s="100" t="s">
        <v>1572</v>
      </c>
      <c r="GB832" s="100"/>
    </row>
    <row r="833" spans="1:184" ht="12" hidden="1" customHeight="1" x14ac:dyDescent="0.25">
      <c r="A833" s="32" t="s">
        <v>820</v>
      </c>
      <c r="B833" s="90" t="s">
        <v>821</v>
      </c>
      <c r="C833" s="41" t="str">
        <f>'[1]Özet tablo'!P832</f>
        <v>SİNOP</v>
      </c>
      <c r="D833" s="41"/>
      <c r="E833" s="41"/>
      <c r="F833" s="41"/>
      <c r="G833" s="91">
        <v>21</v>
      </c>
      <c r="H833" s="91">
        <v>83</v>
      </c>
      <c r="I833" s="91">
        <v>99</v>
      </c>
      <c r="J833" s="91">
        <v>203</v>
      </c>
      <c r="K833" s="92">
        <v>33</v>
      </c>
      <c r="L833" s="92">
        <v>87</v>
      </c>
      <c r="M833" s="92">
        <v>139</v>
      </c>
      <c r="N833" s="92">
        <v>259</v>
      </c>
      <c r="O833" s="93">
        <v>16</v>
      </c>
      <c r="P833" s="40">
        <v>33</v>
      </c>
      <c r="Q833" s="94">
        <f t="shared" si="654"/>
        <v>56</v>
      </c>
      <c r="R833" s="95">
        <f t="shared" si="655"/>
        <v>0.27586206896551724</v>
      </c>
      <c r="S833" s="96">
        <v>158</v>
      </c>
      <c r="T833" s="96">
        <v>195</v>
      </c>
      <c r="U833" s="96">
        <v>175</v>
      </c>
      <c r="V833" s="96">
        <v>216</v>
      </c>
      <c r="W833" s="96">
        <v>370</v>
      </c>
      <c r="X833" s="96">
        <v>528</v>
      </c>
      <c r="Y833" s="73">
        <f t="shared" si="606"/>
        <v>20.88607594936709</v>
      </c>
      <c r="Z833" s="73">
        <f t="shared" si="607"/>
        <v>44.61538461538462</v>
      </c>
      <c r="AA833" s="73">
        <f t="shared" si="608"/>
        <v>69.714285714285722</v>
      </c>
      <c r="AB833" s="73">
        <f t="shared" si="609"/>
        <v>56.486486486486484</v>
      </c>
      <c r="AC833" s="73">
        <f t="shared" si="610"/>
        <v>45.833333333333329</v>
      </c>
      <c r="AD833" s="97">
        <f t="shared" si="611"/>
        <v>161</v>
      </c>
      <c r="AE833" s="40">
        <f t="shared" si="612"/>
        <v>53</v>
      </c>
      <c r="AF833" s="98">
        <v>208</v>
      </c>
      <c r="AG833" s="98">
        <v>160</v>
      </c>
      <c r="AH833" s="98">
        <v>197</v>
      </c>
      <c r="AI833" s="98">
        <v>146</v>
      </c>
      <c r="AJ833" s="98">
        <v>42</v>
      </c>
      <c r="AK833" s="98">
        <v>54</v>
      </c>
      <c r="AL833" s="76">
        <v>6</v>
      </c>
      <c r="AM833" s="76">
        <v>15</v>
      </c>
      <c r="AN833" s="77">
        <v>31</v>
      </c>
      <c r="AO833" s="77">
        <v>83</v>
      </c>
      <c r="AP833" s="77">
        <v>123</v>
      </c>
      <c r="AQ833" s="77">
        <v>6</v>
      </c>
      <c r="AR833" s="77">
        <f t="shared" si="638"/>
        <v>243</v>
      </c>
      <c r="AS833" s="77">
        <v>31</v>
      </c>
      <c r="AT833" s="78">
        <v>6</v>
      </c>
      <c r="AU833" s="79">
        <v>10</v>
      </c>
      <c r="AV833" s="80">
        <f t="shared" si="613"/>
        <v>42.156862745098039</v>
      </c>
      <c r="AW833" s="80">
        <f t="shared" si="614"/>
        <v>52.76967930029155</v>
      </c>
      <c r="AX833" s="80">
        <f t="shared" si="615"/>
        <v>67.123287671232873</v>
      </c>
      <c r="AY833" s="81">
        <f t="shared" si="616"/>
        <v>19.375</v>
      </c>
      <c r="AZ833" s="81">
        <f t="shared" si="617"/>
        <v>42.131979695431468</v>
      </c>
      <c r="BA833" s="81">
        <f t="shared" si="618"/>
        <v>73.936170212765958</v>
      </c>
      <c r="BB833" s="81">
        <f t="shared" si="619"/>
        <v>57.662337662337663</v>
      </c>
      <c r="BC833" s="81">
        <f t="shared" si="620"/>
        <v>48.850574712643677</v>
      </c>
      <c r="BD833" s="82">
        <f t="shared" si="639"/>
        <v>49</v>
      </c>
      <c r="BE833" s="83">
        <v>6</v>
      </c>
      <c r="BF833" s="83">
        <v>15</v>
      </c>
      <c r="BG833" s="83">
        <v>28</v>
      </c>
      <c r="BH833" s="83">
        <v>83</v>
      </c>
      <c r="BI833" s="83">
        <v>127</v>
      </c>
      <c r="BJ833" s="83">
        <v>11</v>
      </c>
      <c r="BK833" s="77">
        <f t="shared" si="640"/>
        <v>249</v>
      </c>
      <c r="BL833" s="83">
        <f t="shared" si="621"/>
        <v>5</v>
      </c>
      <c r="BM833" s="84">
        <v>13</v>
      </c>
      <c r="BN833" s="83">
        <f t="shared" si="622"/>
        <v>13</v>
      </c>
      <c r="BO833" s="83">
        <f t="shared" si="623"/>
        <v>28</v>
      </c>
      <c r="BP833" s="83">
        <f t="shared" si="624"/>
        <v>69</v>
      </c>
      <c r="BQ833" s="83">
        <f t="shared" si="625"/>
        <v>124</v>
      </c>
      <c r="BR833" s="83">
        <f t="shared" si="626"/>
        <v>11</v>
      </c>
      <c r="BS833" s="77">
        <f t="shared" si="641"/>
        <v>232</v>
      </c>
      <c r="BT833" s="83">
        <f t="shared" si="627"/>
        <v>0</v>
      </c>
      <c r="BU833" s="77"/>
      <c r="BV833" s="83">
        <f t="shared" si="628"/>
        <v>0</v>
      </c>
      <c r="BW833" s="83">
        <f t="shared" si="629"/>
        <v>0</v>
      </c>
      <c r="BX833" s="83">
        <f t="shared" si="630"/>
        <v>0</v>
      </c>
      <c r="BY833" s="83">
        <f t="shared" si="631"/>
        <v>0</v>
      </c>
      <c r="BZ833" s="83">
        <f t="shared" si="632"/>
        <v>0</v>
      </c>
      <c r="CA833" s="77">
        <f t="shared" si="642"/>
        <v>0</v>
      </c>
      <c r="CC833" s="77"/>
      <c r="CI833" s="77">
        <f t="shared" si="643"/>
        <v>0</v>
      </c>
      <c r="CP833" s="77">
        <f t="shared" si="644"/>
        <v>0</v>
      </c>
      <c r="CQ833" s="85">
        <f t="shared" si="633"/>
        <v>1</v>
      </c>
      <c r="CR833" s="77">
        <v>2</v>
      </c>
      <c r="CS833" s="85">
        <f t="shared" si="650"/>
        <v>2</v>
      </c>
      <c r="CT833" s="85">
        <f t="shared" si="651"/>
        <v>0</v>
      </c>
      <c r="CU833" s="85">
        <f t="shared" si="652"/>
        <v>14</v>
      </c>
      <c r="CV833" s="85">
        <f t="shared" si="653"/>
        <v>3</v>
      </c>
      <c r="CW833" s="85">
        <f t="shared" si="649"/>
        <v>0</v>
      </c>
      <c r="CX833" s="77">
        <f t="shared" si="645"/>
        <v>17</v>
      </c>
      <c r="CY833" s="85">
        <v>1</v>
      </c>
      <c r="CZ833" s="85">
        <v>2</v>
      </c>
      <c r="DA833" s="85">
        <v>0</v>
      </c>
      <c r="DB833" s="85">
        <v>14</v>
      </c>
      <c r="DC833" s="85">
        <v>3</v>
      </c>
      <c r="DD833" s="85">
        <v>0</v>
      </c>
      <c r="ET833" s="85">
        <v>4</v>
      </c>
      <c r="EU833" s="85">
        <v>8</v>
      </c>
      <c r="EV833" s="85">
        <v>0</v>
      </c>
      <c r="EW833" s="85">
        <v>31</v>
      </c>
      <c r="EX833" s="85">
        <v>110</v>
      </c>
      <c r="EY833" s="85">
        <v>11</v>
      </c>
      <c r="EZ833" s="85">
        <v>1</v>
      </c>
      <c r="FA833" s="85">
        <v>5</v>
      </c>
      <c r="FB833" s="85">
        <v>28</v>
      </c>
      <c r="FC833" s="85">
        <v>38</v>
      </c>
      <c r="FD833" s="85">
        <v>14</v>
      </c>
      <c r="FE833" s="85">
        <v>0</v>
      </c>
      <c r="FL833" s="86">
        <f t="shared" si="646"/>
        <v>22.099999999999994</v>
      </c>
      <c r="FM833" s="99">
        <f t="shared" si="634"/>
        <v>1</v>
      </c>
      <c r="FN833" s="99">
        <f t="shared" si="635"/>
        <v>0</v>
      </c>
      <c r="FO833" s="100">
        <f t="shared" si="636"/>
        <v>0.17</v>
      </c>
      <c r="FP833" s="100">
        <f t="shared" si="637"/>
        <v>0</v>
      </c>
      <c r="FQ833" s="101">
        <v>0.18370704478215782</v>
      </c>
      <c r="FR833" s="101">
        <v>0.11969679390493866</v>
      </c>
      <c r="FS833" s="101">
        <v>4.3558218000408724E-2</v>
      </c>
      <c r="FT833" s="100" t="s">
        <v>2262</v>
      </c>
      <c r="FU833" s="100" t="s">
        <v>2260</v>
      </c>
      <c r="FV833" s="100" t="s">
        <v>1668</v>
      </c>
      <c r="FW833" s="100" t="s">
        <v>1957</v>
      </c>
      <c r="FX833" s="100" t="s">
        <v>1889</v>
      </c>
      <c r="FY833" s="100" t="s">
        <v>2279</v>
      </c>
      <c r="FZ833" s="100" t="s">
        <v>1778</v>
      </c>
      <c r="GA833" s="100" t="s">
        <v>2127</v>
      </c>
      <c r="GB833" s="100"/>
    </row>
    <row r="834" spans="1:184" hidden="1" x14ac:dyDescent="0.25">
      <c r="A834" s="32" t="s">
        <v>820</v>
      </c>
      <c r="B834" s="90" t="s">
        <v>822</v>
      </c>
      <c r="C834" s="41" t="str">
        <f>'[1]Özet tablo'!P833</f>
        <v>SİNOP</v>
      </c>
      <c r="D834" s="41"/>
      <c r="E834" s="41"/>
      <c r="F834" s="41"/>
      <c r="G834" s="91">
        <v>42</v>
      </c>
      <c r="H834" s="91">
        <v>226</v>
      </c>
      <c r="I834" s="91">
        <v>341</v>
      </c>
      <c r="J834" s="91">
        <v>609</v>
      </c>
      <c r="K834" s="92">
        <v>50</v>
      </c>
      <c r="L834" s="92">
        <v>188</v>
      </c>
      <c r="M834" s="92">
        <v>344</v>
      </c>
      <c r="N834" s="92">
        <v>582</v>
      </c>
      <c r="O834" s="93">
        <v>40</v>
      </c>
      <c r="P834" s="40">
        <v>65</v>
      </c>
      <c r="Q834" s="94">
        <f t="shared" si="654"/>
        <v>-27</v>
      </c>
      <c r="R834" s="95">
        <f t="shared" si="655"/>
        <v>-4.4334975369458129E-2</v>
      </c>
      <c r="S834" s="96">
        <v>469</v>
      </c>
      <c r="T834" s="96">
        <v>621</v>
      </c>
      <c r="U834" s="96">
        <v>507</v>
      </c>
      <c r="V834" s="96">
        <v>674</v>
      </c>
      <c r="W834" s="96">
        <v>1128</v>
      </c>
      <c r="X834" s="96">
        <v>1597</v>
      </c>
      <c r="Y834" s="73">
        <f t="shared" si="606"/>
        <v>10.660980810234541</v>
      </c>
      <c r="Z834" s="73">
        <f t="shared" si="607"/>
        <v>30.273752012882447</v>
      </c>
      <c r="AA834" s="73">
        <f t="shared" si="608"/>
        <v>62.91913214990138</v>
      </c>
      <c r="AB834" s="73">
        <f t="shared" si="609"/>
        <v>44.946808510638299</v>
      </c>
      <c r="AC834" s="73">
        <f t="shared" si="610"/>
        <v>34.877896055103321</v>
      </c>
      <c r="AD834" s="97">
        <f t="shared" si="611"/>
        <v>621</v>
      </c>
      <c r="AE834" s="40">
        <f t="shared" si="612"/>
        <v>188</v>
      </c>
      <c r="AF834" s="98">
        <v>620</v>
      </c>
      <c r="AG834" s="98">
        <v>507</v>
      </c>
      <c r="AH834" s="98">
        <v>595</v>
      </c>
      <c r="AI834" s="98">
        <v>459</v>
      </c>
      <c r="AJ834" s="98">
        <v>170</v>
      </c>
      <c r="AK834" s="98">
        <v>142</v>
      </c>
      <c r="AL834" s="76">
        <v>14</v>
      </c>
      <c r="AM834" s="76">
        <v>32</v>
      </c>
      <c r="AN834" s="77">
        <v>56</v>
      </c>
      <c r="AO834" s="77">
        <v>203</v>
      </c>
      <c r="AP834" s="77">
        <v>315</v>
      </c>
      <c r="AQ834" s="77">
        <v>8</v>
      </c>
      <c r="AR834" s="77">
        <f t="shared" si="638"/>
        <v>582</v>
      </c>
      <c r="AS834" s="77">
        <v>78</v>
      </c>
      <c r="AT834" s="78">
        <v>23</v>
      </c>
      <c r="AU834" s="79">
        <v>75</v>
      </c>
      <c r="AV834" s="80">
        <f t="shared" si="613"/>
        <v>31.159420289855071</v>
      </c>
      <c r="AW834" s="80">
        <f t="shared" si="614"/>
        <v>42.504743833017081</v>
      </c>
      <c r="AX834" s="80">
        <f t="shared" si="615"/>
        <v>53.376906318082781</v>
      </c>
      <c r="AY834" s="81">
        <f t="shared" si="616"/>
        <v>11.045364891518737</v>
      </c>
      <c r="AZ834" s="81">
        <f t="shared" si="617"/>
        <v>34.117647058823529</v>
      </c>
      <c r="BA834" s="81">
        <f t="shared" si="618"/>
        <v>65.659777424483309</v>
      </c>
      <c r="BB834" s="81">
        <f t="shared" si="619"/>
        <v>50.326797385620914</v>
      </c>
      <c r="BC834" s="81">
        <f t="shared" si="620"/>
        <v>41.285211267605632</v>
      </c>
      <c r="BD834" s="82">
        <f t="shared" si="639"/>
        <v>216</v>
      </c>
      <c r="BE834" s="83">
        <v>14</v>
      </c>
      <c r="BF834" s="83">
        <v>37</v>
      </c>
      <c r="BG834" s="83">
        <v>53</v>
      </c>
      <c r="BH834" s="83">
        <v>176</v>
      </c>
      <c r="BI834" s="83">
        <v>332</v>
      </c>
      <c r="BJ834" s="83">
        <v>17</v>
      </c>
      <c r="BK834" s="77">
        <f t="shared" si="640"/>
        <v>578</v>
      </c>
      <c r="BL834" s="83">
        <f t="shared" si="621"/>
        <v>12</v>
      </c>
      <c r="BM834" s="84">
        <v>27</v>
      </c>
      <c r="BN834" s="83">
        <f t="shared" si="622"/>
        <v>32</v>
      </c>
      <c r="BO834" s="83">
        <f t="shared" si="623"/>
        <v>50</v>
      </c>
      <c r="BP834" s="83">
        <f t="shared" si="624"/>
        <v>140</v>
      </c>
      <c r="BQ834" s="83">
        <f t="shared" si="625"/>
        <v>287</v>
      </c>
      <c r="BR834" s="83">
        <f t="shared" si="626"/>
        <v>15</v>
      </c>
      <c r="BS834" s="77">
        <f t="shared" si="641"/>
        <v>492</v>
      </c>
      <c r="BT834" s="83">
        <f t="shared" si="627"/>
        <v>1</v>
      </c>
      <c r="BU834" s="77">
        <v>1</v>
      </c>
      <c r="BV834" s="83">
        <f t="shared" si="628"/>
        <v>1</v>
      </c>
      <c r="BW834" s="83">
        <f t="shared" si="629"/>
        <v>3</v>
      </c>
      <c r="BX834" s="83">
        <f t="shared" si="630"/>
        <v>5</v>
      </c>
      <c r="BY834" s="83">
        <f t="shared" si="631"/>
        <v>5</v>
      </c>
      <c r="BZ834" s="83">
        <f t="shared" si="632"/>
        <v>0</v>
      </c>
      <c r="CA834" s="77">
        <f t="shared" si="642"/>
        <v>13</v>
      </c>
      <c r="CC834" s="77"/>
      <c r="CI834" s="77">
        <f t="shared" si="643"/>
        <v>0</v>
      </c>
      <c r="CP834" s="77">
        <f t="shared" si="644"/>
        <v>0</v>
      </c>
      <c r="CQ834" s="85">
        <f t="shared" si="633"/>
        <v>1</v>
      </c>
      <c r="CR834" s="77">
        <v>4</v>
      </c>
      <c r="CS834" s="85">
        <f t="shared" si="650"/>
        <v>4</v>
      </c>
      <c r="CT834" s="85">
        <f t="shared" si="651"/>
        <v>0</v>
      </c>
      <c r="CU834" s="85">
        <f t="shared" si="652"/>
        <v>31</v>
      </c>
      <c r="CV834" s="85">
        <f t="shared" si="653"/>
        <v>40</v>
      </c>
      <c r="CW834" s="85">
        <f t="shared" si="649"/>
        <v>2</v>
      </c>
      <c r="CX834" s="77">
        <f t="shared" si="645"/>
        <v>73</v>
      </c>
      <c r="CY834" s="85">
        <v>1</v>
      </c>
      <c r="CZ834" s="85">
        <v>4</v>
      </c>
      <c r="DA834" s="85">
        <v>0</v>
      </c>
      <c r="DB834" s="85">
        <v>31</v>
      </c>
      <c r="DC834" s="85">
        <v>40</v>
      </c>
      <c r="DD834" s="85">
        <v>2</v>
      </c>
      <c r="DP834" s="85">
        <v>1</v>
      </c>
      <c r="DQ834" s="85">
        <v>2</v>
      </c>
      <c r="DR834" s="85">
        <v>13</v>
      </c>
      <c r="DS834" s="85">
        <v>7</v>
      </c>
      <c r="DT834" s="85">
        <v>12</v>
      </c>
      <c r="DU834" s="85">
        <v>0</v>
      </c>
      <c r="DV834" s="85">
        <v>1</v>
      </c>
      <c r="DW834" s="85">
        <v>1</v>
      </c>
      <c r="DX834" s="85">
        <v>3</v>
      </c>
      <c r="DY834" s="85">
        <v>5</v>
      </c>
      <c r="DZ834" s="85">
        <v>5</v>
      </c>
      <c r="EA834" s="85">
        <v>0</v>
      </c>
      <c r="ET834" s="85">
        <v>8</v>
      </c>
      <c r="EU834" s="85">
        <v>16</v>
      </c>
      <c r="EV834" s="85">
        <v>2</v>
      </c>
      <c r="EW834" s="85">
        <v>64</v>
      </c>
      <c r="EX834" s="85">
        <v>179</v>
      </c>
      <c r="EY834" s="85">
        <v>6</v>
      </c>
      <c r="EZ834" s="85">
        <v>3</v>
      </c>
      <c r="FA834" s="85">
        <v>14</v>
      </c>
      <c r="FB834" s="85">
        <v>35</v>
      </c>
      <c r="FC834" s="85">
        <v>69</v>
      </c>
      <c r="FD834" s="85">
        <v>96</v>
      </c>
      <c r="FE834" s="85">
        <v>9</v>
      </c>
      <c r="FL834" s="86">
        <f t="shared" si="646"/>
        <v>188.79999999999995</v>
      </c>
      <c r="FM834" s="99">
        <f t="shared" si="634"/>
        <v>9</v>
      </c>
      <c r="FN834" s="99">
        <f t="shared" si="635"/>
        <v>1</v>
      </c>
      <c r="FO834" s="100">
        <f t="shared" si="636"/>
        <v>1.53</v>
      </c>
      <c r="FP834" s="100">
        <f t="shared" si="637"/>
        <v>171</v>
      </c>
      <c r="FQ834" s="101">
        <v>-0.15268987341772161</v>
      </c>
      <c r="FR834" s="101">
        <v>-0.19971003986951782</v>
      </c>
      <c r="FS834" s="101">
        <v>-0.27777777777777785</v>
      </c>
      <c r="FT834" s="100" t="s">
        <v>2374</v>
      </c>
      <c r="FU834" s="100" t="s">
        <v>2346</v>
      </c>
      <c r="FV834" s="100" t="s">
        <v>2257</v>
      </c>
      <c r="FW834" s="100" t="s">
        <v>2135</v>
      </c>
      <c r="FX834" s="100" t="s">
        <v>1905</v>
      </c>
      <c r="FY834" s="100" t="s">
        <v>1561</v>
      </c>
      <c r="FZ834" s="100" t="s">
        <v>2358</v>
      </c>
      <c r="GA834" s="100" t="s">
        <v>2365</v>
      </c>
      <c r="GB834" s="100"/>
    </row>
    <row r="835" spans="1:184" hidden="1" x14ac:dyDescent="0.25">
      <c r="A835" s="32" t="s">
        <v>820</v>
      </c>
      <c r="B835" s="90" t="s">
        <v>823</v>
      </c>
      <c r="C835" s="41" t="str">
        <f>'[1]Özet tablo'!P834</f>
        <v>SİNOP</v>
      </c>
      <c r="D835" s="41"/>
      <c r="E835" s="41"/>
      <c r="F835" s="41"/>
      <c r="G835" s="91">
        <v>1</v>
      </c>
      <c r="H835" s="91">
        <v>8</v>
      </c>
      <c r="I835" s="91">
        <v>18</v>
      </c>
      <c r="J835" s="91">
        <v>27</v>
      </c>
      <c r="K835" s="92">
        <v>1</v>
      </c>
      <c r="L835" s="92">
        <v>15</v>
      </c>
      <c r="M835" s="92">
        <v>16</v>
      </c>
      <c r="N835" s="92">
        <v>32</v>
      </c>
      <c r="O835" s="93">
        <v>3</v>
      </c>
      <c r="P835" s="40">
        <v>3</v>
      </c>
      <c r="Q835" s="94">
        <f t="shared" si="654"/>
        <v>5</v>
      </c>
      <c r="R835" s="95">
        <f t="shared" si="655"/>
        <v>0.18518518518518517</v>
      </c>
      <c r="S835" s="96">
        <v>33</v>
      </c>
      <c r="T835" s="96">
        <v>43</v>
      </c>
      <c r="U835" s="96">
        <v>26</v>
      </c>
      <c r="V835" s="96">
        <v>37</v>
      </c>
      <c r="W835" s="96">
        <v>69</v>
      </c>
      <c r="X835" s="96">
        <v>102</v>
      </c>
      <c r="Y835" s="73">
        <f t="shared" si="606"/>
        <v>3.0303030303030303</v>
      </c>
      <c r="Z835" s="73">
        <f t="shared" si="607"/>
        <v>34.883720930232556</v>
      </c>
      <c r="AA835" s="73">
        <f t="shared" si="608"/>
        <v>61.53846153846154</v>
      </c>
      <c r="AB835" s="73">
        <f t="shared" si="609"/>
        <v>44.927536231884055</v>
      </c>
      <c r="AC835" s="73">
        <f t="shared" si="610"/>
        <v>31.372549019607842</v>
      </c>
      <c r="AD835" s="97">
        <f t="shared" si="611"/>
        <v>38</v>
      </c>
      <c r="AE835" s="40">
        <f t="shared" si="612"/>
        <v>10</v>
      </c>
      <c r="AF835" s="98">
        <v>36</v>
      </c>
      <c r="AG835" s="98">
        <v>34</v>
      </c>
      <c r="AH835" s="98">
        <v>44</v>
      </c>
      <c r="AI835" s="98">
        <v>34</v>
      </c>
      <c r="AJ835" s="98">
        <v>11</v>
      </c>
      <c r="AK835" s="98">
        <v>10</v>
      </c>
      <c r="AL835" s="76">
        <v>2</v>
      </c>
      <c r="AM835" s="76">
        <v>2</v>
      </c>
      <c r="AN835" s="77">
        <v>1</v>
      </c>
      <c r="AO835" s="77">
        <v>12</v>
      </c>
      <c r="AP835" s="77">
        <v>11</v>
      </c>
      <c r="AQ835" s="77">
        <v>0</v>
      </c>
      <c r="AR835" s="77">
        <f t="shared" si="638"/>
        <v>24</v>
      </c>
      <c r="AS835" s="77">
        <v>0</v>
      </c>
      <c r="AT835" s="78">
        <v>2</v>
      </c>
      <c r="AU835" s="79">
        <v>7</v>
      </c>
      <c r="AV835" s="80">
        <f t="shared" si="613"/>
        <v>17.647058823529413</v>
      </c>
      <c r="AW835" s="80">
        <f t="shared" si="614"/>
        <v>29.487179487179489</v>
      </c>
      <c r="AX835" s="80">
        <f t="shared" si="615"/>
        <v>32.352941176470587</v>
      </c>
      <c r="AY835" s="81">
        <f t="shared" si="616"/>
        <v>2.9411764705882351</v>
      </c>
      <c r="AZ835" s="81">
        <f t="shared" si="617"/>
        <v>27.27272727272727</v>
      </c>
      <c r="BA835" s="81">
        <f t="shared" si="618"/>
        <v>44.444444444444443</v>
      </c>
      <c r="BB835" s="81">
        <f t="shared" si="619"/>
        <v>35.955056179775283</v>
      </c>
      <c r="BC835" s="81">
        <f t="shared" si="620"/>
        <v>26.582278481012654</v>
      </c>
      <c r="BD835" s="82">
        <f t="shared" si="639"/>
        <v>25</v>
      </c>
      <c r="BE835" s="83">
        <v>2</v>
      </c>
      <c r="BF835" s="83">
        <v>2</v>
      </c>
      <c r="BG835" s="83">
        <v>1</v>
      </c>
      <c r="BH835" s="83">
        <v>12</v>
      </c>
      <c r="BI835" s="83">
        <v>13</v>
      </c>
      <c r="BJ835" s="83">
        <v>0</v>
      </c>
      <c r="BK835" s="77">
        <f t="shared" si="640"/>
        <v>26</v>
      </c>
      <c r="BL835" s="83">
        <f t="shared" si="621"/>
        <v>2</v>
      </c>
      <c r="BM835" s="84">
        <v>2</v>
      </c>
      <c r="BN835" s="83">
        <f t="shared" si="622"/>
        <v>2</v>
      </c>
      <c r="BO835" s="83">
        <f t="shared" si="623"/>
        <v>1</v>
      </c>
      <c r="BP835" s="83">
        <f t="shared" si="624"/>
        <v>12</v>
      </c>
      <c r="BQ835" s="83">
        <f t="shared" si="625"/>
        <v>13</v>
      </c>
      <c r="BR835" s="83">
        <f t="shared" si="626"/>
        <v>0</v>
      </c>
      <c r="BS835" s="77">
        <f t="shared" si="641"/>
        <v>26</v>
      </c>
      <c r="BT835" s="83">
        <f t="shared" si="627"/>
        <v>0</v>
      </c>
      <c r="BU835" s="77"/>
      <c r="BV835" s="83">
        <f t="shared" si="628"/>
        <v>0</v>
      </c>
      <c r="BW835" s="83">
        <f t="shared" si="629"/>
        <v>0</v>
      </c>
      <c r="BX835" s="83">
        <f t="shared" si="630"/>
        <v>0</v>
      </c>
      <c r="BY835" s="83">
        <f t="shared" si="631"/>
        <v>0</v>
      </c>
      <c r="BZ835" s="83">
        <f t="shared" si="632"/>
        <v>0</v>
      </c>
      <c r="CA835" s="77">
        <f t="shared" si="642"/>
        <v>0</v>
      </c>
      <c r="CC835" s="77"/>
      <c r="CI835" s="77">
        <f t="shared" si="643"/>
        <v>0</v>
      </c>
      <c r="CP835" s="77">
        <f t="shared" si="644"/>
        <v>0</v>
      </c>
      <c r="CQ835" s="85">
        <f t="shared" si="633"/>
        <v>0</v>
      </c>
      <c r="CR835" s="77"/>
      <c r="CS835" s="85">
        <f t="shared" si="650"/>
        <v>0</v>
      </c>
      <c r="CT835" s="85">
        <f t="shared" si="651"/>
        <v>0</v>
      </c>
      <c r="CU835" s="85">
        <f t="shared" si="652"/>
        <v>0</v>
      </c>
      <c r="CV835" s="85">
        <f t="shared" si="653"/>
        <v>0</v>
      </c>
      <c r="CW835" s="85">
        <f t="shared" si="649"/>
        <v>0</v>
      </c>
      <c r="CX835" s="77">
        <f t="shared" si="645"/>
        <v>0</v>
      </c>
      <c r="ET835" s="85">
        <v>2</v>
      </c>
      <c r="EU835" s="85">
        <v>2</v>
      </c>
      <c r="EV835" s="85">
        <v>1</v>
      </c>
      <c r="EW835" s="85">
        <v>12</v>
      </c>
      <c r="EX835" s="85">
        <v>13</v>
      </c>
      <c r="EY835" s="85">
        <v>0</v>
      </c>
      <c r="FL835" s="86">
        <f t="shared" si="646"/>
        <v>29.599999999999994</v>
      </c>
      <c r="FM835" s="99">
        <f t="shared" si="634"/>
        <v>1</v>
      </c>
      <c r="FN835" s="99">
        <f t="shared" si="635"/>
        <v>0</v>
      </c>
      <c r="FO835" s="100">
        <f t="shared" si="636"/>
        <v>0.17</v>
      </c>
      <c r="FP835" s="100">
        <f t="shared" si="637"/>
        <v>0</v>
      </c>
      <c r="FQ835" s="101">
        <v>0.51595626964103936</v>
      </c>
      <c r="FR835" s="101">
        <v>0.13470471134704706</v>
      </c>
      <c r="FS835" s="101">
        <v>0.32128906249999989</v>
      </c>
      <c r="FT835" s="100" t="s">
        <v>1661</v>
      </c>
      <c r="FU835" s="100" t="s">
        <v>1928</v>
      </c>
      <c r="FV835" s="100" t="s">
        <v>1551</v>
      </c>
      <c r="FW835" s="100" t="s">
        <v>1978</v>
      </c>
      <c r="FX835" s="100" t="s">
        <v>2362</v>
      </c>
      <c r="FY835" s="100" t="s">
        <v>2293</v>
      </c>
      <c r="FZ835" s="100" t="s">
        <v>2257</v>
      </c>
      <c r="GA835" s="100" t="s">
        <v>1521</v>
      </c>
      <c r="GB835" s="100"/>
    </row>
    <row r="836" spans="1:184" hidden="1" x14ac:dyDescent="0.25">
      <c r="A836" s="32" t="s">
        <v>820</v>
      </c>
      <c r="B836" s="90" t="s">
        <v>824</v>
      </c>
      <c r="C836" s="41" t="str">
        <f>'[1]Özet tablo'!P835</f>
        <v>SİNOP</v>
      </c>
      <c r="D836" s="41"/>
      <c r="E836" s="41"/>
      <c r="F836" s="41"/>
      <c r="G836" s="91">
        <v>34</v>
      </c>
      <c r="H836" s="91">
        <v>94</v>
      </c>
      <c r="I836" s="91">
        <v>103</v>
      </c>
      <c r="J836" s="91">
        <v>231</v>
      </c>
      <c r="K836" s="92">
        <v>16</v>
      </c>
      <c r="L836" s="92">
        <v>49</v>
      </c>
      <c r="M836" s="92">
        <v>75</v>
      </c>
      <c r="N836" s="92">
        <v>140</v>
      </c>
      <c r="O836" s="93">
        <v>25</v>
      </c>
      <c r="P836" s="40">
        <v>12</v>
      </c>
      <c r="Q836" s="94">
        <f t="shared" si="654"/>
        <v>-91</v>
      </c>
      <c r="R836" s="95">
        <f t="shared" si="655"/>
        <v>-0.39393939393939392</v>
      </c>
      <c r="S836" s="96">
        <v>240</v>
      </c>
      <c r="T836" s="96">
        <v>268</v>
      </c>
      <c r="U836" s="96">
        <v>242</v>
      </c>
      <c r="V836" s="96">
        <v>315</v>
      </c>
      <c r="W836" s="96">
        <v>510</v>
      </c>
      <c r="X836" s="96">
        <v>750</v>
      </c>
      <c r="Y836" s="73">
        <f t="shared" ref="Y836:Y899" si="656">K836/S836*100</f>
        <v>6.666666666666667</v>
      </c>
      <c r="Z836" s="73">
        <f t="shared" ref="Z836:Z899" si="657">L836/T836*100</f>
        <v>18.28358208955224</v>
      </c>
      <c r="AA836" s="73">
        <f t="shared" ref="AA836:AA899" si="658">((M836+O836)-P836)/U836*100</f>
        <v>36.363636363636367</v>
      </c>
      <c r="AB836" s="73">
        <f t="shared" ref="AB836:AB899" si="659">((L836+M836+O836)-P836)/W836*100</f>
        <v>26.862745098039216</v>
      </c>
      <c r="AC836" s="73">
        <f t="shared" ref="AC836:AC899" si="660">((N836+O836)-P836)/X836*100</f>
        <v>20.399999999999999</v>
      </c>
      <c r="AD836" s="97">
        <f t="shared" si="611"/>
        <v>373</v>
      </c>
      <c r="AE836" s="40">
        <f t="shared" si="612"/>
        <v>154</v>
      </c>
      <c r="AF836" s="98">
        <v>294</v>
      </c>
      <c r="AG836" s="98">
        <v>187</v>
      </c>
      <c r="AH836" s="98">
        <v>305</v>
      </c>
      <c r="AI836" s="98">
        <v>189</v>
      </c>
      <c r="AJ836" s="98">
        <v>67</v>
      </c>
      <c r="AK836" s="98">
        <v>81</v>
      </c>
      <c r="AL836" s="76">
        <v>5</v>
      </c>
      <c r="AM836" s="76">
        <v>10</v>
      </c>
      <c r="AN836" s="77">
        <v>14</v>
      </c>
      <c r="AO836" s="77">
        <v>48</v>
      </c>
      <c r="AP836" s="77">
        <v>70</v>
      </c>
      <c r="AQ836" s="77">
        <v>2</v>
      </c>
      <c r="AR836" s="77">
        <f t="shared" si="638"/>
        <v>134</v>
      </c>
      <c r="AS836" s="77">
        <v>20</v>
      </c>
      <c r="AT836" s="78">
        <v>10</v>
      </c>
      <c r="AU836" s="79">
        <v>43</v>
      </c>
      <c r="AV836" s="80">
        <f t="shared" si="613"/>
        <v>17.553191489361701</v>
      </c>
      <c r="AW836" s="80">
        <f t="shared" si="614"/>
        <v>20.242914979757085</v>
      </c>
      <c r="AX836" s="80">
        <f t="shared" si="615"/>
        <v>27.513227513227513</v>
      </c>
      <c r="AY836" s="81">
        <f t="shared" si="616"/>
        <v>7.4866310160427805</v>
      </c>
      <c r="AZ836" s="81">
        <f t="shared" si="617"/>
        <v>15.737704918032788</v>
      </c>
      <c r="BA836" s="81">
        <f t="shared" si="618"/>
        <v>48.046875</v>
      </c>
      <c r="BB836" s="81">
        <f t="shared" si="619"/>
        <v>30.481283422459892</v>
      </c>
      <c r="BC836" s="81">
        <f t="shared" si="620"/>
        <v>30.9255079006772</v>
      </c>
      <c r="BD836" s="82">
        <f t="shared" si="639"/>
        <v>133</v>
      </c>
      <c r="BE836" s="83">
        <v>6</v>
      </c>
      <c r="BF836" s="83">
        <v>11</v>
      </c>
      <c r="BG836" s="83">
        <v>10</v>
      </c>
      <c r="BH836" s="83">
        <v>67</v>
      </c>
      <c r="BI836" s="83">
        <v>82</v>
      </c>
      <c r="BJ836" s="83">
        <v>4</v>
      </c>
      <c r="BK836" s="77">
        <f t="shared" si="640"/>
        <v>163</v>
      </c>
      <c r="BL836" s="83">
        <f t="shared" si="621"/>
        <v>5</v>
      </c>
      <c r="BM836" s="84">
        <v>10</v>
      </c>
      <c r="BN836" s="83">
        <f t="shared" si="622"/>
        <v>10</v>
      </c>
      <c r="BO836" s="83">
        <f t="shared" si="623"/>
        <v>10</v>
      </c>
      <c r="BP836" s="83">
        <f t="shared" si="624"/>
        <v>50</v>
      </c>
      <c r="BQ836" s="83">
        <f t="shared" si="625"/>
        <v>74</v>
      </c>
      <c r="BR836" s="83">
        <f t="shared" si="626"/>
        <v>4</v>
      </c>
      <c r="BS836" s="77">
        <f t="shared" si="641"/>
        <v>138</v>
      </c>
      <c r="BT836" s="83">
        <f t="shared" si="627"/>
        <v>0</v>
      </c>
      <c r="BU836" s="77"/>
      <c r="BV836" s="83">
        <f t="shared" si="628"/>
        <v>0</v>
      </c>
      <c r="BW836" s="83">
        <f t="shared" si="629"/>
        <v>0</v>
      </c>
      <c r="BX836" s="83">
        <f t="shared" si="630"/>
        <v>0</v>
      </c>
      <c r="BY836" s="83">
        <f t="shared" si="631"/>
        <v>0</v>
      </c>
      <c r="BZ836" s="83">
        <f t="shared" si="632"/>
        <v>0</v>
      </c>
      <c r="CA836" s="77">
        <f t="shared" si="642"/>
        <v>0</v>
      </c>
      <c r="CC836" s="77"/>
      <c r="CI836" s="77">
        <f t="shared" si="643"/>
        <v>0</v>
      </c>
      <c r="CP836" s="77">
        <f t="shared" si="644"/>
        <v>0</v>
      </c>
      <c r="CQ836" s="85">
        <f t="shared" si="633"/>
        <v>1</v>
      </c>
      <c r="CR836" s="77"/>
      <c r="CS836" s="85">
        <f t="shared" si="650"/>
        <v>1</v>
      </c>
      <c r="CT836" s="85">
        <f t="shared" si="651"/>
        <v>0</v>
      </c>
      <c r="CU836" s="85">
        <f t="shared" si="652"/>
        <v>17</v>
      </c>
      <c r="CV836" s="85">
        <f t="shared" si="653"/>
        <v>8</v>
      </c>
      <c r="CW836" s="85">
        <f t="shared" si="649"/>
        <v>0</v>
      </c>
      <c r="CX836" s="77">
        <f t="shared" si="645"/>
        <v>25</v>
      </c>
      <c r="CY836" s="85">
        <v>1</v>
      </c>
      <c r="CZ836" s="85">
        <v>1</v>
      </c>
      <c r="DA836" s="85">
        <v>0</v>
      </c>
      <c r="DB836" s="85">
        <v>17</v>
      </c>
      <c r="DC836" s="85">
        <v>8</v>
      </c>
      <c r="DD836" s="85">
        <v>0</v>
      </c>
      <c r="ET836" s="85">
        <v>4</v>
      </c>
      <c r="EU836" s="85">
        <v>7</v>
      </c>
      <c r="EV836" s="85">
        <v>5</v>
      </c>
      <c r="EW836" s="85">
        <v>36</v>
      </c>
      <c r="EX836" s="85">
        <v>57</v>
      </c>
      <c r="EY836" s="85">
        <v>4</v>
      </c>
      <c r="EZ836" s="85">
        <v>1</v>
      </c>
      <c r="FA836" s="85">
        <v>3</v>
      </c>
      <c r="FB836" s="85">
        <v>5</v>
      </c>
      <c r="FC836" s="85">
        <v>14</v>
      </c>
      <c r="FD836" s="85">
        <v>17</v>
      </c>
      <c r="FE836" s="85">
        <v>0</v>
      </c>
      <c r="FL836" s="86">
        <f t="shared" si="646"/>
        <v>215.79999999999995</v>
      </c>
      <c r="FM836" s="99">
        <f t="shared" si="634"/>
        <v>10</v>
      </c>
      <c r="FN836" s="99">
        <f t="shared" si="635"/>
        <v>2</v>
      </c>
      <c r="FO836" s="100">
        <f t="shared" si="636"/>
        <v>1.7</v>
      </c>
      <c r="FP836" s="100">
        <f t="shared" si="637"/>
        <v>342</v>
      </c>
      <c r="FQ836" s="101">
        <v>8.8224012274644905E-3</v>
      </c>
      <c r="FR836" s="101">
        <v>-0.23414439569206222</v>
      </c>
      <c r="FS836" s="101">
        <v>-0.2818181818181818</v>
      </c>
      <c r="FT836" s="100" t="s">
        <v>2359</v>
      </c>
      <c r="FU836" s="100" t="s">
        <v>2257</v>
      </c>
      <c r="FV836" s="100" t="s">
        <v>2362</v>
      </c>
      <c r="FW836" s="100" t="s">
        <v>1527</v>
      </c>
      <c r="FX836" s="100" t="s">
        <v>2100</v>
      </c>
      <c r="FY836" s="100" t="s">
        <v>2313</v>
      </c>
      <c r="FZ836" s="100" t="s">
        <v>2370</v>
      </c>
      <c r="GA836" s="100" t="s">
        <v>2100</v>
      </c>
      <c r="GB836" s="100"/>
    </row>
    <row r="837" spans="1:184" hidden="1" x14ac:dyDescent="0.25">
      <c r="A837" s="32" t="s">
        <v>820</v>
      </c>
      <c r="B837" s="90" t="s">
        <v>825</v>
      </c>
      <c r="C837" s="41" t="str">
        <f>'[1]Özet tablo'!P836</f>
        <v>SİNOP</v>
      </c>
      <c r="D837" s="41"/>
      <c r="E837" s="41"/>
      <c r="F837" s="41"/>
      <c r="G837" s="91">
        <v>6</v>
      </c>
      <c r="H837" s="91">
        <v>35</v>
      </c>
      <c r="I837" s="91">
        <v>37</v>
      </c>
      <c r="J837" s="91">
        <v>78</v>
      </c>
      <c r="K837" s="92">
        <v>10</v>
      </c>
      <c r="L837" s="92">
        <v>25</v>
      </c>
      <c r="M837" s="92">
        <v>46</v>
      </c>
      <c r="N837" s="92">
        <v>81</v>
      </c>
      <c r="O837" s="93">
        <v>3</v>
      </c>
      <c r="P837" s="40">
        <v>5</v>
      </c>
      <c r="Q837" s="94">
        <f t="shared" si="654"/>
        <v>3</v>
      </c>
      <c r="R837" s="95">
        <f t="shared" si="655"/>
        <v>3.8461538461538464E-2</v>
      </c>
      <c r="S837" s="96">
        <v>83</v>
      </c>
      <c r="T837" s="96">
        <v>101</v>
      </c>
      <c r="U837" s="96">
        <v>79</v>
      </c>
      <c r="V837" s="96">
        <v>99</v>
      </c>
      <c r="W837" s="96">
        <v>180</v>
      </c>
      <c r="X837" s="96">
        <v>263</v>
      </c>
      <c r="Y837" s="73">
        <f t="shared" si="656"/>
        <v>12.048192771084338</v>
      </c>
      <c r="Z837" s="73">
        <f t="shared" si="657"/>
        <v>24.752475247524753</v>
      </c>
      <c r="AA837" s="73">
        <f t="shared" si="658"/>
        <v>55.696202531645568</v>
      </c>
      <c r="AB837" s="73">
        <f t="shared" si="659"/>
        <v>38.333333333333336</v>
      </c>
      <c r="AC837" s="73">
        <f t="shared" si="660"/>
        <v>30.038022813688215</v>
      </c>
      <c r="AD837" s="97">
        <f t="shared" ref="AD837:AD900" si="661">W837-((L837+M837+O837)-P837)</f>
        <v>111</v>
      </c>
      <c r="AE837" s="40">
        <f t="shared" ref="AE837:AE900" si="662">U837-((M837+O837)-P837)</f>
        <v>35</v>
      </c>
      <c r="AF837" s="98">
        <v>111</v>
      </c>
      <c r="AG837" s="98">
        <v>65</v>
      </c>
      <c r="AH837" s="98">
        <v>118</v>
      </c>
      <c r="AI837" s="98">
        <v>79</v>
      </c>
      <c r="AJ837" s="98">
        <v>21</v>
      </c>
      <c r="AK837" s="98">
        <v>23</v>
      </c>
      <c r="AL837" s="76">
        <v>1</v>
      </c>
      <c r="AM837" s="76">
        <v>4</v>
      </c>
      <c r="AN837" s="77">
        <v>10</v>
      </c>
      <c r="AO837" s="77">
        <v>24</v>
      </c>
      <c r="AP837" s="77">
        <v>35</v>
      </c>
      <c r="AQ837" s="77">
        <v>0</v>
      </c>
      <c r="AR837" s="77">
        <f t="shared" si="638"/>
        <v>69</v>
      </c>
      <c r="AS837" s="77">
        <v>8</v>
      </c>
      <c r="AT837" s="78">
        <v>1</v>
      </c>
      <c r="AU837" s="79">
        <v>4</v>
      </c>
      <c r="AV837" s="80">
        <f t="shared" ref="AV837:AV900" si="663">((AN837+AP837+AQ837)-AS837)/(AG837+AI837)*100</f>
        <v>25.694444444444443</v>
      </c>
      <c r="AW837" s="80">
        <f t="shared" ref="AW837:AW900" si="664">((AO837+AP837+AQ837)-AS837)/(AI837+AH837)*100</f>
        <v>25.888324873096447</v>
      </c>
      <c r="AX837" s="80">
        <f t="shared" ref="AX837:AX900" si="665">((AP837+AQ837)-AS837)/AI837*100</f>
        <v>34.177215189873415</v>
      </c>
      <c r="AY837" s="81">
        <f t="shared" ref="AY837:AY900" si="666">AN837/AG837*100</f>
        <v>15.384615384615385</v>
      </c>
      <c r="AZ837" s="81">
        <f t="shared" ref="AZ837:AZ900" si="667">AO837/AH837*100</f>
        <v>20.33898305084746</v>
      </c>
      <c r="BA837" s="81">
        <f t="shared" ref="BA837:BA900" si="668">(AP837+AT837+AU837)/(AI837+AJ837)*100</f>
        <v>40</v>
      </c>
      <c r="BB837" s="81">
        <f t="shared" ref="BB837:BB900" si="669">(AP837+AT837+AU837+AO837)/(AI837+AJ837+AH837)*100</f>
        <v>29.357798165137616</v>
      </c>
      <c r="BC837" s="81">
        <f t="shared" ref="BC837:BC900" si="670">(AP837+AT837+AU837+AN837)/(AI837+AJ837+AG837)*100</f>
        <v>30.303030303030305</v>
      </c>
      <c r="BD837" s="82">
        <f t="shared" si="639"/>
        <v>60</v>
      </c>
      <c r="BE837" s="83">
        <v>1</v>
      </c>
      <c r="BF837" s="83">
        <v>4</v>
      </c>
      <c r="BG837" s="83">
        <v>10</v>
      </c>
      <c r="BH837" s="83">
        <v>21</v>
      </c>
      <c r="BI837" s="83">
        <v>40</v>
      </c>
      <c r="BJ837" s="83">
        <v>0</v>
      </c>
      <c r="BK837" s="77">
        <f t="shared" si="640"/>
        <v>71</v>
      </c>
      <c r="BL837" s="83">
        <f t="shared" ref="BL837:BL900" si="671">DP837+EH837+ET837+EZ837</f>
        <v>1</v>
      </c>
      <c r="BM837" s="84">
        <v>4</v>
      </c>
      <c r="BN837" s="83">
        <f t="shared" ref="BN837:BN900" si="672">DQ837+EI837+EU837+FA837</f>
        <v>4</v>
      </c>
      <c r="BO837" s="83">
        <f t="shared" ref="BO837:BO900" si="673">DR837+EJ837+EV837+FB837</f>
        <v>10</v>
      </c>
      <c r="BP837" s="83">
        <f t="shared" ref="BP837:BP900" si="674">DS837+EK837+EW837+FC837</f>
        <v>21</v>
      </c>
      <c r="BQ837" s="83">
        <f t="shared" ref="BQ837:BQ900" si="675">DT837+EL837+EX837+FD837</f>
        <v>40</v>
      </c>
      <c r="BR837" s="83">
        <f t="shared" ref="BR837:BR900" si="676">DU837+EM837+EY837+FE837</f>
        <v>0</v>
      </c>
      <c r="BS837" s="77">
        <f t="shared" si="641"/>
        <v>71</v>
      </c>
      <c r="BT837" s="83">
        <f t="shared" ref="BT837:BT900" si="677">DV837+EB837+EN837</f>
        <v>0</v>
      </c>
      <c r="BU837" s="77"/>
      <c r="BV837" s="83">
        <f t="shared" ref="BV837:BV900" si="678">DW837+EC837+EO837</f>
        <v>0</v>
      </c>
      <c r="BW837" s="83">
        <f t="shared" ref="BW837:BW900" si="679">DX837+ED837+EP837</f>
        <v>0</v>
      </c>
      <c r="BX837" s="83">
        <f t="shared" ref="BX837:BX900" si="680">DY837+EE837+EQ837</f>
        <v>0</v>
      </c>
      <c r="BY837" s="83">
        <f t="shared" ref="BY837:BY900" si="681">DZ837+EF837+ER837</f>
        <v>0</v>
      </c>
      <c r="BZ837" s="83">
        <f t="shared" ref="BZ837:BZ900" si="682">EA837+EG837+ES837</f>
        <v>0</v>
      </c>
      <c r="CA837" s="77">
        <f t="shared" si="642"/>
        <v>0</v>
      </c>
      <c r="CC837" s="77"/>
      <c r="CI837" s="77">
        <f t="shared" si="643"/>
        <v>0</v>
      </c>
      <c r="CP837" s="77">
        <f t="shared" si="644"/>
        <v>0</v>
      </c>
      <c r="CQ837" s="85">
        <f t="shared" ref="CQ837:CQ900" si="683">CY837+DE837+DK837+FF837</f>
        <v>0</v>
      </c>
      <c r="CR837" s="77"/>
      <c r="CS837" s="85">
        <f t="shared" si="650"/>
        <v>0</v>
      </c>
      <c r="CT837" s="85">
        <f t="shared" si="651"/>
        <v>0</v>
      </c>
      <c r="CU837" s="85">
        <f t="shared" si="652"/>
        <v>0</v>
      </c>
      <c r="CV837" s="85">
        <f t="shared" si="653"/>
        <v>0</v>
      </c>
      <c r="CW837" s="85">
        <f t="shared" si="649"/>
        <v>0</v>
      </c>
      <c r="CX837" s="77">
        <f t="shared" si="645"/>
        <v>0</v>
      </c>
      <c r="EZ837" s="85">
        <v>1</v>
      </c>
      <c r="FA837" s="85">
        <v>4</v>
      </c>
      <c r="FB837" s="85">
        <v>10</v>
      </c>
      <c r="FC837" s="85">
        <v>21</v>
      </c>
      <c r="FD837" s="85">
        <v>40</v>
      </c>
      <c r="FE837" s="85">
        <v>0</v>
      </c>
      <c r="FL837" s="86">
        <f t="shared" si="646"/>
        <v>77.899999999999977</v>
      </c>
      <c r="FM837" s="99">
        <f t="shared" ref="FM837:FM900" si="684">IF(FL837/20&gt;0,INT(FL837/20),0)</f>
        <v>3</v>
      </c>
      <c r="FN837" s="99">
        <f t="shared" ref="FN837:FN900" si="685">IF(FM837/5&gt;0.49,INT(FM837/5),0)</f>
        <v>0</v>
      </c>
      <c r="FO837" s="100">
        <f t="shared" ref="FO837:FO900" si="686">IF(FM837&gt;0.49,(FM837*$FO$1)/1000,0)</f>
        <v>0.51</v>
      </c>
      <c r="FP837" s="100">
        <f t="shared" ref="FP837:FP900" si="687">IF(FN837&gt;0.49,(FN837*$FP$1),0)</f>
        <v>0</v>
      </c>
      <c r="FQ837" s="101">
        <v>9.2099783441612404E-2</v>
      </c>
      <c r="FR837" s="101">
        <v>-1.2911255411255478E-2</v>
      </c>
      <c r="FS837" s="101">
        <v>-0.1531154624327011</v>
      </c>
      <c r="FT837" s="100" t="s">
        <v>2223</v>
      </c>
      <c r="FU837" s="100" t="s">
        <v>2047</v>
      </c>
      <c r="FV837" s="100" t="s">
        <v>2270</v>
      </c>
      <c r="FW837" s="100" t="s">
        <v>1860</v>
      </c>
      <c r="FX837" s="100" t="s">
        <v>2238</v>
      </c>
      <c r="FY837" s="100" t="s">
        <v>2199</v>
      </c>
      <c r="FZ837" s="100" t="s">
        <v>2323</v>
      </c>
      <c r="GA837" s="100" t="s">
        <v>2301</v>
      </c>
      <c r="GB837" s="100"/>
    </row>
    <row r="838" spans="1:184" hidden="1" x14ac:dyDescent="0.25">
      <c r="A838" s="32" t="s">
        <v>820</v>
      </c>
      <c r="B838" s="90" t="s">
        <v>826</v>
      </c>
      <c r="C838" s="41" t="str">
        <f>'[1]Özet tablo'!P837</f>
        <v>SİNOP</v>
      </c>
      <c r="D838" s="41"/>
      <c r="E838" s="41"/>
      <c r="F838" s="41"/>
      <c r="G838" s="91">
        <v>32</v>
      </c>
      <c r="H838" s="91">
        <v>105</v>
      </c>
      <c r="I838" s="91">
        <v>130</v>
      </c>
      <c r="J838" s="91">
        <v>267</v>
      </c>
      <c r="K838" s="92">
        <v>32</v>
      </c>
      <c r="L838" s="92">
        <v>79</v>
      </c>
      <c r="M838" s="92">
        <v>153</v>
      </c>
      <c r="N838" s="92">
        <v>264</v>
      </c>
      <c r="O838" s="93">
        <v>6</v>
      </c>
      <c r="P838" s="40">
        <v>38</v>
      </c>
      <c r="Q838" s="94">
        <f t="shared" si="654"/>
        <v>-3</v>
      </c>
      <c r="R838" s="95">
        <f t="shared" si="655"/>
        <v>-1.1235955056179775E-2</v>
      </c>
      <c r="S838" s="96">
        <v>177</v>
      </c>
      <c r="T838" s="96">
        <v>241</v>
      </c>
      <c r="U838" s="96">
        <v>168</v>
      </c>
      <c r="V838" s="96">
        <v>221</v>
      </c>
      <c r="W838" s="96">
        <v>409</v>
      </c>
      <c r="X838" s="96">
        <v>586</v>
      </c>
      <c r="Y838" s="73">
        <f t="shared" si="656"/>
        <v>18.07909604519774</v>
      </c>
      <c r="Z838" s="73">
        <f t="shared" si="657"/>
        <v>32.780082987551864</v>
      </c>
      <c r="AA838" s="73">
        <f t="shared" si="658"/>
        <v>72.023809523809518</v>
      </c>
      <c r="AB838" s="73">
        <f t="shared" si="659"/>
        <v>48.899755501222494</v>
      </c>
      <c r="AC838" s="73">
        <f t="shared" si="660"/>
        <v>39.590443686006829</v>
      </c>
      <c r="AD838" s="97">
        <f t="shared" si="661"/>
        <v>209</v>
      </c>
      <c r="AE838" s="40">
        <f t="shared" si="662"/>
        <v>47</v>
      </c>
      <c r="AF838" s="98">
        <v>226</v>
      </c>
      <c r="AG838" s="98">
        <v>173</v>
      </c>
      <c r="AH838" s="98">
        <v>221</v>
      </c>
      <c r="AI838" s="98">
        <v>184</v>
      </c>
      <c r="AJ838" s="98">
        <v>57</v>
      </c>
      <c r="AK838" s="98">
        <v>51</v>
      </c>
      <c r="AL838" s="76">
        <v>6</v>
      </c>
      <c r="AM838" s="76">
        <v>13</v>
      </c>
      <c r="AN838" s="77">
        <v>32</v>
      </c>
      <c r="AO838" s="77">
        <v>76</v>
      </c>
      <c r="AP838" s="77">
        <v>134</v>
      </c>
      <c r="AQ838" s="77">
        <v>8</v>
      </c>
      <c r="AR838" s="77">
        <f t="shared" ref="AR838:AR901" si="688">AN838+AO838+AP838+AQ838</f>
        <v>250</v>
      </c>
      <c r="AS838" s="77">
        <v>43</v>
      </c>
      <c r="AT838" s="78">
        <v>4</v>
      </c>
      <c r="AU838" s="79">
        <v>9</v>
      </c>
      <c r="AV838" s="80">
        <f t="shared" si="663"/>
        <v>36.694677871148457</v>
      </c>
      <c r="AW838" s="80">
        <f t="shared" si="664"/>
        <v>43.209876543209873</v>
      </c>
      <c r="AX838" s="80">
        <f t="shared" si="665"/>
        <v>53.804347826086953</v>
      </c>
      <c r="AY838" s="81">
        <f t="shared" si="666"/>
        <v>18.497109826589593</v>
      </c>
      <c r="AZ838" s="81">
        <f t="shared" si="667"/>
        <v>34.389140271493211</v>
      </c>
      <c r="BA838" s="81">
        <f t="shared" si="668"/>
        <v>60.995850622406643</v>
      </c>
      <c r="BB838" s="81">
        <f t="shared" si="669"/>
        <v>48.268398268398265</v>
      </c>
      <c r="BC838" s="81">
        <f t="shared" si="670"/>
        <v>43.236714975845409</v>
      </c>
      <c r="BD838" s="82">
        <f t="shared" ref="BD838:BD901" si="689">(AI838+AJ838)-(AP838+AT838+AU838)</f>
        <v>94</v>
      </c>
      <c r="BE838" s="83">
        <v>7</v>
      </c>
      <c r="BF838" s="83">
        <v>16</v>
      </c>
      <c r="BG838" s="83">
        <v>29</v>
      </c>
      <c r="BH838" s="83">
        <v>78</v>
      </c>
      <c r="BI838" s="83">
        <v>147</v>
      </c>
      <c r="BJ838" s="83">
        <v>10</v>
      </c>
      <c r="BK838" s="77">
        <f t="shared" ref="BK838:BK901" si="690">BG838+BH838+BI838+BJ838</f>
        <v>264</v>
      </c>
      <c r="BL838" s="83">
        <f t="shared" si="671"/>
        <v>6</v>
      </c>
      <c r="BM838" s="84">
        <v>13</v>
      </c>
      <c r="BN838" s="83">
        <f t="shared" si="672"/>
        <v>15</v>
      </c>
      <c r="BO838" s="83">
        <f t="shared" si="673"/>
        <v>29</v>
      </c>
      <c r="BP838" s="83">
        <f t="shared" si="674"/>
        <v>70</v>
      </c>
      <c r="BQ838" s="83">
        <f t="shared" si="675"/>
        <v>144</v>
      </c>
      <c r="BR838" s="83">
        <f t="shared" si="676"/>
        <v>10</v>
      </c>
      <c r="BS838" s="77">
        <f t="shared" ref="BS838:BS901" si="691">BO838+BP838+BQ838+BR838</f>
        <v>253</v>
      </c>
      <c r="BT838" s="83">
        <f t="shared" si="677"/>
        <v>0</v>
      </c>
      <c r="BU838" s="77"/>
      <c r="BV838" s="83">
        <f t="shared" si="678"/>
        <v>0</v>
      </c>
      <c r="BW838" s="83">
        <f t="shared" si="679"/>
        <v>0</v>
      </c>
      <c r="BX838" s="83">
        <f t="shared" si="680"/>
        <v>0</v>
      </c>
      <c r="BY838" s="83">
        <f t="shared" si="681"/>
        <v>0</v>
      </c>
      <c r="BZ838" s="83">
        <f t="shared" si="682"/>
        <v>0</v>
      </c>
      <c r="CA838" s="77">
        <f t="shared" ref="CA838:CA901" si="692">BW838+BX838+BY838+BZ838</f>
        <v>0</v>
      </c>
      <c r="CC838" s="77"/>
      <c r="CI838" s="77">
        <f t="shared" ref="CI838:CI901" si="693">CE838+CF838+CG838+CH838</f>
        <v>0</v>
      </c>
      <c r="CP838" s="77">
        <f t="shared" ref="CP838:CP901" si="694">CL838+CM838+CN838+CO838</f>
        <v>0</v>
      </c>
      <c r="CQ838" s="85">
        <f t="shared" si="683"/>
        <v>1</v>
      </c>
      <c r="CR838" s="77"/>
      <c r="CS838" s="85">
        <f t="shared" si="650"/>
        <v>1</v>
      </c>
      <c r="CT838" s="85">
        <f t="shared" si="651"/>
        <v>0</v>
      </c>
      <c r="CU838" s="85">
        <f t="shared" si="652"/>
        <v>8</v>
      </c>
      <c r="CV838" s="85">
        <f t="shared" si="653"/>
        <v>3</v>
      </c>
      <c r="CW838" s="85">
        <f t="shared" si="649"/>
        <v>0</v>
      </c>
      <c r="CX838" s="77">
        <f t="shared" ref="CX838:CX901" si="695">CT838+CU838+CV838+CW838</f>
        <v>11</v>
      </c>
      <c r="CY838" s="85">
        <v>1</v>
      </c>
      <c r="CZ838" s="85">
        <v>1</v>
      </c>
      <c r="DA838" s="85">
        <v>0</v>
      </c>
      <c r="DB838" s="85">
        <v>8</v>
      </c>
      <c r="DC838" s="85">
        <v>3</v>
      </c>
      <c r="DD838" s="85">
        <v>0</v>
      </c>
      <c r="ET838" s="85">
        <v>5</v>
      </c>
      <c r="EU838" s="85">
        <v>9</v>
      </c>
      <c r="EV838" s="85">
        <v>0</v>
      </c>
      <c r="EW838" s="85">
        <v>19</v>
      </c>
      <c r="EX838" s="85">
        <v>114</v>
      </c>
      <c r="EY838" s="85">
        <v>10</v>
      </c>
      <c r="EZ838" s="85">
        <v>1</v>
      </c>
      <c r="FA838" s="85">
        <v>6</v>
      </c>
      <c r="FB838" s="85">
        <v>29</v>
      </c>
      <c r="FC838" s="85">
        <v>51</v>
      </c>
      <c r="FD838" s="85">
        <v>30</v>
      </c>
      <c r="FE838" s="85">
        <v>0</v>
      </c>
      <c r="FL838" s="86">
        <f t="shared" ref="FL838:FL901" si="696">IF(((AH838+AI838)*0.7)-(AO838+AP838+AQ838+AT838)&gt;0,((AH838+AI838)*0.7)-(AO838+AP838+AQ838+AT838),0)</f>
        <v>61.5</v>
      </c>
      <c r="FM838" s="99">
        <f t="shared" si="684"/>
        <v>3</v>
      </c>
      <c r="FN838" s="99">
        <f t="shared" si="685"/>
        <v>0</v>
      </c>
      <c r="FO838" s="100">
        <f t="shared" si="686"/>
        <v>0.51</v>
      </c>
      <c r="FP838" s="100">
        <f t="shared" si="687"/>
        <v>0</v>
      </c>
      <c r="FQ838" s="101">
        <v>7.5899798445148353E-2</v>
      </c>
      <c r="FR838" s="101">
        <v>8.410758047509273E-2</v>
      </c>
      <c r="FS838" s="101">
        <v>6.5164220824598149E-2</v>
      </c>
      <c r="FT838" s="100" t="s">
        <v>1548</v>
      </c>
      <c r="FU838" s="100" t="s">
        <v>1549</v>
      </c>
      <c r="FV838" s="100" t="s">
        <v>1550</v>
      </c>
      <c r="FW838" s="100" t="s">
        <v>1438</v>
      </c>
      <c r="FX838" s="100" t="s">
        <v>1551</v>
      </c>
      <c r="FY838" s="100" t="s">
        <v>1463</v>
      </c>
      <c r="FZ838" s="100" t="s">
        <v>1552</v>
      </c>
      <c r="GA838" s="100" t="s">
        <v>1482</v>
      </c>
      <c r="GB838" s="100"/>
    </row>
    <row r="839" spans="1:184" ht="15" hidden="1" customHeight="1" x14ac:dyDescent="0.25">
      <c r="A839" s="32" t="s">
        <v>820</v>
      </c>
      <c r="B839" s="90" t="s">
        <v>1062</v>
      </c>
      <c r="C839" s="41" t="str">
        <f>'[1]Özet tablo'!P838</f>
        <v>SİNOP</v>
      </c>
      <c r="D839" s="41"/>
      <c r="E839" s="41"/>
      <c r="F839" s="41"/>
      <c r="G839" s="91">
        <v>83</v>
      </c>
      <c r="H839" s="91">
        <v>315</v>
      </c>
      <c r="I839" s="91">
        <v>477</v>
      </c>
      <c r="J839" s="91">
        <v>875</v>
      </c>
      <c r="K839" s="92">
        <v>144</v>
      </c>
      <c r="L839" s="92">
        <v>357</v>
      </c>
      <c r="M839" s="92">
        <v>530</v>
      </c>
      <c r="N839" s="92">
        <v>1031</v>
      </c>
      <c r="O839" s="93">
        <v>14</v>
      </c>
      <c r="P839" s="40">
        <v>139</v>
      </c>
      <c r="Q839" s="94">
        <f t="shared" si="654"/>
        <v>156</v>
      </c>
      <c r="R839" s="95">
        <f t="shared" si="655"/>
        <v>0.1782857142857143</v>
      </c>
      <c r="S839" s="96">
        <v>482</v>
      </c>
      <c r="T839" s="96">
        <v>619</v>
      </c>
      <c r="U839" s="96">
        <v>469</v>
      </c>
      <c r="V839" s="96">
        <v>628</v>
      </c>
      <c r="W839" s="96">
        <v>1088</v>
      </c>
      <c r="X839" s="96">
        <v>1570</v>
      </c>
      <c r="Y839" s="73">
        <f t="shared" si="656"/>
        <v>29.875518672199171</v>
      </c>
      <c r="Z839" s="73">
        <f t="shared" si="657"/>
        <v>57.673667205169629</v>
      </c>
      <c r="AA839" s="73">
        <f t="shared" si="658"/>
        <v>86.353944562899784</v>
      </c>
      <c r="AB839" s="73">
        <f t="shared" si="659"/>
        <v>70.036764705882348</v>
      </c>
      <c r="AC839" s="73">
        <f t="shared" si="660"/>
        <v>57.70700636942675</v>
      </c>
      <c r="AD839" s="97">
        <f t="shared" si="661"/>
        <v>326</v>
      </c>
      <c r="AE839" s="40">
        <f t="shared" si="662"/>
        <v>64</v>
      </c>
      <c r="AF839" s="98">
        <v>623</v>
      </c>
      <c r="AG839" s="98">
        <v>514</v>
      </c>
      <c r="AH839" s="98">
        <v>631</v>
      </c>
      <c r="AI839" s="98">
        <v>479</v>
      </c>
      <c r="AJ839" s="98">
        <v>157</v>
      </c>
      <c r="AK839" s="98">
        <v>145</v>
      </c>
      <c r="AL839" s="76">
        <v>27</v>
      </c>
      <c r="AM839" s="76">
        <v>68</v>
      </c>
      <c r="AN839" s="77">
        <v>129</v>
      </c>
      <c r="AO839" s="77">
        <v>377</v>
      </c>
      <c r="AP839" s="77">
        <v>568</v>
      </c>
      <c r="AQ839" s="77">
        <v>38</v>
      </c>
      <c r="AR839" s="77">
        <f t="shared" si="688"/>
        <v>1112</v>
      </c>
      <c r="AS839" s="77">
        <v>183</v>
      </c>
      <c r="AT839" s="78">
        <v>1</v>
      </c>
      <c r="AU839" s="79">
        <v>16</v>
      </c>
      <c r="AV839" s="80">
        <f t="shared" si="663"/>
        <v>55.589123867069489</v>
      </c>
      <c r="AW839" s="80">
        <f t="shared" si="664"/>
        <v>72.072072072072075</v>
      </c>
      <c r="AX839" s="80">
        <f t="shared" si="665"/>
        <v>88.308977035490614</v>
      </c>
      <c r="AY839" s="81">
        <f t="shared" si="666"/>
        <v>25.097276264591439</v>
      </c>
      <c r="AZ839" s="81">
        <f t="shared" si="667"/>
        <v>59.746434231378764</v>
      </c>
      <c r="BA839" s="81">
        <f t="shared" si="668"/>
        <v>91.981132075471692</v>
      </c>
      <c r="BB839" s="81">
        <f t="shared" si="669"/>
        <v>75.927387529597482</v>
      </c>
      <c r="BC839" s="81">
        <f t="shared" si="670"/>
        <v>62.086956521739133</v>
      </c>
      <c r="BD839" s="82">
        <f t="shared" si="689"/>
        <v>51</v>
      </c>
      <c r="BE839" s="83">
        <v>28</v>
      </c>
      <c r="BF839" s="83">
        <v>82</v>
      </c>
      <c r="BG839" s="83">
        <v>138</v>
      </c>
      <c r="BH839" s="83">
        <v>357</v>
      </c>
      <c r="BI839" s="83">
        <v>584</v>
      </c>
      <c r="BJ839" s="83">
        <v>70</v>
      </c>
      <c r="BK839" s="77">
        <f t="shared" si="690"/>
        <v>1149</v>
      </c>
      <c r="BL839" s="83">
        <f t="shared" si="671"/>
        <v>19</v>
      </c>
      <c r="BM839" s="84">
        <v>45</v>
      </c>
      <c r="BN839" s="83">
        <f t="shared" si="672"/>
        <v>55</v>
      </c>
      <c r="BO839" s="83">
        <f t="shared" si="673"/>
        <v>68</v>
      </c>
      <c r="BP839" s="83">
        <f t="shared" si="674"/>
        <v>228</v>
      </c>
      <c r="BQ839" s="83">
        <f t="shared" si="675"/>
        <v>483</v>
      </c>
      <c r="BR839" s="83">
        <f t="shared" si="676"/>
        <v>63</v>
      </c>
      <c r="BS839" s="77">
        <f t="shared" si="691"/>
        <v>842</v>
      </c>
      <c r="BT839" s="83">
        <f t="shared" si="677"/>
        <v>7</v>
      </c>
      <c r="BU839" s="77">
        <v>19</v>
      </c>
      <c r="BV839" s="83">
        <f t="shared" si="678"/>
        <v>20</v>
      </c>
      <c r="BW839" s="83">
        <f t="shared" si="679"/>
        <v>35</v>
      </c>
      <c r="BX839" s="83">
        <f t="shared" si="680"/>
        <v>96</v>
      </c>
      <c r="BY839" s="83">
        <f t="shared" si="681"/>
        <v>82</v>
      </c>
      <c r="BZ839" s="83">
        <f t="shared" si="682"/>
        <v>6</v>
      </c>
      <c r="CA839" s="77">
        <f t="shared" si="692"/>
        <v>219</v>
      </c>
      <c r="CC839" s="77"/>
      <c r="CI839" s="77">
        <f t="shared" si="693"/>
        <v>0</v>
      </c>
      <c r="CP839" s="77">
        <f t="shared" si="694"/>
        <v>0</v>
      </c>
      <c r="CQ839" s="85">
        <f t="shared" si="683"/>
        <v>2</v>
      </c>
      <c r="CR839" s="77">
        <v>4</v>
      </c>
      <c r="CS839" s="85">
        <f t="shared" si="650"/>
        <v>7</v>
      </c>
      <c r="CT839" s="85">
        <f t="shared" si="651"/>
        <v>35</v>
      </c>
      <c r="CU839" s="85">
        <f t="shared" si="652"/>
        <v>33</v>
      </c>
      <c r="CV839" s="85">
        <f t="shared" si="653"/>
        <v>19</v>
      </c>
      <c r="CW839" s="85">
        <f t="shared" si="649"/>
        <v>1</v>
      </c>
      <c r="CX839" s="77">
        <f t="shared" si="695"/>
        <v>88</v>
      </c>
      <c r="CY839" s="85">
        <v>1</v>
      </c>
      <c r="CZ839" s="85">
        <v>4</v>
      </c>
      <c r="DA839" s="85">
        <v>16</v>
      </c>
      <c r="DB839" s="85">
        <v>22</v>
      </c>
      <c r="DC839" s="85">
        <v>10</v>
      </c>
      <c r="DD839" s="85">
        <v>1</v>
      </c>
      <c r="DE839" s="85">
        <v>1</v>
      </c>
      <c r="DF839" s="85">
        <v>3</v>
      </c>
      <c r="DG839" s="85">
        <v>19</v>
      </c>
      <c r="DH839" s="85">
        <v>11</v>
      </c>
      <c r="DI839" s="85">
        <v>9</v>
      </c>
      <c r="DJ839" s="85">
        <v>0</v>
      </c>
      <c r="DP839" s="85">
        <v>1</v>
      </c>
      <c r="DQ839" s="85">
        <v>2</v>
      </c>
      <c r="DR839" s="85">
        <v>7</v>
      </c>
      <c r="DS839" s="85">
        <v>8</v>
      </c>
      <c r="DT839" s="85">
        <v>12</v>
      </c>
      <c r="DU839" s="85">
        <v>2</v>
      </c>
      <c r="DV839" s="85">
        <v>1</v>
      </c>
      <c r="DW839" s="85">
        <v>2</v>
      </c>
      <c r="DX839" s="85">
        <v>2</v>
      </c>
      <c r="DY839" s="85">
        <v>14</v>
      </c>
      <c r="DZ839" s="85">
        <v>9</v>
      </c>
      <c r="EA839" s="85">
        <v>1</v>
      </c>
      <c r="EB839" s="85">
        <v>6</v>
      </c>
      <c r="EC839" s="85">
        <v>18</v>
      </c>
      <c r="ED839" s="85">
        <v>33</v>
      </c>
      <c r="EE839" s="85">
        <v>82</v>
      </c>
      <c r="EF839" s="85">
        <v>73</v>
      </c>
      <c r="EG839" s="85">
        <v>5</v>
      </c>
      <c r="ET839" s="85">
        <v>15</v>
      </c>
      <c r="EU839" s="85">
        <v>38</v>
      </c>
      <c r="EV839" s="85">
        <v>9</v>
      </c>
      <c r="EW839" s="85">
        <v>104</v>
      </c>
      <c r="EX839" s="85">
        <v>371</v>
      </c>
      <c r="EY839" s="85">
        <v>53</v>
      </c>
      <c r="EZ839" s="85">
        <v>3</v>
      </c>
      <c r="FA839" s="85">
        <v>15</v>
      </c>
      <c r="FB839" s="85">
        <v>52</v>
      </c>
      <c r="FC839" s="85">
        <v>116</v>
      </c>
      <c r="FD839" s="85">
        <v>100</v>
      </c>
      <c r="FE839" s="85">
        <v>8</v>
      </c>
      <c r="FL839" s="86">
        <f t="shared" si="696"/>
        <v>0</v>
      </c>
      <c r="FM839" s="99">
        <f t="shared" si="684"/>
        <v>0</v>
      </c>
      <c r="FN839" s="99">
        <f t="shared" si="685"/>
        <v>0</v>
      </c>
      <c r="FO839" s="100">
        <f t="shared" si="686"/>
        <v>0</v>
      </c>
      <c r="FP839" s="100">
        <f t="shared" si="687"/>
        <v>0</v>
      </c>
      <c r="FQ839" s="101">
        <v>-7.5704225352112742E-2</v>
      </c>
      <c r="FR839" s="101">
        <v>-0.1490384615384617</v>
      </c>
      <c r="FS839" s="101">
        <v>-0.35574229691876752</v>
      </c>
      <c r="FT839" s="100" t="s">
        <v>2092</v>
      </c>
      <c r="FU839" s="100" t="s">
        <v>2374</v>
      </c>
      <c r="FV839" s="100" t="s">
        <v>2245</v>
      </c>
      <c r="FW839" s="100" t="s">
        <v>2159</v>
      </c>
      <c r="FX839" s="100" t="s">
        <v>1539</v>
      </c>
      <c r="FY839" s="100" t="s">
        <v>2310</v>
      </c>
      <c r="FZ839" s="100" t="s">
        <v>1539</v>
      </c>
      <c r="GA839" s="100" t="s">
        <v>2366</v>
      </c>
      <c r="GB839" s="100"/>
    </row>
    <row r="840" spans="1:184" ht="12.75" hidden="1" customHeight="1" x14ac:dyDescent="0.25">
      <c r="A840" s="32" t="s">
        <v>820</v>
      </c>
      <c r="B840" s="90" t="s">
        <v>827</v>
      </c>
      <c r="C840" s="41" t="str">
        <f>'[1]Özet tablo'!P839</f>
        <v>SİNOP</v>
      </c>
      <c r="D840" s="41"/>
      <c r="E840" s="41"/>
      <c r="F840" s="41"/>
      <c r="G840" s="91">
        <v>1</v>
      </c>
      <c r="H840" s="91">
        <v>12</v>
      </c>
      <c r="I840" s="91">
        <v>14</v>
      </c>
      <c r="J840" s="91">
        <v>27</v>
      </c>
      <c r="K840" s="92">
        <v>0</v>
      </c>
      <c r="L840" s="92">
        <v>7</v>
      </c>
      <c r="M840" s="92">
        <v>19</v>
      </c>
      <c r="N840" s="92">
        <v>26</v>
      </c>
      <c r="O840" s="93"/>
      <c r="P840" s="40">
        <v>2</v>
      </c>
      <c r="Q840" s="94">
        <f t="shared" si="654"/>
        <v>-1</v>
      </c>
      <c r="R840" s="95">
        <f t="shared" si="655"/>
        <v>-3.7037037037037035E-2</v>
      </c>
      <c r="S840" s="96">
        <v>16</v>
      </c>
      <c r="T840" s="96">
        <v>36</v>
      </c>
      <c r="U840" s="96">
        <v>23</v>
      </c>
      <c r="V840" s="96">
        <v>31</v>
      </c>
      <c r="W840" s="96">
        <v>59</v>
      </c>
      <c r="X840" s="96">
        <v>75</v>
      </c>
      <c r="Y840" s="73">
        <f t="shared" si="656"/>
        <v>0</v>
      </c>
      <c r="Z840" s="73">
        <f t="shared" si="657"/>
        <v>19.444444444444446</v>
      </c>
      <c r="AA840" s="73">
        <f t="shared" si="658"/>
        <v>73.91304347826086</v>
      </c>
      <c r="AB840" s="73">
        <f t="shared" si="659"/>
        <v>40.677966101694921</v>
      </c>
      <c r="AC840" s="73">
        <f t="shared" si="660"/>
        <v>32</v>
      </c>
      <c r="AD840" s="97">
        <f t="shared" si="661"/>
        <v>35</v>
      </c>
      <c r="AE840" s="40">
        <f t="shared" si="662"/>
        <v>6</v>
      </c>
      <c r="AF840" s="98">
        <v>38</v>
      </c>
      <c r="AG840" s="98">
        <v>29</v>
      </c>
      <c r="AH840" s="98">
        <v>36</v>
      </c>
      <c r="AI840" s="98">
        <v>32</v>
      </c>
      <c r="AJ840" s="98">
        <v>10</v>
      </c>
      <c r="AK840" s="98">
        <v>10</v>
      </c>
      <c r="AL840" s="76">
        <v>1</v>
      </c>
      <c r="AM840" s="76">
        <v>1</v>
      </c>
      <c r="AN840" s="77">
        <v>1</v>
      </c>
      <c r="AO840" s="77">
        <v>7</v>
      </c>
      <c r="AP840" s="77">
        <v>16</v>
      </c>
      <c r="AQ840" s="77">
        <v>0</v>
      </c>
      <c r="AR840" s="77">
        <f t="shared" si="688"/>
        <v>24</v>
      </c>
      <c r="AS840" s="77">
        <v>1</v>
      </c>
      <c r="AT840" s="77"/>
      <c r="AU840" s="79">
        <v>4</v>
      </c>
      <c r="AV840" s="80">
        <f t="shared" si="663"/>
        <v>26.229508196721312</v>
      </c>
      <c r="AW840" s="80">
        <f t="shared" si="664"/>
        <v>32.352941176470587</v>
      </c>
      <c r="AX840" s="80">
        <f t="shared" si="665"/>
        <v>46.875</v>
      </c>
      <c r="AY840" s="81">
        <f t="shared" si="666"/>
        <v>3.4482758620689653</v>
      </c>
      <c r="AZ840" s="81">
        <f t="shared" si="667"/>
        <v>19.444444444444446</v>
      </c>
      <c r="BA840" s="81">
        <f t="shared" si="668"/>
        <v>47.619047619047613</v>
      </c>
      <c r="BB840" s="81">
        <f t="shared" si="669"/>
        <v>34.615384615384613</v>
      </c>
      <c r="BC840" s="81">
        <f t="shared" si="670"/>
        <v>29.577464788732392</v>
      </c>
      <c r="BD840" s="82">
        <f t="shared" si="689"/>
        <v>22</v>
      </c>
      <c r="BE840" s="83">
        <v>1</v>
      </c>
      <c r="BF840" s="83">
        <v>1</v>
      </c>
      <c r="BG840" s="83">
        <v>0</v>
      </c>
      <c r="BH840" s="83">
        <v>6</v>
      </c>
      <c r="BI840" s="83">
        <v>17</v>
      </c>
      <c r="BJ840" s="83">
        <v>1</v>
      </c>
      <c r="BK840" s="77">
        <f t="shared" si="690"/>
        <v>24</v>
      </c>
      <c r="BL840" s="83">
        <f t="shared" si="671"/>
        <v>1</v>
      </c>
      <c r="BM840" s="84">
        <v>1</v>
      </c>
      <c r="BN840" s="83">
        <f t="shared" si="672"/>
        <v>1</v>
      </c>
      <c r="BO840" s="83">
        <f t="shared" si="673"/>
        <v>0</v>
      </c>
      <c r="BP840" s="83">
        <f t="shared" si="674"/>
        <v>6</v>
      </c>
      <c r="BQ840" s="83">
        <f t="shared" si="675"/>
        <v>17</v>
      </c>
      <c r="BR840" s="83">
        <f t="shared" si="676"/>
        <v>1</v>
      </c>
      <c r="BS840" s="77">
        <f t="shared" si="691"/>
        <v>24</v>
      </c>
      <c r="BT840" s="83">
        <f t="shared" si="677"/>
        <v>0</v>
      </c>
      <c r="BU840" s="77"/>
      <c r="BV840" s="83">
        <f t="shared" si="678"/>
        <v>0</v>
      </c>
      <c r="BW840" s="83">
        <f t="shared" si="679"/>
        <v>0</v>
      </c>
      <c r="BX840" s="83">
        <f t="shared" si="680"/>
        <v>0</v>
      </c>
      <c r="BY840" s="83">
        <f t="shared" si="681"/>
        <v>0</v>
      </c>
      <c r="BZ840" s="83">
        <f t="shared" si="682"/>
        <v>0</v>
      </c>
      <c r="CA840" s="77">
        <f t="shared" si="692"/>
        <v>0</v>
      </c>
      <c r="CC840" s="77"/>
      <c r="CI840" s="77">
        <f t="shared" si="693"/>
        <v>0</v>
      </c>
      <c r="CP840" s="77">
        <f t="shared" si="694"/>
        <v>0</v>
      </c>
      <c r="CQ840" s="85">
        <f t="shared" si="683"/>
        <v>0</v>
      </c>
      <c r="CR840" s="77"/>
      <c r="CS840" s="85">
        <f t="shared" si="650"/>
        <v>0</v>
      </c>
      <c r="CT840" s="85">
        <f t="shared" si="651"/>
        <v>0</v>
      </c>
      <c r="CU840" s="85">
        <f t="shared" si="652"/>
        <v>0</v>
      </c>
      <c r="CV840" s="85">
        <f t="shared" si="653"/>
        <v>0</v>
      </c>
      <c r="CW840" s="85">
        <f t="shared" si="649"/>
        <v>0</v>
      </c>
      <c r="CX840" s="77">
        <f t="shared" si="695"/>
        <v>0</v>
      </c>
      <c r="ET840" s="85">
        <v>1</v>
      </c>
      <c r="EU840" s="85">
        <v>1</v>
      </c>
      <c r="EV840" s="85">
        <v>0</v>
      </c>
      <c r="EW840" s="85">
        <v>6</v>
      </c>
      <c r="EX840" s="85">
        <v>17</v>
      </c>
      <c r="EY840" s="85">
        <v>1</v>
      </c>
      <c r="FL840" s="86">
        <f t="shared" si="696"/>
        <v>24.599999999999994</v>
      </c>
      <c r="FM840" s="99">
        <f t="shared" si="684"/>
        <v>1</v>
      </c>
      <c r="FN840" s="99">
        <f t="shared" si="685"/>
        <v>0</v>
      </c>
      <c r="FO840" s="100">
        <f t="shared" si="686"/>
        <v>0.17</v>
      </c>
      <c r="FP840" s="100">
        <f t="shared" si="687"/>
        <v>0</v>
      </c>
      <c r="FQ840" s="101">
        <v>0.16161204966415624</v>
      </c>
      <c r="FR840" s="101">
        <v>5.7040100701312796E-2</v>
      </c>
      <c r="FS840" s="101">
        <v>6.9860279441117737E-2</v>
      </c>
      <c r="FT840" s="100" t="s">
        <v>1888</v>
      </c>
      <c r="FU840" s="100" t="s">
        <v>1803</v>
      </c>
      <c r="FV840" s="100" t="s">
        <v>2209</v>
      </c>
      <c r="FW840" s="100" t="s">
        <v>1690</v>
      </c>
      <c r="FX840" s="100" t="s">
        <v>1914</v>
      </c>
      <c r="FY840" s="100" t="s">
        <v>1702</v>
      </c>
      <c r="FZ840" s="100" t="s">
        <v>1981</v>
      </c>
      <c r="GA840" s="100" t="s">
        <v>1770</v>
      </c>
      <c r="GB840" s="100"/>
    </row>
    <row r="841" spans="1:184" hidden="1" x14ac:dyDescent="0.25">
      <c r="A841" s="32" t="s">
        <v>820</v>
      </c>
      <c r="B841" s="90" t="s">
        <v>828</v>
      </c>
      <c r="C841" s="41" t="str">
        <f>'[1]Özet tablo'!P840</f>
        <v>SİNOP</v>
      </c>
      <c r="D841" s="41"/>
      <c r="E841" s="41"/>
      <c r="F841" s="41"/>
      <c r="G841" s="91">
        <v>10</v>
      </c>
      <c r="H841" s="91">
        <v>62</v>
      </c>
      <c r="I841" s="91">
        <v>94</v>
      </c>
      <c r="J841" s="91">
        <v>166</v>
      </c>
      <c r="K841" s="92">
        <v>21</v>
      </c>
      <c r="L841" s="92">
        <v>67</v>
      </c>
      <c r="M841" s="92">
        <v>108</v>
      </c>
      <c r="N841" s="92">
        <v>196</v>
      </c>
      <c r="O841" s="93">
        <v>5</v>
      </c>
      <c r="P841" s="40">
        <v>14</v>
      </c>
      <c r="Q841" s="94">
        <f t="shared" si="654"/>
        <v>30</v>
      </c>
      <c r="R841" s="95">
        <f t="shared" si="655"/>
        <v>0.18072289156626506</v>
      </c>
      <c r="S841" s="96">
        <v>136</v>
      </c>
      <c r="T841" s="96">
        <v>169</v>
      </c>
      <c r="U841" s="96">
        <v>134</v>
      </c>
      <c r="V841" s="96">
        <v>168</v>
      </c>
      <c r="W841" s="96">
        <v>303</v>
      </c>
      <c r="X841" s="96">
        <v>439</v>
      </c>
      <c r="Y841" s="73">
        <f t="shared" si="656"/>
        <v>15.441176470588236</v>
      </c>
      <c r="Z841" s="73">
        <f t="shared" si="657"/>
        <v>39.644970414201183</v>
      </c>
      <c r="AA841" s="73">
        <f t="shared" si="658"/>
        <v>73.880597014925371</v>
      </c>
      <c r="AB841" s="73">
        <f t="shared" si="659"/>
        <v>54.78547854785478</v>
      </c>
      <c r="AC841" s="73">
        <f t="shared" si="660"/>
        <v>42.596810933940773</v>
      </c>
      <c r="AD841" s="97">
        <f t="shared" si="661"/>
        <v>137</v>
      </c>
      <c r="AE841" s="40">
        <f t="shared" si="662"/>
        <v>35</v>
      </c>
      <c r="AF841" s="98">
        <v>161</v>
      </c>
      <c r="AG841" s="98">
        <v>122</v>
      </c>
      <c r="AH841" s="98">
        <v>168</v>
      </c>
      <c r="AI841" s="98">
        <v>132</v>
      </c>
      <c r="AJ841" s="98">
        <v>35</v>
      </c>
      <c r="AK841" s="98">
        <v>36</v>
      </c>
      <c r="AL841" s="76">
        <v>7</v>
      </c>
      <c r="AM841" s="76">
        <v>11</v>
      </c>
      <c r="AN841" s="77">
        <v>11</v>
      </c>
      <c r="AO841" s="77">
        <v>62</v>
      </c>
      <c r="AP841" s="77">
        <v>116</v>
      </c>
      <c r="AQ841" s="77">
        <v>0</v>
      </c>
      <c r="AR841" s="77">
        <f t="shared" si="688"/>
        <v>189</v>
      </c>
      <c r="AS841" s="77">
        <v>22</v>
      </c>
      <c r="AT841" s="78">
        <v>3</v>
      </c>
      <c r="AU841" s="79">
        <v>13</v>
      </c>
      <c r="AV841" s="80">
        <f t="shared" si="663"/>
        <v>41.338582677165356</v>
      </c>
      <c r="AW841" s="80">
        <f t="shared" si="664"/>
        <v>52</v>
      </c>
      <c r="AX841" s="80">
        <f t="shared" si="665"/>
        <v>71.212121212121218</v>
      </c>
      <c r="AY841" s="81">
        <f t="shared" si="666"/>
        <v>9.0163934426229506</v>
      </c>
      <c r="AZ841" s="81">
        <f t="shared" si="667"/>
        <v>36.904761904761905</v>
      </c>
      <c r="BA841" s="81">
        <f t="shared" si="668"/>
        <v>79.041916167664667</v>
      </c>
      <c r="BB841" s="81">
        <f t="shared" si="669"/>
        <v>57.910447761194028</v>
      </c>
      <c r="BC841" s="81">
        <f t="shared" si="670"/>
        <v>49.480968858131483</v>
      </c>
      <c r="BD841" s="82">
        <f t="shared" si="689"/>
        <v>35</v>
      </c>
      <c r="BE841" s="83">
        <v>7</v>
      </c>
      <c r="BF841" s="83">
        <v>14</v>
      </c>
      <c r="BG841" s="83">
        <v>14</v>
      </c>
      <c r="BH841" s="83">
        <v>56</v>
      </c>
      <c r="BI841" s="83">
        <v>123</v>
      </c>
      <c r="BJ841" s="83">
        <v>1</v>
      </c>
      <c r="BK841" s="77">
        <f t="shared" si="690"/>
        <v>194</v>
      </c>
      <c r="BL841" s="83">
        <f t="shared" si="671"/>
        <v>7</v>
      </c>
      <c r="BM841" s="84">
        <v>11</v>
      </c>
      <c r="BN841" s="83">
        <f t="shared" si="672"/>
        <v>14</v>
      </c>
      <c r="BO841" s="83">
        <f t="shared" si="673"/>
        <v>14</v>
      </c>
      <c r="BP841" s="83">
        <f t="shared" si="674"/>
        <v>56</v>
      </c>
      <c r="BQ841" s="83">
        <f t="shared" si="675"/>
        <v>123</v>
      </c>
      <c r="BR841" s="83">
        <f t="shared" si="676"/>
        <v>1</v>
      </c>
      <c r="BS841" s="77">
        <f t="shared" si="691"/>
        <v>194</v>
      </c>
      <c r="BT841" s="83">
        <f t="shared" si="677"/>
        <v>0</v>
      </c>
      <c r="BU841" s="77"/>
      <c r="BV841" s="83">
        <f t="shared" si="678"/>
        <v>0</v>
      </c>
      <c r="BW841" s="83">
        <f t="shared" si="679"/>
        <v>0</v>
      </c>
      <c r="BX841" s="83">
        <f t="shared" si="680"/>
        <v>0</v>
      </c>
      <c r="BY841" s="83">
        <f t="shared" si="681"/>
        <v>0</v>
      </c>
      <c r="BZ841" s="83">
        <f t="shared" si="682"/>
        <v>0</v>
      </c>
      <c r="CA841" s="77">
        <f t="shared" si="692"/>
        <v>0</v>
      </c>
      <c r="CC841" s="77"/>
      <c r="CI841" s="77">
        <f t="shared" si="693"/>
        <v>0</v>
      </c>
      <c r="CP841" s="77">
        <f t="shared" si="694"/>
        <v>0</v>
      </c>
      <c r="CQ841" s="85">
        <f t="shared" si="683"/>
        <v>0</v>
      </c>
      <c r="CR841" s="77"/>
      <c r="CS841" s="85">
        <f t="shared" si="650"/>
        <v>0</v>
      </c>
      <c r="CT841" s="85">
        <f t="shared" si="651"/>
        <v>0</v>
      </c>
      <c r="CU841" s="85">
        <f t="shared" si="652"/>
        <v>0</v>
      </c>
      <c r="CV841" s="85">
        <f t="shared" si="653"/>
        <v>0</v>
      </c>
      <c r="CW841" s="85">
        <f t="shared" si="649"/>
        <v>0</v>
      </c>
      <c r="CX841" s="77">
        <f t="shared" si="695"/>
        <v>0</v>
      </c>
      <c r="ET841" s="85">
        <v>6</v>
      </c>
      <c r="EU841" s="85">
        <v>9</v>
      </c>
      <c r="EV841" s="85">
        <v>3</v>
      </c>
      <c r="EW841" s="85">
        <v>25</v>
      </c>
      <c r="EX841" s="85">
        <v>100</v>
      </c>
      <c r="EY841" s="85">
        <v>1</v>
      </c>
      <c r="EZ841" s="85">
        <v>1</v>
      </c>
      <c r="FA841" s="85">
        <v>5</v>
      </c>
      <c r="FB841" s="85">
        <v>11</v>
      </c>
      <c r="FC841" s="85">
        <v>31</v>
      </c>
      <c r="FD841" s="85">
        <v>23</v>
      </c>
      <c r="FE841" s="85">
        <v>0</v>
      </c>
      <c r="FL841" s="86">
        <f t="shared" si="696"/>
        <v>29</v>
      </c>
      <c r="FM841" s="99">
        <f t="shared" si="684"/>
        <v>1</v>
      </c>
      <c r="FN841" s="99">
        <f t="shared" si="685"/>
        <v>0</v>
      </c>
      <c r="FO841" s="100">
        <f t="shared" si="686"/>
        <v>0.17</v>
      </c>
      <c r="FP841" s="100">
        <f t="shared" si="687"/>
        <v>0</v>
      </c>
      <c r="FQ841" s="101">
        <v>0.43589743589743601</v>
      </c>
      <c r="FR841" s="101">
        <v>2.8522039757994611E-2</v>
      </c>
      <c r="FS841" s="101">
        <v>0.18518518518518501</v>
      </c>
      <c r="FT841" s="100" t="s">
        <v>1681</v>
      </c>
      <c r="FU841" s="100" t="s">
        <v>2254</v>
      </c>
      <c r="FV841" s="100" t="s">
        <v>1797</v>
      </c>
      <c r="FW841" s="100" t="s">
        <v>2247</v>
      </c>
      <c r="FX841" s="100" t="s">
        <v>1503</v>
      </c>
      <c r="FY841" s="100" t="s">
        <v>2010</v>
      </c>
      <c r="FZ841" s="100" t="s">
        <v>2335</v>
      </c>
      <c r="GA841" s="100" t="s">
        <v>1473</v>
      </c>
      <c r="GB841" s="100"/>
    </row>
    <row r="842" spans="1:184" hidden="1" x14ac:dyDescent="0.25">
      <c r="A842" s="32" t="s">
        <v>829</v>
      </c>
      <c r="B842" s="90" t="s">
        <v>830</v>
      </c>
      <c r="C842" s="41" t="str">
        <f>'[1]Özet tablo'!P841</f>
        <v>SİVAS</v>
      </c>
      <c r="D842" s="41"/>
      <c r="E842" s="41"/>
      <c r="F842" s="41"/>
      <c r="G842" s="91">
        <v>0</v>
      </c>
      <c r="H842" s="91">
        <v>7</v>
      </c>
      <c r="I842" s="91">
        <v>12</v>
      </c>
      <c r="J842" s="91">
        <v>19</v>
      </c>
      <c r="K842" s="92">
        <v>0</v>
      </c>
      <c r="L842" s="92">
        <v>8</v>
      </c>
      <c r="M842" s="92">
        <v>12</v>
      </c>
      <c r="N842" s="92">
        <v>20</v>
      </c>
      <c r="O842" s="93">
        <v>6</v>
      </c>
      <c r="P842" s="40"/>
      <c r="Q842" s="94">
        <f t="shared" si="654"/>
        <v>1</v>
      </c>
      <c r="R842" s="95">
        <f t="shared" si="655"/>
        <v>5.2631578947368418E-2</v>
      </c>
      <c r="S842" s="96">
        <v>30</v>
      </c>
      <c r="T842" s="96">
        <v>38</v>
      </c>
      <c r="U842" s="96">
        <v>32</v>
      </c>
      <c r="V842" s="96">
        <v>47</v>
      </c>
      <c r="W842" s="96">
        <v>70</v>
      </c>
      <c r="X842" s="96">
        <v>100</v>
      </c>
      <c r="Y842" s="73">
        <f t="shared" si="656"/>
        <v>0</v>
      </c>
      <c r="Z842" s="73">
        <f t="shared" si="657"/>
        <v>21.052631578947366</v>
      </c>
      <c r="AA842" s="73">
        <f t="shared" si="658"/>
        <v>56.25</v>
      </c>
      <c r="AB842" s="73">
        <f t="shared" si="659"/>
        <v>37.142857142857146</v>
      </c>
      <c r="AC842" s="73">
        <f t="shared" si="660"/>
        <v>26</v>
      </c>
      <c r="AD842" s="97">
        <f t="shared" si="661"/>
        <v>44</v>
      </c>
      <c r="AE842" s="40">
        <f t="shared" si="662"/>
        <v>14</v>
      </c>
      <c r="AF842" s="98">
        <v>48</v>
      </c>
      <c r="AG842" s="98">
        <v>33</v>
      </c>
      <c r="AH842" s="98">
        <v>47</v>
      </c>
      <c r="AI842" s="98">
        <v>30</v>
      </c>
      <c r="AJ842" s="98">
        <v>12</v>
      </c>
      <c r="AK842" s="98">
        <v>13</v>
      </c>
      <c r="AL842" s="76">
        <v>1</v>
      </c>
      <c r="AM842" s="76">
        <v>1</v>
      </c>
      <c r="AN842" s="77">
        <v>0</v>
      </c>
      <c r="AO842" s="77">
        <v>6</v>
      </c>
      <c r="AP842" s="77">
        <v>18</v>
      </c>
      <c r="AQ842" s="77">
        <v>1</v>
      </c>
      <c r="AR842" s="77">
        <f t="shared" si="688"/>
        <v>25</v>
      </c>
      <c r="AS842" s="77">
        <v>2</v>
      </c>
      <c r="AT842" s="78">
        <v>1</v>
      </c>
      <c r="AU842" s="79">
        <v>9</v>
      </c>
      <c r="AV842" s="80">
        <f t="shared" si="663"/>
        <v>26.984126984126984</v>
      </c>
      <c r="AW842" s="80">
        <f t="shared" si="664"/>
        <v>29.870129870129869</v>
      </c>
      <c r="AX842" s="80">
        <f t="shared" si="665"/>
        <v>56.666666666666664</v>
      </c>
      <c r="AY842" s="81">
        <f t="shared" si="666"/>
        <v>0</v>
      </c>
      <c r="AZ842" s="81">
        <f t="shared" si="667"/>
        <v>12.76595744680851</v>
      </c>
      <c r="BA842" s="81">
        <f t="shared" si="668"/>
        <v>66.666666666666657</v>
      </c>
      <c r="BB842" s="81">
        <f t="shared" si="669"/>
        <v>38.202247191011232</v>
      </c>
      <c r="BC842" s="81">
        <f t="shared" si="670"/>
        <v>37.333333333333336</v>
      </c>
      <c r="BD842" s="82">
        <f t="shared" si="689"/>
        <v>14</v>
      </c>
      <c r="BE842" s="83">
        <v>1</v>
      </c>
      <c r="BF842" s="83">
        <v>1</v>
      </c>
      <c r="BG842" s="83">
        <v>0</v>
      </c>
      <c r="BH842" s="83">
        <v>6</v>
      </c>
      <c r="BI842" s="83">
        <v>16</v>
      </c>
      <c r="BJ842" s="83">
        <v>2</v>
      </c>
      <c r="BK842" s="77">
        <f t="shared" si="690"/>
        <v>24</v>
      </c>
      <c r="BL842" s="83">
        <f t="shared" si="671"/>
        <v>1</v>
      </c>
      <c r="BM842" s="84">
        <v>1</v>
      </c>
      <c r="BN842" s="83">
        <f t="shared" si="672"/>
        <v>1</v>
      </c>
      <c r="BO842" s="83">
        <f t="shared" si="673"/>
        <v>0</v>
      </c>
      <c r="BP842" s="83">
        <f t="shared" si="674"/>
        <v>6</v>
      </c>
      <c r="BQ842" s="83">
        <f t="shared" si="675"/>
        <v>16</v>
      </c>
      <c r="BR842" s="83">
        <f t="shared" si="676"/>
        <v>2</v>
      </c>
      <c r="BS842" s="77">
        <f t="shared" si="691"/>
        <v>24</v>
      </c>
      <c r="BT842" s="83">
        <f t="shared" si="677"/>
        <v>0</v>
      </c>
      <c r="BU842" s="77"/>
      <c r="BV842" s="83">
        <f t="shared" si="678"/>
        <v>0</v>
      </c>
      <c r="BW842" s="83">
        <f t="shared" si="679"/>
        <v>0</v>
      </c>
      <c r="BX842" s="83">
        <f t="shared" si="680"/>
        <v>0</v>
      </c>
      <c r="BY842" s="83">
        <f t="shared" si="681"/>
        <v>0</v>
      </c>
      <c r="BZ842" s="83">
        <f t="shared" si="682"/>
        <v>0</v>
      </c>
      <c r="CA842" s="77">
        <f t="shared" si="692"/>
        <v>0</v>
      </c>
      <c r="CC842" s="77"/>
      <c r="CI842" s="77">
        <f t="shared" si="693"/>
        <v>0</v>
      </c>
      <c r="CP842" s="77">
        <f t="shared" si="694"/>
        <v>0</v>
      </c>
      <c r="CQ842" s="85">
        <f t="shared" si="683"/>
        <v>0</v>
      </c>
      <c r="CR842" s="77"/>
      <c r="CS842" s="85">
        <f t="shared" si="650"/>
        <v>0</v>
      </c>
      <c r="CT842" s="85">
        <f t="shared" si="651"/>
        <v>0</v>
      </c>
      <c r="CU842" s="85">
        <f t="shared" si="652"/>
        <v>0</v>
      </c>
      <c r="CV842" s="85">
        <f t="shared" si="653"/>
        <v>0</v>
      </c>
      <c r="CW842" s="85">
        <f t="shared" si="649"/>
        <v>0</v>
      </c>
      <c r="CX842" s="77">
        <f t="shared" si="695"/>
        <v>0</v>
      </c>
      <c r="ET842" s="85">
        <v>1</v>
      </c>
      <c r="EU842" s="85">
        <v>1</v>
      </c>
      <c r="EV842" s="85">
        <v>0</v>
      </c>
      <c r="EW842" s="85">
        <v>6</v>
      </c>
      <c r="EX842" s="85">
        <v>16</v>
      </c>
      <c r="EY842" s="85">
        <v>2</v>
      </c>
      <c r="FL842" s="86">
        <f t="shared" si="696"/>
        <v>27.9</v>
      </c>
      <c r="FM842" s="99">
        <f t="shared" si="684"/>
        <v>1</v>
      </c>
      <c r="FN842" s="99">
        <f t="shared" si="685"/>
        <v>0</v>
      </c>
      <c r="FO842" s="100">
        <f t="shared" si="686"/>
        <v>0.17</v>
      </c>
      <c r="FP842" s="100">
        <f t="shared" si="687"/>
        <v>0</v>
      </c>
      <c r="FQ842" s="101">
        <v>0.41664970486464481</v>
      </c>
      <c r="FR842" s="101">
        <v>0.44177840508115745</v>
      </c>
      <c r="FS842" s="101">
        <v>0.37160865990682362</v>
      </c>
      <c r="FT842" s="100" t="s">
        <v>1817</v>
      </c>
      <c r="FU842" s="100" t="s">
        <v>1474</v>
      </c>
      <c r="FV842" s="100" t="s">
        <v>1619</v>
      </c>
      <c r="FW842" s="100" t="s">
        <v>1833</v>
      </c>
      <c r="FX842" s="100" t="s">
        <v>1708</v>
      </c>
      <c r="FY842" s="100" t="s">
        <v>1985</v>
      </c>
      <c r="FZ842" s="100" t="s">
        <v>1689</v>
      </c>
      <c r="GA842" s="100" t="s">
        <v>1650</v>
      </c>
      <c r="GB842" s="100"/>
    </row>
    <row r="843" spans="1:184" hidden="1" x14ac:dyDescent="0.25">
      <c r="A843" s="32" t="s">
        <v>829</v>
      </c>
      <c r="B843" s="90" t="s">
        <v>997</v>
      </c>
      <c r="C843" s="41" t="str">
        <f>'[1]Özet tablo'!P842</f>
        <v>SİVAS</v>
      </c>
      <c r="D843" s="41"/>
      <c r="E843" s="41"/>
      <c r="F843" s="41"/>
      <c r="G843" s="91">
        <v>17</v>
      </c>
      <c r="H843" s="91">
        <v>89</v>
      </c>
      <c r="I843" s="91">
        <v>68</v>
      </c>
      <c r="J843" s="91">
        <v>174</v>
      </c>
      <c r="K843" s="92">
        <v>14</v>
      </c>
      <c r="L843" s="92">
        <v>67</v>
      </c>
      <c r="M843" s="92">
        <v>74</v>
      </c>
      <c r="N843" s="92">
        <v>155</v>
      </c>
      <c r="O843" s="93">
        <v>21</v>
      </c>
      <c r="P843" s="40">
        <v>6</v>
      </c>
      <c r="Q843" s="94">
        <f t="shared" si="654"/>
        <v>-19</v>
      </c>
      <c r="R843" s="95">
        <f t="shared" si="655"/>
        <v>-0.10919540229885058</v>
      </c>
      <c r="S843" s="96">
        <v>140</v>
      </c>
      <c r="T843" s="96">
        <v>170</v>
      </c>
      <c r="U843" s="96">
        <v>154</v>
      </c>
      <c r="V843" s="96">
        <v>192</v>
      </c>
      <c r="W843" s="96">
        <v>324</v>
      </c>
      <c r="X843" s="96">
        <v>464</v>
      </c>
      <c r="Y843" s="73">
        <f t="shared" si="656"/>
        <v>10</v>
      </c>
      <c r="Z843" s="73">
        <f t="shared" si="657"/>
        <v>39.411764705882355</v>
      </c>
      <c r="AA843" s="73">
        <f t="shared" si="658"/>
        <v>57.792207792207797</v>
      </c>
      <c r="AB843" s="73">
        <f t="shared" si="659"/>
        <v>48.148148148148145</v>
      </c>
      <c r="AC843" s="73">
        <f t="shared" si="660"/>
        <v>36.637931034482754</v>
      </c>
      <c r="AD843" s="97">
        <f t="shared" si="661"/>
        <v>168</v>
      </c>
      <c r="AE843" s="40">
        <f t="shared" si="662"/>
        <v>65</v>
      </c>
      <c r="AF843" s="98">
        <v>158</v>
      </c>
      <c r="AG843" s="98">
        <v>125</v>
      </c>
      <c r="AH843" s="98">
        <v>163</v>
      </c>
      <c r="AI843" s="98">
        <v>128</v>
      </c>
      <c r="AJ843" s="98">
        <v>36</v>
      </c>
      <c r="AK843" s="98">
        <v>38</v>
      </c>
      <c r="AL843" s="76">
        <v>11</v>
      </c>
      <c r="AM843" s="76">
        <v>17</v>
      </c>
      <c r="AN843" s="77">
        <v>20</v>
      </c>
      <c r="AO843" s="77">
        <v>97</v>
      </c>
      <c r="AP843" s="77">
        <v>95</v>
      </c>
      <c r="AQ843" s="77">
        <v>0</v>
      </c>
      <c r="AR843" s="77">
        <f t="shared" si="688"/>
        <v>212</v>
      </c>
      <c r="AS843" s="77">
        <v>8</v>
      </c>
      <c r="AT843" s="78">
        <v>12</v>
      </c>
      <c r="AU843" s="79">
        <v>23</v>
      </c>
      <c r="AV843" s="80">
        <f t="shared" si="663"/>
        <v>42.292490118577078</v>
      </c>
      <c r="AW843" s="80">
        <f t="shared" si="664"/>
        <v>63.230240549828174</v>
      </c>
      <c r="AX843" s="80">
        <f t="shared" si="665"/>
        <v>67.96875</v>
      </c>
      <c r="AY843" s="81">
        <f t="shared" si="666"/>
        <v>16</v>
      </c>
      <c r="AZ843" s="81">
        <f t="shared" si="667"/>
        <v>59.509202453987733</v>
      </c>
      <c r="BA843" s="81">
        <f t="shared" si="668"/>
        <v>79.268292682926827</v>
      </c>
      <c r="BB843" s="81">
        <f t="shared" si="669"/>
        <v>69.418960244648318</v>
      </c>
      <c r="BC843" s="81">
        <f t="shared" si="670"/>
        <v>51.903114186851205</v>
      </c>
      <c r="BD843" s="82">
        <f t="shared" si="689"/>
        <v>34</v>
      </c>
      <c r="BE843" s="83">
        <v>11</v>
      </c>
      <c r="BF843" s="83">
        <v>15</v>
      </c>
      <c r="BG843" s="83">
        <v>18</v>
      </c>
      <c r="BH843" s="83">
        <v>91</v>
      </c>
      <c r="BI843" s="83">
        <v>99</v>
      </c>
      <c r="BJ843" s="83">
        <v>2</v>
      </c>
      <c r="BK843" s="77">
        <f t="shared" si="690"/>
        <v>210</v>
      </c>
      <c r="BL843" s="83">
        <f t="shared" si="671"/>
        <v>11</v>
      </c>
      <c r="BM843" s="84">
        <v>17</v>
      </c>
      <c r="BN843" s="83">
        <f t="shared" si="672"/>
        <v>15</v>
      </c>
      <c r="BO843" s="83">
        <f t="shared" si="673"/>
        <v>18</v>
      </c>
      <c r="BP843" s="83">
        <f t="shared" si="674"/>
        <v>91</v>
      </c>
      <c r="BQ843" s="83">
        <f t="shared" si="675"/>
        <v>99</v>
      </c>
      <c r="BR843" s="83">
        <f t="shared" si="676"/>
        <v>2</v>
      </c>
      <c r="BS843" s="77">
        <f t="shared" si="691"/>
        <v>210</v>
      </c>
      <c r="BT843" s="83">
        <f t="shared" si="677"/>
        <v>0</v>
      </c>
      <c r="BU843" s="77"/>
      <c r="BV843" s="83">
        <f t="shared" si="678"/>
        <v>0</v>
      </c>
      <c r="BW843" s="83">
        <f t="shared" si="679"/>
        <v>0</v>
      </c>
      <c r="BX843" s="83">
        <f t="shared" si="680"/>
        <v>0</v>
      </c>
      <c r="BY843" s="83">
        <f t="shared" si="681"/>
        <v>0</v>
      </c>
      <c r="BZ843" s="83">
        <f t="shared" si="682"/>
        <v>0</v>
      </c>
      <c r="CA843" s="77">
        <f t="shared" si="692"/>
        <v>0</v>
      </c>
      <c r="CC843" s="77"/>
      <c r="CI843" s="77">
        <f t="shared" si="693"/>
        <v>0</v>
      </c>
      <c r="CP843" s="77">
        <f t="shared" si="694"/>
        <v>0</v>
      </c>
      <c r="CQ843" s="85">
        <f t="shared" si="683"/>
        <v>0</v>
      </c>
      <c r="CR843" s="77"/>
      <c r="CS843" s="85">
        <f t="shared" si="650"/>
        <v>0</v>
      </c>
      <c r="CT843" s="85">
        <f t="shared" si="651"/>
        <v>0</v>
      </c>
      <c r="CU843" s="85">
        <f t="shared" si="652"/>
        <v>0</v>
      </c>
      <c r="CV843" s="85">
        <f t="shared" si="653"/>
        <v>0</v>
      </c>
      <c r="CW843" s="85">
        <f t="shared" si="649"/>
        <v>0</v>
      </c>
      <c r="CX843" s="77">
        <f t="shared" si="695"/>
        <v>0</v>
      </c>
      <c r="ET843" s="85">
        <v>10</v>
      </c>
      <c r="EU843" s="85">
        <v>10</v>
      </c>
      <c r="EV843" s="85">
        <v>13</v>
      </c>
      <c r="EW843" s="85">
        <v>48</v>
      </c>
      <c r="EX843" s="85">
        <v>55</v>
      </c>
      <c r="EY843" s="85">
        <v>2</v>
      </c>
      <c r="EZ843" s="85">
        <v>1</v>
      </c>
      <c r="FA843" s="85">
        <v>5</v>
      </c>
      <c r="FB843" s="85">
        <v>5</v>
      </c>
      <c r="FC843" s="85">
        <v>43</v>
      </c>
      <c r="FD843" s="85">
        <v>44</v>
      </c>
      <c r="FE843" s="85">
        <v>0</v>
      </c>
      <c r="FL843" s="86">
        <f t="shared" si="696"/>
        <v>0</v>
      </c>
      <c r="FM843" s="99">
        <f t="shared" si="684"/>
        <v>0</v>
      </c>
      <c r="FN843" s="99">
        <f t="shared" si="685"/>
        <v>0</v>
      </c>
      <c r="FO843" s="100">
        <f t="shared" si="686"/>
        <v>0</v>
      </c>
      <c r="FP843" s="100">
        <f t="shared" si="687"/>
        <v>0</v>
      </c>
      <c r="FQ843" s="101">
        <v>0.78720012146978458</v>
      </c>
      <c r="FR843" s="101">
        <v>0.62594268476621451</v>
      </c>
      <c r="FS843" s="101">
        <v>0.37342284986688268</v>
      </c>
      <c r="FT843" s="100" t="s">
        <v>1425</v>
      </c>
      <c r="FU843" s="100" t="s">
        <v>1462</v>
      </c>
      <c r="FV843" s="100" t="s">
        <v>1497</v>
      </c>
      <c r="FW843" s="100" t="s">
        <v>2312</v>
      </c>
      <c r="FX843" s="100" t="s">
        <v>1485</v>
      </c>
      <c r="FY843" s="100" t="s">
        <v>1893</v>
      </c>
      <c r="FZ843" s="100" t="s">
        <v>1714</v>
      </c>
      <c r="GA843" s="100" t="s">
        <v>2250</v>
      </c>
      <c r="GB843" s="100"/>
    </row>
    <row r="844" spans="1:184" hidden="1" x14ac:dyDescent="0.25">
      <c r="A844" s="32" t="s">
        <v>829</v>
      </c>
      <c r="B844" s="90" t="s">
        <v>831</v>
      </c>
      <c r="C844" s="41" t="str">
        <f>'[1]Özet tablo'!P843</f>
        <v>SİVAS</v>
      </c>
      <c r="D844" s="41"/>
      <c r="E844" s="41"/>
      <c r="F844" s="41"/>
      <c r="G844" s="91">
        <v>10</v>
      </c>
      <c r="H844" s="91">
        <v>36</v>
      </c>
      <c r="I844" s="91">
        <v>26</v>
      </c>
      <c r="J844" s="91">
        <v>72</v>
      </c>
      <c r="K844" s="92">
        <v>4</v>
      </c>
      <c r="L844" s="92">
        <v>32</v>
      </c>
      <c r="M844" s="92">
        <v>52</v>
      </c>
      <c r="N844" s="92">
        <v>88</v>
      </c>
      <c r="O844" s="93">
        <v>15</v>
      </c>
      <c r="P844" s="40">
        <v>14</v>
      </c>
      <c r="Q844" s="94">
        <f t="shared" si="654"/>
        <v>16</v>
      </c>
      <c r="R844" s="95">
        <f t="shared" si="655"/>
        <v>0.22222222222222221</v>
      </c>
      <c r="S844" s="96">
        <v>133</v>
      </c>
      <c r="T844" s="96">
        <v>167</v>
      </c>
      <c r="U844" s="96">
        <v>113</v>
      </c>
      <c r="V844" s="96">
        <v>144</v>
      </c>
      <c r="W844" s="96">
        <v>280</v>
      </c>
      <c r="X844" s="96">
        <v>413</v>
      </c>
      <c r="Y844" s="73">
        <f t="shared" si="656"/>
        <v>3.007518796992481</v>
      </c>
      <c r="Z844" s="73">
        <f t="shared" si="657"/>
        <v>19.161676646706589</v>
      </c>
      <c r="AA844" s="73">
        <f t="shared" si="658"/>
        <v>46.902654867256636</v>
      </c>
      <c r="AB844" s="73">
        <f t="shared" si="659"/>
        <v>30.357142857142854</v>
      </c>
      <c r="AC844" s="73">
        <f t="shared" si="660"/>
        <v>21.54963680387409</v>
      </c>
      <c r="AD844" s="97">
        <f t="shared" si="661"/>
        <v>195</v>
      </c>
      <c r="AE844" s="40">
        <f t="shared" si="662"/>
        <v>60</v>
      </c>
      <c r="AF844" s="98">
        <v>155</v>
      </c>
      <c r="AG844" s="98">
        <v>133</v>
      </c>
      <c r="AH844" s="98">
        <v>149</v>
      </c>
      <c r="AI844" s="98">
        <v>130</v>
      </c>
      <c r="AJ844" s="98">
        <v>33</v>
      </c>
      <c r="AK844" s="98">
        <v>31</v>
      </c>
      <c r="AL844" s="76">
        <v>5</v>
      </c>
      <c r="AM844" s="76">
        <v>11</v>
      </c>
      <c r="AN844" s="77">
        <v>9</v>
      </c>
      <c r="AO844" s="77">
        <v>49</v>
      </c>
      <c r="AP844" s="77">
        <v>97</v>
      </c>
      <c r="AQ844" s="77">
        <v>0</v>
      </c>
      <c r="AR844" s="77">
        <f t="shared" si="688"/>
        <v>155</v>
      </c>
      <c r="AS844" s="77">
        <v>14</v>
      </c>
      <c r="AT844" s="78">
        <v>2</v>
      </c>
      <c r="AU844" s="79">
        <v>6</v>
      </c>
      <c r="AV844" s="80">
        <f t="shared" si="663"/>
        <v>34.980988593155892</v>
      </c>
      <c r="AW844" s="80">
        <f t="shared" si="664"/>
        <v>47.311827956989248</v>
      </c>
      <c r="AX844" s="80">
        <f t="shared" si="665"/>
        <v>63.84615384615384</v>
      </c>
      <c r="AY844" s="81">
        <f t="shared" si="666"/>
        <v>6.7669172932330826</v>
      </c>
      <c r="AZ844" s="81">
        <f t="shared" si="667"/>
        <v>32.885906040268459</v>
      </c>
      <c r="BA844" s="81">
        <f t="shared" si="668"/>
        <v>64.417177914110425</v>
      </c>
      <c r="BB844" s="81">
        <f t="shared" si="669"/>
        <v>49.358974358974365</v>
      </c>
      <c r="BC844" s="81">
        <f t="shared" si="670"/>
        <v>38.513513513513516</v>
      </c>
      <c r="BD844" s="82">
        <f t="shared" si="689"/>
        <v>58</v>
      </c>
      <c r="BE844" s="83">
        <v>5</v>
      </c>
      <c r="BF844" s="83">
        <v>10</v>
      </c>
      <c r="BG844" s="83">
        <v>9</v>
      </c>
      <c r="BH844" s="83">
        <v>46</v>
      </c>
      <c r="BI844" s="83">
        <v>95</v>
      </c>
      <c r="BJ844" s="83">
        <v>0</v>
      </c>
      <c r="BK844" s="77">
        <f t="shared" si="690"/>
        <v>150</v>
      </c>
      <c r="BL844" s="83">
        <f t="shared" si="671"/>
        <v>4</v>
      </c>
      <c r="BM844" s="84">
        <v>9</v>
      </c>
      <c r="BN844" s="83">
        <f t="shared" si="672"/>
        <v>8</v>
      </c>
      <c r="BO844" s="83">
        <f t="shared" si="673"/>
        <v>9</v>
      </c>
      <c r="BP844" s="83">
        <f t="shared" si="674"/>
        <v>34</v>
      </c>
      <c r="BQ844" s="83">
        <f t="shared" si="675"/>
        <v>83</v>
      </c>
      <c r="BR844" s="83">
        <f t="shared" si="676"/>
        <v>0</v>
      </c>
      <c r="BS844" s="77">
        <f t="shared" si="691"/>
        <v>126</v>
      </c>
      <c r="BT844" s="83">
        <f t="shared" si="677"/>
        <v>0</v>
      </c>
      <c r="BU844" s="77"/>
      <c r="BV844" s="83">
        <f t="shared" si="678"/>
        <v>0</v>
      </c>
      <c r="BW844" s="83">
        <f t="shared" si="679"/>
        <v>0</v>
      </c>
      <c r="BX844" s="83">
        <f t="shared" si="680"/>
        <v>0</v>
      </c>
      <c r="BY844" s="83">
        <f t="shared" si="681"/>
        <v>0</v>
      </c>
      <c r="BZ844" s="83">
        <f t="shared" si="682"/>
        <v>0</v>
      </c>
      <c r="CA844" s="77">
        <f t="shared" si="692"/>
        <v>0</v>
      </c>
      <c r="CC844" s="77"/>
      <c r="CI844" s="77">
        <f t="shared" si="693"/>
        <v>0</v>
      </c>
      <c r="CP844" s="77">
        <f t="shared" si="694"/>
        <v>0</v>
      </c>
      <c r="CQ844" s="85">
        <f t="shared" si="683"/>
        <v>1</v>
      </c>
      <c r="CR844" s="77">
        <v>2</v>
      </c>
      <c r="CS844" s="85">
        <f t="shared" si="650"/>
        <v>2</v>
      </c>
      <c r="CT844" s="85">
        <f t="shared" si="651"/>
        <v>0</v>
      </c>
      <c r="CU844" s="85">
        <f t="shared" si="652"/>
        <v>12</v>
      </c>
      <c r="CV844" s="85">
        <f t="shared" si="653"/>
        <v>12</v>
      </c>
      <c r="CW844" s="85">
        <f t="shared" si="649"/>
        <v>0</v>
      </c>
      <c r="CX844" s="77">
        <f t="shared" si="695"/>
        <v>24</v>
      </c>
      <c r="CY844" s="85">
        <v>1</v>
      </c>
      <c r="CZ844" s="85">
        <v>2</v>
      </c>
      <c r="DA844" s="85">
        <v>0</v>
      </c>
      <c r="DB844" s="85">
        <v>12</v>
      </c>
      <c r="DC844" s="85">
        <v>12</v>
      </c>
      <c r="DD844" s="85">
        <v>0</v>
      </c>
      <c r="ET844" s="85">
        <v>3</v>
      </c>
      <c r="EU844" s="85">
        <v>3</v>
      </c>
      <c r="EV844" s="85">
        <v>0</v>
      </c>
      <c r="EW844" s="85">
        <v>11</v>
      </c>
      <c r="EX844" s="85">
        <v>33</v>
      </c>
      <c r="EY844" s="85">
        <v>0</v>
      </c>
      <c r="EZ844" s="85">
        <v>1</v>
      </c>
      <c r="FA844" s="85">
        <v>5</v>
      </c>
      <c r="FB844" s="85">
        <v>9</v>
      </c>
      <c r="FC844" s="85">
        <v>23</v>
      </c>
      <c r="FD844" s="85">
        <v>50</v>
      </c>
      <c r="FE844" s="85">
        <v>0</v>
      </c>
      <c r="FL844" s="86">
        <f t="shared" si="696"/>
        <v>47.299999999999983</v>
      </c>
      <c r="FM844" s="99">
        <f t="shared" si="684"/>
        <v>2</v>
      </c>
      <c r="FN844" s="99">
        <f t="shared" si="685"/>
        <v>0</v>
      </c>
      <c r="FO844" s="100">
        <f t="shared" si="686"/>
        <v>0.34</v>
      </c>
      <c r="FP844" s="100">
        <f t="shared" si="687"/>
        <v>0</v>
      </c>
      <c r="FQ844" s="101">
        <v>0.4826388888888889</v>
      </c>
      <c r="FR844" s="101">
        <v>-5.9701492537313328E-2</v>
      </c>
      <c r="FS844" s="101">
        <v>1.2206896551724136</v>
      </c>
      <c r="FT844" s="100" t="s">
        <v>1560</v>
      </c>
      <c r="FU844" s="100" t="s">
        <v>1974</v>
      </c>
      <c r="FV844" s="100" t="s">
        <v>1422</v>
      </c>
      <c r="FW844" s="100" t="s">
        <v>2367</v>
      </c>
      <c r="FX844" s="100" t="s">
        <v>2378</v>
      </c>
      <c r="FY844" s="100" t="s">
        <v>2261</v>
      </c>
      <c r="FZ844" s="100" t="s">
        <v>2246</v>
      </c>
      <c r="GA844" s="100" t="s">
        <v>2374</v>
      </c>
      <c r="GB844" s="100"/>
    </row>
    <row r="845" spans="1:184" ht="12" hidden="1" customHeight="1" x14ac:dyDescent="0.25">
      <c r="A845" s="32" t="s">
        <v>829</v>
      </c>
      <c r="B845" s="90" t="s">
        <v>832</v>
      </c>
      <c r="C845" s="41" t="str">
        <f>'[1]Özet tablo'!P844</f>
        <v>SİVAS</v>
      </c>
      <c r="D845" s="41"/>
      <c r="E845" s="41"/>
      <c r="F845" s="41"/>
      <c r="G845" s="91">
        <v>0</v>
      </c>
      <c r="H845" s="91">
        <v>8</v>
      </c>
      <c r="I845" s="91">
        <v>9</v>
      </c>
      <c r="J845" s="91">
        <v>17</v>
      </c>
      <c r="K845" s="92">
        <v>0</v>
      </c>
      <c r="L845" s="92">
        <v>7</v>
      </c>
      <c r="M845" s="92">
        <v>5</v>
      </c>
      <c r="N845" s="92">
        <v>12</v>
      </c>
      <c r="O845" s="93">
        <v>1</v>
      </c>
      <c r="P845" s="40">
        <v>1</v>
      </c>
      <c r="Q845" s="94">
        <f t="shared" si="654"/>
        <v>-5</v>
      </c>
      <c r="R845" s="95">
        <f t="shared" si="655"/>
        <v>-0.29411764705882354</v>
      </c>
      <c r="S845" s="96">
        <v>19</v>
      </c>
      <c r="T845" s="96">
        <v>19</v>
      </c>
      <c r="U845" s="96">
        <v>23</v>
      </c>
      <c r="V845" s="96">
        <v>31</v>
      </c>
      <c r="W845" s="96">
        <v>42</v>
      </c>
      <c r="X845" s="96">
        <v>61</v>
      </c>
      <c r="Y845" s="73">
        <f t="shared" si="656"/>
        <v>0</v>
      </c>
      <c r="Z845" s="73">
        <f t="shared" si="657"/>
        <v>36.84210526315789</v>
      </c>
      <c r="AA845" s="73">
        <f t="shared" si="658"/>
        <v>21.739130434782609</v>
      </c>
      <c r="AB845" s="73">
        <f t="shared" si="659"/>
        <v>28.571428571428569</v>
      </c>
      <c r="AC845" s="73">
        <f t="shared" si="660"/>
        <v>19.672131147540984</v>
      </c>
      <c r="AD845" s="97">
        <f t="shared" si="661"/>
        <v>30</v>
      </c>
      <c r="AE845" s="40">
        <f t="shared" si="662"/>
        <v>18</v>
      </c>
      <c r="AF845" s="98">
        <v>38</v>
      </c>
      <c r="AG845" s="98">
        <v>19</v>
      </c>
      <c r="AH845" s="98">
        <v>38</v>
      </c>
      <c r="AI845" s="98">
        <v>19</v>
      </c>
      <c r="AJ845" s="98">
        <v>10</v>
      </c>
      <c r="AK845" s="98">
        <v>10</v>
      </c>
      <c r="AL845" s="76">
        <v>1</v>
      </c>
      <c r="AM845" s="76">
        <v>1</v>
      </c>
      <c r="AN845" s="77">
        <v>0</v>
      </c>
      <c r="AO845" s="77">
        <v>4</v>
      </c>
      <c r="AP845" s="77">
        <v>8</v>
      </c>
      <c r="AQ845" s="77">
        <v>1</v>
      </c>
      <c r="AR845" s="77">
        <f t="shared" si="688"/>
        <v>13</v>
      </c>
      <c r="AS845" s="77">
        <v>3</v>
      </c>
      <c r="AT845" s="77"/>
      <c r="AU845" s="79">
        <v>6</v>
      </c>
      <c r="AV845" s="80">
        <f t="shared" si="663"/>
        <v>15.789473684210526</v>
      </c>
      <c r="AW845" s="80">
        <f t="shared" si="664"/>
        <v>17.543859649122805</v>
      </c>
      <c r="AX845" s="80">
        <f t="shared" si="665"/>
        <v>31.578947368421051</v>
      </c>
      <c r="AY845" s="81">
        <f t="shared" si="666"/>
        <v>0</v>
      </c>
      <c r="AZ845" s="81">
        <f t="shared" si="667"/>
        <v>10.526315789473683</v>
      </c>
      <c r="BA845" s="81">
        <f t="shared" si="668"/>
        <v>48.275862068965516</v>
      </c>
      <c r="BB845" s="81">
        <f t="shared" si="669"/>
        <v>26.865671641791046</v>
      </c>
      <c r="BC845" s="81">
        <f t="shared" si="670"/>
        <v>29.166666666666668</v>
      </c>
      <c r="BD845" s="82">
        <f t="shared" si="689"/>
        <v>15</v>
      </c>
      <c r="BE845" s="83">
        <v>1</v>
      </c>
      <c r="BF845" s="83">
        <v>1</v>
      </c>
      <c r="BG845" s="83">
        <v>0</v>
      </c>
      <c r="BH845" s="83">
        <v>4</v>
      </c>
      <c r="BI845" s="83">
        <v>8</v>
      </c>
      <c r="BJ845" s="83">
        <v>1</v>
      </c>
      <c r="BK845" s="77">
        <f t="shared" si="690"/>
        <v>13</v>
      </c>
      <c r="BL845" s="83">
        <f t="shared" si="671"/>
        <v>1</v>
      </c>
      <c r="BM845" s="84">
        <v>1</v>
      </c>
      <c r="BN845" s="83">
        <f t="shared" si="672"/>
        <v>1</v>
      </c>
      <c r="BO845" s="83">
        <f t="shared" si="673"/>
        <v>0</v>
      </c>
      <c r="BP845" s="83">
        <f t="shared" si="674"/>
        <v>4</v>
      </c>
      <c r="BQ845" s="83">
        <f t="shared" si="675"/>
        <v>8</v>
      </c>
      <c r="BR845" s="83">
        <f t="shared" si="676"/>
        <v>1</v>
      </c>
      <c r="BS845" s="77">
        <f t="shared" si="691"/>
        <v>13</v>
      </c>
      <c r="BT845" s="83">
        <f t="shared" si="677"/>
        <v>0</v>
      </c>
      <c r="BU845" s="77"/>
      <c r="BV845" s="83">
        <f t="shared" si="678"/>
        <v>0</v>
      </c>
      <c r="BW845" s="83">
        <f t="shared" si="679"/>
        <v>0</v>
      </c>
      <c r="BX845" s="83">
        <f t="shared" si="680"/>
        <v>0</v>
      </c>
      <c r="BY845" s="83">
        <f t="shared" si="681"/>
        <v>0</v>
      </c>
      <c r="BZ845" s="83">
        <f t="shared" si="682"/>
        <v>0</v>
      </c>
      <c r="CA845" s="77">
        <f t="shared" si="692"/>
        <v>0</v>
      </c>
      <c r="CC845" s="77"/>
      <c r="CI845" s="77">
        <f t="shared" si="693"/>
        <v>0</v>
      </c>
      <c r="CP845" s="77">
        <f t="shared" si="694"/>
        <v>0</v>
      </c>
      <c r="CQ845" s="85">
        <f t="shared" si="683"/>
        <v>0</v>
      </c>
      <c r="CR845" s="77"/>
      <c r="CS845" s="85">
        <f t="shared" si="650"/>
        <v>0</v>
      </c>
      <c r="CT845" s="85">
        <f t="shared" si="651"/>
        <v>0</v>
      </c>
      <c r="CU845" s="85">
        <f t="shared" si="652"/>
        <v>0</v>
      </c>
      <c r="CV845" s="85">
        <f t="shared" si="653"/>
        <v>0</v>
      </c>
      <c r="CW845" s="85">
        <f t="shared" si="649"/>
        <v>0</v>
      </c>
      <c r="CX845" s="77">
        <f t="shared" si="695"/>
        <v>0</v>
      </c>
      <c r="ET845" s="85">
        <v>1</v>
      </c>
      <c r="EU845" s="85">
        <v>1</v>
      </c>
      <c r="EV845" s="85">
        <v>0</v>
      </c>
      <c r="EW845" s="85">
        <v>4</v>
      </c>
      <c r="EX845" s="85">
        <v>8</v>
      </c>
      <c r="EY845" s="85">
        <v>1</v>
      </c>
      <c r="FL845" s="86">
        <f t="shared" si="696"/>
        <v>26.9</v>
      </c>
      <c r="FM845" s="99">
        <f t="shared" si="684"/>
        <v>1</v>
      </c>
      <c r="FN845" s="99">
        <f t="shared" si="685"/>
        <v>0</v>
      </c>
      <c r="FO845" s="100">
        <f t="shared" si="686"/>
        <v>0.17</v>
      </c>
      <c r="FP845" s="100">
        <f t="shared" si="687"/>
        <v>0</v>
      </c>
      <c r="FQ845" s="101">
        <v>0.20429795266444023</v>
      </c>
      <c r="FR845" s="101">
        <v>3.8545427196149938E-3</v>
      </c>
      <c r="FS845" s="101">
        <v>-0.14423242221076174</v>
      </c>
      <c r="FT845" s="100" t="s">
        <v>2003</v>
      </c>
      <c r="FU845" s="100" t="s">
        <v>2268</v>
      </c>
      <c r="FV845" s="100" t="s">
        <v>1537</v>
      </c>
      <c r="FW845" s="100" t="s">
        <v>1713</v>
      </c>
      <c r="FX845" s="100" t="s">
        <v>1553</v>
      </c>
      <c r="FY845" s="100" t="s">
        <v>2206</v>
      </c>
      <c r="FZ845" s="100" t="s">
        <v>2178</v>
      </c>
      <c r="GA845" s="100" t="s">
        <v>1534</v>
      </c>
      <c r="GB845" s="100"/>
    </row>
    <row r="846" spans="1:184" ht="15" hidden="1" customHeight="1" x14ac:dyDescent="0.25">
      <c r="A846" s="32" t="s">
        <v>829</v>
      </c>
      <c r="B846" s="90" t="s">
        <v>833</v>
      </c>
      <c r="C846" s="41" t="str">
        <f>'[1]Özet tablo'!P845</f>
        <v>SİVAS</v>
      </c>
      <c r="D846" s="41"/>
      <c r="E846" s="41"/>
      <c r="F846" s="41"/>
      <c r="G846" s="91">
        <v>0</v>
      </c>
      <c r="H846" s="91">
        <v>51</v>
      </c>
      <c r="I846" s="91">
        <v>145</v>
      </c>
      <c r="J846" s="91">
        <v>196</v>
      </c>
      <c r="K846" s="92">
        <v>2</v>
      </c>
      <c r="L846" s="92">
        <v>66</v>
      </c>
      <c r="M846" s="92">
        <v>127</v>
      </c>
      <c r="N846" s="92">
        <v>195</v>
      </c>
      <c r="O846" s="93">
        <v>18</v>
      </c>
      <c r="P846" s="40">
        <v>19</v>
      </c>
      <c r="Q846" s="94">
        <f t="shared" si="654"/>
        <v>-1</v>
      </c>
      <c r="R846" s="95">
        <f t="shared" si="655"/>
        <v>-5.1020408163265302E-3</v>
      </c>
      <c r="S846" s="96">
        <v>228</v>
      </c>
      <c r="T846" s="96">
        <v>298</v>
      </c>
      <c r="U846" s="96">
        <v>228</v>
      </c>
      <c r="V846" s="96">
        <v>300</v>
      </c>
      <c r="W846" s="96">
        <v>526</v>
      </c>
      <c r="X846" s="96">
        <v>754</v>
      </c>
      <c r="Y846" s="73">
        <f t="shared" si="656"/>
        <v>0.8771929824561403</v>
      </c>
      <c r="Z846" s="73">
        <f t="shared" si="657"/>
        <v>22.14765100671141</v>
      </c>
      <c r="AA846" s="73">
        <f t="shared" si="658"/>
        <v>55.26315789473685</v>
      </c>
      <c r="AB846" s="73">
        <f t="shared" si="659"/>
        <v>36.50190114068441</v>
      </c>
      <c r="AC846" s="73">
        <f t="shared" si="660"/>
        <v>25.72944297082228</v>
      </c>
      <c r="AD846" s="97">
        <f t="shared" si="661"/>
        <v>334</v>
      </c>
      <c r="AE846" s="40">
        <f t="shared" si="662"/>
        <v>102</v>
      </c>
      <c r="AF846" s="98">
        <v>276</v>
      </c>
      <c r="AG846" s="98">
        <v>220</v>
      </c>
      <c r="AH846" s="98">
        <v>277</v>
      </c>
      <c r="AI846" s="98">
        <v>209</v>
      </c>
      <c r="AJ846" s="98">
        <v>68</v>
      </c>
      <c r="AK846" s="98">
        <v>74</v>
      </c>
      <c r="AL846" s="76">
        <v>6</v>
      </c>
      <c r="AM846" s="76">
        <v>14</v>
      </c>
      <c r="AN846" s="77">
        <v>23</v>
      </c>
      <c r="AO846" s="77">
        <v>72</v>
      </c>
      <c r="AP846" s="77">
        <v>90</v>
      </c>
      <c r="AQ846" s="77">
        <v>2</v>
      </c>
      <c r="AR846" s="77">
        <f t="shared" si="688"/>
        <v>187</v>
      </c>
      <c r="AS846" s="77">
        <v>14</v>
      </c>
      <c r="AT846" s="78">
        <v>15</v>
      </c>
      <c r="AU846" s="79">
        <v>26</v>
      </c>
      <c r="AV846" s="80">
        <f t="shared" si="663"/>
        <v>23.543123543123542</v>
      </c>
      <c r="AW846" s="80">
        <f t="shared" si="664"/>
        <v>30.864197530864196</v>
      </c>
      <c r="AX846" s="80">
        <f t="shared" si="665"/>
        <v>37.320574162679428</v>
      </c>
      <c r="AY846" s="81">
        <f t="shared" si="666"/>
        <v>10.454545454545453</v>
      </c>
      <c r="AZ846" s="81">
        <f t="shared" si="667"/>
        <v>25.992779783393498</v>
      </c>
      <c r="BA846" s="81">
        <f t="shared" si="668"/>
        <v>47.292418772563174</v>
      </c>
      <c r="BB846" s="81">
        <f t="shared" si="669"/>
        <v>36.642599277978341</v>
      </c>
      <c r="BC846" s="81">
        <f t="shared" si="670"/>
        <v>30.985915492957744</v>
      </c>
      <c r="BD846" s="82">
        <f t="shared" si="689"/>
        <v>146</v>
      </c>
      <c r="BE846" s="83">
        <v>6</v>
      </c>
      <c r="BF846" s="83">
        <v>13</v>
      </c>
      <c r="BG846" s="83">
        <v>19</v>
      </c>
      <c r="BH846" s="83">
        <v>70</v>
      </c>
      <c r="BI846" s="83">
        <v>101</v>
      </c>
      <c r="BJ846" s="83">
        <v>3</v>
      </c>
      <c r="BK846" s="77">
        <f t="shared" si="690"/>
        <v>193</v>
      </c>
      <c r="BL846" s="83">
        <f t="shared" si="671"/>
        <v>6</v>
      </c>
      <c r="BM846" s="84">
        <v>14</v>
      </c>
      <c r="BN846" s="83">
        <f t="shared" si="672"/>
        <v>13</v>
      </c>
      <c r="BO846" s="83">
        <f t="shared" si="673"/>
        <v>19</v>
      </c>
      <c r="BP846" s="83">
        <f t="shared" si="674"/>
        <v>70</v>
      </c>
      <c r="BQ846" s="83">
        <f t="shared" si="675"/>
        <v>101</v>
      </c>
      <c r="BR846" s="83">
        <f t="shared" si="676"/>
        <v>3</v>
      </c>
      <c r="BS846" s="77">
        <f t="shared" si="691"/>
        <v>193</v>
      </c>
      <c r="BT846" s="83">
        <f t="shared" si="677"/>
        <v>0</v>
      </c>
      <c r="BU846" s="77"/>
      <c r="BV846" s="83">
        <f t="shared" si="678"/>
        <v>0</v>
      </c>
      <c r="BW846" s="83">
        <f t="shared" si="679"/>
        <v>0</v>
      </c>
      <c r="BX846" s="83">
        <f t="shared" si="680"/>
        <v>0</v>
      </c>
      <c r="BY846" s="83">
        <f t="shared" si="681"/>
        <v>0</v>
      </c>
      <c r="BZ846" s="83">
        <f t="shared" si="682"/>
        <v>0</v>
      </c>
      <c r="CA846" s="77">
        <f t="shared" si="692"/>
        <v>0</v>
      </c>
      <c r="CC846" s="77"/>
      <c r="CI846" s="77">
        <f t="shared" si="693"/>
        <v>0</v>
      </c>
      <c r="CP846" s="77">
        <f t="shared" si="694"/>
        <v>0</v>
      </c>
      <c r="CQ846" s="85">
        <f t="shared" si="683"/>
        <v>0</v>
      </c>
      <c r="CR846" s="77"/>
      <c r="CS846" s="85">
        <f t="shared" si="650"/>
        <v>0</v>
      </c>
      <c r="CT846" s="85">
        <f t="shared" si="651"/>
        <v>0</v>
      </c>
      <c r="CU846" s="85">
        <f t="shared" si="652"/>
        <v>0</v>
      </c>
      <c r="CV846" s="85">
        <f t="shared" si="653"/>
        <v>0</v>
      </c>
      <c r="CW846" s="85">
        <f t="shared" si="649"/>
        <v>0</v>
      </c>
      <c r="CX846" s="77">
        <f t="shared" si="695"/>
        <v>0</v>
      </c>
      <c r="ET846" s="85">
        <v>4</v>
      </c>
      <c r="EU846" s="85">
        <v>4</v>
      </c>
      <c r="EV846" s="85">
        <v>1</v>
      </c>
      <c r="EW846" s="85">
        <v>18</v>
      </c>
      <c r="EX846" s="85">
        <v>33</v>
      </c>
      <c r="EY846" s="85">
        <v>3</v>
      </c>
      <c r="EZ846" s="85">
        <v>2</v>
      </c>
      <c r="FA846" s="85">
        <v>9</v>
      </c>
      <c r="FB846" s="85">
        <v>18</v>
      </c>
      <c r="FC846" s="85">
        <v>52</v>
      </c>
      <c r="FD846" s="85">
        <v>68</v>
      </c>
      <c r="FE846" s="85">
        <v>0</v>
      </c>
      <c r="FL846" s="86">
        <f t="shared" si="696"/>
        <v>161.19999999999999</v>
      </c>
      <c r="FM846" s="99">
        <f t="shared" si="684"/>
        <v>8</v>
      </c>
      <c r="FN846" s="99">
        <f t="shared" si="685"/>
        <v>1</v>
      </c>
      <c r="FO846" s="100">
        <f t="shared" si="686"/>
        <v>1.36</v>
      </c>
      <c r="FP846" s="100">
        <f t="shared" si="687"/>
        <v>171</v>
      </c>
      <c r="FQ846" s="101">
        <v>-0.45676392572944297</v>
      </c>
      <c r="FR846" s="101">
        <v>-0.41222570532915365</v>
      </c>
      <c r="FS846" s="101">
        <v>-0.52941176470588236</v>
      </c>
      <c r="FT846" s="100" t="s">
        <v>2378</v>
      </c>
      <c r="FU846" s="100" t="s">
        <v>1758</v>
      </c>
      <c r="FV846" s="100" t="s">
        <v>2379</v>
      </c>
      <c r="FW846" s="100" t="s">
        <v>2381</v>
      </c>
      <c r="FX846" s="100" t="s">
        <v>2155</v>
      </c>
      <c r="FY846" s="100" t="s">
        <v>2371</v>
      </c>
      <c r="FZ846" s="100" t="s">
        <v>2249</v>
      </c>
      <c r="GA846" s="100" t="s">
        <v>2368</v>
      </c>
      <c r="GB846" s="100"/>
    </row>
    <row r="847" spans="1:184" hidden="1" x14ac:dyDescent="0.25">
      <c r="A847" s="32" t="s">
        <v>829</v>
      </c>
      <c r="B847" s="90" t="s">
        <v>834</v>
      </c>
      <c r="C847" s="41" t="str">
        <f>'[1]Özet tablo'!P846</f>
        <v>SİVAS</v>
      </c>
      <c r="D847" s="41"/>
      <c r="E847" s="41"/>
      <c r="F847" s="41"/>
      <c r="G847" s="91">
        <v>4</v>
      </c>
      <c r="H847" s="91">
        <v>6</v>
      </c>
      <c r="I847" s="91">
        <v>9</v>
      </c>
      <c r="J847" s="91">
        <v>19</v>
      </c>
      <c r="K847" s="92">
        <v>0</v>
      </c>
      <c r="L847" s="92">
        <v>12</v>
      </c>
      <c r="M847" s="92">
        <v>15</v>
      </c>
      <c r="N847" s="92">
        <v>27</v>
      </c>
      <c r="O847" s="93">
        <v>3</v>
      </c>
      <c r="P847" s="40">
        <v>1</v>
      </c>
      <c r="Q847" s="94">
        <f t="shared" si="654"/>
        <v>8</v>
      </c>
      <c r="R847" s="95">
        <f t="shared" si="655"/>
        <v>0.42105263157894735</v>
      </c>
      <c r="S847" s="96">
        <v>19</v>
      </c>
      <c r="T847" s="96">
        <v>27</v>
      </c>
      <c r="U847" s="96">
        <v>18</v>
      </c>
      <c r="V847" s="96">
        <v>21</v>
      </c>
      <c r="W847" s="96">
        <v>45</v>
      </c>
      <c r="X847" s="96">
        <v>64</v>
      </c>
      <c r="Y847" s="73">
        <f t="shared" si="656"/>
        <v>0</v>
      </c>
      <c r="Z847" s="73">
        <f t="shared" si="657"/>
        <v>44.444444444444443</v>
      </c>
      <c r="AA847" s="73">
        <f t="shared" si="658"/>
        <v>94.444444444444443</v>
      </c>
      <c r="AB847" s="73">
        <f t="shared" si="659"/>
        <v>64.444444444444443</v>
      </c>
      <c r="AC847" s="73">
        <f t="shared" si="660"/>
        <v>45.3125</v>
      </c>
      <c r="AD847" s="97">
        <f t="shared" si="661"/>
        <v>16</v>
      </c>
      <c r="AE847" s="40">
        <f t="shared" si="662"/>
        <v>1</v>
      </c>
      <c r="AF847" s="98">
        <v>29</v>
      </c>
      <c r="AG847" s="98">
        <v>29</v>
      </c>
      <c r="AH847" s="98">
        <v>30</v>
      </c>
      <c r="AI847" s="98">
        <v>30</v>
      </c>
      <c r="AJ847" s="98">
        <v>6</v>
      </c>
      <c r="AK847" s="98">
        <v>7</v>
      </c>
      <c r="AL847" s="76">
        <v>1</v>
      </c>
      <c r="AM847" s="76">
        <v>3</v>
      </c>
      <c r="AN847" s="77">
        <v>0</v>
      </c>
      <c r="AO847" s="77">
        <v>9</v>
      </c>
      <c r="AP847" s="77">
        <v>11</v>
      </c>
      <c r="AQ847" s="77">
        <v>0</v>
      </c>
      <c r="AR847" s="77">
        <f t="shared" si="688"/>
        <v>20</v>
      </c>
      <c r="AS847" s="77">
        <v>3</v>
      </c>
      <c r="AT847" s="78">
        <v>5</v>
      </c>
      <c r="AU847" s="79">
        <v>0</v>
      </c>
      <c r="AV847" s="80">
        <f t="shared" si="663"/>
        <v>13.559322033898304</v>
      </c>
      <c r="AW847" s="80">
        <f t="shared" si="664"/>
        <v>28.333333333333332</v>
      </c>
      <c r="AX847" s="80">
        <f t="shared" si="665"/>
        <v>26.666666666666668</v>
      </c>
      <c r="AY847" s="81">
        <f t="shared" si="666"/>
        <v>0</v>
      </c>
      <c r="AZ847" s="81">
        <f t="shared" si="667"/>
        <v>30</v>
      </c>
      <c r="BA847" s="81">
        <f t="shared" si="668"/>
        <v>44.444444444444443</v>
      </c>
      <c r="BB847" s="81">
        <f t="shared" si="669"/>
        <v>37.878787878787875</v>
      </c>
      <c r="BC847" s="81">
        <f t="shared" si="670"/>
        <v>24.615384615384617</v>
      </c>
      <c r="BD847" s="82">
        <f t="shared" si="689"/>
        <v>20</v>
      </c>
      <c r="BE847" s="83">
        <v>1</v>
      </c>
      <c r="BF847" s="83">
        <v>1</v>
      </c>
      <c r="BG847" s="83">
        <v>0</v>
      </c>
      <c r="BH847" s="83">
        <v>5</v>
      </c>
      <c r="BI847" s="83">
        <v>15</v>
      </c>
      <c r="BJ847" s="83">
        <v>0</v>
      </c>
      <c r="BK847" s="77">
        <f t="shared" si="690"/>
        <v>20</v>
      </c>
      <c r="BL847" s="83">
        <f t="shared" si="671"/>
        <v>1</v>
      </c>
      <c r="BM847" s="84">
        <v>3</v>
      </c>
      <c r="BN847" s="83">
        <f t="shared" si="672"/>
        <v>1</v>
      </c>
      <c r="BO847" s="83">
        <f t="shared" si="673"/>
        <v>0</v>
      </c>
      <c r="BP847" s="83">
        <f t="shared" si="674"/>
        <v>5</v>
      </c>
      <c r="BQ847" s="83">
        <f t="shared" si="675"/>
        <v>15</v>
      </c>
      <c r="BR847" s="83">
        <f t="shared" si="676"/>
        <v>0</v>
      </c>
      <c r="BS847" s="77">
        <f t="shared" si="691"/>
        <v>20</v>
      </c>
      <c r="BT847" s="83">
        <f t="shared" si="677"/>
        <v>0</v>
      </c>
      <c r="BU847" s="77"/>
      <c r="BV847" s="83">
        <f t="shared" si="678"/>
        <v>0</v>
      </c>
      <c r="BW847" s="83">
        <f t="shared" si="679"/>
        <v>0</v>
      </c>
      <c r="BX847" s="83">
        <f t="shared" si="680"/>
        <v>0</v>
      </c>
      <c r="BY847" s="83">
        <f t="shared" si="681"/>
        <v>0</v>
      </c>
      <c r="BZ847" s="83">
        <f t="shared" si="682"/>
        <v>0</v>
      </c>
      <c r="CA847" s="77">
        <f t="shared" si="692"/>
        <v>0</v>
      </c>
      <c r="CC847" s="77"/>
      <c r="CI847" s="77">
        <f t="shared" si="693"/>
        <v>0</v>
      </c>
      <c r="CP847" s="77">
        <f t="shared" si="694"/>
        <v>0</v>
      </c>
      <c r="CQ847" s="85">
        <f t="shared" si="683"/>
        <v>0</v>
      </c>
      <c r="CR847" s="77"/>
      <c r="CS847" s="85">
        <f t="shared" si="650"/>
        <v>0</v>
      </c>
      <c r="CT847" s="85">
        <f t="shared" si="651"/>
        <v>0</v>
      </c>
      <c r="CU847" s="85">
        <f t="shared" si="652"/>
        <v>0</v>
      </c>
      <c r="CV847" s="85">
        <f t="shared" si="653"/>
        <v>0</v>
      </c>
      <c r="CW847" s="85">
        <f t="shared" si="649"/>
        <v>0</v>
      </c>
      <c r="CX847" s="77">
        <f t="shared" si="695"/>
        <v>0</v>
      </c>
      <c r="ET847" s="85">
        <v>1</v>
      </c>
      <c r="EU847" s="85">
        <v>1</v>
      </c>
      <c r="EV847" s="85">
        <v>0</v>
      </c>
      <c r="EW847" s="85">
        <v>5</v>
      </c>
      <c r="EX847" s="85">
        <v>15</v>
      </c>
      <c r="EY847" s="85">
        <v>0</v>
      </c>
      <c r="FL847" s="86">
        <f t="shared" si="696"/>
        <v>17</v>
      </c>
      <c r="FM847" s="99">
        <f t="shared" si="684"/>
        <v>0</v>
      </c>
      <c r="FN847" s="99">
        <f t="shared" si="685"/>
        <v>0</v>
      </c>
      <c r="FO847" s="100">
        <f t="shared" si="686"/>
        <v>0</v>
      </c>
      <c r="FP847" s="100">
        <f t="shared" si="687"/>
        <v>0</v>
      </c>
      <c r="FQ847" s="101">
        <v>0.1951249090468106</v>
      </c>
      <c r="FR847" s="101">
        <v>6.1588508351914087E-3</v>
      </c>
      <c r="FS847" s="101">
        <v>-2.1339890113225637E-2</v>
      </c>
      <c r="FT847" s="100" t="s">
        <v>2291</v>
      </c>
      <c r="FU847" s="100" t="s">
        <v>1847</v>
      </c>
      <c r="FV847" s="100" t="s">
        <v>2267</v>
      </c>
      <c r="FW847" s="100" t="s">
        <v>1630</v>
      </c>
      <c r="FX847" s="100" t="s">
        <v>1668</v>
      </c>
      <c r="FY847" s="100" t="s">
        <v>2196</v>
      </c>
      <c r="FZ847" s="100" t="s">
        <v>1566</v>
      </c>
      <c r="GA847" s="100" t="s">
        <v>1913</v>
      </c>
      <c r="GB847" s="100"/>
    </row>
    <row r="848" spans="1:184" hidden="1" x14ac:dyDescent="0.25">
      <c r="A848" s="32" t="s">
        <v>829</v>
      </c>
      <c r="B848" s="90" t="s">
        <v>835</v>
      </c>
      <c r="C848" s="41" t="str">
        <f>'[1]Özet tablo'!P847</f>
        <v>SİVAS</v>
      </c>
      <c r="D848" s="41"/>
      <c r="E848" s="41"/>
      <c r="F848" s="41"/>
      <c r="G848" s="91">
        <v>24</v>
      </c>
      <c r="H848" s="91">
        <v>94</v>
      </c>
      <c r="I848" s="91">
        <v>103</v>
      </c>
      <c r="J848" s="91">
        <v>221</v>
      </c>
      <c r="K848" s="92">
        <v>29</v>
      </c>
      <c r="L848" s="92">
        <v>79</v>
      </c>
      <c r="M848" s="92">
        <v>131</v>
      </c>
      <c r="N848" s="92">
        <v>239</v>
      </c>
      <c r="O848" s="93">
        <v>23</v>
      </c>
      <c r="P848" s="40">
        <v>15</v>
      </c>
      <c r="Q848" s="94">
        <f t="shared" si="654"/>
        <v>18</v>
      </c>
      <c r="R848" s="95">
        <f t="shared" si="655"/>
        <v>8.1447963800904979E-2</v>
      </c>
      <c r="S848" s="96">
        <v>202</v>
      </c>
      <c r="T848" s="96">
        <v>247</v>
      </c>
      <c r="U848" s="96">
        <v>208</v>
      </c>
      <c r="V848" s="96">
        <v>267</v>
      </c>
      <c r="W848" s="96">
        <v>455</v>
      </c>
      <c r="X848" s="96">
        <v>657</v>
      </c>
      <c r="Y848" s="73">
        <f t="shared" si="656"/>
        <v>14.356435643564355</v>
      </c>
      <c r="Z848" s="73">
        <f t="shared" si="657"/>
        <v>31.983805668016196</v>
      </c>
      <c r="AA848" s="73">
        <f t="shared" si="658"/>
        <v>66.826923076923066</v>
      </c>
      <c r="AB848" s="73">
        <f t="shared" si="659"/>
        <v>47.912087912087912</v>
      </c>
      <c r="AC848" s="73">
        <f t="shared" si="660"/>
        <v>37.595129375951295</v>
      </c>
      <c r="AD848" s="97">
        <f t="shared" si="661"/>
        <v>237</v>
      </c>
      <c r="AE848" s="40">
        <f t="shared" si="662"/>
        <v>69</v>
      </c>
      <c r="AF848" s="98">
        <v>243</v>
      </c>
      <c r="AG848" s="98">
        <v>197</v>
      </c>
      <c r="AH848" s="98">
        <v>265</v>
      </c>
      <c r="AI848" s="98">
        <v>180</v>
      </c>
      <c r="AJ848" s="98">
        <v>57</v>
      </c>
      <c r="AK848" s="98">
        <v>54</v>
      </c>
      <c r="AL848" s="76">
        <v>17</v>
      </c>
      <c r="AM848" s="76">
        <v>20</v>
      </c>
      <c r="AN848" s="77">
        <v>40</v>
      </c>
      <c r="AO848" s="77">
        <v>87</v>
      </c>
      <c r="AP848" s="77">
        <v>115</v>
      </c>
      <c r="AQ848" s="77">
        <v>1</v>
      </c>
      <c r="AR848" s="77">
        <f t="shared" si="688"/>
        <v>243</v>
      </c>
      <c r="AS848" s="77">
        <v>23</v>
      </c>
      <c r="AT848" s="78">
        <v>12</v>
      </c>
      <c r="AU848" s="79">
        <v>28</v>
      </c>
      <c r="AV848" s="80">
        <f t="shared" si="663"/>
        <v>35.278514588859416</v>
      </c>
      <c r="AW848" s="80">
        <f t="shared" si="664"/>
        <v>40.449438202247187</v>
      </c>
      <c r="AX848" s="80">
        <f t="shared" si="665"/>
        <v>51.666666666666671</v>
      </c>
      <c r="AY848" s="81">
        <f t="shared" si="666"/>
        <v>20.304568527918782</v>
      </c>
      <c r="AZ848" s="81">
        <f t="shared" si="667"/>
        <v>32.830188679245282</v>
      </c>
      <c r="BA848" s="81">
        <f t="shared" si="668"/>
        <v>65.400843881856545</v>
      </c>
      <c r="BB848" s="81">
        <f t="shared" si="669"/>
        <v>48.207171314741039</v>
      </c>
      <c r="BC848" s="81">
        <f t="shared" si="670"/>
        <v>44.930875576036868</v>
      </c>
      <c r="BD848" s="82">
        <f t="shared" si="689"/>
        <v>82</v>
      </c>
      <c r="BE848" s="83">
        <v>18</v>
      </c>
      <c r="BF848" s="83">
        <v>21</v>
      </c>
      <c r="BG848" s="83">
        <v>34</v>
      </c>
      <c r="BH848" s="83">
        <v>99</v>
      </c>
      <c r="BI848" s="83">
        <v>127</v>
      </c>
      <c r="BJ848" s="83">
        <v>2</v>
      </c>
      <c r="BK848" s="77">
        <f t="shared" si="690"/>
        <v>262</v>
      </c>
      <c r="BL848" s="83">
        <f t="shared" si="671"/>
        <v>17</v>
      </c>
      <c r="BM848" s="84">
        <v>20</v>
      </c>
      <c r="BN848" s="83">
        <f t="shared" si="672"/>
        <v>20</v>
      </c>
      <c r="BO848" s="83">
        <f t="shared" si="673"/>
        <v>34</v>
      </c>
      <c r="BP848" s="83">
        <f t="shared" si="674"/>
        <v>91</v>
      </c>
      <c r="BQ848" s="83">
        <f t="shared" si="675"/>
        <v>122</v>
      </c>
      <c r="BR848" s="83">
        <f t="shared" si="676"/>
        <v>2</v>
      </c>
      <c r="BS848" s="77">
        <f t="shared" si="691"/>
        <v>249</v>
      </c>
      <c r="BT848" s="83">
        <f t="shared" si="677"/>
        <v>0</v>
      </c>
      <c r="BU848" s="77"/>
      <c r="BV848" s="83">
        <f t="shared" si="678"/>
        <v>0</v>
      </c>
      <c r="BW848" s="83">
        <f t="shared" si="679"/>
        <v>0</v>
      </c>
      <c r="BX848" s="83">
        <f t="shared" si="680"/>
        <v>0</v>
      </c>
      <c r="BY848" s="83">
        <f t="shared" si="681"/>
        <v>0</v>
      </c>
      <c r="BZ848" s="83">
        <f t="shared" si="682"/>
        <v>0</v>
      </c>
      <c r="CA848" s="77">
        <f t="shared" si="692"/>
        <v>0</v>
      </c>
      <c r="CC848" s="77"/>
      <c r="CI848" s="77">
        <f t="shared" si="693"/>
        <v>0</v>
      </c>
      <c r="CP848" s="77">
        <f t="shared" si="694"/>
        <v>0</v>
      </c>
      <c r="CQ848" s="85">
        <f t="shared" si="683"/>
        <v>1</v>
      </c>
      <c r="CR848" s="77"/>
      <c r="CS848" s="85">
        <f t="shared" si="650"/>
        <v>1</v>
      </c>
      <c r="CT848" s="85">
        <f t="shared" si="651"/>
        <v>0</v>
      </c>
      <c r="CU848" s="85">
        <f t="shared" si="652"/>
        <v>8</v>
      </c>
      <c r="CV848" s="85">
        <f t="shared" si="653"/>
        <v>5</v>
      </c>
      <c r="CW848" s="85">
        <f t="shared" si="649"/>
        <v>0</v>
      </c>
      <c r="CX848" s="77">
        <f t="shared" si="695"/>
        <v>13</v>
      </c>
      <c r="CY848" s="85">
        <v>1</v>
      </c>
      <c r="CZ848" s="85">
        <v>1</v>
      </c>
      <c r="DA848" s="85">
        <v>0</v>
      </c>
      <c r="DB848" s="85">
        <v>8</v>
      </c>
      <c r="DC848" s="85">
        <v>5</v>
      </c>
      <c r="DD848" s="85">
        <v>0</v>
      </c>
      <c r="ET848" s="85">
        <v>16</v>
      </c>
      <c r="EU848" s="85">
        <v>18</v>
      </c>
      <c r="EV848" s="85">
        <v>20</v>
      </c>
      <c r="EW848" s="85">
        <v>73</v>
      </c>
      <c r="EX848" s="85">
        <v>119</v>
      </c>
      <c r="EY848" s="85">
        <v>2</v>
      </c>
      <c r="EZ848" s="85">
        <v>1</v>
      </c>
      <c r="FA848" s="85">
        <v>2</v>
      </c>
      <c r="FB848" s="85">
        <v>14</v>
      </c>
      <c r="FC848" s="85">
        <v>18</v>
      </c>
      <c r="FD848" s="85">
        <v>3</v>
      </c>
      <c r="FE848" s="85">
        <v>0</v>
      </c>
      <c r="FL848" s="86">
        <f t="shared" si="696"/>
        <v>96.5</v>
      </c>
      <c r="FM848" s="99">
        <f t="shared" si="684"/>
        <v>4</v>
      </c>
      <c r="FN848" s="99">
        <f t="shared" si="685"/>
        <v>0</v>
      </c>
      <c r="FO848" s="100">
        <f t="shared" si="686"/>
        <v>0.68</v>
      </c>
      <c r="FP848" s="100">
        <f t="shared" si="687"/>
        <v>0</v>
      </c>
      <c r="FQ848" s="101">
        <v>0.2316430020283976</v>
      </c>
      <c r="FR848" s="101">
        <v>1.3333333333333353E-2</v>
      </c>
      <c r="FS848" s="101">
        <v>-0.15730337078651696</v>
      </c>
      <c r="FT848" s="100" t="s">
        <v>1980</v>
      </c>
      <c r="FU848" s="100" t="s">
        <v>2173</v>
      </c>
      <c r="FV848" s="100" t="s">
        <v>2330</v>
      </c>
      <c r="FW848" s="100" t="s">
        <v>2191</v>
      </c>
      <c r="FX848" s="100" t="s">
        <v>1542</v>
      </c>
      <c r="FY848" s="100" t="s">
        <v>2351</v>
      </c>
      <c r="FZ848" s="100" t="s">
        <v>2230</v>
      </c>
      <c r="GA848" s="100" t="s">
        <v>1784</v>
      </c>
      <c r="GB848" s="100"/>
    </row>
    <row r="849" spans="1:184" hidden="1" x14ac:dyDescent="0.25">
      <c r="A849" s="32" t="s">
        <v>829</v>
      </c>
      <c r="B849" s="90" t="s">
        <v>836</v>
      </c>
      <c r="C849" s="41" t="str">
        <f>'[1]Özet tablo'!P848</f>
        <v>SİVAS</v>
      </c>
      <c r="D849" s="41"/>
      <c r="E849" s="41"/>
      <c r="F849" s="41"/>
      <c r="G849" s="91">
        <v>14</v>
      </c>
      <c r="H849" s="91">
        <v>16</v>
      </c>
      <c r="I849" s="91">
        <v>20</v>
      </c>
      <c r="J849" s="91">
        <v>50</v>
      </c>
      <c r="K849" s="92">
        <v>6</v>
      </c>
      <c r="L849" s="92">
        <v>21</v>
      </c>
      <c r="M849" s="92">
        <v>19</v>
      </c>
      <c r="N849" s="92">
        <v>46</v>
      </c>
      <c r="O849" s="93">
        <v>6</v>
      </c>
      <c r="P849" s="40">
        <v>1</v>
      </c>
      <c r="Q849" s="94">
        <f t="shared" si="654"/>
        <v>-4</v>
      </c>
      <c r="R849" s="95">
        <f t="shared" si="655"/>
        <v>-0.08</v>
      </c>
      <c r="S849" s="96">
        <v>65</v>
      </c>
      <c r="T849" s="96">
        <v>88</v>
      </c>
      <c r="U849" s="96">
        <v>45</v>
      </c>
      <c r="V849" s="96">
        <v>70</v>
      </c>
      <c r="W849" s="96">
        <v>133</v>
      </c>
      <c r="X849" s="96">
        <v>198</v>
      </c>
      <c r="Y849" s="73">
        <f t="shared" si="656"/>
        <v>9.2307692307692317</v>
      </c>
      <c r="Z849" s="73">
        <f t="shared" si="657"/>
        <v>23.863636363636363</v>
      </c>
      <c r="AA849" s="73">
        <f t="shared" si="658"/>
        <v>53.333333333333336</v>
      </c>
      <c r="AB849" s="73">
        <f t="shared" si="659"/>
        <v>33.834586466165412</v>
      </c>
      <c r="AC849" s="73">
        <f t="shared" si="660"/>
        <v>25.757575757575758</v>
      </c>
      <c r="AD849" s="97">
        <f t="shared" si="661"/>
        <v>88</v>
      </c>
      <c r="AE849" s="40">
        <f t="shared" si="662"/>
        <v>21</v>
      </c>
      <c r="AF849" s="98">
        <v>81</v>
      </c>
      <c r="AG849" s="98">
        <v>56</v>
      </c>
      <c r="AH849" s="98">
        <v>86</v>
      </c>
      <c r="AI849" s="98">
        <v>63</v>
      </c>
      <c r="AJ849" s="98">
        <v>26</v>
      </c>
      <c r="AK849" s="98">
        <v>11</v>
      </c>
      <c r="AL849" s="76">
        <v>1</v>
      </c>
      <c r="AM849" s="76">
        <v>3</v>
      </c>
      <c r="AN849" s="77">
        <v>6</v>
      </c>
      <c r="AO849" s="77">
        <v>20</v>
      </c>
      <c r="AP849" s="77">
        <v>22</v>
      </c>
      <c r="AQ849" s="77">
        <v>2</v>
      </c>
      <c r="AR849" s="77">
        <f t="shared" si="688"/>
        <v>50</v>
      </c>
      <c r="AS849" s="77">
        <v>5</v>
      </c>
      <c r="AT849" s="78">
        <v>7</v>
      </c>
      <c r="AU849" s="79">
        <v>11</v>
      </c>
      <c r="AV849" s="80">
        <f t="shared" si="663"/>
        <v>21.008403361344538</v>
      </c>
      <c r="AW849" s="80">
        <f t="shared" si="664"/>
        <v>26.174496644295303</v>
      </c>
      <c r="AX849" s="80">
        <f t="shared" si="665"/>
        <v>30.158730158730158</v>
      </c>
      <c r="AY849" s="81">
        <f t="shared" si="666"/>
        <v>10.714285714285714</v>
      </c>
      <c r="AZ849" s="81">
        <f t="shared" si="667"/>
        <v>23.255813953488371</v>
      </c>
      <c r="BA849" s="81">
        <f t="shared" si="668"/>
        <v>44.943820224719097</v>
      </c>
      <c r="BB849" s="81">
        <f t="shared" si="669"/>
        <v>34.285714285714285</v>
      </c>
      <c r="BC849" s="81">
        <f t="shared" si="670"/>
        <v>31.724137931034484</v>
      </c>
      <c r="BD849" s="82">
        <f t="shared" si="689"/>
        <v>49</v>
      </c>
      <c r="BE849" s="83">
        <v>1</v>
      </c>
      <c r="BF849" s="83">
        <v>3</v>
      </c>
      <c r="BG849" s="83">
        <v>5</v>
      </c>
      <c r="BH849" s="83">
        <v>18</v>
      </c>
      <c r="BI849" s="83">
        <v>23</v>
      </c>
      <c r="BJ849" s="83">
        <v>2</v>
      </c>
      <c r="BK849" s="77">
        <f t="shared" si="690"/>
        <v>48</v>
      </c>
      <c r="BL849" s="83">
        <f t="shared" si="671"/>
        <v>1</v>
      </c>
      <c r="BM849" s="84">
        <v>3</v>
      </c>
      <c r="BN849" s="83">
        <f t="shared" si="672"/>
        <v>3</v>
      </c>
      <c r="BO849" s="83">
        <f t="shared" si="673"/>
        <v>5</v>
      </c>
      <c r="BP849" s="83">
        <f t="shared" si="674"/>
        <v>18</v>
      </c>
      <c r="BQ849" s="83">
        <f t="shared" si="675"/>
        <v>23</v>
      </c>
      <c r="BR849" s="83">
        <f t="shared" si="676"/>
        <v>2</v>
      </c>
      <c r="BS849" s="77">
        <f t="shared" si="691"/>
        <v>48</v>
      </c>
      <c r="BT849" s="83">
        <f t="shared" si="677"/>
        <v>0</v>
      </c>
      <c r="BU849" s="77"/>
      <c r="BV849" s="83">
        <f t="shared" si="678"/>
        <v>0</v>
      </c>
      <c r="BW849" s="83">
        <f t="shared" si="679"/>
        <v>0</v>
      </c>
      <c r="BX849" s="83">
        <f t="shared" si="680"/>
        <v>0</v>
      </c>
      <c r="BY849" s="83">
        <f t="shared" si="681"/>
        <v>0</v>
      </c>
      <c r="BZ849" s="83">
        <f t="shared" si="682"/>
        <v>0</v>
      </c>
      <c r="CA849" s="77">
        <f t="shared" si="692"/>
        <v>0</v>
      </c>
      <c r="CC849" s="77"/>
      <c r="CI849" s="77">
        <f t="shared" si="693"/>
        <v>0</v>
      </c>
      <c r="CP849" s="77">
        <f t="shared" si="694"/>
        <v>0</v>
      </c>
      <c r="CQ849" s="85">
        <f t="shared" si="683"/>
        <v>0</v>
      </c>
      <c r="CR849" s="77"/>
      <c r="CS849" s="85">
        <f t="shared" si="650"/>
        <v>0</v>
      </c>
      <c r="CT849" s="85">
        <f t="shared" si="651"/>
        <v>0</v>
      </c>
      <c r="CU849" s="85">
        <f t="shared" si="652"/>
        <v>0</v>
      </c>
      <c r="CV849" s="85">
        <f t="shared" si="653"/>
        <v>0</v>
      </c>
      <c r="CW849" s="85">
        <f t="shared" si="649"/>
        <v>0</v>
      </c>
      <c r="CX849" s="77">
        <f t="shared" si="695"/>
        <v>0</v>
      </c>
      <c r="EZ849" s="85">
        <v>1</v>
      </c>
      <c r="FA849" s="85">
        <v>3</v>
      </c>
      <c r="FB849" s="85">
        <v>5</v>
      </c>
      <c r="FC849" s="85">
        <v>18</v>
      </c>
      <c r="FD849" s="85">
        <v>23</v>
      </c>
      <c r="FE849" s="85">
        <v>2</v>
      </c>
      <c r="FL849" s="86">
        <f t="shared" si="696"/>
        <v>53.3</v>
      </c>
      <c r="FM849" s="99">
        <f t="shared" si="684"/>
        <v>2</v>
      </c>
      <c r="FN849" s="99">
        <f t="shared" si="685"/>
        <v>0</v>
      </c>
      <c r="FO849" s="100">
        <f t="shared" si="686"/>
        <v>0.34</v>
      </c>
      <c r="FP849" s="100">
        <f t="shared" si="687"/>
        <v>0</v>
      </c>
      <c r="FQ849" s="101">
        <v>0.54164780443639671</v>
      </c>
      <c r="FR849" s="101">
        <v>0.20840517241379319</v>
      </c>
      <c r="FS849" s="101">
        <v>7.2492552135054594E-2</v>
      </c>
      <c r="FT849" s="100" t="s">
        <v>1584</v>
      </c>
      <c r="FU849" s="100" t="s">
        <v>1719</v>
      </c>
      <c r="FV849" s="100" t="s">
        <v>2083</v>
      </c>
      <c r="FW849" s="100" t="s">
        <v>1447</v>
      </c>
      <c r="FX849" s="100" t="s">
        <v>1614</v>
      </c>
      <c r="FY849" s="100" t="s">
        <v>2084</v>
      </c>
      <c r="FZ849" s="100" t="s">
        <v>1799</v>
      </c>
      <c r="GA849" s="100" t="s">
        <v>1985</v>
      </c>
      <c r="GB849" s="100"/>
    </row>
    <row r="850" spans="1:184" hidden="1" x14ac:dyDescent="0.25">
      <c r="A850" s="32" t="s">
        <v>829</v>
      </c>
      <c r="B850" s="90" t="s">
        <v>837</v>
      </c>
      <c r="C850" s="41" t="str">
        <f>'[1]Özet tablo'!P849</f>
        <v>SİVAS</v>
      </c>
      <c r="D850" s="41"/>
      <c r="E850" s="41"/>
      <c r="F850" s="41"/>
      <c r="G850" s="91">
        <v>8</v>
      </c>
      <c r="H850" s="91">
        <v>21</v>
      </c>
      <c r="I850" s="91">
        <v>14</v>
      </c>
      <c r="J850" s="91">
        <v>43</v>
      </c>
      <c r="K850" s="92">
        <v>7</v>
      </c>
      <c r="L850" s="92">
        <v>21</v>
      </c>
      <c r="M850" s="92">
        <v>20</v>
      </c>
      <c r="N850" s="92">
        <v>48</v>
      </c>
      <c r="O850" s="93">
        <v>2</v>
      </c>
      <c r="P850" s="40">
        <v>3</v>
      </c>
      <c r="Q850" s="94">
        <f t="shared" si="654"/>
        <v>5</v>
      </c>
      <c r="R850" s="95">
        <f t="shared" si="655"/>
        <v>0.11627906976744186</v>
      </c>
      <c r="S850" s="96">
        <v>50</v>
      </c>
      <c r="T850" s="96">
        <v>53</v>
      </c>
      <c r="U850" s="96">
        <v>36</v>
      </c>
      <c r="V850" s="96">
        <v>51</v>
      </c>
      <c r="W850" s="96">
        <v>89</v>
      </c>
      <c r="X850" s="96">
        <v>139</v>
      </c>
      <c r="Y850" s="73">
        <f t="shared" si="656"/>
        <v>14.000000000000002</v>
      </c>
      <c r="Z850" s="73">
        <f t="shared" si="657"/>
        <v>39.622641509433961</v>
      </c>
      <c r="AA850" s="73">
        <f t="shared" si="658"/>
        <v>52.777777777777779</v>
      </c>
      <c r="AB850" s="73">
        <f t="shared" si="659"/>
        <v>44.943820224719097</v>
      </c>
      <c r="AC850" s="73">
        <f t="shared" si="660"/>
        <v>33.812949640287769</v>
      </c>
      <c r="AD850" s="97">
        <f t="shared" si="661"/>
        <v>49</v>
      </c>
      <c r="AE850" s="40">
        <f t="shared" si="662"/>
        <v>17</v>
      </c>
      <c r="AF850" s="98">
        <v>65</v>
      </c>
      <c r="AG850" s="98">
        <v>41</v>
      </c>
      <c r="AH850" s="98">
        <v>63</v>
      </c>
      <c r="AI850" s="98">
        <v>38</v>
      </c>
      <c r="AJ850" s="98">
        <v>15</v>
      </c>
      <c r="AK850" s="98">
        <v>13</v>
      </c>
      <c r="AL850" s="76">
        <v>1</v>
      </c>
      <c r="AM850" s="76">
        <v>5</v>
      </c>
      <c r="AN850" s="77">
        <v>19</v>
      </c>
      <c r="AO850" s="77">
        <v>33</v>
      </c>
      <c r="AP850" s="77">
        <v>21</v>
      </c>
      <c r="AQ850" s="77">
        <v>1</v>
      </c>
      <c r="AR850" s="77">
        <f t="shared" si="688"/>
        <v>74</v>
      </c>
      <c r="AS850" s="77">
        <v>6</v>
      </c>
      <c r="AT850" s="78">
        <v>2</v>
      </c>
      <c r="AU850" s="79">
        <v>7</v>
      </c>
      <c r="AV850" s="80">
        <f t="shared" si="663"/>
        <v>44.303797468354425</v>
      </c>
      <c r="AW850" s="80">
        <f t="shared" si="664"/>
        <v>48.514851485148512</v>
      </c>
      <c r="AX850" s="80">
        <f t="shared" si="665"/>
        <v>42.105263157894733</v>
      </c>
      <c r="AY850" s="81">
        <f t="shared" si="666"/>
        <v>46.341463414634148</v>
      </c>
      <c r="AZ850" s="81">
        <f t="shared" si="667"/>
        <v>52.380952380952387</v>
      </c>
      <c r="BA850" s="81">
        <f t="shared" si="668"/>
        <v>56.60377358490566</v>
      </c>
      <c r="BB850" s="81">
        <f t="shared" si="669"/>
        <v>54.310344827586206</v>
      </c>
      <c r="BC850" s="81">
        <f t="shared" si="670"/>
        <v>52.12765957446809</v>
      </c>
      <c r="BD850" s="82">
        <f t="shared" si="689"/>
        <v>23</v>
      </c>
      <c r="BE850" s="83">
        <v>1</v>
      </c>
      <c r="BF850" s="83">
        <v>3</v>
      </c>
      <c r="BG850" s="83">
        <v>17</v>
      </c>
      <c r="BH850" s="83">
        <v>33</v>
      </c>
      <c r="BI850" s="83">
        <v>25</v>
      </c>
      <c r="BJ850" s="83">
        <v>1</v>
      </c>
      <c r="BK850" s="77">
        <f t="shared" si="690"/>
        <v>76</v>
      </c>
      <c r="BL850" s="83">
        <f t="shared" si="671"/>
        <v>1</v>
      </c>
      <c r="BM850" s="84">
        <v>5</v>
      </c>
      <c r="BN850" s="83">
        <f t="shared" si="672"/>
        <v>3</v>
      </c>
      <c r="BO850" s="83">
        <f t="shared" si="673"/>
        <v>17</v>
      </c>
      <c r="BP850" s="83">
        <f t="shared" si="674"/>
        <v>33</v>
      </c>
      <c r="BQ850" s="83">
        <f t="shared" si="675"/>
        <v>25</v>
      </c>
      <c r="BR850" s="83">
        <f t="shared" si="676"/>
        <v>1</v>
      </c>
      <c r="BS850" s="77">
        <f t="shared" si="691"/>
        <v>76</v>
      </c>
      <c r="BT850" s="83">
        <f t="shared" si="677"/>
        <v>0</v>
      </c>
      <c r="BU850" s="77"/>
      <c r="BV850" s="83">
        <f t="shared" si="678"/>
        <v>0</v>
      </c>
      <c r="BW850" s="83">
        <f t="shared" si="679"/>
        <v>0</v>
      </c>
      <c r="BX850" s="83">
        <f t="shared" si="680"/>
        <v>0</v>
      </c>
      <c r="BY850" s="83">
        <f t="shared" si="681"/>
        <v>0</v>
      </c>
      <c r="BZ850" s="83">
        <f t="shared" si="682"/>
        <v>0</v>
      </c>
      <c r="CA850" s="77">
        <f t="shared" si="692"/>
        <v>0</v>
      </c>
      <c r="CC850" s="77"/>
      <c r="CI850" s="77">
        <f t="shared" si="693"/>
        <v>0</v>
      </c>
      <c r="CP850" s="77">
        <f t="shared" si="694"/>
        <v>0</v>
      </c>
      <c r="CQ850" s="85">
        <f t="shared" si="683"/>
        <v>0</v>
      </c>
      <c r="CR850" s="77"/>
      <c r="CS850" s="85">
        <f t="shared" si="650"/>
        <v>0</v>
      </c>
      <c r="CT850" s="85">
        <f t="shared" si="651"/>
        <v>0</v>
      </c>
      <c r="CU850" s="85">
        <f t="shared" si="652"/>
        <v>0</v>
      </c>
      <c r="CV850" s="85">
        <f t="shared" si="653"/>
        <v>0</v>
      </c>
      <c r="CW850" s="85">
        <f t="shared" si="649"/>
        <v>0</v>
      </c>
      <c r="CX850" s="77">
        <f t="shared" si="695"/>
        <v>0</v>
      </c>
      <c r="EZ850" s="85">
        <v>1</v>
      </c>
      <c r="FA850" s="85">
        <v>3</v>
      </c>
      <c r="FB850" s="85">
        <v>17</v>
      </c>
      <c r="FC850" s="85">
        <v>33</v>
      </c>
      <c r="FD850" s="85">
        <v>25</v>
      </c>
      <c r="FE850" s="85">
        <v>1</v>
      </c>
      <c r="FL850" s="86">
        <f t="shared" si="696"/>
        <v>13.699999999999989</v>
      </c>
      <c r="FM850" s="99">
        <f t="shared" si="684"/>
        <v>0</v>
      </c>
      <c r="FN850" s="99">
        <f t="shared" si="685"/>
        <v>0</v>
      </c>
      <c r="FO850" s="100">
        <f t="shared" si="686"/>
        <v>0</v>
      </c>
      <c r="FP850" s="100">
        <f t="shared" si="687"/>
        <v>0</v>
      </c>
      <c r="FQ850" s="101">
        <v>0.52828897338403036</v>
      </c>
      <c r="FR850" s="101">
        <v>0.31066176470588225</v>
      </c>
      <c r="FS850" s="101">
        <v>0.1451779801324504</v>
      </c>
      <c r="FT850" s="100" t="s">
        <v>1516</v>
      </c>
      <c r="FU850" s="100" t="s">
        <v>1618</v>
      </c>
      <c r="FV850" s="100" t="s">
        <v>2071</v>
      </c>
      <c r="FW850" s="100" t="s">
        <v>2208</v>
      </c>
      <c r="FX850" s="100" t="s">
        <v>1600</v>
      </c>
      <c r="FY850" s="100" t="s">
        <v>2060</v>
      </c>
      <c r="FZ850" s="100" t="s">
        <v>1469</v>
      </c>
      <c r="GA850" s="100" t="s">
        <v>2302</v>
      </c>
      <c r="GB850" s="100"/>
    </row>
    <row r="851" spans="1:184" hidden="1" x14ac:dyDescent="0.25">
      <c r="A851" s="32" t="s">
        <v>829</v>
      </c>
      <c r="B851" s="90" t="s">
        <v>838</v>
      </c>
      <c r="C851" s="41" t="str">
        <f>'[1]Özet tablo'!P850</f>
        <v>SİVAS</v>
      </c>
      <c r="D851" s="41"/>
      <c r="E851" s="41"/>
      <c r="F851" s="41"/>
      <c r="G851" s="91">
        <v>4</v>
      </c>
      <c r="H851" s="91">
        <v>75</v>
      </c>
      <c r="I851" s="91">
        <v>89</v>
      </c>
      <c r="J851" s="91">
        <v>168</v>
      </c>
      <c r="K851" s="92">
        <v>8</v>
      </c>
      <c r="L851" s="92">
        <v>64</v>
      </c>
      <c r="M851" s="92">
        <v>97</v>
      </c>
      <c r="N851" s="92">
        <v>169</v>
      </c>
      <c r="O851" s="93">
        <v>40</v>
      </c>
      <c r="P851" s="40">
        <v>9</v>
      </c>
      <c r="Q851" s="94">
        <f t="shared" si="654"/>
        <v>1</v>
      </c>
      <c r="R851" s="95">
        <f t="shared" si="655"/>
        <v>5.9523809523809521E-3</v>
      </c>
      <c r="S851" s="96">
        <v>254</v>
      </c>
      <c r="T851" s="96">
        <v>320</v>
      </c>
      <c r="U851" s="96">
        <v>238</v>
      </c>
      <c r="V851" s="96">
        <v>311</v>
      </c>
      <c r="W851" s="96">
        <v>558</v>
      </c>
      <c r="X851" s="96">
        <v>812</v>
      </c>
      <c r="Y851" s="73">
        <f t="shared" si="656"/>
        <v>3.1496062992125982</v>
      </c>
      <c r="Z851" s="73">
        <f t="shared" si="657"/>
        <v>20</v>
      </c>
      <c r="AA851" s="73">
        <f t="shared" si="658"/>
        <v>53.781512605042018</v>
      </c>
      <c r="AB851" s="73">
        <f t="shared" si="659"/>
        <v>34.408602150537639</v>
      </c>
      <c r="AC851" s="73">
        <f t="shared" si="660"/>
        <v>24.630541871921181</v>
      </c>
      <c r="AD851" s="97">
        <f t="shared" si="661"/>
        <v>366</v>
      </c>
      <c r="AE851" s="40">
        <f t="shared" si="662"/>
        <v>110</v>
      </c>
      <c r="AF851" s="98">
        <v>297</v>
      </c>
      <c r="AG851" s="98">
        <v>224</v>
      </c>
      <c r="AH851" s="98">
        <v>310</v>
      </c>
      <c r="AI851" s="98">
        <v>233</v>
      </c>
      <c r="AJ851" s="98">
        <v>69</v>
      </c>
      <c r="AK851" s="98">
        <v>58</v>
      </c>
      <c r="AL851" s="76">
        <v>9</v>
      </c>
      <c r="AM851" s="76">
        <v>11</v>
      </c>
      <c r="AN851" s="77">
        <v>12</v>
      </c>
      <c r="AO851" s="77">
        <v>90</v>
      </c>
      <c r="AP851" s="77">
        <v>117</v>
      </c>
      <c r="AQ851" s="77">
        <v>2</v>
      </c>
      <c r="AR851" s="77">
        <f t="shared" si="688"/>
        <v>221</v>
      </c>
      <c r="AS851" s="77">
        <v>15</v>
      </c>
      <c r="AT851" s="78">
        <v>23</v>
      </c>
      <c r="AU851" s="79">
        <v>46</v>
      </c>
      <c r="AV851" s="80">
        <f t="shared" si="663"/>
        <v>25.38293216630197</v>
      </c>
      <c r="AW851" s="80">
        <f t="shared" si="664"/>
        <v>35.727440147329645</v>
      </c>
      <c r="AX851" s="80">
        <f t="shared" si="665"/>
        <v>44.63519313304721</v>
      </c>
      <c r="AY851" s="81">
        <f t="shared" si="666"/>
        <v>5.3571428571428568</v>
      </c>
      <c r="AZ851" s="81">
        <f t="shared" si="667"/>
        <v>29.032258064516132</v>
      </c>
      <c r="BA851" s="81">
        <f t="shared" si="668"/>
        <v>61.589403973509938</v>
      </c>
      <c r="BB851" s="81">
        <f t="shared" si="669"/>
        <v>45.098039215686278</v>
      </c>
      <c r="BC851" s="81">
        <f t="shared" si="670"/>
        <v>37.642585551330797</v>
      </c>
      <c r="BD851" s="82">
        <f t="shared" si="689"/>
        <v>116</v>
      </c>
      <c r="BE851" s="83">
        <v>9</v>
      </c>
      <c r="BF851" s="83">
        <v>13</v>
      </c>
      <c r="BG851" s="83">
        <v>17</v>
      </c>
      <c r="BH851" s="83">
        <v>93</v>
      </c>
      <c r="BI851" s="83">
        <v>128</v>
      </c>
      <c r="BJ851" s="83">
        <v>3</v>
      </c>
      <c r="BK851" s="77">
        <f t="shared" si="690"/>
        <v>241</v>
      </c>
      <c r="BL851" s="83">
        <f t="shared" si="671"/>
        <v>8</v>
      </c>
      <c r="BM851" s="84">
        <v>10</v>
      </c>
      <c r="BN851" s="83">
        <f t="shared" si="672"/>
        <v>12</v>
      </c>
      <c r="BO851" s="83">
        <f t="shared" si="673"/>
        <v>17</v>
      </c>
      <c r="BP851" s="83">
        <f t="shared" si="674"/>
        <v>87</v>
      </c>
      <c r="BQ851" s="83">
        <f t="shared" si="675"/>
        <v>121</v>
      </c>
      <c r="BR851" s="83">
        <f t="shared" si="676"/>
        <v>3</v>
      </c>
      <c r="BS851" s="77">
        <f t="shared" si="691"/>
        <v>228</v>
      </c>
      <c r="BT851" s="83">
        <f t="shared" si="677"/>
        <v>0</v>
      </c>
      <c r="BU851" s="77"/>
      <c r="BV851" s="83">
        <f t="shared" si="678"/>
        <v>0</v>
      </c>
      <c r="BW851" s="83">
        <f t="shared" si="679"/>
        <v>0</v>
      </c>
      <c r="BX851" s="83">
        <f t="shared" si="680"/>
        <v>0</v>
      </c>
      <c r="BY851" s="83">
        <f t="shared" si="681"/>
        <v>0</v>
      </c>
      <c r="BZ851" s="83">
        <f t="shared" si="682"/>
        <v>0</v>
      </c>
      <c r="CA851" s="77">
        <f t="shared" si="692"/>
        <v>0</v>
      </c>
      <c r="CC851" s="77"/>
      <c r="CI851" s="77">
        <f t="shared" si="693"/>
        <v>0</v>
      </c>
      <c r="CP851" s="77">
        <f t="shared" si="694"/>
        <v>0</v>
      </c>
      <c r="CQ851" s="85">
        <f t="shared" si="683"/>
        <v>1</v>
      </c>
      <c r="CR851" s="77">
        <v>1</v>
      </c>
      <c r="CS851" s="85">
        <f t="shared" si="650"/>
        <v>1</v>
      </c>
      <c r="CT851" s="85">
        <f t="shared" si="651"/>
        <v>0</v>
      </c>
      <c r="CU851" s="85">
        <f t="shared" si="652"/>
        <v>6</v>
      </c>
      <c r="CV851" s="85">
        <f t="shared" si="653"/>
        <v>7</v>
      </c>
      <c r="CW851" s="85">
        <f t="shared" si="649"/>
        <v>0</v>
      </c>
      <c r="CX851" s="77">
        <f t="shared" si="695"/>
        <v>13</v>
      </c>
      <c r="CY851" s="85">
        <v>1</v>
      </c>
      <c r="CZ851" s="85">
        <v>1</v>
      </c>
      <c r="DA851" s="85">
        <v>0</v>
      </c>
      <c r="DB851" s="85">
        <v>6</v>
      </c>
      <c r="DC851" s="85">
        <v>7</v>
      </c>
      <c r="DD851" s="85">
        <v>0</v>
      </c>
      <c r="ET851" s="85">
        <v>7</v>
      </c>
      <c r="EU851" s="85">
        <v>10</v>
      </c>
      <c r="EV851" s="85">
        <v>10</v>
      </c>
      <c r="EW851" s="85">
        <v>60</v>
      </c>
      <c r="EX851" s="85">
        <v>101</v>
      </c>
      <c r="EY851" s="85">
        <v>3</v>
      </c>
      <c r="EZ851" s="85">
        <v>1</v>
      </c>
      <c r="FA851" s="85">
        <v>2</v>
      </c>
      <c r="FB851" s="85">
        <v>7</v>
      </c>
      <c r="FC851" s="85">
        <v>27</v>
      </c>
      <c r="FD851" s="85">
        <v>20</v>
      </c>
      <c r="FE851" s="85">
        <v>0</v>
      </c>
      <c r="FL851" s="86">
        <f t="shared" si="696"/>
        <v>148.09999999999997</v>
      </c>
      <c r="FM851" s="99">
        <f t="shared" si="684"/>
        <v>7</v>
      </c>
      <c r="FN851" s="99">
        <f t="shared" si="685"/>
        <v>1</v>
      </c>
      <c r="FO851" s="100">
        <f t="shared" si="686"/>
        <v>1.19</v>
      </c>
      <c r="FP851" s="100">
        <f t="shared" si="687"/>
        <v>171</v>
      </c>
      <c r="FQ851" s="101">
        <v>0.41326530612244899</v>
      </c>
      <c r="FR851" s="101">
        <v>0.34830508474576261</v>
      </c>
      <c r="FS851" s="101">
        <v>0.44642857142857167</v>
      </c>
      <c r="FT851" s="100" t="s">
        <v>1641</v>
      </c>
      <c r="FU851" s="100" t="s">
        <v>1477</v>
      </c>
      <c r="FV851" s="100" t="s">
        <v>1474</v>
      </c>
      <c r="FW851" s="100" t="s">
        <v>1840</v>
      </c>
      <c r="FX851" s="100" t="s">
        <v>1709</v>
      </c>
      <c r="FY851" s="100" t="s">
        <v>2272</v>
      </c>
      <c r="FZ851" s="100" t="s">
        <v>1534</v>
      </c>
      <c r="GA851" s="100" t="s">
        <v>2339</v>
      </c>
      <c r="GB851" s="100"/>
    </row>
    <row r="852" spans="1:184" hidden="1" x14ac:dyDescent="0.25">
      <c r="A852" s="32" t="s">
        <v>829</v>
      </c>
      <c r="B852" s="90" t="s">
        <v>839</v>
      </c>
      <c r="C852" s="41" t="str">
        <f>'[1]Özet tablo'!P851</f>
        <v>SİVAS</v>
      </c>
      <c r="D852" s="41"/>
      <c r="E852" s="41"/>
      <c r="F852" s="41"/>
      <c r="G852" s="91">
        <v>2</v>
      </c>
      <c r="H852" s="91">
        <v>25</v>
      </c>
      <c r="I852" s="91">
        <v>19</v>
      </c>
      <c r="J852" s="91">
        <v>46</v>
      </c>
      <c r="K852" s="92">
        <v>2</v>
      </c>
      <c r="L852" s="92">
        <v>29</v>
      </c>
      <c r="M852" s="92">
        <v>21</v>
      </c>
      <c r="N852" s="92">
        <v>52</v>
      </c>
      <c r="O852" s="93">
        <v>11</v>
      </c>
      <c r="P852" s="40">
        <v>2</v>
      </c>
      <c r="Q852" s="94">
        <f t="shared" si="654"/>
        <v>6</v>
      </c>
      <c r="R852" s="95">
        <f t="shared" si="655"/>
        <v>0.13043478260869565</v>
      </c>
      <c r="S852" s="96">
        <v>62</v>
      </c>
      <c r="T852" s="96">
        <v>125</v>
      </c>
      <c r="U852" s="96">
        <v>90</v>
      </c>
      <c r="V852" s="96">
        <v>123</v>
      </c>
      <c r="W852" s="96">
        <v>215</v>
      </c>
      <c r="X852" s="96">
        <v>277</v>
      </c>
      <c r="Y852" s="73">
        <f t="shared" si="656"/>
        <v>3.225806451612903</v>
      </c>
      <c r="Z852" s="73">
        <f t="shared" si="657"/>
        <v>23.200000000000003</v>
      </c>
      <c r="AA852" s="73">
        <f t="shared" si="658"/>
        <v>33.333333333333329</v>
      </c>
      <c r="AB852" s="73">
        <f t="shared" si="659"/>
        <v>27.441860465116282</v>
      </c>
      <c r="AC852" s="73">
        <f t="shared" si="660"/>
        <v>22.021660649819495</v>
      </c>
      <c r="AD852" s="97">
        <f t="shared" si="661"/>
        <v>156</v>
      </c>
      <c r="AE852" s="40">
        <f t="shared" si="662"/>
        <v>60</v>
      </c>
      <c r="AF852" s="98">
        <v>100</v>
      </c>
      <c r="AG852" s="98">
        <v>84</v>
      </c>
      <c r="AH852" s="98">
        <v>88</v>
      </c>
      <c r="AI852" s="98">
        <v>82</v>
      </c>
      <c r="AJ852" s="98">
        <v>30</v>
      </c>
      <c r="AK852" s="98">
        <v>21</v>
      </c>
      <c r="AL852" s="76">
        <v>2</v>
      </c>
      <c r="AM852" s="76">
        <v>5</v>
      </c>
      <c r="AN852" s="77">
        <v>7</v>
      </c>
      <c r="AO852" s="77">
        <v>20</v>
      </c>
      <c r="AP852" s="77">
        <v>31</v>
      </c>
      <c r="AQ852" s="77">
        <v>0</v>
      </c>
      <c r="AR852" s="77">
        <f t="shared" si="688"/>
        <v>58</v>
      </c>
      <c r="AS852" s="77">
        <v>10</v>
      </c>
      <c r="AT852" s="78">
        <v>9</v>
      </c>
      <c r="AU852" s="79">
        <v>14</v>
      </c>
      <c r="AV852" s="80">
        <f t="shared" si="663"/>
        <v>16.867469879518072</v>
      </c>
      <c r="AW852" s="80">
        <f t="shared" si="664"/>
        <v>24.117647058823529</v>
      </c>
      <c r="AX852" s="80">
        <f t="shared" si="665"/>
        <v>25.609756097560975</v>
      </c>
      <c r="AY852" s="81">
        <f t="shared" si="666"/>
        <v>8.3333333333333321</v>
      </c>
      <c r="AZ852" s="81">
        <f t="shared" si="667"/>
        <v>22.727272727272727</v>
      </c>
      <c r="BA852" s="81">
        <f t="shared" si="668"/>
        <v>48.214285714285715</v>
      </c>
      <c r="BB852" s="81">
        <f t="shared" si="669"/>
        <v>37</v>
      </c>
      <c r="BC852" s="81">
        <f t="shared" si="670"/>
        <v>31.122448979591837</v>
      </c>
      <c r="BD852" s="82">
        <f t="shared" si="689"/>
        <v>58</v>
      </c>
      <c r="BE852" s="83">
        <v>2</v>
      </c>
      <c r="BF852" s="83">
        <v>4</v>
      </c>
      <c r="BG852" s="83">
        <v>7</v>
      </c>
      <c r="BH852" s="83">
        <v>22</v>
      </c>
      <c r="BI852" s="83">
        <v>34</v>
      </c>
      <c r="BJ852" s="83">
        <v>0</v>
      </c>
      <c r="BK852" s="77">
        <f t="shared" si="690"/>
        <v>63</v>
      </c>
      <c r="BL852" s="83">
        <f t="shared" si="671"/>
        <v>2</v>
      </c>
      <c r="BM852" s="84">
        <v>5</v>
      </c>
      <c r="BN852" s="83">
        <f t="shared" si="672"/>
        <v>4</v>
      </c>
      <c r="BO852" s="83">
        <f t="shared" si="673"/>
        <v>7</v>
      </c>
      <c r="BP852" s="83">
        <f t="shared" si="674"/>
        <v>22</v>
      </c>
      <c r="BQ852" s="83">
        <f t="shared" si="675"/>
        <v>34</v>
      </c>
      <c r="BR852" s="83">
        <f t="shared" si="676"/>
        <v>0</v>
      </c>
      <c r="BS852" s="77">
        <f t="shared" si="691"/>
        <v>63</v>
      </c>
      <c r="BT852" s="83">
        <f t="shared" si="677"/>
        <v>0</v>
      </c>
      <c r="BU852" s="77"/>
      <c r="BV852" s="83">
        <f t="shared" si="678"/>
        <v>0</v>
      </c>
      <c r="BW852" s="83">
        <f t="shared" si="679"/>
        <v>0</v>
      </c>
      <c r="BX852" s="83">
        <f t="shared" si="680"/>
        <v>0</v>
      </c>
      <c r="BY852" s="83">
        <f t="shared" si="681"/>
        <v>0</v>
      </c>
      <c r="BZ852" s="83">
        <f t="shared" si="682"/>
        <v>0</v>
      </c>
      <c r="CA852" s="77">
        <f t="shared" si="692"/>
        <v>0</v>
      </c>
      <c r="CC852" s="77"/>
      <c r="CI852" s="77">
        <f t="shared" si="693"/>
        <v>0</v>
      </c>
      <c r="CP852" s="77">
        <f t="shared" si="694"/>
        <v>0</v>
      </c>
      <c r="CQ852" s="85">
        <f t="shared" si="683"/>
        <v>0</v>
      </c>
      <c r="CR852" s="77"/>
      <c r="CS852" s="85">
        <f t="shared" si="650"/>
        <v>0</v>
      </c>
      <c r="CT852" s="85">
        <f t="shared" si="651"/>
        <v>0</v>
      </c>
      <c r="CU852" s="85">
        <f t="shared" si="652"/>
        <v>0</v>
      </c>
      <c r="CV852" s="85">
        <f t="shared" si="653"/>
        <v>0</v>
      </c>
      <c r="CW852" s="85">
        <f t="shared" si="649"/>
        <v>0</v>
      </c>
      <c r="CX852" s="77">
        <f t="shared" si="695"/>
        <v>0</v>
      </c>
      <c r="ET852" s="85">
        <v>1</v>
      </c>
      <c r="EU852" s="85">
        <v>1</v>
      </c>
      <c r="EV852" s="85">
        <v>2</v>
      </c>
      <c r="EW852" s="85">
        <v>3</v>
      </c>
      <c r="EX852" s="85">
        <v>6</v>
      </c>
      <c r="EY852" s="85">
        <v>0</v>
      </c>
      <c r="EZ852" s="85">
        <v>1</v>
      </c>
      <c r="FA852" s="85">
        <v>3</v>
      </c>
      <c r="FB852" s="85">
        <v>5</v>
      </c>
      <c r="FC852" s="85">
        <v>19</v>
      </c>
      <c r="FD852" s="85">
        <v>28</v>
      </c>
      <c r="FE852" s="85">
        <v>0</v>
      </c>
      <c r="FL852" s="86">
        <f t="shared" si="696"/>
        <v>58.999999999999986</v>
      </c>
      <c r="FM852" s="99">
        <f t="shared" si="684"/>
        <v>2</v>
      </c>
      <c r="FN852" s="99">
        <f t="shared" si="685"/>
        <v>0</v>
      </c>
      <c r="FO852" s="100">
        <f t="shared" si="686"/>
        <v>0.34</v>
      </c>
      <c r="FP852" s="100">
        <f t="shared" si="687"/>
        <v>0</v>
      </c>
      <c r="FQ852" s="101">
        <v>0.2618763771924299</v>
      </c>
      <c r="FR852" s="101">
        <v>0.14215679331727835</v>
      </c>
      <c r="FS852" s="101">
        <v>7.0645610794872624E-2</v>
      </c>
      <c r="FT852" s="100" t="s">
        <v>2240</v>
      </c>
      <c r="FU852" s="100" t="s">
        <v>2175</v>
      </c>
      <c r="FV852" s="100" t="s">
        <v>2145</v>
      </c>
      <c r="FW852" s="100" t="s">
        <v>1781</v>
      </c>
      <c r="FX852" s="100" t="s">
        <v>1944</v>
      </c>
      <c r="FY852" s="100" t="s">
        <v>2166</v>
      </c>
      <c r="FZ852" s="100" t="s">
        <v>1904</v>
      </c>
      <c r="GA852" s="100" t="s">
        <v>2180</v>
      </c>
      <c r="GB852" s="100"/>
    </row>
    <row r="853" spans="1:184" ht="12" hidden="1" customHeight="1" x14ac:dyDescent="0.25">
      <c r="A853" s="32" t="s">
        <v>829</v>
      </c>
      <c r="B853" s="90" t="s">
        <v>1063</v>
      </c>
      <c r="C853" s="41" t="str">
        <f>'[1]Özet tablo'!P852</f>
        <v>SİVAS</v>
      </c>
      <c r="D853" s="41"/>
      <c r="E853" s="41"/>
      <c r="F853" s="41"/>
      <c r="G853" s="91">
        <v>356</v>
      </c>
      <c r="H853" s="91">
        <v>1575</v>
      </c>
      <c r="I853" s="91">
        <v>2483</v>
      </c>
      <c r="J853" s="91">
        <v>4414</v>
      </c>
      <c r="K853" s="92">
        <v>427</v>
      </c>
      <c r="L853" s="92">
        <v>1454</v>
      </c>
      <c r="M853" s="92">
        <v>2895</v>
      </c>
      <c r="N853" s="92">
        <v>4776</v>
      </c>
      <c r="O853" s="93">
        <v>250</v>
      </c>
      <c r="P853" s="40">
        <v>518</v>
      </c>
      <c r="Q853" s="94">
        <f t="shared" si="654"/>
        <v>362</v>
      </c>
      <c r="R853" s="95">
        <f t="shared" si="655"/>
        <v>8.2011780697779785E-2</v>
      </c>
      <c r="S853" s="96">
        <v>4338</v>
      </c>
      <c r="T853" s="96">
        <v>5499</v>
      </c>
      <c r="U853" s="96">
        <v>4225</v>
      </c>
      <c r="V853" s="96">
        <v>5528</v>
      </c>
      <c r="W853" s="96">
        <v>9724</v>
      </c>
      <c r="X853" s="96">
        <v>14062</v>
      </c>
      <c r="Y853" s="73">
        <f t="shared" si="656"/>
        <v>9.8432457353619185</v>
      </c>
      <c r="Z853" s="73">
        <f t="shared" si="657"/>
        <v>26.441171122022183</v>
      </c>
      <c r="AA853" s="73">
        <f t="shared" si="658"/>
        <v>62.177514792899416</v>
      </c>
      <c r="AB853" s="73">
        <f t="shared" si="659"/>
        <v>41.968325791855207</v>
      </c>
      <c r="AC853" s="73">
        <f t="shared" si="660"/>
        <v>32.058028729910397</v>
      </c>
      <c r="AD853" s="97">
        <f t="shared" si="661"/>
        <v>5643</v>
      </c>
      <c r="AE853" s="40">
        <f t="shared" si="662"/>
        <v>1598</v>
      </c>
      <c r="AF853" s="98">
        <v>5578</v>
      </c>
      <c r="AG853" s="98">
        <v>4450</v>
      </c>
      <c r="AH853" s="98">
        <v>5516</v>
      </c>
      <c r="AI853" s="98">
        <v>4222</v>
      </c>
      <c r="AJ853" s="98">
        <v>1300</v>
      </c>
      <c r="AK853" s="98">
        <v>1193</v>
      </c>
      <c r="AL853" s="76">
        <v>106</v>
      </c>
      <c r="AM853" s="76">
        <v>220</v>
      </c>
      <c r="AN853" s="77">
        <v>358</v>
      </c>
      <c r="AO853" s="77">
        <v>1615</v>
      </c>
      <c r="AP853" s="77">
        <v>3048</v>
      </c>
      <c r="AQ853" s="77">
        <v>109</v>
      </c>
      <c r="AR853" s="77">
        <f t="shared" si="688"/>
        <v>5130</v>
      </c>
      <c r="AS853" s="77">
        <v>683</v>
      </c>
      <c r="AT853" s="78">
        <v>149</v>
      </c>
      <c r="AU853" s="79">
        <v>479</v>
      </c>
      <c r="AV853" s="80">
        <f t="shared" si="663"/>
        <v>32.656826568265686</v>
      </c>
      <c r="AW853" s="80">
        <f t="shared" si="664"/>
        <v>41.990141712877389</v>
      </c>
      <c r="AX853" s="80">
        <f t="shared" si="665"/>
        <v>58.5978209379441</v>
      </c>
      <c r="AY853" s="81">
        <f t="shared" si="666"/>
        <v>8.0449438202247183</v>
      </c>
      <c r="AZ853" s="81">
        <f t="shared" si="667"/>
        <v>29.278462654097169</v>
      </c>
      <c r="BA853" s="81">
        <f t="shared" si="668"/>
        <v>66.570083303151023</v>
      </c>
      <c r="BB853" s="81">
        <f t="shared" si="669"/>
        <v>47.93440840732017</v>
      </c>
      <c r="BC853" s="81">
        <f t="shared" si="670"/>
        <v>40.453269153630167</v>
      </c>
      <c r="BD853" s="82">
        <f t="shared" si="689"/>
        <v>1846</v>
      </c>
      <c r="BE853" s="83">
        <v>107</v>
      </c>
      <c r="BF853" s="83">
        <v>288</v>
      </c>
      <c r="BG853" s="83">
        <v>324</v>
      </c>
      <c r="BH853" s="83">
        <v>1487</v>
      </c>
      <c r="BI853" s="83">
        <v>3154</v>
      </c>
      <c r="BJ853" s="83">
        <v>139</v>
      </c>
      <c r="BK853" s="77">
        <f t="shared" si="690"/>
        <v>5104</v>
      </c>
      <c r="BL853" s="83">
        <f t="shared" si="671"/>
        <v>92</v>
      </c>
      <c r="BM853" s="84">
        <v>160</v>
      </c>
      <c r="BN853" s="83">
        <f t="shared" si="672"/>
        <v>235</v>
      </c>
      <c r="BO853" s="83">
        <f t="shared" si="673"/>
        <v>199</v>
      </c>
      <c r="BP853" s="83">
        <f t="shared" si="674"/>
        <v>1216</v>
      </c>
      <c r="BQ853" s="83">
        <f t="shared" si="675"/>
        <v>2859</v>
      </c>
      <c r="BR853" s="83">
        <f t="shared" si="676"/>
        <v>131</v>
      </c>
      <c r="BS853" s="77">
        <f t="shared" si="691"/>
        <v>4405</v>
      </c>
      <c r="BT853" s="83">
        <f t="shared" si="677"/>
        <v>7</v>
      </c>
      <c r="BU853" s="77">
        <v>33</v>
      </c>
      <c r="BV853" s="83">
        <f t="shared" si="678"/>
        <v>28</v>
      </c>
      <c r="BW853" s="83">
        <f t="shared" si="679"/>
        <v>39</v>
      </c>
      <c r="BX853" s="83">
        <f t="shared" si="680"/>
        <v>130</v>
      </c>
      <c r="BY853" s="83">
        <f t="shared" si="681"/>
        <v>210</v>
      </c>
      <c r="BZ853" s="83">
        <f t="shared" si="682"/>
        <v>8</v>
      </c>
      <c r="CA853" s="77">
        <f t="shared" si="692"/>
        <v>387</v>
      </c>
      <c r="CB853" s="85">
        <v>5</v>
      </c>
      <c r="CC853" s="77">
        <v>23</v>
      </c>
      <c r="CD853" s="85">
        <v>19</v>
      </c>
      <c r="CE853" s="85">
        <v>86</v>
      </c>
      <c r="CF853" s="85">
        <v>105</v>
      </c>
      <c r="CG853" s="85">
        <v>54</v>
      </c>
      <c r="CH853" s="85">
        <v>0</v>
      </c>
      <c r="CI853" s="77">
        <f t="shared" si="693"/>
        <v>245</v>
      </c>
      <c r="CP853" s="77">
        <f t="shared" si="694"/>
        <v>0</v>
      </c>
      <c r="CQ853" s="85">
        <f t="shared" si="683"/>
        <v>3</v>
      </c>
      <c r="CR853" s="77">
        <v>4</v>
      </c>
      <c r="CS853" s="85">
        <f t="shared" si="650"/>
        <v>6</v>
      </c>
      <c r="CT853" s="85">
        <f t="shared" si="651"/>
        <v>0</v>
      </c>
      <c r="CU853" s="85">
        <f t="shared" si="652"/>
        <v>36</v>
      </c>
      <c r="CV853" s="85">
        <f t="shared" si="653"/>
        <v>31</v>
      </c>
      <c r="CW853" s="85">
        <f t="shared" si="649"/>
        <v>0</v>
      </c>
      <c r="CX853" s="77">
        <f t="shared" si="695"/>
        <v>67</v>
      </c>
      <c r="CY853" s="85">
        <v>3</v>
      </c>
      <c r="CZ853" s="85">
        <v>6</v>
      </c>
      <c r="DA853" s="85">
        <v>0</v>
      </c>
      <c r="DB853" s="85">
        <v>36</v>
      </c>
      <c r="DC853" s="85">
        <v>31</v>
      </c>
      <c r="DD853" s="85">
        <v>0</v>
      </c>
      <c r="DP853" s="85">
        <v>1</v>
      </c>
      <c r="DQ853" s="85">
        <v>5</v>
      </c>
      <c r="DR853" s="85">
        <v>2</v>
      </c>
      <c r="DS853" s="85">
        <v>20</v>
      </c>
      <c r="DT853" s="85">
        <v>25</v>
      </c>
      <c r="DU853" s="85">
        <v>3</v>
      </c>
      <c r="DV853" s="85">
        <v>3</v>
      </c>
      <c r="DW853" s="85">
        <v>7</v>
      </c>
      <c r="DX853" s="85">
        <v>3</v>
      </c>
      <c r="DY853" s="85">
        <v>30</v>
      </c>
      <c r="DZ853" s="85">
        <v>84</v>
      </c>
      <c r="EA853" s="85">
        <v>4</v>
      </c>
      <c r="EB853" s="85">
        <v>4</v>
      </c>
      <c r="EC853" s="85">
        <v>21</v>
      </c>
      <c r="ED853" s="85">
        <v>36</v>
      </c>
      <c r="EE853" s="85">
        <v>100</v>
      </c>
      <c r="EF853" s="85">
        <v>126</v>
      </c>
      <c r="EG853" s="85">
        <v>4</v>
      </c>
      <c r="EH853" s="85">
        <v>1</v>
      </c>
      <c r="EI853" s="85">
        <v>2</v>
      </c>
      <c r="EJ853" s="85">
        <v>9</v>
      </c>
      <c r="EK853" s="85">
        <v>27</v>
      </c>
      <c r="EL853" s="85">
        <v>25</v>
      </c>
      <c r="EM853" s="85">
        <v>8</v>
      </c>
      <c r="ET853" s="85">
        <v>81</v>
      </c>
      <c r="EU853" s="85">
        <v>149</v>
      </c>
      <c r="EV853" s="85">
        <v>31</v>
      </c>
      <c r="EW853" s="85">
        <v>632</v>
      </c>
      <c r="EX853" s="85">
        <v>1973</v>
      </c>
      <c r="EY853" s="85">
        <v>86</v>
      </c>
      <c r="EZ853" s="85">
        <v>9</v>
      </c>
      <c r="FA853" s="85">
        <v>79</v>
      </c>
      <c r="FB853" s="85">
        <v>157</v>
      </c>
      <c r="FC853" s="85">
        <v>537</v>
      </c>
      <c r="FD853" s="85">
        <v>836</v>
      </c>
      <c r="FE853" s="85">
        <v>34</v>
      </c>
      <c r="FL853" s="86">
        <f t="shared" si="696"/>
        <v>1895.5999999999995</v>
      </c>
      <c r="FM853" s="99">
        <f t="shared" si="684"/>
        <v>94</v>
      </c>
      <c r="FN853" s="99">
        <f t="shared" si="685"/>
        <v>18</v>
      </c>
      <c r="FO853" s="100">
        <f t="shared" si="686"/>
        <v>15.98</v>
      </c>
      <c r="FP853" s="100">
        <f t="shared" si="687"/>
        <v>3078</v>
      </c>
      <c r="FQ853" s="101">
        <v>0.27539451827242528</v>
      </c>
      <c r="FR853" s="101">
        <v>0.22828669820356637</v>
      </c>
      <c r="FS853" s="101">
        <v>0.11339586339586333</v>
      </c>
      <c r="FT853" s="100" t="s">
        <v>1656</v>
      </c>
      <c r="FU853" s="100" t="s">
        <v>1797</v>
      </c>
      <c r="FV853" s="100" t="s">
        <v>2115</v>
      </c>
      <c r="FW853" s="100" t="s">
        <v>2016</v>
      </c>
      <c r="FX853" s="100" t="s">
        <v>2280</v>
      </c>
      <c r="FY853" s="100" t="s">
        <v>2082</v>
      </c>
      <c r="FZ853" s="100" t="s">
        <v>1556</v>
      </c>
      <c r="GA853" s="100" t="s">
        <v>1887</v>
      </c>
      <c r="GB853" s="100"/>
    </row>
    <row r="854" spans="1:184" hidden="1" x14ac:dyDescent="0.25">
      <c r="A854" s="32" t="s">
        <v>829</v>
      </c>
      <c r="B854" s="90" t="s">
        <v>840</v>
      </c>
      <c r="C854" s="41" t="str">
        <f>'[1]Özet tablo'!P853</f>
        <v>SİVAS</v>
      </c>
      <c r="D854" s="41"/>
      <c r="E854" s="41"/>
      <c r="F854" s="41"/>
      <c r="G854" s="91">
        <v>33</v>
      </c>
      <c r="H854" s="91">
        <v>97</v>
      </c>
      <c r="I854" s="91">
        <v>151</v>
      </c>
      <c r="J854" s="91">
        <v>281</v>
      </c>
      <c r="K854" s="92">
        <v>25</v>
      </c>
      <c r="L854" s="92">
        <v>93</v>
      </c>
      <c r="M854" s="92">
        <v>160</v>
      </c>
      <c r="N854" s="92">
        <v>278</v>
      </c>
      <c r="O854" s="93">
        <v>20</v>
      </c>
      <c r="P854" s="40">
        <v>40</v>
      </c>
      <c r="Q854" s="94">
        <f t="shared" si="654"/>
        <v>-3</v>
      </c>
      <c r="R854" s="95">
        <f t="shared" si="655"/>
        <v>-1.0676156583629894E-2</v>
      </c>
      <c r="S854" s="96">
        <v>222</v>
      </c>
      <c r="T854" s="96">
        <v>314</v>
      </c>
      <c r="U854" s="96">
        <v>235</v>
      </c>
      <c r="V854" s="96">
        <v>314</v>
      </c>
      <c r="W854" s="96">
        <v>549</v>
      </c>
      <c r="X854" s="96">
        <v>771</v>
      </c>
      <c r="Y854" s="73">
        <f t="shared" si="656"/>
        <v>11.261261261261261</v>
      </c>
      <c r="Z854" s="73">
        <f t="shared" si="657"/>
        <v>29.617834394904456</v>
      </c>
      <c r="AA854" s="73">
        <f t="shared" si="658"/>
        <v>59.574468085106382</v>
      </c>
      <c r="AB854" s="73">
        <f t="shared" si="659"/>
        <v>42.440801457194901</v>
      </c>
      <c r="AC854" s="73">
        <f t="shared" si="660"/>
        <v>33.463035019455248</v>
      </c>
      <c r="AD854" s="97">
        <f t="shared" si="661"/>
        <v>316</v>
      </c>
      <c r="AE854" s="40">
        <f t="shared" si="662"/>
        <v>95</v>
      </c>
      <c r="AF854" s="98">
        <v>304</v>
      </c>
      <c r="AG854" s="98">
        <v>263</v>
      </c>
      <c r="AH854" s="98">
        <v>290</v>
      </c>
      <c r="AI854" s="98">
        <v>221</v>
      </c>
      <c r="AJ854" s="98">
        <v>76</v>
      </c>
      <c r="AK854" s="98">
        <v>69</v>
      </c>
      <c r="AL854" s="76">
        <v>10</v>
      </c>
      <c r="AM854" s="76">
        <v>18</v>
      </c>
      <c r="AN854" s="77">
        <v>42</v>
      </c>
      <c r="AO854" s="77">
        <v>109</v>
      </c>
      <c r="AP854" s="77">
        <v>146</v>
      </c>
      <c r="AQ854" s="77">
        <v>8</v>
      </c>
      <c r="AR854" s="77">
        <f t="shared" si="688"/>
        <v>305</v>
      </c>
      <c r="AS854" s="77">
        <v>35</v>
      </c>
      <c r="AT854" s="78">
        <v>20</v>
      </c>
      <c r="AU854" s="79">
        <v>31</v>
      </c>
      <c r="AV854" s="80">
        <f t="shared" si="663"/>
        <v>33.264462809917354</v>
      </c>
      <c r="AW854" s="80">
        <f t="shared" si="664"/>
        <v>44.618395303326807</v>
      </c>
      <c r="AX854" s="80">
        <f t="shared" si="665"/>
        <v>53.846153846153847</v>
      </c>
      <c r="AY854" s="81">
        <f t="shared" si="666"/>
        <v>15.96958174904943</v>
      </c>
      <c r="AZ854" s="81">
        <f t="shared" si="667"/>
        <v>37.586206896551722</v>
      </c>
      <c r="BA854" s="81">
        <f t="shared" si="668"/>
        <v>66.329966329966325</v>
      </c>
      <c r="BB854" s="81">
        <f t="shared" si="669"/>
        <v>52.129471890971033</v>
      </c>
      <c r="BC854" s="81">
        <f t="shared" si="670"/>
        <v>42.678571428571423</v>
      </c>
      <c r="BD854" s="82">
        <f t="shared" si="689"/>
        <v>100</v>
      </c>
      <c r="BE854" s="83">
        <v>10</v>
      </c>
      <c r="BF854" s="83">
        <v>19</v>
      </c>
      <c r="BG854" s="83">
        <v>42</v>
      </c>
      <c r="BH854" s="83">
        <v>108</v>
      </c>
      <c r="BI854" s="83">
        <v>163</v>
      </c>
      <c r="BJ854" s="83">
        <v>9</v>
      </c>
      <c r="BK854" s="77">
        <f t="shared" si="690"/>
        <v>322</v>
      </c>
      <c r="BL854" s="83">
        <f t="shared" si="671"/>
        <v>9</v>
      </c>
      <c r="BM854" s="84">
        <v>16</v>
      </c>
      <c r="BN854" s="83">
        <f t="shared" si="672"/>
        <v>17</v>
      </c>
      <c r="BO854" s="83">
        <f t="shared" si="673"/>
        <v>42</v>
      </c>
      <c r="BP854" s="83">
        <f t="shared" si="674"/>
        <v>92</v>
      </c>
      <c r="BQ854" s="83">
        <f t="shared" si="675"/>
        <v>155</v>
      </c>
      <c r="BR854" s="83">
        <f t="shared" si="676"/>
        <v>9</v>
      </c>
      <c r="BS854" s="77">
        <f t="shared" si="691"/>
        <v>298</v>
      </c>
      <c r="BT854" s="83">
        <f t="shared" si="677"/>
        <v>0</v>
      </c>
      <c r="BU854" s="77"/>
      <c r="BV854" s="83">
        <f t="shared" si="678"/>
        <v>0</v>
      </c>
      <c r="BW854" s="83">
        <f t="shared" si="679"/>
        <v>0</v>
      </c>
      <c r="BX854" s="83">
        <f t="shared" si="680"/>
        <v>0</v>
      </c>
      <c r="BY854" s="83">
        <f t="shared" si="681"/>
        <v>0</v>
      </c>
      <c r="BZ854" s="83">
        <f t="shared" si="682"/>
        <v>0</v>
      </c>
      <c r="CA854" s="77">
        <f t="shared" si="692"/>
        <v>0</v>
      </c>
      <c r="CC854" s="77"/>
      <c r="CI854" s="77">
        <f t="shared" si="693"/>
        <v>0</v>
      </c>
      <c r="CP854" s="77">
        <f t="shared" si="694"/>
        <v>0</v>
      </c>
      <c r="CQ854" s="85">
        <f t="shared" si="683"/>
        <v>1</v>
      </c>
      <c r="CR854" s="77">
        <v>2</v>
      </c>
      <c r="CS854" s="85">
        <f t="shared" si="650"/>
        <v>2</v>
      </c>
      <c r="CT854" s="85">
        <f t="shared" si="651"/>
        <v>0</v>
      </c>
      <c r="CU854" s="85">
        <f t="shared" si="652"/>
        <v>16</v>
      </c>
      <c r="CV854" s="85">
        <f t="shared" si="653"/>
        <v>8</v>
      </c>
      <c r="CW854" s="85">
        <f t="shared" si="649"/>
        <v>0</v>
      </c>
      <c r="CX854" s="77">
        <f t="shared" si="695"/>
        <v>24</v>
      </c>
      <c r="CY854" s="85">
        <v>1</v>
      </c>
      <c r="CZ854" s="85">
        <v>2</v>
      </c>
      <c r="DA854" s="85">
        <v>0</v>
      </c>
      <c r="DB854" s="85">
        <v>16</v>
      </c>
      <c r="DC854" s="85">
        <v>8</v>
      </c>
      <c r="DD854" s="85">
        <v>0</v>
      </c>
      <c r="ET854" s="85">
        <v>8</v>
      </c>
      <c r="EU854" s="85">
        <v>10</v>
      </c>
      <c r="EV854" s="85">
        <v>10</v>
      </c>
      <c r="EW854" s="85">
        <v>35</v>
      </c>
      <c r="EX854" s="85">
        <v>96</v>
      </c>
      <c r="EY854" s="85">
        <v>2</v>
      </c>
      <c r="EZ854" s="85">
        <v>1</v>
      </c>
      <c r="FA854" s="85">
        <v>7</v>
      </c>
      <c r="FB854" s="85">
        <v>32</v>
      </c>
      <c r="FC854" s="85">
        <v>57</v>
      </c>
      <c r="FD854" s="85">
        <v>59</v>
      </c>
      <c r="FE854" s="85">
        <v>7</v>
      </c>
      <c r="FL854" s="86">
        <f t="shared" si="696"/>
        <v>74.699999999999989</v>
      </c>
      <c r="FM854" s="99">
        <f t="shared" si="684"/>
        <v>3</v>
      </c>
      <c r="FN854" s="99">
        <f t="shared" si="685"/>
        <v>0</v>
      </c>
      <c r="FO854" s="100">
        <f t="shared" si="686"/>
        <v>0.51</v>
      </c>
      <c r="FP854" s="100">
        <f t="shared" si="687"/>
        <v>0</v>
      </c>
      <c r="FQ854" s="101">
        <v>0.27938197748363092</v>
      </c>
      <c r="FR854" s="101">
        <v>0.25029702054873693</v>
      </c>
      <c r="FS854" s="101">
        <v>8.0256759385333554E-2</v>
      </c>
      <c r="FT854" s="100" t="s">
        <v>1995</v>
      </c>
      <c r="FU854" s="100" t="s">
        <v>1796</v>
      </c>
      <c r="FV854" s="100" t="s">
        <v>2233</v>
      </c>
      <c r="FW854" s="100" t="s">
        <v>1673</v>
      </c>
      <c r="FX854" s="100" t="s">
        <v>1915</v>
      </c>
      <c r="FY854" s="100" t="s">
        <v>2274</v>
      </c>
      <c r="FZ854" s="100" t="s">
        <v>2008</v>
      </c>
      <c r="GA854" s="100" t="s">
        <v>1778</v>
      </c>
      <c r="GB854" s="100"/>
    </row>
    <row r="855" spans="1:184" hidden="1" x14ac:dyDescent="0.25">
      <c r="A855" s="32" t="s">
        <v>829</v>
      </c>
      <c r="B855" s="90" t="s">
        <v>841</v>
      </c>
      <c r="C855" s="41" t="str">
        <f>'[1]Özet tablo'!P854</f>
        <v>SİVAS</v>
      </c>
      <c r="D855" s="41"/>
      <c r="E855" s="41"/>
      <c r="F855" s="41"/>
      <c r="G855" s="91">
        <v>27</v>
      </c>
      <c r="H855" s="91">
        <v>169</v>
      </c>
      <c r="I855" s="91">
        <v>245</v>
      </c>
      <c r="J855" s="91">
        <v>441</v>
      </c>
      <c r="K855" s="92">
        <v>42</v>
      </c>
      <c r="L855" s="92">
        <v>127</v>
      </c>
      <c r="M855" s="92">
        <v>294</v>
      </c>
      <c r="N855" s="92">
        <v>463</v>
      </c>
      <c r="O855" s="93">
        <v>41</v>
      </c>
      <c r="P855" s="40">
        <v>44</v>
      </c>
      <c r="Q855" s="94">
        <f t="shared" si="654"/>
        <v>22</v>
      </c>
      <c r="R855" s="95">
        <f t="shared" si="655"/>
        <v>4.9886621315192746E-2</v>
      </c>
      <c r="S855" s="96">
        <v>402</v>
      </c>
      <c r="T855" s="96">
        <v>530</v>
      </c>
      <c r="U855" s="96">
        <v>468</v>
      </c>
      <c r="V855" s="96">
        <v>612</v>
      </c>
      <c r="W855" s="96">
        <v>998</v>
      </c>
      <c r="X855" s="96">
        <v>1400</v>
      </c>
      <c r="Y855" s="73">
        <f t="shared" si="656"/>
        <v>10.44776119402985</v>
      </c>
      <c r="Z855" s="73">
        <f t="shared" si="657"/>
        <v>23.962264150943398</v>
      </c>
      <c r="AA855" s="73">
        <f t="shared" si="658"/>
        <v>62.179487179487182</v>
      </c>
      <c r="AB855" s="73">
        <f t="shared" si="659"/>
        <v>41.883767535070135</v>
      </c>
      <c r="AC855" s="73">
        <f t="shared" si="660"/>
        <v>32.857142857142854</v>
      </c>
      <c r="AD855" s="97">
        <f t="shared" si="661"/>
        <v>580</v>
      </c>
      <c r="AE855" s="40">
        <f t="shared" si="662"/>
        <v>177</v>
      </c>
      <c r="AF855" s="98">
        <v>497</v>
      </c>
      <c r="AG855" s="98">
        <v>393</v>
      </c>
      <c r="AH855" s="98">
        <v>505</v>
      </c>
      <c r="AI855" s="98">
        <v>390</v>
      </c>
      <c r="AJ855" s="98">
        <v>140</v>
      </c>
      <c r="AK855" s="98">
        <v>112</v>
      </c>
      <c r="AL855" s="76">
        <v>18</v>
      </c>
      <c r="AM855" s="76">
        <v>25</v>
      </c>
      <c r="AN855" s="77">
        <v>32</v>
      </c>
      <c r="AO855" s="77">
        <v>186</v>
      </c>
      <c r="AP855" s="77">
        <v>281</v>
      </c>
      <c r="AQ855" s="77">
        <v>9</v>
      </c>
      <c r="AR855" s="77">
        <f t="shared" si="688"/>
        <v>508</v>
      </c>
      <c r="AS855" s="77">
        <v>63</v>
      </c>
      <c r="AT855" s="78">
        <v>18</v>
      </c>
      <c r="AU855" s="79">
        <v>57</v>
      </c>
      <c r="AV855" s="80">
        <f t="shared" si="663"/>
        <v>33.077905491698594</v>
      </c>
      <c r="AW855" s="80">
        <f t="shared" si="664"/>
        <v>46.14525139664805</v>
      </c>
      <c r="AX855" s="80">
        <f t="shared" si="665"/>
        <v>58.205128205128212</v>
      </c>
      <c r="AY855" s="81">
        <f t="shared" si="666"/>
        <v>8.1424936386768447</v>
      </c>
      <c r="AZ855" s="81">
        <f t="shared" si="667"/>
        <v>36.831683168316829</v>
      </c>
      <c r="BA855" s="81">
        <f t="shared" si="668"/>
        <v>67.169811320754718</v>
      </c>
      <c r="BB855" s="81">
        <f t="shared" si="669"/>
        <v>52.367149758454104</v>
      </c>
      <c r="BC855" s="81">
        <f t="shared" si="670"/>
        <v>42.036836403033583</v>
      </c>
      <c r="BD855" s="82">
        <f t="shared" si="689"/>
        <v>174</v>
      </c>
      <c r="BE855" s="83">
        <v>18</v>
      </c>
      <c r="BF855" s="83">
        <v>31</v>
      </c>
      <c r="BG855" s="83">
        <v>26</v>
      </c>
      <c r="BH855" s="83">
        <v>175</v>
      </c>
      <c r="BI855" s="83">
        <v>301</v>
      </c>
      <c r="BJ855" s="83">
        <v>11</v>
      </c>
      <c r="BK855" s="77">
        <f t="shared" si="690"/>
        <v>513</v>
      </c>
      <c r="BL855" s="83">
        <f t="shared" si="671"/>
        <v>17</v>
      </c>
      <c r="BM855" s="84">
        <v>23</v>
      </c>
      <c r="BN855" s="83">
        <f t="shared" si="672"/>
        <v>30</v>
      </c>
      <c r="BO855" s="83">
        <f t="shared" si="673"/>
        <v>26</v>
      </c>
      <c r="BP855" s="83">
        <f t="shared" si="674"/>
        <v>158</v>
      </c>
      <c r="BQ855" s="83">
        <f t="shared" si="675"/>
        <v>296</v>
      </c>
      <c r="BR855" s="83">
        <f t="shared" si="676"/>
        <v>11</v>
      </c>
      <c r="BS855" s="77">
        <f t="shared" si="691"/>
        <v>491</v>
      </c>
      <c r="BT855" s="83">
        <f t="shared" si="677"/>
        <v>0</v>
      </c>
      <c r="BU855" s="77">
        <v>1</v>
      </c>
      <c r="BV855" s="83">
        <f t="shared" si="678"/>
        <v>0</v>
      </c>
      <c r="BW855" s="83">
        <f t="shared" si="679"/>
        <v>0</v>
      </c>
      <c r="BX855" s="83">
        <f t="shared" si="680"/>
        <v>0</v>
      </c>
      <c r="BY855" s="83">
        <f t="shared" si="681"/>
        <v>0</v>
      </c>
      <c r="BZ855" s="83">
        <f t="shared" si="682"/>
        <v>0</v>
      </c>
      <c r="CA855" s="77">
        <f t="shared" si="692"/>
        <v>0</v>
      </c>
      <c r="CC855" s="77"/>
      <c r="CI855" s="77">
        <f t="shared" si="693"/>
        <v>0</v>
      </c>
      <c r="CP855" s="77">
        <f t="shared" si="694"/>
        <v>0</v>
      </c>
      <c r="CQ855" s="85">
        <f t="shared" si="683"/>
        <v>1</v>
      </c>
      <c r="CR855" s="77">
        <v>1</v>
      </c>
      <c r="CS855" s="85">
        <f t="shared" si="650"/>
        <v>1</v>
      </c>
      <c r="CT855" s="85">
        <f t="shared" si="651"/>
        <v>0</v>
      </c>
      <c r="CU855" s="85">
        <f t="shared" si="652"/>
        <v>17</v>
      </c>
      <c r="CV855" s="85">
        <f t="shared" si="653"/>
        <v>5</v>
      </c>
      <c r="CW855" s="85">
        <f t="shared" si="649"/>
        <v>0</v>
      </c>
      <c r="CX855" s="77">
        <f t="shared" si="695"/>
        <v>22</v>
      </c>
      <c r="CY855" s="85">
        <v>1</v>
      </c>
      <c r="CZ855" s="85">
        <v>1</v>
      </c>
      <c r="DA855" s="85">
        <v>0</v>
      </c>
      <c r="DB855" s="85">
        <v>17</v>
      </c>
      <c r="DC855" s="85">
        <v>5</v>
      </c>
      <c r="DD855" s="85">
        <v>0</v>
      </c>
      <c r="ET855" s="85">
        <v>14</v>
      </c>
      <c r="EU855" s="85">
        <v>19</v>
      </c>
      <c r="EV855" s="85">
        <v>7</v>
      </c>
      <c r="EW855" s="85">
        <v>79</v>
      </c>
      <c r="EX855" s="85">
        <v>174</v>
      </c>
      <c r="EY855" s="85">
        <v>9</v>
      </c>
      <c r="EZ855" s="85">
        <v>3</v>
      </c>
      <c r="FA855" s="85">
        <v>11</v>
      </c>
      <c r="FB855" s="85">
        <v>19</v>
      </c>
      <c r="FC855" s="85">
        <v>79</v>
      </c>
      <c r="FD855" s="85">
        <v>122</v>
      </c>
      <c r="FE855" s="85">
        <v>2</v>
      </c>
      <c r="FL855" s="86">
        <f t="shared" si="696"/>
        <v>132.5</v>
      </c>
      <c r="FM855" s="99">
        <f t="shared" si="684"/>
        <v>6</v>
      </c>
      <c r="FN855" s="99">
        <f t="shared" si="685"/>
        <v>1</v>
      </c>
      <c r="FO855" s="100">
        <f t="shared" si="686"/>
        <v>1.02</v>
      </c>
      <c r="FP855" s="100">
        <f t="shared" si="687"/>
        <v>171</v>
      </c>
      <c r="FQ855" s="101">
        <v>0.59474671669793622</v>
      </c>
      <c r="FR855" s="101">
        <v>0.3501838235294118</v>
      </c>
      <c r="FS855" s="101">
        <v>0.43297560975609745</v>
      </c>
      <c r="FT855" s="100" t="s">
        <v>1536</v>
      </c>
      <c r="FU855" s="100" t="s">
        <v>1694</v>
      </c>
      <c r="FV855" s="100" t="s">
        <v>1501</v>
      </c>
      <c r="FW855" s="100" t="s">
        <v>1558</v>
      </c>
      <c r="FX855" s="100" t="s">
        <v>1469</v>
      </c>
      <c r="FY855" s="100" t="s">
        <v>2204</v>
      </c>
      <c r="FZ855" s="100" t="s">
        <v>1562</v>
      </c>
      <c r="GA855" s="100" t="s">
        <v>2282</v>
      </c>
      <c r="GB855" s="100"/>
    </row>
    <row r="856" spans="1:184" hidden="1" x14ac:dyDescent="0.25">
      <c r="A856" s="32" t="s">
        <v>829</v>
      </c>
      <c r="B856" s="90" t="s">
        <v>842</v>
      </c>
      <c r="C856" s="41" t="str">
        <f>'[1]Özet tablo'!P855</f>
        <v>SİVAS</v>
      </c>
      <c r="D856" s="41"/>
      <c r="E856" s="41"/>
      <c r="F856" s="41"/>
      <c r="G856" s="91">
        <v>6</v>
      </c>
      <c r="H856" s="91">
        <v>28</v>
      </c>
      <c r="I856" s="91">
        <v>55</v>
      </c>
      <c r="J856" s="91">
        <v>89</v>
      </c>
      <c r="K856" s="92">
        <v>6</v>
      </c>
      <c r="L856" s="92">
        <v>31</v>
      </c>
      <c r="M856" s="92">
        <v>43</v>
      </c>
      <c r="N856" s="92">
        <v>80</v>
      </c>
      <c r="O856" s="93">
        <v>5</v>
      </c>
      <c r="P856" s="40">
        <v>7</v>
      </c>
      <c r="Q856" s="94">
        <f t="shared" si="654"/>
        <v>-9</v>
      </c>
      <c r="R856" s="95">
        <f t="shared" si="655"/>
        <v>-0.10112359550561797</v>
      </c>
      <c r="S856" s="96">
        <v>126</v>
      </c>
      <c r="T856" s="96">
        <v>132</v>
      </c>
      <c r="U856" s="96">
        <v>102</v>
      </c>
      <c r="V856" s="96">
        <v>129</v>
      </c>
      <c r="W856" s="96">
        <v>234</v>
      </c>
      <c r="X856" s="96">
        <v>360</v>
      </c>
      <c r="Y856" s="73">
        <f t="shared" si="656"/>
        <v>4.7619047619047619</v>
      </c>
      <c r="Z856" s="73">
        <f t="shared" si="657"/>
        <v>23.484848484848484</v>
      </c>
      <c r="AA856" s="73">
        <f t="shared" si="658"/>
        <v>40.196078431372548</v>
      </c>
      <c r="AB856" s="73">
        <f t="shared" si="659"/>
        <v>30.76923076923077</v>
      </c>
      <c r="AC856" s="73">
        <f t="shared" si="660"/>
        <v>21.666666666666668</v>
      </c>
      <c r="AD856" s="97">
        <f t="shared" si="661"/>
        <v>162</v>
      </c>
      <c r="AE856" s="40">
        <f t="shared" si="662"/>
        <v>61</v>
      </c>
      <c r="AF856" s="98">
        <v>133</v>
      </c>
      <c r="AG856" s="98">
        <v>121</v>
      </c>
      <c r="AH856" s="98">
        <v>147</v>
      </c>
      <c r="AI856" s="98">
        <v>96</v>
      </c>
      <c r="AJ856" s="98">
        <v>29</v>
      </c>
      <c r="AK856" s="98">
        <v>33</v>
      </c>
      <c r="AL856" s="76">
        <v>4</v>
      </c>
      <c r="AM856" s="76">
        <v>6</v>
      </c>
      <c r="AN856" s="77">
        <v>13</v>
      </c>
      <c r="AO856" s="77">
        <v>41</v>
      </c>
      <c r="AP856" s="77">
        <v>39</v>
      </c>
      <c r="AQ856" s="77">
        <v>0</v>
      </c>
      <c r="AR856" s="77">
        <f t="shared" si="688"/>
        <v>93</v>
      </c>
      <c r="AS856" s="77">
        <v>9</v>
      </c>
      <c r="AT856" s="78">
        <v>18</v>
      </c>
      <c r="AU856" s="79">
        <v>15</v>
      </c>
      <c r="AV856" s="80">
        <f t="shared" si="663"/>
        <v>19.815668202764979</v>
      </c>
      <c r="AW856" s="80">
        <f t="shared" si="664"/>
        <v>29.218106995884774</v>
      </c>
      <c r="AX856" s="80">
        <f t="shared" si="665"/>
        <v>31.25</v>
      </c>
      <c r="AY856" s="81">
        <f t="shared" si="666"/>
        <v>10.743801652892563</v>
      </c>
      <c r="AZ856" s="81">
        <f t="shared" si="667"/>
        <v>27.89115646258503</v>
      </c>
      <c r="BA856" s="81">
        <f t="shared" si="668"/>
        <v>57.599999999999994</v>
      </c>
      <c r="BB856" s="81">
        <f t="shared" si="669"/>
        <v>41.544117647058826</v>
      </c>
      <c r="BC856" s="81">
        <f t="shared" si="670"/>
        <v>34.552845528455286</v>
      </c>
      <c r="BD856" s="82">
        <f t="shared" si="689"/>
        <v>53</v>
      </c>
      <c r="BE856" s="83">
        <v>4</v>
      </c>
      <c r="BF856" s="83">
        <v>6</v>
      </c>
      <c r="BG856" s="83">
        <v>13</v>
      </c>
      <c r="BH856" s="83">
        <v>41</v>
      </c>
      <c r="BI856" s="83">
        <v>40</v>
      </c>
      <c r="BJ856" s="83">
        <v>1</v>
      </c>
      <c r="BK856" s="77">
        <f t="shared" si="690"/>
        <v>95</v>
      </c>
      <c r="BL856" s="83">
        <f t="shared" si="671"/>
        <v>4</v>
      </c>
      <c r="BM856" s="84">
        <v>6</v>
      </c>
      <c r="BN856" s="83">
        <f t="shared" si="672"/>
        <v>6</v>
      </c>
      <c r="BO856" s="83">
        <f t="shared" si="673"/>
        <v>13</v>
      </c>
      <c r="BP856" s="83">
        <f t="shared" si="674"/>
        <v>41</v>
      </c>
      <c r="BQ856" s="83">
        <f t="shared" si="675"/>
        <v>40</v>
      </c>
      <c r="BR856" s="83">
        <f t="shared" si="676"/>
        <v>1</v>
      </c>
      <c r="BS856" s="77">
        <f t="shared" si="691"/>
        <v>95</v>
      </c>
      <c r="BT856" s="83">
        <f t="shared" si="677"/>
        <v>0</v>
      </c>
      <c r="BU856" s="77"/>
      <c r="BV856" s="83">
        <f t="shared" si="678"/>
        <v>0</v>
      </c>
      <c r="BW856" s="83">
        <f t="shared" si="679"/>
        <v>0</v>
      </c>
      <c r="BX856" s="83">
        <f t="shared" si="680"/>
        <v>0</v>
      </c>
      <c r="BY856" s="83">
        <f t="shared" si="681"/>
        <v>0</v>
      </c>
      <c r="BZ856" s="83">
        <f t="shared" si="682"/>
        <v>0</v>
      </c>
      <c r="CA856" s="77">
        <f t="shared" si="692"/>
        <v>0</v>
      </c>
      <c r="CC856" s="77"/>
      <c r="CI856" s="77">
        <f t="shared" si="693"/>
        <v>0</v>
      </c>
      <c r="CP856" s="77">
        <f t="shared" si="694"/>
        <v>0</v>
      </c>
      <c r="CQ856" s="85">
        <f t="shared" si="683"/>
        <v>0</v>
      </c>
      <c r="CR856" s="77"/>
      <c r="CS856" s="85">
        <f t="shared" si="650"/>
        <v>0</v>
      </c>
      <c r="CT856" s="85">
        <f t="shared" si="651"/>
        <v>0</v>
      </c>
      <c r="CU856" s="85">
        <f t="shared" si="652"/>
        <v>0</v>
      </c>
      <c r="CV856" s="85">
        <f t="shared" si="653"/>
        <v>0</v>
      </c>
      <c r="CW856" s="85">
        <f t="shared" si="649"/>
        <v>0</v>
      </c>
      <c r="CX856" s="77">
        <f t="shared" si="695"/>
        <v>0</v>
      </c>
      <c r="ET856" s="85">
        <v>3</v>
      </c>
      <c r="EU856" s="85">
        <v>3</v>
      </c>
      <c r="EV856" s="85">
        <v>5</v>
      </c>
      <c r="EW856" s="85">
        <v>26</v>
      </c>
      <c r="EX856" s="85">
        <v>17</v>
      </c>
      <c r="EY856" s="85">
        <v>0</v>
      </c>
      <c r="EZ856" s="85">
        <v>1</v>
      </c>
      <c r="FA856" s="85">
        <v>3</v>
      </c>
      <c r="FB856" s="85">
        <v>8</v>
      </c>
      <c r="FC856" s="85">
        <v>15</v>
      </c>
      <c r="FD856" s="85">
        <v>23</v>
      </c>
      <c r="FE856" s="85">
        <v>1</v>
      </c>
      <c r="FL856" s="86">
        <f t="shared" si="696"/>
        <v>72.099999999999994</v>
      </c>
      <c r="FM856" s="99">
        <f t="shared" si="684"/>
        <v>3</v>
      </c>
      <c r="FN856" s="99">
        <f t="shared" si="685"/>
        <v>0</v>
      </c>
      <c r="FO856" s="100">
        <f t="shared" si="686"/>
        <v>0.51</v>
      </c>
      <c r="FP856" s="100">
        <f t="shared" si="687"/>
        <v>0</v>
      </c>
      <c r="FQ856" s="101">
        <v>0.29112414746983356</v>
      </c>
      <c r="FR856" s="101">
        <v>0.13301600471626013</v>
      </c>
      <c r="FS856" s="101">
        <v>0.12251524510968562</v>
      </c>
      <c r="FT856" s="100" t="s">
        <v>1988</v>
      </c>
      <c r="FU856" s="100" t="s">
        <v>2289</v>
      </c>
      <c r="FV856" s="100" t="s">
        <v>1656</v>
      </c>
      <c r="FW856" s="100" t="s">
        <v>1902</v>
      </c>
      <c r="FX856" s="100" t="s">
        <v>1748</v>
      </c>
      <c r="FY856" s="100" t="s">
        <v>2110</v>
      </c>
      <c r="FZ856" s="100" t="s">
        <v>1994</v>
      </c>
      <c r="GA856" s="100" t="s">
        <v>1550</v>
      </c>
      <c r="GB856" s="100"/>
    </row>
    <row r="857" spans="1:184" hidden="1" x14ac:dyDescent="0.25">
      <c r="A857" s="32" t="s">
        <v>829</v>
      </c>
      <c r="B857" s="90" t="s">
        <v>843</v>
      </c>
      <c r="C857" s="41" t="str">
        <f>'[1]Özet tablo'!P856</f>
        <v>SİVAS</v>
      </c>
      <c r="D857" s="41"/>
      <c r="E857" s="41"/>
      <c r="F857" s="41"/>
      <c r="G857" s="91">
        <v>12</v>
      </c>
      <c r="H857" s="91">
        <v>226</v>
      </c>
      <c r="I857" s="91">
        <v>199</v>
      </c>
      <c r="J857" s="91">
        <v>437</v>
      </c>
      <c r="K857" s="92">
        <v>15</v>
      </c>
      <c r="L857" s="92">
        <v>231</v>
      </c>
      <c r="M857" s="92">
        <v>209</v>
      </c>
      <c r="N857" s="92">
        <v>455</v>
      </c>
      <c r="O857" s="93">
        <v>89</v>
      </c>
      <c r="P857" s="40">
        <v>22</v>
      </c>
      <c r="Q857" s="94">
        <f t="shared" si="654"/>
        <v>18</v>
      </c>
      <c r="R857" s="95">
        <f t="shared" si="655"/>
        <v>4.1189931350114416E-2</v>
      </c>
      <c r="S857" s="96">
        <v>459</v>
      </c>
      <c r="T857" s="96">
        <v>603</v>
      </c>
      <c r="U857" s="96">
        <v>456</v>
      </c>
      <c r="V857" s="96">
        <v>618</v>
      </c>
      <c r="W857" s="96">
        <v>1059</v>
      </c>
      <c r="X857" s="96">
        <v>1518</v>
      </c>
      <c r="Y857" s="73">
        <f t="shared" si="656"/>
        <v>3.2679738562091507</v>
      </c>
      <c r="Z857" s="73">
        <f t="shared" si="657"/>
        <v>38.308457711442784</v>
      </c>
      <c r="AA857" s="73">
        <f t="shared" si="658"/>
        <v>60.526315789473685</v>
      </c>
      <c r="AB857" s="73">
        <f t="shared" si="659"/>
        <v>47.875354107648725</v>
      </c>
      <c r="AC857" s="73">
        <f t="shared" si="660"/>
        <v>34.387351778656125</v>
      </c>
      <c r="AD857" s="97">
        <f t="shared" si="661"/>
        <v>552</v>
      </c>
      <c r="AE857" s="40">
        <f t="shared" si="662"/>
        <v>180</v>
      </c>
      <c r="AF857" s="98">
        <v>560</v>
      </c>
      <c r="AG857" s="98">
        <v>415</v>
      </c>
      <c r="AH857" s="98">
        <v>535</v>
      </c>
      <c r="AI857" s="98">
        <v>397</v>
      </c>
      <c r="AJ857" s="98">
        <v>152</v>
      </c>
      <c r="AK857" s="98">
        <v>113</v>
      </c>
      <c r="AL857" s="76">
        <v>35</v>
      </c>
      <c r="AM857" s="76">
        <v>45</v>
      </c>
      <c r="AN857" s="77">
        <v>55</v>
      </c>
      <c r="AO857" s="77">
        <v>215</v>
      </c>
      <c r="AP857" s="77">
        <v>185</v>
      </c>
      <c r="AQ857" s="77">
        <v>6</v>
      </c>
      <c r="AR857" s="77">
        <f t="shared" si="688"/>
        <v>461</v>
      </c>
      <c r="AS857" s="77">
        <v>33</v>
      </c>
      <c r="AT857" s="78">
        <v>82</v>
      </c>
      <c r="AU857" s="79">
        <v>106</v>
      </c>
      <c r="AV857" s="80">
        <f t="shared" si="663"/>
        <v>26.231527093596057</v>
      </c>
      <c r="AW857" s="80">
        <f t="shared" si="664"/>
        <v>40.021459227467808</v>
      </c>
      <c r="AX857" s="80">
        <f t="shared" si="665"/>
        <v>39.79848866498741</v>
      </c>
      <c r="AY857" s="81">
        <f t="shared" si="666"/>
        <v>13.253012048192772</v>
      </c>
      <c r="AZ857" s="81">
        <f t="shared" si="667"/>
        <v>40.186915887850468</v>
      </c>
      <c r="BA857" s="81">
        <f t="shared" si="668"/>
        <v>67.941712204007288</v>
      </c>
      <c r="BB857" s="81">
        <f t="shared" si="669"/>
        <v>54.243542435424352</v>
      </c>
      <c r="BC857" s="81">
        <f t="shared" si="670"/>
        <v>44.398340248962654</v>
      </c>
      <c r="BD857" s="82">
        <f t="shared" si="689"/>
        <v>176</v>
      </c>
      <c r="BE857" s="83">
        <v>35</v>
      </c>
      <c r="BF857" s="83">
        <v>38</v>
      </c>
      <c r="BG857" s="83">
        <v>43</v>
      </c>
      <c r="BH857" s="83">
        <v>207</v>
      </c>
      <c r="BI857" s="83">
        <v>200</v>
      </c>
      <c r="BJ857" s="83">
        <v>7</v>
      </c>
      <c r="BK857" s="77">
        <f t="shared" si="690"/>
        <v>457</v>
      </c>
      <c r="BL857" s="83">
        <f t="shared" si="671"/>
        <v>35</v>
      </c>
      <c r="BM857" s="84">
        <v>45</v>
      </c>
      <c r="BN857" s="83">
        <f t="shared" si="672"/>
        <v>38</v>
      </c>
      <c r="BO857" s="83">
        <f t="shared" si="673"/>
        <v>43</v>
      </c>
      <c r="BP857" s="83">
        <f t="shared" si="674"/>
        <v>207</v>
      </c>
      <c r="BQ857" s="83">
        <f t="shared" si="675"/>
        <v>200</v>
      </c>
      <c r="BR857" s="83">
        <f t="shared" si="676"/>
        <v>7</v>
      </c>
      <c r="BS857" s="77">
        <f t="shared" si="691"/>
        <v>457</v>
      </c>
      <c r="BT857" s="83">
        <f t="shared" si="677"/>
        <v>0</v>
      </c>
      <c r="BU857" s="77"/>
      <c r="BV857" s="83">
        <f t="shared" si="678"/>
        <v>0</v>
      </c>
      <c r="BW857" s="83">
        <f t="shared" si="679"/>
        <v>0</v>
      </c>
      <c r="BX857" s="83">
        <f t="shared" si="680"/>
        <v>0</v>
      </c>
      <c r="BY857" s="83">
        <f t="shared" si="681"/>
        <v>0</v>
      </c>
      <c r="BZ857" s="83">
        <f t="shared" si="682"/>
        <v>0</v>
      </c>
      <c r="CA857" s="77">
        <f t="shared" si="692"/>
        <v>0</v>
      </c>
      <c r="CC857" s="77"/>
      <c r="CI857" s="77">
        <f t="shared" si="693"/>
        <v>0</v>
      </c>
      <c r="CP857" s="77">
        <f t="shared" si="694"/>
        <v>0</v>
      </c>
      <c r="CQ857" s="85">
        <f t="shared" si="683"/>
        <v>0</v>
      </c>
      <c r="CR857" s="77"/>
      <c r="CS857" s="85">
        <f t="shared" si="650"/>
        <v>0</v>
      </c>
      <c r="CT857" s="85">
        <f t="shared" si="651"/>
        <v>0</v>
      </c>
      <c r="CU857" s="85">
        <f t="shared" si="652"/>
        <v>0</v>
      </c>
      <c r="CV857" s="85">
        <f t="shared" si="653"/>
        <v>0</v>
      </c>
      <c r="CW857" s="85">
        <f t="shared" si="649"/>
        <v>0</v>
      </c>
      <c r="CX857" s="77">
        <f t="shared" si="695"/>
        <v>0</v>
      </c>
      <c r="ET857" s="85">
        <v>34</v>
      </c>
      <c r="EU857" s="85">
        <v>34</v>
      </c>
      <c r="EV857" s="85">
        <v>40</v>
      </c>
      <c r="EW857" s="85">
        <v>184</v>
      </c>
      <c r="EX857" s="85">
        <v>171</v>
      </c>
      <c r="EY857" s="85">
        <v>2</v>
      </c>
      <c r="EZ857" s="85">
        <v>1</v>
      </c>
      <c r="FA857" s="85">
        <v>4</v>
      </c>
      <c r="FB857" s="85">
        <v>3</v>
      </c>
      <c r="FC857" s="85">
        <v>23</v>
      </c>
      <c r="FD857" s="85">
        <v>29</v>
      </c>
      <c r="FE857" s="85">
        <v>5</v>
      </c>
      <c r="FL857" s="86">
        <f t="shared" si="696"/>
        <v>164.39999999999998</v>
      </c>
      <c r="FM857" s="99">
        <f t="shared" si="684"/>
        <v>8</v>
      </c>
      <c r="FN857" s="99">
        <f t="shared" si="685"/>
        <v>1</v>
      </c>
      <c r="FO857" s="100">
        <f t="shared" si="686"/>
        <v>1.36</v>
      </c>
      <c r="FP857" s="100">
        <f t="shared" si="687"/>
        <v>171</v>
      </c>
      <c r="FQ857" s="101">
        <v>0.1706531332744925</v>
      </c>
      <c r="FR857" s="101">
        <v>4.2875455058196267E-2</v>
      </c>
      <c r="FS857" s="101">
        <v>4.4538706256628795E-3</v>
      </c>
      <c r="FT857" s="100" t="s">
        <v>2149</v>
      </c>
      <c r="FU857" s="100" t="s">
        <v>2277</v>
      </c>
      <c r="FV857" s="100" t="s">
        <v>2357</v>
      </c>
      <c r="FW857" s="100" t="s">
        <v>2333</v>
      </c>
      <c r="FX857" s="100" t="s">
        <v>1802</v>
      </c>
      <c r="FY857" s="100" t="s">
        <v>1789</v>
      </c>
      <c r="FZ857" s="100" t="s">
        <v>1567</v>
      </c>
      <c r="GA857" s="100" t="s">
        <v>2332</v>
      </c>
      <c r="GB857" s="100"/>
    </row>
    <row r="858" spans="1:184" hidden="1" x14ac:dyDescent="0.25">
      <c r="A858" s="32" t="s">
        <v>829</v>
      </c>
      <c r="B858" s="90" t="s">
        <v>844</v>
      </c>
      <c r="C858" s="41" t="str">
        <f>'[1]Özet tablo'!P857</f>
        <v>SİVAS</v>
      </c>
      <c r="D858" s="41"/>
      <c r="E858" s="41"/>
      <c r="F858" s="41"/>
      <c r="G858" s="91">
        <v>15</v>
      </c>
      <c r="H858" s="91">
        <v>80</v>
      </c>
      <c r="I858" s="91">
        <v>98</v>
      </c>
      <c r="J858" s="91">
        <v>193</v>
      </c>
      <c r="K858" s="92">
        <v>23</v>
      </c>
      <c r="L858" s="92">
        <v>82</v>
      </c>
      <c r="M858" s="92">
        <v>114</v>
      </c>
      <c r="N858" s="92">
        <v>219</v>
      </c>
      <c r="O858" s="93">
        <v>16</v>
      </c>
      <c r="P858" s="40">
        <v>15</v>
      </c>
      <c r="Q858" s="94">
        <f t="shared" si="654"/>
        <v>26</v>
      </c>
      <c r="R858" s="95">
        <f t="shared" si="655"/>
        <v>0.13471502590673576</v>
      </c>
      <c r="S858" s="96">
        <v>199</v>
      </c>
      <c r="T858" s="96">
        <v>256</v>
      </c>
      <c r="U858" s="96">
        <v>192</v>
      </c>
      <c r="V858" s="96">
        <v>255</v>
      </c>
      <c r="W858" s="96">
        <v>448</v>
      </c>
      <c r="X858" s="96">
        <v>647</v>
      </c>
      <c r="Y858" s="73">
        <f t="shared" si="656"/>
        <v>11.557788944723619</v>
      </c>
      <c r="Z858" s="73">
        <f t="shared" si="657"/>
        <v>32.03125</v>
      </c>
      <c r="AA858" s="73">
        <f t="shared" si="658"/>
        <v>59.895833333333336</v>
      </c>
      <c r="AB858" s="73">
        <f t="shared" si="659"/>
        <v>43.973214285714285</v>
      </c>
      <c r="AC858" s="73">
        <f t="shared" si="660"/>
        <v>34.003091190108194</v>
      </c>
      <c r="AD858" s="97">
        <f t="shared" si="661"/>
        <v>251</v>
      </c>
      <c r="AE858" s="40">
        <f t="shared" si="662"/>
        <v>77</v>
      </c>
      <c r="AF858" s="98">
        <v>233</v>
      </c>
      <c r="AG858" s="98">
        <v>166</v>
      </c>
      <c r="AH858" s="98">
        <v>249</v>
      </c>
      <c r="AI858" s="98">
        <v>190</v>
      </c>
      <c r="AJ858" s="98">
        <v>56</v>
      </c>
      <c r="AK858" s="98">
        <v>51</v>
      </c>
      <c r="AL858" s="76">
        <v>9</v>
      </c>
      <c r="AM858" s="76">
        <v>13</v>
      </c>
      <c r="AN858" s="77">
        <v>16</v>
      </c>
      <c r="AO858" s="77">
        <v>79</v>
      </c>
      <c r="AP858" s="77">
        <v>105</v>
      </c>
      <c r="AQ858" s="77">
        <v>7</v>
      </c>
      <c r="AR858" s="77">
        <f t="shared" si="688"/>
        <v>207</v>
      </c>
      <c r="AS858" s="77">
        <v>26</v>
      </c>
      <c r="AT858" s="78">
        <v>14</v>
      </c>
      <c r="AU858" s="79">
        <v>29</v>
      </c>
      <c r="AV858" s="80">
        <f t="shared" si="663"/>
        <v>28.651685393258425</v>
      </c>
      <c r="AW858" s="80">
        <f t="shared" si="664"/>
        <v>37.585421412300683</v>
      </c>
      <c r="AX858" s="80">
        <f t="shared" si="665"/>
        <v>45.263157894736842</v>
      </c>
      <c r="AY858" s="81">
        <f t="shared" si="666"/>
        <v>9.6385542168674707</v>
      </c>
      <c r="AZ858" s="81">
        <f t="shared" si="667"/>
        <v>31.726907630522089</v>
      </c>
      <c r="BA858" s="81">
        <f t="shared" si="668"/>
        <v>60.162601626016269</v>
      </c>
      <c r="BB858" s="81">
        <f t="shared" si="669"/>
        <v>45.858585858585862</v>
      </c>
      <c r="BC858" s="81">
        <f t="shared" si="670"/>
        <v>39.805825242718448</v>
      </c>
      <c r="BD858" s="82">
        <f t="shared" si="689"/>
        <v>98</v>
      </c>
      <c r="BE858" s="83">
        <v>9</v>
      </c>
      <c r="BF858" s="83">
        <v>12</v>
      </c>
      <c r="BG858" s="83">
        <v>19</v>
      </c>
      <c r="BH858" s="83">
        <v>70</v>
      </c>
      <c r="BI858" s="83">
        <v>116</v>
      </c>
      <c r="BJ858" s="83">
        <v>9</v>
      </c>
      <c r="BK858" s="77">
        <f t="shared" si="690"/>
        <v>214</v>
      </c>
      <c r="BL858" s="83">
        <f t="shared" si="671"/>
        <v>9</v>
      </c>
      <c r="BM858" s="84">
        <v>13</v>
      </c>
      <c r="BN858" s="83">
        <f t="shared" si="672"/>
        <v>12</v>
      </c>
      <c r="BO858" s="83">
        <f t="shared" si="673"/>
        <v>19</v>
      </c>
      <c r="BP858" s="83">
        <f t="shared" si="674"/>
        <v>70</v>
      </c>
      <c r="BQ858" s="83">
        <f t="shared" si="675"/>
        <v>116</v>
      </c>
      <c r="BR858" s="83">
        <f t="shared" si="676"/>
        <v>9</v>
      </c>
      <c r="BS858" s="77">
        <f t="shared" si="691"/>
        <v>214</v>
      </c>
      <c r="BT858" s="83">
        <f t="shared" si="677"/>
        <v>0</v>
      </c>
      <c r="BU858" s="77"/>
      <c r="BV858" s="83">
        <f t="shared" si="678"/>
        <v>0</v>
      </c>
      <c r="BW858" s="83">
        <f t="shared" si="679"/>
        <v>0</v>
      </c>
      <c r="BX858" s="83">
        <f t="shared" si="680"/>
        <v>0</v>
      </c>
      <c r="BY858" s="83">
        <f t="shared" si="681"/>
        <v>0</v>
      </c>
      <c r="BZ858" s="83">
        <f t="shared" si="682"/>
        <v>0</v>
      </c>
      <c r="CA858" s="77">
        <f t="shared" si="692"/>
        <v>0</v>
      </c>
      <c r="CC858" s="77"/>
      <c r="CI858" s="77">
        <f t="shared" si="693"/>
        <v>0</v>
      </c>
      <c r="CP858" s="77">
        <f t="shared" si="694"/>
        <v>0</v>
      </c>
      <c r="CQ858" s="85">
        <f t="shared" si="683"/>
        <v>0</v>
      </c>
      <c r="CR858" s="77"/>
      <c r="CS858" s="85">
        <f t="shared" si="650"/>
        <v>0</v>
      </c>
      <c r="CT858" s="85">
        <f t="shared" si="651"/>
        <v>0</v>
      </c>
      <c r="CU858" s="85">
        <f t="shared" si="652"/>
        <v>0</v>
      </c>
      <c r="CV858" s="85">
        <f t="shared" si="653"/>
        <v>0</v>
      </c>
      <c r="CW858" s="85">
        <f t="shared" si="649"/>
        <v>0</v>
      </c>
      <c r="CX858" s="77">
        <f t="shared" si="695"/>
        <v>0</v>
      </c>
      <c r="ET858" s="85">
        <v>8</v>
      </c>
      <c r="EU858" s="85">
        <v>9</v>
      </c>
      <c r="EV858" s="85">
        <v>10</v>
      </c>
      <c r="EW858" s="85">
        <v>52</v>
      </c>
      <c r="EX858" s="85">
        <v>97</v>
      </c>
      <c r="EY858" s="85">
        <v>8</v>
      </c>
      <c r="EZ858" s="85">
        <v>1</v>
      </c>
      <c r="FA858" s="85">
        <v>3</v>
      </c>
      <c r="FB858" s="85">
        <v>9</v>
      </c>
      <c r="FC858" s="85">
        <v>18</v>
      </c>
      <c r="FD858" s="85">
        <v>19</v>
      </c>
      <c r="FE858" s="85">
        <v>1</v>
      </c>
      <c r="FL858" s="86">
        <f t="shared" si="696"/>
        <v>102.29999999999995</v>
      </c>
      <c r="FM858" s="99">
        <f t="shared" si="684"/>
        <v>5</v>
      </c>
      <c r="FN858" s="99">
        <f t="shared" si="685"/>
        <v>1</v>
      </c>
      <c r="FO858" s="100">
        <f t="shared" si="686"/>
        <v>0.85</v>
      </c>
      <c r="FP858" s="100">
        <f t="shared" si="687"/>
        <v>171</v>
      </c>
      <c r="FQ858" s="101">
        <v>0.45665362254359965</v>
      </c>
      <c r="FR858" s="101">
        <v>0.37249746481235541</v>
      </c>
      <c r="FS858" s="101">
        <v>0.42162107974268004</v>
      </c>
      <c r="FT858" s="100" t="s">
        <v>1721</v>
      </c>
      <c r="FU858" s="100" t="s">
        <v>1516</v>
      </c>
      <c r="FV858" s="100" t="s">
        <v>1511</v>
      </c>
      <c r="FW858" s="100" t="s">
        <v>2317</v>
      </c>
      <c r="FX858" s="100" t="s">
        <v>1825</v>
      </c>
      <c r="FY858" s="100" t="s">
        <v>2305</v>
      </c>
      <c r="FZ858" s="100" t="s">
        <v>1925</v>
      </c>
      <c r="GA858" s="100" t="s">
        <v>1932</v>
      </c>
      <c r="GB858" s="100"/>
    </row>
    <row r="859" spans="1:184" hidden="1" x14ac:dyDescent="0.25">
      <c r="A859" s="32" t="s">
        <v>845</v>
      </c>
      <c r="B859" s="90" t="s">
        <v>846</v>
      </c>
      <c r="C859" s="41" t="str">
        <f>'[1]Özet tablo'!P858</f>
        <v>ŞANLIURFA</v>
      </c>
      <c r="D859" s="41"/>
      <c r="E859" s="41"/>
      <c r="F859" s="41"/>
      <c r="G859" s="91">
        <v>122</v>
      </c>
      <c r="H859" s="91">
        <v>1071</v>
      </c>
      <c r="I859" s="91">
        <v>1047</v>
      </c>
      <c r="J859" s="91">
        <v>2240</v>
      </c>
      <c r="K859" s="92">
        <v>122</v>
      </c>
      <c r="L859" s="92">
        <v>923</v>
      </c>
      <c r="M859" s="92">
        <v>834</v>
      </c>
      <c r="N859" s="92">
        <v>1879</v>
      </c>
      <c r="O859" s="93">
        <v>405</v>
      </c>
      <c r="P859" s="40">
        <v>45</v>
      </c>
      <c r="Q859" s="94">
        <f t="shared" si="654"/>
        <v>-361</v>
      </c>
      <c r="R859" s="95">
        <f t="shared" si="655"/>
        <v>-0.1611607142857143</v>
      </c>
      <c r="S859" s="96">
        <v>2593</v>
      </c>
      <c r="T859" s="96">
        <v>3436</v>
      </c>
      <c r="U859" s="96">
        <v>2563</v>
      </c>
      <c r="V859" s="96">
        <v>3462</v>
      </c>
      <c r="W859" s="96">
        <v>5999</v>
      </c>
      <c r="X859" s="96">
        <v>8592</v>
      </c>
      <c r="Y859" s="73">
        <f t="shared" si="656"/>
        <v>4.7049749325106056</v>
      </c>
      <c r="Z859" s="73">
        <f t="shared" si="657"/>
        <v>26.862630966239813</v>
      </c>
      <c r="AA859" s="73">
        <f t="shared" si="658"/>
        <v>46.586031993757317</v>
      </c>
      <c r="AB859" s="73">
        <f t="shared" si="659"/>
        <v>35.289214869144857</v>
      </c>
      <c r="AC859" s="73">
        <f t="shared" si="660"/>
        <v>26.059124767225327</v>
      </c>
      <c r="AD859" s="97">
        <f t="shared" si="661"/>
        <v>3882</v>
      </c>
      <c r="AE859" s="40">
        <f t="shared" si="662"/>
        <v>1369</v>
      </c>
      <c r="AF859" s="98">
        <v>3736</v>
      </c>
      <c r="AG859" s="98">
        <v>2845</v>
      </c>
      <c r="AH859" s="98">
        <v>3545</v>
      </c>
      <c r="AI859" s="98">
        <v>2518</v>
      </c>
      <c r="AJ859" s="98">
        <v>899</v>
      </c>
      <c r="AK859" s="98">
        <v>837</v>
      </c>
      <c r="AL859" s="76">
        <v>77</v>
      </c>
      <c r="AM859" s="76">
        <v>98</v>
      </c>
      <c r="AN859" s="77">
        <v>114</v>
      </c>
      <c r="AO859" s="77">
        <v>1109</v>
      </c>
      <c r="AP859" s="77">
        <v>1020</v>
      </c>
      <c r="AQ859" s="77">
        <v>10</v>
      </c>
      <c r="AR859" s="77">
        <f t="shared" si="688"/>
        <v>2253</v>
      </c>
      <c r="AS859" s="77">
        <v>73</v>
      </c>
      <c r="AT859" s="78">
        <v>428</v>
      </c>
      <c r="AU859" s="79">
        <v>815</v>
      </c>
      <c r="AV859" s="80">
        <f t="shared" si="663"/>
        <v>19.970165951892596</v>
      </c>
      <c r="AW859" s="80">
        <f t="shared" si="664"/>
        <v>34.075540161636155</v>
      </c>
      <c r="AX859" s="80">
        <f t="shared" si="665"/>
        <v>38.006354249404289</v>
      </c>
      <c r="AY859" s="81">
        <f t="shared" si="666"/>
        <v>4.0070298769771533</v>
      </c>
      <c r="AZ859" s="81">
        <f t="shared" si="667"/>
        <v>31.283497884344147</v>
      </c>
      <c r="BA859" s="81">
        <f t="shared" si="668"/>
        <v>66.227685103892313</v>
      </c>
      <c r="BB859" s="81">
        <f t="shared" si="669"/>
        <v>48.434357943119792</v>
      </c>
      <c r="BC859" s="81">
        <f t="shared" si="670"/>
        <v>37.959118492494412</v>
      </c>
      <c r="BD859" s="82">
        <f t="shared" si="689"/>
        <v>1154</v>
      </c>
      <c r="BE859" s="83">
        <v>78</v>
      </c>
      <c r="BF859" s="83">
        <v>103</v>
      </c>
      <c r="BG859" s="83">
        <v>91</v>
      </c>
      <c r="BH859" s="83">
        <v>1046</v>
      </c>
      <c r="BI859" s="83">
        <v>1182</v>
      </c>
      <c r="BJ859" s="83">
        <v>17</v>
      </c>
      <c r="BK859" s="77">
        <f t="shared" si="690"/>
        <v>2336</v>
      </c>
      <c r="BL859" s="83">
        <f t="shared" si="671"/>
        <v>78</v>
      </c>
      <c r="BM859" s="84">
        <v>96</v>
      </c>
      <c r="BN859" s="83">
        <f t="shared" si="672"/>
        <v>103</v>
      </c>
      <c r="BO859" s="83">
        <f t="shared" si="673"/>
        <v>91</v>
      </c>
      <c r="BP859" s="83">
        <f t="shared" si="674"/>
        <v>1046</v>
      </c>
      <c r="BQ859" s="83">
        <f t="shared" si="675"/>
        <v>1182</v>
      </c>
      <c r="BR859" s="83">
        <f t="shared" si="676"/>
        <v>17</v>
      </c>
      <c r="BS859" s="77">
        <f t="shared" si="691"/>
        <v>2336</v>
      </c>
      <c r="BT859" s="83">
        <f t="shared" si="677"/>
        <v>0</v>
      </c>
      <c r="BU859" s="77">
        <v>2</v>
      </c>
      <c r="BV859" s="83">
        <f t="shared" si="678"/>
        <v>0</v>
      </c>
      <c r="BW859" s="83">
        <f t="shared" si="679"/>
        <v>0</v>
      </c>
      <c r="BX859" s="83">
        <f t="shared" si="680"/>
        <v>0</v>
      </c>
      <c r="BY859" s="83">
        <f t="shared" si="681"/>
        <v>0</v>
      </c>
      <c r="BZ859" s="83">
        <f t="shared" si="682"/>
        <v>0</v>
      </c>
      <c r="CA859" s="77">
        <f t="shared" si="692"/>
        <v>0</v>
      </c>
      <c r="CC859" s="77"/>
      <c r="CI859" s="77">
        <f t="shared" si="693"/>
        <v>0</v>
      </c>
      <c r="CP859" s="77">
        <f t="shared" si="694"/>
        <v>0</v>
      </c>
      <c r="CQ859" s="85">
        <f t="shared" si="683"/>
        <v>0</v>
      </c>
      <c r="CR859" s="77"/>
      <c r="CS859" s="85">
        <f t="shared" si="650"/>
        <v>0</v>
      </c>
      <c r="CT859" s="85">
        <f t="shared" si="651"/>
        <v>0</v>
      </c>
      <c r="CU859" s="85">
        <f t="shared" si="652"/>
        <v>0</v>
      </c>
      <c r="CV859" s="85">
        <f t="shared" si="653"/>
        <v>0</v>
      </c>
      <c r="CW859" s="85">
        <f t="shared" si="649"/>
        <v>0</v>
      </c>
      <c r="CX859" s="77">
        <f t="shared" si="695"/>
        <v>0</v>
      </c>
      <c r="ET859" s="85">
        <v>75</v>
      </c>
      <c r="EU859" s="85">
        <v>83</v>
      </c>
      <c r="EV859" s="85">
        <v>28</v>
      </c>
      <c r="EW859" s="85">
        <v>837</v>
      </c>
      <c r="EX859" s="85">
        <v>1013</v>
      </c>
      <c r="EY859" s="85">
        <v>13</v>
      </c>
      <c r="EZ859" s="85">
        <v>3</v>
      </c>
      <c r="FA859" s="85">
        <v>20</v>
      </c>
      <c r="FB859" s="85">
        <v>63</v>
      </c>
      <c r="FC859" s="85">
        <v>209</v>
      </c>
      <c r="FD859" s="85">
        <v>169</v>
      </c>
      <c r="FE859" s="85">
        <v>4</v>
      </c>
      <c r="FL859" s="86">
        <f t="shared" si="696"/>
        <v>1677.0999999999995</v>
      </c>
      <c r="FM859" s="99">
        <f t="shared" si="684"/>
        <v>83</v>
      </c>
      <c r="FN859" s="99">
        <f t="shared" si="685"/>
        <v>16</v>
      </c>
      <c r="FO859" s="100">
        <f t="shared" si="686"/>
        <v>14.11</v>
      </c>
      <c r="FP859" s="100">
        <f t="shared" si="687"/>
        <v>2736</v>
      </c>
      <c r="FQ859" s="101">
        <v>4.3664361366588599E-2</v>
      </c>
      <c r="FR859" s="101">
        <v>1.6427402137916047E-2</v>
      </c>
      <c r="FS859" s="101">
        <v>5.3129029877308116E-2</v>
      </c>
      <c r="FT859" s="100" t="s">
        <v>2312</v>
      </c>
      <c r="FU859" s="100" t="s">
        <v>2172</v>
      </c>
      <c r="FV859" s="100" t="s">
        <v>1549</v>
      </c>
      <c r="FW859" s="100" t="s">
        <v>1924</v>
      </c>
      <c r="FX859" s="100" t="s">
        <v>1989</v>
      </c>
      <c r="FY859" s="100" t="s">
        <v>2098</v>
      </c>
      <c r="FZ859" s="100" t="s">
        <v>2130</v>
      </c>
      <c r="GA859" s="100" t="s">
        <v>2289</v>
      </c>
      <c r="GB859" s="100"/>
    </row>
    <row r="860" spans="1:184" hidden="1" x14ac:dyDescent="0.25">
      <c r="A860" s="32" t="s">
        <v>845</v>
      </c>
      <c r="B860" s="90" t="s">
        <v>847</v>
      </c>
      <c r="C860" s="41" t="str">
        <f>'[1]Özet tablo'!P859</f>
        <v>ŞANLIURFA</v>
      </c>
      <c r="D860" s="41"/>
      <c r="E860" s="41"/>
      <c r="F860" s="41"/>
      <c r="G860" s="91">
        <v>320</v>
      </c>
      <c r="H860" s="91">
        <v>1174</v>
      </c>
      <c r="I860" s="91">
        <v>845</v>
      </c>
      <c r="J860" s="91">
        <v>2339</v>
      </c>
      <c r="K860" s="92">
        <v>239</v>
      </c>
      <c r="L860" s="92">
        <v>1139</v>
      </c>
      <c r="M860" s="92">
        <v>941</v>
      </c>
      <c r="N860" s="92">
        <v>2319</v>
      </c>
      <c r="O860" s="93">
        <v>350</v>
      </c>
      <c r="P860" s="40">
        <v>110</v>
      </c>
      <c r="Q860" s="94">
        <f t="shared" si="654"/>
        <v>-20</v>
      </c>
      <c r="R860" s="95">
        <f t="shared" si="655"/>
        <v>-8.5506626763574185E-3</v>
      </c>
      <c r="S860" s="96">
        <v>1672</v>
      </c>
      <c r="T860" s="96">
        <v>2337</v>
      </c>
      <c r="U860" s="96">
        <v>1691</v>
      </c>
      <c r="V860" s="96">
        <v>2311</v>
      </c>
      <c r="W860" s="96">
        <v>4028</v>
      </c>
      <c r="X860" s="96">
        <v>5700</v>
      </c>
      <c r="Y860" s="73">
        <f t="shared" si="656"/>
        <v>14.294258373205743</v>
      </c>
      <c r="Z860" s="73">
        <f t="shared" si="657"/>
        <v>48.737697903294823</v>
      </c>
      <c r="AA860" s="73">
        <f t="shared" si="658"/>
        <v>69.840331164991127</v>
      </c>
      <c r="AB860" s="73">
        <f t="shared" si="659"/>
        <v>57.596822244289967</v>
      </c>
      <c r="AC860" s="73">
        <f t="shared" si="660"/>
        <v>44.894736842105267</v>
      </c>
      <c r="AD860" s="97">
        <f t="shared" si="661"/>
        <v>1708</v>
      </c>
      <c r="AE860" s="40">
        <f t="shared" si="662"/>
        <v>510</v>
      </c>
      <c r="AF860" s="98">
        <v>2297</v>
      </c>
      <c r="AG860" s="98">
        <v>1741</v>
      </c>
      <c r="AH860" s="98">
        <v>2242</v>
      </c>
      <c r="AI860" s="98">
        <v>1716</v>
      </c>
      <c r="AJ860" s="98">
        <v>613</v>
      </c>
      <c r="AK860" s="98">
        <v>504</v>
      </c>
      <c r="AL860" s="76">
        <v>81</v>
      </c>
      <c r="AM860" s="76">
        <v>105</v>
      </c>
      <c r="AN860" s="77">
        <v>194</v>
      </c>
      <c r="AO860" s="77">
        <v>963</v>
      </c>
      <c r="AP860" s="77">
        <v>997</v>
      </c>
      <c r="AQ860" s="77">
        <v>16</v>
      </c>
      <c r="AR860" s="77">
        <f t="shared" si="688"/>
        <v>2170</v>
      </c>
      <c r="AS860" s="77">
        <v>137</v>
      </c>
      <c r="AT860" s="78">
        <v>253</v>
      </c>
      <c r="AU860" s="79">
        <v>463</v>
      </c>
      <c r="AV860" s="80">
        <f t="shared" si="663"/>
        <v>30.951692218686723</v>
      </c>
      <c r="AW860" s="80">
        <f t="shared" si="664"/>
        <v>46.462860030318339</v>
      </c>
      <c r="AX860" s="80">
        <f t="shared" si="665"/>
        <v>51.048951048951054</v>
      </c>
      <c r="AY860" s="81">
        <f t="shared" si="666"/>
        <v>11.143021252153934</v>
      </c>
      <c r="AZ860" s="81">
        <f t="shared" si="667"/>
        <v>42.952720785013383</v>
      </c>
      <c r="BA860" s="81">
        <f t="shared" si="668"/>
        <v>73.550880206097034</v>
      </c>
      <c r="BB860" s="81">
        <f t="shared" si="669"/>
        <v>58.542988405162987</v>
      </c>
      <c r="BC860" s="81">
        <f t="shared" si="670"/>
        <v>46.85503685503685</v>
      </c>
      <c r="BD860" s="82">
        <f t="shared" si="689"/>
        <v>616</v>
      </c>
      <c r="BE860" s="83">
        <v>82</v>
      </c>
      <c r="BF860" s="83">
        <v>133</v>
      </c>
      <c r="BG860" s="83">
        <v>164</v>
      </c>
      <c r="BH860" s="83">
        <v>846</v>
      </c>
      <c r="BI860" s="83">
        <v>1146</v>
      </c>
      <c r="BJ860" s="83">
        <v>33</v>
      </c>
      <c r="BK860" s="77">
        <f t="shared" si="690"/>
        <v>2189</v>
      </c>
      <c r="BL860" s="83">
        <f t="shared" si="671"/>
        <v>79</v>
      </c>
      <c r="BM860" s="84">
        <v>100</v>
      </c>
      <c r="BN860" s="83">
        <f t="shared" si="672"/>
        <v>129</v>
      </c>
      <c r="BO860" s="83">
        <f t="shared" si="673"/>
        <v>154</v>
      </c>
      <c r="BP860" s="83">
        <f t="shared" si="674"/>
        <v>828</v>
      </c>
      <c r="BQ860" s="83">
        <f t="shared" si="675"/>
        <v>1126</v>
      </c>
      <c r="BR860" s="83">
        <f t="shared" si="676"/>
        <v>33</v>
      </c>
      <c r="BS860" s="77">
        <f t="shared" si="691"/>
        <v>2141</v>
      </c>
      <c r="BT860" s="83">
        <f t="shared" si="677"/>
        <v>0</v>
      </c>
      <c r="BU860" s="77"/>
      <c r="BV860" s="83">
        <f t="shared" si="678"/>
        <v>0</v>
      </c>
      <c r="BW860" s="83">
        <f t="shared" si="679"/>
        <v>0</v>
      </c>
      <c r="BX860" s="83">
        <f t="shared" si="680"/>
        <v>0</v>
      </c>
      <c r="BY860" s="83">
        <f t="shared" si="681"/>
        <v>0</v>
      </c>
      <c r="BZ860" s="83">
        <f t="shared" si="682"/>
        <v>0</v>
      </c>
      <c r="CA860" s="77">
        <f t="shared" si="692"/>
        <v>0</v>
      </c>
      <c r="CB860" s="85">
        <v>1</v>
      </c>
      <c r="CC860" s="77">
        <v>4</v>
      </c>
      <c r="CD860" s="85">
        <v>2</v>
      </c>
      <c r="CE860" s="85">
        <v>10</v>
      </c>
      <c r="CF860" s="85">
        <v>6</v>
      </c>
      <c r="CG860" s="85">
        <v>3</v>
      </c>
      <c r="CH860" s="85">
        <v>0</v>
      </c>
      <c r="CI860" s="77">
        <f t="shared" si="693"/>
        <v>19</v>
      </c>
      <c r="CP860" s="77">
        <f t="shared" si="694"/>
        <v>0</v>
      </c>
      <c r="CQ860" s="85">
        <f t="shared" si="683"/>
        <v>2</v>
      </c>
      <c r="CR860" s="77">
        <v>1</v>
      </c>
      <c r="CS860" s="85">
        <f t="shared" si="650"/>
        <v>2</v>
      </c>
      <c r="CT860" s="85">
        <f t="shared" si="651"/>
        <v>0</v>
      </c>
      <c r="CU860" s="85">
        <f t="shared" si="652"/>
        <v>12</v>
      </c>
      <c r="CV860" s="85">
        <f t="shared" si="653"/>
        <v>17</v>
      </c>
      <c r="CW860" s="85">
        <f t="shared" si="649"/>
        <v>0</v>
      </c>
      <c r="CX860" s="77">
        <f t="shared" si="695"/>
        <v>29</v>
      </c>
      <c r="CY860" s="85">
        <v>2</v>
      </c>
      <c r="CZ860" s="85">
        <v>2</v>
      </c>
      <c r="DA860" s="85">
        <v>0</v>
      </c>
      <c r="DB860" s="85">
        <v>12</v>
      </c>
      <c r="DC860" s="85">
        <v>17</v>
      </c>
      <c r="DD860" s="85">
        <v>0</v>
      </c>
      <c r="DP860" s="85">
        <v>1</v>
      </c>
      <c r="DQ860" s="85">
        <v>2</v>
      </c>
      <c r="DR860" s="85">
        <v>2</v>
      </c>
      <c r="DS860" s="85">
        <v>7</v>
      </c>
      <c r="DT860" s="85">
        <v>17</v>
      </c>
      <c r="DU860" s="85">
        <v>1</v>
      </c>
      <c r="ET860" s="85">
        <v>75</v>
      </c>
      <c r="EU860" s="85">
        <v>109</v>
      </c>
      <c r="EV860" s="85">
        <v>109</v>
      </c>
      <c r="EW860" s="85">
        <v>700</v>
      </c>
      <c r="EX860" s="85">
        <v>941</v>
      </c>
      <c r="EY860" s="85">
        <v>29</v>
      </c>
      <c r="EZ860" s="85">
        <v>3</v>
      </c>
      <c r="FA860" s="85">
        <v>18</v>
      </c>
      <c r="FB860" s="85">
        <v>43</v>
      </c>
      <c r="FC860" s="85">
        <v>121</v>
      </c>
      <c r="FD860" s="85">
        <v>168</v>
      </c>
      <c r="FE860" s="85">
        <v>3</v>
      </c>
      <c r="FL860" s="86">
        <f t="shared" si="696"/>
        <v>541.59999999999991</v>
      </c>
      <c r="FM860" s="99">
        <f t="shared" si="684"/>
        <v>27</v>
      </c>
      <c r="FN860" s="99">
        <f t="shared" si="685"/>
        <v>5</v>
      </c>
      <c r="FO860" s="100">
        <f t="shared" si="686"/>
        <v>4.59</v>
      </c>
      <c r="FP860" s="100">
        <f t="shared" si="687"/>
        <v>855</v>
      </c>
      <c r="FQ860" s="101">
        <v>0.12327239520221971</v>
      </c>
      <c r="FR860" s="101">
        <v>8.910623280573117E-2</v>
      </c>
      <c r="FS860" s="101">
        <v>0.10130801628461536</v>
      </c>
      <c r="FT860" s="100" t="s">
        <v>2231</v>
      </c>
      <c r="FU860" s="100" t="s">
        <v>2191</v>
      </c>
      <c r="FV860" s="100" t="s">
        <v>2228</v>
      </c>
      <c r="FW860" s="100" t="s">
        <v>1699</v>
      </c>
      <c r="FX860" s="100" t="s">
        <v>1598</v>
      </c>
      <c r="FY860" s="100" t="s">
        <v>2225</v>
      </c>
      <c r="FZ860" s="100" t="s">
        <v>2097</v>
      </c>
      <c r="GA860" s="100" t="s">
        <v>2026</v>
      </c>
      <c r="GB860" s="100"/>
    </row>
    <row r="861" spans="1:184" hidden="1" x14ac:dyDescent="0.25">
      <c r="A861" s="32" t="s">
        <v>845</v>
      </c>
      <c r="B861" s="90" t="s">
        <v>848</v>
      </c>
      <c r="C861" s="41" t="str">
        <f>'[1]Özet tablo'!P860</f>
        <v>ŞANLIURFA</v>
      </c>
      <c r="D861" s="41"/>
      <c r="E861" s="41"/>
      <c r="F861" s="41"/>
      <c r="G861" s="91">
        <v>82</v>
      </c>
      <c r="H861" s="91">
        <v>659</v>
      </c>
      <c r="I861" s="91">
        <v>479</v>
      </c>
      <c r="J861" s="91">
        <v>1220</v>
      </c>
      <c r="K861" s="92">
        <v>88</v>
      </c>
      <c r="L861" s="92">
        <v>652</v>
      </c>
      <c r="M861" s="92">
        <v>458</v>
      </c>
      <c r="N861" s="92">
        <v>1198</v>
      </c>
      <c r="O861" s="93">
        <v>240</v>
      </c>
      <c r="P861" s="40">
        <v>32</v>
      </c>
      <c r="Q861" s="94">
        <f t="shared" si="654"/>
        <v>-22</v>
      </c>
      <c r="R861" s="95">
        <f t="shared" si="655"/>
        <v>-1.8032786885245903E-2</v>
      </c>
      <c r="S861" s="96">
        <v>989</v>
      </c>
      <c r="T861" s="96">
        <v>1333</v>
      </c>
      <c r="U861" s="96">
        <v>1010</v>
      </c>
      <c r="V861" s="96">
        <v>1368</v>
      </c>
      <c r="W861" s="96">
        <v>2343</v>
      </c>
      <c r="X861" s="96">
        <v>3332</v>
      </c>
      <c r="Y861" s="73">
        <f t="shared" si="656"/>
        <v>8.8978766430738112</v>
      </c>
      <c r="Z861" s="73">
        <f t="shared" si="657"/>
        <v>48.912228057014254</v>
      </c>
      <c r="AA861" s="73">
        <f t="shared" si="658"/>
        <v>65.940594059405939</v>
      </c>
      <c r="AB861" s="73">
        <f t="shared" si="659"/>
        <v>56.252667520273157</v>
      </c>
      <c r="AC861" s="73">
        <f t="shared" si="660"/>
        <v>42.196878751500599</v>
      </c>
      <c r="AD861" s="97">
        <f t="shared" si="661"/>
        <v>1025</v>
      </c>
      <c r="AE861" s="40">
        <f t="shared" si="662"/>
        <v>344</v>
      </c>
      <c r="AF861" s="98">
        <v>1314</v>
      </c>
      <c r="AG861" s="98">
        <v>986</v>
      </c>
      <c r="AH861" s="98">
        <v>1279</v>
      </c>
      <c r="AI861" s="98">
        <v>941</v>
      </c>
      <c r="AJ861" s="98">
        <v>341</v>
      </c>
      <c r="AK861" s="98">
        <v>301</v>
      </c>
      <c r="AL861" s="76">
        <v>40</v>
      </c>
      <c r="AM861" s="76">
        <v>62</v>
      </c>
      <c r="AN861" s="77">
        <v>144</v>
      </c>
      <c r="AO861" s="77">
        <v>638</v>
      </c>
      <c r="AP861" s="77">
        <v>456</v>
      </c>
      <c r="AQ861" s="77">
        <v>4</v>
      </c>
      <c r="AR861" s="77">
        <f t="shared" si="688"/>
        <v>1242</v>
      </c>
      <c r="AS861" s="77">
        <v>50</v>
      </c>
      <c r="AT861" s="78">
        <v>190</v>
      </c>
      <c r="AU861" s="79">
        <v>285</v>
      </c>
      <c r="AV861" s="80">
        <f t="shared" si="663"/>
        <v>28.749351323300466</v>
      </c>
      <c r="AW861" s="80">
        <f t="shared" si="664"/>
        <v>47.207207207207205</v>
      </c>
      <c r="AX861" s="80">
        <f t="shared" si="665"/>
        <v>43.570669500531352</v>
      </c>
      <c r="AY861" s="81">
        <f t="shared" si="666"/>
        <v>14.604462474645031</v>
      </c>
      <c r="AZ861" s="81">
        <f t="shared" si="667"/>
        <v>49.882720875684129</v>
      </c>
      <c r="BA861" s="81">
        <f t="shared" si="668"/>
        <v>72.620904836193446</v>
      </c>
      <c r="BB861" s="81">
        <f t="shared" si="669"/>
        <v>61.265130808278009</v>
      </c>
      <c r="BC861" s="81">
        <f t="shared" si="670"/>
        <v>47.398589065255727</v>
      </c>
      <c r="BD861" s="82">
        <f t="shared" si="689"/>
        <v>351</v>
      </c>
      <c r="BE861" s="83">
        <v>41</v>
      </c>
      <c r="BF861" s="83">
        <v>70</v>
      </c>
      <c r="BG861" s="83">
        <v>134</v>
      </c>
      <c r="BH861" s="83">
        <v>606</v>
      </c>
      <c r="BI861" s="83">
        <v>553</v>
      </c>
      <c r="BJ861" s="83">
        <v>8</v>
      </c>
      <c r="BK861" s="77">
        <f t="shared" si="690"/>
        <v>1301</v>
      </c>
      <c r="BL861" s="83">
        <f t="shared" si="671"/>
        <v>40</v>
      </c>
      <c r="BM861" s="84">
        <v>61</v>
      </c>
      <c r="BN861" s="83">
        <f t="shared" si="672"/>
        <v>69</v>
      </c>
      <c r="BO861" s="83">
        <f t="shared" si="673"/>
        <v>134</v>
      </c>
      <c r="BP861" s="83">
        <f t="shared" si="674"/>
        <v>589</v>
      </c>
      <c r="BQ861" s="83">
        <f t="shared" si="675"/>
        <v>547</v>
      </c>
      <c r="BR861" s="83">
        <f t="shared" si="676"/>
        <v>8</v>
      </c>
      <c r="BS861" s="77">
        <f t="shared" si="691"/>
        <v>1278</v>
      </c>
      <c r="BT861" s="83">
        <f t="shared" si="677"/>
        <v>0</v>
      </c>
      <c r="BU861" s="77"/>
      <c r="BV861" s="83">
        <f t="shared" si="678"/>
        <v>0</v>
      </c>
      <c r="BW861" s="83">
        <f t="shared" si="679"/>
        <v>0</v>
      </c>
      <c r="BX861" s="83">
        <f t="shared" si="680"/>
        <v>0</v>
      </c>
      <c r="BY861" s="83">
        <f t="shared" si="681"/>
        <v>0</v>
      </c>
      <c r="BZ861" s="83">
        <f t="shared" si="682"/>
        <v>0</v>
      </c>
      <c r="CA861" s="77">
        <f t="shared" si="692"/>
        <v>0</v>
      </c>
      <c r="CC861" s="77"/>
      <c r="CI861" s="77">
        <f t="shared" si="693"/>
        <v>0</v>
      </c>
      <c r="CP861" s="77">
        <f t="shared" si="694"/>
        <v>0</v>
      </c>
      <c r="CQ861" s="85">
        <f t="shared" si="683"/>
        <v>1</v>
      </c>
      <c r="CR861" s="77">
        <v>1</v>
      </c>
      <c r="CS861" s="85">
        <f t="shared" si="650"/>
        <v>1</v>
      </c>
      <c r="CT861" s="85">
        <f t="shared" si="651"/>
        <v>0</v>
      </c>
      <c r="CU861" s="85">
        <f t="shared" si="652"/>
        <v>17</v>
      </c>
      <c r="CV861" s="85">
        <f t="shared" si="653"/>
        <v>6</v>
      </c>
      <c r="CW861" s="85">
        <f t="shared" si="649"/>
        <v>0</v>
      </c>
      <c r="CX861" s="77">
        <f t="shared" si="695"/>
        <v>23</v>
      </c>
      <c r="CY861" s="85">
        <v>1</v>
      </c>
      <c r="CZ861" s="85">
        <v>1</v>
      </c>
      <c r="DA861" s="85">
        <v>0</v>
      </c>
      <c r="DB861" s="85">
        <v>17</v>
      </c>
      <c r="DC861" s="85">
        <v>6</v>
      </c>
      <c r="DD861" s="85">
        <v>0</v>
      </c>
      <c r="ET861" s="85">
        <v>37</v>
      </c>
      <c r="EU861" s="85">
        <v>52</v>
      </c>
      <c r="EV861" s="85">
        <v>86</v>
      </c>
      <c r="EW861" s="85">
        <v>421</v>
      </c>
      <c r="EX861" s="85">
        <v>408</v>
      </c>
      <c r="EY861" s="85">
        <v>8</v>
      </c>
      <c r="EZ861" s="85">
        <v>3</v>
      </c>
      <c r="FA861" s="85">
        <v>17</v>
      </c>
      <c r="FB861" s="85">
        <v>48</v>
      </c>
      <c r="FC861" s="85">
        <v>168</v>
      </c>
      <c r="FD861" s="85">
        <v>139</v>
      </c>
      <c r="FE861" s="85">
        <v>0</v>
      </c>
      <c r="FL861" s="86">
        <f t="shared" si="696"/>
        <v>266</v>
      </c>
      <c r="FM861" s="99">
        <f t="shared" si="684"/>
        <v>13</v>
      </c>
      <c r="FN861" s="99">
        <f t="shared" si="685"/>
        <v>2</v>
      </c>
      <c r="FO861" s="100">
        <f t="shared" si="686"/>
        <v>2.21</v>
      </c>
      <c r="FP861" s="100">
        <f t="shared" si="687"/>
        <v>342</v>
      </c>
      <c r="FQ861" s="101">
        <v>2.2076062275008818E-2</v>
      </c>
      <c r="FR861" s="101">
        <v>7.8973143074530613E-2</v>
      </c>
      <c r="FS861" s="101">
        <v>6.3921085854666548E-2</v>
      </c>
      <c r="FT861" s="100" t="s">
        <v>1715</v>
      </c>
      <c r="FU861" s="100" t="s">
        <v>2165</v>
      </c>
      <c r="FV861" s="100" t="s">
        <v>2262</v>
      </c>
      <c r="FW861" s="100" t="s">
        <v>1971</v>
      </c>
      <c r="FX861" s="100" t="s">
        <v>1865</v>
      </c>
      <c r="FY861" s="100" t="s">
        <v>1903</v>
      </c>
      <c r="FZ861" s="100" t="s">
        <v>1627</v>
      </c>
      <c r="GA861" s="100" t="s">
        <v>1993</v>
      </c>
      <c r="GB861" s="100"/>
    </row>
    <row r="862" spans="1:184" hidden="1" x14ac:dyDescent="0.25">
      <c r="A862" s="32" t="s">
        <v>845</v>
      </c>
      <c r="B862" s="90" t="s">
        <v>849</v>
      </c>
      <c r="C862" s="41" t="str">
        <f>'[1]Özet tablo'!P861</f>
        <v>ŞANLIURFA</v>
      </c>
      <c r="D862" s="41"/>
      <c r="E862" s="41"/>
      <c r="F862" s="41"/>
      <c r="G862" s="91">
        <v>189</v>
      </c>
      <c r="H862" s="91">
        <v>1106</v>
      </c>
      <c r="I862" s="91">
        <v>658</v>
      </c>
      <c r="J862" s="91">
        <v>1953</v>
      </c>
      <c r="K862" s="92">
        <v>298</v>
      </c>
      <c r="L862" s="92">
        <v>1124</v>
      </c>
      <c r="M862" s="92">
        <v>833</v>
      </c>
      <c r="N862" s="92">
        <v>2255</v>
      </c>
      <c r="O862" s="93">
        <v>400</v>
      </c>
      <c r="P862" s="40">
        <v>44</v>
      </c>
      <c r="Q862" s="94">
        <f t="shared" si="654"/>
        <v>302</v>
      </c>
      <c r="R862" s="95">
        <f t="shared" si="655"/>
        <v>0.15463389656938045</v>
      </c>
      <c r="S862" s="96">
        <v>1673</v>
      </c>
      <c r="T862" s="96">
        <v>2274</v>
      </c>
      <c r="U862" s="96">
        <v>1755</v>
      </c>
      <c r="V862" s="96">
        <v>2320</v>
      </c>
      <c r="W862" s="96">
        <v>4029</v>
      </c>
      <c r="X862" s="96">
        <v>5702</v>
      </c>
      <c r="Y862" s="73">
        <f t="shared" si="656"/>
        <v>17.812313209802749</v>
      </c>
      <c r="Z862" s="73">
        <f t="shared" si="657"/>
        <v>49.428320140721191</v>
      </c>
      <c r="AA862" s="73">
        <f t="shared" si="658"/>
        <v>67.749287749287745</v>
      </c>
      <c r="AB862" s="73">
        <f t="shared" si="659"/>
        <v>57.408786299329861</v>
      </c>
      <c r="AC862" s="73">
        <f t="shared" si="660"/>
        <v>45.790950543668892</v>
      </c>
      <c r="AD862" s="97">
        <f t="shared" si="661"/>
        <v>1716</v>
      </c>
      <c r="AE862" s="40">
        <f t="shared" si="662"/>
        <v>566</v>
      </c>
      <c r="AF862" s="98">
        <v>2427</v>
      </c>
      <c r="AG862" s="98">
        <v>1840</v>
      </c>
      <c r="AH862" s="98">
        <v>2361</v>
      </c>
      <c r="AI862" s="98">
        <v>1736</v>
      </c>
      <c r="AJ862" s="98">
        <v>567</v>
      </c>
      <c r="AK862" s="98">
        <v>573</v>
      </c>
      <c r="AL862" s="76">
        <v>53</v>
      </c>
      <c r="AM862" s="76">
        <v>85</v>
      </c>
      <c r="AN862" s="77">
        <v>279</v>
      </c>
      <c r="AO862" s="77">
        <v>1229</v>
      </c>
      <c r="AP862" s="77">
        <v>844</v>
      </c>
      <c r="AQ862" s="77">
        <v>9</v>
      </c>
      <c r="AR862" s="77">
        <f t="shared" si="688"/>
        <v>2361</v>
      </c>
      <c r="AS862" s="77">
        <v>66</v>
      </c>
      <c r="AT862" s="78">
        <v>354</v>
      </c>
      <c r="AU862" s="79">
        <v>462</v>
      </c>
      <c r="AV862" s="80">
        <f t="shared" si="663"/>
        <v>29.809843400447427</v>
      </c>
      <c r="AW862" s="80">
        <f t="shared" si="664"/>
        <v>49.206736636563335</v>
      </c>
      <c r="AX862" s="80">
        <f t="shared" si="665"/>
        <v>45.334101382488477</v>
      </c>
      <c r="AY862" s="81">
        <f t="shared" si="666"/>
        <v>15.163043478260871</v>
      </c>
      <c r="AZ862" s="81">
        <f t="shared" si="667"/>
        <v>52.054214315967805</v>
      </c>
      <c r="BA862" s="81">
        <f t="shared" si="668"/>
        <v>72.079895788102476</v>
      </c>
      <c r="BB862" s="81">
        <f t="shared" si="669"/>
        <v>61.942538593481991</v>
      </c>
      <c r="BC862" s="81">
        <f t="shared" si="670"/>
        <v>46.801834419502775</v>
      </c>
      <c r="BD862" s="82">
        <f t="shared" si="689"/>
        <v>643</v>
      </c>
      <c r="BE862" s="83">
        <v>53</v>
      </c>
      <c r="BF862" s="83">
        <v>118</v>
      </c>
      <c r="BG862" s="83">
        <v>159</v>
      </c>
      <c r="BH862" s="83">
        <v>1108</v>
      </c>
      <c r="BI862" s="83">
        <v>932</v>
      </c>
      <c r="BJ862" s="83">
        <v>15</v>
      </c>
      <c r="BK862" s="77">
        <f t="shared" si="690"/>
        <v>2214</v>
      </c>
      <c r="BL862" s="83">
        <f t="shared" si="671"/>
        <v>52</v>
      </c>
      <c r="BM862" s="84">
        <v>83</v>
      </c>
      <c r="BN862" s="83">
        <f t="shared" si="672"/>
        <v>115</v>
      </c>
      <c r="BO862" s="83">
        <f t="shared" si="673"/>
        <v>158</v>
      </c>
      <c r="BP862" s="83">
        <f t="shared" si="674"/>
        <v>1108</v>
      </c>
      <c r="BQ862" s="83">
        <f t="shared" si="675"/>
        <v>931</v>
      </c>
      <c r="BR862" s="83">
        <f t="shared" si="676"/>
        <v>15</v>
      </c>
      <c r="BS862" s="77">
        <f t="shared" si="691"/>
        <v>2212</v>
      </c>
      <c r="BT862" s="83">
        <f t="shared" si="677"/>
        <v>0</v>
      </c>
      <c r="BU862" s="77"/>
      <c r="BV862" s="83">
        <f t="shared" si="678"/>
        <v>0</v>
      </c>
      <c r="BW862" s="83">
        <f t="shared" si="679"/>
        <v>0</v>
      </c>
      <c r="BX862" s="83">
        <f t="shared" si="680"/>
        <v>0</v>
      </c>
      <c r="BY862" s="83">
        <f t="shared" si="681"/>
        <v>0</v>
      </c>
      <c r="BZ862" s="83">
        <f t="shared" si="682"/>
        <v>0</v>
      </c>
      <c r="CA862" s="77">
        <f t="shared" si="692"/>
        <v>0</v>
      </c>
      <c r="CB862" s="85">
        <v>1</v>
      </c>
      <c r="CC862" s="77">
        <v>2</v>
      </c>
      <c r="CD862" s="85">
        <v>3</v>
      </c>
      <c r="CE862" s="85">
        <v>1</v>
      </c>
      <c r="CF862" s="85">
        <v>0</v>
      </c>
      <c r="CG862" s="85">
        <v>1</v>
      </c>
      <c r="CH862" s="85">
        <v>0</v>
      </c>
      <c r="CI862" s="77">
        <f t="shared" si="693"/>
        <v>2</v>
      </c>
      <c r="CP862" s="77">
        <f t="shared" si="694"/>
        <v>0</v>
      </c>
      <c r="CQ862" s="85">
        <f t="shared" si="683"/>
        <v>0</v>
      </c>
      <c r="CR862" s="77"/>
      <c r="CS862" s="85">
        <f t="shared" si="650"/>
        <v>0</v>
      </c>
      <c r="CT862" s="85">
        <f t="shared" si="651"/>
        <v>0</v>
      </c>
      <c r="CU862" s="85">
        <f t="shared" si="652"/>
        <v>0</v>
      </c>
      <c r="CV862" s="85">
        <f t="shared" si="653"/>
        <v>0</v>
      </c>
      <c r="CW862" s="85">
        <f t="shared" si="649"/>
        <v>0</v>
      </c>
      <c r="CX862" s="77">
        <f t="shared" si="695"/>
        <v>0</v>
      </c>
      <c r="DP862" s="85">
        <v>1</v>
      </c>
      <c r="DQ862" s="85">
        <v>1</v>
      </c>
      <c r="DR862" s="85">
        <v>4</v>
      </c>
      <c r="DS862" s="85">
        <v>11</v>
      </c>
      <c r="DT862" s="85">
        <v>6</v>
      </c>
      <c r="DU862" s="85">
        <v>0</v>
      </c>
      <c r="ET862" s="85">
        <v>48</v>
      </c>
      <c r="EU862" s="85">
        <v>96</v>
      </c>
      <c r="EV862" s="85">
        <v>78</v>
      </c>
      <c r="EW862" s="85">
        <v>915</v>
      </c>
      <c r="EX862" s="85">
        <v>814</v>
      </c>
      <c r="EY862" s="85">
        <v>12</v>
      </c>
      <c r="EZ862" s="85">
        <v>3</v>
      </c>
      <c r="FA862" s="85">
        <v>18</v>
      </c>
      <c r="FB862" s="85">
        <v>76</v>
      </c>
      <c r="FC862" s="85">
        <v>182</v>
      </c>
      <c r="FD862" s="85">
        <v>111</v>
      </c>
      <c r="FE862" s="85">
        <v>3</v>
      </c>
      <c r="FL862" s="86">
        <f t="shared" si="696"/>
        <v>431.89999999999964</v>
      </c>
      <c r="FM862" s="99">
        <f t="shared" si="684"/>
        <v>21</v>
      </c>
      <c r="FN862" s="99">
        <f t="shared" si="685"/>
        <v>4</v>
      </c>
      <c r="FO862" s="100">
        <f t="shared" si="686"/>
        <v>3.57</v>
      </c>
      <c r="FP862" s="100">
        <f t="shared" si="687"/>
        <v>684</v>
      </c>
      <c r="FQ862" s="101">
        <v>0.19065159124287173</v>
      </c>
      <c r="FR862" s="101">
        <v>7.9058312757702379E-2</v>
      </c>
      <c r="FS862" s="101">
        <v>0.13454418316942637</v>
      </c>
      <c r="FT862" s="100" t="s">
        <v>2278</v>
      </c>
      <c r="FU862" s="100" t="s">
        <v>1958</v>
      </c>
      <c r="FV862" s="100" t="s">
        <v>1830</v>
      </c>
      <c r="FW862" s="100" t="s">
        <v>1785</v>
      </c>
      <c r="FX862" s="100" t="s">
        <v>2316</v>
      </c>
      <c r="FY862" s="100" t="s">
        <v>2309</v>
      </c>
      <c r="FZ862" s="100" t="s">
        <v>1787</v>
      </c>
      <c r="GA862" s="100" t="s">
        <v>2203</v>
      </c>
      <c r="GB862" s="100"/>
    </row>
    <row r="863" spans="1:184" hidden="1" x14ac:dyDescent="0.25">
      <c r="A863" s="105" t="s">
        <v>845</v>
      </c>
      <c r="B863" s="106" t="s">
        <v>850</v>
      </c>
      <c r="C863" s="41" t="str">
        <f>'[1]Özet tablo'!P862</f>
        <v>ŞANLIURFA</v>
      </c>
      <c r="D863" s="41"/>
      <c r="E863" s="41"/>
      <c r="F863" s="41"/>
      <c r="G863" s="107">
        <v>0</v>
      </c>
      <c r="H863" s="107">
        <v>0</v>
      </c>
      <c r="I863" s="107">
        <v>0</v>
      </c>
      <c r="J863" s="107">
        <v>0</v>
      </c>
      <c r="K863" s="92">
        <v>437</v>
      </c>
      <c r="L863" s="92">
        <v>3433</v>
      </c>
      <c r="M863" s="92">
        <v>2973</v>
      </c>
      <c r="N863" s="92">
        <v>6843</v>
      </c>
      <c r="O863" s="93">
        <v>1517</v>
      </c>
      <c r="P863" s="40">
        <v>187</v>
      </c>
      <c r="Q863" s="94">
        <v>0</v>
      </c>
      <c r="R863" s="95">
        <v>0</v>
      </c>
      <c r="S863" s="96">
        <v>8604</v>
      </c>
      <c r="T863" s="96">
        <v>11358</v>
      </c>
      <c r="U863" s="96">
        <v>8437</v>
      </c>
      <c r="V863" s="96">
        <v>11386</v>
      </c>
      <c r="W863" s="96">
        <v>19795</v>
      </c>
      <c r="X863" s="96">
        <v>28399</v>
      </c>
      <c r="Y863" s="73">
        <f t="shared" si="656"/>
        <v>5.079033007903301</v>
      </c>
      <c r="Z863" s="73">
        <f t="shared" si="657"/>
        <v>30.225391794329987</v>
      </c>
      <c r="AA863" s="73">
        <f t="shared" si="658"/>
        <v>51.001540832049308</v>
      </c>
      <c r="AB863" s="73">
        <f t="shared" si="659"/>
        <v>39.080575903005808</v>
      </c>
      <c r="AC863" s="73">
        <f t="shared" si="660"/>
        <v>28.779182365576251</v>
      </c>
      <c r="AD863" s="97">
        <f t="shared" si="661"/>
        <v>12059</v>
      </c>
      <c r="AE863" s="40">
        <f t="shared" si="662"/>
        <v>4134</v>
      </c>
      <c r="AF863" s="98">
        <v>11662</v>
      </c>
      <c r="AG863" s="98">
        <v>8858</v>
      </c>
      <c r="AH863" s="98">
        <v>11485</v>
      </c>
      <c r="AI863" s="98">
        <v>8235</v>
      </c>
      <c r="AJ863" s="98">
        <v>2886</v>
      </c>
      <c r="AK863" s="98">
        <v>2752</v>
      </c>
      <c r="AL863" s="76">
        <v>105</v>
      </c>
      <c r="AM863" s="76">
        <v>225</v>
      </c>
      <c r="AN863" s="77">
        <v>411</v>
      </c>
      <c r="AO863" s="77">
        <v>3098</v>
      </c>
      <c r="AP863" s="77">
        <v>2535</v>
      </c>
      <c r="AQ863" s="77">
        <v>37</v>
      </c>
      <c r="AR863" s="77">
        <f t="shared" si="688"/>
        <v>6081</v>
      </c>
      <c r="AS863" s="77">
        <v>178</v>
      </c>
      <c r="AT863" s="78">
        <v>1264</v>
      </c>
      <c r="AU863" s="79">
        <v>2636</v>
      </c>
      <c r="AV863" s="80">
        <f t="shared" si="663"/>
        <v>16.410226408471303</v>
      </c>
      <c r="AW863" s="80">
        <f t="shared" si="664"/>
        <v>27.849898580121703</v>
      </c>
      <c r="AX863" s="80">
        <f t="shared" si="665"/>
        <v>29.071038251366122</v>
      </c>
      <c r="AY863" s="81">
        <f t="shared" si="666"/>
        <v>4.6398735606231654</v>
      </c>
      <c r="AZ863" s="81">
        <f t="shared" si="667"/>
        <v>26.97431432303004</v>
      </c>
      <c r="BA863" s="81">
        <f t="shared" si="668"/>
        <v>57.863501483679528</v>
      </c>
      <c r="BB863" s="81">
        <f t="shared" si="669"/>
        <v>42.170220295496769</v>
      </c>
      <c r="BC863" s="81">
        <f t="shared" si="670"/>
        <v>34.265979278242156</v>
      </c>
      <c r="BD863" s="82">
        <f t="shared" si="689"/>
        <v>4686</v>
      </c>
      <c r="BE863" s="83">
        <v>111</v>
      </c>
      <c r="BF863" s="83">
        <v>300</v>
      </c>
      <c r="BG863" s="83">
        <v>356</v>
      </c>
      <c r="BH863" s="83">
        <v>2898</v>
      </c>
      <c r="BI863" s="83">
        <v>2895</v>
      </c>
      <c r="BJ863" s="83">
        <v>53</v>
      </c>
      <c r="BK863" s="77">
        <f t="shared" si="690"/>
        <v>6202</v>
      </c>
      <c r="BL863" s="83">
        <f t="shared" si="671"/>
        <v>105</v>
      </c>
      <c r="BM863" s="84">
        <v>225</v>
      </c>
      <c r="BN863" s="83">
        <f t="shared" si="672"/>
        <v>293</v>
      </c>
      <c r="BO863" s="83">
        <f t="shared" si="673"/>
        <v>353</v>
      </c>
      <c r="BP863" s="83">
        <f t="shared" si="674"/>
        <v>2865</v>
      </c>
      <c r="BQ863" s="83">
        <f t="shared" si="675"/>
        <v>2868</v>
      </c>
      <c r="BR863" s="83">
        <f t="shared" si="676"/>
        <v>53</v>
      </c>
      <c r="BS863" s="77">
        <f t="shared" si="691"/>
        <v>6139</v>
      </c>
      <c r="BT863" s="83">
        <f t="shared" si="677"/>
        <v>0</v>
      </c>
      <c r="BU863" s="77"/>
      <c r="BV863" s="83">
        <f t="shared" si="678"/>
        <v>0</v>
      </c>
      <c r="BW863" s="83">
        <f t="shared" si="679"/>
        <v>0</v>
      </c>
      <c r="BX863" s="83">
        <f t="shared" si="680"/>
        <v>0</v>
      </c>
      <c r="BY863" s="83">
        <f t="shared" si="681"/>
        <v>0</v>
      </c>
      <c r="BZ863" s="83">
        <f t="shared" si="682"/>
        <v>0</v>
      </c>
      <c r="CA863" s="77">
        <f t="shared" si="692"/>
        <v>0</v>
      </c>
      <c r="CC863" s="77"/>
      <c r="CI863" s="77">
        <f t="shared" si="693"/>
        <v>0</v>
      </c>
      <c r="CP863" s="77">
        <f t="shared" si="694"/>
        <v>0</v>
      </c>
      <c r="CQ863" s="85">
        <f t="shared" si="683"/>
        <v>6</v>
      </c>
      <c r="CR863" s="77"/>
      <c r="CS863" s="85">
        <f t="shared" si="650"/>
        <v>7</v>
      </c>
      <c r="CT863" s="85">
        <f t="shared" si="651"/>
        <v>3</v>
      </c>
      <c r="CU863" s="85">
        <f t="shared" si="652"/>
        <v>33</v>
      </c>
      <c r="CV863" s="85">
        <f t="shared" si="653"/>
        <v>27</v>
      </c>
      <c r="CW863" s="85">
        <f t="shared" si="649"/>
        <v>0</v>
      </c>
      <c r="CX863" s="77">
        <f t="shared" si="695"/>
        <v>63</v>
      </c>
      <c r="CY863" s="85">
        <v>6</v>
      </c>
      <c r="CZ863" s="85">
        <v>7</v>
      </c>
      <c r="DA863" s="85">
        <v>3</v>
      </c>
      <c r="DB863" s="85">
        <v>33</v>
      </c>
      <c r="DC863" s="85">
        <v>27</v>
      </c>
      <c r="DD863" s="85">
        <v>0</v>
      </c>
      <c r="ET863" s="85">
        <v>89</v>
      </c>
      <c r="EU863" s="85">
        <v>163</v>
      </c>
      <c r="EV863" s="85">
        <v>104</v>
      </c>
      <c r="EW863" s="85">
        <v>1637</v>
      </c>
      <c r="EX863" s="85">
        <v>1784</v>
      </c>
      <c r="EY863" s="85">
        <v>42</v>
      </c>
      <c r="EZ863" s="85">
        <v>16</v>
      </c>
      <c r="FA863" s="85">
        <v>130</v>
      </c>
      <c r="FB863" s="85">
        <v>249</v>
      </c>
      <c r="FC863" s="85">
        <v>1228</v>
      </c>
      <c r="FD863" s="85">
        <v>1084</v>
      </c>
      <c r="FE863" s="85">
        <v>11</v>
      </c>
      <c r="FL863" s="86">
        <f t="shared" si="696"/>
        <v>6870</v>
      </c>
      <c r="FM863" s="99">
        <f t="shared" si="684"/>
        <v>343</v>
      </c>
      <c r="FN863" s="99">
        <f t="shared" si="685"/>
        <v>68</v>
      </c>
      <c r="FO863" s="100">
        <f t="shared" si="686"/>
        <v>58.31</v>
      </c>
      <c r="FP863" s="100">
        <f t="shared" si="687"/>
        <v>11628</v>
      </c>
      <c r="FQ863" s="101">
        <v>6.8670477595427035E-2</v>
      </c>
      <c r="FR863" s="101">
        <v>8.3176845849259232E-2</v>
      </c>
      <c r="FS863" s="101">
        <v>9.5644028103044426E-2</v>
      </c>
      <c r="FT863" s="100" t="s">
        <v>1857</v>
      </c>
      <c r="FU863" s="100" t="s">
        <v>1866</v>
      </c>
      <c r="FV863" s="100" t="s">
        <v>1867</v>
      </c>
      <c r="FW863" s="100" t="s">
        <v>1829</v>
      </c>
      <c r="FX863" s="100" t="s">
        <v>1584</v>
      </c>
      <c r="FY863" s="100" t="s">
        <v>1457</v>
      </c>
      <c r="FZ863" s="100" t="s">
        <v>1604</v>
      </c>
      <c r="GA863" s="100" t="s">
        <v>1868</v>
      </c>
      <c r="GB863" s="100"/>
    </row>
    <row r="864" spans="1:184" hidden="1" x14ac:dyDescent="0.25">
      <c r="A864" s="32" t="s">
        <v>845</v>
      </c>
      <c r="B864" s="90" t="s">
        <v>851</v>
      </c>
      <c r="C864" s="41" t="str">
        <f>'[1]Özet tablo'!P863</f>
        <v>ŞANLIURFA</v>
      </c>
      <c r="D864" s="41"/>
      <c r="E864" s="41"/>
      <c r="F864" s="41"/>
      <c r="G864" s="91">
        <v>118</v>
      </c>
      <c r="H864" s="91">
        <v>556</v>
      </c>
      <c r="I864" s="91">
        <v>325</v>
      </c>
      <c r="J864" s="91">
        <v>999</v>
      </c>
      <c r="K864" s="92">
        <v>139</v>
      </c>
      <c r="L864" s="92">
        <v>521</v>
      </c>
      <c r="M864" s="92">
        <v>343</v>
      </c>
      <c r="N864" s="92">
        <v>1003</v>
      </c>
      <c r="O864" s="93">
        <v>167</v>
      </c>
      <c r="P864" s="40">
        <v>10</v>
      </c>
      <c r="Q864" s="94">
        <f>N864-J864</f>
        <v>4</v>
      </c>
      <c r="R864" s="95">
        <f>(N864-J864)/J864</f>
        <v>4.004004004004004E-3</v>
      </c>
      <c r="S864" s="96">
        <v>683</v>
      </c>
      <c r="T864" s="96">
        <v>866</v>
      </c>
      <c r="U864" s="96">
        <v>680</v>
      </c>
      <c r="V864" s="96">
        <v>904</v>
      </c>
      <c r="W864" s="96">
        <v>1546</v>
      </c>
      <c r="X864" s="96">
        <v>2229</v>
      </c>
      <c r="Y864" s="73">
        <f t="shared" si="656"/>
        <v>20.351390922401173</v>
      </c>
      <c r="Z864" s="73">
        <f t="shared" si="657"/>
        <v>60.161662817551964</v>
      </c>
      <c r="AA864" s="73">
        <f t="shared" si="658"/>
        <v>73.529411764705884</v>
      </c>
      <c r="AB864" s="73">
        <f t="shared" si="659"/>
        <v>66.041397153945667</v>
      </c>
      <c r="AC864" s="73">
        <f t="shared" si="660"/>
        <v>52.04127411395244</v>
      </c>
      <c r="AD864" s="97">
        <f t="shared" si="661"/>
        <v>525</v>
      </c>
      <c r="AE864" s="40">
        <f t="shared" si="662"/>
        <v>180</v>
      </c>
      <c r="AF864" s="98">
        <v>849</v>
      </c>
      <c r="AG864" s="98">
        <v>642</v>
      </c>
      <c r="AH864" s="98">
        <v>899</v>
      </c>
      <c r="AI864" s="98">
        <v>632</v>
      </c>
      <c r="AJ864" s="98">
        <v>222</v>
      </c>
      <c r="AK864" s="98">
        <v>243</v>
      </c>
      <c r="AL864" s="76">
        <v>34</v>
      </c>
      <c r="AM864" s="76">
        <v>50</v>
      </c>
      <c r="AN864" s="77">
        <v>144</v>
      </c>
      <c r="AO864" s="77">
        <v>566</v>
      </c>
      <c r="AP864" s="77">
        <v>349</v>
      </c>
      <c r="AQ864" s="77">
        <v>3</v>
      </c>
      <c r="AR864" s="77">
        <f t="shared" si="688"/>
        <v>1062</v>
      </c>
      <c r="AS864" s="77">
        <v>26</v>
      </c>
      <c r="AT864" s="78">
        <v>152</v>
      </c>
      <c r="AU864" s="79">
        <v>187</v>
      </c>
      <c r="AV864" s="80">
        <f t="shared" si="663"/>
        <v>36.891679748822604</v>
      </c>
      <c r="AW864" s="80">
        <f t="shared" si="664"/>
        <v>58.262573481384713</v>
      </c>
      <c r="AX864" s="80">
        <f t="shared" si="665"/>
        <v>51.582278481012658</v>
      </c>
      <c r="AY864" s="81">
        <f t="shared" si="666"/>
        <v>22.429906542056074</v>
      </c>
      <c r="AZ864" s="81">
        <f t="shared" si="667"/>
        <v>62.958843159065623</v>
      </c>
      <c r="BA864" s="81">
        <f t="shared" si="668"/>
        <v>80.562060889929739</v>
      </c>
      <c r="BB864" s="81">
        <f t="shared" si="669"/>
        <v>71.534512264689113</v>
      </c>
      <c r="BC864" s="81">
        <f t="shared" si="670"/>
        <v>55.614973262032088</v>
      </c>
      <c r="BD864" s="82">
        <f t="shared" si="689"/>
        <v>166</v>
      </c>
      <c r="BE864" s="83">
        <v>35</v>
      </c>
      <c r="BF864" s="83">
        <v>62</v>
      </c>
      <c r="BG864" s="83">
        <v>131</v>
      </c>
      <c r="BH864" s="83">
        <v>537</v>
      </c>
      <c r="BI864" s="83">
        <v>415</v>
      </c>
      <c r="BJ864" s="83">
        <v>4</v>
      </c>
      <c r="BK864" s="77">
        <f t="shared" si="690"/>
        <v>1087</v>
      </c>
      <c r="BL864" s="83">
        <f t="shared" si="671"/>
        <v>35</v>
      </c>
      <c r="BM864" s="84">
        <v>50</v>
      </c>
      <c r="BN864" s="83">
        <f t="shared" si="672"/>
        <v>62</v>
      </c>
      <c r="BO864" s="83">
        <f t="shared" si="673"/>
        <v>131</v>
      </c>
      <c r="BP864" s="83">
        <f t="shared" si="674"/>
        <v>537</v>
      </c>
      <c r="BQ864" s="83">
        <f t="shared" si="675"/>
        <v>415</v>
      </c>
      <c r="BR864" s="83">
        <f t="shared" si="676"/>
        <v>4</v>
      </c>
      <c r="BS864" s="77">
        <f t="shared" si="691"/>
        <v>1087</v>
      </c>
      <c r="BT864" s="83">
        <f t="shared" si="677"/>
        <v>0</v>
      </c>
      <c r="BU864" s="77"/>
      <c r="BV864" s="83">
        <f t="shared" si="678"/>
        <v>0</v>
      </c>
      <c r="BW864" s="83">
        <f t="shared" si="679"/>
        <v>0</v>
      </c>
      <c r="BX864" s="83">
        <f t="shared" si="680"/>
        <v>0</v>
      </c>
      <c r="BY864" s="83">
        <f t="shared" si="681"/>
        <v>0</v>
      </c>
      <c r="BZ864" s="83">
        <f t="shared" si="682"/>
        <v>0</v>
      </c>
      <c r="CA864" s="77">
        <f t="shared" si="692"/>
        <v>0</v>
      </c>
      <c r="CC864" s="77"/>
      <c r="CI864" s="77">
        <f t="shared" si="693"/>
        <v>0</v>
      </c>
      <c r="CP864" s="77">
        <f t="shared" si="694"/>
        <v>0</v>
      </c>
      <c r="CQ864" s="85">
        <f t="shared" si="683"/>
        <v>0</v>
      </c>
      <c r="CR864" s="77"/>
      <c r="CS864" s="85">
        <f t="shared" si="650"/>
        <v>0</v>
      </c>
      <c r="CT864" s="85">
        <f t="shared" si="651"/>
        <v>0</v>
      </c>
      <c r="CU864" s="85">
        <f t="shared" si="652"/>
        <v>0</v>
      </c>
      <c r="CV864" s="85">
        <f t="shared" si="653"/>
        <v>0</v>
      </c>
      <c r="CW864" s="85">
        <f t="shared" si="649"/>
        <v>0</v>
      </c>
      <c r="CX864" s="77">
        <f t="shared" si="695"/>
        <v>0</v>
      </c>
      <c r="ET864" s="85">
        <v>31</v>
      </c>
      <c r="EU864" s="85">
        <v>44</v>
      </c>
      <c r="EV864" s="85">
        <v>47</v>
      </c>
      <c r="EW864" s="85">
        <v>369</v>
      </c>
      <c r="EX864" s="85">
        <v>273</v>
      </c>
      <c r="EY864" s="85">
        <v>4</v>
      </c>
      <c r="EZ864" s="85">
        <v>4</v>
      </c>
      <c r="FA864" s="85">
        <v>18</v>
      </c>
      <c r="FB864" s="85">
        <v>84</v>
      </c>
      <c r="FC864" s="85">
        <v>168</v>
      </c>
      <c r="FD864" s="85">
        <v>142</v>
      </c>
      <c r="FE864" s="85">
        <v>0</v>
      </c>
      <c r="FL864" s="86">
        <f t="shared" si="696"/>
        <v>1.7000000000000455</v>
      </c>
      <c r="FM864" s="99">
        <f t="shared" si="684"/>
        <v>0</v>
      </c>
      <c r="FN864" s="99">
        <f t="shared" si="685"/>
        <v>0</v>
      </c>
      <c r="FO864" s="100">
        <f t="shared" si="686"/>
        <v>0</v>
      </c>
      <c r="FP864" s="100">
        <f t="shared" si="687"/>
        <v>0</v>
      </c>
      <c r="FQ864" s="101">
        <v>0.14620196105975422</v>
      </c>
      <c r="FR864" s="101">
        <v>5.1838543645439494E-2</v>
      </c>
      <c r="FS864" s="101">
        <v>0.10995933858742069</v>
      </c>
      <c r="FT864" s="100" t="s">
        <v>2284</v>
      </c>
      <c r="FU864" s="100" t="s">
        <v>2052</v>
      </c>
      <c r="FV864" s="100" t="s">
        <v>1971</v>
      </c>
      <c r="FW864" s="100" t="s">
        <v>1522</v>
      </c>
      <c r="FX864" s="100" t="s">
        <v>2328</v>
      </c>
      <c r="FY864" s="100" t="s">
        <v>1602</v>
      </c>
      <c r="FZ864" s="100" t="s">
        <v>2283</v>
      </c>
      <c r="GA864" s="100" t="s">
        <v>2052</v>
      </c>
      <c r="GB864" s="100"/>
    </row>
    <row r="865" spans="1:184" hidden="1" x14ac:dyDescent="0.25">
      <c r="A865" s="105" t="s">
        <v>845</v>
      </c>
      <c r="B865" s="106" t="s">
        <v>852</v>
      </c>
      <c r="C865" s="41" t="str">
        <f>'[1]Özet tablo'!P864</f>
        <v>ŞANLIURFA</v>
      </c>
      <c r="D865" s="41"/>
      <c r="E865" s="41"/>
      <c r="F865" s="41"/>
      <c r="G865" s="107">
        <v>0</v>
      </c>
      <c r="H865" s="107">
        <v>0</v>
      </c>
      <c r="I865" s="107">
        <v>0</v>
      </c>
      <c r="J865" s="107">
        <v>0</v>
      </c>
      <c r="K865" s="92">
        <v>439</v>
      </c>
      <c r="L865" s="92">
        <v>3468</v>
      </c>
      <c r="M865" s="92">
        <v>3160</v>
      </c>
      <c r="N865" s="92">
        <v>7067</v>
      </c>
      <c r="O865" s="93">
        <v>1388</v>
      </c>
      <c r="P865" s="40">
        <v>317</v>
      </c>
      <c r="Q865" s="94">
        <v>0</v>
      </c>
      <c r="R865" s="95">
        <v>0</v>
      </c>
      <c r="S865" s="96">
        <v>6980</v>
      </c>
      <c r="T865" s="96">
        <v>9256</v>
      </c>
      <c r="U865" s="96">
        <v>6772</v>
      </c>
      <c r="V865" s="96">
        <v>9304</v>
      </c>
      <c r="W865" s="96">
        <v>16028</v>
      </c>
      <c r="X865" s="96">
        <v>23008</v>
      </c>
      <c r="Y865" s="73">
        <f t="shared" si="656"/>
        <v>6.2893982808022928</v>
      </c>
      <c r="Z865" s="73">
        <f t="shared" si="657"/>
        <v>37.467588591184096</v>
      </c>
      <c r="AA865" s="73">
        <f t="shared" si="658"/>
        <v>62.477849970466629</v>
      </c>
      <c r="AB865" s="73">
        <f t="shared" si="659"/>
        <v>48.034689293735958</v>
      </c>
      <c r="AC865" s="73">
        <f t="shared" si="660"/>
        <v>35.370305980528514</v>
      </c>
      <c r="AD865" s="97">
        <f t="shared" si="661"/>
        <v>8329</v>
      </c>
      <c r="AE865" s="40">
        <f t="shared" si="662"/>
        <v>2541</v>
      </c>
      <c r="AF865" s="98">
        <v>9566</v>
      </c>
      <c r="AG865" s="98">
        <v>7395</v>
      </c>
      <c r="AH865" s="98">
        <v>9414</v>
      </c>
      <c r="AI865" s="98">
        <v>6723</v>
      </c>
      <c r="AJ865" s="98">
        <v>2539</v>
      </c>
      <c r="AK865" s="98">
        <v>2176</v>
      </c>
      <c r="AL865" s="76">
        <v>111</v>
      </c>
      <c r="AM865" s="76">
        <v>252</v>
      </c>
      <c r="AN865" s="77">
        <v>330</v>
      </c>
      <c r="AO865" s="77">
        <v>3013</v>
      </c>
      <c r="AP865" s="77">
        <v>3250</v>
      </c>
      <c r="AQ865" s="77">
        <v>37</v>
      </c>
      <c r="AR865" s="77">
        <f t="shared" si="688"/>
        <v>6630</v>
      </c>
      <c r="AS865" s="77">
        <v>428</v>
      </c>
      <c r="AT865" s="78">
        <v>1063</v>
      </c>
      <c r="AU865" s="79">
        <v>2110</v>
      </c>
      <c r="AV865" s="80">
        <f t="shared" si="663"/>
        <v>22.588185295367616</v>
      </c>
      <c r="AW865" s="80">
        <f t="shared" si="664"/>
        <v>36.388424118485467</v>
      </c>
      <c r="AX865" s="80">
        <f t="shared" si="665"/>
        <v>42.525658188308789</v>
      </c>
      <c r="AY865" s="81">
        <f t="shared" si="666"/>
        <v>4.4624746450304258</v>
      </c>
      <c r="AZ865" s="81">
        <f t="shared" si="667"/>
        <v>32.005523688124072</v>
      </c>
      <c r="BA865" s="81">
        <f t="shared" si="668"/>
        <v>69.347873029583241</v>
      </c>
      <c r="BB865" s="81">
        <f t="shared" si="669"/>
        <v>50.524737631184415</v>
      </c>
      <c r="BC865" s="81">
        <f t="shared" si="670"/>
        <v>40.541514078165335</v>
      </c>
      <c r="BD865" s="82">
        <f t="shared" si="689"/>
        <v>2839</v>
      </c>
      <c r="BE865" s="83">
        <v>118</v>
      </c>
      <c r="BF865" s="83">
        <v>346</v>
      </c>
      <c r="BG865" s="83">
        <v>302</v>
      </c>
      <c r="BH865" s="83">
        <v>2878</v>
      </c>
      <c r="BI865" s="83">
        <v>3650</v>
      </c>
      <c r="BJ865" s="83">
        <v>57</v>
      </c>
      <c r="BK865" s="77">
        <f t="shared" si="690"/>
        <v>6887</v>
      </c>
      <c r="BL865" s="83">
        <f t="shared" si="671"/>
        <v>98</v>
      </c>
      <c r="BM865" s="84">
        <v>218</v>
      </c>
      <c r="BN865" s="83">
        <f t="shared" si="672"/>
        <v>304</v>
      </c>
      <c r="BO865" s="83">
        <f t="shared" si="673"/>
        <v>196</v>
      </c>
      <c r="BP865" s="83">
        <f t="shared" si="674"/>
        <v>2724</v>
      </c>
      <c r="BQ865" s="83">
        <f t="shared" si="675"/>
        <v>3481</v>
      </c>
      <c r="BR865" s="83">
        <f t="shared" si="676"/>
        <v>51</v>
      </c>
      <c r="BS865" s="77">
        <f t="shared" si="691"/>
        <v>6452</v>
      </c>
      <c r="BT865" s="83">
        <f t="shared" si="677"/>
        <v>0</v>
      </c>
      <c r="BU865" s="77"/>
      <c r="BV865" s="83">
        <f t="shared" si="678"/>
        <v>0</v>
      </c>
      <c r="BW865" s="83">
        <f t="shared" si="679"/>
        <v>0</v>
      </c>
      <c r="BX865" s="83">
        <f t="shared" si="680"/>
        <v>0</v>
      </c>
      <c r="BY865" s="83">
        <f t="shared" si="681"/>
        <v>0</v>
      </c>
      <c r="BZ865" s="83">
        <f t="shared" si="682"/>
        <v>0</v>
      </c>
      <c r="CA865" s="77">
        <f t="shared" si="692"/>
        <v>0</v>
      </c>
      <c r="CB865" s="85">
        <v>14</v>
      </c>
      <c r="CC865" s="77">
        <v>28</v>
      </c>
      <c r="CD865" s="85">
        <v>35</v>
      </c>
      <c r="CE865" s="85">
        <v>89</v>
      </c>
      <c r="CF865" s="85">
        <v>133</v>
      </c>
      <c r="CG865" s="85">
        <v>147</v>
      </c>
      <c r="CH865" s="85">
        <v>5</v>
      </c>
      <c r="CI865" s="77">
        <f t="shared" si="693"/>
        <v>374</v>
      </c>
      <c r="CP865" s="77">
        <f t="shared" si="694"/>
        <v>0</v>
      </c>
      <c r="CQ865" s="85">
        <f t="shared" si="683"/>
        <v>6</v>
      </c>
      <c r="CR865" s="77">
        <v>6</v>
      </c>
      <c r="CS865" s="85">
        <f t="shared" si="650"/>
        <v>7</v>
      </c>
      <c r="CT865" s="85">
        <f t="shared" si="651"/>
        <v>17</v>
      </c>
      <c r="CU865" s="85">
        <f t="shared" si="652"/>
        <v>21</v>
      </c>
      <c r="CV865" s="85">
        <f t="shared" si="653"/>
        <v>22</v>
      </c>
      <c r="CW865" s="85">
        <f t="shared" si="649"/>
        <v>1</v>
      </c>
      <c r="CX865" s="77">
        <f t="shared" si="695"/>
        <v>61</v>
      </c>
      <c r="CY865" s="85">
        <v>5</v>
      </c>
      <c r="CZ865" s="85">
        <v>5</v>
      </c>
      <c r="DA865" s="85">
        <v>11</v>
      </c>
      <c r="DB865" s="85">
        <v>13</v>
      </c>
      <c r="DC865" s="85">
        <v>19</v>
      </c>
      <c r="DD865" s="85">
        <v>1</v>
      </c>
      <c r="DE865" s="85">
        <v>1</v>
      </c>
      <c r="DF865" s="85">
        <v>2</v>
      </c>
      <c r="DG865" s="85">
        <v>6</v>
      </c>
      <c r="DH865" s="85">
        <v>8</v>
      </c>
      <c r="DI865" s="85">
        <v>3</v>
      </c>
      <c r="DJ865" s="85">
        <v>0</v>
      </c>
      <c r="DP865" s="85">
        <v>1</v>
      </c>
      <c r="DQ865" s="85">
        <v>1</v>
      </c>
      <c r="DR865" s="85">
        <v>3</v>
      </c>
      <c r="DS865" s="85">
        <v>5</v>
      </c>
      <c r="DT865" s="85">
        <v>4</v>
      </c>
      <c r="DU865" s="85">
        <v>0</v>
      </c>
      <c r="ET865" s="85">
        <v>88</v>
      </c>
      <c r="EU865" s="85">
        <v>226</v>
      </c>
      <c r="EV865" s="85">
        <v>62</v>
      </c>
      <c r="EW865" s="85">
        <v>1996</v>
      </c>
      <c r="EX865" s="85">
        <v>2622</v>
      </c>
      <c r="EY865" s="85">
        <v>40</v>
      </c>
      <c r="EZ865" s="85">
        <v>9</v>
      </c>
      <c r="FA865" s="85">
        <v>77</v>
      </c>
      <c r="FB865" s="85">
        <v>131</v>
      </c>
      <c r="FC865" s="85">
        <v>723</v>
      </c>
      <c r="FD865" s="85">
        <v>855</v>
      </c>
      <c r="FE865" s="85">
        <v>11</v>
      </c>
      <c r="FL865" s="86">
        <f t="shared" si="696"/>
        <v>3932.8999999999996</v>
      </c>
      <c r="FM865" s="99">
        <f t="shared" si="684"/>
        <v>196</v>
      </c>
      <c r="FN865" s="99">
        <f t="shared" si="685"/>
        <v>39</v>
      </c>
      <c r="FO865" s="100">
        <f t="shared" si="686"/>
        <v>33.32</v>
      </c>
      <c r="FP865" s="100">
        <f t="shared" si="687"/>
        <v>6669</v>
      </c>
      <c r="FQ865" s="101">
        <v>0.28213581410365457</v>
      </c>
      <c r="FR865" s="101">
        <v>0.16640001508755475</v>
      </c>
      <c r="FS865" s="101">
        <v>0.29420578662842012</v>
      </c>
      <c r="FT865" s="100" t="s">
        <v>1948</v>
      </c>
      <c r="FU865" s="100" t="s">
        <v>1837</v>
      </c>
      <c r="FV865" s="100" t="s">
        <v>1738</v>
      </c>
      <c r="FW865" s="100" t="s">
        <v>1554</v>
      </c>
      <c r="FX865" s="100" t="s">
        <v>1554</v>
      </c>
      <c r="FY865" s="100" t="s">
        <v>1596</v>
      </c>
      <c r="FZ865" s="100" t="s">
        <v>2355</v>
      </c>
      <c r="GA865" s="100" t="s">
        <v>2268</v>
      </c>
      <c r="GB865" s="100"/>
    </row>
    <row r="866" spans="1:184" hidden="1" x14ac:dyDescent="0.25">
      <c r="A866" s="32" t="s">
        <v>845</v>
      </c>
      <c r="B866" s="90" t="s">
        <v>853</v>
      </c>
      <c r="C866" s="41" t="str">
        <f>'[1]Özet tablo'!P865</f>
        <v>ŞANLIURFA</v>
      </c>
      <c r="D866" s="41"/>
      <c r="E866" s="41"/>
      <c r="F866" s="41"/>
      <c r="G866" s="91">
        <v>144</v>
      </c>
      <c r="H866" s="91">
        <v>798</v>
      </c>
      <c r="I866" s="91">
        <v>689</v>
      </c>
      <c r="J866" s="91">
        <v>1631</v>
      </c>
      <c r="K866" s="92">
        <v>172</v>
      </c>
      <c r="L866" s="92">
        <v>904</v>
      </c>
      <c r="M866" s="92">
        <v>791</v>
      </c>
      <c r="N866" s="92">
        <v>1867</v>
      </c>
      <c r="O866" s="93">
        <v>300</v>
      </c>
      <c r="P866" s="40">
        <v>61</v>
      </c>
      <c r="Q866" s="94">
        <f>N866-J866</f>
        <v>236</v>
      </c>
      <c r="R866" s="95">
        <f>(N866-J866)/J866</f>
        <v>0.14469650521152666</v>
      </c>
      <c r="S866" s="96">
        <v>2262</v>
      </c>
      <c r="T866" s="96">
        <v>2846</v>
      </c>
      <c r="U866" s="96">
        <v>2122</v>
      </c>
      <c r="V866" s="96">
        <v>2914</v>
      </c>
      <c r="W866" s="96">
        <v>4968</v>
      </c>
      <c r="X866" s="96">
        <v>7230</v>
      </c>
      <c r="Y866" s="73">
        <f t="shared" si="656"/>
        <v>7.6038903625110521</v>
      </c>
      <c r="Z866" s="73">
        <f t="shared" si="657"/>
        <v>31.763879128601545</v>
      </c>
      <c r="AA866" s="73">
        <f t="shared" si="658"/>
        <v>48.539114043355326</v>
      </c>
      <c r="AB866" s="73">
        <f t="shared" si="659"/>
        <v>38.929146537842193</v>
      </c>
      <c r="AC866" s="73">
        <f t="shared" si="660"/>
        <v>29.128630705394194</v>
      </c>
      <c r="AD866" s="97">
        <f t="shared" si="661"/>
        <v>3034</v>
      </c>
      <c r="AE866" s="40">
        <f t="shared" si="662"/>
        <v>1092</v>
      </c>
      <c r="AF866" s="98">
        <v>3228</v>
      </c>
      <c r="AG866" s="98">
        <v>2408</v>
      </c>
      <c r="AH866" s="98">
        <v>3106</v>
      </c>
      <c r="AI866" s="98">
        <v>2029</v>
      </c>
      <c r="AJ866" s="98">
        <v>787</v>
      </c>
      <c r="AK866" s="98">
        <v>726</v>
      </c>
      <c r="AL866" s="76">
        <v>64</v>
      </c>
      <c r="AM866" s="76">
        <v>79</v>
      </c>
      <c r="AN866" s="77">
        <v>182</v>
      </c>
      <c r="AO866" s="77">
        <v>920</v>
      </c>
      <c r="AP866" s="77">
        <v>784</v>
      </c>
      <c r="AQ866" s="77">
        <v>4</v>
      </c>
      <c r="AR866" s="77">
        <f t="shared" si="688"/>
        <v>1890</v>
      </c>
      <c r="AS866" s="77">
        <v>59</v>
      </c>
      <c r="AT866" s="78">
        <v>273</v>
      </c>
      <c r="AU866" s="79">
        <v>712</v>
      </c>
      <c r="AV866" s="80">
        <f t="shared" si="663"/>
        <v>20.531890917286454</v>
      </c>
      <c r="AW866" s="80">
        <f t="shared" si="664"/>
        <v>32.112950340798442</v>
      </c>
      <c r="AX866" s="80">
        <f t="shared" si="665"/>
        <v>35.929029078363726</v>
      </c>
      <c r="AY866" s="81">
        <f t="shared" si="666"/>
        <v>7.5581395348837201</v>
      </c>
      <c r="AZ866" s="81">
        <f t="shared" si="667"/>
        <v>29.620090148100452</v>
      </c>
      <c r="BA866" s="81">
        <f t="shared" si="668"/>
        <v>62.819602272727273</v>
      </c>
      <c r="BB866" s="81">
        <f t="shared" si="669"/>
        <v>45.406957109084765</v>
      </c>
      <c r="BC866" s="81">
        <f t="shared" si="670"/>
        <v>37.346860643185295</v>
      </c>
      <c r="BD866" s="82">
        <f t="shared" si="689"/>
        <v>1047</v>
      </c>
      <c r="BE866" s="83">
        <v>64</v>
      </c>
      <c r="BF866" s="83">
        <v>85</v>
      </c>
      <c r="BG866" s="83">
        <v>120</v>
      </c>
      <c r="BH866" s="83">
        <v>849</v>
      </c>
      <c r="BI866" s="83">
        <v>887</v>
      </c>
      <c r="BJ866" s="83">
        <v>11</v>
      </c>
      <c r="BK866" s="77">
        <f t="shared" si="690"/>
        <v>1867</v>
      </c>
      <c r="BL866" s="83">
        <f t="shared" si="671"/>
        <v>64</v>
      </c>
      <c r="BM866" s="84">
        <v>79</v>
      </c>
      <c r="BN866" s="83">
        <f t="shared" si="672"/>
        <v>85</v>
      </c>
      <c r="BO866" s="83">
        <f t="shared" si="673"/>
        <v>120</v>
      </c>
      <c r="BP866" s="83">
        <f t="shared" si="674"/>
        <v>849</v>
      </c>
      <c r="BQ866" s="83">
        <f t="shared" si="675"/>
        <v>887</v>
      </c>
      <c r="BR866" s="83">
        <f t="shared" si="676"/>
        <v>11</v>
      </c>
      <c r="BS866" s="77">
        <f t="shared" si="691"/>
        <v>1867</v>
      </c>
      <c r="BT866" s="83">
        <f t="shared" si="677"/>
        <v>0</v>
      </c>
      <c r="BU866" s="77"/>
      <c r="BV866" s="83">
        <f t="shared" si="678"/>
        <v>0</v>
      </c>
      <c r="BW866" s="83">
        <f t="shared" si="679"/>
        <v>0</v>
      </c>
      <c r="BX866" s="83">
        <f t="shared" si="680"/>
        <v>0</v>
      </c>
      <c r="BY866" s="83">
        <f t="shared" si="681"/>
        <v>0</v>
      </c>
      <c r="BZ866" s="83">
        <f t="shared" si="682"/>
        <v>0</v>
      </c>
      <c r="CA866" s="77">
        <f t="shared" si="692"/>
        <v>0</v>
      </c>
      <c r="CC866" s="77"/>
      <c r="CI866" s="77">
        <f t="shared" si="693"/>
        <v>0</v>
      </c>
      <c r="CP866" s="77">
        <f t="shared" si="694"/>
        <v>0</v>
      </c>
      <c r="CQ866" s="85">
        <f t="shared" si="683"/>
        <v>0</v>
      </c>
      <c r="CR866" s="77"/>
      <c r="CS866" s="85">
        <f t="shared" si="650"/>
        <v>0</v>
      </c>
      <c r="CT866" s="85">
        <f t="shared" si="651"/>
        <v>0</v>
      </c>
      <c r="CU866" s="85">
        <f t="shared" si="652"/>
        <v>0</v>
      </c>
      <c r="CV866" s="85">
        <f t="shared" si="653"/>
        <v>0</v>
      </c>
      <c r="CW866" s="85">
        <f t="shared" si="649"/>
        <v>0</v>
      </c>
      <c r="CX866" s="77">
        <f t="shared" si="695"/>
        <v>0</v>
      </c>
      <c r="DP866" s="85">
        <v>1</v>
      </c>
      <c r="DQ866" s="85">
        <v>2</v>
      </c>
      <c r="DR866" s="85">
        <v>15</v>
      </c>
      <c r="DS866" s="85">
        <v>24</v>
      </c>
      <c r="DT866" s="85">
        <v>10</v>
      </c>
      <c r="DU866" s="85">
        <v>0</v>
      </c>
      <c r="ET866" s="85">
        <v>60</v>
      </c>
      <c r="EU866" s="85">
        <v>68</v>
      </c>
      <c r="EV866" s="85">
        <v>28</v>
      </c>
      <c r="EW866" s="85">
        <v>666</v>
      </c>
      <c r="EX866" s="85">
        <v>782</v>
      </c>
      <c r="EY866" s="85">
        <v>9</v>
      </c>
      <c r="EZ866" s="85">
        <v>3</v>
      </c>
      <c r="FA866" s="85">
        <v>15</v>
      </c>
      <c r="FB866" s="85">
        <v>77</v>
      </c>
      <c r="FC866" s="85">
        <v>159</v>
      </c>
      <c r="FD866" s="85">
        <v>95</v>
      </c>
      <c r="FE866" s="85">
        <v>2</v>
      </c>
      <c r="FL866" s="86">
        <f t="shared" si="696"/>
        <v>1613.4999999999995</v>
      </c>
      <c r="FM866" s="99">
        <f t="shared" si="684"/>
        <v>80</v>
      </c>
      <c r="FN866" s="99">
        <f t="shared" si="685"/>
        <v>16</v>
      </c>
      <c r="FO866" s="100">
        <f t="shared" si="686"/>
        <v>13.6</v>
      </c>
      <c r="FP866" s="100">
        <f t="shared" si="687"/>
        <v>2736</v>
      </c>
      <c r="FQ866" s="101">
        <v>0.15167525270265</v>
      </c>
      <c r="FR866" s="101">
        <v>0.20477481862642855</v>
      </c>
      <c r="FS866" s="101">
        <v>0.17219746777594291</v>
      </c>
      <c r="FT866" s="100" t="s">
        <v>1934</v>
      </c>
      <c r="FU866" s="100" t="s">
        <v>1524</v>
      </c>
      <c r="FV866" s="100" t="s">
        <v>1863</v>
      </c>
      <c r="FW866" s="100" t="s">
        <v>1465</v>
      </c>
      <c r="FX866" s="100" t="s">
        <v>1642</v>
      </c>
      <c r="FY866" s="100" t="s">
        <v>1935</v>
      </c>
      <c r="FZ866" s="100" t="s">
        <v>1458</v>
      </c>
      <c r="GA866" s="100" t="s">
        <v>1865</v>
      </c>
      <c r="GB866" s="100"/>
    </row>
    <row r="867" spans="1:184" hidden="1" x14ac:dyDescent="0.25">
      <c r="A867" s="32" t="s">
        <v>845</v>
      </c>
      <c r="B867" s="90" t="s">
        <v>854</v>
      </c>
      <c r="C867" s="41" t="str">
        <f>'[1]Özet tablo'!P866</f>
        <v>ŞANLIURFA</v>
      </c>
      <c r="D867" s="41"/>
      <c r="E867" s="41"/>
      <c r="F867" s="41"/>
      <c r="G867" s="91">
        <v>161</v>
      </c>
      <c r="H867" s="91">
        <v>547</v>
      </c>
      <c r="I867" s="91">
        <v>413</v>
      </c>
      <c r="J867" s="91">
        <v>1121</v>
      </c>
      <c r="K867" s="92">
        <v>183</v>
      </c>
      <c r="L867" s="92">
        <v>506</v>
      </c>
      <c r="M867" s="92">
        <v>440</v>
      </c>
      <c r="N867" s="92">
        <v>1129</v>
      </c>
      <c r="O867" s="93">
        <v>101</v>
      </c>
      <c r="P867" s="40">
        <v>62</v>
      </c>
      <c r="Q867" s="94">
        <f>N867-J867</f>
        <v>8</v>
      </c>
      <c r="R867" s="95">
        <f>(N867-J867)/J867</f>
        <v>7.1364852809991082E-3</v>
      </c>
      <c r="S867" s="96">
        <v>729</v>
      </c>
      <c r="T867" s="96">
        <v>1026</v>
      </c>
      <c r="U867" s="96">
        <v>730</v>
      </c>
      <c r="V867" s="96">
        <v>997</v>
      </c>
      <c r="W867" s="96">
        <v>1756</v>
      </c>
      <c r="X867" s="96">
        <v>2485</v>
      </c>
      <c r="Y867" s="73">
        <f t="shared" si="656"/>
        <v>25.102880658436217</v>
      </c>
      <c r="Z867" s="73">
        <f t="shared" si="657"/>
        <v>49.317738791422997</v>
      </c>
      <c r="AA867" s="73">
        <f t="shared" si="658"/>
        <v>65.61643835616438</v>
      </c>
      <c r="AB867" s="73">
        <f t="shared" si="659"/>
        <v>56.093394077448743</v>
      </c>
      <c r="AC867" s="73">
        <f t="shared" si="660"/>
        <v>47.00201207243461</v>
      </c>
      <c r="AD867" s="97">
        <f t="shared" si="661"/>
        <v>771</v>
      </c>
      <c r="AE867" s="40">
        <f t="shared" si="662"/>
        <v>251</v>
      </c>
      <c r="AF867" s="98">
        <v>998</v>
      </c>
      <c r="AG867" s="98">
        <v>750</v>
      </c>
      <c r="AH867" s="98">
        <v>966</v>
      </c>
      <c r="AI867" s="98">
        <v>742</v>
      </c>
      <c r="AJ867" s="98">
        <v>263</v>
      </c>
      <c r="AK867" s="98">
        <v>211</v>
      </c>
      <c r="AL867" s="76">
        <v>36</v>
      </c>
      <c r="AM867" s="76">
        <v>61</v>
      </c>
      <c r="AN867" s="77">
        <v>177</v>
      </c>
      <c r="AO867" s="77">
        <v>559</v>
      </c>
      <c r="AP867" s="77">
        <v>485</v>
      </c>
      <c r="AQ867" s="77">
        <v>4</v>
      </c>
      <c r="AR867" s="77">
        <f t="shared" si="688"/>
        <v>1225</v>
      </c>
      <c r="AS867" s="77">
        <v>41</v>
      </c>
      <c r="AT867" s="78">
        <v>106</v>
      </c>
      <c r="AU867" s="79">
        <v>182</v>
      </c>
      <c r="AV867" s="80">
        <f t="shared" si="663"/>
        <v>41.890080428954427</v>
      </c>
      <c r="AW867" s="80">
        <f t="shared" si="664"/>
        <v>58.957845433255272</v>
      </c>
      <c r="AX867" s="80">
        <f t="shared" si="665"/>
        <v>60.377358490566039</v>
      </c>
      <c r="AY867" s="81">
        <f t="shared" si="666"/>
        <v>23.599999999999998</v>
      </c>
      <c r="AZ867" s="81">
        <f t="shared" si="667"/>
        <v>57.867494824016561</v>
      </c>
      <c r="BA867" s="81">
        <f t="shared" si="668"/>
        <v>76.915422885572141</v>
      </c>
      <c r="BB867" s="81">
        <f t="shared" si="669"/>
        <v>67.579908675799089</v>
      </c>
      <c r="BC867" s="81">
        <f t="shared" si="670"/>
        <v>54.131054131054135</v>
      </c>
      <c r="BD867" s="82">
        <f t="shared" si="689"/>
        <v>232</v>
      </c>
      <c r="BE867" s="83">
        <v>37</v>
      </c>
      <c r="BF867" s="83">
        <v>72</v>
      </c>
      <c r="BG867" s="83">
        <v>153</v>
      </c>
      <c r="BH867" s="83">
        <v>524</v>
      </c>
      <c r="BI867" s="83">
        <v>569</v>
      </c>
      <c r="BJ867" s="83">
        <v>8</v>
      </c>
      <c r="BK867" s="77">
        <f t="shared" si="690"/>
        <v>1254</v>
      </c>
      <c r="BL867" s="83">
        <f t="shared" si="671"/>
        <v>37</v>
      </c>
      <c r="BM867" s="84">
        <v>61</v>
      </c>
      <c r="BN867" s="83">
        <f t="shared" si="672"/>
        <v>72</v>
      </c>
      <c r="BO867" s="83">
        <f t="shared" si="673"/>
        <v>153</v>
      </c>
      <c r="BP867" s="83">
        <f t="shared" si="674"/>
        <v>524</v>
      </c>
      <c r="BQ867" s="83">
        <f t="shared" si="675"/>
        <v>569</v>
      </c>
      <c r="BR867" s="83">
        <f t="shared" si="676"/>
        <v>8</v>
      </c>
      <c r="BS867" s="77">
        <f t="shared" si="691"/>
        <v>1254</v>
      </c>
      <c r="BT867" s="83">
        <f t="shared" si="677"/>
        <v>0</v>
      </c>
      <c r="BU867" s="77"/>
      <c r="BV867" s="83">
        <f t="shared" si="678"/>
        <v>0</v>
      </c>
      <c r="BW867" s="83">
        <f t="shared" si="679"/>
        <v>0</v>
      </c>
      <c r="BX867" s="83">
        <f t="shared" si="680"/>
        <v>0</v>
      </c>
      <c r="BY867" s="83">
        <f t="shared" si="681"/>
        <v>0</v>
      </c>
      <c r="BZ867" s="83">
        <f t="shared" si="682"/>
        <v>0</v>
      </c>
      <c r="CA867" s="77">
        <f t="shared" si="692"/>
        <v>0</v>
      </c>
      <c r="CC867" s="77"/>
      <c r="CI867" s="77">
        <f t="shared" si="693"/>
        <v>0</v>
      </c>
      <c r="CP867" s="77">
        <f t="shared" si="694"/>
        <v>0</v>
      </c>
      <c r="CQ867" s="85">
        <f t="shared" si="683"/>
        <v>0</v>
      </c>
      <c r="CR867" s="77"/>
      <c r="CS867" s="85">
        <f t="shared" si="650"/>
        <v>0</v>
      </c>
      <c r="CT867" s="85">
        <f t="shared" si="651"/>
        <v>0</v>
      </c>
      <c r="CU867" s="85">
        <f t="shared" si="652"/>
        <v>0</v>
      </c>
      <c r="CV867" s="85">
        <f t="shared" si="653"/>
        <v>0</v>
      </c>
      <c r="CW867" s="85">
        <f t="shared" si="649"/>
        <v>0</v>
      </c>
      <c r="CX867" s="77">
        <f t="shared" si="695"/>
        <v>0</v>
      </c>
      <c r="DP867" s="85">
        <v>1</v>
      </c>
      <c r="DQ867" s="85">
        <v>1</v>
      </c>
      <c r="DR867" s="85">
        <v>2</v>
      </c>
      <c r="DS867" s="85">
        <v>6</v>
      </c>
      <c r="DT867" s="85">
        <v>2</v>
      </c>
      <c r="DU867" s="85">
        <v>0</v>
      </c>
      <c r="ET867" s="85">
        <v>33</v>
      </c>
      <c r="EU867" s="85">
        <v>48</v>
      </c>
      <c r="EV867" s="85">
        <v>90</v>
      </c>
      <c r="EW867" s="85">
        <v>358</v>
      </c>
      <c r="EX867" s="85">
        <v>317</v>
      </c>
      <c r="EY867" s="85">
        <v>1</v>
      </c>
      <c r="EZ867" s="85">
        <v>3</v>
      </c>
      <c r="FA867" s="85">
        <v>23</v>
      </c>
      <c r="FB867" s="85">
        <v>61</v>
      </c>
      <c r="FC867" s="85">
        <v>160</v>
      </c>
      <c r="FD867" s="85">
        <v>250</v>
      </c>
      <c r="FE867" s="85">
        <v>7</v>
      </c>
      <c r="FL867" s="86">
        <f t="shared" si="696"/>
        <v>41.599999999999909</v>
      </c>
      <c r="FM867" s="99">
        <f t="shared" si="684"/>
        <v>2</v>
      </c>
      <c r="FN867" s="99">
        <f t="shared" si="685"/>
        <v>0</v>
      </c>
      <c r="FO867" s="100">
        <f t="shared" si="686"/>
        <v>0.34</v>
      </c>
      <c r="FP867" s="100">
        <f t="shared" si="687"/>
        <v>0</v>
      </c>
      <c r="FQ867" s="101">
        <v>0.14861473711754722</v>
      </c>
      <c r="FR867" s="101">
        <v>7.6748979895308822E-2</v>
      </c>
      <c r="FS867" s="101">
        <v>9.2361681018115829E-2</v>
      </c>
      <c r="FT867" s="100" t="s">
        <v>2273</v>
      </c>
      <c r="FU867" s="100" t="s">
        <v>1950</v>
      </c>
      <c r="FV867" s="100" t="s">
        <v>1952</v>
      </c>
      <c r="FW867" s="100" t="s">
        <v>2342</v>
      </c>
      <c r="FX867" s="100" t="s">
        <v>2109</v>
      </c>
      <c r="FY867" s="100" t="s">
        <v>2058</v>
      </c>
      <c r="FZ867" s="100" t="s">
        <v>1968</v>
      </c>
      <c r="GA867" s="100" t="s">
        <v>2079</v>
      </c>
      <c r="GB867" s="100"/>
    </row>
    <row r="868" spans="1:184" hidden="1" x14ac:dyDescent="0.25">
      <c r="A868" s="105" t="s">
        <v>845</v>
      </c>
      <c r="B868" s="106" t="s">
        <v>855</v>
      </c>
      <c r="C868" s="41" t="str">
        <f>'[1]Özet tablo'!P867</f>
        <v>ŞANLIURFA</v>
      </c>
      <c r="D868" s="41"/>
      <c r="E868" s="41"/>
      <c r="F868" s="41"/>
      <c r="G868" s="107">
        <v>0</v>
      </c>
      <c r="H868" s="107">
        <v>0</v>
      </c>
      <c r="I868" s="107">
        <v>0</v>
      </c>
      <c r="J868" s="107">
        <v>0</v>
      </c>
      <c r="K868" s="92">
        <v>141</v>
      </c>
      <c r="L868" s="92">
        <v>952</v>
      </c>
      <c r="M868" s="92">
        <v>1033</v>
      </c>
      <c r="N868" s="92">
        <v>2126</v>
      </c>
      <c r="O868" s="93">
        <v>318</v>
      </c>
      <c r="P868" s="40">
        <v>152</v>
      </c>
      <c r="Q868" s="94">
        <v>0</v>
      </c>
      <c r="R868" s="95">
        <v>0</v>
      </c>
      <c r="S868" s="96">
        <v>2185</v>
      </c>
      <c r="T868" s="96">
        <v>2736</v>
      </c>
      <c r="U868" s="96">
        <v>2062</v>
      </c>
      <c r="V868" s="96">
        <v>2757</v>
      </c>
      <c r="W868" s="96">
        <v>4798</v>
      </c>
      <c r="X868" s="96">
        <v>6983</v>
      </c>
      <c r="Y868" s="73">
        <f t="shared" si="656"/>
        <v>6.4530892448512578</v>
      </c>
      <c r="Z868" s="73">
        <f t="shared" si="657"/>
        <v>34.795321637426902</v>
      </c>
      <c r="AA868" s="73">
        <f t="shared" si="658"/>
        <v>58.147429679922404</v>
      </c>
      <c r="AB868" s="73">
        <f t="shared" si="659"/>
        <v>44.831179658190912</v>
      </c>
      <c r="AC868" s="73">
        <f t="shared" si="660"/>
        <v>32.822569096376917</v>
      </c>
      <c r="AD868" s="97">
        <f t="shared" si="661"/>
        <v>2647</v>
      </c>
      <c r="AE868" s="40">
        <f t="shared" si="662"/>
        <v>863</v>
      </c>
      <c r="AF868" s="98">
        <v>3152</v>
      </c>
      <c r="AG868" s="98">
        <v>2553</v>
      </c>
      <c r="AH868" s="98">
        <v>3138</v>
      </c>
      <c r="AI868" s="98">
        <v>2224</v>
      </c>
      <c r="AJ868" s="98">
        <v>772</v>
      </c>
      <c r="AK868" s="98">
        <v>638</v>
      </c>
      <c r="AL868" s="76">
        <v>52</v>
      </c>
      <c r="AM868" s="76">
        <v>106</v>
      </c>
      <c r="AN868" s="77">
        <v>189</v>
      </c>
      <c r="AO868" s="77">
        <v>1058</v>
      </c>
      <c r="AP868" s="77">
        <v>1183</v>
      </c>
      <c r="AQ868" s="77">
        <v>20</v>
      </c>
      <c r="AR868" s="77">
        <f t="shared" si="688"/>
        <v>2450</v>
      </c>
      <c r="AS868" s="77">
        <v>191</v>
      </c>
      <c r="AT868" s="78">
        <v>254</v>
      </c>
      <c r="AU868" s="79">
        <v>466</v>
      </c>
      <c r="AV868" s="80">
        <f t="shared" si="663"/>
        <v>25.141302072430392</v>
      </c>
      <c r="AW868" s="80">
        <f t="shared" si="664"/>
        <v>38.604998135024246</v>
      </c>
      <c r="AX868" s="80">
        <f t="shared" si="665"/>
        <v>45.50359712230216</v>
      </c>
      <c r="AY868" s="81">
        <f t="shared" si="666"/>
        <v>7.4030552291421863</v>
      </c>
      <c r="AZ868" s="81">
        <f t="shared" si="667"/>
        <v>33.7157425111536</v>
      </c>
      <c r="BA868" s="81">
        <f t="shared" si="668"/>
        <v>63.518024032042717</v>
      </c>
      <c r="BB868" s="81">
        <f t="shared" si="669"/>
        <v>48.271926964460384</v>
      </c>
      <c r="BC868" s="81">
        <f t="shared" si="670"/>
        <v>37.700486574157502</v>
      </c>
      <c r="BD868" s="82">
        <f t="shared" si="689"/>
        <v>1093</v>
      </c>
      <c r="BE868" s="83">
        <v>53</v>
      </c>
      <c r="BF868" s="83">
        <v>136</v>
      </c>
      <c r="BG868" s="83">
        <v>162</v>
      </c>
      <c r="BH868" s="83">
        <v>1022</v>
      </c>
      <c r="BI868" s="83">
        <v>1312</v>
      </c>
      <c r="BJ868" s="83">
        <v>33</v>
      </c>
      <c r="BK868" s="77">
        <f t="shared" si="690"/>
        <v>2529</v>
      </c>
      <c r="BL868" s="83">
        <f t="shared" si="671"/>
        <v>37</v>
      </c>
      <c r="BM868" s="84">
        <v>69</v>
      </c>
      <c r="BN868" s="83">
        <f t="shared" si="672"/>
        <v>101</v>
      </c>
      <c r="BO868" s="83">
        <f t="shared" si="673"/>
        <v>67</v>
      </c>
      <c r="BP868" s="83">
        <f t="shared" si="674"/>
        <v>845</v>
      </c>
      <c r="BQ868" s="83">
        <f t="shared" si="675"/>
        <v>1125</v>
      </c>
      <c r="BR868" s="83">
        <f t="shared" si="676"/>
        <v>26</v>
      </c>
      <c r="BS868" s="77">
        <f t="shared" si="691"/>
        <v>2063</v>
      </c>
      <c r="BT868" s="83">
        <f t="shared" si="677"/>
        <v>5</v>
      </c>
      <c r="BU868" s="77">
        <v>12</v>
      </c>
      <c r="BV868" s="83">
        <f t="shared" si="678"/>
        <v>11</v>
      </c>
      <c r="BW868" s="83">
        <f t="shared" si="679"/>
        <v>2</v>
      </c>
      <c r="BX868" s="83">
        <f t="shared" si="680"/>
        <v>59</v>
      </c>
      <c r="BY868" s="83">
        <f t="shared" si="681"/>
        <v>108</v>
      </c>
      <c r="BZ868" s="83">
        <f t="shared" si="682"/>
        <v>3</v>
      </c>
      <c r="CA868" s="77">
        <f t="shared" si="692"/>
        <v>172</v>
      </c>
      <c r="CB868" s="85">
        <v>10</v>
      </c>
      <c r="CC868" s="77">
        <v>25</v>
      </c>
      <c r="CD868" s="85">
        <v>23</v>
      </c>
      <c r="CE868" s="85">
        <v>91</v>
      </c>
      <c r="CF868" s="85">
        <v>111</v>
      </c>
      <c r="CG868" s="85">
        <v>76</v>
      </c>
      <c r="CH868" s="85">
        <v>4</v>
      </c>
      <c r="CI868" s="77">
        <f t="shared" si="693"/>
        <v>282</v>
      </c>
      <c r="CP868" s="77">
        <f t="shared" si="694"/>
        <v>0</v>
      </c>
      <c r="CQ868" s="85">
        <f t="shared" si="683"/>
        <v>1</v>
      </c>
      <c r="CR868" s="77"/>
      <c r="CS868" s="85">
        <f t="shared" si="650"/>
        <v>1</v>
      </c>
      <c r="CT868" s="85">
        <f t="shared" si="651"/>
        <v>2</v>
      </c>
      <c r="CU868" s="85">
        <f t="shared" si="652"/>
        <v>7</v>
      </c>
      <c r="CV868" s="85">
        <f t="shared" si="653"/>
        <v>3</v>
      </c>
      <c r="CW868" s="85">
        <f t="shared" si="649"/>
        <v>0</v>
      </c>
      <c r="CX868" s="77">
        <f t="shared" si="695"/>
        <v>12</v>
      </c>
      <c r="CY868" s="85">
        <v>1</v>
      </c>
      <c r="CZ868" s="85">
        <v>1</v>
      </c>
      <c r="DA868" s="85">
        <v>2</v>
      </c>
      <c r="DB868" s="85">
        <v>7</v>
      </c>
      <c r="DC868" s="85">
        <v>3</v>
      </c>
      <c r="DD868" s="85">
        <v>0</v>
      </c>
      <c r="DV868" s="85">
        <v>4</v>
      </c>
      <c r="DW868" s="85">
        <v>8</v>
      </c>
      <c r="DX868" s="85">
        <v>1</v>
      </c>
      <c r="DY868" s="85">
        <v>37</v>
      </c>
      <c r="DZ868" s="85">
        <v>77</v>
      </c>
      <c r="EA868" s="85">
        <v>1</v>
      </c>
      <c r="EB868" s="85">
        <v>1</v>
      </c>
      <c r="EC868" s="85">
        <v>3</v>
      </c>
      <c r="ED868" s="85">
        <v>1</v>
      </c>
      <c r="EE868" s="85">
        <v>22</v>
      </c>
      <c r="EF868" s="85">
        <v>31</v>
      </c>
      <c r="EG868" s="85">
        <v>2</v>
      </c>
      <c r="EH868" s="85">
        <v>2</v>
      </c>
      <c r="EI868" s="85">
        <v>2</v>
      </c>
      <c r="EJ868" s="85">
        <v>1</v>
      </c>
      <c r="EK868" s="85">
        <v>6</v>
      </c>
      <c r="EL868" s="85">
        <v>4</v>
      </c>
      <c r="EM868" s="85">
        <v>0</v>
      </c>
      <c r="ET868" s="85">
        <v>32</v>
      </c>
      <c r="EU868" s="85">
        <v>69</v>
      </c>
      <c r="EV868" s="85">
        <v>28</v>
      </c>
      <c r="EW868" s="85">
        <v>564</v>
      </c>
      <c r="EX868" s="85">
        <v>777</v>
      </c>
      <c r="EY868" s="85">
        <v>21</v>
      </c>
      <c r="EZ868" s="85">
        <v>3</v>
      </c>
      <c r="FA868" s="85">
        <v>30</v>
      </c>
      <c r="FB868" s="85">
        <v>38</v>
      </c>
      <c r="FC868" s="85">
        <v>275</v>
      </c>
      <c r="FD868" s="85">
        <v>344</v>
      </c>
      <c r="FE868" s="85">
        <v>5</v>
      </c>
      <c r="FL868" s="86">
        <f t="shared" si="696"/>
        <v>1238.3999999999996</v>
      </c>
      <c r="FM868" s="99">
        <f t="shared" si="684"/>
        <v>61</v>
      </c>
      <c r="FN868" s="99">
        <f t="shared" si="685"/>
        <v>12</v>
      </c>
      <c r="FO868" s="100">
        <f t="shared" si="686"/>
        <v>10.37</v>
      </c>
      <c r="FP868" s="100">
        <f t="shared" si="687"/>
        <v>2052</v>
      </c>
      <c r="FQ868" s="101">
        <v>2.7050955802339682E-2</v>
      </c>
      <c r="FR868" s="101">
        <v>-5.1756761045681991E-2</v>
      </c>
      <c r="FS868" s="101">
        <v>-3.4455482297208906E-2</v>
      </c>
      <c r="FT868" s="100" t="s">
        <v>1691</v>
      </c>
      <c r="FU868" s="100" t="s">
        <v>2325</v>
      </c>
      <c r="FV868" s="100" t="s">
        <v>2084</v>
      </c>
      <c r="FW868" s="100" t="s">
        <v>2290</v>
      </c>
      <c r="FX868" s="100" t="s">
        <v>2300</v>
      </c>
      <c r="FY868" s="100" t="s">
        <v>1968</v>
      </c>
      <c r="FZ868" s="100" t="s">
        <v>1548</v>
      </c>
      <c r="GA868" s="100" t="s">
        <v>1892</v>
      </c>
      <c r="GB868" s="100"/>
    </row>
    <row r="869" spans="1:184" hidden="1" x14ac:dyDescent="0.25">
      <c r="A869" s="32" t="s">
        <v>845</v>
      </c>
      <c r="B869" s="90" t="s">
        <v>856</v>
      </c>
      <c r="C869" s="41" t="str">
        <f>'[1]Özet tablo'!P868</f>
        <v>ŞANLIURFA</v>
      </c>
      <c r="D869" s="41"/>
      <c r="E869" s="41"/>
      <c r="F869" s="41"/>
      <c r="G869" s="91">
        <v>372</v>
      </c>
      <c r="H869" s="91">
        <v>2250</v>
      </c>
      <c r="I869" s="91">
        <v>1750</v>
      </c>
      <c r="J869" s="91">
        <v>4372</v>
      </c>
      <c r="K869" s="92">
        <v>522</v>
      </c>
      <c r="L869" s="92">
        <v>2635</v>
      </c>
      <c r="M869" s="92">
        <v>2113</v>
      </c>
      <c r="N869" s="92">
        <v>5270</v>
      </c>
      <c r="O869" s="93">
        <v>1271</v>
      </c>
      <c r="P869" s="40">
        <v>128</v>
      </c>
      <c r="Q869" s="94">
        <f t="shared" ref="Q869:Q880" si="697">N869-J869</f>
        <v>898</v>
      </c>
      <c r="R869" s="95">
        <f t="shared" ref="R869:R880" si="698">(N869-J869)/J869</f>
        <v>0.20539798719121682</v>
      </c>
      <c r="S869" s="96">
        <v>5311</v>
      </c>
      <c r="T869" s="96">
        <v>6985</v>
      </c>
      <c r="U869" s="96">
        <v>4910</v>
      </c>
      <c r="V869" s="96">
        <v>6883</v>
      </c>
      <c r="W869" s="96">
        <v>11895</v>
      </c>
      <c r="X869" s="96">
        <v>17206</v>
      </c>
      <c r="Y869" s="73">
        <f t="shared" si="656"/>
        <v>9.8286575032950481</v>
      </c>
      <c r="Z869" s="73">
        <f t="shared" si="657"/>
        <v>37.723693629205442</v>
      </c>
      <c r="AA869" s="73">
        <f t="shared" si="658"/>
        <v>66.313645621181266</v>
      </c>
      <c r="AB869" s="73">
        <f t="shared" si="659"/>
        <v>49.525010508617065</v>
      </c>
      <c r="AC869" s="73">
        <f t="shared" si="660"/>
        <v>37.271881901662212</v>
      </c>
      <c r="AD869" s="97">
        <f t="shared" si="661"/>
        <v>6004</v>
      </c>
      <c r="AE869" s="40">
        <f t="shared" si="662"/>
        <v>1654</v>
      </c>
      <c r="AF869" s="98">
        <v>7183</v>
      </c>
      <c r="AG869" s="98">
        <v>5516</v>
      </c>
      <c r="AH869" s="98">
        <v>7170</v>
      </c>
      <c r="AI869" s="98">
        <v>4983</v>
      </c>
      <c r="AJ869" s="98">
        <v>1967</v>
      </c>
      <c r="AK869" s="98">
        <v>1550</v>
      </c>
      <c r="AL869" s="76">
        <v>118</v>
      </c>
      <c r="AM869" s="76">
        <v>202</v>
      </c>
      <c r="AN869" s="77">
        <v>322</v>
      </c>
      <c r="AO869" s="77">
        <v>2181</v>
      </c>
      <c r="AP869" s="77">
        <v>1815</v>
      </c>
      <c r="AQ869" s="77">
        <v>23</v>
      </c>
      <c r="AR869" s="77">
        <f t="shared" si="688"/>
        <v>4341</v>
      </c>
      <c r="AS869" s="77">
        <v>203</v>
      </c>
      <c r="AT869" s="78">
        <v>948</v>
      </c>
      <c r="AU869" s="79">
        <v>1687</v>
      </c>
      <c r="AV869" s="80">
        <f t="shared" si="663"/>
        <v>18.6398704638537</v>
      </c>
      <c r="AW869" s="80">
        <f t="shared" si="664"/>
        <v>31.399654406319428</v>
      </c>
      <c r="AX869" s="80">
        <f t="shared" si="665"/>
        <v>32.811559301625529</v>
      </c>
      <c r="AY869" s="81">
        <f t="shared" si="666"/>
        <v>5.8375634517766501</v>
      </c>
      <c r="AZ869" s="81">
        <f t="shared" si="667"/>
        <v>30.418410041841003</v>
      </c>
      <c r="BA869" s="81">
        <f t="shared" si="668"/>
        <v>64.02877697841727</v>
      </c>
      <c r="BB869" s="81">
        <f t="shared" si="669"/>
        <v>46.961756373937682</v>
      </c>
      <c r="BC869" s="81">
        <f t="shared" si="670"/>
        <v>38.280121931654101</v>
      </c>
      <c r="BD869" s="82">
        <f t="shared" si="689"/>
        <v>2500</v>
      </c>
      <c r="BE869" s="83">
        <v>122</v>
      </c>
      <c r="BF869" s="83">
        <v>239</v>
      </c>
      <c r="BG869" s="83">
        <v>307</v>
      </c>
      <c r="BH869" s="83">
        <v>2010</v>
      </c>
      <c r="BI869" s="83">
        <v>2177</v>
      </c>
      <c r="BJ869" s="83">
        <v>41</v>
      </c>
      <c r="BK869" s="77">
        <f t="shared" si="690"/>
        <v>4535</v>
      </c>
      <c r="BL869" s="83">
        <f t="shared" si="671"/>
        <v>116</v>
      </c>
      <c r="BM869" s="84">
        <v>195</v>
      </c>
      <c r="BN869" s="83">
        <f t="shared" si="672"/>
        <v>232</v>
      </c>
      <c r="BO869" s="83">
        <f t="shared" si="673"/>
        <v>286</v>
      </c>
      <c r="BP869" s="83">
        <f t="shared" si="674"/>
        <v>1964</v>
      </c>
      <c r="BQ869" s="83">
        <f t="shared" si="675"/>
        <v>2153</v>
      </c>
      <c r="BR869" s="83">
        <f t="shared" si="676"/>
        <v>39</v>
      </c>
      <c r="BS869" s="77">
        <f t="shared" si="691"/>
        <v>4442</v>
      </c>
      <c r="BT869" s="83">
        <f t="shared" si="677"/>
        <v>1</v>
      </c>
      <c r="BU869" s="77">
        <v>2</v>
      </c>
      <c r="BV869" s="83">
        <f t="shared" si="678"/>
        <v>1</v>
      </c>
      <c r="BW869" s="83">
        <f t="shared" si="679"/>
        <v>0</v>
      </c>
      <c r="BX869" s="83">
        <f t="shared" si="680"/>
        <v>7</v>
      </c>
      <c r="BY869" s="83">
        <f t="shared" si="681"/>
        <v>8</v>
      </c>
      <c r="BZ869" s="83">
        <f t="shared" si="682"/>
        <v>2</v>
      </c>
      <c r="CA869" s="77">
        <f t="shared" si="692"/>
        <v>17</v>
      </c>
      <c r="CB869" s="85">
        <v>2</v>
      </c>
      <c r="CC869" s="77">
        <v>5</v>
      </c>
      <c r="CD869" s="85">
        <v>2</v>
      </c>
      <c r="CE869" s="85">
        <v>14</v>
      </c>
      <c r="CF869" s="85">
        <v>8</v>
      </c>
      <c r="CG869" s="85">
        <v>3</v>
      </c>
      <c r="CH869" s="85">
        <v>0</v>
      </c>
      <c r="CI869" s="77">
        <f t="shared" si="693"/>
        <v>25</v>
      </c>
      <c r="CP869" s="77">
        <f t="shared" si="694"/>
        <v>0</v>
      </c>
      <c r="CQ869" s="85">
        <f t="shared" si="683"/>
        <v>3</v>
      </c>
      <c r="CR869" s="77"/>
      <c r="CS869" s="85">
        <f t="shared" si="650"/>
        <v>4</v>
      </c>
      <c r="CT869" s="85">
        <f t="shared" si="651"/>
        <v>7</v>
      </c>
      <c r="CU869" s="85">
        <f t="shared" si="652"/>
        <v>31</v>
      </c>
      <c r="CV869" s="85">
        <f t="shared" si="653"/>
        <v>13</v>
      </c>
      <c r="CW869" s="85">
        <f t="shared" si="649"/>
        <v>0</v>
      </c>
      <c r="CX869" s="77">
        <f t="shared" si="695"/>
        <v>51</v>
      </c>
      <c r="CY869" s="85">
        <v>3</v>
      </c>
      <c r="CZ869" s="85">
        <v>4</v>
      </c>
      <c r="DA869" s="85">
        <v>7</v>
      </c>
      <c r="DB869" s="85">
        <v>31</v>
      </c>
      <c r="DC869" s="85">
        <v>13</v>
      </c>
      <c r="DD869" s="85">
        <v>0</v>
      </c>
      <c r="DP869" s="85">
        <v>1</v>
      </c>
      <c r="DQ869" s="85">
        <v>1</v>
      </c>
      <c r="DR869" s="85">
        <v>0</v>
      </c>
      <c r="DS869" s="85">
        <v>7</v>
      </c>
      <c r="DT869" s="85">
        <v>0</v>
      </c>
      <c r="DU869" s="85">
        <v>0</v>
      </c>
      <c r="DV869" s="85">
        <v>1</v>
      </c>
      <c r="DW869" s="85">
        <v>1</v>
      </c>
      <c r="DX869" s="85">
        <v>0</v>
      </c>
      <c r="DY869" s="85">
        <v>7</v>
      </c>
      <c r="DZ869" s="85">
        <v>8</v>
      </c>
      <c r="EA869" s="85">
        <v>2</v>
      </c>
      <c r="EH869" s="85">
        <v>1</v>
      </c>
      <c r="EI869" s="85">
        <v>0</v>
      </c>
      <c r="EJ869" s="85">
        <v>0</v>
      </c>
      <c r="EK869" s="85">
        <v>4</v>
      </c>
      <c r="EL869" s="85">
        <v>4</v>
      </c>
      <c r="EM869" s="85">
        <v>0</v>
      </c>
      <c r="ET869" s="85">
        <v>105</v>
      </c>
      <c r="EU869" s="85">
        <v>183</v>
      </c>
      <c r="EV869" s="85">
        <v>136</v>
      </c>
      <c r="EW869" s="85">
        <v>1548</v>
      </c>
      <c r="EX869" s="85">
        <v>1718</v>
      </c>
      <c r="EY869" s="85">
        <v>32</v>
      </c>
      <c r="EZ869" s="85">
        <v>9</v>
      </c>
      <c r="FA869" s="85">
        <v>48</v>
      </c>
      <c r="FB869" s="85">
        <v>150</v>
      </c>
      <c r="FC869" s="85">
        <v>405</v>
      </c>
      <c r="FD869" s="85">
        <v>431</v>
      </c>
      <c r="FE869" s="85">
        <v>7</v>
      </c>
      <c r="FL869" s="86">
        <f t="shared" si="696"/>
        <v>3540.1000000000004</v>
      </c>
      <c r="FM869" s="99">
        <f t="shared" si="684"/>
        <v>177</v>
      </c>
      <c r="FN869" s="99">
        <f t="shared" si="685"/>
        <v>35</v>
      </c>
      <c r="FO869" s="100">
        <f t="shared" si="686"/>
        <v>30.09</v>
      </c>
      <c r="FP869" s="100">
        <f t="shared" si="687"/>
        <v>5985</v>
      </c>
      <c r="FQ869" s="101">
        <v>6.0441928467831883E-2</v>
      </c>
      <c r="FR869" s="101">
        <v>8.5158027983140011E-2</v>
      </c>
      <c r="FS869" s="101">
        <v>0.13323438017234929</v>
      </c>
      <c r="FT869" s="100" t="s">
        <v>2129</v>
      </c>
      <c r="FU869" s="100" t="s">
        <v>1713</v>
      </c>
      <c r="FV869" s="100" t="s">
        <v>1871</v>
      </c>
      <c r="FW869" s="100" t="s">
        <v>2069</v>
      </c>
      <c r="FX869" s="100" t="s">
        <v>1590</v>
      </c>
      <c r="FY869" s="100" t="s">
        <v>2240</v>
      </c>
      <c r="FZ869" s="100" t="s">
        <v>1475</v>
      </c>
      <c r="GA869" s="100" t="s">
        <v>1705</v>
      </c>
      <c r="GB869" s="100"/>
    </row>
    <row r="870" spans="1:184" hidden="1" x14ac:dyDescent="0.25">
      <c r="A870" s="32" t="s">
        <v>845</v>
      </c>
      <c r="B870" s="90" t="s">
        <v>857</v>
      </c>
      <c r="C870" s="41" t="str">
        <f>'[1]Özet tablo'!P869</f>
        <v>ŞANLIURFA</v>
      </c>
      <c r="D870" s="41"/>
      <c r="E870" s="41"/>
      <c r="F870" s="41"/>
      <c r="G870" s="91">
        <v>365</v>
      </c>
      <c r="H870" s="91">
        <v>1389</v>
      </c>
      <c r="I870" s="91">
        <v>751</v>
      </c>
      <c r="J870" s="91">
        <v>2505</v>
      </c>
      <c r="K870" s="92">
        <v>303</v>
      </c>
      <c r="L870" s="92">
        <v>1443</v>
      </c>
      <c r="M870" s="92">
        <v>736</v>
      </c>
      <c r="N870" s="92">
        <v>2482</v>
      </c>
      <c r="O870" s="93">
        <v>547</v>
      </c>
      <c r="P870" s="40">
        <v>62</v>
      </c>
      <c r="Q870" s="94">
        <f t="shared" si="697"/>
        <v>-23</v>
      </c>
      <c r="R870" s="95">
        <f t="shared" si="698"/>
        <v>-9.1816367265469059E-3</v>
      </c>
      <c r="S870" s="96">
        <v>1974</v>
      </c>
      <c r="T870" s="96">
        <v>2611</v>
      </c>
      <c r="U870" s="96">
        <v>1851</v>
      </c>
      <c r="V870" s="96">
        <v>2567</v>
      </c>
      <c r="W870" s="96">
        <v>4462</v>
      </c>
      <c r="X870" s="96">
        <v>6436</v>
      </c>
      <c r="Y870" s="73">
        <f t="shared" si="656"/>
        <v>15.34954407294833</v>
      </c>
      <c r="Z870" s="73">
        <f t="shared" si="657"/>
        <v>55.26618153963998</v>
      </c>
      <c r="AA870" s="73">
        <f t="shared" si="658"/>
        <v>65.964343598055109</v>
      </c>
      <c r="AB870" s="73">
        <f t="shared" si="659"/>
        <v>59.704168534289558</v>
      </c>
      <c r="AC870" s="73">
        <f t="shared" si="660"/>
        <v>46.100062150403978</v>
      </c>
      <c r="AD870" s="97">
        <f t="shared" si="661"/>
        <v>1798</v>
      </c>
      <c r="AE870" s="40">
        <f t="shared" si="662"/>
        <v>630</v>
      </c>
      <c r="AF870" s="98">
        <v>2679</v>
      </c>
      <c r="AG870" s="98">
        <v>2004</v>
      </c>
      <c r="AH870" s="98">
        <v>2598</v>
      </c>
      <c r="AI870" s="98">
        <v>1838</v>
      </c>
      <c r="AJ870" s="98">
        <v>693</v>
      </c>
      <c r="AK870" s="98">
        <v>649</v>
      </c>
      <c r="AL870" s="76">
        <v>63</v>
      </c>
      <c r="AM870" s="76">
        <v>100</v>
      </c>
      <c r="AN870" s="77">
        <v>325</v>
      </c>
      <c r="AO870" s="77">
        <v>1431</v>
      </c>
      <c r="AP870" s="77">
        <v>726</v>
      </c>
      <c r="AQ870" s="77">
        <v>10</v>
      </c>
      <c r="AR870" s="77">
        <f t="shared" si="688"/>
        <v>2492</v>
      </c>
      <c r="AS870" s="77">
        <v>58</v>
      </c>
      <c r="AT870" s="78">
        <v>534</v>
      </c>
      <c r="AU870" s="79">
        <v>632</v>
      </c>
      <c r="AV870" s="80">
        <f t="shared" si="663"/>
        <v>26.10619469026549</v>
      </c>
      <c r="AW870" s="80">
        <f t="shared" si="664"/>
        <v>47.542831379621283</v>
      </c>
      <c r="AX870" s="80">
        <f t="shared" si="665"/>
        <v>36.887921653971709</v>
      </c>
      <c r="AY870" s="81">
        <f t="shared" si="666"/>
        <v>16.217564870259483</v>
      </c>
      <c r="AZ870" s="81">
        <f t="shared" si="667"/>
        <v>55.080831408775978</v>
      </c>
      <c r="BA870" s="81">
        <f t="shared" si="668"/>
        <v>74.753062030817858</v>
      </c>
      <c r="BB870" s="81">
        <f t="shared" si="669"/>
        <v>64.788457789042695</v>
      </c>
      <c r="BC870" s="81">
        <f t="shared" si="670"/>
        <v>48.8864388092613</v>
      </c>
      <c r="BD870" s="82">
        <f t="shared" si="689"/>
        <v>639</v>
      </c>
      <c r="BE870" s="83">
        <v>61</v>
      </c>
      <c r="BF870" s="83">
        <v>127</v>
      </c>
      <c r="BG870" s="83">
        <v>265</v>
      </c>
      <c r="BH870" s="83">
        <v>1336</v>
      </c>
      <c r="BI870" s="83">
        <v>890</v>
      </c>
      <c r="BJ870" s="83">
        <v>26</v>
      </c>
      <c r="BK870" s="77">
        <f t="shared" si="690"/>
        <v>2517</v>
      </c>
      <c r="BL870" s="83">
        <f t="shared" si="671"/>
        <v>61</v>
      </c>
      <c r="BM870" s="84">
        <v>100</v>
      </c>
      <c r="BN870" s="83">
        <f t="shared" si="672"/>
        <v>127</v>
      </c>
      <c r="BO870" s="83">
        <f t="shared" si="673"/>
        <v>265</v>
      </c>
      <c r="BP870" s="83">
        <f t="shared" si="674"/>
        <v>1336</v>
      </c>
      <c r="BQ870" s="83">
        <f t="shared" si="675"/>
        <v>890</v>
      </c>
      <c r="BR870" s="83">
        <f t="shared" si="676"/>
        <v>26</v>
      </c>
      <c r="BS870" s="77">
        <f t="shared" si="691"/>
        <v>2517</v>
      </c>
      <c r="BT870" s="83">
        <f t="shared" si="677"/>
        <v>0</v>
      </c>
      <c r="BU870" s="77"/>
      <c r="BV870" s="83">
        <f t="shared" si="678"/>
        <v>0</v>
      </c>
      <c r="BW870" s="83">
        <f t="shared" si="679"/>
        <v>0</v>
      </c>
      <c r="BX870" s="83">
        <f t="shared" si="680"/>
        <v>0</v>
      </c>
      <c r="BY870" s="83">
        <f t="shared" si="681"/>
        <v>0</v>
      </c>
      <c r="BZ870" s="83">
        <f t="shared" si="682"/>
        <v>0</v>
      </c>
      <c r="CA870" s="77">
        <f t="shared" si="692"/>
        <v>0</v>
      </c>
      <c r="CC870" s="77"/>
      <c r="CI870" s="77">
        <f t="shared" si="693"/>
        <v>0</v>
      </c>
      <c r="CP870" s="77">
        <f t="shared" si="694"/>
        <v>0</v>
      </c>
      <c r="CQ870" s="85">
        <f t="shared" si="683"/>
        <v>0</v>
      </c>
      <c r="CR870" s="77"/>
      <c r="CS870" s="85">
        <f t="shared" si="650"/>
        <v>0</v>
      </c>
      <c r="CT870" s="85">
        <f t="shared" si="651"/>
        <v>0</v>
      </c>
      <c r="CU870" s="85">
        <f t="shared" si="652"/>
        <v>0</v>
      </c>
      <c r="CV870" s="85">
        <f t="shared" si="653"/>
        <v>0</v>
      </c>
      <c r="CW870" s="85">
        <f t="shared" si="649"/>
        <v>0</v>
      </c>
      <c r="CX870" s="77">
        <f t="shared" si="695"/>
        <v>0</v>
      </c>
      <c r="ET870" s="85">
        <v>56</v>
      </c>
      <c r="EU870" s="85">
        <v>93</v>
      </c>
      <c r="EV870" s="85">
        <v>133</v>
      </c>
      <c r="EW870" s="85">
        <v>974</v>
      </c>
      <c r="EX870" s="85">
        <v>665</v>
      </c>
      <c r="EY870" s="85">
        <v>21</v>
      </c>
      <c r="EZ870" s="85">
        <v>5</v>
      </c>
      <c r="FA870" s="85">
        <v>34</v>
      </c>
      <c r="FB870" s="85">
        <v>132</v>
      </c>
      <c r="FC870" s="85">
        <v>362</v>
      </c>
      <c r="FD870" s="85">
        <v>225</v>
      </c>
      <c r="FE870" s="85">
        <v>5</v>
      </c>
      <c r="FL870" s="86">
        <f t="shared" si="696"/>
        <v>404.19999999999982</v>
      </c>
      <c r="FM870" s="99">
        <f t="shared" si="684"/>
        <v>20</v>
      </c>
      <c r="FN870" s="99">
        <f t="shared" si="685"/>
        <v>4</v>
      </c>
      <c r="FO870" s="100">
        <f t="shared" si="686"/>
        <v>3.4</v>
      </c>
      <c r="FP870" s="100">
        <f t="shared" si="687"/>
        <v>684</v>
      </c>
      <c r="FQ870" s="101">
        <v>0.19537981630495452</v>
      </c>
      <c r="FR870" s="101">
        <v>0.12720435613914852</v>
      </c>
      <c r="FS870" s="101">
        <v>0.16696998289830983</v>
      </c>
      <c r="FT870" s="100" t="s">
        <v>2266</v>
      </c>
      <c r="FU870" s="100" t="s">
        <v>1793</v>
      </c>
      <c r="FV870" s="100" t="s">
        <v>1749</v>
      </c>
      <c r="FW870" s="100" t="s">
        <v>1844</v>
      </c>
      <c r="FX870" s="100" t="s">
        <v>2127</v>
      </c>
      <c r="FY870" s="100" t="s">
        <v>1470</v>
      </c>
      <c r="FZ870" s="100" t="s">
        <v>1786</v>
      </c>
      <c r="GA870" s="100" t="s">
        <v>2173</v>
      </c>
      <c r="GB870" s="100"/>
    </row>
    <row r="871" spans="1:184" hidden="1" x14ac:dyDescent="0.25">
      <c r="A871" s="32" t="s">
        <v>845</v>
      </c>
      <c r="B871" s="90" t="s">
        <v>858</v>
      </c>
      <c r="C871" s="41" t="str">
        <f>'[1]Özet tablo'!P870</f>
        <v>ŞANLIURFA</v>
      </c>
      <c r="D871" s="41"/>
      <c r="E871" s="41"/>
      <c r="F871" s="41"/>
      <c r="G871" s="91">
        <v>268</v>
      </c>
      <c r="H871" s="91">
        <v>1761</v>
      </c>
      <c r="I871" s="91">
        <v>1494</v>
      </c>
      <c r="J871" s="91">
        <v>3523</v>
      </c>
      <c r="K871" s="92">
        <v>266</v>
      </c>
      <c r="L871" s="92">
        <v>1954</v>
      </c>
      <c r="M871" s="92">
        <v>1356</v>
      </c>
      <c r="N871" s="92">
        <v>3576</v>
      </c>
      <c r="O871" s="93">
        <v>879</v>
      </c>
      <c r="P871" s="40">
        <v>103</v>
      </c>
      <c r="Q871" s="94">
        <f t="shared" si="697"/>
        <v>53</v>
      </c>
      <c r="R871" s="95">
        <f t="shared" si="698"/>
        <v>1.5043996593812092E-2</v>
      </c>
      <c r="S871" s="96">
        <v>4028</v>
      </c>
      <c r="T871" s="96">
        <v>5715</v>
      </c>
      <c r="U871" s="96">
        <v>3975</v>
      </c>
      <c r="V871" s="96">
        <v>5498</v>
      </c>
      <c r="W871" s="96">
        <v>9690</v>
      </c>
      <c r="X871" s="96">
        <v>13718</v>
      </c>
      <c r="Y871" s="73">
        <f t="shared" si="656"/>
        <v>6.6037735849056602</v>
      </c>
      <c r="Z871" s="73">
        <f t="shared" si="657"/>
        <v>34.190726159230096</v>
      </c>
      <c r="AA871" s="73">
        <f t="shared" si="658"/>
        <v>53.635220125786162</v>
      </c>
      <c r="AB871" s="73">
        <f t="shared" si="659"/>
        <v>42.1671826625387</v>
      </c>
      <c r="AC871" s="73">
        <f t="shared" si="660"/>
        <v>31.724741215920687</v>
      </c>
      <c r="AD871" s="97">
        <f t="shared" si="661"/>
        <v>5604</v>
      </c>
      <c r="AE871" s="40">
        <f t="shared" si="662"/>
        <v>1843</v>
      </c>
      <c r="AF871" s="98">
        <v>5523</v>
      </c>
      <c r="AG871" s="98">
        <v>4364</v>
      </c>
      <c r="AH871" s="98">
        <v>5386</v>
      </c>
      <c r="AI871" s="98">
        <v>4146</v>
      </c>
      <c r="AJ871" s="98">
        <v>1505</v>
      </c>
      <c r="AK871" s="98">
        <v>1301</v>
      </c>
      <c r="AL871" s="76">
        <v>79</v>
      </c>
      <c r="AM871" s="76">
        <v>138</v>
      </c>
      <c r="AN871" s="77">
        <v>261</v>
      </c>
      <c r="AO871" s="77">
        <v>1709</v>
      </c>
      <c r="AP871" s="77">
        <v>1515</v>
      </c>
      <c r="AQ871" s="77">
        <v>21</v>
      </c>
      <c r="AR871" s="77">
        <f t="shared" si="688"/>
        <v>3506</v>
      </c>
      <c r="AS871" s="77">
        <v>152</v>
      </c>
      <c r="AT871" s="78">
        <v>678</v>
      </c>
      <c r="AU871" s="79">
        <v>1344</v>
      </c>
      <c r="AV871" s="80">
        <f t="shared" si="663"/>
        <v>19.330199764982371</v>
      </c>
      <c r="AW871" s="80">
        <f t="shared" si="664"/>
        <v>32.448594208980275</v>
      </c>
      <c r="AX871" s="80">
        <f t="shared" si="665"/>
        <v>33.381572600096476</v>
      </c>
      <c r="AY871" s="81">
        <f t="shared" si="666"/>
        <v>5.9807516040329975</v>
      </c>
      <c r="AZ871" s="81">
        <f t="shared" si="667"/>
        <v>31.730412179725214</v>
      </c>
      <c r="BA871" s="81">
        <f t="shared" si="668"/>
        <v>62.59069191293576</v>
      </c>
      <c r="BB871" s="81">
        <f t="shared" si="669"/>
        <v>47.531031983328802</v>
      </c>
      <c r="BC871" s="81">
        <f t="shared" si="670"/>
        <v>37.923115327009491</v>
      </c>
      <c r="BD871" s="82">
        <f t="shared" si="689"/>
        <v>2114</v>
      </c>
      <c r="BE871" s="83">
        <v>79</v>
      </c>
      <c r="BF871" s="83">
        <v>176</v>
      </c>
      <c r="BG871" s="83">
        <v>207</v>
      </c>
      <c r="BH871" s="83">
        <v>1668</v>
      </c>
      <c r="BI871" s="83">
        <v>1772</v>
      </c>
      <c r="BJ871" s="83">
        <v>31</v>
      </c>
      <c r="BK871" s="77">
        <f t="shared" si="690"/>
        <v>3678</v>
      </c>
      <c r="BL871" s="83">
        <f t="shared" si="671"/>
        <v>75</v>
      </c>
      <c r="BM871" s="84">
        <v>133</v>
      </c>
      <c r="BN871" s="83">
        <f t="shared" si="672"/>
        <v>171</v>
      </c>
      <c r="BO871" s="83">
        <f t="shared" si="673"/>
        <v>196</v>
      </c>
      <c r="BP871" s="83">
        <f t="shared" si="674"/>
        <v>1654</v>
      </c>
      <c r="BQ871" s="83">
        <f t="shared" si="675"/>
        <v>1747</v>
      </c>
      <c r="BR871" s="83">
        <f t="shared" si="676"/>
        <v>29</v>
      </c>
      <c r="BS871" s="77">
        <f t="shared" si="691"/>
        <v>3626</v>
      </c>
      <c r="BT871" s="83">
        <f t="shared" si="677"/>
        <v>1</v>
      </c>
      <c r="BU871" s="77">
        <v>2</v>
      </c>
      <c r="BV871" s="83">
        <f t="shared" si="678"/>
        <v>1</v>
      </c>
      <c r="BW871" s="83">
        <f t="shared" si="679"/>
        <v>0</v>
      </c>
      <c r="BX871" s="83">
        <f t="shared" si="680"/>
        <v>4</v>
      </c>
      <c r="BY871" s="83">
        <f t="shared" si="681"/>
        <v>20</v>
      </c>
      <c r="BZ871" s="83">
        <f t="shared" si="682"/>
        <v>2</v>
      </c>
      <c r="CA871" s="77">
        <f t="shared" si="692"/>
        <v>26</v>
      </c>
      <c r="CB871" s="85">
        <v>2</v>
      </c>
      <c r="CC871" s="77">
        <v>3</v>
      </c>
      <c r="CD871" s="85">
        <v>3</v>
      </c>
      <c r="CE871" s="85">
        <v>11</v>
      </c>
      <c r="CF871" s="85">
        <v>3</v>
      </c>
      <c r="CG871" s="85">
        <v>1</v>
      </c>
      <c r="CH871" s="85">
        <v>0</v>
      </c>
      <c r="CI871" s="77">
        <f t="shared" si="693"/>
        <v>15</v>
      </c>
      <c r="CP871" s="77">
        <f t="shared" si="694"/>
        <v>0</v>
      </c>
      <c r="CQ871" s="85">
        <f t="shared" si="683"/>
        <v>1</v>
      </c>
      <c r="CR871" s="77"/>
      <c r="CS871" s="85">
        <f t="shared" si="650"/>
        <v>1</v>
      </c>
      <c r="CT871" s="85">
        <f t="shared" si="651"/>
        <v>0</v>
      </c>
      <c r="CU871" s="85">
        <f t="shared" si="652"/>
        <v>7</v>
      </c>
      <c r="CV871" s="85">
        <f t="shared" si="653"/>
        <v>4</v>
      </c>
      <c r="CW871" s="85">
        <f t="shared" si="649"/>
        <v>0</v>
      </c>
      <c r="CX871" s="77">
        <f t="shared" si="695"/>
        <v>11</v>
      </c>
      <c r="CY871" s="85">
        <v>1</v>
      </c>
      <c r="CZ871" s="85">
        <v>1</v>
      </c>
      <c r="DA871" s="85">
        <v>0</v>
      </c>
      <c r="DB871" s="85">
        <v>7</v>
      </c>
      <c r="DC871" s="85">
        <v>4</v>
      </c>
      <c r="DD871" s="85">
        <v>0</v>
      </c>
      <c r="DP871" s="85">
        <v>1</v>
      </c>
      <c r="DQ871" s="85">
        <v>4</v>
      </c>
      <c r="DR871" s="85">
        <v>20</v>
      </c>
      <c r="DS871" s="85">
        <v>16</v>
      </c>
      <c r="DT871" s="85">
        <v>25</v>
      </c>
      <c r="DU871" s="85">
        <v>0</v>
      </c>
      <c r="DV871" s="85">
        <v>1</v>
      </c>
      <c r="DW871" s="85">
        <v>1</v>
      </c>
      <c r="DX871" s="85">
        <v>0</v>
      </c>
      <c r="DY871" s="85">
        <v>4</v>
      </c>
      <c r="DZ871" s="85">
        <v>20</v>
      </c>
      <c r="EA871" s="85">
        <v>2</v>
      </c>
      <c r="EH871" s="85">
        <v>1</v>
      </c>
      <c r="EI871" s="85">
        <v>0</v>
      </c>
      <c r="EJ871" s="85">
        <v>0</v>
      </c>
      <c r="EK871" s="85">
        <v>2</v>
      </c>
      <c r="EL871" s="85">
        <v>2</v>
      </c>
      <c r="EM871" s="85">
        <v>2</v>
      </c>
      <c r="ET871" s="85">
        <v>65</v>
      </c>
      <c r="EU871" s="85">
        <v>123</v>
      </c>
      <c r="EV871" s="85">
        <v>61</v>
      </c>
      <c r="EW871" s="85">
        <v>1205</v>
      </c>
      <c r="EX871" s="85">
        <v>1339</v>
      </c>
      <c r="EY871" s="85">
        <v>17</v>
      </c>
      <c r="EZ871" s="85">
        <v>8</v>
      </c>
      <c r="FA871" s="85">
        <v>44</v>
      </c>
      <c r="FB871" s="85">
        <v>115</v>
      </c>
      <c r="FC871" s="85">
        <v>431</v>
      </c>
      <c r="FD871" s="85">
        <v>381</v>
      </c>
      <c r="FE871" s="85">
        <v>10</v>
      </c>
      <c r="FL871" s="86">
        <f t="shared" si="696"/>
        <v>2749.3999999999996</v>
      </c>
      <c r="FM871" s="99">
        <f t="shared" si="684"/>
        <v>137</v>
      </c>
      <c r="FN871" s="99">
        <f t="shared" si="685"/>
        <v>27</v>
      </c>
      <c r="FO871" s="100">
        <f t="shared" si="686"/>
        <v>23.29</v>
      </c>
      <c r="FP871" s="100">
        <f t="shared" si="687"/>
        <v>4617</v>
      </c>
      <c r="FQ871" s="101">
        <v>-8.9269818082216748E-2</v>
      </c>
      <c r="FR871" s="101">
        <v>2.2475413088456166E-2</v>
      </c>
      <c r="FS871" s="101">
        <v>-1.4794040835707355E-2</v>
      </c>
      <c r="FT871" s="100" t="s">
        <v>2261</v>
      </c>
      <c r="FU871" s="100" t="s">
        <v>2248</v>
      </c>
      <c r="FV871" s="100" t="s">
        <v>2170</v>
      </c>
      <c r="FW871" s="100" t="s">
        <v>2039</v>
      </c>
      <c r="FX871" s="100" t="s">
        <v>1603</v>
      </c>
      <c r="FY871" s="100" t="s">
        <v>2002</v>
      </c>
      <c r="FZ871" s="100" t="s">
        <v>1772</v>
      </c>
      <c r="GA871" s="100" t="s">
        <v>2157</v>
      </c>
      <c r="GB871" s="100"/>
    </row>
    <row r="872" spans="1:184" hidden="1" x14ac:dyDescent="0.25">
      <c r="A872" s="32" t="s">
        <v>859</v>
      </c>
      <c r="B872" s="90" t="s">
        <v>860</v>
      </c>
      <c r="C872" s="41" t="str">
        <f>'[1]Özet tablo'!P871</f>
        <v>ŞIRNAK</v>
      </c>
      <c r="D872" s="41"/>
      <c r="E872" s="41"/>
      <c r="F872" s="41"/>
      <c r="G872" s="91">
        <v>69</v>
      </c>
      <c r="H872" s="91">
        <v>223</v>
      </c>
      <c r="I872" s="91">
        <v>129</v>
      </c>
      <c r="J872" s="91">
        <v>421</v>
      </c>
      <c r="K872" s="92">
        <v>55</v>
      </c>
      <c r="L872" s="92">
        <v>207</v>
      </c>
      <c r="M872" s="92">
        <v>136</v>
      </c>
      <c r="N872" s="92">
        <v>398</v>
      </c>
      <c r="O872" s="93">
        <v>71</v>
      </c>
      <c r="P872" s="40">
        <v>15</v>
      </c>
      <c r="Q872" s="94">
        <f t="shared" si="697"/>
        <v>-23</v>
      </c>
      <c r="R872" s="95">
        <f t="shared" si="698"/>
        <v>-5.4631828978622329E-2</v>
      </c>
      <c r="S872" s="96">
        <v>233</v>
      </c>
      <c r="T872" s="96">
        <v>351</v>
      </c>
      <c r="U872" s="96">
        <v>271</v>
      </c>
      <c r="V872" s="96">
        <v>347</v>
      </c>
      <c r="W872" s="96">
        <v>622</v>
      </c>
      <c r="X872" s="96">
        <v>855</v>
      </c>
      <c r="Y872" s="73">
        <f t="shared" si="656"/>
        <v>23.605150214592275</v>
      </c>
      <c r="Z872" s="73">
        <f t="shared" si="657"/>
        <v>58.974358974358978</v>
      </c>
      <c r="AA872" s="73">
        <f t="shared" si="658"/>
        <v>70.848708487084863</v>
      </c>
      <c r="AB872" s="73">
        <f t="shared" si="659"/>
        <v>64.147909967845663</v>
      </c>
      <c r="AC872" s="73">
        <f t="shared" si="660"/>
        <v>53.099415204678358</v>
      </c>
      <c r="AD872" s="97">
        <f t="shared" si="661"/>
        <v>223</v>
      </c>
      <c r="AE872" s="40">
        <f t="shared" si="662"/>
        <v>79</v>
      </c>
      <c r="AF872" s="98">
        <v>273</v>
      </c>
      <c r="AG872" s="98">
        <v>228</v>
      </c>
      <c r="AH872" s="98">
        <v>268</v>
      </c>
      <c r="AI872" s="98">
        <v>274</v>
      </c>
      <c r="AJ872" s="98">
        <v>77</v>
      </c>
      <c r="AK872" s="98">
        <v>73</v>
      </c>
      <c r="AL872" s="76">
        <v>15</v>
      </c>
      <c r="AM872" s="76">
        <v>25</v>
      </c>
      <c r="AN872" s="77">
        <v>35</v>
      </c>
      <c r="AO872" s="77">
        <v>161</v>
      </c>
      <c r="AP872" s="77">
        <v>103</v>
      </c>
      <c r="AQ872" s="77">
        <v>1</v>
      </c>
      <c r="AR872" s="77">
        <f t="shared" si="688"/>
        <v>300</v>
      </c>
      <c r="AS872" s="77">
        <v>7</v>
      </c>
      <c r="AT872" s="78">
        <v>71</v>
      </c>
      <c r="AU872" s="79">
        <v>71</v>
      </c>
      <c r="AV872" s="80">
        <f t="shared" si="663"/>
        <v>26.294820717131472</v>
      </c>
      <c r="AW872" s="80">
        <f t="shared" si="664"/>
        <v>47.601476014760145</v>
      </c>
      <c r="AX872" s="80">
        <f t="shared" si="665"/>
        <v>35.401459854014597</v>
      </c>
      <c r="AY872" s="81">
        <f t="shared" si="666"/>
        <v>15.350877192982457</v>
      </c>
      <c r="AZ872" s="81">
        <f t="shared" si="667"/>
        <v>60.074626865671647</v>
      </c>
      <c r="BA872" s="81">
        <f t="shared" si="668"/>
        <v>69.800569800569804</v>
      </c>
      <c r="BB872" s="81">
        <f t="shared" si="669"/>
        <v>65.58966074313409</v>
      </c>
      <c r="BC872" s="81">
        <f t="shared" si="670"/>
        <v>48.359240069084628</v>
      </c>
      <c r="BD872" s="82">
        <f t="shared" si="689"/>
        <v>106</v>
      </c>
      <c r="BE872" s="83">
        <v>14</v>
      </c>
      <c r="BF872" s="83">
        <v>21</v>
      </c>
      <c r="BG872" s="83">
        <v>35</v>
      </c>
      <c r="BH872" s="83">
        <v>156</v>
      </c>
      <c r="BI872" s="83">
        <v>120</v>
      </c>
      <c r="BJ872" s="83">
        <v>2</v>
      </c>
      <c r="BK872" s="77">
        <f t="shared" si="690"/>
        <v>313</v>
      </c>
      <c r="BL872" s="83">
        <f t="shared" si="671"/>
        <v>14</v>
      </c>
      <c r="BM872" s="84">
        <v>25</v>
      </c>
      <c r="BN872" s="83">
        <f t="shared" si="672"/>
        <v>21</v>
      </c>
      <c r="BO872" s="83">
        <f t="shared" si="673"/>
        <v>35</v>
      </c>
      <c r="BP872" s="83">
        <f t="shared" si="674"/>
        <v>156</v>
      </c>
      <c r="BQ872" s="83">
        <f t="shared" si="675"/>
        <v>120</v>
      </c>
      <c r="BR872" s="83">
        <f t="shared" si="676"/>
        <v>2</v>
      </c>
      <c r="BS872" s="77">
        <f t="shared" si="691"/>
        <v>313</v>
      </c>
      <c r="BT872" s="83">
        <f t="shared" si="677"/>
        <v>0</v>
      </c>
      <c r="BU872" s="77"/>
      <c r="BV872" s="83">
        <f t="shared" si="678"/>
        <v>0</v>
      </c>
      <c r="BW872" s="83">
        <f t="shared" si="679"/>
        <v>0</v>
      </c>
      <c r="BX872" s="83">
        <f t="shared" si="680"/>
        <v>0</v>
      </c>
      <c r="BY872" s="83">
        <f t="shared" si="681"/>
        <v>0</v>
      </c>
      <c r="BZ872" s="83">
        <f t="shared" si="682"/>
        <v>0</v>
      </c>
      <c r="CA872" s="77">
        <f t="shared" si="692"/>
        <v>0</v>
      </c>
      <c r="CC872" s="77"/>
      <c r="CI872" s="77">
        <f t="shared" si="693"/>
        <v>0</v>
      </c>
      <c r="CP872" s="77">
        <f t="shared" si="694"/>
        <v>0</v>
      </c>
      <c r="CQ872" s="85">
        <f t="shared" si="683"/>
        <v>0</v>
      </c>
      <c r="CR872" s="77"/>
      <c r="CS872" s="85">
        <f t="shared" si="650"/>
        <v>0</v>
      </c>
      <c r="CT872" s="85">
        <f t="shared" si="651"/>
        <v>0</v>
      </c>
      <c r="CU872" s="85">
        <f t="shared" si="652"/>
        <v>0</v>
      </c>
      <c r="CV872" s="85">
        <f t="shared" si="653"/>
        <v>0</v>
      </c>
      <c r="CW872" s="85">
        <f t="shared" si="649"/>
        <v>0</v>
      </c>
      <c r="CX872" s="77">
        <f t="shared" si="695"/>
        <v>0</v>
      </c>
      <c r="ET872" s="85">
        <v>13</v>
      </c>
      <c r="EU872" s="85">
        <v>16</v>
      </c>
      <c r="EV872" s="85">
        <v>17</v>
      </c>
      <c r="EW872" s="85">
        <v>111</v>
      </c>
      <c r="EX872" s="85">
        <v>89</v>
      </c>
      <c r="EY872" s="85">
        <v>1</v>
      </c>
      <c r="EZ872" s="85">
        <v>1</v>
      </c>
      <c r="FA872" s="85">
        <v>5</v>
      </c>
      <c r="FB872" s="85">
        <v>18</v>
      </c>
      <c r="FC872" s="85">
        <v>45</v>
      </c>
      <c r="FD872" s="85">
        <v>31</v>
      </c>
      <c r="FE872" s="85">
        <v>1</v>
      </c>
      <c r="FL872" s="86">
        <f t="shared" si="696"/>
        <v>43.399999999999977</v>
      </c>
      <c r="FM872" s="99">
        <f t="shared" si="684"/>
        <v>2</v>
      </c>
      <c r="FN872" s="99">
        <f t="shared" si="685"/>
        <v>0</v>
      </c>
      <c r="FO872" s="100">
        <f t="shared" si="686"/>
        <v>0.34</v>
      </c>
      <c r="FP872" s="100">
        <f t="shared" si="687"/>
        <v>0</v>
      </c>
      <c r="FQ872" s="101">
        <v>0.27303809532622075</v>
      </c>
      <c r="FR872" s="101">
        <v>0.15892137203385809</v>
      </c>
      <c r="FS872" s="101">
        <v>0.27513368983957232</v>
      </c>
      <c r="FT872" s="100" t="s">
        <v>2194</v>
      </c>
      <c r="FU872" s="100" t="s">
        <v>1510</v>
      </c>
      <c r="FV872" s="100" t="s">
        <v>1717</v>
      </c>
      <c r="FW872" s="100" t="s">
        <v>2352</v>
      </c>
      <c r="FX872" s="100" t="s">
        <v>1499</v>
      </c>
      <c r="FY872" s="100" t="s">
        <v>2051</v>
      </c>
      <c r="FZ872" s="100" t="s">
        <v>2140</v>
      </c>
      <c r="GA872" s="100" t="s">
        <v>1812</v>
      </c>
      <c r="GB872" s="100"/>
    </row>
    <row r="873" spans="1:184" hidden="1" x14ac:dyDescent="0.25">
      <c r="A873" s="32" t="s">
        <v>859</v>
      </c>
      <c r="B873" s="90" t="s">
        <v>861</v>
      </c>
      <c r="C873" s="41" t="str">
        <f>'[1]Özet tablo'!P872</f>
        <v>ŞIRNAK</v>
      </c>
      <c r="D873" s="41"/>
      <c r="E873" s="41"/>
      <c r="F873" s="41"/>
      <c r="G873" s="91">
        <v>184</v>
      </c>
      <c r="H873" s="91">
        <v>1047</v>
      </c>
      <c r="I873" s="91">
        <v>715</v>
      </c>
      <c r="J873" s="91">
        <v>1946</v>
      </c>
      <c r="K873" s="92">
        <v>208</v>
      </c>
      <c r="L873" s="92">
        <v>1018</v>
      </c>
      <c r="M873" s="92">
        <v>789</v>
      </c>
      <c r="N873" s="92">
        <v>2015</v>
      </c>
      <c r="O873" s="93">
        <v>582</v>
      </c>
      <c r="P873" s="40">
        <v>51</v>
      </c>
      <c r="Q873" s="94">
        <f t="shared" si="697"/>
        <v>69</v>
      </c>
      <c r="R873" s="95">
        <f t="shared" si="698"/>
        <v>3.5457348406988692E-2</v>
      </c>
      <c r="S873" s="96">
        <v>3052</v>
      </c>
      <c r="T873" s="96">
        <v>3740</v>
      </c>
      <c r="U873" s="96">
        <v>3012</v>
      </c>
      <c r="V873" s="96">
        <v>4055</v>
      </c>
      <c r="W873" s="96">
        <v>6752</v>
      </c>
      <c r="X873" s="96">
        <v>9804</v>
      </c>
      <c r="Y873" s="73">
        <f t="shared" si="656"/>
        <v>6.8152031454783755</v>
      </c>
      <c r="Z873" s="73">
        <f t="shared" si="657"/>
        <v>27.219251336898399</v>
      </c>
      <c r="AA873" s="73">
        <f t="shared" si="658"/>
        <v>43.82470119521912</v>
      </c>
      <c r="AB873" s="73">
        <f t="shared" si="659"/>
        <v>34.626777251184834</v>
      </c>
      <c r="AC873" s="73">
        <f t="shared" si="660"/>
        <v>25.968992248062015</v>
      </c>
      <c r="AD873" s="97">
        <f t="shared" si="661"/>
        <v>4414</v>
      </c>
      <c r="AE873" s="40">
        <f t="shared" si="662"/>
        <v>1692</v>
      </c>
      <c r="AF873" s="98">
        <v>3752</v>
      </c>
      <c r="AG873" s="98">
        <v>2848</v>
      </c>
      <c r="AH873" s="98">
        <v>3797</v>
      </c>
      <c r="AI873" s="98">
        <v>2603</v>
      </c>
      <c r="AJ873" s="98">
        <v>1001</v>
      </c>
      <c r="AK873" s="98">
        <v>930</v>
      </c>
      <c r="AL873" s="76">
        <v>50</v>
      </c>
      <c r="AM873" s="76">
        <v>73</v>
      </c>
      <c r="AN873" s="77">
        <v>119</v>
      </c>
      <c r="AO873" s="77">
        <v>956</v>
      </c>
      <c r="AP873" s="77">
        <v>637</v>
      </c>
      <c r="AQ873" s="77">
        <v>12</v>
      </c>
      <c r="AR873" s="77">
        <f t="shared" si="688"/>
        <v>1724</v>
      </c>
      <c r="AS873" s="77">
        <v>61</v>
      </c>
      <c r="AT873" s="78">
        <v>494</v>
      </c>
      <c r="AU873" s="79">
        <v>883</v>
      </c>
      <c r="AV873" s="80">
        <f t="shared" si="663"/>
        <v>12.970097229866079</v>
      </c>
      <c r="AW873" s="80">
        <f t="shared" si="664"/>
        <v>24.125</v>
      </c>
      <c r="AX873" s="80">
        <f t="shared" si="665"/>
        <v>22.589320015366884</v>
      </c>
      <c r="AY873" s="81">
        <f t="shared" si="666"/>
        <v>4.1783707865168536</v>
      </c>
      <c r="AZ873" s="81">
        <f t="shared" si="667"/>
        <v>25.177771925204105</v>
      </c>
      <c r="BA873" s="81">
        <f t="shared" si="668"/>
        <v>55.882352941176471</v>
      </c>
      <c r="BB873" s="81">
        <f t="shared" si="669"/>
        <v>40.129712201053913</v>
      </c>
      <c r="BC873" s="81">
        <f t="shared" si="670"/>
        <v>33.059516429014259</v>
      </c>
      <c r="BD873" s="82">
        <f t="shared" si="689"/>
        <v>1590</v>
      </c>
      <c r="BE873" s="83">
        <v>50</v>
      </c>
      <c r="BF873" s="83">
        <v>97</v>
      </c>
      <c r="BG873" s="83">
        <v>118</v>
      </c>
      <c r="BH873" s="83">
        <v>919</v>
      </c>
      <c r="BI873" s="83">
        <v>784</v>
      </c>
      <c r="BJ873" s="83">
        <v>17</v>
      </c>
      <c r="BK873" s="77">
        <f t="shared" si="690"/>
        <v>1838</v>
      </c>
      <c r="BL873" s="83">
        <f t="shared" si="671"/>
        <v>49</v>
      </c>
      <c r="BM873" s="84">
        <v>71</v>
      </c>
      <c r="BN873" s="83">
        <f t="shared" si="672"/>
        <v>95</v>
      </c>
      <c r="BO873" s="83">
        <f t="shared" si="673"/>
        <v>117</v>
      </c>
      <c r="BP873" s="83">
        <f t="shared" si="674"/>
        <v>911</v>
      </c>
      <c r="BQ873" s="83">
        <f t="shared" si="675"/>
        <v>773</v>
      </c>
      <c r="BR873" s="83">
        <f t="shared" si="676"/>
        <v>17</v>
      </c>
      <c r="BS873" s="77">
        <f t="shared" si="691"/>
        <v>1818</v>
      </c>
      <c r="BT873" s="83">
        <f t="shared" si="677"/>
        <v>1</v>
      </c>
      <c r="BU873" s="77">
        <v>2</v>
      </c>
      <c r="BV873" s="83">
        <f t="shared" si="678"/>
        <v>2</v>
      </c>
      <c r="BW873" s="83">
        <f t="shared" si="679"/>
        <v>1</v>
      </c>
      <c r="BX873" s="83">
        <f t="shared" si="680"/>
        <v>8</v>
      </c>
      <c r="BY873" s="83">
        <f t="shared" si="681"/>
        <v>11</v>
      </c>
      <c r="BZ873" s="83">
        <f t="shared" si="682"/>
        <v>0</v>
      </c>
      <c r="CA873" s="77">
        <f t="shared" si="692"/>
        <v>20</v>
      </c>
      <c r="CC873" s="77"/>
      <c r="CI873" s="77">
        <f t="shared" si="693"/>
        <v>0</v>
      </c>
      <c r="CP873" s="77">
        <f t="shared" si="694"/>
        <v>0</v>
      </c>
      <c r="CQ873" s="85">
        <f t="shared" si="683"/>
        <v>0</v>
      </c>
      <c r="CR873" s="77"/>
      <c r="CS873" s="85">
        <f t="shared" si="650"/>
        <v>0</v>
      </c>
      <c r="CT873" s="85">
        <f t="shared" si="651"/>
        <v>0</v>
      </c>
      <c r="CU873" s="85">
        <f t="shared" si="652"/>
        <v>0</v>
      </c>
      <c r="CV873" s="85">
        <f t="shared" si="653"/>
        <v>0</v>
      </c>
      <c r="CW873" s="85">
        <f t="shared" si="649"/>
        <v>0</v>
      </c>
      <c r="CX873" s="77">
        <f t="shared" si="695"/>
        <v>0</v>
      </c>
      <c r="DV873" s="85">
        <v>1</v>
      </c>
      <c r="DW873" s="85">
        <v>2</v>
      </c>
      <c r="DX873" s="85">
        <v>1</v>
      </c>
      <c r="DY873" s="85">
        <v>8</v>
      </c>
      <c r="DZ873" s="85">
        <v>11</v>
      </c>
      <c r="EA873" s="85">
        <v>0</v>
      </c>
      <c r="ET873" s="85">
        <v>44</v>
      </c>
      <c r="EU873" s="85">
        <v>68</v>
      </c>
      <c r="EV873" s="85">
        <v>46</v>
      </c>
      <c r="EW873" s="85">
        <v>686</v>
      </c>
      <c r="EX873" s="85">
        <v>568</v>
      </c>
      <c r="EY873" s="85">
        <v>16</v>
      </c>
      <c r="EZ873" s="85">
        <v>5</v>
      </c>
      <c r="FA873" s="85">
        <v>27</v>
      </c>
      <c r="FB873" s="85">
        <v>71</v>
      </c>
      <c r="FC873" s="85">
        <v>225</v>
      </c>
      <c r="FD873" s="85">
        <v>205</v>
      </c>
      <c r="FE873" s="85">
        <v>1</v>
      </c>
      <c r="FL873" s="86">
        <f t="shared" si="696"/>
        <v>2381</v>
      </c>
      <c r="FM873" s="99">
        <f t="shared" si="684"/>
        <v>119</v>
      </c>
      <c r="FN873" s="99">
        <f t="shared" si="685"/>
        <v>23</v>
      </c>
      <c r="FO873" s="100">
        <f t="shared" si="686"/>
        <v>20.23</v>
      </c>
      <c r="FP873" s="100">
        <f t="shared" si="687"/>
        <v>3933</v>
      </c>
      <c r="FQ873" s="101">
        <v>1.2403386087596831E-2</v>
      </c>
      <c r="FR873" s="101">
        <v>8.1609025259307133E-2</v>
      </c>
      <c r="FS873" s="101">
        <v>6.5139123015128609E-3</v>
      </c>
      <c r="FT873" s="100" t="s">
        <v>1591</v>
      </c>
      <c r="FU873" s="100" t="s">
        <v>1592</v>
      </c>
      <c r="FV873" s="100" t="s">
        <v>1593</v>
      </c>
      <c r="FW873" s="100" t="s">
        <v>1426</v>
      </c>
      <c r="FX873" s="100" t="s">
        <v>1463</v>
      </c>
      <c r="FY873" s="100" t="s">
        <v>1594</v>
      </c>
      <c r="FZ873" s="100" t="s">
        <v>1557</v>
      </c>
      <c r="GA873" s="100" t="s">
        <v>1595</v>
      </c>
      <c r="GB873" s="100"/>
    </row>
    <row r="874" spans="1:184" hidden="1" x14ac:dyDescent="0.25">
      <c r="A874" s="32" t="s">
        <v>859</v>
      </c>
      <c r="B874" s="90" t="s">
        <v>862</v>
      </c>
      <c r="C874" s="41" t="str">
        <f>'[1]Özet tablo'!P873</f>
        <v>ŞIRNAK</v>
      </c>
      <c r="D874" s="41"/>
      <c r="E874" s="41"/>
      <c r="F874" s="41"/>
      <c r="G874" s="91">
        <v>82</v>
      </c>
      <c r="H874" s="91">
        <v>207</v>
      </c>
      <c r="I874" s="91">
        <v>94</v>
      </c>
      <c r="J874" s="91">
        <v>383</v>
      </c>
      <c r="K874" s="92">
        <v>69</v>
      </c>
      <c r="L874" s="92">
        <v>178</v>
      </c>
      <c r="M874" s="92">
        <v>93</v>
      </c>
      <c r="N874" s="92">
        <v>340</v>
      </c>
      <c r="O874" s="93">
        <v>79</v>
      </c>
      <c r="P874" s="40">
        <v>1</v>
      </c>
      <c r="Q874" s="94">
        <f t="shared" si="697"/>
        <v>-43</v>
      </c>
      <c r="R874" s="95">
        <f t="shared" si="698"/>
        <v>-0.1122715404699739</v>
      </c>
      <c r="S874" s="96">
        <v>199</v>
      </c>
      <c r="T874" s="96">
        <v>279</v>
      </c>
      <c r="U874" s="96">
        <v>214</v>
      </c>
      <c r="V874" s="96">
        <v>270</v>
      </c>
      <c r="W874" s="96">
        <v>493</v>
      </c>
      <c r="X874" s="96">
        <v>692</v>
      </c>
      <c r="Y874" s="73">
        <f t="shared" si="656"/>
        <v>34.673366834170857</v>
      </c>
      <c r="Z874" s="73">
        <f t="shared" si="657"/>
        <v>63.799283154121866</v>
      </c>
      <c r="AA874" s="73">
        <f t="shared" si="658"/>
        <v>79.90654205607477</v>
      </c>
      <c r="AB874" s="73">
        <f t="shared" si="659"/>
        <v>70.791075050709935</v>
      </c>
      <c r="AC874" s="73">
        <f t="shared" si="660"/>
        <v>60.404624277456641</v>
      </c>
      <c r="AD874" s="97">
        <f t="shared" si="661"/>
        <v>144</v>
      </c>
      <c r="AE874" s="40">
        <f t="shared" si="662"/>
        <v>43</v>
      </c>
      <c r="AF874" s="98">
        <v>284</v>
      </c>
      <c r="AG874" s="98">
        <v>239</v>
      </c>
      <c r="AH874" s="98">
        <v>261</v>
      </c>
      <c r="AI874" s="98">
        <v>221</v>
      </c>
      <c r="AJ874" s="98">
        <v>60</v>
      </c>
      <c r="AK874" s="98">
        <v>73</v>
      </c>
      <c r="AL874" s="76">
        <v>12</v>
      </c>
      <c r="AM874" s="76">
        <v>21</v>
      </c>
      <c r="AN874" s="77">
        <v>92</v>
      </c>
      <c r="AO874" s="77">
        <v>189</v>
      </c>
      <c r="AP874" s="77">
        <v>90</v>
      </c>
      <c r="AQ874" s="77">
        <v>1</v>
      </c>
      <c r="AR874" s="77">
        <f t="shared" si="688"/>
        <v>372</v>
      </c>
      <c r="AS874" s="77">
        <v>4</v>
      </c>
      <c r="AT874" s="78">
        <v>79</v>
      </c>
      <c r="AU874" s="79">
        <v>57</v>
      </c>
      <c r="AV874" s="80">
        <f t="shared" si="663"/>
        <v>38.913043478260867</v>
      </c>
      <c r="AW874" s="80">
        <f t="shared" si="664"/>
        <v>57.261410788381738</v>
      </c>
      <c r="AX874" s="80">
        <f t="shared" si="665"/>
        <v>39.366515837104075</v>
      </c>
      <c r="AY874" s="81">
        <f t="shared" si="666"/>
        <v>38.493723849372387</v>
      </c>
      <c r="AZ874" s="81">
        <f t="shared" si="667"/>
        <v>72.41379310344827</v>
      </c>
      <c r="BA874" s="81">
        <f t="shared" si="668"/>
        <v>80.42704626334519</v>
      </c>
      <c r="BB874" s="81">
        <f t="shared" si="669"/>
        <v>76.568265682656829</v>
      </c>
      <c r="BC874" s="81">
        <f t="shared" si="670"/>
        <v>61.15384615384616</v>
      </c>
      <c r="BD874" s="82">
        <f t="shared" si="689"/>
        <v>55</v>
      </c>
      <c r="BE874" s="83">
        <v>12</v>
      </c>
      <c r="BF874" s="83">
        <v>23</v>
      </c>
      <c r="BG874" s="83">
        <v>85</v>
      </c>
      <c r="BH874" s="83">
        <v>187</v>
      </c>
      <c r="BI874" s="83">
        <v>110</v>
      </c>
      <c r="BJ874" s="83">
        <v>1</v>
      </c>
      <c r="BK874" s="77">
        <f t="shared" si="690"/>
        <v>383</v>
      </c>
      <c r="BL874" s="83">
        <f t="shared" si="671"/>
        <v>12</v>
      </c>
      <c r="BM874" s="84">
        <v>21</v>
      </c>
      <c r="BN874" s="83">
        <f t="shared" si="672"/>
        <v>23</v>
      </c>
      <c r="BO874" s="83">
        <f t="shared" si="673"/>
        <v>85</v>
      </c>
      <c r="BP874" s="83">
        <f t="shared" si="674"/>
        <v>187</v>
      </c>
      <c r="BQ874" s="83">
        <f t="shared" si="675"/>
        <v>110</v>
      </c>
      <c r="BR874" s="83">
        <f t="shared" si="676"/>
        <v>1</v>
      </c>
      <c r="BS874" s="77">
        <f t="shared" si="691"/>
        <v>383</v>
      </c>
      <c r="BT874" s="83">
        <f t="shared" si="677"/>
        <v>0</v>
      </c>
      <c r="BU874" s="77"/>
      <c r="BV874" s="83">
        <f t="shared" si="678"/>
        <v>0</v>
      </c>
      <c r="BW874" s="83">
        <f t="shared" si="679"/>
        <v>0</v>
      </c>
      <c r="BX874" s="83">
        <f t="shared" si="680"/>
        <v>0</v>
      </c>
      <c r="BY874" s="83">
        <f t="shared" si="681"/>
        <v>0</v>
      </c>
      <c r="BZ874" s="83">
        <f t="shared" si="682"/>
        <v>0</v>
      </c>
      <c r="CA874" s="77">
        <f t="shared" si="692"/>
        <v>0</v>
      </c>
      <c r="CC874" s="77"/>
      <c r="CI874" s="77">
        <f t="shared" si="693"/>
        <v>0</v>
      </c>
      <c r="CP874" s="77">
        <f t="shared" si="694"/>
        <v>0</v>
      </c>
      <c r="CQ874" s="85">
        <f t="shared" si="683"/>
        <v>0</v>
      </c>
      <c r="CR874" s="77"/>
      <c r="CS874" s="85">
        <f t="shared" si="650"/>
        <v>0</v>
      </c>
      <c r="CT874" s="85">
        <f t="shared" si="651"/>
        <v>0</v>
      </c>
      <c r="CU874" s="85">
        <f t="shared" si="652"/>
        <v>0</v>
      </c>
      <c r="CV874" s="85">
        <f t="shared" si="653"/>
        <v>0</v>
      </c>
      <c r="CW874" s="85">
        <f t="shared" si="649"/>
        <v>0</v>
      </c>
      <c r="CX874" s="77">
        <f t="shared" si="695"/>
        <v>0</v>
      </c>
      <c r="ET874" s="85">
        <v>8</v>
      </c>
      <c r="EU874" s="85">
        <v>9</v>
      </c>
      <c r="EV874" s="85">
        <v>15</v>
      </c>
      <c r="EW874" s="85">
        <v>103</v>
      </c>
      <c r="EX874" s="85">
        <v>53</v>
      </c>
      <c r="EY874" s="85">
        <v>1</v>
      </c>
      <c r="EZ874" s="85">
        <v>4</v>
      </c>
      <c r="FA874" s="85">
        <v>14</v>
      </c>
      <c r="FB874" s="85">
        <v>70</v>
      </c>
      <c r="FC874" s="85">
        <v>84</v>
      </c>
      <c r="FD874" s="85">
        <v>57</v>
      </c>
      <c r="FE874" s="85">
        <v>0</v>
      </c>
      <c r="FL874" s="86">
        <f t="shared" si="696"/>
        <v>0</v>
      </c>
      <c r="FM874" s="99">
        <f t="shared" si="684"/>
        <v>0</v>
      </c>
      <c r="FN874" s="99">
        <f t="shared" si="685"/>
        <v>0</v>
      </c>
      <c r="FO874" s="100">
        <f t="shared" si="686"/>
        <v>0</v>
      </c>
      <c r="FP874" s="100">
        <f t="shared" si="687"/>
        <v>0</v>
      </c>
      <c r="FQ874" s="101">
        <v>9.2927713550887345E-2</v>
      </c>
      <c r="FR874" s="101">
        <v>9.5091299677765875E-2</v>
      </c>
      <c r="FS874" s="101">
        <v>0.13027624692385029</v>
      </c>
      <c r="FT874" s="100" t="s">
        <v>2319</v>
      </c>
      <c r="FU874" s="100" t="s">
        <v>1620</v>
      </c>
      <c r="FV874" s="100" t="s">
        <v>2176</v>
      </c>
      <c r="FW874" s="100" t="s">
        <v>1819</v>
      </c>
      <c r="FX874" s="100" t="s">
        <v>2044</v>
      </c>
      <c r="FY874" s="100" t="s">
        <v>2136</v>
      </c>
      <c r="FZ874" s="100" t="s">
        <v>2194</v>
      </c>
      <c r="GA874" s="100" t="s">
        <v>1859</v>
      </c>
      <c r="GB874" s="100"/>
    </row>
    <row r="875" spans="1:184" hidden="1" x14ac:dyDescent="0.25">
      <c r="A875" s="32" t="s">
        <v>859</v>
      </c>
      <c r="B875" s="90" t="s">
        <v>863</v>
      </c>
      <c r="C875" s="41" t="str">
        <f>'[1]Özet tablo'!P874</f>
        <v>ŞIRNAK</v>
      </c>
      <c r="D875" s="41"/>
      <c r="E875" s="41"/>
      <c r="F875" s="41"/>
      <c r="G875" s="91">
        <v>133</v>
      </c>
      <c r="H875" s="91">
        <v>737</v>
      </c>
      <c r="I875" s="91">
        <v>477</v>
      </c>
      <c r="J875" s="91">
        <v>1347</v>
      </c>
      <c r="K875" s="92">
        <v>258</v>
      </c>
      <c r="L875" s="92">
        <v>982</v>
      </c>
      <c r="M875" s="92">
        <v>541</v>
      </c>
      <c r="N875" s="92">
        <v>1781</v>
      </c>
      <c r="O875" s="93">
        <v>462</v>
      </c>
      <c r="P875" s="40">
        <v>25</v>
      </c>
      <c r="Q875" s="94">
        <f t="shared" si="697"/>
        <v>434</v>
      </c>
      <c r="R875" s="95">
        <f t="shared" si="698"/>
        <v>0.32219747587230885</v>
      </c>
      <c r="S875" s="96">
        <v>1494</v>
      </c>
      <c r="T875" s="96">
        <v>2095</v>
      </c>
      <c r="U875" s="96">
        <v>1603</v>
      </c>
      <c r="V875" s="96">
        <v>2165</v>
      </c>
      <c r="W875" s="96">
        <v>3698</v>
      </c>
      <c r="X875" s="96">
        <v>5192</v>
      </c>
      <c r="Y875" s="73">
        <f t="shared" si="656"/>
        <v>17.269076305220885</v>
      </c>
      <c r="Z875" s="73">
        <f t="shared" si="657"/>
        <v>46.873508353221958</v>
      </c>
      <c r="AA875" s="73">
        <f t="shared" si="658"/>
        <v>61.010605115408609</v>
      </c>
      <c r="AB875" s="73">
        <f t="shared" si="659"/>
        <v>53.001622498647919</v>
      </c>
      <c r="AC875" s="73">
        <f t="shared" si="660"/>
        <v>42.719568567026194</v>
      </c>
      <c r="AD875" s="97">
        <f t="shared" si="661"/>
        <v>1738</v>
      </c>
      <c r="AE875" s="40">
        <f t="shared" si="662"/>
        <v>625</v>
      </c>
      <c r="AF875" s="98">
        <v>2047</v>
      </c>
      <c r="AG875" s="98">
        <v>1454</v>
      </c>
      <c r="AH875" s="98">
        <v>2020</v>
      </c>
      <c r="AI875" s="98">
        <v>1508</v>
      </c>
      <c r="AJ875" s="98">
        <v>557</v>
      </c>
      <c r="AK875" s="98">
        <v>523</v>
      </c>
      <c r="AL875" s="76">
        <v>65</v>
      </c>
      <c r="AM875" s="76">
        <v>81</v>
      </c>
      <c r="AN875" s="77">
        <v>219</v>
      </c>
      <c r="AO875" s="77">
        <v>947</v>
      </c>
      <c r="AP875" s="77">
        <v>541</v>
      </c>
      <c r="AQ875" s="77">
        <v>8</v>
      </c>
      <c r="AR875" s="77">
        <f t="shared" si="688"/>
        <v>1715</v>
      </c>
      <c r="AS875" s="77">
        <v>34</v>
      </c>
      <c r="AT875" s="78">
        <v>384</v>
      </c>
      <c r="AU875" s="79">
        <v>499</v>
      </c>
      <c r="AV875" s="80">
        <f t="shared" si="663"/>
        <v>24.780553679945982</v>
      </c>
      <c r="AW875" s="80">
        <f t="shared" si="664"/>
        <v>41.439909297052154</v>
      </c>
      <c r="AX875" s="80">
        <f t="shared" si="665"/>
        <v>34.151193633952253</v>
      </c>
      <c r="AY875" s="81">
        <f t="shared" si="666"/>
        <v>15.061898211829435</v>
      </c>
      <c r="AZ875" s="81">
        <f t="shared" si="667"/>
        <v>46.881188118811878</v>
      </c>
      <c r="BA875" s="81">
        <f t="shared" si="668"/>
        <v>68.958837772397104</v>
      </c>
      <c r="BB875" s="81">
        <f t="shared" si="669"/>
        <v>58.041615667074666</v>
      </c>
      <c r="BC875" s="81">
        <f t="shared" si="670"/>
        <v>46.689400397840295</v>
      </c>
      <c r="BD875" s="82">
        <f t="shared" si="689"/>
        <v>641</v>
      </c>
      <c r="BE875" s="83">
        <v>64</v>
      </c>
      <c r="BF875" s="83">
        <v>117</v>
      </c>
      <c r="BG875" s="83">
        <v>175</v>
      </c>
      <c r="BH875" s="83">
        <v>863</v>
      </c>
      <c r="BI875" s="83">
        <v>646</v>
      </c>
      <c r="BJ875" s="83">
        <v>12</v>
      </c>
      <c r="BK875" s="77">
        <f t="shared" si="690"/>
        <v>1696</v>
      </c>
      <c r="BL875" s="83">
        <f t="shared" si="671"/>
        <v>64</v>
      </c>
      <c r="BM875" s="84">
        <v>81</v>
      </c>
      <c r="BN875" s="83">
        <f t="shared" si="672"/>
        <v>117</v>
      </c>
      <c r="BO875" s="83">
        <f t="shared" si="673"/>
        <v>175</v>
      </c>
      <c r="BP875" s="83">
        <f t="shared" si="674"/>
        <v>863</v>
      </c>
      <c r="BQ875" s="83">
        <f t="shared" si="675"/>
        <v>646</v>
      </c>
      <c r="BR875" s="83">
        <f t="shared" si="676"/>
        <v>12</v>
      </c>
      <c r="BS875" s="77">
        <f t="shared" si="691"/>
        <v>1696</v>
      </c>
      <c r="BT875" s="83">
        <f t="shared" si="677"/>
        <v>0</v>
      </c>
      <c r="BU875" s="77"/>
      <c r="BV875" s="83">
        <f t="shared" si="678"/>
        <v>0</v>
      </c>
      <c r="BW875" s="83">
        <f t="shared" si="679"/>
        <v>0</v>
      </c>
      <c r="BX875" s="83">
        <f t="shared" si="680"/>
        <v>0</v>
      </c>
      <c r="BY875" s="83">
        <f t="shared" si="681"/>
        <v>0</v>
      </c>
      <c r="BZ875" s="83">
        <f t="shared" si="682"/>
        <v>0</v>
      </c>
      <c r="CA875" s="77">
        <f t="shared" si="692"/>
        <v>0</v>
      </c>
      <c r="CC875" s="77"/>
      <c r="CI875" s="77">
        <f t="shared" si="693"/>
        <v>0</v>
      </c>
      <c r="CP875" s="77">
        <f t="shared" si="694"/>
        <v>0</v>
      </c>
      <c r="CQ875" s="85">
        <f t="shared" si="683"/>
        <v>0</v>
      </c>
      <c r="CR875" s="77"/>
      <c r="CS875" s="85">
        <f t="shared" si="650"/>
        <v>0</v>
      </c>
      <c r="CT875" s="85">
        <f t="shared" si="651"/>
        <v>0</v>
      </c>
      <c r="CU875" s="85">
        <f t="shared" si="652"/>
        <v>0</v>
      </c>
      <c r="CV875" s="85">
        <f t="shared" si="653"/>
        <v>0</v>
      </c>
      <c r="CW875" s="85">
        <f t="shared" si="649"/>
        <v>0</v>
      </c>
      <c r="CX875" s="77">
        <f t="shared" si="695"/>
        <v>0</v>
      </c>
      <c r="ET875" s="85">
        <v>62</v>
      </c>
      <c r="EU875" s="85">
        <v>105</v>
      </c>
      <c r="EV875" s="85">
        <v>143</v>
      </c>
      <c r="EW875" s="85">
        <v>769</v>
      </c>
      <c r="EX875" s="85">
        <v>560</v>
      </c>
      <c r="EY875" s="85">
        <v>12</v>
      </c>
      <c r="EZ875" s="85">
        <v>2</v>
      </c>
      <c r="FA875" s="85">
        <v>12</v>
      </c>
      <c r="FB875" s="85">
        <v>32</v>
      </c>
      <c r="FC875" s="85">
        <v>94</v>
      </c>
      <c r="FD875" s="85">
        <v>86</v>
      </c>
      <c r="FE875" s="85">
        <v>0</v>
      </c>
      <c r="FL875" s="86">
        <f t="shared" si="696"/>
        <v>589.59999999999991</v>
      </c>
      <c r="FM875" s="99">
        <f t="shared" si="684"/>
        <v>29</v>
      </c>
      <c r="FN875" s="99">
        <f t="shared" si="685"/>
        <v>5</v>
      </c>
      <c r="FO875" s="100">
        <f t="shared" si="686"/>
        <v>4.93</v>
      </c>
      <c r="FP875" s="100">
        <f t="shared" si="687"/>
        <v>855</v>
      </c>
      <c r="FQ875" s="101">
        <v>0.12266057884240548</v>
      </c>
      <c r="FR875" s="101">
        <v>6.551031534181391E-2</v>
      </c>
      <c r="FS875" s="101">
        <v>7.1423691439287063E-2</v>
      </c>
      <c r="FT875" s="100" t="s">
        <v>1414</v>
      </c>
      <c r="FU875" s="100" t="s">
        <v>2328</v>
      </c>
      <c r="FV875" s="100" t="s">
        <v>2275</v>
      </c>
      <c r="FW875" s="100" t="s">
        <v>1958</v>
      </c>
      <c r="FX875" s="100" t="s">
        <v>1856</v>
      </c>
      <c r="FY875" s="100" t="s">
        <v>2333</v>
      </c>
      <c r="FZ875" s="100" t="s">
        <v>1734</v>
      </c>
      <c r="GA875" s="100" t="s">
        <v>2128</v>
      </c>
      <c r="GB875" s="100"/>
    </row>
    <row r="876" spans="1:184" ht="14.45" hidden="1" customHeight="1" x14ac:dyDescent="0.25">
      <c r="A876" s="32" t="s">
        <v>859</v>
      </c>
      <c r="B876" s="90" t="s">
        <v>1064</v>
      </c>
      <c r="C876" s="41" t="str">
        <f>'[1]Özet tablo'!P875</f>
        <v>ŞIRNAK</v>
      </c>
      <c r="D876" s="41"/>
      <c r="E876" s="41"/>
      <c r="F876" s="41"/>
      <c r="G876" s="91">
        <v>205</v>
      </c>
      <c r="H876" s="91">
        <v>933</v>
      </c>
      <c r="I876" s="91">
        <v>640</v>
      </c>
      <c r="J876" s="91">
        <v>1778</v>
      </c>
      <c r="K876" s="92">
        <v>166</v>
      </c>
      <c r="L876" s="92">
        <v>883</v>
      </c>
      <c r="M876" s="92">
        <v>773</v>
      </c>
      <c r="N876" s="92">
        <v>1822</v>
      </c>
      <c r="O876" s="93">
        <v>409</v>
      </c>
      <c r="P876" s="40">
        <v>63</v>
      </c>
      <c r="Q876" s="94">
        <f t="shared" si="697"/>
        <v>44</v>
      </c>
      <c r="R876" s="95">
        <f t="shared" si="698"/>
        <v>2.4746906636670417E-2</v>
      </c>
      <c r="S876" s="96">
        <v>1751</v>
      </c>
      <c r="T876" s="96">
        <v>2302</v>
      </c>
      <c r="U876" s="96">
        <v>1787</v>
      </c>
      <c r="V876" s="96">
        <v>2423</v>
      </c>
      <c r="W876" s="96">
        <v>4089</v>
      </c>
      <c r="X876" s="96">
        <v>5840</v>
      </c>
      <c r="Y876" s="73">
        <f t="shared" si="656"/>
        <v>9.480296973158195</v>
      </c>
      <c r="Z876" s="73">
        <f t="shared" si="657"/>
        <v>38.357949609035622</v>
      </c>
      <c r="AA876" s="73">
        <f t="shared" si="658"/>
        <v>62.618914381645219</v>
      </c>
      <c r="AB876" s="73">
        <f t="shared" si="659"/>
        <v>48.96062606994375</v>
      </c>
      <c r="AC876" s="73">
        <f t="shared" si="660"/>
        <v>37.123287671232873</v>
      </c>
      <c r="AD876" s="97">
        <f t="shared" si="661"/>
        <v>2087</v>
      </c>
      <c r="AE876" s="40">
        <f t="shared" si="662"/>
        <v>668</v>
      </c>
      <c r="AF876" s="98">
        <v>2221</v>
      </c>
      <c r="AG876" s="98">
        <v>1815</v>
      </c>
      <c r="AH876" s="98">
        <v>2175</v>
      </c>
      <c r="AI876" s="98">
        <v>1644</v>
      </c>
      <c r="AJ876" s="98">
        <v>632</v>
      </c>
      <c r="AK876" s="98">
        <v>611</v>
      </c>
      <c r="AL876" s="76">
        <v>43</v>
      </c>
      <c r="AM876" s="76">
        <v>78</v>
      </c>
      <c r="AN876" s="77">
        <v>178</v>
      </c>
      <c r="AO876" s="77">
        <v>795</v>
      </c>
      <c r="AP876" s="77">
        <v>695</v>
      </c>
      <c r="AQ876" s="77">
        <v>10</v>
      </c>
      <c r="AR876" s="77">
        <f t="shared" si="688"/>
        <v>1678</v>
      </c>
      <c r="AS876" s="77">
        <v>83</v>
      </c>
      <c r="AT876" s="78">
        <v>318</v>
      </c>
      <c r="AU876" s="79">
        <v>514</v>
      </c>
      <c r="AV876" s="80">
        <f t="shared" si="663"/>
        <v>23.128071697022261</v>
      </c>
      <c r="AW876" s="80">
        <f t="shared" si="664"/>
        <v>37.103953914637337</v>
      </c>
      <c r="AX876" s="80">
        <f t="shared" si="665"/>
        <v>37.834549878345499</v>
      </c>
      <c r="AY876" s="81">
        <f t="shared" si="666"/>
        <v>9.8071625344352604</v>
      </c>
      <c r="AZ876" s="81">
        <f t="shared" si="667"/>
        <v>36.551724137931032</v>
      </c>
      <c r="BA876" s="81">
        <f t="shared" si="668"/>
        <v>67.091388400702982</v>
      </c>
      <c r="BB876" s="81">
        <f t="shared" si="669"/>
        <v>52.1680521231184</v>
      </c>
      <c r="BC876" s="81">
        <f t="shared" si="670"/>
        <v>41.676851625519433</v>
      </c>
      <c r="BD876" s="82">
        <f t="shared" si="689"/>
        <v>749</v>
      </c>
      <c r="BE876" s="83">
        <v>43</v>
      </c>
      <c r="BF876" s="83">
        <v>95</v>
      </c>
      <c r="BG876" s="83">
        <v>153</v>
      </c>
      <c r="BH876" s="83">
        <v>726</v>
      </c>
      <c r="BI876" s="83">
        <v>717</v>
      </c>
      <c r="BJ876" s="83">
        <v>16</v>
      </c>
      <c r="BK876" s="77">
        <f t="shared" si="690"/>
        <v>1612</v>
      </c>
      <c r="BL876" s="83">
        <f t="shared" si="671"/>
        <v>40</v>
      </c>
      <c r="BM876" s="84">
        <v>73</v>
      </c>
      <c r="BN876" s="83">
        <f t="shared" si="672"/>
        <v>89</v>
      </c>
      <c r="BO876" s="83">
        <f t="shared" si="673"/>
        <v>141</v>
      </c>
      <c r="BP876" s="83">
        <f t="shared" si="674"/>
        <v>711</v>
      </c>
      <c r="BQ876" s="83">
        <f t="shared" si="675"/>
        <v>703</v>
      </c>
      <c r="BR876" s="83">
        <f t="shared" si="676"/>
        <v>15</v>
      </c>
      <c r="BS876" s="77">
        <f t="shared" si="691"/>
        <v>1570</v>
      </c>
      <c r="BT876" s="83">
        <f t="shared" si="677"/>
        <v>2</v>
      </c>
      <c r="BU876" s="77">
        <v>3</v>
      </c>
      <c r="BV876" s="83">
        <f t="shared" si="678"/>
        <v>3</v>
      </c>
      <c r="BW876" s="83">
        <f t="shared" si="679"/>
        <v>4</v>
      </c>
      <c r="BX876" s="83">
        <f t="shared" si="680"/>
        <v>11</v>
      </c>
      <c r="BY876" s="83">
        <f t="shared" si="681"/>
        <v>14</v>
      </c>
      <c r="BZ876" s="83">
        <f t="shared" si="682"/>
        <v>1</v>
      </c>
      <c r="CA876" s="77">
        <f t="shared" si="692"/>
        <v>30</v>
      </c>
      <c r="CB876" s="85">
        <v>1</v>
      </c>
      <c r="CC876" s="77">
        <v>2</v>
      </c>
      <c r="CD876" s="85">
        <v>3</v>
      </c>
      <c r="CE876" s="85">
        <v>8</v>
      </c>
      <c r="CF876" s="85">
        <v>4</v>
      </c>
      <c r="CG876" s="85">
        <v>0</v>
      </c>
      <c r="CH876" s="85">
        <v>0</v>
      </c>
      <c r="CI876" s="77">
        <f t="shared" si="693"/>
        <v>12</v>
      </c>
      <c r="CP876" s="77">
        <f t="shared" si="694"/>
        <v>0</v>
      </c>
      <c r="CQ876" s="85">
        <f t="shared" si="683"/>
        <v>0</v>
      </c>
      <c r="CR876" s="77"/>
      <c r="CS876" s="85">
        <f t="shared" si="650"/>
        <v>0</v>
      </c>
      <c r="CT876" s="85">
        <f t="shared" si="651"/>
        <v>0</v>
      </c>
      <c r="CU876" s="85">
        <f t="shared" si="652"/>
        <v>0</v>
      </c>
      <c r="CV876" s="85">
        <f t="shared" si="653"/>
        <v>0</v>
      </c>
      <c r="CW876" s="85">
        <f t="shared" si="649"/>
        <v>0</v>
      </c>
      <c r="CX876" s="77">
        <f t="shared" si="695"/>
        <v>0</v>
      </c>
      <c r="DV876" s="85">
        <v>2</v>
      </c>
      <c r="DW876" s="85">
        <v>3</v>
      </c>
      <c r="DX876" s="85">
        <v>4</v>
      </c>
      <c r="DY876" s="85">
        <v>11</v>
      </c>
      <c r="DZ876" s="85">
        <v>14</v>
      </c>
      <c r="EA876" s="85">
        <v>1</v>
      </c>
      <c r="ET876" s="85">
        <v>33</v>
      </c>
      <c r="EU876" s="85">
        <v>48</v>
      </c>
      <c r="EV876" s="85">
        <v>50</v>
      </c>
      <c r="EW876" s="85">
        <v>422</v>
      </c>
      <c r="EX876" s="85">
        <v>413</v>
      </c>
      <c r="EY876" s="85">
        <v>9</v>
      </c>
      <c r="EZ876" s="85">
        <v>7</v>
      </c>
      <c r="FA876" s="85">
        <v>41</v>
      </c>
      <c r="FB876" s="85">
        <v>91</v>
      </c>
      <c r="FC876" s="85">
        <v>289</v>
      </c>
      <c r="FD876" s="85">
        <v>290</v>
      </c>
      <c r="FE876" s="85">
        <v>6</v>
      </c>
      <c r="FL876" s="86">
        <f t="shared" si="696"/>
        <v>855.29999999999973</v>
      </c>
      <c r="FM876" s="99">
        <f t="shared" si="684"/>
        <v>42</v>
      </c>
      <c r="FN876" s="99">
        <f t="shared" si="685"/>
        <v>8</v>
      </c>
      <c r="FO876" s="100">
        <f t="shared" si="686"/>
        <v>7.14</v>
      </c>
      <c r="FP876" s="100">
        <f t="shared" si="687"/>
        <v>1368</v>
      </c>
      <c r="FQ876" s="101">
        <v>0.20512749519345799</v>
      </c>
      <c r="FR876" s="101">
        <v>9.641619578017642E-2</v>
      </c>
      <c r="FS876" s="101">
        <v>0.1224245042606936</v>
      </c>
      <c r="FT876" s="100" t="s">
        <v>1914</v>
      </c>
      <c r="FU876" s="100" t="s">
        <v>2186</v>
      </c>
      <c r="FV876" s="100" t="s">
        <v>2016</v>
      </c>
      <c r="FW876" s="100" t="s">
        <v>2198</v>
      </c>
      <c r="FX876" s="100" t="s">
        <v>2205</v>
      </c>
      <c r="FY876" s="100" t="s">
        <v>1710</v>
      </c>
      <c r="FZ876" s="100" t="s">
        <v>1480</v>
      </c>
      <c r="GA876" s="100" t="s">
        <v>2076</v>
      </c>
      <c r="GB876" s="100"/>
    </row>
    <row r="877" spans="1:184" hidden="1" x14ac:dyDescent="0.25">
      <c r="A877" s="32" t="s">
        <v>859</v>
      </c>
      <c r="B877" s="90" t="s">
        <v>864</v>
      </c>
      <c r="C877" s="41" t="str">
        <f>'[1]Özet tablo'!P876</f>
        <v>ŞIRNAK</v>
      </c>
      <c r="D877" s="41"/>
      <c r="E877" s="41"/>
      <c r="F877" s="41"/>
      <c r="G877" s="91">
        <v>194</v>
      </c>
      <c r="H877" s="91">
        <v>865</v>
      </c>
      <c r="I877" s="91">
        <v>609</v>
      </c>
      <c r="J877" s="91">
        <v>1668</v>
      </c>
      <c r="K877" s="92">
        <v>192</v>
      </c>
      <c r="L877" s="92">
        <v>942</v>
      </c>
      <c r="M877" s="92">
        <v>481</v>
      </c>
      <c r="N877" s="92">
        <v>1615</v>
      </c>
      <c r="O877" s="93">
        <v>776</v>
      </c>
      <c r="P877" s="40">
        <v>31</v>
      </c>
      <c r="Q877" s="94">
        <f t="shared" si="697"/>
        <v>-53</v>
      </c>
      <c r="R877" s="95">
        <f t="shared" si="698"/>
        <v>-3.1774580335731412E-2</v>
      </c>
      <c r="S877" s="96">
        <v>2548</v>
      </c>
      <c r="T877" s="96">
        <v>3313</v>
      </c>
      <c r="U877" s="96">
        <v>2488</v>
      </c>
      <c r="V877" s="96">
        <v>3399</v>
      </c>
      <c r="W877" s="96">
        <v>5801</v>
      </c>
      <c r="X877" s="96">
        <v>8349</v>
      </c>
      <c r="Y877" s="73">
        <f t="shared" si="656"/>
        <v>7.5353218210361064</v>
      </c>
      <c r="Z877" s="73">
        <f t="shared" si="657"/>
        <v>28.433444008451552</v>
      </c>
      <c r="AA877" s="73">
        <f t="shared" si="658"/>
        <v>49.276527331189712</v>
      </c>
      <c r="AB877" s="73">
        <f t="shared" si="659"/>
        <v>37.372866747112568</v>
      </c>
      <c r="AC877" s="73">
        <f t="shared" si="660"/>
        <v>28.266858306383995</v>
      </c>
      <c r="AD877" s="97">
        <f t="shared" si="661"/>
        <v>3633</v>
      </c>
      <c r="AE877" s="40">
        <f t="shared" si="662"/>
        <v>1262</v>
      </c>
      <c r="AF877" s="98">
        <v>3305</v>
      </c>
      <c r="AG877" s="98">
        <v>2537</v>
      </c>
      <c r="AH877" s="98">
        <v>3231</v>
      </c>
      <c r="AI877" s="98">
        <v>2327</v>
      </c>
      <c r="AJ877" s="98">
        <v>875</v>
      </c>
      <c r="AK877" s="98">
        <v>780</v>
      </c>
      <c r="AL877" s="76">
        <v>42</v>
      </c>
      <c r="AM877" s="76">
        <v>68</v>
      </c>
      <c r="AN877" s="77">
        <v>184</v>
      </c>
      <c r="AO877" s="77">
        <v>865</v>
      </c>
      <c r="AP877" s="77">
        <v>408</v>
      </c>
      <c r="AQ877" s="77">
        <v>2</v>
      </c>
      <c r="AR877" s="77">
        <f t="shared" si="688"/>
        <v>1459</v>
      </c>
      <c r="AS877" s="77">
        <v>18</v>
      </c>
      <c r="AT877" s="78">
        <v>547</v>
      </c>
      <c r="AU877" s="79">
        <v>816</v>
      </c>
      <c r="AV877" s="80">
        <f t="shared" si="663"/>
        <v>11.842105263157894</v>
      </c>
      <c r="AW877" s="80">
        <f t="shared" si="664"/>
        <v>22.616048938467074</v>
      </c>
      <c r="AX877" s="80">
        <f t="shared" si="665"/>
        <v>16.84572410829394</v>
      </c>
      <c r="AY877" s="81">
        <f t="shared" si="666"/>
        <v>7.2526606227828143</v>
      </c>
      <c r="AZ877" s="81">
        <f t="shared" si="667"/>
        <v>26.77189724543485</v>
      </c>
      <c r="BA877" s="81">
        <f t="shared" si="668"/>
        <v>55.309181761399131</v>
      </c>
      <c r="BB877" s="81">
        <f t="shared" si="669"/>
        <v>40.976216384268618</v>
      </c>
      <c r="BC877" s="81">
        <f t="shared" si="670"/>
        <v>34.065168147760936</v>
      </c>
      <c r="BD877" s="82">
        <f t="shared" si="689"/>
        <v>1431</v>
      </c>
      <c r="BE877" s="83">
        <v>42</v>
      </c>
      <c r="BF877" s="83">
        <v>89</v>
      </c>
      <c r="BG877" s="83">
        <v>160</v>
      </c>
      <c r="BH877" s="83">
        <v>849</v>
      </c>
      <c r="BI877" s="83">
        <v>535</v>
      </c>
      <c r="BJ877" s="83">
        <v>8</v>
      </c>
      <c r="BK877" s="77">
        <f t="shared" si="690"/>
        <v>1552</v>
      </c>
      <c r="BL877" s="83">
        <f t="shared" si="671"/>
        <v>40</v>
      </c>
      <c r="BM877" s="84">
        <v>64</v>
      </c>
      <c r="BN877" s="83">
        <f t="shared" si="672"/>
        <v>87</v>
      </c>
      <c r="BO877" s="83">
        <f t="shared" si="673"/>
        <v>160</v>
      </c>
      <c r="BP877" s="83">
        <f t="shared" si="674"/>
        <v>835</v>
      </c>
      <c r="BQ877" s="83">
        <f t="shared" si="675"/>
        <v>528</v>
      </c>
      <c r="BR877" s="83">
        <f t="shared" si="676"/>
        <v>8</v>
      </c>
      <c r="BS877" s="77">
        <f t="shared" si="691"/>
        <v>1531</v>
      </c>
      <c r="BT877" s="83">
        <f t="shared" si="677"/>
        <v>2</v>
      </c>
      <c r="BU877" s="77">
        <v>4</v>
      </c>
      <c r="BV877" s="83">
        <f t="shared" si="678"/>
        <v>2</v>
      </c>
      <c r="BW877" s="83">
        <f t="shared" si="679"/>
        <v>0</v>
      </c>
      <c r="BX877" s="83">
        <f t="shared" si="680"/>
        <v>14</v>
      </c>
      <c r="BY877" s="83">
        <f t="shared" si="681"/>
        <v>7</v>
      </c>
      <c r="BZ877" s="83">
        <f t="shared" si="682"/>
        <v>0</v>
      </c>
      <c r="CA877" s="77">
        <f t="shared" si="692"/>
        <v>21</v>
      </c>
      <c r="CC877" s="77"/>
      <c r="CI877" s="77">
        <f t="shared" si="693"/>
        <v>0</v>
      </c>
      <c r="CP877" s="77">
        <f t="shared" si="694"/>
        <v>0</v>
      </c>
      <c r="CQ877" s="85">
        <f t="shared" si="683"/>
        <v>0</v>
      </c>
      <c r="CR877" s="77"/>
      <c r="CS877" s="85">
        <f t="shared" si="650"/>
        <v>0</v>
      </c>
      <c r="CT877" s="85">
        <f t="shared" si="651"/>
        <v>0</v>
      </c>
      <c r="CU877" s="85">
        <f t="shared" si="652"/>
        <v>0</v>
      </c>
      <c r="CV877" s="85">
        <f t="shared" si="653"/>
        <v>0</v>
      </c>
      <c r="CW877" s="85">
        <f t="shared" si="649"/>
        <v>0</v>
      </c>
      <c r="CX877" s="77">
        <f t="shared" si="695"/>
        <v>0</v>
      </c>
      <c r="DV877" s="85">
        <v>2</v>
      </c>
      <c r="DW877" s="85">
        <v>2</v>
      </c>
      <c r="DX877" s="85">
        <v>0</v>
      </c>
      <c r="DY877" s="85">
        <v>14</v>
      </c>
      <c r="DZ877" s="85">
        <v>7</v>
      </c>
      <c r="EA877" s="85">
        <v>0</v>
      </c>
      <c r="ET877" s="85">
        <v>36</v>
      </c>
      <c r="EU877" s="85">
        <v>63</v>
      </c>
      <c r="EV877" s="85">
        <v>95</v>
      </c>
      <c r="EW877" s="85">
        <v>639</v>
      </c>
      <c r="EX877" s="85">
        <v>393</v>
      </c>
      <c r="EY877" s="85">
        <v>6</v>
      </c>
      <c r="EZ877" s="85">
        <v>4</v>
      </c>
      <c r="FA877" s="85">
        <v>24</v>
      </c>
      <c r="FB877" s="85">
        <v>65</v>
      </c>
      <c r="FC877" s="85">
        <v>196</v>
      </c>
      <c r="FD877" s="85">
        <v>135</v>
      </c>
      <c r="FE877" s="85">
        <v>2</v>
      </c>
      <c r="FL877" s="86">
        <f t="shared" si="696"/>
        <v>2068.6</v>
      </c>
      <c r="FM877" s="99">
        <f t="shared" si="684"/>
        <v>103</v>
      </c>
      <c r="FN877" s="99">
        <f t="shared" si="685"/>
        <v>20</v>
      </c>
      <c r="FO877" s="100">
        <f t="shared" si="686"/>
        <v>17.510000000000002</v>
      </c>
      <c r="FP877" s="100">
        <f t="shared" si="687"/>
        <v>3420</v>
      </c>
      <c r="FQ877" s="101">
        <v>5.7795537994889791E-3</v>
      </c>
      <c r="FR877" s="101">
        <v>6.4007355107331011E-3</v>
      </c>
      <c r="FS877" s="101">
        <v>6.7609007907515298E-2</v>
      </c>
      <c r="FT877" s="100" t="s">
        <v>1926</v>
      </c>
      <c r="FU877" s="100" t="s">
        <v>2224</v>
      </c>
      <c r="FV877" s="100" t="s">
        <v>1490</v>
      </c>
      <c r="FW877" s="100" t="s">
        <v>2209</v>
      </c>
      <c r="FX877" s="100" t="s">
        <v>1703</v>
      </c>
      <c r="FY877" s="100" t="s">
        <v>1756</v>
      </c>
      <c r="FZ877" s="100" t="s">
        <v>1900</v>
      </c>
      <c r="GA877" s="100" t="s">
        <v>2080</v>
      </c>
      <c r="GB877" s="100"/>
    </row>
    <row r="878" spans="1:184" hidden="1" x14ac:dyDescent="0.25">
      <c r="A878" s="32" t="s">
        <v>859</v>
      </c>
      <c r="B878" s="90" t="s">
        <v>865</v>
      </c>
      <c r="C878" s="41" t="str">
        <f>'[1]Özet tablo'!P877</f>
        <v>ŞIRNAK</v>
      </c>
      <c r="D878" s="41"/>
      <c r="E878" s="41"/>
      <c r="F878" s="41"/>
      <c r="G878" s="91">
        <v>42</v>
      </c>
      <c r="H878" s="91">
        <v>418</v>
      </c>
      <c r="I878" s="91">
        <v>279</v>
      </c>
      <c r="J878" s="91">
        <v>739</v>
      </c>
      <c r="K878" s="92">
        <v>80</v>
      </c>
      <c r="L878" s="92">
        <v>482</v>
      </c>
      <c r="M878" s="92">
        <v>255</v>
      </c>
      <c r="N878" s="92">
        <v>817</v>
      </c>
      <c r="O878" s="93">
        <v>213</v>
      </c>
      <c r="P878" s="40">
        <v>6</v>
      </c>
      <c r="Q878" s="94">
        <f t="shared" si="697"/>
        <v>78</v>
      </c>
      <c r="R878" s="95">
        <f t="shared" si="698"/>
        <v>0.10554803788903924</v>
      </c>
      <c r="S878" s="96">
        <v>659</v>
      </c>
      <c r="T878" s="96">
        <v>856</v>
      </c>
      <c r="U878" s="96">
        <v>647</v>
      </c>
      <c r="V878" s="96">
        <v>888</v>
      </c>
      <c r="W878" s="96">
        <v>1503</v>
      </c>
      <c r="X878" s="96">
        <v>2162</v>
      </c>
      <c r="Y878" s="73">
        <f t="shared" si="656"/>
        <v>12.139605462822459</v>
      </c>
      <c r="Z878" s="73">
        <f t="shared" si="657"/>
        <v>56.308411214953267</v>
      </c>
      <c r="AA878" s="73">
        <f t="shared" si="658"/>
        <v>71.406491499227201</v>
      </c>
      <c r="AB878" s="73">
        <f t="shared" si="659"/>
        <v>62.807717897538261</v>
      </c>
      <c r="AC878" s="73">
        <f t="shared" si="660"/>
        <v>47.363552266419987</v>
      </c>
      <c r="AD878" s="97">
        <f t="shared" si="661"/>
        <v>559</v>
      </c>
      <c r="AE878" s="40">
        <f t="shared" si="662"/>
        <v>185</v>
      </c>
      <c r="AF878" s="98">
        <v>842</v>
      </c>
      <c r="AG878" s="98">
        <v>695</v>
      </c>
      <c r="AH878" s="98">
        <v>855</v>
      </c>
      <c r="AI878" s="98">
        <v>624</v>
      </c>
      <c r="AJ878" s="98">
        <v>247</v>
      </c>
      <c r="AK878" s="98">
        <v>191</v>
      </c>
      <c r="AL878" s="76">
        <v>27</v>
      </c>
      <c r="AM878" s="76">
        <v>30</v>
      </c>
      <c r="AN878" s="77">
        <v>82</v>
      </c>
      <c r="AO878" s="77">
        <v>427</v>
      </c>
      <c r="AP878" s="77">
        <v>227</v>
      </c>
      <c r="AQ878" s="77">
        <v>6</v>
      </c>
      <c r="AR878" s="77">
        <f t="shared" si="688"/>
        <v>742</v>
      </c>
      <c r="AS878" s="77">
        <v>19</v>
      </c>
      <c r="AT878" s="78">
        <v>223</v>
      </c>
      <c r="AU878" s="79">
        <v>214</v>
      </c>
      <c r="AV878" s="80">
        <f t="shared" si="663"/>
        <v>22.441243366186505</v>
      </c>
      <c r="AW878" s="80">
        <f t="shared" si="664"/>
        <v>43.340094658553078</v>
      </c>
      <c r="AX878" s="80">
        <f t="shared" si="665"/>
        <v>34.294871794871796</v>
      </c>
      <c r="AY878" s="81">
        <f t="shared" si="666"/>
        <v>11.798561151079138</v>
      </c>
      <c r="AZ878" s="81">
        <f t="shared" si="667"/>
        <v>49.941520467836256</v>
      </c>
      <c r="BA878" s="81">
        <f t="shared" si="668"/>
        <v>76.234213547646377</v>
      </c>
      <c r="BB878" s="81">
        <f t="shared" si="669"/>
        <v>63.209733487833141</v>
      </c>
      <c r="BC878" s="81">
        <f t="shared" si="670"/>
        <v>47.637292464878669</v>
      </c>
      <c r="BD878" s="82">
        <f t="shared" si="689"/>
        <v>207</v>
      </c>
      <c r="BE878" s="83">
        <v>27</v>
      </c>
      <c r="BF878" s="83">
        <v>44</v>
      </c>
      <c r="BG878" s="83">
        <v>66</v>
      </c>
      <c r="BH878" s="83">
        <v>427</v>
      </c>
      <c r="BI878" s="83">
        <v>278</v>
      </c>
      <c r="BJ878" s="83">
        <v>4</v>
      </c>
      <c r="BK878" s="77">
        <f t="shared" si="690"/>
        <v>775</v>
      </c>
      <c r="BL878" s="83">
        <f t="shared" si="671"/>
        <v>27</v>
      </c>
      <c r="BM878" s="84">
        <v>30</v>
      </c>
      <c r="BN878" s="83">
        <f t="shared" si="672"/>
        <v>44</v>
      </c>
      <c r="BO878" s="83">
        <f t="shared" si="673"/>
        <v>66</v>
      </c>
      <c r="BP878" s="83">
        <f t="shared" si="674"/>
        <v>427</v>
      </c>
      <c r="BQ878" s="83">
        <f t="shared" si="675"/>
        <v>278</v>
      </c>
      <c r="BR878" s="83">
        <f t="shared" si="676"/>
        <v>4</v>
      </c>
      <c r="BS878" s="77">
        <f t="shared" si="691"/>
        <v>775</v>
      </c>
      <c r="BT878" s="83">
        <f t="shared" si="677"/>
        <v>0</v>
      </c>
      <c r="BU878" s="77"/>
      <c r="BV878" s="83">
        <f t="shared" si="678"/>
        <v>0</v>
      </c>
      <c r="BW878" s="83">
        <f t="shared" si="679"/>
        <v>0</v>
      </c>
      <c r="BX878" s="83">
        <f t="shared" si="680"/>
        <v>0</v>
      </c>
      <c r="BY878" s="83">
        <f t="shared" si="681"/>
        <v>0</v>
      </c>
      <c r="BZ878" s="83">
        <f t="shared" si="682"/>
        <v>0</v>
      </c>
      <c r="CA878" s="77">
        <f t="shared" si="692"/>
        <v>0</v>
      </c>
      <c r="CC878" s="77"/>
      <c r="CI878" s="77">
        <f t="shared" si="693"/>
        <v>0</v>
      </c>
      <c r="CP878" s="77">
        <f t="shared" si="694"/>
        <v>0</v>
      </c>
      <c r="CQ878" s="85">
        <f t="shared" si="683"/>
        <v>0</v>
      </c>
      <c r="CR878" s="77"/>
      <c r="CS878" s="85">
        <f t="shared" si="650"/>
        <v>0</v>
      </c>
      <c r="CT878" s="85">
        <f t="shared" si="651"/>
        <v>0</v>
      </c>
      <c r="CU878" s="85">
        <f t="shared" si="652"/>
        <v>0</v>
      </c>
      <c r="CV878" s="85">
        <f t="shared" si="653"/>
        <v>0</v>
      </c>
      <c r="CW878" s="85">
        <f t="shared" si="649"/>
        <v>0</v>
      </c>
      <c r="CX878" s="77">
        <f t="shared" si="695"/>
        <v>0</v>
      </c>
      <c r="ET878" s="85">
        <v>24</v>
      </c>
      <c r="EU878" s="85">
        <v>35</v>
      </c>
      <c r="EV878" s="85">
        <v>35</v>
      </c>
      <c r="EW878" s="85">
        <v>353</v>
      </c>
      <c r="EX878" s="85">
        <v>226</v>
      </c>
      <c r="EY878" s="85">
        <v>4</v>
      </c>
      <c r="EZ878" s="85">
        <v>3</v>
      </c>
      <c r="FA878" s="85">
        <v>9</v>
      </c>
      <c r="FB878" s="85">
        <v>31</v>
      </c>
      <c r="FC878" s="85">
        <v>74</v>
      </c>
      <c r="FD878" s="85">
        <v>52</v>
      </c>
      <c r="FE878" s="85">
        <v>0</v>
      </c>
      <c r="FL878" s="86">
        <f t="shared" si="696"/>
        <v>152.29999999999995</v>
      </c>
      <c r="FM878" s="99">
        <f t="shared" si="684"/>
        <v>7</v>
      </c>
      <c r="FN878" s="99">
        <f t="shared" si="685"/>
        <v>1</v>
      </c>
      <c r="FO878" s="100">
        <f t="shared" si="686"/>
        <v>1.19</v>
      </c>
      <c r="FP878" s="100">
        <f t="shared" si="687"/>
        <v>171</v>
      </c>
      <c r="FQ878" s="101">
        <v>0.40692947898533527</v>
      </c>
      <c r="FR878" s="101">
        <v>0.22810670083195791</v>
      </c>
      <c r="FS878" s="101">
        <v>0.18661983550701167</v>
      </c>
      <c r="FT878" s="100" t="s">
        <v>1488</v>
      </c>
      <c r="FU878" s="100" t="s">
        <v>1962</v>
      </c>
      <c r="FV878" s="100" t="s">
        <v>1651</v>
      </c>
      <c r="FW878" s="100" t="s">
        <v>1861</v>
      </c>
      <c r="FX878" s="100" t="s">
        <v>2356</v>
      </c>
      <c r="FY878" s="100" t="s">
        <v>1825</v>
      </c>
      <c r="FZ878" s="100" t="s">
        <v>1932</v>
      </c>
      <c r="GA878" s="100" t="s">
        <v>2200</v>
      </c>
      <c r="GB878" s="100"/>
    </row>
    <row r="879" spans="1:184" hidden="1" x14ac:dyDescent="0.25">
      <c r="A879" s="32" t="s">
        <v>866</v>
      </c>
      <c r="B879" s="90" t="s">
        <v>867</v>
      </c>
      <c r="C879" s="41" t="str">
        <f>'[1]Özet tablo'!P878</f>
        <v>TEKİRDAĞ</v>
      </c>
      <c r="D879" s="41"/>
      <c r="E879" s="41"/>
      <c r="F879" s="41"/>
      <c r="G879" s="91">
        <v>122</v>
      </c>
      <c r="H879" s="91">
        <v>670</v>
      </c>
      <c r="I879" s="91">
        <v>1573</v>
      </c>
      <c r="J879" s="91">
        <v>2365</v>
      </c>
      <c r="K879" s="92">
        <v>134</v>
      </c>
      <c r="L879" s="92">
        <v>497</v>
      </c>
      <c r="M879" s="92">
        <v>1202</v>
      </c>
      <c r="N879" s="92">
        <v>1833</v>
      </c>
      <c r="O879" s="93">
        <v>43</v>
      </c>
      <c r="P879" s="40">
        <v>275</v>
      </c>
      <c r="Q879" s="94">
        <f t="shared" si="697"/>
        <v>-532</v>
      </c>
      <c r="R879" s="95">
        <f t="shared" si="698"/>
        <v>-0.22494714587737843</v>
      </c>
      <c r="S879" s="96">
        <v>1693</v>
      </c>
      <c r="T879" s="96">
        <v>2209</v>
      </c>
      <c r="U879" s="96">
        <v>1764</v>
      </c>
      <c r="V879" s="96">
        <v>2301</v>
      </c>
      <c r="W879" s="96">
        <v>3973</v>
      </c>
      <c r="X879" s="96">
        <v>5666</v>
      </c>
      <c r="Y879" s="73">
        <f t="shared" si="656"/>
        <v>7.9149438865918489</v>
      </c>
      <c r="Z879" s="73">
        <f t="shared" si="657"/>
        <v>22.498868266183795</v>
      </c>
      <c r="AA879" s="73">
        <f t="shared" si="658"/>
        <v>54.98866213151927</v>
      </c>
      <c r="AB879" s="73">
        <f t="shared" si="659"/>
        <v>36.924238610621693</v>
      </c>
      <c r="AC879" s="73">
        <f t="shared" si="660"/>
        <v>28.256265442993296</v>
      </c>
      <c r="AD879" s="97">
        <f t="shared" si="661"/>
        <v>2506</v>
      </c>
      <c r="AE879" s="40">
        <f t="shared" si="662"/>
        <v>794</v>
      </c>
      <c r="AF879" s="98">
        <v>2448</v>
      </c>
      <c r="AG879" s="98">
        <v>1965</v>
      </c>
      <c r="AH879" s="98">
        <v>2460</v>
      </c>
      <c r="AI879" s="98">
        <v>1786</v>
      </c>
      <c r="AJ879" s="98">
        <v>568</v>
      </c>
      <c r="AK879" s="98">
        <v>568</v>
      </c>
      <c r="AL879" s="76">
        <v>30</v>
      </c>
      <c r="AM879" s="76">
        <v>98</v>
      </c>
      <c r="AN879" s="77">
        <v>181</v>
      </c>
      <c r="AO879" s="77">
        <v>647</v>
      </c>
      <c r="AP879" s="77">
        <v>1339</v>
      </c>
      <c r="AQ879" s="77">
        <v>42</v>
      </c>
      <c r="AR879" s="77">
        <f t="shared" si="688"/>
        <v>2209</v>
      </c>
      <c r="AS879" s="77">
        <v>347</v>
      </c>
      <c r="AT879" s="78">
        <v>40</v>
      </c>
      <c r="AU879" s="79">
        <v>157</v>
      </c>
      <c r="AV879" s="80">
        <f t="shared" si="663"/>
        <v>32.391362303385762</v>
      </c>
      <c r="AW879" s="80">
        <f t="shared" si="664"/>
        <v>39.59020254357042</v>
      </c>
      <c r="AX879" s="80">
        <f t="shared" si="665"/>
        <v>57.894736842105267</v>
      </c>
      <c r="AY879" s="81">
        <f t="shared" si="666"/>
        <v>9.2111959287531811</v>
      </c>
      <c r="AZ879" s="81">
        <f t="shared" si="667"/>
        <v>26.300813008130081</v>
      </c>
      <c r="BA879" s="81">
        <f t="shared" si="668"/>
        <v>65.250637213254038</v>
      </c>
      <c r="BB879" s="81">
        <f t="shared" si="669"/>
        <v>45.346904860822605</v>
      </c>
      <c r="BC879" s="81">
        <f t="shared" si="670"/>
        <v>39.754572817781892</v>
      </c>
      <c r="BD879" s="82">
        <f t="shared" si="689"/>
        <v>818</v>
      </c>
      <c r="BE879" s="83">
        <v>41</v>
      </c>
      <c r="BF879" s="83">
        <v>133</v>
      </c>
      <c r="BG879" s="83">
        <v>207</v>
      </c>
      <c r="BH879" s="83">
        <v>700</v>
      </c>
      <c r="BI879" s="83">
        <v>1446</v>
      </c>
      <c r="BJ879" s="83">
        <v>74</v>
      </c>
      <c r="BK879" s="77">
        <f t="shared" si="690"/>
        <v>2427</v>
      </c>
      <c r="BL879" s="83">
        <f t="shared" si="671"/>
        <v>23</v>
      </c>
      <c r="BM879" s="84">
        <v>61</v>
      </c>
      <c r="BN879" s="83">
        <f t="shared" si="672"/>
        <v>97</v>
      </c>
      <c r="BO879" s="83">
        <f t="shared" si="673"/>
        <v>108</v>
      </c>
      <c r="BP879" s="83">
        <f t="shared" si="674"/>
        <v>444</v>
      </c>
      <c r="BQ879" s="83">
        <f t="shared" si="675"/>
        <v>1307</v>
      </c>
      <c r="BR879" s="83">
        <f t="shared" si="676"/>
        <v>72</v>
      </c>
      <c r="BS879" s="77">
        <f t="shared" si="691"/>
        <v>1931</v>
      </c>
      <c r="BT879" s="83">
        <f t="shared" si="677"/>
        <v>4</v>
      </c>
      <c r="BU879" s="77">
        <v>29</v>
      </c>
      <c r="BV879" s="83">
        <f t="shared" si="678"/>
        <v>14</v>
      </c>
      <c r="BW879" s="83">
        <f t="shared" si="679"/>
        <v>52</v>
      </c>
      <c r="BX879" s="83">
        <f t="shared" si="680"/>
        <v>84</v>
      </c>
      <c r="BY879" s="83">
        <f t="shared" si="681"/>
        <v>72</v>
      </c>
      <c r="BZ879" s="83">
        <f t="shared" si="682"/>
        <v>1</v>
      </c>
      <c r="CA879" s="77">
        <f t="shared" si="692"/>
        <v>209</v>
      </c>
      <c r="CB879" s="85">
        <v>4</v>
      </c>
      <c r="CC879" s="77">
        <v>8</v>
      </c>
      <c r="CD879" s="85">
        <v>10</v>
      </c>
      <c r="CE879" s="85">
        <v>46</v>
      </c>
      <c r="CF879" s="85">
        <v>49</v>
      </c>
      <c r="CG879" s="85">
        <v>15</v>
      </c>
      <c r="CH879" s="85">
        <v>0</v>
      </c>
      <c r="CI879" s="77">
        <f t="shared" si="693"/>
        <v>110</v>
      </c>
      <c r="CP879" s="77">
        <f t="shared" si="694"/>
        <v>0</v>
      </c>
      <c r="CQ879" s="85">
        <f t="shared" si="683"/>
        <v>10</v>
      </c>
      <c r="CR879" s="77"/>
      <c r="CS879" s="85">
        <f t="shared" si="650"/>
        <v>12</v>
      </c>
      <c r="CT879" s="85">
        <f t="shared" si="651"/>
        <v>1</v>
      </c>
      <c r="CU879" s="85">
        <f t="shared" si="652"/>
        <v>123</v>
      </c>
      <c r="CV879" s="85">
        <f t="shared" si="653"/>
        <v>52</v>
      </c>
      <c r="CW879" s="85">
        <f t="shared" si="649"/>
        <v>1</v>
      </c>
      <c r="CX879" s="77">
        <f t="shared" si="695"/>
        <v>177</v>
      </c>
      <c r="CY879" s="85">
        <v>10</v>
      </c>
      <c r="CZ879" s="85">
        <v>12</v>
      </c>
      <c r="DA879" s="85">
        <v>1</v>
      </c>
      <c r="DB879" s="85">
        <v>123</v>
      </c>
      <c r="DC879" s="85">
        <v>52</v>
      </c>
      <c r="DD879" s="85">
        <v>1</v>
      </c>
      <c r="DP879" s="85">
        <v>1</v>
      </c>
      <c r="DQ879" s="85">
        <v>3</v>
      </c>
      <c r="DR879" s="85">
        <v>17</v>
      </c>
      <c r="DS879" s="85">
        <v>15</v>
      </c>
      <c r="DT879" s="85">
        <v>20</v>
      </c>
      <c r="DU879" s="85">
        <v>1</v>
      </c>
      <c r="EB879" s="85">
        <v>4</v>
      </c>
      <c r="EC879" s="85">
        <v>14</v>
      </c>
      <c r="ED879" s="85">
        <v>52</v>
      </c>
      <c r="EE879" s="85">
        <v>84</v>
      </c>
      <c r="EF879" s="85">
        <v>72</v>
      </c>
      <c r="EG879" s="85">
        <v>1</v>
      </c>
      <c r="EH879" s="85">
        <v>1</v>
      </c>
      <c r="EI879" s="85">
        <v>1</v>
      </c>
      <c r="EJ879" s="85">
        <v>0</v>
      </c>
      <c r="EK879" s="85">
        <v>0</v>
      </c>
      <c r="EL879" s="85">
        <v>3</v>
      </c>
      <c r="EM879" s="85">
        <v>0</v>
      </c>
      <c r="ET879" s="85">
        <v>17</v>
      </c>
      <c r="EU879" s="85">
        <v>59</v>
      </c>
      <c r="EV879" s="85">
        <v>5</v>
      </c>
      <c r="EW879" s="85">
        <v>186</v>
      </c>
      <c r="EX879" s="85">
        <v>954</v>
      </c>
      <c r="EY879" s="85">
        <v>52</v>
      </c>
      <c r="EZ879" s="85">
        <v>4</v>
      </c>
      <c r="FA879" s="85">
        <v>34</v>
      </c>
      <c r="FB879" s="85">
        <v>86</v>
      </c>
      <c r="FC879" s="85">
        <v>243</v>
      </c>
      <c r="FD879" s="85">
        <v>330</v>
      </c>
      <c r="FE879" s="85">
        <v>19</v>
      </c>
      <c r="FL879" s="86">
        <f t="shared" si="696"/>
        <v>904.19999999999982</v>
      </c>
      <c r="FM879" s="99">
        <f t="shared" si="684"/>
        <v>45</v>
      </c>
      <c r="FN879" s="99">
        <f t="shared" si="685"/>
        <v>9</v>
      </c>
      <c r="FO879" s="100">
        <f t="shared" si="686"/>
        <v>7.65</v>
      </c>
      <c r="FP879" s="100">
        <f t="shared" si="687"/>
        <v>1539</v>
      </c>
      <c r="FQ879" s="101">
        <v>0.2731668095264092</v>
      </c>
      <c r="FR879" s="101">
        <v>0.16071782468543591</v>
      </c>
      <c r="FS879" s="101">
        <v>0.14399190850687413</v>
      </c>
      <c r="FT879" s="100" t="s">
        <v>1912</v>
      </c>
      <c r="FU879" s="100" t="s">
        <v>1656</v>
      </c>
      <c r="FV879" s="100" t="s">
        <v>2015</v>
      </c>
      <c r="FW879" s="100" t="s">
        <v>1698</v>
      </c>
      <c r="FX879" s="100" t="s">
        <v>2165</v>
      </c>
      <c r="FY879" s="100" t="s">
        <v>2213</v>
      </c>
      <c r="FZ879" s="100" t="s">
        <v>2123</v>
      </c>
      <c r="GA879" s="100" t="s">
        <v>2024</v>
      </c>
      <c r="GB879" s="100"/>
    </row>
    <row r="880" spans="1:184" ht="15" hidden="1" customHeight="1" x14ac:dyDescent="0.25">
      <c r="A880" s="32" t="s">
        <v>866</v>
      </c>
      <c r="B880" s="90" t="s">
        <v>868</v>
      </c>
      <c r="C880" s="41" t="str">
        <f>'[1]Özet tablo'!P879</f>
        <v>TEKİRDAĞ</v>
      </c>
      <c r="D880" s="41"/>
      <c r="E880" s="41"/>
      <c r="F880" s="41"/>
      <c r="G880" s="91">
        <v>394</v>
      </c>
      <c r="H880" s="91">
        <v>1182</v>
      </c>
      <c r="I880" s="91">
        <v>2225</v>
      </c>
      <c r="J880" s="91">
        <v>3801</v>
      </c>
      <c r="K880" s="92">
        <v>409</v>
      </c>
      <c r="L880" s="92">
        <v>1124</v>
      </c>
      <c r="M880" s="92">
        <v>2122</v>
      </c>
      <c r="N880" s="92">
        <v>3655</v>
      </c>
      <c r="O880" s="93">
        <v>42</v>
      </c>
      <c r="P880" s="40">
        <v>571</v>
      </c>
      <c r="Q880" s="94">
        <f t="shared" si="697"/>
        <v>-146</v>
      </c>
      <c r="R880" s="95">
        <f t="shared" si="698"/>
        <v>-3.8410944488292555E-2</v>
      </c>
      <c r="S880" s="96">
        <v>2657</v>
      </c>
      <c r="T880" s="96">
        <v>3531</v>
      </c>
      <c r="U880" s="96">
        <v>2654</v>
      </c>
      <c r="V880" s="96">
        <v>3563</v>
      </c>
      <c r="W880" s="96">
        <v>6185</v>
      </c>
      <c r="X880" s="96">
        <v>8842</v>
      </c>
      <c r="Y880" s="73">
        <f t="shared" si="656"/>
        <v>15.393300715092209</v>
      </c>
      <c r="Z880" s="73">
        <f t="shared" si="657"/>
        <v>31.832342112715946</v>
      </c>
      <c r="AA880" s="73">
        <f t="shared" si="658"/>
        <v>60.022607385079127</v>
      </c>
      <c r="AB880" s="73">
        <f t="shared" si="659"/>
        <v>43.92886014551334</v>
      </c>
      <c r="AC880" s="73">
        <f t="shared" si="660"/>
        <v>35.35399230943225</v>
      </c>
      <c r="AD880" s="97">
        <f t="shared" si="661"/>
        <v>3468</v>
      </c>
      <c r="AE880" s="40">
        <f t="shared" si="662"/>
        <v>1061</v>
      </c>
      <c r="AF880" s="98">
        <v>3682</v>
      </c>
      <c r="AG880" s="98">
        <v>2886</v>
      </c>
      <c r="AH880" s="98">
        <v>3661</v>
      </c>
      <c r="AI880" s="98">
        <v>2683</v>
      </c>
      <c r="AJ880" s="98">
        <v>936</v>
      </c>
      <c r="AK880" s="98">
        <v>832</v>
      </c>
      <c r="AL880" s="76">
        <v>65</v>
      </c>
      <c r="AM880" s="76">
        <v>228</v>
      </c>
      <c r="AN880" s="77">
        <v>443</v>
      </c>
      <c r="AO880" s="77">
        <v>1227</v>
      </c>
      <c r="AP880" s="77">
        <v>2319</v>
      </c>
      <c r="AQ880" s="77">
        <v>139</v>
      </c>
      <c r="AR880" s="77">
        <f t="shared" si="688"/>
        <v>4128</v>
      </c>
      <c r="AS880" s="77">
        <v>759</v>
      </c>
      <c r="AT880" s="78">
        <v>33</v>
      </c>
      <c r="AU880" s="79">
        <v>133</v>
      </c>
      <c r="AV880" s="80">
        <f t="shared" si="663"/>
        <v>38.462919734243137</v>
      </c>
      <c r="AW880" s="80">
        <f t="shared" si="664"/>
        <v>46.12232030264817</v>
      </c>
      <c r="AX880" s="80">
        <f t="shared" si="665"/>
        <v>63.324636600819971</v>
      </c>
      <c r="AY880" s="81">
        <f t="shared" si="666"/>
        <v>15.34996534996535</v>
      </c>
      <c r="AZ880" s="81">
        <f t="shared" si="667"/>
        <v>33.515432941819171</v>
      </c>
      <c r="BA880" s="81">
        <f t="shared" si="668"/>
        <v>68.665377176015468</v>
      </c>
      <c r="BB880" s="81">
        <f t="shared" si="669"/>
        <v>50.989010989010985</v>
      </c>
      <c r="BC880" s="81">
        <f t="shared" si="670"/>
        <v>45.011529592621066</v>
      </c>
      <c r="BD880" s="82">
        <f t="shared" si="689"/>
        <v>1134</v>
      </c>
      <c r="BE880" s="83">
        <v>69</v>
      </c>
      <c r="BF880" s="83">
        <v>327</v>
      </c>
      <c r="BG880" s="83">
        <v>421</v>
      </c>
      <c r="BH880" s="83">
        <v>1402</v>
      </c>
      <c r="BI880" s="83">
        <v>2534</v>
      </c>
      <c r="BJ880" s="83">
        <v>254</v>
      </c>
      <c r="BK880" s="77">
        <f t="shared" si="690"/>
        <v>4611</v>
      </c>
      <c r="BL880" s="83">
        <f t="shared" si="671"/>
        <v>33</v>
      </c>
      <c r="BM880" s="84">
        <v>94</v>
      </c>
      <c r="BN880" s="83">
        <f t="shared" si="672"/>
        <v>148</v>
      </c>
      <c r="BO880" s="83">
        <f t="shared" si="673"/>
        <v>71</v>
      </c>
      <c r="BP880" s="83">
        <f t="shared" si="674"/>
        <v>670</v>
      </c>
      <c r="BQ880" s="83">
        <f t="shared" si="675"/>
        <v>1908</v>
      </c>
      <c r="BR880" s="83">
        <f t="shared" si="676"/>
        <v>235</v>
      </c>
      <c r="BS880" s="77">
        <f t="shared" si="691"/>
        <v>2884</v>
      </c>
      <c r="BT880" s="83">
        <f t="shared" si="677"/>
        <v>18</v>
      </c>
      <c r="BU880" s="77">
        <v>82</v>
      </c>
      <c r="BV880" s="83">
        <f t="shared" si="678"/>
        <v>71</v>
      </c>
      <c r="BW880" s="83">
        <f t="shared" si="679"/>
        <v>182</v>
      </c>
      <c r="BX880" s="83">
        <f t="shared" si="680"/>
        <v>317</v>
      </c>
      <c r="BY880" s="83">
        <f t="shared" si="681"/>
        <v>337</v>
      </c>
      <c r="BZ880" s="83">
        <f t="shared" si="682"/>
        <v>18</v>
      </c>
      <c r="CA880" s="77">
        <f t="shared" si="692"/>
        <v>854</v>
      </c>
      <c r="CB880" s="85">
        <v>17</v>
      </c>
      <c r="CC880" s="77">
        <v>52</v>
      </c>
      <c r="CD880" s="85">
        <v>46</v>
      </c>
      <c r="CE880" s="85">
        <v>168</v>
      </c>
      <c r="CF880" s="85">
        <v>181</v>
      </c>
      <c r="CG880" s="85">
        <v>110</v>
      </c>
      <c r="CH880" s="85">
        <v>1</v>
      </c>
      <c r="CI880" s="77">
        <f t="shared" si="693"/>
        <v>460</v>
      </c>
      <c r="CP880" s="77">
        <f t="shared" si="694"/>
        <v>0</v>
      </c>
      <c r="CQ880" s="85">
        <f t="shared" si="683"/>
        <v>1</v>
      </c>
      <c r="CR880" s="77"/>
      <c r="CS880" s="85">
        <f t="shared" si="650"/>
        <v>62</v>
      </c>
      <c r="CT880" s="85">
        <f t="shared" si="651"/>
        <v>0</v>
      </c>
      <c r="CU880" s="85">
        <f t="shared" si="652"/>
        <v>234</v>
      </c>
      <c r="CV880" s="85">
        <f t="shared" si="653"/>
        <v>179</v>
      </c>
      <c r="CW880" s="85">
        <f t="shared" si="649"/>
        <v>0</v>
      </c>
      <c r="CX880" s="77">
        <f t="shared" si="695"/>
        <v>413</v>
      </c>
      <c r="CY880" s="85">
        <v>1</v>
      </c>
      <c r="CZ880" s="85">
        <v>62</v>
      </c>
      <c r="DA880" s="85">
        <v>0</v>
      </c>
      <c r="DB880" s="85">
        <v>234</v>
      </c>
      <c r="DC880" s="85">
        <v>179</v>
      </c>
      <c r="DD880" s="85">
        <v>0</v>
      </c>
      <c r="DP880" s="85">
        <v>1</v>
      </c>
      <c r="DQ880" s="85">
        <v>4</v>
      </c>
      <c r="DR880" s="85">
        <v>14</v>
      </c>
      <c r="DS880" s="85">
        <v>18</v>
      </c>
      <c r="DT880" s="85">
        <v>12</v>
      </c>
      <c r="DU880" s="85">
        <v>2</v>
      </c>
      <c r="DV880" s="85">
        <v>5</v>
      </c>
      <c r="DW880" s="85">
        <v>16</v>
      </c>
      <c r="DX880" s="85">
        <v>10</v>
      </c>
      <c r="DY880" s="85">
        <v>56</v>
      </c>
      <c r="DZ880" s="85">
        <v>123</v>
      </c>
      <c r="EA880" s="85">
        <v>8</v>
      </c>
      <c r="EB880" s="85">
        <v>13</v>
      </c>
      <c r="EC880" s="85">
        <v>55</v>
      </c>
      <c r="ED880" s="85">
        <v>172</v>
      </c>
      <c r="EE880" s="85">
        <v>261</v>
      </c>
      <c r="EF880" s="85">
        <v>214</v>
      </c>
      <c r="EG880" s="85">
        <v>10</v>
      </c>
      <c r="EH880" s="85">
        <v>1</v>
      </c>
      <c r="EI880" s="85">
        <v>0</v>
      </c>
      <c r="EJ880" s="85">
        <v>0</v>
      </c>
      <c r="EK880" s="85">
        <v>2</v>
      </c>
      <c r="EL880" s="85">
        <v>1</v>
      </c>
      <c r="EM880" s="85">
        <v>1</v>
      </c>
      <c r="ET880" s="85">
        <v>26</v>
      </c>
      <c r="EU880" s="85">
        <v>91</v>
      </c>
      <c r="EV880" s="85">
        <v>11</v>
      </c>
      <c r="EW880" s="85">
        <v>227</v>
      </c>
      <c r="EX880" s="85">
        <v>1376</v>
      </c>
      <c r="EY880" s="85">
        <v>186</v>
      </c>
      <c r="EZ880" s="85">
        <v>5</v>
      </c>
      <c r="FA880" s="85">
        <v>53</v>
      </c>
      <c r="FB880" s="85">
        <v>46</v>
      </c>
      <c r="FC880" s="85">
        <v>423</v>
      </c>
      <c r="FD880" s="85">
        <v>519</v>
      </c>
      <c r="FE880" s="85">
        <v>46</v>
      </c>
      <c r="FL880" s="86">
        <f t="shared" si="696"/>
        <v>722.79999999999927</v>
      </c>
      <c r="FM880" s="99">
        <f t="shared" si="684"/>
        <v>36</v>
      </c>
      <c r="FN880" s="99">
        <f t="shared" si="685"/>
        <v>7</v>
      </c>
      <c r="FO880" s="100">
        <f t="shared" si="686"/>
        <v>6.12</v>
      </c>
      <c r="FP880" s="100">
        <f t="shared" si="687"/>
        <v>1197</v>
      </c>
      <c r="FQ880" s="101">
        <v>0.4803387047997581</v>
      </c>
      <c r="FR880" s="101">
        <v>0.28284015189510642</v>
      </c>
      <c r="FS880" s="101">
        <v>0.2070018540735083</v>
      </c>
      <c r="FT880" s="100" t="s">
        <v>1573</v>
      </c>
      <c r="FU880" s="100" t="s">
        <v>1540</v>
      </c>
      <c r="FV880" s="100" t="s">
        <v>1512</v>
      </c>
      <c r="FW880" s="100" t="s">
        <v>1827</v>
      </c>
      <c r="FX880" s="100" t="s">
        <v>1907</v>
      </c>
      <c r="FY880" s="100" t="s">
        <v>2114</v>
      </c>
      <c r="FZ880" s="100" t="s">
        <v>2264</v>
      </c>
      <c r="GA880" s="100" t="s">
        <v>2132</v>
      </c>
      <c r="GB880" s="100"/>
    </row>
    <row r="881" spans="1:184" hidden="1" x14ac:dyDescent="0.25">
      <c r="A881" s="105" t="s">
        <v>866</v>
      </c>
      <c r="B881" s="106" t="s">
        <v>869</v>
      </c>
      <c r="C881" s="41" t="str">
        <f>'[1]Özet tablo'!P880</f>
        <v>TEKİRDAĞ</v>
      </c>
      <c r="D881" s="41"/>
      <c r="E881" s="41"/>
      <c r="F881" s="41"/>
      <c r="G881" s="107">
        <v>0</v>
      </c>
      <c r="H881" s="107">
        <v>0</v>
      </c>
      <c r="I881" s="107">
        <v>0</v>
      </c>
      <c r="J881" s="107">
        <v>0</v>
      </c>
      <c r="K881" s="92">
        <v>43</v>
      </c>
      <c r="L881" s="92">
        <v>164</v>
      </c>
      <c r="M881" s="92">
        <v>409</v>
      </c>
      <c r="N881" s="92">
        <v>616</v>
      </c>
      <c r="O881" s="93">
        <v>30</v>
      </c>
      <c r="P881" s="40">
        <v>93</v>
      </c>
      <c r="Q881" s="94">
        <v>0</v>
      </c>
      <c r="R881" s="95">
        <v>0</v>
      </c>
      <c r="S881" s="96">
        <v>672</v>
      </c>
      <c r="T881" s="96">
        <v>791</v>
      </c>
      <c r="U881" s="96">
        <v>630</v>
      </c>
      <c r="V881" s="96">
        <v>798</v>
      </c>
      <c r="W881" s="96">
        <v>1421</v>
      </c>
      <c r="X881" s="96">
        <v>2093</v>
      </c>
      <c r="Y881" s="73">
        <f t="shared" si="656"/>
        <v>6.3988095238095237</v>
      </c>
      <c r="Z881" s="73">
        <f t="shared" si="657"/>
        <v>20.733249051833123</v>
      </c>
      <c r="AA881" s="73">
        <f t="shared" si="658"/>
        <v>54.920634920634924</v>
      </c>
      <c r="AB881" s="73">
        <f t="shared" si="659"/>
        <v>35.890218156228009</v>
      </c>
      <c r="AC881" s="73">
        <f t="shared" si="660"/>
        <v>26.421404682274247</v>
      </c>
      <c r="AD881" s="97">
        <f t="shared" si="661"/>
        <v>911</v>
      </c>
      <c r="AE881" s="40">
        <f t="shared" si="662"/>
        <v>284</v>
      </c>
      <c r="AF881" s="98">
        <v>860</v>
      </c>
      <c r="AG881" s="98">
        <v>670</v>
      </c>
      <c r="AH881" s="98">
        <v>847</v>
      </c>
      <c r="AI881" s="98">
        <v>628</v>
      </c>
      <c r="AJ881" s="98">
        <v>167</v>
      </c>
      <c r="AK881" s="98">
        <v>197</v>
      </c>
      <c r="AL881" s="76">
        <v>22</v>
      </c>
      <c r="AM881" s="76">
        <v>33</v>
      </c>
      <c r="AN881" s="77">
        <v>46</v>
      </c>
      <c r="AO881" s="77">
        <v>229</v>
      </c>
      <c r="AP881" s="77">
        <v>436</v>
      </c>
      <c r="AQ881" s="77">
        <v>11</v>
      </c>
      <c r="AR881" s="77">
        <f t="shared" si="688"/>
        <v>722</v>
      </c>
      <c r="AS881" s="77">
        <v>89</v>
      </c>
      <c r="AT881" s="78">
        <v>26</v>
      </c>
      <c r="AU881" s="79">
        <v>65</v>
      </c>
      <c r="AV881" s="80">
        <f t="shared" si="663"/>
        <v>31.124807395993837</v>
      </c>
      <c r="AW881" s="80">
        <f t="shared" si="664"/>
        <v>39.796610169491522</v>
      </c>
      <c r="AX881" s="80">
        <f t="shared" si="665"/>
        <v>57.00636942675159</v>
      </c>
      <c r="AY881" s="81">
        <f t="shared" si="666"/>
        <v>6.8656716417910451</v>
      </c>
      <c r="AZ881" s="81">
        <f t="shared" si="667"/>
        <v>27.036599763872495</v>
      </c>
      <c r="BA881" s="81">
        <f t="shared" si="668"/>
        <v>66.289308176100619</v>
      </c>
      <c r="BB881" s="81">
        <f t="shared" si="669"/>
        <v>46.041412911084045</v>
      </c>
      <c r="BC881" s="81">
        <f t="shared" si="670"/>
        <v>39.112627986348123</v>
      </c>
      <c r="BD881" s="82">
        <f t="shared" si="689"/>
        <v>268</v>
      </c>
      <c r="BE881" s="83">
        <v>21</v>
      </c>
      <c r="BF881" s="83">
        <v>40</v>
      </c>
      <c r="BG881" s="83">
        <v>38</v>
      </c>
      <c r="BH881" s="83">
        <v>210</v>
      </c>
      <c r="BI881" s="83">
        <v>443</v>
      </c>
      <c r="BJ881" s="83">
        <v>33</v>
      </c>
      <c r="BK881" s="77">
        <f t="shared" si="690"/>
        <v>724</v>
      </c>
      <c r="BL881" s="83">
        <f t="shared" si="671"/>
        <v>19</v>
      </c>
      <c r="BM881" s="84">
        <v>26</v>
      </c>
      <c r="BN881" s="83">
        <f t="shared" si="672"/>
        <v>38</v>
      </c>
      <c r="BO881" s="83">
        <f t="shared" si="673"/>
        <v>37</v>
      </c>
      <c r="BP881" s="83">
        <f t="shared" si="674"/>
        <v>190</v>
      </c>
      <c r="BQ881" s="83">
        <f t="shared" si="675"/>
        <v>426</v>
      </c>
      <c r="BR881" s="83">
        <f t="shared" si="676"/>
        <v>33</v>
      </c>
      <c r="BS881" s="77">
        <f t="shared" si="691"/>
        <v>686</v>
      </c>
      <c r="BT881" s="83">
        <f t="shared" si="677"/>
        <v>1</v>
      </c>
      <c r="BU881" s="77">
        <v>6</v>
      </c>
      <c r="BV881" s="83">
        <f t="shared" si="678"/>
        <v>1</v>
      </c>
      <c r="BW881" s="83">
        <f t="shared" si="679"/>
        <v>0</v>
      </c>
      <c r="BX881" s="83">
        <f t="shared" si="680"/>
        <v>8</v>
      </c>
      <c r="BY881" s="83">
        <f t="shared" si="681"/>
        <v>5</v>
      </c>
      <c r="BZ881" s="83">
        <f t="shared" si="682"/>
        <v>0</v>
      </c>
      <c r="CA881" s="77">
        <f t="shared" si="692"/>
        <v>13</v>
      </c>
      <c r="CC881" s="77"/>
      <c r="CI881" s="77">
        <f t="shared" si="693"/>
        <v>0</v>
      </c>
      <c r="CP881" s="77">
        <f t="shared" si="694"/>
        <v>0</v>
      </c>
      <c r="CQ881" s="85">
        <f t="shared" si="683"/>
        <v>1</v>
      </c>
      <c r="CR881" s="77">
        <v>1</v>
      </c>
      <c r="CS881" s="85">
        <f t="shared" si="650"/>
        <v>1</v>
      </c>
      <c r="CT881" s="85">
        <f t="shared" si="651"/>
        <v>1</v>
      </c>
      <c r="CU881" s="85">
        <f t="shared" si="652"/>
        <v>12</v>
      </c>
      <c r="CV881" s="85">
        <f t="shared" si="653"/>
        <v>12</v>
      </c>
      <c r="CW881" s="85">
        <f t="shared" si="649"/>
        <v>0</v>
      </c>
      <c r="CX881" s="77">
        <f t="shared" si="695"/>
        <v>25</v>
      </c>
      <c r="CY881" s="85">
        <v>1</v>
      </c>
      <c r="CZ881" s="85">
        <v>1</v>
      </c>
      <c r="DA881" s="85">
        <v>1</v>
      </c>
      <c r="DB881" s="85">
        <v>12</v>
      </c>
      <c r="DC881" s="85">
        <v>12</v>
      </c>
      <c r="DD881" s="85">
        <v>0</v>
      </c>
      <c r="DP881" s="85">
        <v>1</v>
      </c>
      <c r="DQ881" s="85">
        <v>1</v>
      </c>
      <c r="DR881" s="85">
        <v>5</v>
      </c>
      <c r="DS881" s="85">
        <v>10</v>
      </c>
      <c r="DT881" s="85">
        <v>0</v>
      </c>
      <c r="DU881" s="85">
        <v>0</v>
      </c>
      <c r="EB881" s="85">
        <v>1</v>
      </c>
      <c r="EC881" s="85">
        <v>1</v>
      </c>
      <c r="ED881" s="85">
        <v>0</v>
      </c>
      <c r="EE881" s="85">
        <v>8</v>
      </c>
      <c r="EF881" s="85">
        <v>5</v>
      </c>
      <c r="EG881" s="85">
        <v>0</v>
      </c>
      <c r="ET881" s="85">
        <v>17</v>
      </c>
      <c r="EU881" s="85">
        <v>31</v>
      </c>
      <c r="EV881" s="85">
        <v>8</v>
      </c>
      <c r="EW881" s="85">
        <v>127</v>
      </c>
      <c r="EX881" s="85">
        <v>379</v>
      </c>
      <c r="EY881" s="85">
        <v>30</v>
      </c>
      <c r="EZ881" s="85">
        <v>1</v>
      </c>
      <c r="FA881" s="85">
        <v>6</v>
      </c>
      <c r="FB881" s="85">
        <v>24</v>
      </c>
      <c r="FC881" s="85">
        <v>53</v>
      </c>
      <c r="FD881" s="85">
        <v>47</v>
      </c>
      <c r="FE881" s="85">
        <v>3</v>
      </c>
      <c r="FL881" s="86">
        <f t="shared" si="696"/>
        <v>330.5</v>
      </c>
      <c r="FM881" s="99">
        <f t="shared" si="684"/>
        <v>16</v>
      </c>
      <c r="FN881" s="99">
        <f t="shared" si="685"/>
        <v>3</v>
      </c>
      <c r="FO881" s="100">
        <f t="shared" si="686"/>
        <v>2.72</v>
      </c>
      <c r="FP881" s="100">
        <f t="shared" si="687"/>
        <v>513</v>
      </c>
      <c r="FQ881" s="101">
        <v>0.44227024073202065</v>
      </c>
      <c r="FR881" s="101">
        <v>0.41424684914774312</v>
      </c>
      <c r="FS881" s="101">
        <v>0.19129693135983222</v>
      </c>
      <c r="FT881" s="100" t="s">
        <v>1590</v>
      </c>
      <c r="FU881" s="100" t="s">
        <v>1557</v>
      </c>
      <c r="FV881" s="100" t="s">
        <v>1594</v>
      </c>
      <c r="FW881" s="100" t="s">
        <v>1777</v>
      </c>
      <c r="FX881" s="100" t="s">
        <v>1559</v>
      </c>
      <c r="FY881" s="100" t="s">
        <v>1899</v>
      </c>
      <c r="FZ881" s="100" t="s">
        <v>1687</v>
      </c>
      <c r="GA881" s="100" t="s">
        <v>2228</v>
      </c>
      <c r="GB881" s="100"/>
    </row>
    <row r="882" spans="1:184" hidden="1" x14ac:dyDescent="0.25">
      <c r="A882" s="32" t="s">
        <v>866</v>
      </c>
      <c r="B882" s="90" t="s">
        <v>870</v>
      </c>
      <c r="C882" s="41" t="str">
        <f>'[1]Özet tablo'!P881</f>
        <v>TEKİRDAĞ</v>
      </c>
      <c r="D882" s="41"/>
      <c r="E882" s="41"/>
      <c r="F882" s="41"/>
      <c r="G882" s="91">
        <v>30</v>
      </c>
      <c r="H882" s="91">
        <v>87</v>
      </c>
      <c r="I882" s="91">
        <v>195</v>
      </c>
      <c r="J882" s="91">
        <v>312</v>
      </c>
      <c r="K882" s="92">
        <v>28</v>
      </c>
      <c r="L882" s="92">
        <v>82</v>
      </c>
      <c r="M882" s="92">
        <v>196</v>
      </c>
      <c r="N882" s="92">
        <v>306</v>
      </c>
      <c r="O882" s="93">
        <v>11</v>
      </c>
      <c r="P882" s="40">
        <v>40</v>
      </c>
      <c r="Q882" s="94">
        <f>N882-J882</f>
        <v>-6</v>
      </c>
      <c r="R882" s="95">
        <f>(N882-J882)/J882</f>
        <v>-1.9230769230769232E-2</v>
      </c>
      <c r="S882" s="96">
        <v>244</v>
      </c>
      <c r="T882" s="96">
        <v>344</v>
      </c>
      <c r="U882" s="96">
        <v>253</v>
      </c>
      <c r="V882" s="96">
        <v>331</v>
      </c>
      <c r="W882" s="96">
        <v>597</v>
      </c>
      <c r="X882" s="96">
        <v>841</v>
      </c>
      <c r="Y882" s="73">
        <f t="shared" si="656"/>
        <v>11.475409836065573</v>
      </c>
      <c r="Z882" s="73">
        <f t="shared" si="657"/>
        <v>23.837209302325583</v>
      </c>
      <c r="AA882" s="73">
        <f t="shared" si="658"/>
        <v>66.007905138339922</v>
      </c>
      <c r="AB882" s="73">
        <f t="shared" si="659"/>
        <v>41.708542713567837</v>
      </c>
      <c r="AC882" s="73">
        <f t="shared" si="660"/>
        <v>32.936979785969086</v>
      </c>
      <c r="AD882" s="97">
        <f t="shared" si="661"/>
        <v>348</v>
      </c>
      <c r="AE882" s="40">
        <f t="shared" si="662"/>
        <v>86</v>
      </c>
      <c r="AF882" s="98">
        <v>327</v>
      </c>
      <c r="AG882" s="98">
        <v>284</v>
      </c>
      <c r="AH882" s="98">
        <v>314</v>
      </c>
      <c r="AI882" s="98">
        <v>261</v>
      </c>
      <c r="AJ882" s="98">
        <v>76</v>
      </c>
      <c r="AK882" s="98">
        <v>65</v>
      </c>
      <c r="AL882" s="76">
        <v>10</v>
      </c>
      <c r="AM882" s="76">
        <v>14</v>
      </c>
      <c r="AN882" s="77">
        <v>30</v>
      </c>
      <c r="AO882" s="77">
        <v>119</v>
      </c>
      <c r="AP882" s="77">
        <v>239</v>
      </c>
      <c r="AQ882" s="77">
        <v>21</v>
      </c>
      <c r="AR882" s="77">
        <f t="shared" si="688"/>
        <v>409</v>
      </c>
      <c r="AS882" s="77">
        <v>69</v>
      </c>
      <c r="AT882" s="78">
        <v>4</v>
      </c>
      <c r="AU882" s="79">
        <v>22</v>
      </c>
      <c r="AV882" s="80">
        <f t="shared" si="663"/>
        <v>40.550458715596335</v>
      </c>
      <c r="AW882" s="80">
        <f t="shared" si="664"/>
        <v>53.913043478260867</v>
      </c>
      <c r="AX882" s="80">
        <f t="shared" si="665"/>
        <v>73.180076628352481</v>
      </c>
      <c r="AY882" s="81">
        <f t="shared" si="666"/>
        <v>10.56338028169014</v>
      </c>
      <c r="AZ882" s="81">
        <f t="shared" si="667"/>
        <v>37.898089171974526</v>
      </c>
      <c r="BA882" s="81">
        <f t="shared" si="668"/>
        <v>78.63501483679525</v>
      </c>
      <c r="BB882" s="81">
        <f t="shared" si="669"/>
        <v>58.986175115207374</v>
      </c>
      <c r="BC882" s="81">
        <f t="shared" si="670"/>
        <v>47.504025764895331</v>
      </c>
      <c r="BD882" s="82">
        <f t="shared" si="689"/>
        <v>72</v>
      </c>
      <c r="BE882" s="83">
        <v>10</v>
      </c>
      <c r="BF882" s="83">
        <v>21</v>
      </c>
      <c r="BG882" s="83">
        <v>25</v>
      </c>
      <c r="BH882" s="83">
        <v>106</v>
      </c>
      <c r="BI882" s="83">
        <v>264</v>
      </c>
      <c r="BJ882" s="83">
        <v>27</v>
      </c>
      <c r="BK882" s="77">
        <f t="shared" si="690"/>
        <v>422</v>
      </c>
      <c r="BL882" s="83">
        <f t="shared" si="671"/>
        <v>9</v>
      </c>
      <c r="BM882" s="84">
        <v>13</v>
      </c>
      <c r="BN882" s="83">
        <f t="shared" si="672"/>
        <v>20</v>
      </c>
      <c r="BO882" s="83">
        <f t="shared" si="673"/>
        <v>25</v>
      </c>
      <c r="BP882" s="83">
        <f t="shared" si="674"/>
        <v>94</v>
      </c>
      <c r="BQ882" s="83">
        <f t="shared" si="675"/>
        <v>259</v>
      </c>
      <c r="BR882" s="83">
        <f t="shared" si="676"/>
        <v>26</v>
      </c>
      <c r="BS882" s="77">
        <f t="shared" si="691"/>
        <v>404</v>
      </c>
      <c r="BT882" s="83">
        <f t="shared" si="677"/>
        <v>0</v>
      </c>
      <c r="BU882" s="77"/>
      <c r="BV882" s="83">
        <f t="shared" si="678"/>
        <v>0</v>
      </c>
      <c r="BW882" s="83">
        <f t="shared" si="679"/>
        <v>0</v>
      </c>
      <c r="BX882" s="83">
        <f t="shared" si="680"/>
        <v>0</v>
      </c>
      <c r="BY882" s="83">
        <f t="shared" si="681"/>
        <v>0</v>
      </c>
      <c r="BZ882" s="83">
        <f t="shared" si="682"/>
        <v>0</v>
      </c>
      <c r="CA882" s="77">
        <f t="shared" si="692"/>
        <v>0</v>
      </c>
      <c r="CC882" s="77"/>
      <c r="CI882" s="77">
        <f t="shared" si="693"/>
        <v>0</v>
      </c>
      <c r="CP882" s="77">
        <f t="shared" si="694"/>
        <v>0</v>
      </c>
      <c r="CQ882" s="85">
        <f t="shared" si="683"/>
        <v>1</v>
      </c>
      <c r="CR882" s="77">
        <v>1</v>
      </c>
      <c r="CS882" s="85">
        <f t="shared" si="650"/>
        <v>1</v>
      </c>
      <c r="CT882" s="85">
        <f t="shared" si="651"/>
        <v>0</v>
      </c>
      <c r="CU882" s="85">
        <f t="shared" si="652"/>
        <v>12</v>
      </c>
      <c r="CV882" s="85">
        <f t="shared" si="653"/>
        <v>5</v>
      </c>
      <c r="CW882" s="85">
        <f t="shared" si="649"/>
        <v>1</v>
      </c>
      <c r="CX882" s="77">
        <f t="shared" si="695"/>
        <v>18</v>
      </c>
      <c r="CY882" s="85">
        <v>1</v>
      </c>
      <c r="CZ882" s="85">
        <v>1</v>
      </c>
      <c r="DA882" s="85">
        <v>0</v>
      </c>
      <c r="DB882" s="85">
        <v>12</v>
      </c>
      <c r="DC882" s="85">
        <v>5</v>
      </c>
      <c r="DD882" s="85">
        <v>1</v>
      </c>
      <c r="DP882" s="85">
        <v>1</v>
      </c>
      <c r="DQ882" s="85">
        <v>1</v>
      </c>
      <c r="DR882" s="85">
        <v>0</v>
      </c>
      <c r="DS882" s="85">
        <v>6</v>
      </c>
      <c r="DT882" s="85">
        <v>10</v>
      </c>
      <c r="DU882" s="85">
        <v>0</v>
      </c>
      <c r="ET882" s="85">
        <v>7</v>
      </c>
      <c r="EU882" s="85">
        <v>12</v>
      </c>
      <c r="EV882" s="85">
        <v>3</v>
      </c>
      <c r="EW882" s="85">
        <v>43</v>
      </c>
      <c r="EX882" s="85">
        <v>206</v>
      </c>
      <c r="EY882" s="85">
        <v>22</v>
      </c>
      <c r="EZ882" s="85">
        <v>1</v>
      </c>
      <c r="FA882" s="85">
        <v>7</v>
      </c>
      <c r="FB882" s="85">
        <v>22</v>
      </c>
      <c r="FC882" s="85">
        <v>45</v>
      </c>
      <c r="FD882" s="85">
        <v>43</v>
      </c>
      <c r="FE882" s="85">
        <v>4</v>
      </c>
      <c r="FL882" s="86">
        <f t="shared" si="696"/>
        <v>19.5</v>
      </c>
      <c r="FM882" s="99">
        <f t="shared" si="684"/>
        <v>0</v>
      </c>
      <c r="FN882" s="99">
        <f t="shared" si="685"/>
        <v>0</v>
      </c>
      <c r="FO882" s="100">
        <f t="shared" si="686"/>
        <v>0</v>
      </c>
      <c r="FP882" s="100">
        <f t="shared" si="687"/>
        <v>0</v>
      </c>
      <c r="FQ882" s="101">
        <v>0.50906310883129013</v>
      </c>
      <c r="FR882" s="101">
        <v>0.20992568622116572</v>
      </c>
      <c r="FS882" s="101">
        <v>9.9215644691222141E-2</v>
      </c>
      <c r="FT882" s="100" t="s">
        <v>1604</v>
      </c>
      <c r="FU882" s="100" t="s">
        <v>1806</v>
      </c>
      <c r="FV882" s="100" t="s">
        <v>1877</v>
      </c>
      <c r="FW882" s="100" t="s">
        <v>2315</v>
      </c>
      <c r="FX882" s="100" t="s">
        <v>2346</v>
      </c>
      <c r="FY882" s="100" t="s">
        <v>2352</v>
      </c>
      <c r="FZ882" s="100" t="s">
        <v>2206</v>
      </c>
      <c r="GA882" s="100" t="s">
        <v>2249</v>
      </c>
      <c r="GB882" s="100"/>
    </row>
    <row r="883" spans="1:184" hidden="1" x14ac:dyDescent="0.25">
      <c r="A883" s="105" t="s">
        <v>866</v>
      </c>
      <c r="B883" s="106" t="s">
        <v>871</v>
      </c>
      <c r="C883" s="41" t="str">
        <f>'[1]Özet tablo'!P882</f>
        <v>TEKİRDAĞ</v>
      </c>
      <c r="D883" s="41"/>
      <c r="E883" s="41"/>
      <c r="F883" s="41"/>
      <c r="G883" s="107">
        <v>0</v>
      </c>
      <c r="H883" s="107">
        <v>0</v>
      </c>
      <c r="I883" s="107">
        <v>0</v>
      </c>
      <c r="J883" s="107">
        <v>0</v>
      </c>
      <c r="K883" s="92">
        <v>19</v>
      </c>
      <c r="L883" s="92">
        <v>237</v>
      </c>
      <c r="M883" s="92">
        <v>778</v>
      </c>
      <c r="N883" s="92">
        <v>1034</v>
      </c>
      <c r="O883" s="93">
        <v>77</v>
      </c>
      <c r="P883" s="40">
        <v>168</v>
      </c>
      <c r="Q883" s="94">
        <v>0</v>
      </c>
      <c r="R883" s="95">
        <v>0</v>
      </c>
      <c r="S883" s="96">
        <v>1326</v>
      </c>
      <c r="T883" s="96">
        <v>1718</v>
      </c>
      <c r="U883" s="96">
        <v>1402</v>
      </c>
      <c r="V883" s="96">
        <v>1802</v>
      </c>
      <c r="W883" s="96">
        <v>3120</v>
      </c>
      <c r="X883" s="96">
        <v>4446</v>
      </c>
      <c r="Y883" s="73">
        <f t="shared" si="656"/>
        <v>1.4328808446455505</v>
      </c>
      <c r="Z883" s="73">
        <f t="shared" si="657"/>
        <v>13.79511059371362</v>
      </c>
      <c r="AA883" s="73">
        <f t="shared" si="658"/>
        <v>49.001426533523542</v>
      </c>
      <c r="AB883" s="73">
        <f t="shared" si="659"/>
        <v>29.615384615384617</v>
      </c>
      <c r="AC883" s="73">
        <f t="shared" si="660"/>
        <v>21.21007647323437</v>
      </c>
      <c r="AD883" s="97">
        <f t="shared" si="661"/>
        <v>2196</v>
      </c>
      <c r="AE883" s="40">
        <f t="shared" si="662"/>
        <v>715</v>
      </c>
      <c r="AF883" s="98">
        <v>1854</v>
      </c>
      <c r="AG883" s="98">
        <v>1456</v>
      </c>
      <c r="AH883" s="98">
        <v>1816</v>
      </c>
      <c r="AI883" s="98">
        <v>1388</v>
      </c>
      <c r="AJ883" s="98">
        <v>424</v>
      </c>
      <c r="AK883" s="98">
        <v>460</v>
      </c>
      <c r="AL883" s="76">
        <v>14</v>
      </c>
      <c r="AM883" s="76">
        <v>42</v>
      </c>
      <c r="AN883" s="77">
        <v>70</v>
      </c>
      <c r="AO883" s="77">
        <v>324</v>
      </c>
      <c r="AP883" s="77">
        <v>826</v>
      </c>
      <c r="AQ883" s="77">
        <v>30</v>
      </c>
      <c r="AR883" s="77">
        <f t="shared" si="688"/>
        <v>1250</v>
      </c>
      <c r="AS883" s="77">
        <v>234</v>
      </c>
      <c r="AT883" s="78">
        <v>33</v>
      </c>
      <c r="AU883" s="79">
        <v>117</v>
      </c>
      <c r="AV883" s="80">
        <f t="shared" si="663"/>
        <v>24.331926863572434</v>
      </c>
      <c r="AW883" s="80">
        <f t="shared" si="664"/>
        <v>29.525593008739076</v>
      </c>
      <c r="AX883" s="80">
        <f t="shared" si="665"/>
        <v>44.812680115273771</v>
      </c>
      <c r="AY883" s="81">
        <f t="shared" si="666"/>
        <v>4.8076923076923084</v>
      </c>
      <c r="AZ883" s="81">
        <f t="shared" si="667"/>
        <v>17.841409691629956</v>
      </c>
      <c r="BA883" s="81">
        <f t="shared" si="668"/>
        <v>53.863134657836639</v>
      </c>
      <c r="BB883" s="81">
        <f t="shared" si="669"/>
        <v>35.832414553472987</v>
      </c>
      <c r="BC883" s="81">
        <f t="shared" si="670"/>
        <v>32.007343941248465</v>
      </c>
      <c r="BD883" s="82">
        <f t="shared" si="689"/>
        <v>836</v>
      </c>
      <c r="BE883" s="83">
        <v>19</v>
      </c>
      <c r="BF883" s="83">
        <v>66</v>
      </c>
      <c r="BG883" s="83">
        <v>59</v>
      </c>
      <c r="BH883" s="83">
        <v>297</v>
      </c>
      <c r="BI883" s="83">
        <v>885</v>
      </c>
      <c r="BJ883" s="83">
        <v>61</v>
      </c>
      <c r="BK883" s="77">
        <f t="shared" si="690"/>
        <v>1302</v>
      </c>
      <c r="BL883" s="83">
        <f t="shared" si="671"/>
        <v>13</v>
      </c>
      <c r="BM883" s="84">
        <v>38</v>
      </c>
      <c r="BN883" s="83">
        <f t="shared" si="672"/>
        <v>58</v>
      </c>
      <c r="BO883" s="83">
        <f t="shared" si="673"/>
        <v>43</v>
      </c>
      <c r="BP883" s="83">
        <f t="shared" si="674"/>
        <v>238</v>
      </c>
      <c r="BQ883" s="83">
        <f t="shared" si="675"/>
        <v>835</v>
      </c>
      <c r="BR883" s="83">
        <f t="shared" si="676"/>
        <v>61</v>
      </c>
      <c r="BS883" s="77">
        <f t="shared" si="691"/>
        <v>1177</v>
      </c>
      <c r="BT883" s="83">
        <f t="shared" si="677"/>
        <v>0</v>
      </c>
      <c r="BU883" s="77"/>
      <c r="BV883" s="83">
        <f t="shared" si="678"/>
        <v>0</v>
      </c>
      <c r="BW883" s="83">
        <f t="shared" si="679"/>
        <v>0</v>
      </c>
      <c r="BX883" s="83">
        <f t="shared" si="680"/>
        <v>0</v>
      </c>
      <c r="BY883" s="83">
        <f t="shared" si="681"/>
        <v>0</v>
      </c>
      <c r="BZ883" s="83">
        <f t="shared" si="682"/>
        <v>0</v>
      </c>
      <c r="CA883" s="77">
        <f t="shared" si="692"/>
        <v>0</v>
      </c>
      <c r="CB883" s="85">
        <v>1</v>
      </c>
      <c r="CC883" s="77">
        <v>4</v>
      </c>
      <c r="CD883" s="85">
        <v>3</v>
      </c>
      <c r="CE883" s="85">
        <v>16</v>
      </c>
      <c r="CF883" s="85">
        <v>20</v>
      </c>
      <c r="CG883" s="85">
        <v>13</v>
      </c>
      <c r="CH883" s="85">
        <v>0</v>
      </c>
      <c r="CI883" s="77">
        <f t="shared" si="693"/>
        <v>49</v>
      </c>
      <c r="CP883" s="77">
        <f t="shared" si="694"/>
        <v>0</v>
      </c>
      <c r="CQ883" s="85">
        <f t="shared" si="683"/>
        <v>5</v>
      </c>
      <c r="CR883" s="77"/>
      <c r="CS883" s="85">
        <f t="shared" si="650"/>
        <v>5</v>
      </c>
      <c r="CT883" s="85">
        <f t="shared" si="651"/>
        <v>0</v>
      </c>
      <c r="CU883" s="85">
        <f t="shared" si="652"/>
        <v>39</v>
      </c>
      <c r="CV883" s="85">
        <f t="shared" si="653"/>
        <v>37</v>
      </c>
      <c r="CW883" s="85">
        <f t="shared" si="649"/>
        <v>0</v>
      </c>
      <c r="CX883" s="77">
        <f t="shared" si="695"/>
        <v>76</v>
      </c>
      <c r="CY883" s="85">
        <v>5</v>
      </c>
      <c r="CZ883" s="85">
        <v>5</v>
      </c>
      <c r="DA883" s="85">
        <v>0</v>
      </c>
      <c r="DB883" s="85">
        <v>39</v>
      </c>
      <c r="DC883" s="85">
        <v>37</v>
      </c>
      <c r="DD883" s="85">
        <v>0</v>
      </c>
      <c r="ET883" s="85">
        <v>11</v>
      </c>
      <c r="EU883" s="85">
        <v>37</v>
      </c>
      <c r="EV883" s="85">
        <v>0</v>
      </c>
      <c r="EW883" s="85">
        <v>94</v>
      </c>
      <c r="EX883" s="85">
        <v>597</v>
      </c>
      <c r="EY883" s="85">
        <v>51</v>
      </c>
      <c r="EZ883" s="85">
        <v>2</v>
      </c>
      <c r="FA883" s="85">
        <v>21</v>
      </c>
      <c r="FB883" s="85">
        <v>43</v>
      </c>
      <c r="FC883" s="85">
        <v>144</v>
      </c>
      <c r="FD883" s="85">
        <v>238</v>
      </c>
      <c r="FE883" s="85">
        <v>10</v>
      </c>
      <c r="FL883" s="86">
        <f t="shared" si="696"/>
        <v>1029.7999999999997</v>
      </c>
      <c r="FM883" s="99">
        <f t="shared" si="684"/>
        <v>51</v>
      </c>
      <c r="FN883" s="99">
        <f t="shared" si="685"/>
        <v>10</v>
      </c>
      <c r="FO883" s="100">
        <f t="shared" si="686"/>
        <v>8.67</v>
      </c>
      <c r="FP883" s="100">
        <f t="shared" si="687"/>
        <v>1710</v>
      </c>
      <c r="FQ883" s="101">
        <v>0.29169735872882246</v>
      </c>
      <c r="FR883" s="101">
        <v>0.13430792743703904</v>
      </c>
      <c r="FS883" s="101">
        <v>0.11584633853541422</v>
      </c>
      <c r="FT883" s="100" t="s">
        <v>1979</v>
      </c>
      <c r="FU883" s="100" t="s">
        <v>1980</v>
      </c>
      <c r="FV883" s="100" t="s">
        <v>1981</v>
      </c>
      <c r="FW883" s="100" t="s">
        <v>1982</v>
      </c>
      <c r="FX883" s="100" t="s">
        <v>1983</v>
      </c>
      <c r="FY883" s="100" t="s">
        <v>1717</v>
      </c>
      <c r="FZ883" s="100" t="s">
        <v>1441</v>
      </c>
      <c r="GA883" s="100" t="s">
        <v>1655</v>
      </c>
      <c r="GB883" s="100"/>
    </row>
    <row r="884" spans="1:184" hidden="1" x14ac:dyDescent="0.25">
      <c r="A884" s="32" t="s">
        <v>866</v>
      </c>
      <c r="B884" s="90" t="s">
        <v>872</v>
      </c>
      <c r="C884" s="41" t="str">
        <f>'[1]Özet tablo'!P883</f>
        <v>TEKİRDAĞ</v>
      </c>
      <c r="D884" s="41"/>
      <c r="E884" s="41"/>
      <c r="F884" s="41"/>
      <c r="G884" s="91">
        <v>34</v>
      </c>
      <c r="H884" s="91">
        <v>186</v>
      </c>
      <c r="I884" s="91">
        <v>356</v>
      </c>
      <c r="J884" s="91">
        <v>576</v>
      </c>
      <c r="K884" s="92">
        <v>54</v>
      </c>
      <c r="L884" s="92">
        <v>162</v>
      </c>
      <c r="M884" s="92">
        <v>418</v>
      </c>
      <c r="N884" s="92">
        <v>634</v>
      </c>
      <c r="O884" s="93">
        <v>18</v>
      </c>
      <c r="P884" s="40">
        <v>93</v>
      </c>
      <c r="Q884" s="94">
        <f>N884-J884</f>
        <v>58</v>
      </c>
      <c r="R884" s="95">
        <f>(N884-J884)/J884</f>
        <v>0.10069444444444445</v>
      </c>
      <c r="S884" s="96">
        <v>391</v>
      </c>
      <c r="T884" s="96">
        <v>504</v>
      </c>
      <c r="U884" s="96">
        <v>455</v>
      </c>
      <c r="V884" s="96">
        <v>571</v>
      </c>
      <c r="W884" s="96">
        <v>959</v>
      </c>
      <c r="X884" s="96">
        <v>1350</v>
      </c>
      <c r="Y884" s="73">
        <f t="shared" si="656"/>
        <v>13.810741687979538</v>
      </c>
      <c r="Z884" s="73">
        <f t="shared" si="657"/>
        <v>32.142857142857146</v>
      </c>
      <c r="AA884" s="73">
        <f t="shared" si="658"/>
        <v>75.384615384615387</v>
      </c>
      <c r="AB884" s="73">
        <f t="shared" si="659"/>
        <v>52.659019812304486</v>
      </c>
      <c r="AC884" s="73">
        <f t="shared" si="660"/>
        <v>41.407407407407412</v>
      </c>
      <c r="AD884" s="97">
        <f t="shared" si="661"/>
        <v>454</v>
      </c>
      <c r="AE884" s="40">
        <f t="shared" si="662"/>
        <v>112</v>
      </c>
      <c r="AF884" s="98">
        <v>541</v>
      </c>
      <c r="AG884" s="98">
        <v>408</v>
      </c>
      <c r="AH884" s="98">
        <v>533</v>
      </c>
      <c r="AI884" s="98">
        <v>396</v>
      </c>
      <c r="AJ884" s="98">
        <v>114</v>
      </c>
      <c r="AK884" s="98">
        <v>143</v>
      </c>
      <c r="AL884" s="76">
        <v>20</v>
      </c>
      <c r="AM884" s="76">
        <v>31</v>
      </c>
      <c r="AN884" s="77">
        <v>62</v>
      </c>
      <c r="AO884" s="77">
        <v>194</v>
      </c>
      <c r="AP884" s="77">
        <v>389</v>
      </c>
      <c r="AQ884" s="77">
        <v>27</v>
      </c>
      <c r="AR884" s="77">
        <f t="shared" si="688"/>
        <v>672</v>
      </c>
      <c r="AS884" s="77">
        <v>104</v>
      </c>
      <c r="AT884" s="78">
        <v>17</v>
      </c>
      <c r="AU884" s="79">
        <v>23</v>
      </c>
      <c r="AV884" s="80">
        <f t="shared" si="663"/>
        <v>46.517412935323385</v>
      </c>
      <c r="AW884" s="80">
        <f t="shared" si="664"/>
        <v>54.467168998923576</v>
      </c>
      <c r="AX884" s="80">
        <f t="shared" si="665"/>
        <v>78.787878787878782</v>
      </c>
      <c r="AY884" s="81">
        <f t="shared" si="666"/>
        <v>15.196078431372548</v>
      </c>
      <c r="AZ884" s="81">
        <f t="shared" si="667"/>
        <v>36.397748592870542</v>
      </c>
      <c r="BA884" s="81">
        <f t="shared" si="668"/>
        <v>84.117647058823536</v>
      </c>
      <c r="BB884" s="81">
        <f t="shared" si="669"/>
        <v>59.731543624161077</v>
      </c>
      <c r="BC884" s="81">
        <f t="shared" si="670"/>
        <v>53.485838779956431</v>
      </c>
      <c r="BD884" s="82">
        <f t="shared" si="689"/>
        <v>81</v>
      </c>
      <c r="BE884" s="83">
        <v>20</v>
      </c>
      <c r="BF884" s="83">
        <v>38</v>
      </c>
      <c r="BG884" s="83">
        <v>64</v>
      </c>
      <c r="BH884" s="83">
        <v>174</v>
      </c>
      <c r="BI884" s="83">
        <v>396</v>
      </c>
      <c r="BJ884" s="83">
        <v>55</v>
      </c>
      <c r="BK884" s="77">
        <f t="shared" si="690"/>
        <v>689</v>
      </c>
      <c r="BL884" s="83">
        <f t="shared" si="671"/>
        <v>19</v>
      </c>
      <c r="BM884" s="84">
        <v>28</v>
      </c>
      <c r="BN884" s="83">
        <f t="shared" si="672"/>
        <v>36</v>
      </c>
      <c r="BO884" s="83">
        <f t="shared" si="673"/>
        <v>52</v>
      </c>
      <c r="BP884" s="83">
        <f t="shared" si="674"/>
        <v>164</v>
      </c>
      <c r="BQ884" s="83">
        <f t="shared" si="675"/>
        <v>394</v>
      </c>
      <c r="BR884" s="83">
        <f t="shared" si="676"/>
        <v>55</v>
      </c>
      <c r="BS884" s="77">
        <f t="shared" si="691"/>
        <v>665</v>
      </c>
      <c r="BT884" s="83">
        <f t="shared" si="677"/>
        <v>1</v>
      </c>
      <c r="BU884" s="77">
        <v>3</v>
      </c>
      <c r="BV884" s="83">
        <f t="shared" si="678"/>
        <v>2</v>
      </c>
      <c r="BW884" s="83">
        <f t="shared" si="679"/>
        <v>12</v>
      </c>
      <c r="BX884" s="83">
        <f t="shared" si="680"/>
        <v>10</v>
      </c>
      <c r="BY884" s="83">
        <f t="shared" si="681"/>
        <v>2</v>
      </c>
      <c r="BZ884" s="83">
        <f t="shared" si="682"/>
        <v>0</v>
      </c>
      <c r="CA884" s="77">
        <f t="shared" si="692"/>
        <v>24</v>
      </c>
      <c r="CC884" s="77"/>
      <c r="CI884" s="77">
        <f t="shared" si="693"/>
        <v>0</v>
      </c>
      <c r="CP884" s="77">
        <f t="shared" si="694"/>
        <v>0</v>
      </c>
      <c r="CQ884" s="85">
        <f t="shared" si="683"/>
        <v>0</v>
      </c>
      <c r="CR884" s="77"/>
      <c r="CS884" s="85">
        <f t="shared" si="650"/>
        <v>0</v>
      </c>
      <c r="CT884" s="85">
        <f t="shared" si="651"/>
        <v>0</v>
      </c>
      <c r="CU884" s="85">
        <f t="shared" si="652"/>
        <v>0</v>
      </c>
      <c r="CV884" s="85">
        <f t="shared" si="653"/>
        <v>0</v>
      </c>
      <c r="CW884" s="85">
        <f t="shared" si="649"/>
        <v>0</v>
      </c>
      <c r="CX884" s="77">
        <f t="shared" si="695"/>
        <v>0</v>
      </c>
      <c r="EB884" s="85">
        <v>1</v>
      </c>
      <c r="EC884" s="85">
        <v>2</v>
      </c>
      <c r="ED884" s="85">
        <v>12</v>
      </c>
      <c r="EE884" s="85">
        <v>10</v>
      </c>
      <c r="EF884" s="85">
        <v>2</v>
      </c>
      <c r="EG884" s="85">
        <v>0</v>
      </c>
      <c r="ET884" s="85">
        <v>18</v>
      </c>
      <c r="EU884" s="85">
        <v>28</v>
      </c>
      <c r="EV884" s="85">
        <v>9</v>
      </c>
      <c r="EW884" s="85">
        <v>72</v>
      </c>
      <c r="EX884" s="85">
        <v>354</v>
      </c>
      <c r="EY884" s="85">
        <v>52</v>
      </c>
      <c r="EZ884" s="85">
        <v>1</v>
      </c>
      <c r="FA884" s="85">
        <v>8</v>
      </c>
      <c r="FB884" s="85">
        <v>43</v>
      </c>
      <c r="FC884" s="85">
        <v>92</v>
      </c>
      <c r="FD884" s="85">
        <v>40</v>
      </c>
      <c r="FE884" s="85">
        <v>3</v>
      </c>
      <c r="FL884" s="86">
        <f t="shared" si="696"/>
        <v>23.299999999999955</v>
      </c>
      <c r="FM884" s="99">
        <f t="shared" si="684"/>
        <v>1</v>
      </c>
      <c r="FN884" s="99">
        <f t="shared" si="685"/>
        <v>0</v>
      </c>
      <c r="FO884" s="100">
        <f t="shared" si="686"/>
        <v>0.17</v>
      </c>
      <c r="FP884" s="100">
        <f t="shared" si="687"/>
        <v>0</v>
      </c>
      <c r="FQ884" s="101">
        <v>0.30087690461082095</v>
      </c>
      <c r="FR884" s="101">
        <v>0.15755133371713687</v>
      </c>
      <c r="FS884" s="101">
        <v>5.8504431198158173E-2</v>
      </c>
      <c r="FT884" s="100" t="s">
        <v>1954</v>
      </c>
      <c r="FU884" s="100" t="s">
        <v>2168</v>
      </c>
      <c r="FV884" s="100" t="s">
        <v>1851</v>
      </c>
      <c r="FW884" s="100" t="s">
        <v>1721</v>
      </c>
      <c r="FX884" s="100" t="s">
        <v>1999</v>
      </c>
      <c r="FY884" s="100" t="s">
        <v>2331</v>
      </c>
      <c r="FZ884" s="100" t="s">
        <v>1740</v>
      </c>
      <c r="GA884" s="100" t="s">
        <v>1915</v>
      </c>
      <c r="GB884" s="100"/>
    </row>
    <row r="885" spans="1:184" hidden="1" x14ac:dyDescent="0.25">
      <c r="A885" s="32" t="s">
        <v>866</v>
      </c>
      <c r="B885" s="90" t="s">
        <v>873</v>
      </c>
      <c r="C885" s="41" t="str">
        <f>'[1]Özet tablo'!P884</f>
        <v>TEKİRDAĞ</v>
      </c>
      <c r="D885" s="41"/>
      <c r="E885" s="41"/>
      <c r="F885" s="41"/>
      <c r="G885" s="91">
        <v>34</v>
      </c>
      <c r="H885" s="91">
        <v>98</v>
      </c>
      <c r="I885" s="91">
        <v>121</v>
      </c>
      <c r="J885" s="91">
        <v>253</v>
      </c>
      <c r="K885" s="92">
        <v>37</v>
      </c>
      <c r="L885" s="92">
        <v>99</v>
      </c>
      <c r="M885" s="92">
        <v>121</v>
      </c>
      <c r="N885" s="92">
        <v>257</v>
      </c>
      <c r="O885" s="93">
        <v>25</v>
      </c>
      <c r="P885" s="40">
        <v>29</v>
      </c>
      <c r="Q885" s="94">
        <f>N885-J885</f>
        <v>4</v>
      </c>
      <c r="R885" s="95">
        <f>(N885-J885)/J885</f>
        <v>1.5810276679841896E-2</v>
      </c>
      <c r="S885" s="96">
        <v>257</v>
      </c>
      <c r="T885" s="96">
        <v>270</v>
      </c>
      <c r="U885" s="96">
        <v>194</v>
      </c>
      <c r="V885" s="96">
        <v>252</v>
      </c>
      <c r="W885" s="96">
        <v>464</v>
      </c>
      <c r="X885" s="96">
        <v>721</v>
      </c>
      <c r="Y885" s="73">
        <f t="shared" si="656"/>
        <v>14.396887159533073</v>
      </c>
      <c r="Z885" s="73">
        <f t="shared" si="657"/>
        <v>36.666666666666664</v>
      </c>
      <c r="AA885" s="73">
        <f t="shared" si="658"/>
        <v>60.309278350515463</v>
      </c>
      <c r="AB885" s="73">
        <f t="shared" si="659"/>
        <v>46.551724137931032</v>
      </c>
      <c r="AC885" s="73">
        <f t="shared" si="660"/>
        <v>35.090152565880722</v>
      </c>
      <c r="AD885" s="97">
        <f t="shared" si="661"/>
        <v>248</v>
      </c>
      <c r="AE885" s="40">
        <f t="shared" si="662"/>
        <v>77</v>
      </c>
      <c r="AF885" s="98">
        <v>308</v>
      </c>
      <c r="AG885" s="98">
        <v>246</v>
      </c>
      <c r="AH885" s="98">
        <v>308</v>
      </c>
      <c r="AI885" s="98">
        <v>216</v>
      </c>
      <c r="AJ885" s="98">
        <v>55</v>
      </c>
      <c r="AK885" s="98">
        <v>53</v>
      </c>
      <c r="AL885" s="76">
        <v>5</v>
      </c>
      <c r="AM885" s="76">
        <v>13</v>
      </c>
      <c r="AN885" s="77">
        <v>63</v>
      </c>
      <c r="AO885" s="77">
        <v>139</v>
      </c>
      <c r="AP885" s="77">
        <v>137</v>
      </c>
      <c r="AQ885" s="77">
        <v>7</v>
      </c>
      <c r="AR885" s="77">
        <f t="shared" si="688"/>
        <v>346</v>
      </c>
      <c r="AS885" s="77">
        <v>28</v>
      </c>
      <c r="AT885" s="78">
        <v>10</v>
      </c>
      <c r="AU885" s="79">
        <v>26</v>
      </c>
      <c r="AV885" s="80">
        <f t="shared" si="663"/>
        <v>38.744588744588739</v>
      </c>
      <c r="AW885" s="80">
        <f t="shared" si="664"/>
        <v>48.664122137404583</v>
      </c>
      <c r="AX885" s="80">
        <f t="shared" si="665"/>
        <v>53.703703703703709</v>
      </c>
      <c r="AY885" s="81">
        <f t="shared" si="666"/>
        <v>25.609756097560975</v>
      </c>
      <c r="AZ885" s="81">
        <f t="shared" si="667"/>
        <v>45.129870129870127</v>
      </c>
      <c r="BA885" s="81">
        <f t="shared" si="668"/>
        <v>63.837638376383765</v>
      </c>
      <c r="BB885" s="81">
        <f t="shared" si="669"/>
        <v>53.8860103626943</v>
      </c>
      <c r="BC885" s="81">
        <f t="shared" si="670"/>
        <v>45.647969052224369</v>
      </c>
      <c r="BD885" s="82">
        <f t="shared" si="689"/>
        <v>98</v>
      </c>
      <c r="BE885" s="83">
        <v>5</v>
      </c>
      <c r="BF885" s="83">
        <v>18</v>
      </c>
      <c r="BG885" s="83">
        <v>59</v>
      </c>
      <c r="BH885" s="83">
        <v>144</v>
      </c>
      <c r="BI885" s="83">
        <v>155</v>
      </c>
      <c r="BJ885" s="83">
        <v>10</v>
      </c>
      <c r="BK885" s="77">
        <f t="shared" si="690"/>
        <v>368</v>
      </c>
      <c r="BL885" s="83">
        <f t="shared" si="671"/>
        <v>5</v>
      </c>
      <c r="BM885" s="84">
        <v>13</v>
      </c>
      <c r="BN885" s="83">
        <f t="shared" si="672"/>
        <v>18</v>
      </c>
      <c r="BO885" s="83">
        <f t="shared" si="673"/>
        <v>59</v>
      </c>
      <c r="BP885" s="83">
        <f t="shared" si="674"/>
        <v>144</v>
      </c>
      <c r="BQ885" s="83">
        <f t="shared" si="675"/>
        <v>155</v>
      </c>
      <c r="BR885" s="83">
        <f t="shared" si="676"/>
        <v>10</v>
      </c>
      <c r="BS885" s="77">
        <f t="shared" si="691"/>
        <v>368</v>
      </c>
      <c r="BT885" s="83">
        <f t="shared" si="677"/>
        <v>0</v>
      </c>
      <c r="BU885" s="77"/>
      <c r="BV885" s="83">
        <f t="shared" si="678"/>
        <v>0</v>
      </c>
      <c r="BW885" s="83">
        <f t="shared" si="679"/>
        <v>0</v>
      </c>
      <c r="BX885" s="83">
        <f t="shared" si="680"/>
        <v>0</v>
      </c>
      <c r="BY885" s="83">
        <f t="shared" si="681"/>
        <v>0</v>
      </c>
      <c r="BZ885" s="83">
        <f t="shared" si="682"/>
        <v>0</v>
      </c>
      <c r="CA885" s="77">
        <f t="shared" si="692"/>
        <v>0</v>
      </c>
      <c r="CC885" s="77"/>
      <c r="CI885" s="77">
        <f t="shared" si="693"/>
        <v>0</v>
      </c>
      <c r="CP885" s="77">
        <f t="shared" si="694"/>
        <v>0</v>
      </c>
      <c r="CQ885" s="85">
        <f t="shared" si="683"/>
        <v>0</v>
      </c>
      <c r="CR885" s="77"/>
      <c r="CS885" s="85">
        <f t="shared" si="650"/>
        <v>0</v>
      </c>
      <c r="CT885" s="85">
        <f t="shared" si="651"/>
        <v>0</v>
      </c>
      <c r="CU885" s="85">
        <f t="shared" si="652"/>
        <v>0</v>
      </c>
      <c r="CV885" s="85">
        <f t="shared" si="653"/>
        <v>0</v>
      </c>
      <c r="CW885" s="85">
        <f t="shared" si="649"/>
        <v>0</v>
      </c>
      <c r="CX885" s="77">
        <f t="shared" si="695"/>
        <v>0</v>
      </c>
      <c r="ET885" s="85">
        <v>3</v>
      </c>
      <c r="EU885" s="85">
        <v>6</v>
      </c>
      <c r="EV885" s="85">
        <v>4</v>
      </c>
      <c r="EW885" s="85">
        <v>46</v>
      </c>
      <c r="EX885" s="85">
        <v>53</v>
      </c>
      <c r="EY885" s="85">
        <v>3</v>
      </c>
      <c r="EZ885" s="85">
        <v>2</v>
      </c>
      <c r="FA885" s="85">
        <v>12</v>
      </c>
      <c r="FB885" s="85">
        <v>55</v>
      </c>
      <c r="FC885" s="85">
        <v>98</v>
      </c>
      <c r="FD885" s="85">
        <v>102</v>
      </c>
      <c r="FE885" s="85">
        <v>7</v>
      </c>
      <c r="FL885" s="86">
        <f t="shared" si="696"/>
        <v>73.799999999999955</v>
      </c>
      <c r="FM885" s="99">
        <f t="shared" si="684"/>
        <v>3</v>
      </c>
      <c r="FN885" s="99">
        <f t="shared" si="685"/>
        <v>0</v>
      </c>
      <c r="FO885" s="100">
        <f t="shared" si="686"/>
        <v>0.51</v>
      </c>
      <c r="FP885" s="100">
        <f t="shared" si="687"/>
        <v>0</v>
      </c>
      <c r="FQ885" s="101">
        <v>0.37744631450374966</v>
      </c>
      <c r="FR885" s="101">
        <v>0.17234262125902997</v>
      </c>
      <c r="FS885" s="101">
        <v>0.10482758620689657</v>
      </c>
      <c r="FT885" s="100" t="s">
        <v>1703</v>
      </c>
      <c r="FU885" s="100" t="s">
        <v>1704</v>
      </c>
      <c r="FV885" s="100" t="s">
        <v>1622</v>
      </c>
      <c r="FW885" s="100" t="s">
        <v>1648</v>
      </c>
      <c r="FX885" s="100" t="s">
        <v>1705</v>
      </c>
      <c r="FY885" s="100" t="s">
        <v>1706</v>
      </c>
      <c r="FZ885" s="100" t="s">
        <v>1707</v>
      </c>
      <c r="GA885" s="100" t="s">
        <v>1708</v>
      </c>
      <c r="GB885" s="100"/>
    </row>
    <row r="886" spans="1:184" hidden="1" x14ac:dyDescent="0.25">
      <c r="A886" s="32" t="s">
        <v>866</v>
      </c>
      <c r="B886" s="90" t="s">
        <v>874</v>
      </c>
      <c r="C886" s="41" t="str">
        <f>'[1]Özet tablo'!P885</f>
        <v>TEKİRDAĞ</v>
      </c>
      <c r="D886" s="41"/>
      <c r="E886" s="41"/>
      <c r="F886" s="41"/>
      <c r="G886" s="91">
        <v>48</v>
      </c>
      <c r="H886" s="91">
        <v>157</v>
      </c>
      <c r="I886" s="91">
        <v>243</v>
      </c>
      <c r="J886" s="91">
        <v>448</v>
      </c>
      <c r="K886" s="92">
        <v>37</v>
      </c>
      <c r="L886" s="92">
        <v>101</v>
      </c>
      <c r="M886" s="92">
        <v>271</v>
      </c>
      <c r="N886" s="92">
        <v>409</v>
      </c>
      <c r="O886" s="93">
        <v>2</v>
      </c>
      <c r="P886" s="40">
        <v>70</v>
      </c>
      <c r="Q886" s="94">
        <f>N886-J886</f>
        <v>-39</v>
      </c>
      <c r="R886" s="95">
        <f>(N886-J886)/J886</f>
        <v>-8.7053571428571425E-2</v>
      </c>
      <c r="S886" s="96">
        <v>237</v>
      </c>
      <c r="T886" s="96">
        <v>301</v>
      </c>
      <c r="U886" s="96">
        <v>267</v>
      </c>
      <c r="V886" s="96">
        <v>330</v>
      </c>
      <c r="W886" s="96">
        <v>568</v>
      </c>
      <c r="X886" s="96">
        <v>805</v>
      </c>
      <c r="Y886" s="73">
        <f t="shared" si="656"/>
        <v>15.611814345991561</v>
      </c>
      <c r="Z886" s="73">
        <f t="shared" si="657"/>
        <v>33.554817275747503</v>
      </c>
      <c r="AA886" s="73">
        <f t="shared" si="658"/>
        <v>76.029962546816478</v>
      </c>
      <c r="AB886" s="73">
        <f t="shared" si="659"/>
        <v>53.521126760563376</v>
      </c>
      <c r="AC886" s="73">
        <f t="shared" si="660"/>
        <v>42.360248447204967</v>
      </c>
      <c r="AD886" s="97">
        <f t="shared" si="661"/>
        <v>264</v>
      </c>
      <c r="AE886" s="40">
        <f t="shared" si="662"/>
        <v>64</v>
      </c>
      <c r="AF886" s="98">
        <v>281</v>
      </c>
      <c r="AG886" s="98">
        <v>233</v>
      </c>
      <c r="AH886" s="98">
        <v>312</v>
      </c>
      <c r="AI886" s="98">
        <v>238</v>
      </c>
      <c r="AJ886" s="98">
        <v>62</v>
      </c>
      <c r="AK886" s="98">
        <v>90</v>
      </c>
      <c r="AL886" s="76">
        <v>8</v>
      </c>
      <c r="AM886" s="76">
        <v>15</v>
      </c>
      <c r="AN886" s="77">
        <v>59</v>
      </c>
      <c r="AO886" s="77">
        <v>132</v>
      </c>
      <c r="AP886" s="77">
        <v>241</v>
      </c>
      <c r="AQ886" s="77">
        <v>14</v>
      </c>
      <c r="AR886" s="77">
        <f t="shared" si="688"/>
        <v>446</v>
      </c>
      <c r="AS886" s="77">
        <v>60</v>
      </c>
      <c r="AT886" s="78">
        <v>3</v>
      </c>
      <c r="AU886" s="79">
        <v>8</v>
      </c>
      <c r="AV886" s="80">
        <f t="shared" si="663"/>
        <v>53.92781316348195</v>
      </c>
      <c r="AW886" s="80">
        <f t="shared" si="664"/>
        <v>59.45454545454546</v>
      </c>
      <c r="AX886" s="80">
        <f t="shared" si="665"/>
        <v>81.932773109243698</v>
      </c>
      <c r="AY886" s="81">
        <f t="shared" si="666"/>
        <v>25.321888412017167</v>
      </c>
      <c r="AZ886" s="81">
        <f t="shared" si="667"/>
        <v>42.307692307692307</v>
      </c>
      <c r="BA886" s="81">
        <f t="shared" si="668"/>
        <v>84</v>
      </c>
      <c r="BB886" s="81">
        <f t="shared" si="669"/>
        <v>62.745098039215684</v>
      </c>
      <c r="BC886" s="81">
        <f t="shared" si="670"/>
        <v>58.348968105065666</v>
      </c>
      <c r="BD886" s="82">
        <f t="shared" si="689"/>
        <v>48</v>
      </c>
      <c r="BE886" s="83">
        <v>8</v>
      </c>
      <c r="BF886" s="83">
        <v>24</v>
      </c>
      <c r="BG886" s="83">
        <v>34</v>
      </c>
      <c r="BH886" s="83">
        <v>108</v>
      </c>
      <c r="BI886" s="83">
        <v>234</v>
      </c>
      <c r="BJ886" s="83">
        <v>19</v>
      </c>
      <c r="BK886" s="77">
        <f t="shared" si="690"/>
        <v>395</v>
      </c>
      <c r="BL886" s="83">
        <f t="shared" si="671"/>
        <v>8</v>
      </c>
      <c r="BM886" s="84">
        <v>15</v>
      </c>
      <c r="BN886" s="83">
        <f t="shared" si="672"/>
        <v>24</v>
      </c>
      <c r="BO886" s="83">
        <f t="shared" si="673"/>
        <v>34</v>
      </c>
      <c r="BP886" s="83">
        <f t="shared" si="674"/>
        <v>108</v>
      </c>
      <c r="BQ886" s="83">
        <f t="shared" si="675"/>
        <v>234</v>
      </c>
      <c r="BR886" s="83">
        <f t="shared" si="676"/>
        <v>19</v>
      </c>
      <c r="BS886" s="77">
        <f t="shared" si="691"/>
        <v>395</v>
      </c>
      <c r="BT886" s="83">
        <f t="shared" si="677"/>
        <v>0</v>
      </c>
      <c r="BU886" s="77"/>
      <c r="BV886" s="83">
        <f t="shared" si="678"/>
        <v>0</v>
      </c>
      <c r="BW886" s="83">
        <f t="shared" si="679"/>
        <v>0</v>
      </c>
      <c r="BX886" s="83">
        <f t="shared" si="680"/>
        <v>0</v>
      </c>
      <c r="BY886" s="83">
        <f t="shared" si="681"/>
        <v>0</v>
      </c>
      <c r="BZ886" s="83">
        <f t="shared" si="682"/>
        <v>0</v>
      </c>
      <c r="CA886" s="77">
        <f t="shared" si="692"/>
        <v>0</v>
      </c>
      <c r="CC886" s="77"/>
      <c r="CI886" s="77">
        <f t="shared" si="693"/>
        <v>0</v>
      </c>
      <c r="CP886" s="77">
        <f t="shared" si="694"/>
        <v>0</v>
      </c>
      <c r="CQ886" s="85">
        <f t="shared" si="683"/>
        <v>0</v>
      </c>
      <c r="CR886" s="77"/>
      <c r="CS886" s="85">
        <f t="shared" si="650"/>
        <v>0</v>
      </c>
      <c r="CT886" s="85">
        <f t="shared" si="651"/>
        <v>0</v>
      </c>
      <c r="CU886" s="85">
        <f t="shared" si="652"/>
        <v>0</v>
      </c>
      <c r="CV886" s="85">
        <f t="shared" si="653"/>
        <v>0</v>
      </c>
      <c r="CW886" s="85">
        <f t="shared" si="649"/>
        <v>0</v>
      </c>
      <c r="CX886" s="77">
        <f t="shared" si="695"/>
        <v>0</v>
      </c>
      <c r="ET886" s="85">
        <v>6</v>
      </c>
      <c r="EU886" s="85">
        <v>11</v>
      </c>
      <c r="EV886" s="85">
        <v>0</v>
      </c>
      <c r="EW886" s="85">
        <v>32</v>
      </c>
      <c r="EX886" s="85">
        <v>145</v>
      </c>
      <c r="EY886" s="85">
        <v>10</v>
      </c>
      <c r="EZ886" s="85">
        <v>2</v>
      </c>
      <c r="FA886" s="85">
        <v>13</v>
      </c>
      <c r="FB886" s="85">
        <v>34</v>
      </c>
      <c r="FC886" s="85">
        <v>76</v>
      </c>
      <c r="FD886" s="85">
        <v>89</v>
      </c>
      <c r="FE886" s="85">
        <v>9</v>
      </c>
      <c r="FL886" s="86">
        <f t="shared" si="696"/>
        <v>0</v>
      </c>
      <c r="FM886" s="99">
        <f t="shared" si="684"/>
        <v>0</v>
      </c>
      <c r="FN886" s="99">
        <f t="shared" si="685"/>
        <v>0</v>
      </c>
      <c r="FO886" s="100">
        <f t="shared" si="686"/>
        <v>0</v>
      </c>
      <c r="FP886" s="100">
        <f t="shared" si="687"/>
        <v>0</v>
      </c>
      <c r="FQ886" s="101">
        <v>0.61501355384990242</v>
      </c>
      <c r="FR886" s="101">
        <v>0.40496625376708789</v>
      </c>
      <c r="FS886" s="101">
        <v>0.13775864680899993</v>
      </c>
      <c r="FT886" s="100" t="s">
        <v>1501</v>
      </c>
      <c r="FU886" s="100" t="s">
        <v>1536</v>
      </c>
      <c r="FV886" s="100" t="s">
        <v>2027</v>
      </c>
      <c r="FW886" s="100" t="s">
        <v>1625</v>
      </c>
      <c r="FX886" s="100" t="s">
        <v>1939</v>
      </c>
      <c r="FY886" s="100" t="s">
        <v>2263</v>
      </c>
      <c r="FZ886" s="100" t="s">
        <v>1924</v>
      </c>
      <c r="GA886" s="100" t="s">
        <v>2225</v>
      </c>
      <c r="GB886" s="100"/>
    </row>
    <row r="887" spans="1:184" hidden="1" x14ac:dyDescent="0.25">
      <c r="A887" s="32" t="s">
        <v>866</v>
      </c>
      <c r="B887" s="90" t="s">
        <v>1079</v>
      </c>
      <c r="C887" s="41" t="str">
        <f>'[1]Özet tablo'!P886</f>
        <v>TEKİRDAĞ</v>
      </c>
      <c r="D887" s="41"/>
      <c r="E887" s="41"/>
      <c r="F887" s="41"/>
      <c r="G887" s="91">
        <v>32</v>
      </c>
      <c r="H887" s="91">
        <v>131</v>
      </c>
      <c r="I887" s="91">
        <v>300</v>
      </c>
      <c r="J887" s="91">
        <v>463</v>
      </c>
      <c r="K887" s="92">
        <v>45</v>
      </c>
      <c r="L887" s="92">
        <v>124</v>
      </c>
      <c r="M887" s="92">
        <v>344</v>
      </c>
      <c r="N887" s="92">
        <v>513</v>
      </c>
      <c r="O887" s="93">
        <v>20</v>
      </c>
      <c r="P887" s="40">
        <v>77</v>
      </c>
      <c r="Q887" s="94">
        <f>N887-J887</f>
        <v>50</v>
      </c>
      <c r="R887" s="95">
        <f>(N887-J887)/J887</f>
        <v>0.10799136069114471</v>
      </c>
      <c r="S887" s="96">
        <v>476</v>
      </c>
      <c r="T887" s="96">
        <v>658</v>
      </c>
      <c r="U887" s="96">
        <v>440</v>
      </c>
      <c r="V887" s="96">
        <v>588</v>
      </c>
      <c r="W887" s="96">
        <v>1098</v>
      </c>
      <c r="X887" s="96">
        <v>1574</v>
      </c>
      <c r="Y887" s="73">
        <f t="shared" si="656"/>
        <v>9.4537815126050422</v>
      </c>
      <c r="Z887" s="73">
        <f t="shared" si="657"/>
        <v>18.844984802431611</v>
      </c>
      <c r="AA887" s="73">
        <f t="shared" si="658"/>
        <v>65.22727272727272</v>
      </c>
      <c r="AB887" s="73">
        <f t="shared" si="659"/>
        <v>37.431693989071043</v>
      </c>
      <c r="AC887" s="73">
        <f t="shared" si="660"/>
        <v>28.970775095298603</v>
      </c>
      <c r="AD887" s="97">
        <f t="shared" si="661"/>
        <v>687</v>
      </c>
      <c r="AE887" s="40">
        <f t="shared" si="662"/>
        <v>153</v>
      </c>
      <c r="AF887" s="98">
        <v>601</v>
      </c>
      <c r="AG887" s="98">
        <v>485</v>
      </c>
      <c r="AH887" s="98">
        <v>607</v>
      </c>
      <c r="AI887" s="98">
        <v>519</v>
      </c>
      <c r="AJ887" s="98">
        <v>148</v>
      </c>
      <c r="AK887" s="98">
        <v>155</v>
      </c>
      <c r="AL887" s="76">
        <v>17</v>
      </c>
      <c r="AM887" s="76">
        <v>23</v>
      </c>
      <c r="AN887" s="77">
        <v>44</v>
      </c>
      <c r="AO887" s="77">
        <v>175</v>
      </c>
      <c r="AP887" s="77">
        <v>455</v>
      </c>
      <c r="AQ887" s="77">
        <v>14</v>
      </c>
      <c r="AR887" s="77">
        <f t="shared" si="688"/>
        <v>688</v>
      </c>
      <c r="AS887" s="77">
        <v>125</v>
      </c>
      <c r="AT887" s="78">
        <v>11</v>
      </c>
      <c r="AU887" s="79">
        <v>29</v>
      </c>
      <c r="AV887" s="80">
        <f t="shared" si="663"/>
        <v>38.645418326693225</v>
      </c>
      <c r="AW887" s="80">
        <f t="shared" si="664"/>
        <v>46.092362344582597</v>
      </c>
      <c r="AX887" s="80">
        <f t="shared" si="665"/>
        <v>66.28131021194605</v>
      </c>
      <c r="AY887" s="81">
        <f t="shared" si="666"/>
        <v>9.072164948453608</v>
      </c>
      <c r="AZ887" s="81">
        <f t="shared" si="667"/>
        <v>28.83031301482702</v>
      </c>
      <c r="BA887" s="81">
        <f t="shared" si="668"/>
        <v>74.212893553223395</v>
      </c>
      <c r="BB887" s="81">
        <f t="shared" si="669"/>
        <v>52.590266875981165</v>
      </c>
      <c r="BC887" s="81">
        <f t="shared" si="670"/>
        <v>46.788194444444443</v>
      </c>
      <c r="BD887" s="82">
        <f t="shared" si="689"/>
        <v>172</v>
      </c>
      <c r="BE887" s="83">
        <v>17</v>
      </c>
      <c r="BF887" s="83">
        <v>35</v>
      </c>
      <c r="BG887" s="83">
        <v>38</v>
      </c>
      <c r="BH887" s="83">
        <v>153</v>
      </c>
      <c r="BI887" s="83">
        <v>472</v>
      </c>
      <c r="BJ887" s="83">
        <v>27</v>
      </c>
      <c r="BK887" s="77">
        <f t="shared" si="690"/>
        <v>690</v>
      </c>
      <c r="BL887" s="83">
        <f t="shared" si="671"/>
        <v>17</v>
      </c>
      <c r="BM887" s="84">
        <v>23</v>
      </c>
      <c r="BN887" s="83">
        <f t="shared" si="672"/>
        <v>35</v>
      </c>
      <c r="BO887" s="83">
        <f t="shared" si="673"/>
        <v>38</v>
      </c>
      <c r="BP887" s="83">
        <f t="shared" si="674"/>
        <v>153</v>
      </c>
      <c r="BQ887" s="83">
        <f t="shared" si="675"/>
        <v>472</v>
      </c>
      <c r="BR887" s="83">
        <f t="shared" si="676"/>
        <v>27</v>
      </c>
      <c r="BS887" s="77">
        <f t="shared" si="691"/>
        <v>690</v>
      </c>
      <c r="BT887" s="83">
        <f t="shared" si="677"/>
        <v>0</v>
      </c>
      <c r="BU887" s="77"/>
      <c r="BV887" s="83">
        <f t="shared" si="678"/>
        <v>0</v>
      </c>
      <c r="BW887" s="83">
        <f t="shared" si="679"/>
        <v>0</v>
      </c>
      <c r="BX887" s="83">
        <f t="shared" si="680"/>
        <v>0</v>
      </c>
      <c r="BY887" s="83">
        <f t="shared" si="681"/>
        <v>0</v>
      </c>
      <c r="BZ887" s="83">
        <f t="shared" si="682"/>
        <v>0</v>
      </c>
      <c r="CA887" s="77">
        <f t="shared" si="692"/>
        <v>0</v>
      </c>
      <c r="CC887" s="77"/>
      <c r="CI887" s="77">
        <f t="shared" si="693"/>
        <v>0</v>
      </c>
      <c r="CP887" s="77">
        <f t="shared" si="694"/>
        <v>0</v>
      </c>
      <c r="CQ887" s="85">
        <f t="shared" si="683"/>
        <v>0</v>
      </c>
      <c r="CR887" s="77"/>
      <c r="CS887" s="85">
        <f t="shared" si="650"/>
        <v>0</v>
      </c>
      <c r="CT887" s="85">
        <f t="shared" si="651"/>
        <v>0</v>
      </c>
      <c r="CU887" s="85">
        <f t="shared" si="652"/>
        <v>0</v>
      </c>
      <c r="CV887" s="85">
        <f t="shared" si="653"/>
        <v>0</v>
      </c>
      <c r="CW887" s="85">
        <f t="shared" si="649"/>
        <v>0</v>
      </c>
      <c r="CX887" s="77">
        <f t="shared" si="695"/>
        <v>0</v>
      </c>
      <c r="ET887" s="85">
        <v>16</v>
      </c>
      <c r="EU887" s="85">
        <v>27</v>
      </c>
      <c r="EV887" s="85">
        <v>9</v>
      </c>
      <c r="EW887" s="85">
        <v>81</v>
      </c>
      <c r="EX887" s="85">
        <v>425</v>
      </c>
      <c r="EY887" s="85">
        <v>23</v>
      </c>
      <c r="EZ887" s="85">
        <v>1</v>
      </c>
      <c r="FA887" s="85">
        <v>8</v>
      </c>
      <c r="FB887" s="85">
        <v>29</v>
      </c>
      <c r="FC887" s="85">
        <v>72</v>
      </c>
      <c r="FD887" s="85">
        <v>47</v>
      </c>
      <c r="FE887" s="85">
        <v>4</v>
      </c>
      <c r="FL887" s="86">
        <f t="shared" si="696"/>
        <v>133.19999999999993</v>
      </c>
      <c r="FM887" s="99">
        <f t="shared" si="684"/>
        <v>6</v>
      </c>
      <c r="FN887" s="99">
        <f t="shared" si="685"/>
        <v>1</v>
      </c>
      <c r="FO887" s="100">
        <f t="shared" si="686"/>
        <v>1.02</v>
      </c>
      <c r="FP887" s="100">
        <f t="shared" si="687"/>
        <v>171</v>
      </c>
      <c r="FQ887" s="101">
        <v>0.35675620989079987</v>
      </c>
      <c r="FR887" s="101">
        <v>0.29012693866417277</v>
      </c>
      <c r="FS887" s="101">
        <v>0.18936499478248264</v>
      </c>
      <c r="FT887" s="100" t="s">
        <v>1476</v>
      </c>
      <c r="FU887" s="100" t="s">
        <v>1541</v>
      </c>
      <c r="FV887" s="100" t="s">
        <v>1675</v>
      </c>
      <c r="FW887" s="100" t="s">
        <v>1676</v>
      </c>
      <c r="FX887" s="100" t="s">
        <v>1677</v>
      </c>
      <c r="FY887" s="100" t="s">
        <v>1678</v>
      </c>
      <c r="FZ887" s="100" t="s">
        <v>1466</v>
      </c>
      <c r="GA887" s="100" t="s">
        <v>1435</v>
      </c>
      <c r="GB887" s="100"/>
    </row>
    <row r="888" spans="1:184" hidden="1" x14ac:dyDescent="0.25">
      <c r="A888" s="105" t="s">
        <v>866</v>
      </c>
      <c r="B888" s="106" t="s">
        <v>875</v>
      </c>
      <c r="C888" s="41" t="str">
        <f>'[1]Özet tablo'!P887</f>
        <v>TEKİRDAĞ</v>
      </c>
      <c r="D888" s="41"/>
      <c r="E888" s="41"/>
      <c r="F888" s="41"/>
      <c r="G888" s="107">
        <v>0</v>
      </c>
      <c r="H888" s="107">
        <v>0</v>
      </c>
      <c r="I888" s="107">
        <v>0</v>
      </c>
      <c r="J888" s="107">
        <v>0</v>
      </c>
      <c r="K888" s="92">
        <v>361</v>
      </c>
      <c r="L888" s="92">
        <v>803</v>
      </c>
      <c r="M888" s="92">
        <v>1566</v>
      </c>
      <c r="N888" s="92">
        <v>2730</v>
      </c>
      <c r="O888" s="93">
        <v>29</v>
      </c>
      <c r="P888" s="40">
        <v>478</v>
      </c>
      <c r="Q888" s="94">
        <v>0</v>
      </c>
      <c r="R888" s="95">
        <v>0</v>
      </c>
      <c r="S888" s="96">
        <v>1544</v>
      </c>
      <c r="T888" s="96">
        <v>2115</v>
      </c>
      <c r="U888" s="96">
        <v>1601</v>
      </c>
      <c r="V888" s="96">
        <v>2129</v>
      </c>
      <c r="W888" s="96">
        <v>3716</v>
      </c>
      <c r="X888" s="96">
        <v>5260</v>
      </c>
      <c r="Y888" s="73">
        <f t="shared" si="656"/>
        <v>23.380829015544041</v>
      </c>
      <c r="Z888" s="73">
        <f t="shared" si="657"/>
        <v>37.966903073286048</v>
      </c>
      <c r="AA888" s="73">
        <f t="shared" si="658"/>
        <v>69.768894440974393</v>
      </c>
      <c r="AB888" s="73">
        <f t="shared" si="659"/>
        <v>51.66846071044133</v>
      </c>
      <c r="AC888" s="73">
        <f t="shared" si="660"/>
        <v>43.365019011406844</v>
      </c>
      <c r="AD888" s="97">
        <f t="shared" si="661"/>
        <v>1796</v>
      </c>
      <c r="AE888" s="40">
        <f t="shared" si="662"/>
        <v>484</v>
      </c>
      <c r="AF888" s="98">
        <v>2124</v>
      </c>
      <c r="AG888" s="98">
        <v>1674</v>
      </c>
      <c r="AH888" s="98">
        <v>2103</v>
      </c>
      <c r="AI888" s="98">
        <v>1631</v>
      </c>
      <c r="AJ888" s="98">
        <v>543</v>
      </c>
      <c r="AK888" s="98">
        <v>488</v>
      </c>
      <c r="AL888" s="76">
        <v>61</v>
      </c>
      <c r="AM888" s="76">
        <v>163</v>
      </c>
      <c r="AN888" s="77">
        <v>460</v>
      </c>
      <c r="AO888" s="77">
        <v>1047</v>
      </c>
      <c r="AP888" s="77">
        <v>1681</v>
      </c>
      <c r="AQ888" s="77">
        <v>104</v>
      </c>
      <c r="AR888" s="77">
        <f t="shared" si="688"/>
        <v>3292</v>
      </c>
      <c r="AS888" s="77">
        <v>536</v>
      </c>
      <c r="AT888" s="78">
        <v>26</v>
      </c>
      <c r="AU888" s="79">
        <v>97</v>
      </c>
      <c r="AV888" s="80">
        <f t="shared" si="663"/>
        <v>51.709531013615731</v>
      </c>
      <c r="AW888" s="80">
        <f t="shared" si="664"/>
        <v>61.48901981788967</v>
      </c>
      <c r="AX888" s="80">
        <f t="shared" si="665"/>
        <v>76.578786020846096</v>
      </c>
      <c r="AY888" s="81">
        <f t="shared" si="666"/>
        <v>27.479091995221026</v>
      </c>
      <c r="AZ888" s="81">
        <f t="shared" si="667"/>
        <v>49.786019971469329</v>
      </c>
      <c r="BA888" s="81">
        <f t="shared" si="668"/>
        <v>82.980680772769091</v>
      </c>
      <c r="BB888" s="81">
        <f t="shared" si="669"/>
        <v>66.658873041851763</v>
      </c>
      <c r="BC888" s="81">
        <f t="shared" si="670"/>
        <v>58.835758835758831</v>
      </c>
      <c r="BD888" s="82">
        <f t="shared" si="689"/>
        <v>370</v>
      </c>
      <c r="BE888" s="83">
        <v>62</v>
      </c>
      <c r="BF888" s="83">
        <v>202</v>
      </c>
      <c r="BG888" s="83">
        <v>404</v>
      </c>
      <c r="BH888" s="83">
        <v>985</v>
      </c>
      <c r="BI888" s="83">
        <v>1677</v>
      </c>
      <c r="BJ888" s="83">
        <v>189</v>
      </c>
      <c r="BK888" s="77">
        <f t="shared" si="690"/>
        <v>3255</v>
      </c>
      <c r="BL888" s="83">
        <f t="shared" si="671"/>
        <v>41</v>
      </c>
      <c r="BM888" s="84">
        <v>96</v>
      </c>
      <c r="BN888" s="83">
        <f t="shared" si="672"/>
        <v>140</v>
      </c>
      <c r="BO888" s="83">
        <f t="shared" si="673"/>
        <v>247</v>
      </c>
      <c r="BP888" s="83">
        <f t="shared" si="674"/>
        <v>679</v>
      </c>
      <c r="BQ888" s="83">
        <f t="shared" si="675"/>
        <v>1405</v>
      </c>
      <c r="BR888" s="83">
        <f t="shared" si="676"/>
        <v>167</v>
      </c>
      <c r="BS888" s="77">
        <f t="shared" si="691"/>
        <v>2498</v>
      </c>
      <c r="BT888" s="83">
        <f t="shared" si="677"/>
        <v>12</v>
      </c>
      <c r="BU888" s="77">
        <v>47</v>
      </c>
      <c r="BV888" s="83">
        <f t="shared" si="678"/>
        <v>47</v>
      </c>
      <c r="BW888" s="83">
        <f t="shared" si="679"/>
        <v>102</v>
      </c>
      <c r="BX888" s="83">
        <f t="shared" si="680"/>
        <v>217</v>
      </c>
      <c r="BY888" s="83">
        <f t="shared" si="681"/>
        <v>211</v>
      </c>
      <c r="BZ888" s="83">
        <f t="shared" si="682"/>
        <v>19</v>
      </c>
      <c r="CA888" s="77">
        <f t="shared" si="692"/>
        <v>549</v>
      </c>
      <c r="CB888" s="85">
        <v>4</v>
      </c>
      <c r="CC888" s="77">
        <v>13</v>
      </c>
      <c r="CD888" s="85">
        <v>8</v>
      </c>
      <c r="CE888" s="85">
        <v>54</v>
      </c>
      <c r="CF888" s="85">
        <v>50</v>
      </c>
      <c r="CG888" s="85">
        <v>32</v>
      </c>
      <c r="CH888" s="85">
        <v>3</v>
      </c>
      <c r="CI888" s="77">
        <f t="shared" si="693"/>
        <v>139</v>
      </c>
      <c r="CP888" s="77">
        <f t="shared" si="694"/>
        <v>0</v>
      </c>
      <c r="CQ888" s="85">
        <f t="shared" si="683"/>
        <v>5</v>
      </c>
      <c r="CR888" s="77">
        <v>7</v>
      </c>
      <c r="CS888" s="85">
        <f t="shared" si="650"/>
        <v>7</v>
      </c>
      <c r="CT888" s="85">
        <f t="shared" si="651"/>
        <v>1</v>
      </c>
      <c r="CU888" s="85">
        <f t="shared" si="652"/>
        <v>39</v>
      </c>
      <c r="CV888" s="85">
        <f t="shared" si="653"/>
        <v>29</v>
      </c>
      <c r="CW888" s="85">
        <f t="shared" si="649"/>
        <v>0</v>
      </c>
      <c r="CX888" s="77">
        <f t="shared" si="695"/>
        <v>69</v>
      </c>
      <c r="CY888" s="85">
        <v>5</v>
      </c>
      <c r="CZ888" s="85">
        <v>7</v>
      </c>
      <c r="DA888" s="85">
        <v>1</v>
      </c>
      <c r="DB888" s="85">
        <v>39</v>
      </c>
      <c r="DC888" s="85">
        <v>29</v>
      </c>
      <c r="DD888" s="85">
        <v>0</v>
      </c>
      <c r="DP888" s="85">
        <v>1</v>
      </c>
      <c r="DQ888" s="85">
        <v>2</v>
      </c>
      <c r="DR888" s="85">
        <v>5</v>
      </c>
      <c r="DS888" s="85">
        <v>15</v>
      </c>
      <c r="DT888" s="85">
        <v>10</v>
      </c>
      <c r="DU888" s="85">
        <v>1</v>
      </c>
      <c r="DV888" s="85">
        <v>1</v>
      </c>
      <c r="DW888" s="85">
        <v>1</v>
      </c>
      <c r="DX888" s="85">
        <v>0</v>
      </c>
      <c r="DY888" s="85">
        <v>9</v>
      </c>
      <c r="DZ888" s="85">
        <v>14</v>
      </c>
      <c r="EA888" s="85">
        <v>1</v>
      </c>
      <c r="EB888" s="85">
        <v>11</v>
      </c>
      <c r="EC888" s="85">
        <v>46</v>
      </c>
      <c r="ED888" s="85">
        <v>102</v>
      </c>
      <c r="EE888" s="85">
        <v>208</v>
      </c>
      <c r="EF888" s="85">
        <v>197</v>
      </c>
      <c r="EG888" s="85">
        <v>18</v>
      </c>
      <c r="EH888" s="85">
        <v>2</v>
      </c>
      <c r="EI888" s="85">
        <v>1</v>
      </c>
      <c r="EJ888" s="85">
        <v>0</v>
      </c>
      <c r="EK888" s="85">
        <v>2</v>
      </c>
      <c r="EL888" s="85">
        <v>1</v>
      </c>
      <c r="EM888" s="85">
        <v>0</v>
      </c>
      <c r="ET888" s="85">
        <v>32</v>
      </c>
      <c r="EU888" s="85">
        <v>73</v>
      </c>
      <c r="EV888" s="85">
        <v>7</v>
      </c>
      <c r="EW888" s="85">
        <v>194</v>
      </c>
      <c r="EX888" s="85">
        <v>935</v>
      </c>
      <c r="EY888" s="85">
        <v>122</v>
      </c>
      <c r="EZ888" s="85">
        <v>6</v>
      </c>
      <c r="FA888" s="85">
        <v>64</v>
      </c>
      <c r="FB888" s="85">
        <v>235</v>
      </c>
      <c r="FC888" s="85">
        <v>468</v>
      </c>
      <c r="FD888" s="85">
        <v>459</v>
      </c>
      <c r="FE888" s="85">
        <v>44</v>
      </c>
      <c r="FL888" s="86">
        <f t="shared" si="696"/>
        <v>0</v>
      </c>
      <c r="FM888" s="99">
        <f t="shared" si="684"/>
        <v>0</v>
      </c>
      <c r="FN888" s="99">
        <f t="shared" si="685"/>
        <v>0</v>
      </c>
      <c r="FO888" s="100">
        <f t="shared" si="686"/>
        <v>0</v>
      </c>
      <c r="FP888" s="100">
        <f t="shared" si="687"/>
        <v>0</v>
      </c>
      <c r="FQ888" s="101">
        <v>0.41838496061262281</v>
      </c>
      <c r="FR888" s="101">
        <v>0.33128520225294428</v>
      </c>
      <c r="FS888" s="101">
        <v>0.23354666666666649</v>
      </c>
      <c r="FT888" s="100" t="s">
        <v>1580</v>
      </c>
      <c r="FU888" s="100" t="s">
        <v>1446</v>
      </c>
      <c r="FV888" s="100" t="s">
        <v>1515</v>
      </c>
      <c r="FW888" s="100" t="s">
        <v>2057</v>
      </c>
      <c r="FX888" s="100" t="s">
        <v>2052</v>
      </c>
      <c r="FY888" s="100" t="s">
        <v>1841</v>
      </c>
      <c r="FZ888" s="100" t="s">
        <v>2218</v>
      </c>
      <c r="GA888" s="100" t="s">
        <v>2182</v>
      </c>
      <c r="GB888" s="100"/>
    </row>
    <row r="889" spans="1:184" hidden="1" x14ac:dyDescent="0.25">
      <c r="A889" s="32" t="s">
        <v>866</v>
      </c>
      <c r="B889" s="90" t="s">
        <v>876</v>
      </c>
      <c r="C889" s="41" t="str">
        <f>'[1]Özet tablo'!P888</f>
        <v>TEKİRDAĞ</v>
      </c>
      <c r="D889" s="41"/>
      <c r="E889" s="41"/>
      <c r="F889" s="41"/>
      <c r="G889" s="91">
        <v>22</v>
      </c>
      <c r="H889" s="91">
        <v>81</v>
      </c>
      <c r="I889" s="91">
        <v>155</v>
      </c>
      <c r="J889" s="91">
        <v>258</v>
      </c>
      <c r="K889" s="92">
        <v>39</v>
      </c>
      <c r="L889" s="92">
        <v>64</v>
      </c>
      <c r="M889" s="92">
        <v>168</v>
      </c>
      <c r="N889" s="92">
        <v>271</v>
      </c>
      <c r="O889" s="93">
        <v>3</v>
      </c>
      <c r="P889" s="40">
        <v>46</v>
      </c>
      <c r="Q889" s="94">
        <f t="shared" ref="Q889:Q920" si="699">N889-J889</f>
        <v>13</v>
      </c>
      <c r="R889" s="95">
        <f t="shared" ref="R889:R920" si="700">(N889-J889)/J889</f>
        <v>5.0387596899224806E-2</v>
      </c>
      <c r="S889" s="96">
        <v>246</v>
      </c>
      <c r="T889" s="96">
        <v>291</v>
      </c>
      <c r="U889" s="96">
        <v>229</v>
      </c>
      <c r="V889" s="96">
        <v>293</v>
      </c>
      <c r="W889" s="96">
        <v>520</v>
      </c>
      <c r="X889" s="96">
        <v>766</v>
      </c>
      <c r="Y889" s="73">
        <f t="shared" si="656"/>
        <v>15.853658536585366</v>
      </c>
      <c r="Z889" s="73">
        <f t="shared" si="657"/>
        <v>21.993127147766323</v>
      </c>
      <c r="AA889" s="73">
        <f t="shared" si="658"/>
        <v>54.585152838427952</v>
      </c>
      <c r="AB889" s="73">
        <f t="shared" si="659"/>
        <v>36.346153846153847</v>
      </c>
      <c r="AC889" s="73">
        <f t="shared" si="660"/>
        <v>29.765013054830288</v>
      </c>
      <c r="AD889" s="97">
        <f t="shared" si="661"/>
        <v>331</v>
      </c>
      <c r="AE889" s="40">
        <f t="shared" si="662"/>
        <v>104</v>
      </c>
      <c r="AF889" s="98">
        <v>298</v>
      </c>
      <c r="AG889" s="98">
        <v>259</v>
      </c>
      <c r="AH889" s="98">
        <v>320</v>
      </c>
      <c r="AI889" s="98">
        <v>232</v>
      </c>
      <c r="AJ889" s="98">
        <v>68</v>
      </c>
      <c r="AK889" s="98">
        <v>61</v>
      </c>
      <c r="AL889" s="76">
        <v>8</v>
      </c>
      <c r="AM889" s="76">
        <v>14</v>
      </c>
      <c r="AN889" s="77">
        <v>34</v>
      </c>
      <c r="AO889" s="77">
        <v>98</v>
      </c>
      <c r="AP889" s="77">
        <v>187</v>
      </c>
      <c r="AQ889" s="77">
        <v>9</v>
      </c>
      <c r="AR889" s="77">
        <f t="shared" si="688"/>
        <v>328</v>
      </c>
      <c r="AS889" s="77">
        <v>49</v>
      </c>
      <c r="AT889" s="78">
        <v>3</v>
      </c>
      <c r="AU889" s="79">
        <v>12</v>
      </c>
      <c r="AV889" s="80">
        <f t="shared" si="663"/>
        <v>36.863543788187378</v>
      </c>
      <c r="AW889" s="80">
        <f t="shared" si="664"/>
        <v>44.384057971014492</v>
      </c>
      <c r="AX889" s="80">
        <f t="shared" si="665"/>
        <v>63.362068965517238</v>
      </c>
      <c r="AY889" s="81">
        <f t="shared" si="666"/>
        <v>13.127413127413126</v>
      </c>
      <c r="AZ889" s="81">
        <f t="shared" si="667"/>
        <v>30.625000000000004</v>
      </c>
      <c r="BA889" s="81">
        <f t="shared" si="668"/>
        <v>67.333333333333329</v>
      </c>
      <c r="BB889" s="81">
        <f t="shared" si="669"/>
        <v>48.387096774193552</v>
      </c>
      <c r="BC889" s="81">
        <f t="shared" si="670"/>
        <v>42.218246869409661</v>
      </c>
      <c r="BD889" s="82">
        <f t="shared" si="689"/>
        <v>98</v>
      </c>
      <c r="BE889" s="83">
        <v>8</v>
      </c>
      <c r="BF889" s="83">
        <v>20</v>
      </c>
      <c r="BG889" s="83">
        <v>34</v>
      </c>
      <c r="BH889" s="83">
        <v>103</v>
      </c>
      <c r="BI889" s="83">
        <v>191</v>
      </c>
      <c r="BJ889" s="83">
        <v>11</v>
      </c>
      <c r="BK889" s="77">
        <f t="shared" si="690"/>
        <v>339</v>
      </c>
      <c r="BL889" s="83">
        <f t="shared" si="671"/>
        <v>8</v>
      </c>
      <c r="BM889" s="84">
        <v>14</v>
      </c>
      <c r="BN889" s="83">
        <f t="shared" si="672"/>
        <v>20</v>
      </c>
      <c r="BO889" s="83">
        <f t="shared" si="673"/>
        <v>34</v>
      </c>
      <c r="BP889" s="83">
        <f t="shared" si="674"/>
        <v>103</v>
      </c>
      <c r="BQ889" s="83">
        <f t="shared" si="675"/>
        <v>191</v>
      </c>
      <c r="BR889" s="83">
        <f t="shared" si="676"/>
        <v>11</v>
      </c>
      <c r="BS889" s="77">
        <f t="shared" si="691"/>
        <v>339</v>
      </c>
      <c r="BT889" s="83">
        <f t="shared" si="677"/>
        <v>0</v>
      </c>
      <c r="BU889" s="77"/>
      <c r="BV889" s="83">
        <f t="shared" si="678"/>
        <v>0</v>
      </c>
      <c r="BW889" s="83">
        <f t="shared" si="679"/>
        <v>0</v>
      </c>
      <c r="BX889" s="83">
        <f t="shared" si="680"/>
        <v>0</v>
      </c>
      <c r="BY889" s="83">
        <f t="shared" si="681"/>
        <v>0</v>
      </c>
      <c r="BZ889" s="83">
        <f t="shared" si="682"/>
        <v>0</v>
      </c>
      <c r="CA889" s="77">
        <f t="shared" si="692"/>
        <v>0</v>
      </c>
      <c r="CC889" s="77"/>
      <c r="CI889" s="77">
        <f t="shared" si="693"/>
        <v>0</v>
      </c>
      <c r="CP889" s="77">
        <f t="shared" si="694"/>
        <v>0</v>
      </c>
      <c r="CQ889" s="85">
        <f t="shared" si="683"/>
        <v>0</v>
      </c>
      <c r="CR889" s="77"/>
      <c r="CS889" s="85">
        <f t="shared" si="650"/>
        <v>0</v>
      </c>
      <c r="CT889" s="85">
        <f t="shared" si="651"/>
        <v>0</v>
      </c>
      <c r="CU889" s="85">
        <f t="shared" si="652"/>
        <v>0</v>
      </c>
      <c r="CV889" s="85">
        <f t="shared" si="653"/>
        <v>0</v>
      </c>
      <c r="CW889" s="85">
        <f t="shared" ref="CW889:CW952" si="701">DD889+DJ889+DO889+FK889</f>
        <v>0</v>
      </c>
      <c r="CX889" s="77">
        <f t="shared" si="695"/>
        <v>0</v>
      </c>
      <c r="ET889" s="85">
        <v>7</v>
      </c>
      <c r="EU889" s="85">
        <v>12</v>
      </c>
      <c r="EV889" s="85">
        <v>3</v>
      </c>
      <c r="EW889" s="85">
        <v>45</v>
      </c>
      <c r="EX889" s="85">
        <v>149</v>
      </c>
      <c r="EY889" s="85">
        <v>9</v>
      </c>
      <c r="EZ889" s="85">
        <v>1</v>
      </c>
      <c r="FA889" s="85">
        <v>8</v>
      </c>
      <c r="FB889" s="85">
        <v>31</v>
      </c>
      <c r="FC889" s="85">
        <v>58</v>
      </c>
      <c r="FD889" s="85">
        <v>42</v>
      </c>
      <c r="FE889" s="85">
        <v>2</v>
      </c>
      <c r="FL889" s="86">
        <f t="shared" si="696"/>
        <v>89.399999999999977</v>
      </c>
      <c r="FM889" s="99">
        <f t="shared" si="684"/>
        <v>4</v>
      </c>
      <c r="FN889" s="99">
        <f t="shared" si="685"/>
        <v>0</v>
      </c>
      <c r="FO889" s="100">
        <f t="shared" si="686"/>
        <v>0.68</v>
      </c>
      <c r="FP889" s="100">
        <f t="shared" si="687"/>
        <v>0</v>
      </c>
      <c r="FQ889" s="101">
        <v>-0.17091189217348907</v>
      </c>
      <c r="FR889" s="101">
        <v>-3.8654901224523967E-2</v>
      </c>
      <c r="FS889" s="101">
        <v>-0.14961283185840712</v>
      </c>
      <c r="FT889" s="100" t="s">
        <v>2351</v>
      </c>
      <c r="FU889" s="100" t="s">
        <v>2282</v>
      </c>
      <c r="FV889" s="100" t="s">
        <v>2343</v>
      </c>
      <c r="FW889" s="100" t="s">
        <v>1525</v>
      </c>
      <c r="FX889" s="100" t="s">
        <v>1814</v>
      </c>
      <c r="FY889" s="100" t="s">
        <v>2270</v>
      </c>
      <c r="FZ889" s="100" t="s">
        <v>2143</v>
      </c>
      <c r="GA889" s="100" t="s">
        <v>2067</v>
      </c>
      <c r="GB889" s="100"/>
    </row>
    <row r="890" spans="1:184" hidden="1" x14ac:dyDescent="0.25">
      <c r="A890" s="32" t="s">
        <v>877</v>
      </c>
      <c r="B890" s="90" t="s">
        <v>878</v>
      </c>
      <c r="C890" s="41" t="str">
        <f>'[1]Özet tablo'!P889</f>
        <v>TOKAT</v>
      </c>
      <c r="D890" s="41"/>
      <c r="E890" s="41"/>
      <c r="F890" s="41"/>
      <c r="G890" s="91">
        <v>13</v>
      </c>
      <c r="H890" s="91">
        <v>83</v>
      </c>
      <c r="I890" s="91">
        <v>105</v>
      </c>
      <c r="J890" s="91">
        <v>201</v>
      </c>
      <c r="K890" s="92">
        <v>105</v>
      </c>
      <c r="L890" s="92">
        <v>148</v>
      </c>
      <c r="M890" s="92">
        <v>116</v>
      </c>
      <c r="N890" s="92">
        <v>369</v>
      </c>
      <c r="O890" s="93">
        <v>18</v>
      </c>
      <c r="P890" s="40">
        <v>21</v>
      </c>
      <c r="Q890" s="94">
        <f t="shared" si="699"/>
        <v>168</v>
      </c>
      <c r="R890" s="95">
        <f t="shared" si="700"/>
        <v>0.83582089552238803</v>
      </c>
      <c r="S890" s="96">
        <v>217</v>
      </c>
      <c r="T890" s="96">
        <v>287</v>
      </c>
      <c r="U890" s="96">
        <v>205</v>
      </c>
      <c r="V890" s="96">
        <v>286</v>
      </c>
      <c r="W890" s="96">
        <v>492</v>
      </c>
      <c r="X890" s="96">
        <v>709</v>
      </c>
      <c r="Y890" s="73">
        <f t="shared" si="656"/>
        <v>48.387096774193552</v>
      </c>
      <c r="Z890" s="73">
        <f t="shared" si="657"/>
        <v>51.567944250871079</v>
      </c>
      <c r="AA890" s="73">
        <f t="shared" si="658"/>
        <v>55.121951219512198</v>
      </c>
      <c r="AB890" s="73">
        <f t="shared" si="659"/>
        <v>53.048780487804883</v>
      </c>
      <c r="AC890" s="73">
        <f t="shared" si="660"/>
        <v>51.622002820874471</v>
      </c>
      <c r="AD890" s="97">
        <f t="shared" si="661"/>
        <v>231</v>
      </c>
      <c r="AE890" s="40">
        <f t="shared" si="662"/>
        <v>92</v>
      </c>
      <c r="AF890" s="98">
        <v>252</v>
      </c>
      <c r="AG890" s="98">
        <v>205</v>
      </c>
      <c r="AH890" s="98">
        <v>263</v>
      </c>
      <c r="AI890" s="98">
        <v>203</v>
      </c>
      <c r="AJ890" s="98">
        <v>85</v>
      </c>
      <c r="AK890" s="98">
        <v>60</v>
      </c>
      <c r="AL890" s="76">
        <v>11</v>
      </c>
      <c r="AM890" s="76">
        <v>16</v>
      </c>
      <c r="AN890" s="77">
        <v>76</v>
      </c>
      <c r="AO890" s="77">
        <v>146</v>
      </c>
      <c r="AP890" s="77">
        <v>109</v>
      </c>
      <c r="AQ890" s="77">
        <v>3</v>
      </c>
      <c r="AR890" s="77">
        <f t="shared" si="688"/>
        <v>334</v>
      </c>
      <c r="AS890" s="77">
        <v>20</v>
      </c>
      <c r="AT890" s="78">
        <v>6</v>
      </c>
      <c r="AU890" s="79">
        <v>20</v>
      </c>
      <c r="AV890" s="80">
        <f t="shared" si="663"/>
        <v>41.17647058823529</v>
      </c>
      <c r="AW890" s="80">
        <f t="shared" si="664"/>
        <v>51.072961373390555</v>
      </c>
      <c r="AX890" s="80">
        <f t="shared" si="665"/>
        <v>45.320197044334975</v>
      </c>
      <c r="AY890" s="81">
        <f t="shared" si="666"/>
        <v>37.073170731707314</v>
      </c>
      <c r="AZ890" s="81">
        <f t="shared" si="667"/>
        <v>55.51330798479087</v>
      </c>
      <c r="BA890" s="81">
        <f t="shared" si="668"/>
        <v>46.875</v>
      </c>
      <c r="BB890" s="81">
        <f t="shared" si="669"/>
        <v>50.998185117967331</v>
      </c>
      <c r="BC890" s="81">
        <f t="shared" si="670"/>
        <v>42.799188640973625</v>
      </c>
      <c r="BD890" s="82">
        <f t="shared" si="689"/>
        <v>153</v>
      </c>
      <c r="BE890" s="83">
        <v>11</v>
      </c>
      <c r="BF890" s="83">
        <v>17</v>
      </c>
      <c r="BG890" s="83">
        <v>69</v>
      </c>
      <c r="BH890" s="83">
        <v>144</v>
      </c>
      <c r="BI890" s="83">
        <v>132</v>
      </c>
      <c r="BJ890" s="83">
        <v>9</v>
      </c>
      <c r="BK890" s="77">
        <f t="shared" si="690"/>
        <v>354</v>
      </c>
      <c r="BL890" s="83">
        <f t="shared" si="671"/>
        <v>10</v>
      </c>
      <c r="BM890" s="84">
        <v>14</v>
      </c>
      <c r="BN890" s="83">
        <f t="shared" si="672"/>
        <v>15</v>
      </c>
      <c r="BO890" s="83">
        <f t="shared" si="673"/>
        <v>69</v>
      </c>
      <c r="BP890" s="83">
        <f t="shared" si="674"/>
        <v>139</v>
      </c>
      <c r="BQ890" s="83">
        <f t="shared" si="675"/>
        <v>125</v>
      </c>
      <c r="BR890" s="83">
        <f t="shared" si="676"/>
        <v>9</v>
      </c>
      <c r="BS890" s="77">
        <f t="shared" si="691"/>
        <v>342</v>
      </c>
      <c r="BT890" s="83">
        <f t="shared" si="677"/>
        <v>0</v>
      </c>
      <c r="BU890" s="77"/>
      <c r="BV890" s="83">
        <f t="shared" si="678"/>
        <v>0</v>
      </c>
      <c r="BW890" s="83">
        <f t="shared" si="679"/>
        <v>0</v>
      </c>
      <c r="BX890" s="83">
        <f t="shared" si="680"/>
        <v>0</v>
      </c>
      <c r="BY890" s="83">
        <f t="shared" si="681"/>
        <v>0</v>
      </c>
      <c r="BZ890" s="83">
        <f t="shared" si="682"/>
        <v>0</v>
      </c>
      <c r="CA890" s="77">
        <f t="shared" si="692"/>
        <v>0</v>
      </c>
      <c r="CC890" s="77"/>
      <c r="CI890" s="77">
        <f t="shared" si="693"/>
        <v>0</v>
      </c>
      <c r="CP890" s="77">
        <f t="shared" si="694"/>
        <v>0</v>
      </c>
      <c r="CQ890" s="85">
        <f t="shared" si="683"/>
        <v>1</v>
      </c>
      <c r="CR890" s="77">
        <v>2</v>
      </c>
      <c r="CS890" s="85">
        <f t="shared" ref="CS890:CS953" si="702">CZ890+DF890+DK890+FG890</f>
        <v>2</v>
      </c>
      <c r="CT890" s="85">
        <f t="shared" ref="CT890:CT953" si="703">DA890+DG890+DL890+FH890</f>
        <v>0</v>
      </c>
      <c r="CU890" s="85">
        <f t="shared" ref="CU890:CU953" si="704">DB890+DH890+DM890+FI890</f>
        <v>5</v>
      </c>
      <c r="CV890" s="85">
        <f t="shared" ref="CV890:CV953" si="705">DC890+DI890+DN890+FJ890</f>
        <v>7</v>
      </c>
      <c r="CW890" s="85">
        <f t="shared" si="701"/>
        <v>0</v>
      </c>
      <c r="CX890" s="77">
        <f t="shared" si="695"/>
        <v>12</v>
      </c>
      <c r="CY890" s="85">
        <v>1</v>
      </c>
      <c r="CZ890" s="85">
        <v>2</v>
      </c>
      <c r="DA890" s="85">
        <v>0</v>
      </c>
      <c r="DB890" s="85">
        <v>5</v>
      </c>
      <c r="DC890" s="85">
        <v>7</v>
      </c>
      <c r="DD890" s="85">
        <v>0</v>
      </c>
      <c r="ET890" s="85">
        <v>9</v>
      </c>
      <c r="EU890" s="85">
        <v>10</v>
      </c>
      <c r="EV890" s="85">
        <v>44</v>
      </c>
      <c r="EW890" s="85">
        <v>101</v>
      </c>
      <c r="EX890" s="85">
        <v>71</v>
      </c>
      <c r="EY890" s="85">
        <v>2</v>
      </c>
      <c r="EZ890" s="85">
        <v>1</v>
      </c>
      <c r="FA890" s="85">
        <v>5</v>
      </c>
      <c r="FB890" s="85">
        <v>25</v>
      </c>
      <c r="FC890" s="85">
        <v>38</v>
      </c>
      <c r="FD890" s="85">
        <v>54</v>
      </c>
      <c r="FE890" s="85">
        <v>7</v>
      </c>
      <c r="FL890" s="86">
        <f t="shared" si="696"/>
        <v>62.199999999999989</v>
      </c>
      <c r="FM890" s="99">
        <f t="shared" si="684"/>
        <v>3</v>
      </c>
      <c r="FN890" s="99">
        <f t="shared" si="685"/>
        <v>0</v>
      </c>
      <c r="FO890" s="100">
        <f t="shared" si="686"/>
        <v>0.51</v>
      </c>
      <c r="FP890" s="100">
        <f t="shared" si="687"/>
        <v>0</v>
      </c>
      <c r="FQ890" s="101">
        <v>2.4981259370314878E-2</v>
      </c>
      <c r="FR890" s="101">
        <v>7.8855844985449772E-2</v>
      </c>
      <c r="FS890" s="101">
        <v>3.5834266517357147E-2</v>
      </c>
      <c r="FT890" s="100" t="s">
        <v>1412</v>
      </c>
      <c r="FU890" s="100" t="s">
        <v>1413</v>
      </c>
      <c r="FV890" s="100" t="s">
        <v>1414</v>
      </c>
      <c r="FW890" s="100" t="s">
        <v>1415</v>
      </c>
      <c r="FX890" s="100" t="s">
        <v>1415</v>
      </c>
      <c r="FY890" s="100" t="s">
        <v>1416</v>
      </c>
      <c r="FZ890" s="100" t="s">
        <v>1417</v>
      </c>
      <c r="GA890" s="100" t="s">
        <v>1415</v>
      </c>
      <c r="GB890" s="100"/>
    </row>
    <row r="891" spans="1:184" hidden="1" x14ac:dyDescent="0.25">
      <c r="A891" s="32" t="s">
        <v>877</v>
      </c>
      <c r="B891" s="90" t="s">
        <v>879</v>
      </c>
      <c r="C891" s="41" t="str">
        <f>'[1]Özet tablo'!P890</f>
        <v>TOKAT</v>
      </c>
      <c r="D891" s="41"/>
      <c r="E891" s="41"/>
      <c r="F891" s="41"/>
      <c r="G891" s="91">
        <v>4</v>
      </c>
      <c r="H891" s="91">
        <v>32</v>
      </c>
      <c r="I891" s="91">
        <v>51</v>
      </c>
      <c r="J891" s="91">
        <v>87</v>
      </c>
      <c r="K891" s="92">
        <v>97</v>
      </c>
      <c r="L891" s="92">
        <v>99</v>
      </c>
      <c r="M891" s="92">
        <v>92</v>
      </c>
      <c r="N891" s="92">
        <v>288</v>
      </c>
      <c r="O891" s="93">
        <v>7</v>
      </c>
      <c r="P891" s="40">
        <v>5</v>
      </c>
      <c r="Q891" s="94">
        <f t="shared" si="699"/>
        <v>201</v>
      </c>
      <c r="R891" s="95">
        <f t="shared" si="700"/>
        <v>2.3103448275862069</v>
      </c>
      <c r="S891" s="96">
        <v>81</v>
      </c>
      <c r="T891" s="96">
        <v>117</v>
      </c>
      <c r="U891" s="96">
        <v>111</v>
      </c>
      <c r="V891" s="96">
        <v>135</v>
      </c>
      <c r="W891" s="96">
        <v>228</v>
      </c>
      <c r="X891" s="96">
        <v>309</v>
      </c>
      <c r="Y891" s="73">
        <f t="shared" si="656"/>
        <v>119.75308641975309</v>
      </c>
      <c r="Z891" s="73">
        <f t="shared" si="657"/>
        <v>84.615384615384613</v>
      </c>
      <c r="AA891" s="73">
        <f t="shared" si="658"/>
        <v>84.684684684684683</v>
      </c>
      <c r="AB891" s="73">
        <f t="shared" si="659"/>
        <v>84.649122807017534</v>
      </c>
      <c r="AC891" s="73">
        <f t="shared" si="660"/>
        <v>93.851132686084142</v>
      </c>
      <c r="AD891" s="97">
        <f t="shared" si="661"/>
        <v>35</v>
      </c>
      <c r="AE891" s="40">
        <f t="shared" si="662"/>
        <v>17</v>
      </c>
      <c r="AF891" s="98">
        <v>107</v>
      </c>
      <c r="AG891" s="98">
        <v>70</v>
      </c>
      <c r="AH891" s="98">
        <v>105</v>
      </c>
      <c r="AI891" s="98">
        <v>89</v>
      </c>
      <c r="AJ891" s="98">
        <v>25</v>
      </c>
      <c r="AK891" s="98">
        <v>26</v>
      </c>
      <c r="AL891" s="76">
        <v>9</v>
      </c>
      <c r="AM891" s="76">
        <v>13</v>
      </c>
      <c r="AN891" s="77">
        <v>77</v>
      </c>
      <c r="AO891" s="77">
        <v>100</v>
      </c>
      <c r="AP891" s="77">
        <v>77</v>
      </c>
      <c r="AQ891" s="77">
        <v>1</v>
      </c>
      <c r="AR891" s="77">
        <f t="shared" si="688"/>
        <v>255</v>
      </c>
      <c r="AS891" s="77">
        <v>9</v>
      </c>
      <c r="AT891" s="78">
        <v>8</v>
      </c>
      <c r="AU891" s="79">
        <v>15</v>
      </c>
      <c r="AV891" s="80">
        <f t="shared" si="663"/>
        <v>91.823899371069189</v>
      </c>
      <c r="AW891" s="80">
        <f t="shared" si="664"/>
        <v>87.113402061855666</v>
      </c>
      <c r="AX891" s="80">
        <f t="shared" si="665"/>
        <v>77.528089887640448</v>
      </c>
      <c r="AY891" s="81">
        <f t="shared" si="666"/>
        <v>110.00000000000001</v>
      </c>
      <c r="AZ891" s="81">
        <f t="shared" si="667"/>
        <v>95.238095238095227</v>
      </c>
      <c r="BA891" s="81">
        <f t="shared" si="668"/>
        <v>87.719298245614027</v>
      </c>
      <c r="BB891" s="81">
        <f t="shared" si="669"/>
        <v>91.324200913242009</v>
      </c>
      <c r="BC891" s="81">
        <f t="shared" si="670"/>
        <v>96.195652173913047</v>
      </c>
      <c r="BD891" s="82">
        <f t="shared" si="689"/>
        <v>14</v>
      </c>
      <c r="BE891" s="83">
        <v>9</v>
      </c>
      <c r="BF891" s="83">
        <v>12</v>
      </c>
      <c r="BG891" s="83">
        <v>69</v>
      </c>
      <c r="BH891" s="83">
        <v>90</v>
      </c>
      <c r="BI891" s="83">
        <v>84</v>
      </c>
      <c r="BJ891" s="83">
        <v>1</v>
      </c>
      <c r="BK891" s="77">
        <f t="shared" si="690"/>
        <v>244</v>
      </c>
      <c r="BL891" s="83">
        <f t="shared" si="671"/>
        <v>9</v>
      </c>
      <c r="BM891" s="84">
        <v>13</v>
      </c>
      <c r="BN891" s="83">
        <f t="shared" si="672"/>
        <v>12</v>
      </c>
      <c r="BO891" s="83">
        <f t="shared" si="673"/>
        <v>69</v>
      </c>
      <c r="BP891" s="83">
        <f t="shared" si="674"/>
        <v>90</v>
      </c>
      <c r="BQ891" s="83">
        <f t="shared" si="675"/>
        <v>84</v>
      </c>
      <c r="BR891" s="83">
        <f t="shared" si="676"/>
        <v>1</v>
      </c>
      <c r="BS891" s="77">
        <f t="shared" si="691"/>
        <v>244</v>
      </c>
      <c r="BT891" s="83">
        <f t="shared" si="677"/>
        <v>0</v>
      </c>
      <c r="BU891" s="77"/>
      <c r="BV891" s="83">
        <f t="shared" si="678"/>
        <v>0</v>
      </c>
      <c r="BW891" s="83">
        <f t="shared" si="679"/>
        <v>0</v>
      </c>
      <c r="BX891" s="83">
        <f t="shared" si="680"/>
        <v>0</v>
      </c>
      <c r="BY891" s="83">
        <f t="shared" si="681"/>
        <v>0</v>
      </c>
      <c r="BZ891" s="83">
        <f t="shared" si="682"/>
        <v>0</v>
      </c>
      <c r="CA891" s="77">
        <f t="shared" si="692"/>
        <v>0</v>
      </c>
      <c r="CC891" s="77"/>
      <c r="CI891" s="77">
        <f t="shared" si="693"/>
        <v>0</v>
      </c>
      <c r="CP891" s="77">
        <f t="shared" si="694"/>
        <v>0</v>
      </c>
      <c r="CQ891" s="85">
        <f t="shared" si="683"/>
        <v>0</v>
      </c>
      <c r="CR891" s="77"/>
      <c r="CS891" s="85">
        <f t="shared" si="702"/>
        <v>0</v>
      </c>
      <c r="CT891" s="85">
        <f t="shared" si="703"/>
        <v>0</v>
      </c>
      <c r="CU891" s="85">
        <f t="shared" si="704"/>
        <v>0</v>
      </c>
      <c r="CV891" s="85">
        <f t="shared" si="705"/>
        <v>0</v>
      </c>
      <c r="CW891" s="85">
        <f t="shared" si="701"/>
        <v>0</v>
      </c>
      <c r="CX891" s="77">
        <f t="shared" si="695"/>
        <v>0</v>
      </c>
      <c r="ET891" s="85">
        <v>8</v>
      </c>
      <c r="EU891" s="85">
        <v>8</v>
      </c>
      <c r="EV891" s="85">
        <v>33</v>
      </c>
      <c r="EW891" s="85">
        <v>53</v>
      </c>
      <c r="EX891" s="85">
        <v>45</v>
      </c>
      <c r="EY891" s="85">
        <v>0</v>
      </c>
      <c r="EZ891" s="85">
        <v>1</v>
      </c>
      <c r="FA891" s="85">
        <v>4</v>
      </c>
      <c r="FB891" s="85">
        <v>36</v>
      </c>
      <c r="FC891" s="85">
        <v>37</v>
      </c>
      <c r="FD891" s="85">
        <v>39</v>
      </c>
      <c r="FE891" s="85">
        <v>1</v>
      </c>
      <c r="FL891" s="86">
        <f t="shared" si="696"/>
        <v>0</v>
      </c>
      <c r="FM891" s="99">
        <f t="shared" si="684"/>
        <v>0</v>
      </c>
      <c r="FN891" s="99">
        <f t="shared" si="685"/>
        <v>0</v>
      </c>
      <c r="FO891" s="100">
        <f t="shared" si="686"/>
        <v>0</v>
      </c>
      <c r="FP891" s="100">
        <f t="shared" si="687"/>
        <v>0</v>
      </c>
      <c r="FQ891" s="101">
        <v>-0.12509363295880141</v>
      </c>
      <c r="FR891" s="101">
        <v>-7.9510703363914373E-2</v>
      </c>
      <c r="FS891" s="101">
        <v>-0.16752665978672163</v>
      </c>
      <c r="FT891" s="100" t="s">
        <v>2235</v>
      </c>
      <c r="FU891" s="100" t="s">
        <v>2363</v>
      </c>
      <c r="FV891" s="100" t="s">
        <v>1910</v>
      </c>
      <c r="FW891" s="100" t="s">
        <v>1956</v>
      </c>
      <c r="FX891" s="100" t="s">
        <v>2373</v>
      </c>
      <c r="FY891" s="100" t="s">
        <v>2377</v>
      </c>
      <c r="FZ891" s="100" t="s">
        <v>2377</v>
      </c>
      <c r="GA891" s="100" t="s">
        <v>2381</v>
      </c>
      <c r="GB891" s="100"/>
    </row>
    <row r="892" spans="1:184" hidden="1" x14ac:dyDescent="0.25">
      <c r="A892" s="32" t="s">
        <v>877</v>
      </c>
      <c r="B892" s="90" t="s">
        <v>880</v>
      </c>
      <c r="C892" s="41" t="str">
        <f>'[1]Özet tablo'!P891</f>
        <v>TOKAT</v>
      </c>
      <c r="D892" s="41"/>
      <c r="E892" s="41"/>
      <c r="F892" s="41"/>
      <c r="G892" s="91">
        <v>0</v>
      </c>
      <c r="H892" s="91">
        <v>20</v>
      </c>
      <c r="I892" s="91">
        <v>19</v>
      </c>
      <c r="J892" s="91">
        <v>39</v>
      </c>
      <c r="K892" s="92">
        <v>15</v>
      </c>
      <c r="L892" s="92">
        <v>16</v>
      </c>
      <c r="M892" s="92">
        <v>16</v>
      </c>
      <c r="N892" s="92">
        <v>47</v>
      </c>
      <c r="O892" s="93">
        <v>5</v>
      </c>
      <c r="P892" s="40">
        <v>2</v>
      </c>
      <c r="Q892" s="94">
        <f t="shared" si="699"/>
        <v>8</v>
      </c>
      <c r="R892" s="95">
        <f t="shared" si="700"/>
        <v>0.20512820512820512</v>
      </c>
      <c r="S892" s="96">
        <v>120</v>
      </c>
      <c r="T892" s="96">
        <v>124</v>
      </c>
      <c r="U892" s="96">
        <v>121</v>
      </c>
      <c r="V892" s="96">
        <v>158</v>
      </c>
      <c r="W892" s="96">
        <v>245</v>
      </c>
      <c r="X892" s="96">
        <v>365</v>
      </c>
      <c r="Y892" s="73">
        <f t="shared" si="656"/>
        <v>12.5</v>
      </c>
      <c r="Z892" s="73">
        <f t="shared" si="657"/>
        <v>12.903225806451612</v>
      </c>
      <c r="AA892" s="73">
        <f t="shared" si="658"/>
        <v>15.702479338842975</v>
      </c>
      <c r="AB892" s="73">
        <f t="shared" si="659"/>
        <v>14.285714285714285</v>
      </c>
      <c r="AC892" s="73">
        <f t="shared" si="660"/>
        <v>13.698630136986301</v>
      </c>
      <c r="AD892" s="97">
        <f t="shared" si="661"/>
        <v>210</v>
      </c>
      <c r="AE892" s="40">
        <f t="shared" si="662"/>
        <v>102</v>
      </c>
      <c r="AF892" s="98">
        <v>191</v>
      </c>
      <c r="AG892" s="98">
        <v>114</v>
      </c>
      <c r="AH892" s="98">
        <v>174</v>
      </c>
      <c r="AI892" s="98">
        <v>116</v>
      </c>
      <c r="AJ892" s="98">
        <v>37</v>
      </c>
      <c r="AK892" s="98">
        <v>43</v>
      </c>
      <c r="AL892" s="76">
        <v>3</v>
      </c>
      <c r="AM892" s="76">
        <v>5</v>
      </c>
      <c r="AN892" s="77">
        <v>12</v>
      </c>
      <c r="AO892" s="77">
        <v>23</v>
      </c>
      <c r="AP892" s="77">
        <v>13</v>
      </c>
      <c r="AQ892" s="77">
        <v>0</v>
      </c>
      <c r="AR892" s="77">
        <f t="shared" si="688"/>
        <v>48</v>
      </c>
      <c r="AS892" s="77">
        <v>4</v>
      </c>
      <c r="AT892" s="78">
        <v>3</v>
      </c>
      <c r="AU892" s="79">
        <v>4</v>
      </c>
      <c r="AV892" s="80">
        <f t="shared" si="663"/>
        <v>9.1304347826086953</v>
      </c>
      <c r="AW892" s="80">
        <f t="shared" si="664"/>
        <v>11.03448275862069</v>
      </c>
      <c r="AX892" s="80">
        <f t="shared" si="665"/>
        <v>7.7586206896551726</v>
      </c>
      <c r="AY892" s="81">
        <f t="shared" si="666"/>
        <v>10.526315789473683</v>
      </c>
      <c r="AZ892" s="81">
        <f t="shared" si="667"/>
        <v>13.218390804597702</v>
      </c>
      <c r="BA892" s="81">
        <f t="shared" si="668"/>
        <v>13.071895424836603</v>
      </c>
      <c r="BB892" s="81">
        <f t="shared" si="669"/>
        <v>13.149847094801222</v>
      </c>
      <c r="BC892" s="81">
        <f t="shared" si="670"/>
        <v>11.985018726591761</v>
      </c>
      <c r="BD892" s="82">
        <f t="shared" si="689"/>
        <v>133</v>
      </c>
      <c r="BE892" s="83">
        <v>3</v>
      </c>
      <c r="BF892" s="83">
        <v>3</v>
      </c>
      <c r="BG892" s="83">
        <v>9</v>
      </c>
      <c r="BH892" s="83">
        <v>19</v>
      </c>
      <c r="BI892" s="83">
        <v>11</v>
      </c>
      <c r="BJ892" s="83">
        <v>0</v>
      </c>
      <c r="BK892" s="77">
        <f t="shared" si="690"/>
        <v>39</v>
      </c>
      <c r="BL892" s="83">
        <f t="shared" si="671"/>
        <v>3</v>
      </c>
      <c r="BM892" s="84">
        <v>5</v>
      </c>
      <c r="BN892" s="83">
        <f t="shared" si="672"/>
        <v>3</v>
      </c>
      <c r="BO892" s="83">
        <f t="shared" si="673"/>
        <v>9</v>
      </c>
      <c r="BP892" s="83">
        <f t="shared" si="674"/>
        <v>19</v>
      </c>
      <c r="BQ892" s="83">
        <f t="shared" si="675"/>
        <v>11</v>
      </c>
      <c r="BR892" s="83">
        <f t="shared" si="676"/>
        <v>0</v>
      </c>
      <c r="BS892" s="77">
        <f t="shared" si="691"/>
        <v>39</v>
      </c>
      <c r="BT892" s="83">
        <f t="shared" si="677"/>
        <v>0</v>
      </c>
      <c r="BU892" s="77"/>
      <c r="BV892" s="83">
        <f t="shared" si="678"/>
        <v>0</v>
      </c>
      <c r="BW892" s="83">
        <f t="shared" si="679"/>
        <v>0</v>
      </c>
      <c r="BX892" s="83">
        <f t="shared" si="680"/>
        <v>0</v>
      </c>
      <c r="BY892" s="83">
        <f t="shared" si="681"/>
        <v>0</v>
      </c>
      <c r="BZ892" s="83">
        <f t="shared" si="682"/>
        <v>0</v>
      </c>
      <c r="CA892" s="77">
        <f t="shared" si="692"/>
        <v>0</v>
      </c>
      <c r="CC892" s="77"/>
      <c r="CI892" s="77">
        <f t="shared" si="693"/>
        <v>0</v>
      </c>
      <c r="CP892" s="77">
        <f t="shared" si="694"/>
        <v>0</v>
      </c>
      <c r="CQ892" s="85">
        <f t="shared" si="683"/>
        <v>0</v>
      </c>
      <c r="CR892" s="77"/>
      <c r="CS892" s="85">
        <f t="shared" si="702"/>
        <v>0</v>
      </c>
      <c r="CT892" s="85">
        <f t="shared" si="703"/>
        <v>0</v>
      </c>
      <c r="CU892" s="85">
        <f t="shared" si="704"/>
        <v>0</v>
      </c>
      <c r="CV892" s="85">
        <f t="shared" si="705"/>
        <v>0</v>
      </c>
      <c r="CW892" s="85">
        <f t="shared" si="701"/>
        <v>0</v>
      </c>
      <c r="CX892" s="77">
        <f t="shared" si="695"/>
        <v>0</v>
      </c>
      <c r="ET892" s="85">
        <v>3</v>
      </c>
      <c r="EU892" s="85">
        <v>3</v>
      </c>
      <c r="EV892" s="85">
        <v>9</v>
      </c>
      <c r="EW892" s="85">
        <v>19</v>
      </c>
      <c r="EX892" s="85">
        <v>11</v>
      </c>
      <c r="EY892" s="85">
        <v>0</v>
      </c>
      <c r="FL892" s="86">
        <f t="shared" si="696"/>
        <v>164</v>
      </c>
      <c r="FM892" s="99">
        <f t="shared" si="684"/>
        <v>8</v>
      </c>
      <c r="FN892" s="99">
        <f t="shared" si="685"/>
        <v>1</v>
      </c>
      <c r="FO892" s="100">
        <f t="shared" si="686"/>
        <v>1.36</v>
      </c>
      <c r="FP892" s="100">
        <f t="shared" si="687"/>
        <v>171</v>
      </c>
      <c r="FQ892" s="101">
        <v>0.20605971574179657</v>
      </c>
      <c r="FR892" s="101">
        <v>0.14006688032887837</v>
      </c>
      <c r="FS892" s="101">
        <v>5.7227413512520461E-2</v>
      </c>
      <c r="FT892" s="100" t="s">
        <v>1587</v>
      </c>
      <c r="FU892" s="100" t="s">
        <v>2228</v>
      </c>
      <c r="FV892" s="100" t="s">
        <v>2299</v>
      </c>
      <c r="FW892" s="100" t="s">
        <v>1737</v>
      </c>
      <c r="FX892" s="100" t="s">
        <v>1839</v>
      </c>
      <c r="FY892" s="100" t="s">
        <v>2154</v>
      </c>
      <c r="FZ892" s="100" t="s">
        <v>2233</v>
      </c>
      <c r="GA892" s="100" t="s">
        <v>2201</v>
      </c>
      <c r="GB892" s="100"/>
    </row>
    <row r="893" spans="1:184" hidden="1" x14ac:dyDescent="0.25">
      <c r="A893" s="32" t="s">
        <v>877</v>
      </c>
      <c r="B893" s="90" t="s">
        <v>881</v>
      </c>
      <c r="C893" s="41" t="str">
        <f>'[1]Özet tablo'!P892</f>
        <v>TOKAT</v>
      </c>
      <c r="D893" s="41"/>
      <c r="E893" s="41"/>
      <c r="F893" s="41"/>
      <c r="G893" s="91">
        <v>112</v>
      </c>
      <c r="H893" s="91">
        <v>470</v>
      </c>
      <c r="I893" s="91">
        <v>650</v>
      </c>
      <c r="J893" s="91">
        <v>1232</v>
      </c>
      <c r="K893" s="92">
        <v>160</v>
      </c>
      <c r="L893" s="92">
        <v>451</v>
      </c>
      <c r="M893" s="92">
        <v>698</v>
      </c>
      <c r="N893" s="92">
        <v>1309</v>
      </c>
      <c r="O893" s="93">
        <v>102</v>
      </c>
      <c r="P893" s="40">
        <v>112</v>
      </c>
      <c r="Q893" s="94">
        <f t="shared" si="699"/>
        <v>77</v>
      </c>
      <c r="R893" s="95">
        <f t="shared" si="700"/>
        <v>6.25E-2</v>
      </c>
      <c r="S893" s="96">
        <v>1008</v>
      </c>
      <c r="T893" s="96">
        <v>1297</v>
      </c>
      <c r="U893" s="96">
        <v>1101</v>
      </c>
      <c r="V893" s="96">
        <v>1417</v>
      </c>
      <c r="W893" s="96">
        <v>2398</v>
      </c>
      <c r="X893" s="96">
        <v>3406</v>
      </c>
      <c r="Y893" s="73">
        <f t="shared" si="656"/>
        <v>15.873015873015872</v>
      </c>
      <c r="Z893" s="73">
        <f t="shared" si="657"/>
        <v>34.77255204317656</v>
      </c>
      <c r="AA893" s="73">
        <f t="shared" si="658"/>
        <v>62.48864668483197</v>
      </c>
      <c r="AB893" s="73">
        <f t="shared" si="659"/>
        <v>47.497914929107587</v>
      </c>
      <c r="AC893" s="73">
        <f t="shared" si="660"/>
        <v>38.138578978273635</v>
      </c>
      <c r="AD893" s="97">
        <f t="shared" si="661"/>
        <v>1259</v>
      </c>
      <c r="AE893" s="40">
        <f t="shared" si="662"/>
        <v>413</v>
      </c>
      <c r="AF893" s="98">
        <v>1303</v>
      </c>
      <c r="AG893" s="98">
        <v>982</v>
      </c>
      <c r="AH893" s="98">
        <v>1297</v>
      </c>
      <c r="AI893" s="98">
        <v>1003</v>
      </c>
      <c r="AJ893" s="98">
        <v>326</v>
      </c>
      <c r="AK893" s="98">
        <v>345</v>
      </c>
      <c r="AL893" s="76">
        <v>42</v>
      </c>
      <c r="AM893" s="76">
        <v>54</v>
      </c>
      <c r="AN893" s="77">
        <v>185</v>
      </c>
      <c r="AO893" s="77">
        <v>544</v>
      </c>
      <c r="AP893" s="77">
        <v>673</v>
      </c>
      <c r="AQ893" s="77">
        <v>35</v>
      </c>
      <c r="AR893" s="77">
        <f t="shared" si="688"/>
        <v>1437</v>
      </c>
      <c r="AS893" s="77">
        <v>160</v>
      </c>
      <c r="AT893" s="78">
        <v>55</v>
      </c>
      <c r="AU893" s="79">
        <v>150</v>
      </c>
      <c r="AV893" s="80">
        <f t="shared" si="663"/>
        <v>36.926952141057932</v>
      </c>
      <c r="AW893" s="80">
        <f t="shared" si="664"/>
        <v>47.478260869565219</v>
      </c>
      <c r="AX893" s="80">
        <f t="shared" si="665"/>
        <v>54.636091724825519</v>
      </c>
      <c r="AY893" s="81">
        <f t="shared" si="666"/>
        <v>18.839103869653766</v>
      </c>
      <c r="AZ893" s="81">
        <f t="shared" si="667"/>
        <v>41.942945258288354</v>
      </c>
      <c r="BA893" s="81">
        <f t="shared" si="668"/>
        <v>66.06471030850264</v>
      </c>
      <c r="BB893" s="81">
        <f t="shared" si="669"/>
        <v>54.150799695354145</v>
      </c>
      <c r="BC893" s="81">
        <f t="shared" si="670"/>
        <v>45.997403721332759</v>
      </c>
      <c r="BD893" s="82">
        <f t="shared" si="689"/>
        <v>451</v>
      </c>
      <c r="BE893" s="83">
        <v>42</v>
      </c>
      <c r="BF893" s="83">
        <v>77</v>
      </c>
      <c r="BG893" s="83">
        <v>159</v>
      </c>
      <c r="BH893" s="83">
        <v>476</v>
      </c>
      <c r="BI893" s="83">
        <v>717</v>
      </c>
      <c r="BJ893" s="83">
        <v>44</v>
      </c>
      <c r="BK893" s="77">
        <f t="shared" si="690"/>
        <v>1396</v>
      </c>
      <c r="BL893" s="83">
        <f t="shared" si="671"/>
        <v>42</v>
      </c>
      <c r="BM893" s="84">
        <v>54</v>
      </c>
      <c r="BN893" s="83">
        <f t="shared" si="672"/>
        <v>77</v>
      </c>
      <c r="BO893" s="83">
        <f t="shared" si="673"/>
        <v>159</v>
      </c>
      <c r="BP893" s="83">
        <f t="shared" si="674"/>
        <v>476</v>
      </c>
      <c r="BQ893" s="83">
        <f t="shared" si="675"/>
        <v>717</v>
      </c>
      <c r="BR893" s="83">
        <f t="shared" si="676"/>
        <v>44</v>
      </c>
      <c r="BS893" s="77">
        <f t="shared" si="691"/>
        <v>1396</v>
      </c>
      <c r="BT893" s="83">
        <f t="shared" si="677"/>
        <v>0</v>
      </c>
      <c r="BU893" s="77"/>
      <c r="BV893" s="83">
        <f t="shared" si="678"/>
        <v>0</v>
      </c>
      <c r="BW893" s="83">
        <f t="shared" si="679"/>
        <v>0</v>
      </c>
      <c r="BX893" s="83">
        <f t="shared" si="680"/>
        <v>0</v>
      </c>
      <c r="BY893" s="83">
        <f t="shared" si="681"/>
        <v>0</v>
      </c>
      <c r="BZ893" s="83">
        <f t="shared" si="682"/>
        <v>0</v>
      </c>
      <c r="CA893" s="77">
        <f t="shared" si="692"/>
        <v>0</v>
      </c>
      <c r="CC893" s="77"/>
      <c r="CI893" s="77">
        <f t="shared" si="693"/>
        <v>0</v>
      </c>
      <c r="CP893" s="77">
        <f t="shared" si="694"/>
        <v>0</v>
      </c>
      <c r="CQ893" s="85">
        <f t="shared" si="683"/>
        <v>0</v>
      </c>
      <c r="CR893" s="77"/>
      <c r="CS893" s="85">
        <f t="shared" si="702"/>
        <v>0</v>
      </c>
      <c r="CT893" s="85">
        <f t="shared" si="703"/>
        <v>0</v>
      </c>
      <c r="CU893" s="85">
        <f t="shared" si="704"/>
        <v>0</v>
      </c>
      <c r="CV893" s="85">
        <f t="shared" si="705"/>
        <v>0</v>
      </c>
      <c r="CW893" s="85">
        <f t="shared" si="701"/>
        <v>0</v>
      </c>
      <c r="CX893" s="77">
        <f t="shared" si="695"/>
        <v>0</v>
      </c>
      <c r="DP893" s="85">
        <v>1</v>
      </c>
      <c r="DQ893" s="85">
        <v>2</v>
      </c>
      <c r="DR893" s="85">
        <v>4</v>
      </c>
      <c r="DS893" s="85">
        <v>11</v>
      </c>
      <c r="DT893" s="85">
        <v>20</v>
      </c>
      <c r="DU893" s="85">
        <v>0</v>
      </c>
      <c r="EH893" s="85">
        <v>1</v>
      </c>
      <c r="EI893" s="85">
        <v>1</v>
      </c>
      <c r="EJ893" s="85">
        <v>0</v>
      </c>
      <c r="EK893" s="85">
        <v>1</v>
      </c>
      <c r="EL893" s="85">
        <v>3</v>
      </c>
      <c r="EM893" s="85">
        <v>1</v>
      </c>
      <c r="ET893" s="85">
        <v>38</v>
      </c>
      <c r="EU893" s="85">
        <v>61</v>
      </c>
      <c r="EV893" s="85">
        <v>88</v>
      </c>
      <c r="EW893" s="85">
        <v>350</v>
      </c>
      <c r="EX893" s="85">
        <v>609</v>
      </c>
      <c r="EY893" s="85">
        <v>40</v>
      </c>
      <c r="EZ893" s="85">
        <v>2</v>
      </c>
      <c r="FA893" s="85">
        <v>13</v>
      </c>
      <c r="FB893" s="85">
        <v>67</v>
      </c>
      <c r="FC893" s="85">
        <v>114</v>
      </c>
      <c r="FD893" s="85">
        <v>85</v>
      </c>
      <c r="FE893" s="85">
        <v>3</v>
      </c>
      <c r="FL893" s="86">
        <f t="shared" si="696"/>
        <v>303</v>
      </c>
      <c r="FM893" s="99">
        <f t="shared" si="684"/>
        <v>15</v>
      </c>
      <c r="FN893" s="99">
        <f t="shared" si="685"/>
        <v>3</v>
      </c>
      <c r="FO893" s="100">
        <f t="shared" si="686"/>
        <v>2.5499999999999998</v>
      </c>
      <c r="FP893" s="100">
        <f t="shared" si="687"/>
        <v>513</v>
      </c>
      <c r="FQ893" s="101">
        <v>9.9149175042968565E-2</v>
      </c>
      <c r="FR893" s="101">
        <v>7.6836987063162165E-2</v>
      </c>
      <c r="FS893" s="101">
        <v>8.1629951635718262E-2</v>
      </c>
      <c r="FT893" s="100" t="s">
        <v>1762</v>
      </c>
      <c r="FU893" s="100" t="s">
        <v>1763</v>
      </c>
      <c r="FV893" s="100" t="s">
        <v>1764</v>
      </c>
      <c r="FW893" s="100" t="s">
        <v>1686</v>
      </c>
      <c r="FX893" s="100" t="s">
        <v>1564</v>
      </c>
      <c r="FY893" s="100" t="s">
        <v>1584</v>
      </c>
      <c r="FZ893" s="100" t="s">
        <v>1612</v>
      </c>
      <c r="GA893" s="100" t="s">
        <v>1717</v>
      </c>
      <c r="GB893" s="100"/>
    </row>
    <row r="894" spans="1:184" hidden="1" x14ac:dyDescent="0.25">
      <c r="A894" s="32" t="s">
        <v>877</v>
      </c>
      <c r="B894" s="90" t="s">
        <v>1065</v>
      </c>
      <c r="C894" s="41" t="str">
        <f>'[1]Özet tablo'!P893</f>
        <v>TOKAT</v>
      </c>
      <c r="D894" s="41"/>
      <c r="E894" s="41"/>
      <c r="F894" s="41"/>
      <c r="G894" s="91">
        <v>300</v>
      </c>
      <c r="H894" s="91">
        <v>922</v>
      </c>
      <c r="I894" s="91">
        <v>1522</v>
      </c>
      <c r="J894" s="91">
        <v>2744</v>
      </c>
      <c r="K894" s="92">
        <v>461</v>
      </c>
      <c r="L894" s="92">
        <v>1459</v>
      </c>
      <c r="M894" s="92">
        <v>2055</v>
      </c>
      <c r="N894" s="92">
        <v>3975</v>
      </c>
      <c r="O894" s="93">
        <v>83</v>
      </c>
      <c r="P894" s="40">
        <v>491</v>
      </c>
      <c r="Q894" s="94">
        <f t="shared" si="699"/>
        <v>1231</v>
      </c>
      <c r="R894" s="95">
        <f t="shared" si="700"/>
        <v>0.44861516034985421</v>
      </c>
      <c r="S894" s="96">
        <v>2101</v>
      </c>
      <c r="T894" s="96">
        <v>2647</v>
      </c>
      <c r="U894" s="96">
        <v>2051</v>
      </c>
      <c r="V894" s="96">
        <v>2671</v>
      </c>
      <c r="W894" s="96">
        <v>4698</v>
      </c>
      <c r="X894" s="96">
        <v>6799</v>
      </c>
      <c r="Y894" s="73">
        <f t="shared" si="656"/>
        <v>21.941932413136602</v>
      </c>
      <c r="Z894" s="73">
        <f t="shared" si="657"/>
        <v>55.119002644503212</v>
      </c>
      <c r="AA894" s="73">
        <f t="shared" si="658"/>
        <v>80.302291565090201</v>
      </c>
      <c r="AB894" s="73">
        <f t="shared" si="659"/>
        <v>66.113239676458065</v>
      </c>
      <c r="AC894" s="73">
        <f t="shared" si="660"/>
        <v>52.463597587880571</v>
      </c>
      <c r="AD894" s="97">
        <f t="shared" si="661"/>
        <v>1592</v>
      </c>
      <c r="AE894" s="40">
        <f t="shared" si="662"/>
        <v>404</v>
      </c>
      <c r="AF894" s="98">
        <v>2703</v>
      </c>
      <c r="AG894" s="98">
        <v>2116</v>
      </c>
      <c r="AH894" s="98">
        <v>2693</v>
      </c>
      <c r="AI894" s="98">
        <v>1975</v>
      </c>
      <c r="AJ894" s="98">
        <v>612</v>
      </c>
      <c r="AK894" s="98">
        <v>598</v>
      </c>
      <c r="AL894" s="76">
        <v>104</v>
      </c>
      <c r="AM894" s="76">
        <v>176</v>
      </c>
      <c r="AN894" s="77">
        <v>465</v>
      </c>
      <c r="AO894" s="77">
        <v>1512</v>
      </c>
      <c r="AP894" s="77">
        <v>2035</v>
      </c>
      <c r="AQ894" s="77">
        <v>160</v>
      </c>
      <c r="AR894" s="77">
        <f t="shared" si="688"/>
        <v>4172</v>
      </c>
      <c r="AS894" s="77">
        <v>602</v>
      </c>
      <c r="AT894" s="78">
        <v>64</v>
      </c>
      <c r="AU894" s="79">
        <v>148</v>
      </c>
      <c r="AV894" s="80">
        <f t="shared" si="663"/>
        <v>50.305548765582984</v>
      </c>
      <c r="AW894" s="80">
        <f t="shared" si="664"/>
        <v>66.516709511568124</v>
      </c>
      <c r="AX894" s="80">
        <f t="shared" si="665"/>
        <v>80.658227848101262</v>
      </c>
      <c r="AY894" s="81">
        <f t="shared" si="666"/>
        <v>21.975425330812854</v>
      </c>
      <c r="AZ894" s="81">
        <f t="shared" si="667"/>
        <v>56.14556256962495</v>
      </c>
      <c r="BA894" s="81">
        <f t="shared" si="668"/>
        <v>86.857363741785861</v>
      </c>
      <c r="BB894" s="81">
        <f t="shared" si="669"/>
        <v>71.193181818181813</v>
      </c>
      <c r="BC894" s="81">
        <f t="shared" si="670"/>
        <v>57.665320008505205</v>
      </c>
      <c r="BD894" s="82">
        <f t="shared" si="689"/>
        <v>340</v>
      </c>
      <c r="BE894" s="83">
        <v>104</v>
      </c>
      <c r="BF894" s="83">
        <v>223</v>
      </c>
      <c r="BG894" s="83">
        <v>382</v>
      </c>
      <c r="BH894" s="83">
        <v>1398</v>
      </c>
      <c r="BI894" s="83">
        <v>2059</v>
      </c>
      <c r="BJ894" s="83">
        <v>235</v>
      </c>
      <c r="BK894" s="77">
        <f t="shared" si="690"/>
        <v>4074</v>
      </c>
      <c r="BL894" s="83">
        <f t="shared" si="671"/>
        <v>90</v>
      </c>
      <c r="BM894" s="84">
        <v>133</v>
      </c>
      <c r="BN894" s="83">
        <f t="shared" si="672"/>
        <v>183</v>
      </c>
      <c r="BO894" s="83">
        <f t="shared" si="673"/>
        <v>278</v>
      </c>
      <c r="BP894" s="83">
        <f t="shared" si="674"/>
        <v>1192</v>
      </c>
      <c r="BQ894" s="83">
        <f t="shared" si="675"/>
        <v>1891</v>
      </c>
      <c r="BR894" s="83">
        <f t="shared" si="676"/>
        <v>214</v>
      </c>
      <c r="BS894" s="77">
        <f t="shared" si="691"/>
        <v>3575</v>
      </c>
      <c r="BT894" s="83">
        <f t="shared" si="677"/>
        <v>6</v>
      </c>
      <c r="BU894" s="77">
        <v>27</v>
      </c>
      <c r="BV894" s="83">
        <f t="shared" si="678"/>
        <v>26</v>
      </c>
      <c r="BW894" s="83">
        <f t="shared" si="679"/>
        <v>66</v>
      </c>
      <c r="BX894" s="83">
        <f t="shared" si="680"/>
        <v>134</v>
      </c>
      <c r="BY894" s="83">
        <f t="shared" si="681"/>
        <v>137</v>
      </c>
      <c r="BZ894" s="83">
        <f t="shared" si="682"/>
        <v>17</v>
      </c>
      <c r="CA894" s="77">
        <f t="shared" si="692"/>
        <v>354</v>
      </c>
      <c r="CB894" s="85">
        <v>4</v>
      </c>
      <c r="CC894" s="77">
        <v>9</v>
      </c>
      <c r="CD894" s="85">
        <v>7</v>
      </c>
      <c r="CE894" s="85">
        <v>38</v>
      </c>
      <c r="CF894" s="85">
        <v>25</v>
      </c>
      <c r="CG894" s="85">
        <v>11</v>
      </c>
      <c r="CH894" s="85">
        <v>3</v>
      </c>
      <c r="CI894" s="77">
        <f t="shared" si="693"/>
        <v>77</v>
      </c>
      <c r="CP894" s="77">
        <f t="shared" si="694"/>
        <v>0</v>
      </c>
      <c r="CQ894" s="85">
        <f t="shared" si="683"/>
        <v>4</v>
      </c>
      <c r="CR894" s="77">
        <v>7</v>
      </c>
      <c r="CS894" s="85">
        <f t="shared" si="702"/>
        <v>7</v>
      </c>
      <c r="CT894" s="85">
        <f t="shared" si="703"/>
        <v>0</v>
      </c>
      <c r="CU894" s="85">
        <f t="shared" si="704"/>
        <v>47</v>
      </c>
      <c r="CV894" s="85">
        <f t="shared" si="705"/>
        <v>20</v>
      </c>
      <c r="CW894" s="85">
        <f t="shared" si="701"/>
        <v>1</v>
      </c>
      <c r="CX894" s="77">
        <f t="shared" si="695"/>
        <v>68</v>
      </c>
      <c r="CY894" s="85">
        <v>4</v>
      </c>
      <c r="CZ894" s="85">
        <v>7</v>
      </c>
      <c r="DA894" s="85">
        <v>0</v>
      </c>
      <c r="DB894" s="85">
        <v>47</v>
      </c>
      <c r="DC894" s="85">
        <v>20</v>
      </c>
      <c r="DD894" s="85">
        <v>1</v>
      </c>
      <c r="DP894" s="85">
        <v>1</v>
      </c>
      <c r="DQ894" s="85">
        <v>1</v>
      </c>
      <c r="DR894" s="85">
        <v>2</v>
      </c>
      <c r="DS894" s="85">
        <v>17</v>
      </c>
      <c r="DT894" s="85">
        <v>6</v>
      </c>
      <c r="DU894" s="85">
        <v>0</v>
      </c>
      <c r="DV894" s="85">
        <v>2</v>
      </c>
      <c r="DW894" s="85">
        <v>3</v>
      </c>
      <c r="DX894" s="85">
        <v>5</v>
      </c>
      <c r="DY894" s="85">
        <v>14</v>
      </c>
      <c r="DZ894" s="85">
        <v>14</v>
      </c>
      <c r="EA894" s="85">
        <v>2</v>
      </c>
      <c r="EB894" s="85">
        <v>4</v>
      </c>
      <c r="EC894" s="85">
        <v>23</v>
      </c>
      <c r="ED894" s="85">
        <v>61</v>
      </c>
      <c r="EE894" s="85">
        <v>120</v>
      </c>
      <c r="EF894" s="85">
        <v>123</v>
      </c>
      <c r="EG894" s="85">
        <v>15</v>
      </c>
      <c r="EH894" s="85">
        <v>1</v>
      </c>
      <c r="EI894" s="85">
        <v>2</v>
      </c>
      <c r="EJ894" s="85">
        <v>3</v>
      </c>
      <c r="EK894" s="85">
        <v>8</v>
      </c>
      <c r="EL894" s="85">
        <v>13</v>
      </c>
      <c r="EM894" s="85">
        <v>1</v>
      </c>
      <c r="ET894" s="85">
        <v>81</v>
      </c>
      <c r="EU894" s="85">
        <v>136</v>
      </c>
      <c r="EV894" s="85">
        <v>114</v>
      </c>
      <c r="EW894" s="85">
        <v>850</v>
      </c>
      <c r="EX894" s="85">
        <v>1529</v>
      </c>
      <c r="EY894" s="85">
        <v>160</v>
      </c>
      <c r="EZ894" s="85">
        <v>7</v>
      </c>
      <c r="FA894" s="85">
        <v>44</v>
      </c>
      <c r="FB894" s="85">
        <v>159</v>
      </c>
      <c r="FC894" s="85">
        <v>317</v>
      </c>
      <c r="FD894" s="85">
        <v>343</v>
      </c>
      <c r="FE894" s="85">
        <v>53</v>
      </c>
      <c r="FL894" s="86">
        <f t="shared" si="696"/>
        <v>0</v>
      </c>
      <c r="FM894" s="99">
        <f t="shared" si="684"/>
        <v>0</v>
      </c>
      <c r="FN894" s="99">
        <f t="shared" si="685"/>
        <v>0</v>
      </c>
      <c r="FO894" s="100">
        <f t="shared" si="686"/>
        <v>0</v>
      </c>
      <c r="FP894" s="100">
        <f t="shared" si="687"/>
        <v>0</v>
      </c>
      <c r="FQ894" s="101">
        <v>0.23409248545801345</v>
      </c>
      <c r="FR894" s="101">
        <v>0.20289096709684337</v>
      </c>
      <c r="FS894" s="101">
        <v>0.1344173441734417</v>
      </c>
      <c r="FT894" s="100" t="s">
        <v>1867</v>
      </c>
      <c r="FU894" s="100" t="s">
        <v>1716</v>
      </c>
      <c r="FV894" s="100" t="s">
        <v>1959</v>
      </c>
      <c r="FW894" s="100" t="s">
        <v>1624</v>
      </c>
      <c r="FX894" s="100" t="s">
        <v>1822</v>
      </c>
      <c r="FY894" s="100" t="s">
        <v>1669</v>
      </c>
      <c r="FZ894" s="100" t="s">
        <v>1834</v>
      </c>
      <c r="GA894" s="100" t="s">
        <v>1454</v>
      </c>
      <c r="GB894" s="100"/>
    </row>
    <row r="895" spans="1:184" hidden="1" x14ac:dyDescent="0.25">
      <c r="A895" s="32" t="s">
        <v>877</v>
      </c>
      <c r="B895" s="90" t="s">
        <v>882</v>
      </c>
      <c r="C895" s="41" t="str">
        <f>'[1]Özet tablo'!P894</f>
        <v>TOKAT</v>
      </c>
      <c r="D895" s="41"/>
      <c r="E895" s="41"/>
      <c r="F895" s="41"/>
      <c r="G895" s="91">
        <v>107</v>
      </c>
      <c r="H895" s="91">
        <v>279</v>
      </c>
      <c r="I895" s="91">
        <v>401</v>
      </c>
      <c r="J895" s="91">
        <v>787</v>
      </c>
      <c r="K895" s="92">
        <v>134</v>
      </c>
      <c r="L895" s="92">
        <v>300</v>
      </c>
      <c r="M895" s="92">
        <v>486</v>
      </c>
      <c r="N895" s="92">
        <v>920</v>
      </c>
      <c r="O895" s="93">
        <v>15</v>
      </c>
      <c r="P895" s="40">
        <v>132</v>
      </c>
      <c r="Q895" s="94">
        <f t="shared" si="699"/>
        <v>133</v>
      </c>
      <c r="R895" s="95">
        <f t="shared" si="700"/>
        <v>0.16899618805590852</v>
      </c>
      <c r="S895" s="96">
        <v>588</v>
      </c>
      <c r="T895" s="96">
        <v>753</v>
      </c>
      <c r="U895" s="96">
        <v>598</v>
      </c>
      <c r="V895" s="96">
        <v>788</v>
      </c>
      <c r="W895" s="96">
        <v>1351</v>
      </c>
      <c r="X895" s="96">
        <v>1939</v>
      </c>
      <c r="Y895" s="73">
        <f t="shared" si="656"/>
        <v>22.789115646258505</v>
      </c>
      <c r="Z895" s="73">
        <f t="shared" si="657"/>
        <v>39.840637450199203</v>
      </c>
      <c r="AA895" s="73">
        <f t="shared" si="658"/>
        <v>61.705685618729099</v>
      </c>
      <c r="AB895" s="73">
        <f t="shared" si="659"/>
        <v>49.518874907475947</v>
      </c>
      <c r="AC895" s="73">
        <f t="shared" si="660"/>
        <v>41.413099535843216</v>
      </c>
      <c r="AD895" s="97">
        <f t="shared" si="661"/>
        <v>682</v>
      </c>
      <c r="AE895" s="40">
        <f t="shared" si="662"/>
        <v>229</v>
      </c>
      <c r="AF895" s="98">
        <v>731</v>
      </c>
      <c r="AG895" s="98">
        <v>534</v>
      </c>
      <c r="AH895" s="98">
        <v>744</v>
      </c>
      <c r="AI895" s="98">
        <v>545</v>
      </c>
      <c r="AJ895" s="98">
        <v>185</v>
      </c>
      <c r="AK895" s="98">
        <v>179</v>
      </c>
      <c r="AL895" s="76">
        <v>35</v>
      </c>
      <c r="AM895" s="76">
        <v>51</v>
      </c>
      <c r="AN895" s="77">
        <v>135</v>
      </c>
      <c r="AO895" s="77">
        <v>367</v>
      </c>
      <c r="AP895" s="77">
        <v>437</v>
      </c>
      <c r="AQ895" s="77">
        <v>42</v>
      </c>
      <c r="AR895" s="77">
        <f t="shared" si="688"/>
        <v>981</v>
      </c>
      <c r="AS895" s="77">
        <v>141</v>
      </c>
      <c r="AT895" s="78">
        <v>21</v>
      </c>
      <c r="AU895" s="79">
        <v>53</v>
      </c>
      <c r="AV895" s="80">
        <f t="shared" si="663"/>
        <v>43.836886005560707</v>
      </c>
      <c r="AW895" s="80">
        <f t="shared" si="664"/>
        <v>54.693560899922424</v>
      </c>
      <c r="AX895" s="80">
        <f t="shared" si="665"/>
        <v>62.018348623853214</v>
      </c>
      <c r="AY895" s="81">
        <f t="shared" si="666"/>
        <v>25.280898876404496</v>
      </c>
      <c r="AZ895" s="81">
        <f t="shared" si="667"/>
        <v>49.327956989247312</v>
      </c>
      <c r="BA895" s="81">
        <f t="shared" si="668"/>
        <v>70</v>
      </c>
      <c r="BB895" s="81">
        <f t="shared" si="669"/>
        <v>59.565807327001352</v>
      </c>
      <c r="BC895" s="81">
        <f t="shared" si="670"/>
        <v>51.107594936708857</v>
      </c>
      <c r="BD895" s="82">
        <f t="shared" si="689"/>
        <v>219</v>
      </c>
      <c r="BE895" s="83">
        <v>36</v>
      </c>
      <c r="BF895" s="83">
        <v>60</v>
      </c>
      <c r="BG895" s="83">
        <v>117</v>
      </c>
      <c r="BH895" s="83">
        <v>308</v>
      </c>
      <c r="BI895" s="83">
        <v>427</v>
      </c>
      <c r="BJ895" s="83">
        <v>61</v>
      </c>
      <c r="BK895" s="77">
        <f t="shared" si="690"/>
        <v>913</v>
      </c>
      <c r="BL895" s="83">
        <f t="shared" si="671"/>
        <v>34</v>
      </c>
      <c r="BM895" s="84">
        <v>45</v>
      </c>
      <c r="BN895" s="83">
        <f t="shared" si="672"/>
        <v>54</v>
      </c>
      <c r="BO895" s="83">
        <f t="shared" si="673"/>
        <v>109</v>
      </c>
      <c r="BP895" s="83">
        <f t="shared" si="674"/>
        <v>284</v>
      </c>
      <c r="BQ895" s="83">
        <f t="shared" si="675"/>
        <v>397</v>
      </c>
      <c r="BR895" s="83">
        <f t="shared" si="676"/>
        <v>56</v>
      </c>
      <c r="BS895" s="77">
        <f t="shared" si="691"/>
        <v>846</v>
      </c>
      <c r="BT895" s="83">
        <f t="shared" si="677"/>
        <v>2</v>
      </c>
      <c r="BU895" s="77">
        <v>6</v>
      </c>
      <c r="BV895" s="83">
        <f t="shared" si="678"/>
        <v>6</v>
      </c>
      <c r="BW895" s="83">
        <f t="shared" si="679"/>
        <v>8</v>
      </c>
      <c r="BX895" s="83">
        <f t="shared" si="680"/>
        <v>24</v>
      </c>
      <c r="BY895" s="83">
        <f t="shared" si="681"/>
        <v>30</v>
      </c>
      <c r="BZ895" s="83">
        <f t="shared" si="682"/>
        <v>5</v>
      </c>
      <c r="CA895" s="77">
        <f t="shared" si="692"/>
        <v>67</v>
      </c>
      <c r="CC895" s="77"/>
      <c r="CI895" s="77">
        <f t="shared" si="693"/>
        <v>0</v>
      </c>
      <c r="CP895" s="77">
        <f t="shared" si="694"/>
        <v>0</v>
      </c>
      <c r="CQ895" s="85">
        <f t="shared" si="683"/>
        <v>0</v>
      </c>
      <c r="CR895" s="77"/>
      <c r="CS895" s="85">
        <f t="shared" si="702"/>
        <v>0</v>
      </c>
      <c r="CT895" s="85">
        <f t="shared" si="703"/>
        <v>0</v>
      </c>
      <c r="CU895" s="85">
        <f t="shared" si="704"/>
        <v>0</v>
      </c>
      <c r="CV895" s="85">
        <f t="shared" si="705"/>
        <v>0</v>
      </c>
      <c r="CW895" s="85">
        <f t="shared" si="701"/>
        <v>0</v>
      </c>
      <c r="CX895" s="77">
        <f t="shared" si="695"/>
        <v>0</v>
      </c>
      <c r="DP895" s="85">
        <v>1</v>
      </c>
      <c r="DQ895" s="85">
        <v>1</v>
      </c>
      <c r="DR895" s="85">
        <v>4</v>
      </c>
      <c r="DS895" s="85">
        <v>13</v>
      </c>
      <c r="DT895" s="85">
        <v>4</v>
      </c>
      <c r="DU895" s="85">
        <v>1</v>
      </c>
      <c r="EB895" s="85">
        <v>2</v>
      </c>
      <c r="EC895" s="85">
        <v>6</v>
      </c>
      <c r="ED895" s="85">
        <v>8</v>
      </c>
      <c r="EE895" s="85">
        <v>24</v>
      </c>
      <c r="EF895" s="85">
        <v>30</v>
      </c>
      <c r="EG895" s="85">
        <v>5</v>
      </c>
      <c r="ET895" s="85">
        <v>31</v>
      </c>
      <c r="EU895" s="85">
        <v>44</v>
      </c>
      <c r="EV895" s="85">
        <v>67</v>
      </c>
      <c r="EW895" s="85">
        <v>213</v>
      </c>
      <c r="EX895" s="85">
        <v>351</v>
      </c>
      <c r="EY895" s="85">
        <v>49</v>
      </c>
      <c r="EZ895" s="85">
        <v>2</v>
      </c>
      <c r="FA895" s="85">
        <v>9</v>
      </c>
      <c r="FB895" s="85">
        <v>38</v>
      </c>
      <c r="FC895" s="85">
        <v>58</v>
      </c>
      <c r="FD895" s="85">
        <v>42</v>
      </c>
      <c r="FE895" s="85">
        <v>6</v>
      </c>
      <c r="FL895" s="86">
        <f t="shared" si="696"/>
        <v>35.299999999999955</v>
      </c>
      <c r="FM895" s="99">
        <f t="shared" si="684"/>
        <v>1</v>
      </c>
      <c r="FN895" s="99">
        <f t="shared" si="685"/>
        <v>0</v>
      </c>
      <c r="FO895" s="100">
        <f t="shared" si="686"/>
        <v>0.17</v>
      </c>
      <c r="FP895" s="100">
        <f t="shared" si="687"/>
        <v>0</v>
      </c>
      <c r="FQ895" s="101">
        <v>-4.8518843120069974E-2</v>
      </c>
      <c r="FR895" s="101">
        <v>6.3349864021756477E-2</v>
      </c>
      <c r="FS895" s="101">
        <v>0.12504065040650406</v>
      </c>
      <c r="FT895" s="100" t="s">
        <v>1542</v>
      </c>
      <c r="FU895" s="100" t="s">
        <v>1543</v>
      </c>
      <c r="FV895" s="100" t="s">
        <v>1544</v>
      </c>
      <c r="FW895" s="100" t="s">
        <v>1545</v>
      </c>
      <c r="FX895" s="100" t="s">
        <v>1546</v>
      </c>
      <c r="FY895" s="100" t="s">
        <v>1474</v>
      </c>
      <c r="FZ895" s="100" t="s">
        <v>1547</v>
      </c>
      <c r="GA895" s="100" t="s">
        <v>1547</v>
      </c>
      <c r="GB895" s="100"/>
    </row>
    <row r="896" spans="1:184" ht="14.45" hidden="1" customHeight="1" x14ac:dyDescent="0.25">
      <c r="A896" s="32" t="s">
        <v>877</v>
      </c>
      <c r="B896" s="90" t="s">
        <v>1076</v>
      </c>
      <c r="C896" s="41" t="str">
        <f>'[1]Özet tablo'!P895</f>
        <v>TOKAT</v>
      </c>
      <c r="D896" s="41"/>
      <c r="E896" s="41"/>
      <c r="F896" s="41"/>
      <c r="G896" s="91">
        <v>39</v>
      </c>
      <c r="H896" s="91">
        <v>97</v>
      </c>
      <c r="I896" s="91">
        <v>116</v>
      </c>
      <c r="J896" s="91">
        <v>252</v>
      </c>
      <c r="K896" s="92">
        <v>60</v>
      </c>
      <c r="L896" s="92">
        <v>146</v>
      </c>
      <c r="M896" s="92">
        <v>127</v>
      </c>
      <c r="N896" s="92">
        <v>333</v>
      </c>
      <c r="O896" s="93">
        <v>12</v>
      </c>
      <c r="P896" s="40">
        <v>19</v>
      </c>
      <c r="Q896" s="94">
        <f t="shared" si="699"/>
        <v>81</v>
      </c>
      <c r="R896" s="95">
        <f t="shared" si="700"/>
        <v>0.32142857142857145</v>
      </c>
      <c r="S896" s="96">
        <v>130</v>
      </c>
      <c r="T896" s="96">
        <v>220</v>
      </c>
      <c r="U896" s="96">
        <v>148</v>
      </c>
      <c r="V896" s="96">
        <v>207</v>
      </c>
      <c r="W896" s="96">
        <v>368</v>
      </c>
      <c r="X896" s="96">
        <v>498</v>
      </c>
      <c r="Y896" s="73">
        <f t="shared" si="656"/>
        <v>46.153846153846153</v>
      </c>
      <c r="Z896" s="73">
        <f t="shared" si="657"/>
        <v>66.363636363636374</v>
      </c>
      <c r="AA896" s="73">
        <f t="shared" si="658"/>
        <v>81.081081081081081</v>
      </c>
      <c r="AB896" s="73">
        <f t="shared" si="659"/>
        <v>72.282608695652172</v>
      </c>
      <c r="AC896" s="73">
        <f t="shared" si="660"/>
        <v>65.46184738955823</v>
      </c>
      <c r="AD896" s="97">
        <f t="shared" si="661"/>
        <v>102</v>
      </c>
      <c r="AE896" s="40">
        <f t="shared" si="662"/>
        <v>28</v>
      </c>
      <c r="AF896" s="98">
        <v>167</v>
      </c>
      <c r="AG896" s="98">
        <v>145</v>
      </c>
      <c r="AH896" s="98">
        <v>171</v>
      </c>
      <c r="AI896" s="98">
        <v>151</v>
      </c>
      <c r="AJ896" s="98">
        <v>54</v>
      </c>
      <c r="AK896" s="98">
        <v>39</v>
      </c>
      <c r="AL896" s="76">
        <v>13</v>
      </c>
      <c r="AM896" s="76">
        <v>17</v>
      </c>
      <c r="AN896" s="77">
        <v>31</v>
      </c>
      <c r="AO896" s="77">
        <v>102</v>
      </c>
      <c r="AP896" s="77">
        <v>146</v>
      </c>
      <c r="AQ896" s="77">
        <v>2</v>
      </c>
      <c r="AR896" s="77">
        <f t="shared" si="688"/>
        <v>281</v>
      </c>
      <c r="AS896" s="77">
        <v>26</v>
      </c>
      <c r="AT896" s="78">
        <v>10</v>
      </c>
      <c r="AU896" s="79">
        <v>31</v>
      </c>
      <c r="AV896" s="80">
        <f t="shared" si="663"/>
        <v>51.689189189189186</v>
      </c>
      <c r="AW896" s="80">
        <f t="shared" si="664"/>
        <v>69.565217391304344</v>
      </c>
      <c r="AX896" s="80">
        <f t="shared" si="665"/>
        <v>80.794701986754973</v>
      </c>
      <c r="AY896" s="81">
        <f t="shared" si="666"/>
        <v>21.379310344827587</v>
      </c>
      <c r="AZ896" s="81">
        <f t="shared" si="667"/>
        <v>59.649122807017541</v>
      </c>
      <c r="BA896" s="81">
        <f t="shared" si="668"/>
        <v>91.219512195121951</v>
      </c>
      <c r="BB896" s="81">
        <f t="shared" si="669"/>
        <v>76.861702127659569</v>
      </c>
      <c r="BC896" s="81">
        <f t="shared" si="670"/>
        <v>62.285714285714292</v>
      </c>
      <c r="BD896" s="82">
        <f t="shared" si="689"/>
        <v>18</v>
      </c>
      <c r="BE896" s="83">
        <v>13</v>
      </c>
      <c r="BF896" s="83">
        <v>18</v>
      </c>
      <c r="BG896" s="83">
        <v>28</v>
      </c>
      <c r="BH896" s="83">
        <v>95</v>
      </c>
      <c r="BI896" s="83">
        <v>152</v>
      </c>
      <c r="BJ896" s="83">
        <v>7</v>
      </c>
      <c r="BK896" s="77">
        <f t="shared" si="690"/>
        <v>282</v>
      </c>
      <c r="BL896" s="83">
        <f t="shared" si="671"/>
        <v>13</v>
      </c>
      <c r="BM896" s="84">
        <v>17</v>
      </c>
      <c r="BN896" s="83">
        <f t="shared" si="672"/>
        <v>18</v>
      </c>
      <c r="BO896" s="83">
        <f t="shared" si="673"/>
        <v>28</v>
      </c>
      <c r="BP896" s="83">
        <f t="shared" si="674"/>
        <v>95</v>
      </c>
      <c r="BQ896" s="83">
        <f t="shared" si="675"/>
        <v>152</v>
      </c>
      <c r="BR896" s="83">
        <f t="shared" si="676"/>
        <v>7</v>
      </c>
      <c r="BS896" s="77">
        <f t="shared" si="691"/>
        <v>282</v>
      </c>
      <c r="BT896" s="83">
        <f t="shared" si="677"/>
        <v>0</v>
      </c>
      <c r="BU896" s="77"/>
      <c r="BV896" s="83">
        <f t="shared" si="678"/>
        <v>0</v>
      </c>
      <c r="BW896" s="83">
        <f t="shared" si="679"/>
        <v>0</v>
      </c>
      <c r="BX896" s="83">
        <f t="shared" si="680"/>
        <v>0</v>
      </c>
      <c r="BY896" s="83">
        <f t="shared" si="681"/>
        <v>0</v>
      </c>
      <c r="BZ896" s="83">
        <f t="shared" si="682"/>
        <v>0</v>
      </c>
      <c r="CA896" s="77">
        <f t="shared" si="692"/>
        <v>0</v>
      </c>
      <c r="CC896" s="77"/>
      <c r="CI896" s="77">
        <f t="shared" si="693"/>
        <v>0</v>
      </c>
      <c r="CP896" s="77">
        <f t="shared" si="694"/>
        <v>0</v>
      </c>
      <c r="CQ896" s="85">
        <f t="shared" si="683"/>
        <v>0</v>
      </c>
      <c r="CR896" s="77"/>
      <c r="CS896" s="85">
        <f t="shared" si="702"/>
        <v>0</v>
      </c>
      <c r="CT896" s="85">
        <f t="shared" si="703"/>
        <v>0</v>
      </c>
      <c r="CU896" s="85">
        <f t="shared" si="704"/>
        <v>0</v>
      </c>
      <c r="CV896" s="85">
        <f t="shared" si="705"/>
        <v>0</v>
      </c>
      <c r="CW896" s="85">
        <f t="shared" si="701"/>
        <v>0</v>
      </c>
      <c r="CX896" s="77">
        <f t="shared" si="695"/>
        <v>0</v>
      </c>
      <c r="ET896" s="85">
        <v>12</v>
      </c>
      <c r="EU896" s="85">
        <v>15</v>
      </c>
      <c r="EV896" s="85">
        <v>21</v>
      </c>
      <c r="EW896" s="85">
        <v>75</v>
      </c>
      <c r="EX896" s="85">
        <v>127</v>
      </c>
      <c r="EY896" s="85">
        <v>7</v>
      </c>
      <c r="EZ896" s="85">
        <v>1</v>
      </c>
      <c r="FA896" s="85">
        <v>3</v>
      </c>
      <c r="FB896" s="85">
        <v>7</v>
      </c>
      <c r="FC896" s="85">
        <v>20</v>
      </c>
      <c r="FD896" s="85">
        <v>25</v>
      </c>
      <c r="FE896" s="85">
        <v>0</v>
      </c>
      <c r="FL896" s="86">
        <f t="shared" si="696"/>
        <v>0</v>
      </c>
      <c r="FM896" s="99">
        <f t="shared" si="684"/>
        <v>0</v>
      </c>
      <c r="FN896" s="99">
        <f t="shared" si="685"/>
        <v>0</v>
      </c>
      <c r="FO896" s="100">
        <f t="shared" si="686"/>
        <v>0</v>
      </c>
      <c r="FP896" s="100">
        <f t="shared" si="687"/>
        <v>0</v>
      </c>
      <c r="FQ896" s="101">
        <v>-0.34770421871786539</v>
      </c>
      <c r="FR896" s="101">
        <v>-0.22997725909918884</v>
      </c>
      <c r="FS896" s="101">
        <v>-2.5125954115942539E-2</v>
      </c>
      <c r="FT896" s="100" t="s">
        <v>1759</v>
      </c>
      <c r="FU896" s="100" t="s">
        <v>2349</v>
      </c>
      <c r="FV896" s="100" t="s">
        <v>2316</v>
      </c>
      <c r="FW896" s="100" t="s">
        <v>1814</v>
      </c>
      <c r="FX896" s="100" t="s">
        <v>2306</v>
      </c>
      <c r="FY896" s="100" t="s">
        <v>1926</v>
      </c>
      <c r="FZ896" s="100" t="s">
        <v>1893</v>
      </c>
      <c r="GA896" s="100" t="s">
        <v>2093</v>
      </c>
      <c r="GB896" s="100"/>
    </row>
    <row r="897" spans="1:184" hidden="1" x14ac:dyDescent="0.25">
      <c r="A897" s="32" t="s">
        <v>877</v>
      </c>
      <c r="B897" s="90" t="s">
        <v>883</v>
      </c>
      <c r="C897" s="41" t="str">
        <f>'[1]Özet tablo'!P896</f>
        <v>TOKAT</v>
      </c>
      <c r="D897" s="41"/>
      <c r="E897" s="41"/>
      <c r="F897" s="41"/>
      <c r="G897" s="91">
        <v>31</v>
      </c>
      <c r="H897" s="91">
        <v>131</v>
      </c>
      <c r="I897" s="91">
        <v>138</v>
      </c>
      <c r="J897" s="91">
        <v>300</v>
      </c>
      <c r="K897" s="92">
        <v>258</v>
      </c>
      <c r="L897" s="92">
        <v>317</v>
      </c>
      <c r="M897" s="92">
        <v>209</v>
      </c>
      <c r="N897" s="92">
        <v>784</v>
      </c>
      <c r="O897" s="93">
        <v>25</v>
      </c>
      <c r="P897" s="40">
        <v>28</v>
      </c>
      <c r="Q897" s="94">
        <f t="shared" si="699"/>
        <v>484</v>
      </c>
      <c r="R897" s="95">
        <f t="shared" si="700"/>
        <v>1.6133333333333333</v>
      </c>
      <c r="S897" s="96">
        <v>344</v>
      </c>
      <c r="T897" s="96">
        <v>475</v>
      </c>
      <c r="U897" s="96">
        <v>355</v>
      </c>
      <c r="V897" s="96">
        <v>478</v>
      </c>
      <c r="W897" s="96">
        <v>830</v>
      </c>
      <c r="X897" s="96">
        <v>1174</v>
      </c>
      <c r="Y897" s="73">
        <f t="shared" si="656"/>
        <v>75</v>
      </c>
      <c r="Z897" s="73">
        <f t="shared" si="657"/>
        <v>66.736842105263165</v>
      </c>
      <c r="AA897" s="73">
        <f t="shared" si="658"/>
        <v>58.028169014084504</v>
      </c>
      <c r="AB897" s="73">
        <f t="shared" si="659"/>
        <v>63.01204819277109</v>
      </c>
      <c r="AC897" s="73">
        <f t="shared" si="660"/>
        <v>66.524701873935271</v>
      </c>
      <c r="AD897" s="97">
        <f t="shared" si="661"/>
        <v>307</v>
      </c>
      <c r="AE897" s="40">
        <f t="shared" si="662"/>
        <v>149</v>
      </c>
      <c r="AF897" s="98">
        <v>397</v>
      </c>
      <c r="AG897" s="98">
        <v>323</v>
      </c>
      <c r="AH897" s="98">
        <v>396</v>
      </c>
      <c r="AI897" s="98">
        <v>334</v>
      </c>
      <c r="AJ897" s="98">
        <v>115</v>
      </c>
      <c r="AK897" s="98">
        <v>96</v>
      </c>
      <c r="AL897" s="76">
        <v>16</v>
      </c>
      <c r="AM897" s="76">
        <v>20</v>
      </c>
      <c r="AN897" s="77">
        <v>81</v>
      </c>
      <c r="AO897" s="77">
        <v>156</v>
      </c>
      <c r="AP897" s="77">
        <v>203</v>
      </c>
      <c r="AQ897" s="77">
        <v>5</v>
      </c>
      <c r="AR897" s="77">
        <f t="shared" si="688"/>
        <v>445</v>
      </c>
      <c r="AS897" s="77">
        <v>39</v>
      </c>
      <c r="AT897" s="78">
        <v>14</v>
      </c>
      <c r="AU897" s="79">
        <v>37</v>
      </c>
      <c r="AV897" s="80">
        <f t="shared" si="663"/>
        <v>38.051750380517504</v>
      </c>
      <c r="AW897" s="80">
        <f t="shared" si="664"/>
        <v>44.520547945205479</v>
      </c>
      <c r="AX897" s="80">
        <f t="shared" si="665"/>
        <v>50.598802395209589</v>
      </c>
      <c r="AY897" s="81">
        <f t="shared" si="666"/>
        <v>25.077399380804955</v>
      </c>
      <c r="AZ897" s="81">
        <f t="shared" si="667"/>
        <v>39.393939393939391</v>
      </c>
      <c r="BA897" s="81">
        <f t="shared" si="668"/>
        <v>56.570155902004458</v>
      </c>
      <c r="BB897" s="81">
        <f t="shared" si="669"/>
        <v>48.520710059171599</v>
      </c>
      <c r="BC897" s="81">
        <f t="shared" si="670"/>
        <v>43.393782383419691</v>
      </c>
      <c r="BD897" s="82">
        <f t="shared" si="689"/>
        <v>195</v>
      </c>
      <c r="BE897" s="83">
        <v>16</v>
      </c>
      <c r="BF897" s="83">
        <v>26</v>
      </c>
      <c r="BG897" s="83">
        <v>79</v>
      </c>
      <c r="BH897" s="83">
        <v>150</v>
      </c>
      <c r="BI897" s="83">
        <v>213</v>
      </c>
      <c r="BJ897" s="83">
        <v>7</v>
      </c>
      <c r="BK897" s="77">
        <f t="shared" si="690"/>
        <v>449</v>
      </c>
      <c r="BL897" s="83">
        <f t="shared" si="671"/>
        <v>16</v>
      </c>
      <c r="BM897" s="84">
        <v>20</v>
      </c>
      <c r="BN897" s="83">
        <f t="shared" si="672"/>
        <v>26</v>
      </c>
      <c r="BO897" s="83">
        <f t="shared" si="673"/>
        <v>79</v>
      </c>
      <c r="BP897" s="83">
        <f t="shared" si="674"/>
        <v>150</v>
      </c>
      <c r="BQ897" s="83">
        <f t="shared" si="675"/>
        <v>213</v>
      </c>
      <c r="BR897" s="83">
        <f t="shared" si="676"/>
        <v>7</v>
      </c>
      <c r="BS897" s="77">
        <f t="shared" si="691"/>
        <v>449</v>
      </c>
      <c r="BT897" s="83">
        <f t="shared" si="677"/>
        <v>0</v>
      </c>
      <c r="BU897" s="77"/>
      <c r="BV897" s="83">
        <f t="shared" si="678"/>
        <v>0</v>
      </c>
      <c r="BW897" s="83">
        <f t="shared" si="679"/>
        <v>0</v>
      </c>
      <c r="BX897" s="83">
        <f t="shared" si="680"/>
        <v>0</v>
      </c>
      <c r="BY897" s="83">
        <f t="shared" si="681"/>
        <v>0</v>
      </c>
      <c r="BZ897" s="83">
        <f t="shared" si="682"/>
        <v>0</v>
      </c>
      <c r="CA897" s="77">
        <f t="shared" si="692"/>
        <v>0</v>
      </c>
      <c r="CC897" s="77"/>
      <c r="CI897" s="77">
        <f t="shared" si="693"/>
        <v>0</v>
      </c>
      <c r="CP897" s="77">
        <f t="shared" si="694"/>
        <v>0</v>
      </c>
      <c r="CQ897" s="85">
        <f t="shared" si="683"/>
        <v>0</v>
      </c>
      <c r="CR897" s="77"/>
      <c r="CS897" s="85">
        <f t="shared" si="702"/>
        <v>0</v>
      </c>
      <c r="CT897" s="85">
        <f t="shared" si="703"/>
        <v>0</v>
      </c>
      <c r="CU897" s="85">
        <f t="shared" si="704"/>
        <v>0</v>
      </c>
      <c r="CV897" s="85">
        <f t="shared" si="705"/>
        <v>0</v>
      </c>
      <c r="CW897" s="85">
        <f t="shared" si="701"/>
        <v>0</v>
      </c>
      <c r="CX897" s="77">
        <f t="shared" si="695"/>
        <v>0</v>
      </c>
      <c r="ET897" s="85">
        <v>14</v>
      </c>
      <c r="EU897" s="85">
        <v>18</v>
      </c>
      <c r="EV897" s="85">
        <v>52</v>
      </c>
      <c r="EW897" s="85">
        <v>99</v>
      </c>
      <c r="EX897" s="85">
        <v>159</v>
      </c>
      <c r="EY897" s="85">
        <v>3</v>
      </c>
      <c r="EZ897" s="85">
        <v>2</v>
      </c>
      <c r="FA897" s="85">
        <v>8</v>
      </c>
      <c r="FB897" s="85">
        <v>27</v>
      </c>
      <c r="FC897" s="85">
        <v>51</v>
      </c>
      <c r="FD897" s="85">
        <v>54</v>
      </c>
      <c r="FE897" s="85">
        <v>4</v>
      </c>
      <c r="FL897" s="86">
        <f t="shared" si="696"/>
        <v>132.99999999999994</v>
      </c>
      <c r="FM897" s="99">
        <f t="shared" si="684"/>
        <v>6</v>
      </c>
      <c r="FN897" s="99">
        <f t="shared" si="685"/>
        <v>1</v>
      </c>
      <c r="FO897" s="100">
        <f t="shared" si="686"/>
        <v>1.02</v>
      </c>
      <c r="FP897" s="100">
        <f t="shared" si="687"/>
        <v>171</v>
      </c>
      <c r="FQ897" s="101">
        <v>-0.18176145179788158</v>
      </c>
      <c r="FR897" s="101">
        <v>-0.10403957744383267</v>
      </c>
      <c r="FS897" s="101">
        <v>-0.12916666666666662</v>
      </c>
      <c r="FT897" s="100" t="s">
        <v>1532</v>
      </c>
      <c r="FU897" s="100" t="s">
        <v>1533</v>
      </c>
      <c r="FV897" s="100" t="s">
        <v>1534</v>
      </c>
      <c r="FW897" s="100" t="s">
        <v>1462</v>
      </c>
      <c r="FX897" s="100" t="s">
        <v>1443</v>
      </c>
      <c r="FY897" s="100" t="s">
        <v>1535</v>
      </c>
      <c r="FZ897" s="100" t="s">
        <v>1536</v>
      </c>
      <c r="GA897" s="100" t="s">
        <v>1496</v>
      </c>
      <c r="GB897" s="100"/>
    </row>
    <row r="898" spans="1:184" hidden="1" x14ac:dyDescent="0.25">
      <c r="A898" s="32" t="s">
        <v>877</v>
      </c>
      <c r="B898" s="90" t="s">
        <v>884</v>
      </c>
      <c r="C898" s="41" t="str">
        <f>'[1]Özet tablo'!P897</f>
        <v>TOKAT</v>
      </c>
      <c r="D898" s="41"/>
      <c r="E898" s="41"/>
      <c r="F898" s="41"/>
      <c r="G898" s="91">
        <v>40</v>
      </c>
      <c r="H898" s="91">
        <v>104</v>
      </c>
      <c r="I898" s="91">
        <v>99</v>
      </c>
      <c r="J898" s="91">
        <v>243</v>
      </c>
      <c r="K898" s="92">
        <v>55</v>
      </c>
      <c r="L898" s="92">
        <v>108</v>
      </c>
      <c r="M898" s="92">
        <v>91</v>
      </c>
      <c r="N898" s="92">
        <v>254</v>
      </c>
      <c r="O898" s="93">
        <v>9</v>
      </c>
      <c r="P898" s="40">
        <v>20</v>
      </c>
      <c r="Q898" s="94">
        <f t="shared" si="699"/>
        <v>11</v>
      </c>
      <c r="R898" s="95">
        <f t="shared" si="700"/>
        <v>4.5267489711934158E-2</v>
      </c>
      <c r="S898" s="96">
        <v>91</v>
      </c>
      <c r="T898" s="96">
        <v>127</v>
      </c>
      <c r="U898" s="96">
        <v>95</v>
      </c>
      <c r="V898" s="96">
        <v>119</v>
      </c>
      <c r="W898" s="96">
        <v>222</v>
      </c>
      <c r="X898" s="96">
        <v>313</v>
      </c>
      <c r="Y898" s="73">
        <f t="shared" si="656"/>
        <v>60.439560439560438</v>
      </c>
      <c r="Z898" s="73">
        <f t="shared" si="657"/>
        <v>85.039370078740163</v>
      </c>
      <c r="AA898" s="73">
        <f t="shared" si="658"/>
        <v>84.210526315789465</v>
      </c>
      <c r="AB898" s="73">
        <f t="shared" si="659"/>
        <v>84.684684684684683</v>
      </c>
      <c r="AC898" s="73">
        <f t="shared" si="660"/>
        <v>77.635782747603827</v>
      </c>
      <c r="AD898" s="97">
        <f t="shared" si="661"/>
        <v>34</v>
      </c>
      <c r="AE898" s="40">
        <f t="shared" si="662"/>
        <v>15</v>
      </c>
      <c r="AF898" s="98">
        <v>159</v>
      </c>
      <c r="AG898" s="98">
        <v>109</v>
      </c>
      <c r="AH898" s="98">
        <v>151</v>
      </c>
      <c r="AI898" s="98">
        <v>109</v>
      </c>
      <c r="AJ898" s="98">
        <v>26</v>
      </c>
      <c r="AK898" s="98">
        <v>38</v>
      </c>
      <c r="AL898" s="76">
        <v>12</v>
      </c>
      <c r="AM898" s="76">
        <v>12</v>
      </c>
      <c r="AN898" s="77">
        <v>56</v>
      </c>
      <c r="AO898" s="77">
        <v>118</v>
      </c>
      <c r="AP898" s="77">
        <v>81</v>
      </c>
      <c r="AQ898" s="77">
        <v>1</v>
      </c>
      <c r="AR898" s="77">
        <f t="shared" si="688"/>
        <v>256</v>
      </c>
      <c r="AS898" s="77">
        <v>13</v>
      </c>
      <c r="AT898" s="78">
        <v>6</v>
      </c>
      <c r="AU898" s="79">
        <v>12</v>
      </c>
      <c r="AV898" s="80">
        <f t="shared" si="663"/>
        <v>57.339449541284402</v>
      </c>
      <c r="AW898" s="80">
        <f t="shared" si="664"/>
        <v>71.92307692307692</v>
      </c>
      <c r="AX898" s="80">
        <f t="shared" si="665"/>
        <v>63.302752293577981</v>
      </c>
      <c r="AY898" s="81">
        <f t="shared" si="666"/>
        <v>51.37614678899083</v>
      </c>
      <c r="AZ898" s="81">
        <f t="shared" si="667"/>
        <v>78.145695364238406</v>
      </c>
      <c r="BA898" s="81">
        <f t="shared" si="668"/>
        <v>73.333333333333329</v>
      </c>
      <c r="BB898" s="81">
        <f t="shared" si="669"/>
        <v>75.87412587412588</v>
      </c>
      <c r="BC898" s="81">
        <f t="shared" si="670"/>
        <v>63.524590163934427</v>
      </c>
      <c r="BD898" s="82">
        <f t="shared" si="689"/>
        <v>36</v>
      </c>
      <c r="BE898" s="83">
        <v>12</v>
      </c>
      <c r="BF898" s="83">
        <v>14</v>
      </c>
      <c r="BG898" s="83">
        <v>44</v>
      </c>
      <c r="BH898" s="83">
        <v>119</v>
      </c>
      <c r="BI898" s="83">
        <v>93</v>
      </c>
      <c r="BJ898" s="83">
        <v>2</v>
      </c>
      <c r="BK898" s="77">
        <f t="shared" si="690"/>
        <v>258</v>
      </c>
      <c r="BL898" s="83">
        <f t="shared" si="671"/>
        <v>12</v>
      </c>
      <c r="BM898" s="84">
        <v>12</v>
      </c>
      <c r="BN898" s="83">
        <f t="shared" si="672"/>
        <v>14</v>
      </c>
      <c r="BO898" s="83">
        <f t="shared" si="673"/>
        <v>44</v>
      </c>
      <c r="BP898" s="83">
        <f t="shared" si="674"/>
        <v>119</v>
      </c>
      <c r="BQ898" s="83">
        <f t="shared" si="675"/>
        <v>93</v>
      </c>
      <c r="BR898" s="83">
        <f t="shared" si="676"/>
        <v>2</v>
      </c>
      <c r="BS898" s="77">
        <f t="shared" si="691"/>
        <v>258</v>
      </c>
      <c r="BT898" s="83">
        <f t="shared" si="677"/>
        <v>0</v>
      </c>
      <c r="BU898" s="77"/>
      <c r="BV898" s="83">
        <f t="shared" si="678"/>
        <v>0</v>
      </c>
      <c r="BW898" s="83">
        <f t="shared" si="679"/>
        <v>0</v>
      </c>
      <c r="BX898" s="83">
        <f t="shared" si="680"/>
        <v>0</v>
      </c>
      <c r="BY898" s="83">
        <f t="shared" si="681"/>
        <v>0</v>
      </c>
      <c r="BZ898" s="83">
        <f t="shared" si="682"/>
        <v>0</v>
      </c>
      <c r="CA898" s="77">
        <f t="shared" si="692"/>
        <v>0</v>
      </c>
      <c r="CC898" s="77"/>
      <c r="CI898" s="77">
        <f t="shared" si="693"/>
        <v>0</v>
      </c>
      <c r="CP898" s="77">
        <f t="shared" si="694"/>
        <v>0</v>
      </c>
      <c r="CQ898" s="85">
        <f t="shared" si="683"/>
        <v>0</v>
      </c>
      <c r="CR898" s="77"/>
      <c r="CS898" s="85">
        <f t="shared" si="702"/>
        <v>0</v>
      </c>
      <c r="CT898" s="85">
        <f t="shared" si="703"/>
        <v>0</v>
      </c>
      <c r="CU898" s="85">
        <f t="shared" si="704"/>
        <v>0</v>
      </c>
      <c r="CV898" s="85">
        <f t="shared" si="705"/>
        <v>0</v>
      </c>
      <c r="CW898" s="85">
        <f t="shared" si="701"/>
        <v>0</v>
      </c>
      <c r="CX898" s="77">
        <f t="shared" si="695"/>
        <v>0</v>
      </c>
      <c r="ET898" s="85">
        <v>12</v>
      </c>
      <c r="EU898" s="85">
        <v>14</v>
      </c>
      <c r="EV898" s="85">
        <v>44</v>
      </c>
      <c r="EW898" s="85">
        <v>119</v>
      </c>
      <c r="EX898" s="85">
        <v>93</v>
      </c>
      <c r="EY898" s="85">
        <v>2</v>
      </c>
      <c r="FL898" s="86">
        <f t="shared" si="696"/>
        <v>0</v>
      </c>
      <c r="FM898" s="99">
        <f t="shared" si="684"/>
        <v>0</v>
      </c>
      <c r="FN898" s="99">
        <f t="shared" si="685"/>
        <v>0</v>
      </c>
      <c r="FO898" s="100">
        <f t="shared" si="686"/>
        <v>0</v>
      </c>
      <c r="FP898" s="100">
        <f t="shared" si="687"/>
        <v>0</v>
      </c>
      <c r="FQ898" s="101">
        <v>0.30800786559954718</v>
      </c>
      <c r="FR898" s="101">
        <v>0.27142929094141321</v>
      </c>
      <c r="FS898" s="101">
        <v>0.13658740858765375</v>
      </c>
      <c r="FT898" s="100" t="s">
        <v>1579</v>
      </c>
      <c r="FU898" s="100" t="s">
        <v>1580</v>
      </c>
      <c r="FV898" s="100" t="s">
        <v>1581</v>
      </c>
      <c r="FW898" s="100" t="s">
        <v>1488</v>
      </c>
      <c r="FX898" s="100" t="s">
        <v>1582</v>
      </c>
      <c r="FY898" s="100" t="s">
        <v>1583</v>
      </c>
      <c r="FZ898" s="100" t="s">
        <v>1584</v>
      </c>
      <c r="GA898" s="100" t="s">
        <v>1514</v>
      </c>
      <c r="GB898" s="100"/>
    </row>
    <row r="899" spans="1:184" hidden="1" x14ac:dyDescent="0.25">
      <c r="A899" s="32" t="s">
        <v>877</v>
      </c>
      <c r="B899" s="90" t="s">
        <v>885</v>
      </c>
      <c r="C899" s="41" t="str">
        <f>'[1]Özet tablo'!P898</f>
        <v>TOKAT</v>
      </c>
      <c r="D899" s="41"/>
      <c r="E899" s="41"/>
      <c r="F899" s="41"/>
      <c r="G899" s="91">
        <v>61</v>
      </c>
      <c r="H899" s="91">
        <v>389</v>
      </c>
      <c r="I899" s="91">
        <v>558</v>
      </c>
      <c r="J899" s="91">
        <v>1008</v>
      </c>
      <c r="K899" s="92">
        <v>168</v>
      </c>
      <c r="L899" s="92">
        <v>539</v>
      </c>
      <c r="M899" s="92">
        <v>703</v>
      </c>
      <c r="N899" s="92">
        <v>1410</v>
      </c>
      <c r="O899" s="93">
        <v>91</v>
      </c>
      <c r="P899" s="40">
        <v>138</v>
      </c>
      <c r="Q899" s="94">
        <f t="shared" si="699"/>
        <v>402</v>
      </c>
      <c r="R899" s="95">
        <f t="shared" si="700"/>
        <v>0.39880952380952384</v>
      </c>
      <c r="S899" s="96">
        <v>827</v>
      </c>
      <c r="T899" s="96">
        <v>1212</v>
      </c>
      <c r="U899" s="96">
        <v>866</v>
      </c>
      <c r="V899" s="96">
        <v>1185</v>
      </c>
      <c r="W899" s="96">
        <v>2078</v>
      </c>
      <c r="X899" s="96">
        <v>2905</v>
      </c>
      <c r="Y899" s="73">
        <f t="shared" si="656"/>
        <v>20.314389359129382</v>
      </c>
      <c r="Z899" s="73">
        <f t="shared" si="657"/>
        <v>44.471947194719476</v>
      </c>
      <c r="AA899" s="73">
        <f t="shared" si="658"/>
        <v>75.750577367205537</v>
      </c>
      <c r="AB899" s="73">
        <f t="shared" si="659"/>
        <v>57.507218479307021</v>
      </c>
      <c r="AC899" s="73">
        <f t="shared" si="660"/>
        <v>46.91910499139415</v>
      </c>
      <c r="AD899" s="97">
        <f t="shared" si="661"/>
        <v>883</v>
      </c>
      <c r="AE899" s="40">
        <f t="shared" si="662"/>
        <v>210</v>
      </c>
      <c r="AF899" s="98">
        <v>1044</v>
      </c>
      <c r="AG899" s="98">
        <v>776</v>
      </c>
      <c r="AH899" s="98">
        <v>1049</v>
      </c>
      <c r="AI899" s="98">
        <v>871</v>
      </c>
      <c r="AJ899" s="98">
        <v>323</v>
      </c>
      <c r="AK899" s="98">
        <v>258</v>
      </c>
      <c r="AL899" s="76">
        <v>52</v>
      </c>
      <c r="AM899" s="76">
        <v>83</v>
      </c>
      <c r="AN899" s="77">
        <v>181</v>
      </c>
      <c r="AO899" s="77">
        <v>612</v>
      </c>
      <c r="AP899" s="77">
        <v>836</v>
      </c>
      <c r="AQ899" s="77">
        <v>33</v>
      </c>
      <c r="AR899" s="77">
        <f t="shared" si="688"/>
        <v>1662</v>
      </c>
      <c r="AS899" s="77">
        <v>198</v>
      </c>
      <c r="AT899" s="78">
        <v>62</v>
      </c>
      <c r="AU899" s="79">
        <v>130</v>
      </c>
      <c r="AV899" s="80">
        <f t="shared" si="663"/>
        <v>51.730418943533692</v>
      </c>
      <c r="AW899" s="80">
        <f t="shared" si="664"/>
        <v>66.822916666666671</v>
      </c>
      <c r="AX899" s="80">
        <f t="shared" si="665"/>
        <v>77.037887485648682</v>
      </c>
      <c r="AY899" s="81">
        <f t="shared" si="666"/>
        <v>23.324742268041238</v>
      </c>
      <c r="AZ899" s="81">
        <f t="shared" si="667"/>
        <v>58.341277407054335</v>
      </c>
      <c r="BA899" s="81">
        <f t="shared" si="668"/>
        <v>86.097152428810716</v>
      </c>
      <c r="BB899" s="81">
        <f t="shared" si="669"/>
        <v>73.116362015158259</v>
      </c>
      <c r="BC899" s="81">
        <f t="shared" si="670"/>
        <v>61.370558375634523</v>
      </c>
      <c r="BD899" s="82">
        <f t="shared" si="689"/>
        <v>166</v>
      </c>
      <c r="BE899" s="83">
        <v>52</v>
      </c>
      <c r="BF899" s="83">
        <v>89</v>
      </c>
      <c r="BG899" s="83">
        <v>164</v>
      </c>
      <c r="BH899" s="83">
        <v>567</v>
      </c>
      <c r="BI899" s="83">
        <v>884</v>
      </c>
      <c r="BJ899" s="83">
        <v>45</v>
      </c>
      <c r="BK899" s="77">
        <f t="shared" si="690"/>
        <v>1660</v>
      </c>
      <c r="BL899" s="83">
        <f t="shared" si="671"/>
        <v>38</v>
      </c>
      <c r="BM899" s="84">
        <v>48</v>
      </c>
      <c r="BN899" s="83">
        <f t="shared" si="672"/>
        <v>60</v>
      </c>
      <c r="BO899" s="83">
        <f t="shared" si="673"/>
        <v>131</v>
      </c>
      <c r="BP899" s="83">
        <f t="shared" si="674"/>
        <v>455</v>
      </c>
      <c r="BQ899" s="83">
        <f t="shared" si="675"/>
        <v>778</v>
      </c>
      <c r="BR899" s="83">
        <f t="shared" si="676"/>
        <v>42</v>
      </c>
      <c r="BS899" s="77">
        <f t="shared" si="691"/>
        <v>1406</v>
      </c>
      <c r="BT899" s="83">
        <f t="shared" si="677"/>
        <v>3</v>
      </c>
      <c r="BU899" s="77">
        <v>11</v>
      </c>
      <c r="BV899" s="83">
        <f t="shared" si="678"/>
        <v>7</v>
      </c>
      <c r="BW899" s="83">
        <f t="shared" si="679"/>
        <v>7</v>
      </c>
      <c r="BX899" s="83">
        <f t="shared" si="680"/>
        <v>29</v>
      </c>
      <c r="BY899" s="83">
        <f t="shared" si="681"/>
        <v>47</v>
      </c>
      <c r="BZ899" s="83">
        <f t="shared" si="682"/>
        <v>2</v>
      </c>
      <c r="CA899" s="77">
        <f t="shared" si="692"/>
        <v>85</v>
      </c>
      <c r="CB899" s="85">
        <v>4</v>
      </c>
      <c r="CC899" s="77">
        <v>13</v>
      </c>
      <c r="CD899" s="85">
        <v>11</v>
      </c>
      <c r="CE899" s="85">
        <v>26</v>
      </c>
      <c r="CF899" s="85">
        <v>33</v>
      </c>
      <c r="CG899" s="85">
        <v>21</v>
      </c>
      <c r="CH899" s="85">
        <v>0</v>
      </c>
      <c r="CI899" s="77">
        <f t="shared" si="693"/>
        <v>80</v>
      </c>
      <c r="CP899" s="77">
        <f t="shared" si="694"/>
        <v>0</v>
      </c>
      <c r="CQ899" s="85">
        <f t="shared" si="683"/>
        <v>7</v>
      </c>
      <c r="CR899" s="77">
        <v>11</v>
      </c>
      <c r="CS899" s="85">
        <f t="shared" si="702"/>
        <v>11</v>
      </c>
      <c r="CT899" s="85">
        <f t="shared" si="703"/>
        <v>0</v>
      </c>
      <c r="CU899" s="85">
        <f t="shared" si="704"/>
        <v>50</v>
      </c>
      <c r="CV899" s="85">
        <f t="shared" si="705"/>
        <v>38</v>
      </c>
      <c r="CW899" s="85">
        <f t="shared" si="701"/>
        <v>1</v>
      </c>
      <c r="CX899" s="77">
        <f t="shared" si="695"/>
        <v>89</v>
      </c>
      <c r="CY899" s="85">
        <v>7</v>
      </c>
      <c r="CZ899" s="85">
        <v>11</v>
      </c>
      <c r="DA899" s="85">
        <v>0</v>
      </c>
      <c r="DB899" s="85">
        <v>50</v>
      </c>
      <c r="DC899" s="85">
        <v>38</v>
      </c>
      <c r="DD899" s="85">
        <v>1</v>
      </c>
      <c r="DV899" s="85">
        <v>1</v>
      </c>
      <c r="DW899" s="85">
        <v>2</v>
      </c>
      <c r="DX899" s="85">
        <v>0</v>
      </c>
      <c r="DY899" s="85">
        <v>5</v>
      </c>
      <c r="DZ899" s="85">
        <v>15</v>
      </c>
      <c r="EA899" s="85">
        <v>0</v>
      </c>
      <c r="EB899" s="85">
        <v>2</v>
      </c>
      <c r="EC899" s="85">
        <v>5</v>
      </c>
      <c r="ED899" s="85">
        <v>7</v>
      </c>
      <c r="EE899" s="85">
        <v>24</v>
      </c>
      <c r="EF899" s="85">
        <v>32</v>
      </c>
      <c r="EG899" s="85">
        <v>2</v>
      </c>
      <c r="ET899" s="85">
        <v>36</v>
      </c>
      <c r="EU899" s="85">
        <v>50</v>
      </c>
      <c r="EV899" s="85">
        <v>91</v>
      </c>
      <c r="EW899" s="85">
        <v>377</v>
      </c>
      <c r="EX899" s="85">
        <v>676</v>
      </c>
      <c r="EY899" s="85">
        <v>38</v>
      </c>
      <c r="EZ899" s="85">
        <v>2</v>
      </c>
      <c r="FA899" s="85">
        <v>10</v>
      </c>
      <c r="FB899" s="85">
        <v>40</v>
      </c>
      <c r="FC899" s="85">
        <v>78</v>
      </c>
      <c r="FD899" s="85">
        <v>102</v>
      </c>
      <c r="FE899" s="85">
        <v>4</v>
      </c>
      <c r="FL899" s="86">
        <f t="shared" si="696"/>
        <v>0</v>
      </c>
      <c r="FM899" s="99">
        <f t="shared" si="684"/>
        <v>0</v>
      </c>
      <c r="FN899" s="99">
        <f t="shared" si="685"/>
        <v>0</v>
      </c>
      <c r="FO899" s="100">
        <f t="shared" si="686"/>
        <v>0</v>
      </c>
      <c r="FP899" s="100">
        <f t="shared" si="687"/>
        <v>0</v>
      </c>
      <c r="FQ899" s="101">
        <v>-0.10209139417848941</v>
      </c>
      <c r="FR899" s="101">
        <v>7.1293435075991479E-2</v>
      </c>
      <c r="FS899" s="101">
        <v>0.15558252427184477</v>
      </c>
      <c r="FT899" s="100" t="s">
        <v>1534</v>
      </c>
      <c r="FU899" s="100" t="s">
        <v>1861</v>
      </c>
      <c r="FV899" s="100" t="s">
        <v>1746</v>
      </c>
      <c r="FW899" s="100" t="s">
        <v>1862</v>
      </c>
      <c r="FX899" s="100" t="s">
        <v>1721</v>
      </c>
      <c r="FY899" s="100" t="s">
        <v>1652</v>
      </c>
      <c r="FZ899" s="100" t="s">
        <v>1434</v>
      </c>
      <c r="GA899" s="100" t="s">
        <v>1850</v>
      </c>
      <c r="GB899" s="100"/>
    </row>
    <row r="900" spans="1:184" hidden="1" x14ac:dyDescent="0.25">
      <c r="A900" s="32" t="s">
        <v>877</v>
      </c>
      <c r="B900" s="90" t="s">
        <v>1091</v>
      </c>
      <c r="C900" s="41" t="str">
        <f>'[1]Özet tablo'!P899</f>
        <v>TOKAT</v>
      </c>
      <c r="D900" s="41"/>
      <c r="E900" s="41"/>
      <c r="F900" s="41"/>
      <c r="G900" s="91">
        <v>16</v>
      </c>
      <c r="H900" s="91">
        <v>104</v>
      </c>
      <c r="I900" s="91">
        <v>91</v>
      </c>
      <c r="J900" s="91">
        <v>211</v>
      </c>
      <c r="K900" s="92">
        <v>67</v>
      </c>
      <c r="L900" s="92">
        <v>99</v>
      </c>
      <c r="M900" s="92">
        <v>99</v>
      </c>
      <c r="N900" s="92">
        <v>265</v>
      </c>
      <c r="O900" s="93">
        <v>14</v>
      </c>
      <c r="P900" s="40">
        <v>10</v>
      </c>
      <c r="Q900" s="94">
        <f t="shared" si="699"/>
        <v>54</v>
      </c>
      <c r="R900" s="95">
        <f t="shared" si="700"/>
        <v>0.25592417061611372</v>
      </c>
      <c r="S900" s="96">
        <v>131</v>
      </c>
      <c r="T900" s="96">
        <v>164</v>
      </c>
      <c r="U900" s="96">
        <v>138</v>
      </c>
      <c r="V900" s="96">
        <v>173</v>
      </c>
      <c r="W900" s="96">
        <v>302</v>
      </c>
      <c r="X900" s="96">
        <v>433</v>
      </c>
      <c r="Y900" s="73">
        <f t="shared" ref="Y900:Y963" si="706">K900/S900*100</f>
        <v>51.145038167938928</v>
      </c>
      <c r="Z900" s="73">
        <f t="shared" ref="Z900:Z963" si="707">L900/T900*100</f>
        <v>60.365853658536587</v>
      </c>
      <c r="AA900" s="73">
        <f t="shared" ref="AA900:AA963" si="708">((M900+O900)-P900)/U900*100</f>
        <v>74.637681159420282</v>
      </c>
      <c r="AB900" s="73">
        <f t="shared" ref="AB900:AB963" si="709">((L900+M900+O900)-P900)/W900*100</f>
        <v>66.88741721854305</v>
      </c>
      <c r="AC900" s="73">
        <f t="shared" ref="AC900:AC963" si="710">((N900+O900)-P900)/X900*100</f>
        <v>62.124711316397232</v>
      </c>
      <c r="AD900" s="97">
        <f t="shared" si="661"/>
        <v>100</v>
      </c>
      <c r="AE900" s="40">
        <f t="shared" si="662"/>
        <v>35</v>
      </c>
      <c r="AF900" s="98">
        <v>158</v>
      </c>
      <c r="AG900" s="98">
        <v>134</v>
      </c>
      <c r="AH900" s="98">
        <v>154</v>
      </c>
      <c r="AI900" s="98">
        <v>126</v>
      </c>
      <c r="AJ900" s="98">
        <v>34</v>
      </c>
      <c r="AK900" s="98">
        <v>30</v>
      </c>
      <c r="AL900" s="76">
        <v>10</v>
      </c>
      <c r="AM900" s="76">
        <v>11</v>
      </c>
      <c r="AN900" s="77">
        <v>26</v>
      </c>
      <c r="AO900" s="77">
        <v>87</v>
      </c>
      <c r="AP900" s="77">
        <v>105</v>
      </c>
      <c r="AQ900" s="77">
        <v>1</v>
      </c>
      <c r="AR900" s="77">
        <f t="shared" si="688"/>
        <v>219</v>
      </c>
      <c r="AS900" s="77">
        <v>9</v>
      </c>
      <c r="AT900" s="78">
        <v>13</v>
      </c>
      <c r="AU900" s="79">
        <v>20</v>
      </c>
      <c r="AV900" s="80">
        <f t="shared" si="663"/>
        <v>47.307692307692307</v>
      </c>
      <c r="AW900" s="80">
        <f t="shared" si="664"/>
        <v>65.714285714285708</v>
      </c>
      <c r="AX900" s="80">
        <f t="shared" si="665"/>
        <v>76.984126984126988</v>
      </c>
      <c r="AY900" s="81">
        <f t="shared" si="666"/>
        <v>19.402985074626866</v>
      </c>
      <c r="AZ900" s="81">
        <f t="shared" si="667"/>
        <v>56.493506493506494</v>
      </c>
      <c r="BA900" s="81">
        <f t="shared" si="668"/>
        <v>86.25</v>
      </c>
      <c r="BB900" s="81">
        <f t="shared" si="669"/>
        <v>71.656050955414003</v>
      </c>
      <c r="BC900" s="81">
        <f t="shared" si="670"/>
        <v>55.782312925170061</v>
      </c>
      <c r="BD900" s="82">
        <f t="shared" si="689"/>
        <v>22</v>
      </c>
      <c r="BE900" s="83">
        <v>10</v>
      </c>
      <c r="BF900" s="83">
        <v>12</v>
      </c>
      <c r="BG900" s="83">
        <v>24</v>
      </c>
      <c r="BH900" s="83">
        <v>81</v>
      </c>
      <c r="BI900" s="83">
        <v>100</v>
      </c>
      <c r="BJ900" s="83">
        <v>4</v>
      </c>
      <c r="BK900" s="77">
        <f t="shared" si="690"/>
        <v>209</v>
      </c>
      <c r="BL900" s="83">
        <f t="shared" si="671"/>
        <v>10</v>
      </c>
      <c r="BM900" s="84">
        <v>11</v>
      </c>
      <c r="BN900" s="83">
        <f t="shared" si="672"/>
        <v>12</v>
      </c>
      <c r="BO900" s="83">
        <f t="shared" si="673"/>
        <v>24</v>
      </c>
      <c r="BP900" s="83">
        <f t="shared" si="674"/>
        <v>81</v>
      </c>
      <c r="BQ900" s="83">
        <f t="shared" si="675"/>
        <v>100</v>
      </c>
      <c r="BR900" s="83">
        <f t="shared" si="676"/>
        <v>4</v>
      </c>
      <c r="BS900" s="77">
        <f t="shared" si="691"/>
        <v>209</v>
      </c>
      <c r="BT900" s="83">
        <f t="shared" si="677"/>
        <v>0</v>
      </c>
      <c r="BU900" s="77"/>
      <c r="BV900" s="83">
        <f t="shared" si="678"/>
        <v>0</v>
      </c>
      <c r="BW900" s="83">
        <f t="shared" si="679"/>
        <v>0</v>
      </c>
      <c r="BX900" s="83">
        <f t="shared" si="680"/>
        <v>0</v>
      </c>
      <c r="BY900" s="83">
        <f t="shared" si="681"/>
        <v>0</v>
      </c>
      <c r="BZ900" s="83">
        <f t="shared" si="682"/>
        <v>0</v>
      </c>
      <c r="CA900" s="77">
        <f t="shared" si="692"/>
        <v>0</v>
      </c>
      <c r="CC900" s="77"/>
      <c r="CI900" s="77">
        <f t="shared" si="693"/>
        <v>0</v>
      </c>
      <c r="CP900" s="77">
        <f t="shared" si="694"/>
        <v>0</v>
      </c>
      <c r="CQ900" s="85">
        <f t="shared" si="683"/>
        <v>0</v>
      </c>
      <c r="CR900" s="77"/>
      <c r="CS900" s="85">
        <f t="shared" si="702"/>
        <v>0</v>
      </c>
      <c r="CT900" s="85">
        <f t="shared" si="703"/>
        <v>0</v>
      </c>
      <c r="CU900" s="85">
        <f t="shared" si="704"/>
        <v>0</v>
      </c>
      <c r="CV900" s="85">
        <f t="shared" si="705"/>
        <v>0</v>
      </c>
      <c r="CW900" s="85">
        <f t="shared" si="701"/>
        <v>0</v>
      </c>
      <c r="CX900" s="77">
        <f t="shared" si="695"/>
        <v>0</v>
      </c>
      <c r="ET900" s="85">
        <v>9</v>
      </c>
      <c r="EU900" s="85">
        <v>9</v>
      </c>
      <c r="EV900" s="85">
        <v>13</v>
      </c>
      <c r="EW900" s="85">
        <v>63</v>
      </c>
      <c r="EX900" s="85">
        <v>67</v>
      </c>
      <c r="EY900" s="85">
        <v>4</v>
      </c>
      <c r="EZ900" s="85">
        <v>1</v>
      </c>
      <c r="FA900" s="85">
        <v>3</v>
      </c>
      <c r="FB900" s="85">
        <v>11</v>
      </c>
      <c r="FC900" s="85">
        <v>18</v>
      </c>
      <c r="FD900" s="85">
        <v>33</v>
      </c>
      <c r="FE900" s="85">
        <v>0</v>
      </c>
      <c r="FL900" s="86">
        <f t="shared" si="696"/>
        <v>0</v>
      </c>
      <c r="FM900" s="99">
        <f t="shared" si="684"/>
        <v>0</v>
      </c>
      <c r="FN900" s="99">
        <f t="shared" si="685"/>
        <v>0</v>
      </c>
      <c r="FO900" s="100">
        <f t="shared" si="686"/>
        <v>0</v>
      </c>
      <c r="FP900" s="100">
        <f t="shared" si="687"/>
        <v>0</v>
      </c>
      <c r="FQ900" s="101">
        <v>4.2575924578608315E-2</v>
      </c>
      <c r="FR900" s="101">
        <v>-5.2806077758664437E-3</v>
      </c>
      <c r="FS900" s="101">
        <v>-4.7223226612320153E-2</v>
      </c>
      <c r="FT900" s="100" t="s">
        <v>1847</v>
      </c>
      <c r="FU900" s="100" t="s">
        <v>1848</v>
      </c>
      <c r="FV900" s="100" t="s">
        <v>1849</v>
      </c>
      <c r="FW900" s="100" t="s">
        <v>1850</v>
      </c>
      <c r="FX900" s="100" t="s">
        <v>1729</v>
      </c>
      <c r="FY900" s="100" t="s">
        <v>1830</v>
      </c>
      <c r="FZ900" s="100" t="s">
        <v>1728</v>
      </c>
      <c r="GA900" s="100" t="s">
        <v>1515</v>
      </c>
      <c r="GB900" s="100"/>
    </row>
    <row r="901" spans="1:184" hidden="1" x14ac:dyDescent="0.25">
      <c r="A901" s="32" t="s">
        <v>877</v>
      </c>
      <c r="B901" s="90" t="s">
        <v>886</v>
      </c>
      <c r="C901" s="41" t="str">
        <f>'[1]Özet tablo'!P900</f>
        <v>TOKAT</v>
      </c>
      <c r="D901" s="41"/>
      <c r="E901" s="41"/>
      <c r="F901" s="41"/>
      <c r="G901" s="91">
        <v>73</v>
      </c>
      <c r="H901" s="91">
        <v>210</v>
      </c>
      <c r="I901" s="91">
        <v>346</v>
      </c>
      <c r="J901" s="91">
        <v>629</v>
      </c>
      <c r="K901" s="92">
        <v>98</v>
      </c>
      <c r="L901" s="92">
        <v>378</v>
      </c>
      <c r="M901" s="92">
        <v>456</v>
      </c>
      <c r="N901" s="92">
        <v>932</v>
      </c>
      <c r="O901" s="93">
        <v>20</v>
      </c>
      <c r="P901" s="40">
        <v>105</v>
      </c>
      <c r="Q901" s="94">
        <f t="shared" si="699"/>
        <v>303</v>
      </c>
      <c r="R901" s="95">
        <f t="shared" si="700"/>
        <v>0.48171701112877585</v>
      </c>
      <c r="S901" s="96">
        <v>447</v>
      </c>
      <c r="T901" s="96">
        <v>669</v>
      </c>
      <c r="U901" s="96">
        <v>461</v>
      </c>
      <c r="V901" s="96">
        <v>641</v>
      </c>
      <c r="W901" s="96">
        <v>1130</v>
      </c>
      <c r="X901" s="96">
        <v>1577</v>
      </c>
      <c r="Y901" s="73">
        <f t="shared" si="706"/>
        <v>21.923937360178972</v>
      </c>
      <c r="Z901" s="73">
        <f t="shared" si="707"/>
        <v>56.502242152466366</v>
      </c>
      <c r="AA901" s="73">
        <f t="shared" si="708"/>
        <v>80.477223427331893</v>
      </c>
      <c r="AB901" s="73">
        <f t="shared" si="709"/>
        <v>66.283185840707972</v>
      </c>
      <c r="AC901" s="73">
        <f t="shared" si="710"/>
        <v>53.709575142675966</v>
      </c>
      <c r="AD901" s="97">
        <f t="shared" ref="AD901:AD964" si="711">W901-((L901+M901+O901)-P901)</f>
        <v>381</v>
      </c>
      <c r="AE901" s="40">
        <f t="shared" ref="AE901:AE964" si="712">U901-((M901+O901)-P901)</f>
        <v>90</v>
      </c>
      <c r="AF901" s="98">
        <v>551</v>
      </c>
      <c r="AG901" s="98">
        <v>428</v>
      </c>
      <c r="AH901" s="98">
        <v>571</v>
      </c>
      <c r="AI901" s="98">
        <v>477</v>
      </c>
      <c r="AJ901" s="98">
        <v>179</v>
      </c>
      <c r="AK901" s="98">
        <v>139</v>
      </c>
      <c r="AL901" s="76">
        <v>35</v>
      </c>
      <c r="AM901" s="76">
        <v>49</v>
      </c>
      <c r="AN901" s="77">
        <v>104</v>
      </c>
      <c r="AO901" s="77">
        <v>306</v>
      </c>
      <c r="AP901" s="77">
        <v>416</v>
      </c>
      <c r="AQ901" s="77">
        <v>16</v>
      </c>
      <c r="AR901" s="77">
        <f t="shared" si="688"/>
        <v>842</v>
      </c>
      <c r="AS901" s="77">
        <v>121</v>
      </c>
      <c r="AT901" s="78">
        <v>31</v>
      </c>
      <c r="AU901" s="79">
        <v>56</v>
      </c>
      <c r="AV901" s="80">
        <f t="shared" ref="AV901:AV964" si="713">((AN901+AP901+AQ901)-AS901)/(AG901+AI901)*100</f>
        <v>45.856353591160222</v>
      </c>
      <c r="AW901" s="80">
        <f t="shared" ref="AW901:AW964" si="714">((AO901+AP901+AQ901)-AS901)/(AI901+AH901)*100</f>
        <v>58.874045801526719</v>
      </c>
      <c r="AX901" s="80">
        <f t="shared" ref="AX901:AX964" si="715">((AP901+AQ901)-AS901)/AI901*100</f>
        <v>65.19916142557652</v>
      </c>
      <c r="AY901" s="81">
        <f t="shared" ref="AY901:AY964" si="716">AN901/AG901*100</f>
        <v>24.299065420560748</v>
      </c>
      <c r="AZ901" s="81">
        <f t="shared" ref="AZ901:AZ964" si="717">AO901/AH901*100</f>
        <v>53.590192644483359</v>
      </c>
      <c r="BA901" s="81">
        <f t="shared" ref="BA901:BA964" si="718">(AP901+AT901+AU901)/(AI901+AJ901)*100</f>
        <v>76.676829268292678</v>
      </c>
      <c r="BB901" s="81">
        <f t="shared" ref="BB901:BB964" si="719">(AP901+AT901+AU901+AO901)/(AI901+AJ901+AH901)*100</f>
        <v>65.933170334148329</v>
      </c>
      <c r="BC901" s="81">
        <f t="shared" ref="BC901:BC964" si="720">(AP901+AT901+AU901+AN901)/(AI901+AJ901+AG901)*100</f>
        <v>55.996309963099634</v>
      </c>
      <c r="BD901" s="82">
        <f t="shared" si="689"/>
        <v>153</v>
      </c>
      <c r="BE901" s="83">
        <v>36</v>
      </c>
      <c r="BF901" s="83">
        <v>60</v>
      </c>
      <c r="BG901" s="83">
        <v>87</v>
      </c>
      <c r="BH901" s="83">
        <v>285</v>
      </c>
      <c r="BI901" s="83">
        <v>443</v>
      </c>
      <c r="BJ901" s="83">
        <v>26</v>
      </c>
      <c r="BK901" s="77">
        <f t="shared" si="690"/>
        <v>841</v>
      </c>
      <c r="BL901" s="83">
        <f t="shared" ref="BL901:BL964" si="721">DP901+EH901+ET901+EZ901</f>
        <v>33</v>
      </c>
      <c r="BM901" s="84">
        <v>43</v>
      </c>
      <c r="BN901" s="83">
        <f t="shared" ref="BN901:BN964" si="722">DQ901+EI901+EU901+FA901</f>
        <v>54</v>
      </c>
      <c r="BO901" s="83">
        <f t="shared" ref="BO901:BO964" si="723">DR901+EJ901+EV901+FB901</f>
        <v>75</v>
      </c>
      <c r="BP901" s="83">
        <f t="shared" ref="BP901:BP964" si="724">DS901+EK901+EW901+FC901</f>
        <v>273</v>
      </c>
      <c r="BQ901" s="83">
        <f t="shared" ref="BQ901:BQ964" si="725">DT901+EL901+EX901+FD901</f>
        <v>434</v>
      </c>
      <c r="BR901" s="83">
        <f t="shared" ref="BR901:BR964" si="726">DU901+EM901+EY901+FE901</f>
        <v>26</v>
      </c>
      <c r="BS901" s="77">
        <f t="shared" si="691"/>
        <v>808</v>
      </c>
      <c r="BT901" s="83">
        <f t="shared" ref="BT901:BT964" si="727">DV901+EB901+EN901</f>
        <v>0</v>
      </c>
      <c r="BU901" s="77"/>
      <c r="BV901" s="83">
        <f t="shared" ref="BV901:BV964" si="728">DW901+EC901+EO901</f>
        <v>0</v>
      </c>
      <c r="BW901" s="83">
        <f t="shared" ref="BW901:BW964" si="729">DX901+ED901+EP901</f>
        <v>0</v>
      </c>
      <c r="BX901" s="83">
        <f t="shared" ref="BX901:BX964" si="730">DY901+EE901+EQ901</f>
        <v>0</v>
      </c>
      <c r="BY901" s="83">
        <f t="shared" ref="BY901:BY964" si="731">DZ901+EF901+ER901</f>
        <v>0</v>
      </c>
      <c r="BZ901" s="83">
        <f t="shared" ref="BZ901:BZ964" si="732">EA901+EG901+ES901</f>
        <v>0</v>
      </c>
      <c r="CA901" s="77">
        <f t="shared" si="692"/>
        <v>0</v>
      </c>
      <c r="CB901" s="85">
        <v>2</v>
      </c>
      <c r="CC901" s="77">
        <v>5</v>
      </c>
      <c r="CD901" s="85">
        <v>5</v>
      </c>
      <c r="CE901" s="85">
        <v>12</v>
      </c>
      <c r="CF901" s="85">
        <v>8</v>
      </c>
      <c r="CG901" s="85">
        <v>8</v>
      </c>
      <c r="CH901" s="85">
        <v>0</v>
      </c>
      <c r="CI901" s="77">
        <f t="shared" si="693"/>
        <v>28</v>
      </c>
      <c r="CP901" s="77">
        <f t="shared" si="694"/>
        <v>0</v>
      </c>
      <c r="CQ901" s="85">
        <f t="shared" ref="CQ901:CQ964" si="733">CY901+DE901+DK901+FF901</f>
        <v>1</v>
      </c>
      <c r="CR901" s="77">
        <v>1</v>
      </c>
      <c r="CS901" s="85">
        <f t="shared" si="702"/>
        <v>1</v>
      </c>
      <c r="CT901" s="85">
        <f t="shared" si="703"/>
        <v>0</v>
      </c>
      <c r="CU901" s="85">
        <f t="shared" si="704"/>
        <v>4</v>
      </c>
      <c r="CV901" s="85">
        <f t="shared" si="705"/>
        <v>1</v>
      </c>
      <c r="CW901" s="85">
        <f t="shared" si="701"/>
        <v>0</v>
      </c>
      <c r="CX901" s="77">
        <f t="shared" si="695"/>
        <v>5</v>
      </c>
      <c r="CY901" s="85">
        <v>1</v>
      </c>
      <c r="CZ901" s="85">
        <v>1</v>
      </c>
      <c r="DA901" s="85">
        <v>0</v>
      </c>
      <c r="DB901" s="85">
        <v>4</v>
      </c>
      <c r="DC901" s="85">
        <v>1</v>
      </c>
      <c r="DD901" s="85">
        <v>0</v>
      </c>
      <c r="DP901" s="85">
        <v>1</v>
      </c>
      <c r="DQ901" s="85">
        <v>1</v>
      </c>
      <c r="DR901" s="85">
        <v>1</v>
      </c>
      <c r="DS901" s="85">
        <v>9</v>
      </c>
      <c r="DT901" s="85">
        <v>9</v>
      </c>
      <c r="DU901" s="85">
        <v>0</v>
      </c>
      <c r="ET901" s="85">
        <v>30</v>
      </c>
      <c r="EU901" s="85">
        <v>40</v>
      </c>
      <c r="EV901" s="85">
        <v>38</v>
      </c>
      <c r="EW901" s="85">
        <v>200</v>
      </c>
      <c r="EX901" s="85">
        <v>320</v>
      </c>
      <c r="EY901" s="85">
        <v>13</v>
      </c>
      <c r="EZ901" s="85">
        <v>2</v>
      </c>
      <c r="FA901" s="85">
        <v>13</v>
      </c>
      <c r="FB901" s="85">
        <v>36</v>
      </c>
      <c r="FC901" s="85">
        <v>64</v>
      </c>
      <c r="FD901" s="85">
        <v>105</v>
      </c>
      <c r="FE901" s="85">
        <v>13</v>
      </c>
      <c r="FL901" s="86">
        <f t="shared" si="696"/>
        <v>0</v>
      </c>
      <c r="FM901" s="99">
        <f t="shared" ref="FM901:FM964" si="734">IF(FL901/20&gt;0,INT(FL901/20),0)</f>
        <v>0</v>
      </c>
      <c r="FN901" s="99">
        <f t="shared" ref="FN901:FN964" si="735">IF(FM901/5&gt;0.49,INT(FM901/5),0)</f>
        <v>0</v>
      </c>
      <c r="FO901" s="100">
        <f t="shared" ref="FO901:FO964" si="736">IF(FM901&gt;0.49,(FM901*$FO$1)/1000,0)</f>
        <v>0</v>
      </c>
      <c r="FP901" s="100">
        <f t="shared" ref="FP901:FP964" si="737">IF(FN901&gt;0.49,(FN901*$FP$1),0)</f>
        <v>0</v>
      </c>
      <c r="FQ901" s="101">
        <v>0.10401202794196983</v>
      </c>
      <c r="FR901" s="101">
        <v>0.13960042162377745</v>
      </c>
      <c r="FS901" s="101">
        <v>4.8497081446729505E-2</v>
      </c>
      <c r="FT901" s="100" t="s">
        <v>1968</v>
      </c>
      <c r="FU901" s="100" t="s">
        <v>1969</v>
      </c>
      <c r="FV901" s="100" t="s">
        <v>1960</v>
      </c>
      <c r="FW901" s="100" t="s">
        <v>1970</v>
      </c>
      <c r="FX901" s="100" t="s">
        <v>1573</v>
      </c>
      <c r="FY901" s="100" t="s">
        <v>1512</v>
      </c>
      <c r="FZ901" s="100" t="s">
        <v>1665</v>
      </c>
      <c r="GA901" s="100" t="s">
        <v>1617</v>
      </c>
      <c r="GB901" s="100"/>
    </row>
    <row r="902" spans="1:184" hidden="1" x14ac:dyDescent="0.25">
      <c r="A902" s="32" t="s">
        <v>887</v>
      </c>
      <c r="B902" s="90" t="s">
        <v>888</v>
      </c>
      <c r="C902" s="41" t="str">
        <f>'[1]Özet tablo'!P901</f>
        <v>TRABZON</v>
      </c>
      <c r="D902" s="41"/>
      <c r="E902" s="41"/>
      <c r="F902" s="41"/>
      <c r="G902" s="91">
        <v>186</v>
      </c>
      <c r="H902" s="91">
        <v>841</v>
      </c>
      <c r="I902" s="91">
        <v>831</v>
      </c>
      <c r="J902" s="91">
        <v>1858</v>
      </c>
      <c r="K902" s="92">
        <v>215</v>
      </c>
      <c r="L902" s="92">
        <v>768</v>
      </c>
      <c r="M902" s="92">
        <v>1067</v>
      </c>
      <c r="N902" s="92">
        <v>2050</v>
      </c>
      <c r="O902" s="93">
        <v>109</v>
      </c>
      <c r="P902" s="40">
        <v>210</v>
      </c>
      <c r="Q902" s="94">
        <f t="shared" si="699"/>
        <v>192</v>
      </c>
      <c r="R902" s="95">
        <f t="shared" si="700"/>
        <v>0.10333692142088267</v>
      </c>
      <c r="S902" s="96">
        <v>1200</v>
      </c>
      <c r="T902" s="96">
        <v>1571</v>
      </c>
      <c r="U902" s="96">
        <v>1240</v>
      </c>
      <c r="V902" s="96">
        <v>1607</v>
      </c>
      <c r="W902" s="96">
        <v>2811</v>
      </c>
      <c r="X902" s="96">
        <v>4011</v>
      </c>
      <c r="Y902" s="73">
        <f t="shared" si="706"/>
        <v>17.916666666666668</v>
      </c>
      <c r="Z902" s="73">
        <f t="shared" si="707"/>
        <v>48.886059834500315</v>
      </c>
      <c r="AA902" s="73">
        <f t="shared" si="708"/>
        <v>77.903225806451616</v>
      </c>
      <c r="AB902" s="73">
        <f t="shared" si="709"/>
        <v>61.686232657417285</v>
      </c>
      <c r="AC902" s="73">
        <f t="shared" si="710"/>
        <v>48.591373722263775</v>
      </c>
      <c r="AD902" s="97">
        <f t="shared" si="711"/>
        <v>1077</v>
      </c>
      <c r="AE902" s="40">
        <f t="shared" si="712"/>
        <v>274</v>
      </c>
      <c r="AF902" s="98">
        <v>1574</v>
      </c>
      <c r="AG902" s="98">
        <v>1204</v>
      </c>
      <c r="AH902" s="98">
        <v>1564</v>
      </c>
      <c r="AI902" s="98">
        <v>1230</v>
      </c>
      <c r="AJ902" s="98">
        <v>364</v>
      </c>
      <c r="AK902" s="98">
        <v>401</v>
      </c>
      <c r="AL902" s="76">
        <v>58</v>
      </c>
      <c r="AM902" s="76">
        <v>101</v>
      </c>
      <c r="AN902" s="77">
        <v>199</v>
      </c>
      <c r="AO902" s="77">
        <v>918</v>
      </c>
      <c r="AP902" s="77">
        <v>1110</v>
      </c>
      <c r="AQ902" s="77">
        <v>40</v>
      </c>
      <c r="AR902" s="77">
        <f t="shared" ref="AR902:AR965" si="738">AN902+AO902+AP902+AQ902</f>
        <v>2267</v>
      </c>
      <c r="AS902" s="77">
        <v>221</v>
      </c>
      <c r="AT902" s="78">
        <v>50</v>
      </c>
      <c r="AU902" s="79">
        <v>142</v>
      </c>
      <c r="AV902" s="80">
        <f t="shared" si="713"/>
        <v>46.343467543138864</v>
      </c>
      <c r="AW902" s="80">
        <f t="shared" si="714"/>
        <v>66.105941302791692</v>
      </c>
      <c r="AX902" s="80">
        <f t="shared" si="715"/>
        <v>75.528455284552848</v>
      </c>
      <c r="AY902" s="81">
        <f t="shared" si="716"/>
        <v>16.528239202657808</v>
      </c>
      <c r="AZ902" s="81">
        <f t="shared" si="717"/>
        <v>58.695652173913047</v>
      </c>
      <c r="BA902" s="81">
        <f t="shared" si="718"/>
        <v>81.68130489335006</v>
      </c>
      <c r="BB902" s="81">
        <f t="shared" si="719"/>
        <v>70.297656744775168</v>
      </c>
      <c r="BC902" s="81">
        <f t="shared" si="720"/>
        <v>53.645461043602573</v>
      </c>
      <c r="BD902" s="82">
        <f t="shared" ref="BD902:BD965" si="739">(AI902+AJ902)-(AP902+AT902+AU902)</f>
        <v>292</v>
      </c>
      <c r="BE902" s="83">
        <v>57</v>
      </c>
      <c r="BF902" s="83">
        <v>128</v>
      </c>
      <c r="BG902" s="83">
        <v>185</v>
      </c>
      <c r="BH902" s="83">
        <v>853</v>
      </c>
      <c r="BI902" s="83">
        <v>1202</v>
      </c>
      <c r="BJ902" s="83">
        <v>74</v>
      </c>
      <c r="BK902" s="77">
        <f t="shared" ref="BK902:BK965" si="740">BG902+BH902+BI902+BJ902</f>
        <v>2314</v>
      </c>
      <c r="BL902" s="83">
        <f t="shared" si="721"/>
        <v>47</v>
      </c>
      <c r="BM902" s="84">
        <v>76</v>
      </c>
      <c r="BN902" s="83">
        <f t="shared" si="722"/>
        <v>104</v>
      </c>
      <c r="BO902" s="83">
        <f t="shared" si="723"/>
        <v>167</v>
      </c>
      <c r="BP902" s="83">
        <f t="shared" si="724"/>
        <v>695</v>
      </c>
      <c r="BQ902" s="83">
        <f t="shared" si="725"/>
        <v>1056</v>
      </c>
      <c r="BR902" s="83">
        <f t="shared" si="726"/>
        <v>69</v>
      </c>
      <c r="BS902" s="77">
        <f t="shared" ref="BS902:BS965" si="741">BO902+BP902+BQ902+BR902</f>
        <v>1987</v>
      </c>
      <c r="BT902" s="83">
        <f t="shared" si="727"/>
        <v>4</v>
      </c>
      <c r="BU902" s="77">
        <v>10</v>
      </c>
      <c r="BV902" s="83">
        <f t="shared" si="728"/>
        <v>8</v>
      </c>
      <c r="BW902" s="83">
        <f t="shared" si="729"/>
        <v>0</v>
      </c>
      <c r="BX902" s="83">
        <f t="shared" si="730"/>
        <v>57</v>
      </c>
      <c r="BY902" s="83">
        <f t="shared" si="731"/>
        <v>67</v>
      </c>
      <c r="BZ902" s="83">
        <f t="shared" si="732"/>
        <v>4</v>
      </c>
      <c r="CA902" s="77">
        <f t="shared" ref="CA902:CA965" si="742">BW902+BX902+BY902+BZ902</f>
        <v>128</v>
      </c>
      <c r="CB902" s="85">
        <v>2</v>
      </c>
      <c r="CC902" s="77">
        <v>5</v>
      </c>
      <c r="CD902" s="85">
        <v>6</v>
      </c>
      <c r="CE902" s="85">
        <v>17</v>
      </c>
      <c r="CF902" s="85">
        <v>31</v>
      </c>
      <c r="CG902" s="85">
        <v>30</v>
      </c>
      <c r="CH902" s="85">
        <v>0</v>
      </c>
      <c r="CI902" s="77">
        <f t="shared" ref="CI902:CI965" si="743">CE902+CF902+CG902+CH902</f>
        <v>78</v>
      </c>
      <c r="CP902" s="77">
        <f t="shared" ref="CP902:CP965" si="744">CL902+CM902+CN902+CO902</f>
        <v>0</v>
      </c>
      <c r="CQ902" s="85">
        <f t="shared" si="733"/>
        <v>4</v>
      </c>
      <c r="CR902" s="77">
        <v>10</v>
      </c>
      <c r="CS902" s="85">
        <f t="shared" si="702"/>
        <v>10</v>
      </c>
      <c r="CT902" s="85">
        <f t="shared" si="703"/>
        <v>1</v>
      </c>
      <c r="CU902" s="85">
        <f t="shared" si="704"/>
        <v>70</v>
      </c>
      <c r="CV902" s="85">
        <f t="shared" si="705"/>
        <v>49</v>
      </c>
      <c r="CW902" s="85">
        <f t="shared" si="701"/>
        <v>1</v>
      </c>
      <c r="CX902" s="77">
        <f t="shared" ref="CX902:CX965" si="745">CT902+CU902+CV902+CW902</f>
        <v>121</v>
      </c>
      <c r="CY902" s="85">
        <v>4</v>
      </c>
      <c r="CZ902" s="85">
        <v>10</v>
      </c>
      <c r="DA902" s="85">
        <v>1</v>
      </c>
      <c r="DB902" s="85">
        <v>70</v>
      </c>
      <c r="DC902" s="85">
        <v>49</v>
      </c>
      <c r="DD902" s="85">
        <v>1</v>
      </c>
      <c r="DV902" s="85">
        <v>2</v>
      </c>
      <c r="DW902" s="85">
        <v>4</v>
      </c>
      <c r="DX902" s="85">
        <v>0</v>
      </c>
      <c r="DY902" s="85">
        <v>23</v>
      </c>
      <c r="DZ902" s="85">
        <v>47</v>
      </c>
      <c r="EA902" s="85">
        <v>3</v>
      </c>
      <c r="EB902" s="85">
        <v>2</v>
      </c>
      <c r="EC902" s="85">
        <v>4</v>
      </c>
      <c r="ED902" s="85">
        <v>0</v>
      </c>
      <c r="EE902" s="85">
        <v>34</v>
      </c>
      <c r="EF902" s="85">
        <v>20</v>
      </c>
      <c r="EG902" s="85">
        <v>1</v>
      </c>
      <c r="ET902" s="85">
        <v>41</v>
      </c>
      <c r="EU902" s="85">
        <v>71</v>
      </c>
      <c r="EV902" s="85">
        <v>46</v>
      </c>
      <c r="EW902" s="85">
        <v>445</v>
      </c>
      <c r="EX902" s="85">
        <v>709</v>
      </c>
      <c r="EY902" s="85">
        <v>46</v>
      </c>
      <c r="EZ902" s="85">
        <v>6</v>
      </c>
      <c r="FA902" s="85">
        <v>33</v>
      </c>
      <c r="FB902" s="85">
        <v>121</v>
      </c>
      <c r="FC902" s="85">
        <v>250</v>
      </c>
      <c r="FD902" s="85">
        <v>347</v>
      </c>
      <c r="FE902" s="85">
        <v>23</v>
      </c>
      <c r="FL902" s="86">
        <f t="shared" ref="FL902:FL965" si="746">IF(((AH902+AI902)*0.7)-(AO902+AP902+AQ902+AT902)&gt;0,((AH902+AI902)*0.7)-(AO902+AP902+AQ902+AT902),0)</f>
        <v>0</v>
      </c>
      <c r="FM902" s="99">
        <f t="shared" si="734"/>
        <v>0</v>
      </c>
      <c r="FN902" s="99">
        <f t="shared" si="735"/>
        <v>0</v>
      </c>
      <c r="FO902" s="100">
        <f t="shared" si="736"/>
        <v>0</v>
      </c>
      <c r="FP902" s="100">
        <f t="shared" si="737"/>
        <v>0</v>
      </c>
      <c r="FQ902" s="101">
        <v>0.18013787100216205</v>
      </c>
      <c r="FR902" s="101">
        <v>9.891557092001578E-2</v>
      </c>
      <c r="FS902" s="101">
        <v>0.10839935861158284</v>
      </c>
      <c r="FT902" s="100" t="s">
        <v>2337</v>
      </c>
      <c r="FU902" s="100" t="s">
        <v>2133</v>
      </c>
      <c r="FV902" s="100" t="s">
        <v>1819</v>
      </c>
      <c r="FW902" s="100" t="s">
        <v>2041</v>
      </c>
      <c r="FX902" s="100" t="s">
        <v>2050</v>
      </c>
      <c r="FY902" s="100" t="s">
        <v>2319</v>
      </c>
      <c r="FZ902" s="100" t="s">
        <v>2336</v>
      </c>
      <c r="GA902" s="100" t="s">
        <v>2212</v>
      </c>
      <c r="GB902" s="100"/>
    </row>
    <row r="903" spans="1:184" hidden="1" x14ac:dyDescent="0.25">
      <c r="A903" s="32" t="s">
        <v>887</v>
      </c>
      <c r="B903" s="90" t="s">
        <v>889</v>
      </c>
      <c r="C903" s="41" t="str">
        <f>'[1]Özet tablo'!P902</f>
        <v>TRABZON</v>
      </c>
      <c r="D903" s="41"/>
      <c r="E903" s="41"/>
      <c r="F903" s="41"/>
      <c r="G903" s="91">
        <v>36</v>
      </c>
      <c r="H903" s="91">
        <v>252</v>
      </c>
      <c r="I903" s="91">
        <v>324</v>
      </c>
      <c r="J903" s="91">
        <v>612</v>
      </c>
      <c r="K903" s="92">
        <v>66</v>
      </c>
      <c r="L903" s="92">
        <v>240</v>
      </c>
      <c r="M903" s="92">
        <v>308</v>
      </c>
      <c r="N903" s="92">
        <v>614</v>
      </c>
      <c r="O903" s="93">
        <v>73</v>
      </c>
      <c r="P903" s="40">
        <v>39</v>
      </c>
      <c r="Q903" s="94">
        <f t="shared" si="699"/>
        <v>2</v>
      </c>
      <c r="R903" s="95">
        <f t="shared" si="700"/>
        <v>3.2679738562091504E-3</v>
      </c>
      <c r="S903" s="96">
        <v>562</v>
      </c>
      <c r="T903" s="96">
        <v>757</v>
      </c>
      <c r="U903" s="96">
        <v>595</v>
      </c>
      <c r="V903" s="96">
        <v>739</v>
      </c>
      <c r="W903" s="96">
        <v>1352</v>
      </c>
      <c r="X903" s="96">
        <v>1914</v>
      </c>
      <c r="Y903" s="73">
        <f t="shared" si="706"/>
        <v>11.743772241992882</v>
      </c>
      <c r="Z903" s="73">
        <f t="shared" si="707"/>
        <v>31.704095112285337</v>
      </c>
      <c r="AA903" s="73">
        <f t="shared" si="708"/>
        <v>57.47899159663865</v>
      </c>
      <c r="AB903" s="73">
        <f t="shared" si="709"/>
        <v>43.047337278106504</v>
      </c>
      <c r="AC903" s="73">
        <f t="shared" si="710"/>
        <v>33.855799373040753</v>
      </c>
      <c r="AD903" s="97">
        <f t="shared" si="711"/>
        <v>770</v>
      </c>
      <c r="AE903" s="40">
        <f t="shared" si="712"/>
        <v>253</v>
      </c>
      <c r="AF903" s="98">
        <v>763</v>
      </c>
      <c r="AG903" s="98">
        <v>575</v>
      </c>
      <c r="AH903" s="98">
        <v>759</v>
      </c>
      <c r="AI903" s="98">
        <v>598</v>
      </c>
      <c r="AJ903" s="98">
        <v>146</v>
      </c>
      <c r="AK903" s="98">
        <v>202</v>
      </c>
      <c r="AL903" s="76">
        <v>18</v>
      </c>
      <c r="AM903" s="76">
        <v>29</v>
      </c>
      <c r="AN903" s="77">
        <v>53</v>
      </c>
      <c r="AO903" s="77">
        <v>237</v>
      </c>
      <c r="AP903" s="77">
        <v>319</v>
      </c>
      <c r="AQ903" s="77">
        <v>10</v>
      </c>
      <c r="AR903" s="77">
        <f t="shared" si="738"/>
        <v>619</v>
      </c>
      <c r="AS903" s="77">
        <v>49</v>
      </c>
      <c r="AT903" s="78">
        <v>58</v>
      </c>
      <c r="AU903" s="79">
        <v>97</v>
      </c>
      <c r="AV903" s="80">
        <f t="shared" si="713"/>
        <v>28.388746803069054</v>
      </c>
      <c r="AW903" s="80">
        <f t="shared" si="714"/>
        <v>38.098747236551219</v>
      </c>
      <c r="AX903" s="80">
        <f t="shared" si="715"/>
        <v>46.822742474916389</v>
      </c>
      <c r="AY903" s="81">
        <f t="shared" si="716"/>
        <v>9.2173913043478262</v>
      </c>
      <c r="AZ903" s="81">
        <f t="shared" si="717"/>
        <v>31.225296442687743</v>
      </c>
      <c r="BA903" s="81">
        <f t="shared" si="718"/>
        <v>63.70967741935484</v>
      </c>
      <c r="BB903" s="81">
        <f t="shared" si="719"/>
        <v>47.305389221556887</v>
      </c>
      <c r="BC903" s="81">
        <f t="shared" si="720"/>
        <v>39.954510993176648</v>
      </c>
      <c r="BD903" s="82">
        <f t="shared" si="739"/>
        <v>270</v>
      </c>
      <c r="BE903" s="83">
        <v>19</v>
      </c>
      <c r="BF903" s="83">
        <v>34</v>
      </c>
      <c r="BG903" s="83">
        <v>52</v>
      </c>
      <c r="BH903" s="83">
        <v>228</v>
      </c>
      <c r="BI903" s="83">
        <v>347</v>
      </c>
      <c r="BJ903" s="83">
        <v>15</v>
      </c>
      <c r="BK903" s="77">
        <f t="shared" si="740"/>
        <v>642</v>
      </c>
      <c r="BL903" s="83">
        <f t="shared" si="721"/>
        <v>19</v>
      </c>
      <c r="BM903" s="84">
        <v>29</v>
      </c>
      <c r="BN903" s="83">
        <f t="shared" si="722"/>
        <v>34</v>
      </c>
      <c r="BO903" s="83">
        <f t="shared" si="723"/>
        <v>52</v>
      </c>
      <c r="BP903" s="83">
        <f t="shared" si="724"/>
        <v>228</v>
      </c>
      <c r="BQ903" s="83">
        <f t="shared" si="725"/>
        <v>347</v>
      </c>
      <c r="BR903" s="83">
        <f t="shared" si="726"/>
        <v>15</v>
      </c>
      <c r="BS903" s="77">
        <f t="shared" si="741"/>
        <v>642</v>
      </c>
      <c r="BT903" s="83">
        <f t="shared" si="727"/>
        <v>0</v>
      </c>
      <c r="BU903" s="77"/>
      <c r="BV903" s="83">
        <f t="shared" si="728"/>
        <v>0</v>
      </c>
      <c r="BW903" s="83">
        <f t="shared" si="729"/>
        <v>0</v>
      </c>
      <c r="BX903" s="83">
        <f t="shared" si="730"/>
        <v>0</v>
      </c>
      <c r="BY903" s="83">
        <f t="shared" si="731"/>
        <v>0</v>
      </c>
      <c r="BZ903" s="83">
        <f t="shared" si="732"/>
        <v>0</v>
      </c>
      <c r="CA903" s="77">
        <f t="shared" si="742"/>
        <v>0</v>
      </c>
      <c r="CC903" s="77"/>
      <c r="CI903" s="77">
        <f t="shared" si="743"/>
        <v>0</v>
      </c>
      <c r="CP903" s="77">
        <f t="shared" si="744"/>
        <v>0</v>
      </c>
      <c r="CQ903" s="85">
        <f t="shared" si="733"/>
        <v>0</v>
      </c>
      <c r="CR903" s="77"/>
      <c r="CS903" s="85">
        <f t="shared" si="702"/>
        <v>0</v>
      </c>
      <c r="CT903" s="85">
        <f t="shared" si="703"/>
        <v>0</v>
      </c>
      <c r="CU903" s="85">
        <f t="shared" si="704"/>
        <v>0</v>
      </c>
      <c r="CV903" s="85">
        <f t="shared" si="705"/>
        <v>0</v>
      </c>
      <c r="CW903" s="85">
        <f t="shared" si="701"/>
        <v>0</v>
      </c>
      <c r="CX903" s="77">
        <f t="shared" si="745"/>
        <v>0</v>
      </c>
      <c r="ET903" s="85">
        <v>18</v>
      </c>
      <c r="EU903" s="85">
        <v>28</v>
      </c>
      <c r="EV903" s="85">
        <v>21</v>
      </c>
      <c r="EW903" s="85">
        <v>188</v>
      </c>
      <c r="EX903" s="85">
        <v>307</v>
      </c>
      <c r="EY903" s="85">
        <v>13</v>
      </c>
      <c r="EZ903" s="85">
        <v>1</v>
      </c>
      <c r="FA903" s="85">
        <v>6</v>
      </c>
      <c r="FB903" s="85">
        <v>31</v>
      </c>
      <c r="FC903" s="85">
        <v>40</v>
      </c>
      <c r="FD903" s="85">
        <v>40</v>
      </c>
      <c r="FE903" s="85">
        <v>2</v>
      </c>
      <c r="FL903" s="86">
        <f t="shared" si="746"/>
        <v>325.89999999999998</v>
      </c>
      <c r="FM903" s="99">
        <f t="shared" si="734"/>
        <v>16</v>
      </c>
      <c r="FN903" s="99">
        <f t="shared" si="735"/>
        <v>3</v>
      </c>
      <c r="FO903" s="100">
        <f t="shared" si="736"/>
        <v>2.72</v>
      </c>
      <c r="FP903" s="100">
        <f t="shared" si="737"/>
        <v>513</v>
      </c>
      <c r="FQ903" s="101">
        <v>0.43353055012862962</v>
      </c>
      <c r="FR903" s="101">
        <v>0.42368426047182495</v>
      </c>
      <c r="FS903" s="101">
        <v>0.19875019051973788</v>
      </c>
      <c r="FT903" s="100" t="s">
        <v>1487</v>
      </c>
      <c r="FU903" s="100" t="s">
        <v>1547</v>
      </c>
      <c r="FV903" s="100" t="s">
        <v>1531</v>
      </c>
      <c r="FW903" s="100" t="s">
        <v>1453</v>
      </c>
      <c r="FX903" s="100" t="s">
        <v>2073</v>
      </c>
      <c r="FY903" s="100" t="s">
        <v>2006</v>
      </c>
      <c r="FZ903" s="100" t="s">
        <v>1949</v>
      </c>
      <c r="GA903" s="100" t="s">
        <v>2120</v>
      </c>
      <c r="GB903" s="100"/>
    </row>
    <row r="904" spans="1:184" hidden="1" x14ac:dyDescent="0.25">
      <c r="A904" s="32" t="s">
        <v>887</v>
      </c>
      <c r="B904" s="90" t="s">
        <v>890</v>
      </c>
      <c r="C904" s="41" t="str">
        <f>'[1]Özet tablo'!P903</f>
        <v>TRABZON</v>
      </c>
      <c r="D904" s="41"/>
      <c r="E904" s="41"/>
      <c r="F904" s="41"/>
      <c r="G904" s="91">
        <v>25</v>
      </c>
      <c r="H904" s="91">
        <v>130</v>
      </c>
      <c r="I904" s="91">
        <v>163</v>
      </c>
      <c r="J904" s="91">
        <v>318</v>
      </c>
      <c r="K904" s="92">
        <v>24</v>
      </c>
      <c r="L904" s="92">
        <v>111</v>
      </c>
      <c r="M904" s="92">
        <v>169</v>
      </c>
      <c r="N904" s="92">
        <v>304</v>
      </c>
      <c r="O904" s="93">
        <v>25</v>
      </c>
      <c r="P904" s="40">
        <v>32</v>
      </c>
      <c r="Q904" s="94">
        <f t="shared" si="699"/>
        <v>-14</v>
      </c>
      <c r="R904" s="95">
        <f t="shared" si="700"/>
        <v>-4.40251572327044E-2</v>
      </c>
      <c r="S904" s="96">
        <v>292</v>
      </c>
      <c r="T904" s="96">
        <v>420</v>
      </c>
      <c r="U904" s="96">
        <v>286</v>
      </c>
      <c r="V904" s="96">
        <v>400</v>
      </c>
      <c r="W904" s="96">
        <v>706</v>
      </c>
      <c r="X904" s="96">
        <v>998</v>
      </c>
      <c r="Y904" s="73">
        <f t="shared" si="706"/>
        <v>8.2191780821917799</v>
      </c>
      <c r="Z904" s="73">
        <f t="shared" si="707"/>
        <v>26.428571428571431</v>
      </c>
      <c r="AA904" s="73">
        <f t="shared" si="708"/>
        <v>56.643356643356647</v>
      </c>
      <c r="AB904" s="73">
        <f t="shared" si="709"/>
        <v>38.668555240793204</v>
      </c>
      <c r="AC904" s="73">
        <f t="shared" si="710"/>
        <v>29.759519038076153</v>
      </c>
      <c r="AD904" s="97">
        <f t="shared" si="711"/>
        <v>433</v>
      </c>
      <c r="AE904" s="40">
        <f t="shared" si="712"/>
        <v>124</v>
      </c>
      <c r="AF904" s="98">
        <v>372</v>
      </c>
      <c r="AG904" s="98">
        <v>324</v>
      </c>
      <c r="AH904" s="98">
        <v>367</v>
      </c>
      <c r="AI904" s="98">
        <v>296</v>
      </c>
      <c r="AJ904" s="98">
        <v>109</v>
      </c>
      <c r="AK904" s="98">
        <v>90</v>
      </c>
      <c r="AL904" s="76">
        <v>12</v>
      </c>
      <c r="AM904" s="76">
        <v>16</v>
      </c>
      <c r="AN904" s="77">
        <v>36</v>
      </c>
      <c r="AO904" s="77">
        <v>150</v>
      </c>
      <c r="AP904" s="77">
        <v>198</v>
      </c>
      <c r="AQ904" s="77">
        <v>4</v>
      </c>
      <c r="AR904" s="77">
        <f t="shared" si="738"/>
        <v>388</v>
      </c>
      <c r="AS904" s="77">
        <v>47</v>
      </c>
      <c r="AT904" s="78">
        <v>22</v>
      </c>
      <c r="AU904" s="79">
        <v>55</v>
      </c>
      <c r="AV904" s="80">
        <f t="shared" si="713"/>
        <v>30.806451612903224</v>
      </c>
      <c r="AW904" s="80">
        <f t="shared" si="714"/>
        <v>46.003016591251885</v>
      </c>
      <c r="AX904" s="80">
        <f t="shared" si="715"/>
        <v>52.36486486486487</v>
      </c>
      <c r="AY904" s="81">
        <f t="shared" si="716"/>
        <v>11.111111111111111</v>
      </c>
      <c r="AZ904" s="81">
        <f t="shared" si="717"/>
        <v>40.871934604904631</v>
      </c>
      <c r="BA904" s="81">
        <f t="shared" si="718"/>
        <v>67.901234567901241</v>
      </c>
      <c r="BB904" s="81">
        <f t="shared" si="719"/>
        <v>55.051813471502584</v>
      </c>
      <c r="BC904" s="81">
        <f t="shared" si="720"/>
        <v>42.661179698216735</v>
      </c>
      <c r="BD904" s="82">
        <f t="shared" si="739"/>
        <v>130</v>
      </c>
      <c r="BE904" s="83">
        <v>12</v>
      </c>
      <c r="BF904" s="83">
        <v>20</v>
      </c>
      <c r="BG904" s="83">
        <v>35</v>
      </c>
      <c r="BH904" s="83">
        <v>142</v>
      </c>
      <c r="BI904" s="83">
        <v>228</v>
      </c>
      <c r="BJ904" s="83">
        <v>5</v>
      </c>
      <c r="BK904" s="77">
        <f t="shared" si="740"/>
        <v>410</v>
      </c>
      <c r="BL904" s="83">
        <f t="shared" si="721"/>
        <v>12</v>
      </c>
      <c r="BM904" s="84">
        <v>16</v>
      </c>
      <c r="BN904" s="83">
        <f t="shared" si="722"/>
        <v>20</v>
      </c>
      <c r="BO904" s="83">
        <f t="shared" si="723"/>
        <v>35</v>
      </c>
      <c r="BP904" s="83">
        <f t="shared" si="724"/>
        <v>142</v>
      </c>
      <c r="BQ904" s="83">
        <f t="shared" si="725"/>
        <v>228</v>
      </c>
      <c r="BR904" s="83">
        <f t="shared" si="726"/>
        <v>5</v>
      </c>
      <c r="BS904" s="77">
        <f t="shared" si="741"/>
        <v>410</v>
      </c>
      <c r="BT904" s="83">
        <f t="shared" si="727"/>
        <v>0</v>
      </c>
      <c r="BU904" s="77"/>
      <c r="BV904" s="83">
        <f t="shared" si="728"/>
        <v>0</v>
      </c>
      <c r="BW904" s="83">
        <f t="shared" si="729"/>
        <v>0</v>
      </c>
      <c r="BX904" s="83">
        <f t="shared" si="730"/>
        <v>0</v>
      </c>
      <c r="BY904" s="83">
        <f t="shared" si="731"/>
        <v>0</v>
      </c>
      <c r="BZ904" s="83">
        <f t="shared" si="732"/>
        <v>0</v>
      </c>
      <c r="CA904" s="77">
        <f t="shared" si="742"/>
        <v>0</v>
      </c>
      <c r="CC904" s="77"/>
      <c r="CI904" s="77">
        <f t="shared" si="743"/>
        <v>0</v>
      </c>
      <c r="CP904" s="77">
        <f t="shared" si="744"/>
        <v>0</v>
      </c>
      <c r="CQ904" s="85">
        <f t="shared" si="733"/>
        <v>0</v>
      </c>
      <c r="CR904" s="77"/>
      <c r="CS904" s="85">
        <f t="shared" si="702"/>
        <v>0</v>
      </c>
      <c r="CT904" s="85">
        <f t="shared" si="703"/>
        <v>0</v>
      </c>
      <c r="CU904" s="85">
        <f t="shared" si="704"/>
        <v>0</v>
      </c>
      <c r="CV904" s="85">
        <f t="shared" si="705"/>
        <v>0</v>
      </c>
      <c r="CW904" s="85">
        <f t="shared" si="701"/>
        <v>0</v>
      </c>
      <c r="CX904" s="77">
        <f t="shared" si="745"/>
        <v>0</v>
      </c>
      <c r="ET904" s="85">
        <v>11</v>
      </c>
      <c r="EU904" s="85">
        <v>15</v>
      </c>
      <c r="EV904" s="85">
        <v>18</v>
      </c>
      <c r="EW904" s="85">
        <v>107</v>
      </c>
      <c r="EX904" s="85">
        <v>177</v>
      </c>
      <c r="EY904" s="85">
        <v>5</v>
      </c>
      <c r="EZ904" s="85">
        <v>1</v>
      </c>
      <c r="FA904" s="85">
        <v>5</v>
      </c>
      <c r="FB904" s="85">
        <v>17</v>
      </c>
      <c r="FC904" s="85">
        <v>35</v>
      </c>
      <c r="FD904" s="85">
        <v>51</v>
      </c>
      <c r="FE904" s="85">
        <v>0</v>
      </c>
      <c r="FL904" s="86">
        <f t="shared" si="746"/>
        <v>90.099999999999966</v>
      </c>
      <c r="FM904" s="99">
        <f t="shared" si="734"/>
        <v>4</v>
      </c>
      <c r="FN904" s="99">
        <f t="shared" si="735"/>
        <v>0</v>
      </c>
      <c r="FO904" s="100">
        <f t="shared" si="736"/>
        <v>0.68</v>
      </c>
      <c r="FP904" s="100">
        <f t="shared" si="737"/>
        <v>0</v>
      </c>
      <c r="FQ904" s="101">
        <v>0.38206778556297838</v>
      </c>
      <c r="FR904" s="101">
        <v>0.3043431473829199</v>
      </c>
      <c r="FS904" s="101">
        <v>0.40207407407407392</v>
      </c>
      <c r="FT904" s="100" t="s">
        <v>1457</v>
      </c>
      <c r="FU904" s="100" t="s">
        <v>1458</v>
      </c>
      <c r="FV904" s="100" t="s">
        <v>1459</v>
      </c>
      <c r="FW904" s="100" t="s">
        <v>1460</v>
      </c>
      <c r="FX904" s="100" t="s">
        <v>1461</v>
      </c>
      <c r="FY904" s="100" t="s">
        <v>1462</v>
      </c>
      <c r="FZ904" s="100" t="s">
        <v>1463</v>
      </c>
      <c r="GA904" s="100" t="s">
        <v>1462</v>
      </c>
      <c r="GB904" s="100"/>
    </row>
    <row r="905" spans="1:184" hidden="1" x14ac:dyDescent="0.25">
      <c r="A905" s="32" t="s">
        <v>887</v>
      </c>
      <c r="B905" s="90" t="s">
        <v>891</v>
      </c>
      <c r="C905" s="41" t="str">
        <f>'[1]Özet tablo'!P904</f>
        <v>TRABZON</v>
      </c>
      <c r="D905" s="41"/>
      <c r="E905" s="41"/>
      <c r="F905" s="41"/>
      <c r="G905" s="91">
        <v>55</v>
      </c>
      <c r="H905" s="91">
        <v>135</v>
      </c>
      <c r="I905" s="91">
        <v>141</v>
      </c>
      <c r="J905" s="91">
        <v>331</v>
      </c>
      <c r="K905" s="92">
        <v>30</v>
      </c>
      <c r="L905" s="92">
        <v>117</v>
      </c>
      <c r="M905" s="92">
        <v>160</v>
      </c>
      <c r="N905" s="92">
        <v>307</v>
      </c>
      <c r="O905" s="93">
        <v>4</v>
      </c>
      <c r="P905" s="40">
        <v>39</v>
      </c>
      <c r="Q905" s="94">
        <f t="shared" si="699"/>
        <v>-24</v>
      </c>
      <c r="R905" s="95">
        <f t="shared" si="700"/>
        <v>-7.2507552870090641E-2</v>
      </c>
      <c r="S905" s="96">
        <v>125</v>
      </c>
      <c r="T905" s="96">
        <v>209</v>
      </c>
      <c r="U905" s="96">
        <v>182</v>
      </c>
      <c r="V905" s="96">
        <v>228</v>
      </c>
      <c r="W905" s="96">
        <v>391</v>
      </c>
      <c r="X905" s="96">
        <v>516</v>
      </c>
      <c r="Y905" s="73">
        <f t="shared" si="706"/>
        <v>24</v>
      </c>
      <c r="Z905" s="73">
        <f t="shared" si="707"/>
        <v>55.980861244019145</v>
      </c>
      <c r="AA905" s="73">
        <f t="shared" si="708"/>
        <v>68.681318681318686</v>
      </c>
      <c r="AB905" s="73">
        <f t="shared" si="709"/>
        <v>61.892583120204606</v>
      </c>
      <c r="AC905" s="73">
        <f t="shared" si="710"/>
        <v>52.713178294573652</v>
      </c>
      <c r="AD905" s="97">
        <f t="shared" si="711"/>
        <v>149</v>
      </c>
      <c r="AE905" s="40">
        <f t="shared" si="712"/>
        <v>57</v>
      </c>
      <c r="AF905" s="98">
        <v>176</v>
      </c>
      <c r="AG905" s="98">
        <v>145</v>
      </c>
      <c r="AH905" s="98">
        <v>168</v>
      </c>
      <c r="AI905" s="98">
        <v>167</v>
      </c>
      <c r="AJ905" s="98">
        <v>49</v>
      </c>
      <c r="AK905" s="98">
        <v>55</v>
      </c>
      <c r="AL905" s="76">
        <v>7</v>
      </c>
      <c r="AM905" s="76">
        <v>14</v>
      </c>
      <c r="AN905" s="77">
        <v>55</v>
      </c>
      <c r="AO905" s="77">
        <v>102</v>
      </c>
      <c r="AP905" s="77">
        <v>201</v>
      </c>
      <c r="AQ905" s="77">
        <v>11</v>
      </c>
      <c r="AR905" s="77">
        <f t="shared" si="738"/>
        <v>369</v>
      </c>
      <c r="AS905" s="77">
        <v>50</v>
      </c>
      <c r="AT905" s="78">
        <v>1</v>
      </c>
      <c r="AU905" s="79">
        <v>6</v>
      </c>
      <c r="AV905" s="80">
        <f t="shared" si="713"/>
        <v>69.551282051282044</v>
      </c>
      <c r="AW905" s="80">
        <f t="shared" si="714"/>
        <v>78.805970149253739</v>
      </c>
      <c r="AX905" s="80">
        <f t="shared" si="715"/>
        <v>97.005988023952099</v>
      </c>
      <c r="AY905" s="81">
        <f t="shared" si="716"/>
        <v>37.931034482758619</v>
      </c>
      <c r="AZ905" s="81">
        <f t="shared" si="717"/>
        <v>60.714285714285708</v>
      </c>
      <c r="BA905" s="81">
        <f t="shared" si="718"/>
        <v>96.296296296296291</v>
      </c>
      <c r="BB905" s="81">
        <f t="shared" si="719"/>
        <v>80.729166666666657</v>
      </c>
      <c r="BC905" s="81">
        <f t="shared" si="720"/>
        <v>72.853185595567865</v>
      </c>
      <c r="BD905" s="82">
        <f t="shared" si="739"/>
        <v>8</v>
      </c>
      <c r="BE905" s="83">
        <v>7</v>
      </c>
      <c r="BF905" s="83">
        <v>19</v>
      </c>
      <c r="BG905" s="83">
        <v>31</v>
      </c>
      <c r="BH905" s="83">
        <v>81</v>
      </c>
      <c r="BI905" s="83">
        <v>185</v>
      </c>
      <c r="BJ905" s="83">
        <v>19</v>
      </c>
      <c r="BK905" s="77">
        <f t="shared" si="740"/>
        <v>316</v>
      </c>
      <c r="BL905" s="83">
        <f t="shared" si="721"/>
        <v>5</v>
      </c>
      <c r="BM905" s="84">
        <v>12</v>
      </c>
      <c r="BN905" s="83">
        <f t="shared" si="722"/>
        <v>17</v>
      </c>
      <c r="BO905" s="83">
        <f t="shared" si="723"/>
        <v>30</v>
      </c>
      <c r="BP905" s="83">
        <f t="shared" si="724"/>
        <v>70</v>
      </c>
      <c r="BQ905" s="83">
        <f t="shared" si="725"/>
        <v>173</v>
      </c>
      <c r="BR905" s="83">
        <f t="shared" si="726"/>
        <v>16</v>
      </c>
      <c r="BS905" s="77">
        <f t="shared" si="741"/>
        <v>289</v>
      </c>
      <c r="BT905" s="83">
        <f t="shared" si="727"/>
        <v>1</v>
      </c>
      <c r="BU905" s="77">
        <v>1</v>
      </c>
      <c r="BV905" s="83">
        <f t="shared" si="728"/>
        <v>1</v>
      </c>
      <c r="BW905" s="83">
        <f t="shared" si="729"/>
        <v>1</v>
      </c>
      <c r="BX905" s="83">
        <f t="shared" si="730"/>
        <v>7</v>
      </c>
      <c r="BY905" s="83">
        <f t="shared" si="731"/>
        <v>5</v>
      </c>
      <c r="BZ905" s="83">
        <f t="shared" si="732"/>
        <v>0</v>
      </c>
      <c r="CA905" s="77">
        <f t="shared" si="742"/>
        <v>13</v>
      </c>
      <c r="CC905" s="77"/>
      <c r="CI905" s="77">
        <f t="shared" si="743"/>
        <v>0</v>
      </c>
      <c r="CP905" s="77">
        <f t="shared" si="744"/>
        <v>0</v>
      </c>
      <c r="CQ905" s="85">
        <f t="shared" si="733"/>
        <v>1</v>
      </c>
      <c r="CR905" s="77">
        <v>1</v>
      </c>
      <c r="CS905" s="85">
        <f t="shared" si="702"/>
        <v>1</v>
      </c>
      <c r="CT905" s="85">
        <f t="shared" si="703"/>
        <v>0</v>
      </c>
      <c r="CU905" s="85">
        <f t="shared" si="704"/>
        <v>4</v>
      </c>
      <c r="CV905" s="85">
        <f t="shared" si="705"/>
        <v>7</v>
      </c>
      <c r="CW905" s="85">
        <f t="shared" si="701"/>
        <v>3</v>
      </c>
      <c r="CX905" s="77">
        <f t="shared" si="745"/>
        <v>14</v>
      </c>
      <c r="CY905" s="85">
        <v>1</v>
      </c>
      <c r="CZ905" s="85">
        <v>1</v>
      </c>
      <c r="DA905" s="85">
        <v>0</v>
      </c>
      <c r="DB905" s="85">
        <v>4</v>
      </c>
      <c r="DC905" s="85">
        <v>7</v>
      </c>
      <c r="DD905" s="85">
        <v>3</v>
      </c>
      <c r="DV905" s="85">
        <v>1</v>
      </c>
      <c r="DW905" s="85">
        <v>1</v>
      </c>
      <c r="DX905" s="85">
        <v>1</v>
      </c>
      <c r="DY905" s="85">
        <v>7</v>
      </c>
      <c r="DZ905" s="85">
        <v>5</v>
      </c>
      <c r="EA905" s="85">
        <v>0</v>
      </c>
      <c r="ET905" s="85">
        <v>4</v>
      </c>
      <c r="EU905" s="85">
        <v>8</v>
      </c>
      <c r="EV905" s="85">
        <v>2</v>
      </c>
      <c r="EW905" s="85">
        <v>26</v>
      </c>
      <c r="EX905" s="85">
        <v>95</v>
      </c>
      <c r="EY905" s="85">
        <v>11</v>
      </c>
      <c r="EZ905" s="85">
        <v>1</v>
      </c>
      <c r="FA905" s="85">
        <v>9</v>
      </c>
      <c r="FB905" s="85">
        <v>28</v>
      </c>
      <c r="FC905" s="85">
        <v>44</v>
      </c>
      <c r="FD905" s="85">
        <v>78</v>
      </c>
      <c r="FE905" s="85">
        <v>5</v>
      </c>
      <c r="FL905" s="86">
        <f t="shared" si="746"/>
        <v>0</v>
      </c>
      <c r="FM905" s="99">
        <f t="shared" si="734"/>
        <v>0</v>
      </c>
      <c r="FN905" s="99">
        <f t="shared" si="735"/>
        <v>0</v>
      </c>
      <c r="FO905" s="100">
        <f t="shared" si="736"/>
        <v>0</v>
      </c>
      <c r="FP905" s="100">
        <f t="shared" si="737"/>
        <v>0</v>
      </c>
      <c r="FQ905" s="101">
        <v>0.19708887745350293</v>
      </c>
      <c r="FR905" s="101">
        <v>0.20588235294117643</v>
      </c>
      <c r="FS905" s="101">
        <v>0.11528822055137852</v>
      </c>
      <c r="FT905" s="100" t="s">
        <v>1913</v>
      </c>
      <c r="FU905" s="100" t="s">
        <v>1874</v>
      </c>
      <c r="FV905" s="100" t="s">
        <v>2099</v>
      </c>
      <c r="FW905" s="100" t="s">
        <v>2216</v>
      </c>
      <c r="FX905" s="100" t="s">
        <v>1585</v>
      </c>
      <c r="FY905" s="100" t="s">
        <v>1626</v>
      </c>
      <c r="FZ905" s="100" t="s">
        <v>1955</v>
      </c>
      <c r="GA905" s="100" t="s">
        <v>2099</v>
      </c>
      <c r="GB905" s="100"/>
    </row>
    <row r="906" spans="1:184" hidden="1" x14ac:dyDescent="0.25">
      <c r="A906" s="32" t="s">
        <v>887</v>
      </c>
      <c r="B906" s="90" t="s">
        <v>892</v>
      </c>
      <c r="C906" s="41" t="str">
        <f>'[1]Özet tablo'!P905</f>
        <v>TRABZON</v>
      </c>
      <c r="D906" s="41"/>
      <c r="E906" s="41"/>
      <c r="F906" s="41"/>
      <c r="G906" s="91">
        <v>35</v>
      </c>
      <c r="H906" s="91">
        <v>96</v>
      </c>
      <c r="I906" s="91">
        <v>99</v>
      </c>
      <c r="J906" s="91">
        <v>230</v>
      </c>
      <c r="K906" s="92">
        <v>19</v>
      </c>
      <c r="L906" s="92">
        <v>90</v>
      </c>
      <c r="M906" s="92">
        <v>127</v>
      </c>
      <c r="N906" s="92">
        <v>236</v>
      </c>
      <c r="O906" s="93">
        <v>9</v>
      </c>
      <c r="P906" s="40">
        <v>22</v>
      </c>
      <c r="Q906" s="94">
        <f t="shared" si="699"/>
        <v>6</v>
      </c>
      <c r="R906" s="95">
        <f t="shared" si="700"/>
        <v>2.6086956521739129E-2</v>
      </c>
      <c r="S906" s="96">
        <v>142</v>
      </c>
      <c r="T906" s="96">
        <v>232</v>
      </c>
      <c r="U906" s="96">
        <v>178</v>
      </c>
      <c r="V906" s="96">
        <v>222</v>
      </c>
      <c r="W906" s="96">
        <v>410</v>
      </c>
      <c r="X906" s="96">
        <v>552</v>
      </c>
      <c r="Y906" s="73">
        <f t="shared" si="706"/>
        <v>13.380281690140844</v>
      </c>
      <c r="Z906" s="73">
        <f t="shared" si="707"/>
        <v>38.793103448275865</v>
      </c>
      <c r="AA906" s="73">
        <f t="shared" si="708"/>
        <v>64.044943820224717</v>
      </c>
      <c r="AB906" s="73">
        <f t="shared" si="709"/>
        <v>49.756097560975611</v>
      </c>
      <c r="AC906" s="73">
        <f t="shared" si="710"/>
        <v>40.39855072463768</v>
      </c>
      <c r="AD906" s="97">
        <f t="shared" si="711"/>
        <v>206</v>
      </c>
      <c r="AE906" s="40">
        <f t="shared" si="712"/>
        <v>64</v>
      </c>
      <c r="AF906" s="98">
        <v>160</v>
      </c>
      <c r="AG906" s="98">
        <v>135</v>
      </c>
      <c r="AH906" s="98">
        <v>174</v>
      </c>
      <c r="AI906" s="98">
        <v>186</v>
      </c>
      <c r="AJ906" s="98">
        <v>45</v>
      </c>
      <c r="AK906" s="98">
        <v>49</v>
      </c>
      <c r="AL906" s="76">
        <v>11</v>
      </c>
      <c r="AM906" s="76">
        <v>12</v>
      </c>
      <c r="AN906" s="77">
        <v>12</v>
      </c>
      <c r="AO906" s="77">
        <v>78</v>
      </c>
      <c r="AP906" s="77">
        <v>149</v>
      </c>
      <c r="AQ906" s="77">
        <v>2</v>
      </c>
      <c r="AR906" s="77">
        <f t="shared" si="738"/>
        <v>241</v>
      </c>
      <c r="AS906" s="77">
        <v>22</v>
      </c>
      <c r="AT906" s="77"/>
      <c r="AU906" s="79">
        <v>16</v>
      </c>
      <c r="AV906" s="80">
        <f t="shared" si="713"/>
        <v>43.925233644859816</v>
      </c>
      <c r="AW906" s="80">
        <f t="shared" si="714"/>
        <v>57.499999999999993</v>
      </c>
      <c r="AX906" s="80">
        <f t="shared" si="715"/>
        <v>69.354838709677423</v>
      </c>
      <c r="AY906" s="81">
        <f t="shared" si="716"/>
        <v>8.8888888888888893</v>
      </c>
      <c r="AZ906" s="81">
        <f t="shared" si="717"/>
        <v>44.827586206896555</v>
      </c>
      <c r="BA906" s="81">
        <f t="shared" si="718"/>
        <v>71.428571428571431</v>
      </c>
      <c r="BB906" s="81">
        <f t="shared" si="719"/>
        <v>60</v>
      </c>
      <c r="BC906" s="81">
        <f t="shared" si="720"/>
        <v>48.360655737704917</v>
      </c>
      <c r="BD906" s="82">
        <f t="shared" si="739"/>
        <v>66</v>
      </c>
      <c r="BE906" s="83">
        <v>11</v>
      </c>
      <c r="BF906" s="83">
        <v>18</v>
      </c>
      <c r="BG906" s="83">
        <v>11</v>
      </c>
      <c r="BH906" s="83">
        <v>67</v>
      </c>
      <c r="BI906" s="83">
        <v>166</v>
      </c>
      <c r="BJ906" s="83">
        <v>4</v>
      </c>
      <c r="BK906" s="77">
        <f t="shared" si="740"/>
        <v>248</v>
      </c>
      <c r="BL906" s="83">
        <f t="shared" si="721"/>
        <v>11</v>
      </c>
      <c r="BM906" s="84">
        <v>12</v>
      </c>
      <c r="BN906" s="83">
        <f t="shared" si="722"/>
        <v>18</v>
      </c>
      <c r="BO906" s="83">
        <f t="shared" si="723"/>
        <v>11</v>
      </c>
      <c r="BP906" s="83">
        <f t="shared" si="724"/>
        <v>67</v>
      </c>
      <c r="BQ906" s="83">
        <f t="shared" si="725"/>
        <v>166</v>
      </c>
      <c r="BR906" s="83">
        <f t="shared" si="726"/>
        <v>4</v>
      </c>
      <c r="BS906" s="77">
        <f t="shared" si="741"/>
        <v>248</v>
      </c>
      <c r="BT906" s="83">
        <f t="shared" si="727"/>
        <v>0</v>
      </c>
      <c r="BU906" s="77"/>
      <c r="BV906" s="83">
        <f t="shared" si="728"/>
        <v>0</v>
      </c>
      <c r="BW906" s="83">
        <f t="shared" si="729"/>
        <v>0</v>
      </c>
      <c r="BX906" s="83">
        <f t="shared" si="730"/>
        <v>0</v>
      </c>
      <c r="BY906" s="83">
        <f t="shared" si="731"/>
        <v>0</v>
      </c>
      <c r="BZ906" s="83">
        <f t="shared" si="732"/>
        <v>0</v>
      </c>
      <c r="CA906" s="77">
        <f t="shared" si="742"/>
        <v>0</v>
      </c>
      <c r="CC906" s="77"/>
      <c r="CI906" s="77">
        <f t="shared" si="743"/>
        <v>0</v>
      </c>
      <c r="CP906" s="77">
        <f t="shared" si="744"/>
        <v>0</v>
      </c>
      <c r="CQ906" s="85">
        <f t="shared" si="733"/>
        <v>0</v>
      </c>
      <c r="CR906" s="77"/>
      <c r="CS906" s="85">
        <f t="shared" si="702"/>
        <v>0</v>
      </c>
      <c r="CT906" s="85">
        <f t="shared" si="703"/>
        <v>0</v>
      </c>
      <c r="CU906" s="85">
        <f t="shared" si="704"/>
        <v>0</v>
      </c>
      <c r="CV906" s="85">
        <f t="shared" si="705"/>
        <v>0</v>
      </c>
      <c r="CW906" s="85">
        <f t="shared" si="701"/>
        <v>0</v>
      </c>
      <c r="CX906" s="77">
        <f t="shared" si="745"/>
        <v>0</v>
      </c>
      <c r="ET906" s="85">
        <v>10</v>
      </c>
      <c r="EU906" s="85">
        <v>10</v>
      </c>
      <c r="EV906" s="85">
        <v>1</v>
      </c>
      <c r="EW906" s="85">
        <v>41</v>
      </c>
      <c r="EX906" s="85">
        <v>95</v>
      </c>
      <c r="EY906" s="85">
        <v>3</v>
      </c>
      <c r="EZ906" s="85">
        <v>1</v>
      </c>
      <c r="FA906" s="85">
        <v>8</v>
      </c>
      <c r="FB906" s="85">
        <v>10</v>
      </c>
      <c r="FC906" s="85">
        <v>26</v>
      </c>
      <c r="FD906" s="85">
        <v>71</v>
      </c>
      <c r="FE906" s="85">
        <v>1</v>
      </c>
      <c r="FL906" s="86">
        <f t="shared" si="746"/>
        <v>22.999999999999972</v>
      </c>
      <c r="FM906" s="99">
        <f t="shared" si="734"/>
        <v>1</v>
      </c>
      <c r="FN906" s="99">
        <f t="shared" si="735"/>
        <v>0</v>
      </c>
      <c r="FO906" s="100">
        <f t="shared" si="736"/>
        <v>0.17</v>
      </c>
      <c r="FP906" s="100">
        <f t="shared" si="737"/>
        <v>0</v>
      </c>
      <c r="FQ906" s="101">
        <v>0.15077833125778331</v>
      </c>
      <c r="FR906" s="101">
        <v>0.26856694560669453</v>
      </c>
      <c r="FS906" s="101">
        <v>0.10160734787600467</v>
      </c>
      <c r="FT906" s="100" t="s">
        <v>2182</v>
      </c>
      <c r="FU906" s="100" t="s">
        <v>1817</v>
      </c>
      <c r="FV906" s="100" t="s">
        <v>1975</v>
      </c>
      <c r="FW906" s="100" t="s">
        <v>1942</v>
      </c>
      <c r="FX906" s="100" t="s">
        <v>1624</v>
      </c>
      <c r="FY906" s="100" t="s">
        <v>2183</v>
      </c>
      <c r="FZ906" s="100" t="s">
        <v>1639</v>
      </c>
      <c r="GA906" s="100" t="s">
        <v>1529</v>
      </c>
      <c r="GB906" s="100"/>
    </row>
    <row r="907" spans="1:184" ht="14.45" hidden="1" customHeight="1" x14ac:dyDescent="0.25">
      <c r="A907" s="32" t="s">
        <v>887</v>
      </c>
      <c r="B907" s="90" t="s">
        <v>893</v>
      </c>
      <c r="C907" s="41" t="str">
        <f>'[1]Özet tablo'!P906</f>
        <v>TRABZON</v>
      </c>
      <c r="D907" s="41"/>
      <c r="E907" s="41"/>
      <c r="F907" s="41"/>
      <c r="G907" s="91">
        <v>19</v>
      </c>
      <c r="H907" s="91">
        <v>64</v>
      </c>
      <c r="I907" s="91">
        <v>48</v>
      </c>
      <c r="J907" s="91">
        <v>131</v>
      </c>
      <c r="K907" s="92">
        <v>18</v>
      </c>
      <c r="L907" s="92">
        <v>63</v>
      </c>
      <c r="M907" s="92">
        <v>53</v>
      </c>
      <c r="N907" s="92">
        <v>134</v>
      </c>
      <c r="O907" s="93">
        <v>12</v>
      </c>
      <c r="P907" s="40"/>
      <c r="Q907" s="94">
        <f t="shared" si="699"/>
        <v>3</v>
      </c>
      <c r="R907" s="95">
        <f t="shared" si="700"/>
        <v>2.2900763358778626E-2</v>
      </c>
      <c r="S907" s="96">
        <v>81</v>
      </c>
      <c r="T907" s="96">
        <v>151</v>
      </c>
      <c r="U907" s="96">
        <v>101</v>
      </c>
      <c r="V907" s="96">
        <v>141</v>
      </c>
      <c r="W907" s="96">
        <v>252</v>
      </c>
      <c r="X907" s="96">
        <v>333</v>
      </c>
      <c r="Y907" s="73">
        <f t="shared" si="706"/>
        <v>22.222222222222221</v>
      </c>
      <c r="Z907" s="73">
        <f t="shared" si="707"/>
        <v>41.721854304635762</v>
      </c>
      <c r="AA907" s="73">
        <f t="shared" si="708"/>
        <v>64.356435643564353</v>
      </c>
      <c r="AB907" s="73">
        <f t="shared" si="709"/>
        <v>50.793650793650791</v>
      </c>
      <c r="AC907" s="73">
        <f t="shared" si="710"/>
        <v>43.843843843843842</v>
      </c>
      <c r="AD907" s="97">
        <f t="shared" si="711"/>
        <v>124</v>
      </c>
      <c r="AE907" s="40">
        <f t="shared" si="712"/>
        <v>36</v>
      </c>
      <c r="AF907" s="98">
        <v>113</v>
      </c>
      <c r="AG907" s="98">
        <v>86</v>
      </c>
      <c r="AH907" s="98">
        <v>105</v>
      </c>
      <c r="AI907" s="98">
        <v>100</v>
      </c>
      <c r="AJ907" s="98">
        <v>34</v>
      </c>
      <c r="AK907" s="98">
        <v>32</v>
      </c>
      <c r="AL907" s="76">
        <v>4</v>
      </c>
      <c r="AM907" s="76">
        <v>6</v>
      </c>
      <c r="AN907" s="77">
        <v>16</v>
      </c>
      <c r="AO907" s="77">
        <v>59</v>
      </c>
      <c r="AP907" s="77">
        <v>57</v>
      </c>
      <c r="AQ907" s="77">
        <v>1</v>
      </c>
      <c r="AR907" s="77">
        <f t="shared" si="738"/>
        <v>133</v>
      </c>
      <c r="AS907" s="77">
        <v>8</v>
      </c>
      <c r="AT907" s="78">
        <v>15</v>
      </c>
      <c r="AU907" s="79">
        <v>23</v>
      </c>
      <c r="AV907" s="80">
        <f t="shared" si="713"/>
        <v>35.483870967741936</v>
      </c>
      <c r="AW907" s="80">
        <f t="shared" si="714"/>
        <v>53.170731707317074</v>
      </c>
      <c r="AX907" s="80">
        <f t="shared" si="715"/>
        <v>50</v>
      </c>
      <c r="AY907" s="81">
        <f t="shared" si="716"/>
        <v>18.604651162790699</v>
      </c>
      <c r="AZ907" s="81">
        <f t="shared" si="717"/>
        <v>56.19047619047619</v>
      </c>
      <c r="BA907" s="81">
        <f t="shared" si="718"/>
        <v>70.895522388059703</v>
      </c>
      <c r="BB907" s="81">
        <f t="shared" si="719"/>
        <v>64.43514644351464</v>
      </c>
      <c r="BC907" s="81">
        <f t="shared" si="720"/>
        <v>50.454545454545453</v>
      </c>
      <c r="BD907" s="82">
        <f t="shared" si="739"/>
        <v>39</v>
      </c>
      <c r="BE907" s="83">
        <v>5</v>
      </c>
      <c r="BF907" s="83">
        <v>10</v>
      </c>
      <c r="BG907" s="83">
        <v>17</v>
      </c>
      <c r="BH907" s="83">
        <v>59</v>
      </c>
      <c r="BI907" s="83">
        <v>71</v>
      </c>
      <c r="BJ907" s="83">
        <v>1</v>
      </c>
      <c r="BK907" s="77">
        <f t="shared" si="740"/>
        <v>148</v>
      </c>
      <c r="BL907" s="83">
        <f t="shared" si="721"/>
        <v>4</v>
      </c>
      <c r="BM907" s="84">
        <v>6</v>
      </c>
      <c r="BN907" s="83">
        <f t="shared" si="722"/>
        <v>6</v>
      </c>
      <c r="BO907" s="83">
        <f t="shared" si="723"/>
        <v>13</v>
      </c>
      <c r="BP907" s="83">
        <f t="shared" si="724"/>
        <v>49</v>
      </c>
      <c r="BQ907" s="83">
        <f t="shared" si="725"/>
        <v>60</v>
      </c>
      <c r="BR907" s="83">
        <f t="shared" si="726"/>
        <v>1</v>
      </c>
      <c r="BS907" s="77">
        <f t="shared" si="741"/>
        <v>123</v>
      </c>
      <c r="BT907" s="83">
        <f t="shared" si="727"/>
        <v>0</v>
      </c>
      <c r="BU907" s="77"/>
      <c r="BV907" s="83">
        <f t="shared" si="728"/>
        <v>0</v>
      </c>
      <c r="BW907" s="83">
        <f t="shared" si="729"/>
        <v>0</v>
      </c>
      <c r="BX907" s="83">
        <f t="shared" si="730"/>
        <v>0</v>
      </c>
      <c r="BY907" s="83">
        <f t="shared" si="731"/>
        <v>0</v>
      </c>
      <c r="BZ907" s="83">
        <f t="shared" si="732"/>
        <v>0</v>
      </c>
      <c r="CA907" s="77">
        <f t="shared" si="742"/>
        <v>0</v>
      </c>
      <c r="CC907" s="77"/>
      <c r="CI907" s="77">
        <f t="shared" si="743"/>
        <v>0</v>
      </c>
      <c r="CP907" s="77">
        <f t="shared" si="744"/>
        <v>0</v>
      </c>
      <c r="CQ907" s="85">
        <f t="shared" si="733"/>
        <v>1</v>
      </c>
      <c r="CR907" s="77"/>
      <c r="CS907" s="85">
        <f t="shared" si="702"/>
        <v>4</v>
      </c>
      <c r="CT907" s="85">
        <f t="shared" si="703"/>
        <v>4</v>
      </c>
      <c r="CU907" s="85">
        <f t="shared" si="704"/>
        <v>10</v>
      </c>
      <c r="CV907" s="85">
        <f t="shared" si="705"/>
        <v>11</v>
      </c>
      <c r="CW907" s="85">
        <f t="shared" si="701"/>
        <v>0</v>
      </c>
      <c r="CX907" s="77">
        <f t="shared" si="745"/>
        <v>25</v>
      </c>
      <c r="CY907" s="85">
        <v>1</v>
      </c>
      <c r="CZ907" s="85">
        <v>4</v>
      </c>
      <c r="DA907" s="85">
        <v>4</v>
      </c>
      <c r="DB907" s="85">
        <v>10</v>
      </c>
      <c r="DC907" s="85">
        <v>11</v>
      </c>
      <c r="DD907" s="85">
        <v>0</v>
      </c>
      <c r="ET907" s="85">
        <v>3</v>
      </c>
      <c r="EU907" s="85">
        <v>3</v>
      </c>
      <c r="EV907" s="85">
        <v>5</v>
      </c>
      <c r="EW907" s="85">
        <v>31</v>
      </c>
      <c r="EX907" s="85">
        <v>29</v>
      </c>
      <c r="EY907" s="85">
        <v>0</v>
      </c>
      <c r="EZ907" s="85">
        <v>1</v>
      </c>
      <c r="FA907" s="85">
        <v>3</v>
      </c>
      <c r="FB907" s="85">
        <v>8</v>
      </c>
      <c r="FC907" s="85">
        <v>18</v>
      </c>
      <c r="FD907" s="85">
        <v>31</v>
      </c>
      <c r="FE907" s="85">
        <v>1</v>
      </c>
      <c r="FL907" s="86">
        <f t="shared" si="746"/>
        <v>11.5</v>
      </c>
      <c r="FM907" s="99">
        <f t="shared" si="734"/>
        <v>0</v>
      </c>
      <c r="FN907" s="99">
        <f t="shared" si="735"/>
        <v>0</v>
      </c>
      <c r="FO907" s="100">
        <f t="shared" si="736"/>
        <v>0</v>
      </c>
      <c r="FP907" s="100">
        <f t="shared" si="737"/>
        <v>0</v>
      </c>
      <c r="FQ907" s="101">
        <v>0.44280078895463498</v>
      </c>
      <c r="FR907" s="101">
        <v>0.32544378698224852</v>
      </c>
      <c r="FS907" s="101">
        <v>-7.317073170731693E-2</v>
      </c>
      <c r="FT907" s="100" t="s">
        <v>1605</v>
      </c>
      <c r="FU907" s="100" t="s">
        <v>1640</v>
      </c>
      <c r="FV907" s="100" t="s">
        <v>2360</v>
      </c>
      <c r="FW907" s="100" t="s">
        <v>2100</v>
      </c>
      <c r="FX907" s="100" t="s">
        <v>2091</v>
      </c>
      <c r="FY907" s="100" t="s">
        <v>1532</v>
      </c>
      <c r="FZ907" s="100" t="s">
        <v>2091</v>
      </c>
      <c r="GA907" s="100" t="s">
        <v>2340</v>
      </c>
      <c r="GB907" s="100"/>
    </row>
    <row r="908" spans="1:184" ht="12.75" hidden="1" customHeight="1" x14ac:dyDescent="0.25">
      <c r="A908" s="32" t="s">
        <v>887</v>
      </c>
      <c r="B908" s="90" t="s">
        <v>894</v>
      </c>
      <c r="C908" s="41" t="str">
        <f>'[1]Özet tablo'!P907</f>
        <v>TRABZON</v>
      </c>
      <c r="D908" s="41"/>
      <c r="E908" s="41"/>
      <c r="F908" s="41"/>
      <c r="G908" s="91">
        <v>1</v>
      </c>
      <c r="H908" s="91">
        <v>8</v>
      </c>
      <c r="I908" s="91">
        <v>9</v>
      </c>
      <c r="J908" s="91">
        <v>18</v>
      </c>
      <c r="K908" s="92">
        <v>0</v>
      </c>
      <c r="L908" s="92">
        <v>4</v>
      </c>
      <c r="M908" s="92">
        <v>11</v>
      </c>
      <c r="N908" s="92">
        <v>15</v>
      </c>
      <c r="O908" s="93"/>
      <c r="P908" s="40">
        <v>2</v>
      </c>
      <c r="Q908" s="94">
        <f t="shared" si="699"/>
        <v>-3</v>
      </c>
      <c r="R908" s="95">
        <f t="shared" si="700"/>
        <v>-0.16666666666666666</v>
      </c>
      <c r="S908" s="96">
        <v>21</v>
      </c>
      <c r="T908" s="96">
        <v>37</v>
      </c>
      <c r="U908" s="96">
        <v>19</v>
      </c>
      <c r="V908" s="96">
        <v>25</v>
      </c>
      <c r="W908" s="96">
        <v>56</v>
      </c>
      <c r="X908" s="96">
        <v>77</v>
      </c>
      <c r="Y908" s="73">
        <f t="shared" si="706"/>
        <v>0</v>
      </c>
      <c r="Z908" s="73">
        <f t="shared" si="707"/>
        <v>10.810810810810811</v>
      </c>
      <c r="AA908" s="73">
        <f t="shared" si="708"/>
        <v>47.368421052631575</v>
      </c>
      <c r="AB908" s="73">
        <f t="shared" si="709"/>
        <v>23.214285714285715</v>
      </c>
      <c r="AC908" s="73">
        <f t="shared" si="710"/>
        <v>16.883116883116884</v>
      </c>
      <c r="AD908" s="97">
        <f t="shared" si="711"/>
        <v>43</v>
      </c>
      <c r="AE908" s="40">
        <f t="shared" si="712"/>
        <v>10</v>
      </c>
      <c r="AF908" s="98">
        <v>44</v>
      </c>
      <c r="AG908" s="98">
        <v>37</v>
      </c>
      <c r="AH908" s="98">
        <v>37</v>
      </c>
      <c r="AI908" s="98">
        <v>31</v>
      </c>
      <c r="AJ908" s="98">
        <v>10</v>
      </c>
      <c r="AK908" s="98">
        <v>7</v>
      </c>
      <c r="AL908" s="76">
        <v>1</v>
      </c>
      <c r="AM908" s="76">
        <v>2</v>
      </c>
      <c r="AN908" s="77">
        <v>1</v>
      </c>
      <c r="AO908" s="77">
        <v>6</v>
      </c>
      <c r="AP908" s="77">
        <v>9</v>
      </c>
      <c r="AQ908" s="77">
        <v>0</v>
      </c>
      <c r="AR908" s="77">
        <f t="shared" si="738"/>
        <v>16</v>
      </c>
      <c r="AS908" s="77">
        <v>1</v>
      </c>
      <c r="AT908" s="78">
        <v>4</v>
      </c>
      <c r="AU908" s="79">
        <v>5</v>
      </c>
      <c r="AV908" s="80">
        <f t="shared" si="713"/>
        <v>13.23529411764706</v>
      </c>
      <c r="AW908" s="80">
        <f t="shared" si="714"/>
        <v>20.588235294117645</v>
      </c>
      <c r="AX908" s="80">
        <f t="shared" si="715"/>
        <v>25.806451612903224</v>
      </c>
      <c r="AY908" s="81">
        <f t="shared" si="716"/>
        <v>2.7027027027027026</v>
      </c>
      <c r="AZ908" s="81">
        <f t="shared" si="717"/>
        <v>16.216216216216218</v>
      </c>
      <c r="BA908" s="81">
        <f t="shared" si="718"/>
        <v>43.902439024390247</v>
      </c>
      <c r="BB908" s="81">
        <f t="shared" si="719"/>
        <v>30.76923076923077</v>
      </c>
      <c r="BC908" s="81">
        <f t="shared" si="720"/>
        <v>24.358974358974358</v>
      </c>
      <c r="BD908" s="82">
        <f t="shared" si="739"/>
        <v>23</v>
      </c>
      <c r="BE908" s="83">
        <v>1</v>
      </c>
      <c r="BF908" s="83">
        <v>3</v>
      </c>
      <c r="BG908" s="83">
        <v>2</v>
      </c>
      <c r="BH908" s="83">
        <v>6</v>
      </c>
      <c r="BI908" s="83">
        <v>12</v>
      </c>
      <c r="BJ908" s="83">
        <v>0</v>
      </c>
      <c r="BK908" s="77">
        <f t="shared" si="740"/>
        <v>20</v>
      </c>
      <c r="BL908" s="83">
        <f t="shared" si="721"/>
        <v>1</v>
      </c>
      <c r="BM908" s="84">
        <v>2</v>
      </c>
      <c r="BN908" s="83">
        <f t="shared" si="722"/>
        <v>3</v>
      </c>
      <c r="BO908" s="83">
        <f t="shared" si="723"/>
        <v>2</v>
      </c>
      <c r="BP908" s="83">
        <f t="shared" si="724"/>
        <v>6</v>
      </c>
      <c r="BQ908" s="83">
        <f t="shared" si="725"/>
        <v>12</v>
      </c>
      <c r="BR908" s="83">
        <f t="shared" si="726"/>
        <v>0</v>
      </c>
      <c r="BS908" s="77">
        <f t="shared" si="741"/>
        <v>20</v>
      </c>
      <c r="BT908" s="83">
        <f t="shared" si="727"/>
        <v>0</v>
      </c>
      <c r="BU908" s="77"/>
      <c r="BV908" s="83">
        <f t="shared" si="728"/>
        <v>0</v>
      </c>
      <c r="BW908" s="83">
        <f t="shared" si="729"/>
        <v>0</v>
      </c>
      <c r="BX908" s="83">
        <f t="shared" si="730"/>
        <v>0</v>
      </c>
      <c r="BY908" s="83">
        <f t="shared" si="731"/>
        <v>0</v>
      </c>
      <c r="BZ908" s="83">
        <f t="shared" si="732"/>
        <v>0</v>
      </c>
      <c r="CA908" s="77">
        <f t="shared" si="742"/>
        <v>0</v>
      </c>
      <c r="CC908" s="77"/>
      <c r="CI908" s="77">
        <f t="shared" si="743"/>
        <v>0</v>
      </c>
      <c r="CP908" s="77">
        <f t="shared" si="744"/>
        <v>0</v>
      </c>
      <c r="CQ908" s="85">
        <f t="shared" si="733"/>
        <v>0</v>
      </c>
      <c r="CR908" s="77"/>
      <c r="CS908" s="85">
        <f t="shared" si="702"/>
        <v>0</v>
      </c>
      <c r="CT908" s="85">
        <f t="shared" si="703"/>
        <v>0</v>
      </c>
      <c r="CU908" s="85">
        <f t="shared" si="704"/>
        <v>0</v>
      </c>
      <c r="CV908" s="85">
        <f t="shared" si="705"/>
        <v>0</v>
      </c>
      <c r="CW908" s="85">
        <f t="shared" si="701"/>
        <v>0</v>
      </c>
      <c r="CX908" s="77">
        <f t="shared" si="745"/>
        <v>0</v>
      </c>
      <c r="EZ908" s="85">
        <v>1</v>
      </c>
      <c r="FA908" s="85">
        <v>3</v>
      </c>
      <c r="FB908" s="85">
        <v>2</v>
      </c>
      <c r="FC908" s="85">
        <v>6</v>
      </c>
      <c r="FD908" s="85">
        <v>12</v>
      </c>
      <c r="FE908" s="85">
        <v>0</v>
      </c>
      <c r="FL908" s="86">
        <f t="shared" si="746"/>
        <v>28.599999999999994</v>
      </c>
      <c r="FM908" s="99">
        <f t="shared" si="734"/>
        <v>1</v>
      </c>
      <c r="FN908" s="99">
        <f t="shared" si="735"/>
        <v>0</v>
      </c>
      <c r="FO908" s="100">
        <f t="shared" si="736"/>
        <v>0.17</v>
      </c>
      <c r="FP908" s="100">
        <f t="shared" si="737"/>
        <v>0</v>
      </c>
      <c r="FQ908" s="101">
        <v>0.38424734822839102</v>
      </c>
      <c r="FR908" s="101">
        <v>0.40496431641717717</v>
      </c>
      <c r="FS908" s="101">
        <v>0.21114551083591307</v>
      </c>
      <c r="FT908" s="100" t="s">
        <v>1658</v>
      </c>
      <c r="FU908" s="100" t="s">
        <v>1459</v>
      </c>
      <c r="FV908" s="100" t="s">
        <v>1659</v>
      </c>
      <c r="FW908" s="100" t="s">
        <v>1660</v>
      </c>
      <c r="FX908" s="100" t="s">
        <v>1467</v>
      </c>
      <c r="FY908" s="100" t="s">
        <v>1435</v>
      </c>
      <c r="FZ908" s="100" t="s">
        <v>1460</v>
      </c>
      <c r="GA908" s="100" t="s">
        <v>1661</v>
      </c>
      <c r="GB908" s="100"/>
    </row>
    <row r="909" spans="1:184" hidden="1" x14ac:dyDescent="0.25">
      <c r="A909" s="32" t="s">
        <v>887</v>
      </c>
      <c r="B909" s="90" t="s">
        <v>895</v>
      </c>
      <c r="C909" s="41" t="str">
        <f>'[1]Özet tablo'!P908</f>
        <v>TRABZON</v>
      </c>
      <c r="D909" s="41"/>
      <c r="E909" s="41"/>
      <c r="F909" s="41"/>
      <c r="G909" s="91">
        <v>14</v>
      </c>
      <c r="H909" s="91">
        <v>142</v>
      </c>
      <c r="I909" s="91">
        <v>86</v>
      </c>
      <c r="J909" s="91">
        <v>242</v>
      </c>
      <c r="K909" s="92">
        <v>8</v>
      </c>
      <c r="L909" s="92">
        <v>84</v>
      </c>
      <c r="M909" s="92">
        <v>106</v>
      </c>
      <c r="N909" s="92">
        <v>198</v>
      </c>
      <c r="O909" s="93">
        <v>24</v>
      </c>
      <c r="P909" s="40">
        <v>11</v>
      </c>
      <c r="Q909" s="94">
        <f t="shared" si="699"/>
        <v>-44</v>
      </c>
      <c r="R909" s="95">
        <f t="shared" si="700"/>
        <v>-0.18181818181818182</v>
      </c>
      <c r="S909" s="96">
        <v>132</v>
      </c>
      <c r="T909" s="96">
        <v>192</v>
      </c>
      <c r="U909" s="96">
        <v>168</v>
      </c>
      <c r="V909" s="96">
        <v>212</v>
      </c>
      <c r="W909" s="96">
        <v>360</v>
      </c>
      <c r="X909" s="96">
        <v>492</v>
      </c>
      <c r="Y909" s="73">
        <f t="shared" si="706"/>
        <v>6.0606060606060606</v>
      </c>
      <c r="Z909" s="73">
        <f t="shared" si="707"/>
        <v>43.75</v>
      </c>
      <c r="AA909" s="73">
        <f t="shared" si="708"/>
        <v>70.833333333333343</v>
      </c>
      <c r="AB909" s="73">
        <f t="shared" si="709"/>
        <v>56.388888888888886</v>
      </c>
      <c r="AC909" s="73">
        <f t="shared" si="710"/>
        <v>42.886178861788615</v>
      </c>
      <c r="AD909" s="97">
        <f t="shared" si="711"/>
        <v>157</v>
      </c>
      <c r="AE909" s="40">
        <f t="shared" si="712"/>
        <v>49</v>
      </c>
      <c r="AF909" s="98">
        <v>178</v>
      </c>
      <c r="AG909" s="98">
        <v>125</v>
      </c>
      <c r="AH909" s="98">
        <v>171</v>
      </c>
      <c r="AI909" s="98">
        <v>148</v>
      </c>
      <c r="AJ909" s="98">
        <v>42</v>
      </c>
      <c r="AK909" s="98">
        <v>52</v>
      </c>
      <c r="AL909" s="76">
        <v>13</v>
      </c>
      <c r="AM909" s="76">
        <v>17</v>
      </c>
      <c r="AN909" s="77">
        <v>24</v>
      </c>
      <c r="AO909" s="77">
        <v>123</v>
      </c>
      <c r="AP909" s="77">
        <v>116</v>
      </c>
      <c r="AQ909" s="77">
        <v>0</v>
      </c>
      <c r="AR909" s="77">
        <f t="shared" si="738"/>
        <v>263</v>
      </c>
      <c r="AS909" s="77">
        <v>14</v>
      </c>
      <c r="AT909" s="78">
        <v>21</v>
      </c>
      <c r="AU909" s="79">
        <v>26</v>
      </c>
      <c r="AV909" s="80">
        <f t="shared" si="713"/>
        <v>46.153846153846153</v>
      </c>
      <c r="AW909" s="80">
        <f t="shared" si="714"/>
        <v>70.532915360501562</v>
      </c>
      <c r="AX909" s="80">
        <f t="shared" si="715"/>
        <v>68.918918918918919</v>
      </c>
      <c r="AY909" s="81">
        <f t="shared" si="716"/>
        <v>19.2</v>
      </c>
      <c r="AZ909" s="81">
        <f t="shared" si="717"/>
        <v>71.929824561403507</v>
      </c>
      <c r="BA909" s="81">
        <f t="shared" si="718"/>
        <v>85.78947368421052</v>
      </c>
      <c r="BB909" s="81">
        <f t="shared" si="719"/>
        <v>79.22437673130193</v>
      </c>
      <c r="BC909" s="81">
        <f t="shared" si="720"/>
        <v>59.365079365079367</v>
      </c>
      <c r="BD909" s="82">
        <f t="shared" si="739"/>
        <v>27</v>
      </c>
      <c r="BE909" s="83">
        <v>13</v>
      </c>
      <c r="BF909" s="83">
        <v>18</v>
      </c>
      <c r="BG909" s="83">
        <v>20</v>
      </c>
      <c r="BH909" s="83">
        <v>120</v>
      </c>
      <c r="BI909" s="83">
        <v>123</v>
      </c>
      <c r="BJ909" s="83">
        <v>4</v>
      </c>
      <c r="BK909" s="77">
        <f t="shared" si="740"/>
        <v>267</v>
      </c>
      <c r="BL909" s="83">
        <f t="shared" si="721"/>
        <v>12</v>
      </c>
      <c r="BM909" s="84">
        <v>15</v>
      </c>
      <c r="BN909" s="83">
        <f t="shared" si="722"/>
        <v>16</v>
      </c>
      <c r="BO909" s="83">
        <f t="shared" si="723"/>
        <v>20</v>
      </c>
      <c r="BP909" s="83">
        <f t="shared" si="724"/>
        <v>114</v>
      </c>
      <c r="BQ909" s="83">
        <f t="shared" si="725"/>
        <v>117</v>
      </c>
      <c r="BR909" s="83">
        <f t="shared" si="726"/>
        <v>4</v>
      </c>
      <c r="BS909" s="77">
        <f t="shared" si="741"/>
        <v>255</v>
      </c>
      <c r="BT909" s="83">
        <f t="shared" si="727"/>
        <v>0</v>
      </c>
      <c r="BU909" s="77"/>
      <c r="BV909" s="83">
        <f t="shared" si="728"/>
        <v>0</v>
      </c>
      <c r="BW909" s="83">
        <f t="shared" si="729"/>
        <v>0</v>
      </c>
      <c r="BX909" s="83">
        <f t="shared" si="730"/>
        <v>0</v>
      </c>
      <c r="BY909" s="83">
        <f t="shared" si="731"/>
        <v>0</v>
      </c>
      <c r="BZ909" s="83">
        <f t="shared" si="732"/>
        <v>0</v>
      </c>
      <c r="CA909" s="77">
        <f t="shared" si="742"/>
        <v>0</v>
      </c>
      <c r="CC909" s="77"/>
      <c r="CI909" s="77">
        <f t="shared" si="743"/>
        <v>0</v>
      </c>
      <c r="CP909" s="77">
        <f t="shared" si="744"/>
        <v>0</v>
      </c>
      <c r="CQ909" s="85">
        <f t="shared" si="733"/>
        <v>1</v>
      </c>
      <c r="CR909" s="77">
        <v>2</v>
      </c>
      <c r="CS909" s="85">
        <f t="shared" si="702"/>
        <v>2</v>
      </c>
      <c r="CT909" s="85">
        <f t="shared" si="703"/>
        <v>0</v>
      </c>
      <c r="CU909" s="85">
        <f t="shared" si="704"/>
        <v>6</v>
      </c>
      <c r="CV909" s="85">
        <f t="shared" si="705"/>
        <v>6</v>
      </c>
      <c r="CW909" s="85">
        <f t="shared" si="701"/>
        <v>0</v>
      </c>
      <c r="CX909" s="77">
        <f t="shared" si="745"/>
        <v>12</v>
      </c>
      <c r="CY909" s="85">
        <v>1</v>
      </c>
      <c r="CZ909" s="85">
        <v>2</v>
      </c>
      <c r="DA909" s="85">
        <v>0</v>
      </c>
      <c r="DB909" s="85">
        <v>6</v>
      </c>
      <c r="DC909" s="85">
        <v>6</v>
      </c>
      <c r="DD909" s="85">
        <v>0</v>
      </c>
      <c r="ET909" s="85">
        <v>11</v>
      </c>
      <c r="EU909" s="85">
        <v>12</v>
      </c>
      <c r="EV909" s="85">
        <v>12</v>
      </c>
      <c r="EW909" s="85">
        <v>97</v>
      </c>
      <c r="EX909" s="85">
        <v>85</v>
      </c>
      <c r="EY909" s="85">
        <v>2</v>
      </c>
      <c r="EZ909" s="85">
        <v>1</v>
      </c>
      <c r="FA909" s="85">
        <v>4</v>
      </c>
      <c r="FB909" s="85">
        <v>8</v>
      </c>
      <c r="FC909" s="85">
        <v>17</v>
      </c>
      <c r="FD909" s="85">
        <v>32</v>
      </c>
      <c r="FE909" s="85">
        <v>2</v>
      </c>
      <c r="FL909" s="86">
        <f t="shared" si="746"/>
        <v>0</v>
      </c>
      <c r="FM909" s="99">
        <f t="shared" si="734"/>
        <v>0</v>
      </c>
      <c r="FN909" s="99">
        <f t="shared" si="735"/>
        <v>0</v>
      </c>
      <c r="FO909" s="100">
        <f t="shared" si="736"/>
        <v>0</v>
      </c>
      <c r="FP909" s="100">
        <f t="shared" si="737"/>
        <v>0</v>
      </c>
      <c r="FQ909" s="101">
        <v>0.35487049549549549</v>
      </c>
      <c r="FR909" s="101">
        <v>0.24819451131439582</v>
      </c>
      <c r="FS909" s="101">
        <v>-4.3419267299864284E-2</v>
      </c>
      <c r="FT909" s="100" t="s">
        <v>1985</v>
      </c>
      <c r="FU909" s="100" t="s">
        <v>1531</v>
      </c>
      <c r="FV909" s="100" t="s">
        <v>2208</v>
      </c>
      <c r="FW909" s="100" t="s">
        <v>1854</v>
      </c>
      <c r="FX909" s="100" t="s">
        <v>1694</v>
      </c>
      <c r="FY909" s="100" t="s">
        <v>1763</v>
      </c>
      <c r="FZ909" s="100" t="s">
        <v>1750</v>
      </c>
      <c r="GA909" s="100" t="s">
        <v>1963</v>
      </c>
      <c r="GB909" s="100"/>
    </row>
    <row r="910" spans="1:184" hidden="1" x14ac:dyDescent="0.25">
      <c r="A910" s="32" t="s">
        <v>887</v>
      </c>
      <c r="B910" s="90" t="s">
        <v>896</v>
      </c>
      <c r="C910" s="41" t="str">
        <f>'[1]Özet tablo'!P909</f>
        <v>TRABZON</v>
      </c>
      <c r="D910" s="41"/>
      <c r="E910" s="41"/>
      <c r="F910" s="41"/>
      <c r="G910" s="91">
        <v>16</v>
      </c>
      <c r="H910" s="91">
        <v>29</v>
      </c>
      <c r="I910" s="91">
        <v>36</v>
      </c>
      <c r="J910" s="91">
        <v>81</v>
      </c>
      <c r="K910" s="92">
        <v>2</v>
      </c>
      <c r="L910" s="92">
        <v>29</v>
      </c>
      <c r="M910" s="92">
        <v>30</v>
      </c>
      <c r="N910" s="92">
        <v>61</v>
      </c>
      <c r="O910" s="93">
        <v>8</v>
      </c>
      <c r="P910" s="40">
        <v>5</v>
      </c>
      <c r="Q910" s="94">
        <f t="shared" si="699"/>
        <v>-20</v>
      </c>
      <c r="R910" s="95">
        <f t="shared" si="700"/>
        <v>-0.24691358024691357</v>
      </c>
      <c r="S910" s="96">
        <v>53</v>
      </c>
      <c r="T910" s="96">
        <v>75</v>
      </c>
      <c r="U910" s="96">
        <v>47</v>
      </c>
      <c r="V910" s="96">
        <v>67</v>
      </c>
      <c r="W910" s="96">
        <v>122</v>
      </c>
      <c r="X910" s="96">
        <v>175</v>
      </c>
      <c r="Y910" s="73">
        <f t="shared" si="706"/>
        <v>3.7735849056603774</v>
      </c>
      <c r="Z910" s="73">
        <f t="shared" si="707"/>
        <v>38.666666666666664</v>
      </c>
      <c r="AA910" s="73">
        <f t="shared" si="708"/>
        <v>70.212765957446805</v>
      </c>
      <c r="AB910" s="73">
        <f t="shared" si="709"/>
        <v>50.819672131147541</v>
      </c>
      <c r="AC910" s="73">
        <f t="shared" si="710"/>
        <v>36.571428571428569</v>
      </c>
      <c r="AD910" s="97">
        <f t="shared" si="711"/>
        <v>60</v>
      </c>
      <c r="AE910" s="40">
        <f t="shared" si="712"/>
        <v>14</v>
      </c>
      <c r="AF910" s="98">
        <v>64</v>
      </c>
      <c r="AG910" s="98">
        <v>44</v>
      </c>
      <c r="AH910" s="98">
        <v>67</v>
      </c>
      <c r="AI910" s="98">
        <v>50</v>
      </c>
      <c r="AJ910" s="98">
        <v>17</v>
      </c>
      <c r="AK910" s="98">
        <v>11</v>
      </c>
      <c r="AL910" s="76">
        <v>5</v>
      </c>
      <c r="AM910" s="76">
        <v>6</v>
      </c>
      <c r="AN910" s="77">
        <v>10</v>
      </c>
      <c r="AO910" s="77">
        <v>40</v>
      </c>
      <c r="AP910" s="77">
        <v>31</v>
      </c>
      <c r="AQ910" s="77">
        <v>0</v>
      </c>
      <c r="AR910" s="77">
        <f t="shared" si="738"/>
        <v>81</v>
      </c>
      <c r="AS910" s="77">
        <v>12</v>
      </c>
      <c r="AT910" s="78">
        <v>5</v>
      </c>
      <c r="AU910" s="79">
        <v>9</v>
      </c>
      <c r="AV910" s="80">
        <f t="shared" si="713"/>
        <v>30.851063829787233</v>
      </c>
      <c r="AW910" s="80">
        <f t="shared" si="714"/>
        <v>50.427350427350426</v>
      </c>
      <c r="AX910" s="80">
        <f t="shared" si="715"/>
        <v>38</v>
      </c>
      <c r="AY910" s="81">
        <f t="shared" si="716"/>
        <v>22.727272727272727</v>
      </c>
      <c r="AZ910" s="81">
        <f t="shared" si="717"/>
        <v>59.701492537313428</v>
      </c>
      <c r="BA910" s="81">
        <f t="shared" si="718"/>
        <v>67.164179104477611</v>
      </c>
      <c r="BB910" s="81">
        <f t="shared" si="719"/>
        <v>63.432835820895527</v>
      </c>
      <c r="BC910" s="81">
        <f t="shared" si="720"/>
        <v>49.549549549549546</v>
      </c>
      <c r="BD910" s="82">
        <f t="shared" si="739"/>
        <v>22</v>
      </c>
      <c r="BE910" s="83">
        <v>5</v>
      </c>
      <c r="BF910" s="83">
        <v>6</v>
      </c>
      <c r="BG910" s="83">
        <v>7</v>
      </c>
      <c r="BH910" s="83">
        <v>43</v>
      </c>
      <c r="BI910" s="83">
        <v>35</v>
      </c>
      <c r="BJ910" s="83">
        <v>0</v>
      </c>
      <c r="BK910" s="77">
        <f t="shared" si="740"/>
        <v>85</v>
      </c>
      <c r="BL910" s="83">
        <f t="shared" si="721"/>
        <v>5</v>
      </c>
      <c r="BM910" s="84">
        <v>6</v>
      </c>
      <c r="BN910" s="83">
        <f t="shared" si="722"/>
        <v>6</v>
      </c>
      <c r="BO910" s="83">
        <f t="shared" si="723"/>
        <v>7</v>
      </c>
      <c r="BP910" s="83">
        <f t="shared" si="724"/>
        <v>43</v>
      </c>
      <c r="BQ910" s="83">
        <f t="shared" si="725"/>
        <v>35</v>
      </c>
      <c r="BR910" s="83">
        <f t="shared" si="726"/>
        <v>0</v>
      </c>
      <c r="BS910" s="77">
        <f t="shared" si="741"/>
        <v>85</v>
      </c>
      <c r="BT910" s="83">
        <f t="shared" si="727"/>
        <v>0</v>
      </c>
      <c r="BU910" s="77"/>
      <c r="BV910" s="83">
        <f t="shared" si="728"/>
        <v>0</v>
      </c>
      <c r="BW910" s="83">
        <f t="shared" si="729"/>
        <v>0</v>
      </c>
      <c r="BX910" s="83">
        <f t="shared" si="730"/>
        <v>0</v>
      </c>
      <c r="BY910" s="83">
        <f t="shared" si="731"/>
        <v>0</v>
      </c>
      <c r="BZ910" s="83">
        <f t="shared" si="732"/>
        <v>0</v>
      </c>
      <c r="CA910" s="77">
        <f t="shared" si="742"/>
        <v>0</v>
      </c>
      <c r="CC910" s="77"/>
      <c r="CI910" s="77">
        <f t="shared" si="743"/>
        <v>0</v>
      </c>
      <c r="CP910" s="77">
        <f t="shared" si="744"/>
        <v>0</v>
      </c>
      <c r="CQ910" s="85">
        <f t="shared" si="733"/>
        <v>0</v>
      </c>
      <c r="CR910" s="77"/>
      <c r="CS910" s="85">
        <f t="shared" si="702"/>
        <v>0</v>
      </c>
      <c r="CT910" s="85">
        <f t="shared" si="703"/>
        <v>0</v>
      </c>
      <c r="CU910" s="85">
        <f t="shared" si="704"/>
        <v>0</v>
      </c>
      <c r="CV910" s="85">
        <f t="shared" si="705"/>
        <v>0</v>
      </c>
      <c r="CW910" s="85">
        <f t="shared" si="701"/>
        <v>0</v>
      </c>
      <c r="CX910" s="77">
        <f t="shared" si="745"/>
        <v>0</v>
      </c>
      <c r="ET910" s="85">
        <v>5</v>
      </c>
      <c r="EU910" s="85">
        <v>6</v>
      </c>
      <c r="EV910" s="85">
        <v>7</v>
      </c>
      <c r="EW910" s="85">
        <v>43</v>
      </c>
      <c r="EX910" s="85">
        <v>35</v>
      </c>
      <c r="EY910" s="85">
        <v>0</v>
      </c>
      <c r="FL910" s="86">
        <f t="shared" si="746"/>
        <v>5.8999999999999915</v>
      </c>
      <c r="FM910" s="99">
        <f t="shared" si="734"/>
        <v>0</v>
      </c>
      <c r="FN910" s="99">
        <f t="shared" si="735"/>
        <v>0</v>
      </c>
      <c r="FO910" s="100">
        <f t="shared" si="736"/>
        <v>0</v>
      </c>
      <c r="FP910" s="100">
        <f t="shared" si="737"/>
        <v>0</v>
      </c>
      <c r="FQ910" s="101">
        <v>0.22070196311719228</v>
      </c>
      <c r="FR910" s="101">
        <v>0.1474376541518225</v>
      </c>
      <c r="FS910" s="101">
        <v>0.25000000000000033</v>
      </c>
      <c r="FT910" s="100" t="s">
        <v>1903</v>
      </c>
      <c r="FU910" s="100" t="s">
        <v>1631</v>
      </c>
      <c r="FV910" s="100" t="s">
        <v>1495</v>
      </c>
      <c r="FW910" s="100" t="s">
        <v>2343</v>
      </c>
      <c r="FX910" s="100" t="s">
        <v>1586</v>
      </c>
      <c r="FY910" s="100" t="s">
        <v>1751</v>
      </c>
      <c r="FZ910" s="100" t="s">
        <v>1589</v>
      </c>
      <c r="GA910" s="100" t="s">
        <v>1895</v>
      </c>
      <c r="GB910" s="100"/>
    </row>
    <row r="911" spans="1:184" hidden="1" x14ac:dyDescent="0.25">
      <c r="A911" s="32" t="s">
        <v>887</v>
      </c>
      <c r="B911" s="90" t="s">
        <v>1019</v>
      </c>
      <c r="C911" s="41" t="str">
        <f>'[1]Özet tablo'!P910</f>
        <v>TRABZON</v>
      </c>
      <c r="D911" s="41"/>
      <c r="E911" s="41"/>
      <c r="F911" s="41"/>
      <c r="G911" s="91">
        <v>2</v>
      </c>
      <c r="H911" s="91">
        <v>18</v>
      </c>
      <c r="I911" s="91">
        <v>26</v>
      </c>
      <c r="J911" s="91">
        <v>46</v>
      </c>
      <c r="K911" s="92">
        <v>0</v>
      </c>
      <c r="L911" s="92">
        <v>17</v>
      </c>
      <c r="M911" s="92">
        <v>23</v>
      </c>
      <c r="N911" s="92">
        <v>40</v>
      </c>
      <c r="O911" s="93">
        <v>3</v>
      </c>
      <c r="P911" s="40">
        <v>2</v>
      </c>
      <c r="Q911" s="94">
        <f t="shared" si="699"/>
        <v>-6</v>
      </c>
      <c r="R911" s="95">
        <f t="shared" si="700"/>
        <v>-0.13043478260869565</v>
      </c>
      <c r="S911" s="96">
        <v>35</v>
      </c>
      <c r="T911" s="96">
        <v>43</v>
      </c>
      <c r="U911" s="96">
        <v>36</v>
      </c>
      <c r="V911" s="96">
        <v>46</v>
      </c>
      <c r="W911" s="96">
        <v>79</v>
      </c>
      <c r="X911" s="96">
        <v>114</v>
      </c>
      <c r="Y911" s="73">
        <f t="shared" si="706"/>
        <v>0</v>
      </c>
      <c r="Z911" s="73">
        <f t="shared" si="707"/>
        <v>39.534883720930232</v>
      </c>
      <c r="AA911" s="73">
        <f t="shared" si="708"/>
        <v>66.666666666666657</v>
      </c>
      <c r="AB911" s="73">
        <f t="shared" si="709"/>
        <v>51.898734177215189</v>
      </c>
      <c r="AC911" s="73">
        <f t="shared" si="710"/>
        <v>35.964912280701753</v>
      </c>
      <c r="AD911" s="97">
        <f t="shared" si="711"/>
        <v>38</v>
      </c>
      <c r="AE911" s="40">
        <f t="shared" si="712"/>
        <v>12</v>
      </c>
      <c r="AF911" s="98">
        <v>54</v>
      </c>
      <c r="AG911" s="98">
        <v>40</v>
      </c>
      <c r="AH911" s="98">
        <v>47</v>
      </c>
      <c r="AI911" s="98">
        <v>33</v>
      </c>
      <c r="AJ911" s="98">
        <v>9</v>
      </c>
      <c r="AK911" s="98">
        <v>12</v>
      </c>
      <c r="AL911" s="76">
        <v>2</v>
      </c>
      <c r="AM911" s="76">
        <v>3</v>
      </c>
      <c r="AN911" s="77">
        <v>1</v>
      </c>
      <c r="AO911" s="77">
        <v>18</v>
      </c>
      <c r="AP911" s="77">
        <v>27</v>
      </c>
      <c r="AQ911" s="77">
        <v>0</v>
      </c>
      <c r="AR911" s="77">
        <f t="shared" si="738"/>
        <v>46</v>
      </c>
      <c r="AS911" s="77">
        <v>3</v>
      </c>
      <c r="AT911" s="78">
        <v>5</v>
      </c>
      <c r="AU911" s="79">
        <v>3</v>
      </c>
      <c r="AV911" s="80">
        <f t="shared" si="713"/>
        <v>34.246575342465754</v>
      </c>
      <c r="AW911" s="80">
        <f t="shared" si="714"/>
        <v>52.5</v>
      </c>
      <c r="AX911" s="80">
        <f t="shared" si="715"/>
        <v>72.727272727272734</v>
      </c>
      <c r="AY911" s="81">
        <f t="shared" si="716"/>
        <v>2.5</v>
      </c>
      <c r="AZ911" s="81">
        <f t="shared" si="717"/>
        <v>38.297872340425535</v>
      </c>
      <c r="BA911" s="81">
        <f t="shared" si="718"/>
        <v>83.333333333333343</v>
      </c>
      <c r="BB911" s="81">
        <f t="shared" si="719"/>
        <v>59.550561797752813</v>
      </c>
      <c r="BC911" s="81">
        <f t="shared" si="720"/>
        <v>43.902439024390247</v>
      </c>
      <c r="BD911" s="82">
        <f t="shared" si="739"/>
        <v>7</v>
      </c>
      <c r="BE911" s="83">
        <v>2</v>
      </c>
      <c r="BF911" s="83">
        <v>3</v>
      </c>
      <c r="BG911" s="83">
        <v>1</v>
      </c>
      <c r="BH911" s="83">
        <v>15</v>
      </c>
      <c r="BI911" s="83">
        <v>27</v>
      </c>
      <c r="BJ911" s="83">
        <v>2</v>
      </c>
      <c r="BK911" s="77">
        <f t="shared" si="740"/>
        <v>45</v>
      </c>
      <c r="BL911" s="83">
        <f t="shared" si="721"/>
        <v>2</v>
      </c>
      <c r="BM911" s="84">
        <v>3</v>
      </c>
      <c r="BN911" s="83">
        <f t="shared" si="722"/>
        <v>3</v>
      </c>
      <c r="BO911" s="83">
        <f t="shared" si="723"/>
        <v>1</v>
      </c>
      <c r="BP911" s="83">
        <f t="shared" si="724"/>
        <v>15</v>
      </c>
      <c r="BQ911" s="83">
        <f t="shared" si="725"/>
        <v>27</v>
      </c>
      <c r="BR911" s="83">
        <f t="shared" si="726"/>
        <v>2</v>
      </c>
      <c r="BS911" s="77">
        <f t="shared" si="741"/>
        <v>45</v>
      </c>
      <c r="BT911" s="83">
        <f t="shared" si="727"/>
        <v>0</v>
      </c>
      <c r="BU911" s="77"/>
      <c r="BV911" s="83">
        <f t="shared" si="728"/>
        <v>0</v>
      </c>
      <c r="BW911" s="83">
        <f t="shared" si="729"/>
        <v>0</v>
      </c>
      <c r="BX911" s="83">
        <f t="shared" si="730"/>
        <v>0</v>
      </c>
      <c r="BY911" s="83">
        <f t="shared" si="731"/>
        <v>0</v>
      </c>
      <c r="BZ911" s="83">
        <f t="shared" si="732"/>
        <v>0</v>
      </c>
      <c r="CA911" s="77">
        <f t="shared" si="742"/>
        <v>0</v>
      </c>
      <c r="CC911" s="77"/>
      <c r="CI911" s="77">
        <f t="shared" si="743"/>
        <v>0</v>
      </c>
      <c r="CP911" s="77">
        <f t="shared" si="744"/>
        <v>0</v>
      </c>
      <c r="CQ911" s="85">
        <f t="shared" si="733"/>
        <v>0</v>
      </c>
      <c r="CR911" s="77"/>
      <c r="CS911" s="85">
        <f t="shared" si="702"/>
        <v>0</v>
      </c>
      <c r="CT911" s="85">
        <f t="shared" si="703"/>
        <v>0</v>
      </c>
      <c r="CU911" s="85">
        <f t="shared" si="704"/>
        <v>0</v>
      </c>
      <c r="CV911" s="85">
        <f t="shared" si="705"/>
        <v>0</v>
      </c>
      <c r="CW911" s="85">
        <f t="shared" si="701"/>
        <v>0</v>
      </c>
      <c r="CX911" s="77">
        <f t="shared" si="745"/>
        <v>0</v>
      </c>
      <c r="ET911" s="85">
        <v>2</v>
      </c>
      <c r="EU911" s="85">
        <v>3</v>
      </c>
      <c r="EV911" s="85">
        <v>1</v>
      </c>
      <c r="EW911" s="85">
        <v>15</v>
      </c>
      <c r="EX911" s="85">
        <v>27</v>
      </c>
      <c r="EY911" s="85">
        <v>2</v>
      </c>
      <c r="FL911" s="86">
        <f t="shared" si="746"/>
        <v>6</v>
      </c>
      <c r="FM911" s="99">
        <f t="shared" si="734"/>
        <v>0</v>
      </c>
      <c r="FN911" s="99">
        <f t="shared" si="735"/>
        <v>0</v>
      </c>
      <c r="FO911" s="100">
        <f t="shared" si="736"/>
        <v>0</v>
      </c>
      <c r="FP911" s="100">
        <f t="shared" si="737"/>
        <v>0</v>
      </c>
      <c r="FQ911" s="101">
        <v>0.32403647230097316</v>
      </c>
      <c r="FR911" s="101">
        <v>0.34096082424823265</v>
      </c>
      <c r="FS911" s="101">
        <v>9.2393896041964699E-2</v>
      </c>
      <c r="FT911" s="100" t="s">
        <v>2036</v>
      </c>
      <c r="FU911" s="100" t="s">
        <v>1439</v>
      </c>
      <c r="FV911" s="100" t="s">
        <v>2167</v>
      </c>
      <c r="FW911" s="100" t="s">
        <v>1658</v>
      </c>
      <c r="FX911" s="100" t="s">
        <v>1718</v>
      </c>
      <c r="FY911" s="100" t="s">
        <v>2336</v>
      </c>
      <c r="FZ911" s="100" t="s">
        <v>1572</v>
      </c>
      <c r="GA911" s="100" t="s">
        <v>2209</v>
      </c>
      <c r="GB911" s="100"/>
    </row>
    <row r="912" spans="1:184" hidden="1" x14ac:dyDescent="0.25">
      <c r="A912" s="32" t="s">
        <v>887</v>
      </c>
      <c r="B912" s="90" t="s">
        <v>897</v>
      </c>
      <c r="C912" s="41" t="str">
        <f>'[1]Özet tablo'!P911</f>
        <v>TRABZON</v>
      </c>
      <c r="D912" s="41"/>
      <c r="E912" s="41"/>
      <c r="F912" s="41"/>
      <c r="G912" s="91">
        <v>32</v>
      </c>
      <c r="H912" s="91">
        <v>90</v>
      </c>
      <c r="I912" s="91">
        <v>146</v>
      </c>
      <c r="J912" s="91">
        <v>268</v>
      </c>
      <c r="K912" s="92">
        <v>30</v>
      </c>
      <c r="L912" s="92">
        <v>79</v>
      </c>
      <c r="M912" s="92">
        <v>137</v>
      </c>
      <c r="N912" s="92">
        <v>246</v>
      </c>
      <c r="O912" s="93">
        <v>2</v>
      </c>
      <c r="P912" s="40">
        <v>31</v>
      </c>
      <c r="Q912" s="94">
        <f t="shared" si="699"/>
        <v>-22</v>
      </c>
      <c r="R912" s="95">
        <f t="shared" si="700"/>
        <v>-8.2089552238805971E-2</v>
      </c>
      <c r="S912" s="96">
        <v>211</v>
      </c>
      <c r="T912" s="96">
        <v>242</v>
      </c>
      <c r="U912" s="96">
        <v>187</v>
      </c>
      <c r="V912" s="96">
        <v>237</v>
      </c>
      <c r="W912" s="96">
        <v>429</v>
      </c>
      <c r="X912" s="96">
        <v>640</v>
      </c>
      <c r="Y912" s="73">
        <f t="shared" si="706"/>
        <v>14.218009478672986</v>
      </c>
      <c r="Z912" s="73">
        <f t="shared" si="707"/>
        <v>32.644628099173559</v>
      </c>
      <c r="AA912" s="73">
        <f t="shared" si="708"/>
        <v>57.754010695187162</v>
      </c>
      <c r="AB912" s="73">
        <f t="shared" si="709"/>
        <v>43.589743589743591</v>
      </c>
      <c r="AC912" s="73">
        <f t="shared" si="710"/>
        <v>33.90625</v>
      </c>
      <c r="AD912" s="97">
        <f t="shared" si="711"/>
        <v>242</v>
      </c>
      <c r="AE912" s="40">
        <f t="shared" si="712"/>
        <v>79</v>
      </c>
      <c r="AF912" s="98">
        <v>261</v>
      </c>
      <c r="AG912" s="98">
        <v>188</v>
      </c>
      <c r="AH912" s="98">
        <v>258</v>
      </c>
      <c r="AI912" s="98">
        <v>181</v>
      </c>
      <c r="AJ912" s="98">
        <v>52</v>
      </c>
      <c r="AK912" s="98">
        <v>68</v>
      </c>
      <c r="AL912" s="76">
        <v>7</v>
      </c>
      <c r="AM912" s="76">
        <v>13</v>
      </c>
      <c r="AN912" s="77">
        <v>42</v>
      </c>
      <c r="AO912" s="77">
        <v>140</v>
      </c>
      <c r="AP912" s="77">
        <v>131</v>
      </c>
      <c r="AQ912" s="77">
        <v>5</v>
      </c>
      <c r="AR912" s="77">
        <f t="shared" si="738"/>
        <v>318</v>
      </c>
      <c r="AS912" s="77">
        <v>29</v>
      </c>
      <c r="AT912" s="78">
        <v>3</v>
      </c>
      <c r="AU912" s="79">
        <v>13</v>
      </c>
      <c r="AV912" s="80">
        <f t="shared" si="713"/>
        <v>40.379403794037941</v>
      </c>
      <c r="AW912" s="80">
        <f t="shared" si="714"/>
        <v>56.264236902050115</v>
      </c>
      <c r="AX912" s="80">
        <f t="shared" si="715"/>
        <v>59.11602209944752</v>
      </c>
      <c r="AY912" s="81">
        <f t="shared" si="716"/>
        <v>22.340425531914892</v>
      </c>
      <c r="AZ912" s="81">
        <f t="shared" si="717"/>
        <v>54.263565891472865</v>
      </c>
      <c r="BA912" s="81">
        <f t="shared" si="718"/>
        <v>63.090128755364802</v>
      </c>
      <c r="BB912" s="81">
        <f t="shared" si="719"/>
        <v>58.452138492871683</v>
      </c>
      <c r="BC912" s="81">
        <f t="shared" si="720"/>
        <v>44.893111638954871</v>
      </c>
      <c r="BD912" s="82">
        <f t="shared" si="739"/>
        <v>86</v>
      </c>
      <c r="BE912" s="83">
        <v>7</v>
      </c>
      <c r="BF912" s="83">
        <v>19</v>
      </c>
      <c r="BG912" s="83">
        <v>34</v>
      </c>
      <c r="BH912" s="83">
        <v>132</v>
      </c>
      <c r="BI912" s="83">
        <v>142</v>
      </c>
      <c r="BJ912" s="83">
        <v>7</v>
      </c>
      <c r="BK912" s="77">
        <f t="shared" si="740"/>
        <v>315</v>
      </c>
      <c r="BL912" s="83">
        <f t="shared" si="721"/>
        <v>7</v>
      </c>
      <c r="BM912" s="84">
        <v>13</v>
      </c>
      <c r="BN912" s="83">
        <f t="shared" si="722"/>
        <v>19</v>
      </c>
      <c r="BO912" s="83">
        <f t="shared" si="723"/>
        <v>34</v>
      </c>
      <c r="BP912" s="83">
        <f t="shared" si="724"/>
        <v>132</v>
      </c>
      <c r="BQ912" s="83">
        <f t="shared" si="725"/>
        <v>142</v>
      </c>
      <c r="BR912" s="83">
        <f t="shared" si="726"/>
        <v>7</v>
      </c>
      <c r="BS912" s="77">
        <f t="shared" si="741"/>
        <v>315</v>
      </c>
      <c r="BT912" s="83">
        <f t="shared" si="727"/>
        <v>0</v>
      </c>
      <c r="BU912" s="77"/>
      <c r="BV912" s="83">
        <f t="shared" si="728"/>
        <v>0</v>
      </c>
      <c r="BW912" s="83">
        <f t="shared" si="729"/>
        <v>0</v>
      </c>
      <c r="BX912" s="83">
        <f t="shared" si="730"/>
        <v>0</v>
      </c>
      <c r="BY912" s="83">
        <f t="shared" si="731"/>
        <v>0</v>
      </c>
      <c r="BZ912" s="83">
        <f t="shared" si="732"/>
        <v>0</v>
      </c>
      <c r="CA912" s="77">
        <f t="shared" si="742"/>
        <v>0</v>
      </c>
      <c r="CC912" s="77"/>
      <c r="CI912" s="77">
        <f t="shared" si="743"/>
        <v>0</v>
      </c>
      <c r="CP912" s="77">
        <f t="shared" si="744"/>
        <v>0</v>
      </c>
      <c r="CQ912" s="85">
        <f t="shared" si="733"/>
        <v>0</v>
      </c>
      <c r="CR912" s="77"/>
      <c r="CS912" s="85">
        <f t="shared" si="702"/>
        <v>0</v>
      </c>
      <c r="CT912" s="85">
        <f t="shared" si="703"/>
        <v>0</v>
      </c>
      <c r="CU912" s="85">
        <f t="shared" si="704"/>
        <v>0</v>
      </c>
      <c r="CV912" s="85">
        <f t="shared" si="705"/>
        <v>0</v>
      </c>
      <c r="CW912" s="85">
        <f t="shared" si="701"/>
        <v>0</v>
      </c>
      <c r="CX912" s="77">
        <f t="shared" si="745"/>
        <v>0</v>
      </c>
      <c r="ET912" s="85">
        <v>6</v>
      </c>
      <c r="EU912" s="85">
        <v>11</v>
      </c>
      <c r="EV912" s="85">
        <v>17</v>
      </c>
      <c r="EW912" s="85">
        <v>92</v>
      </c>
      <c r="EX912" s="85">
        <v>110</v>
      </c>
      <c r="EY912" s="85">
        <v>6</v>
      </c>
      <c r="EZ912" s="85">
        <v>1</v>
      </c>
      <c r="FA912" s="85">
        <v>8</v>
      </c>
      <c r="FB912" s="85">
        <v>17</v>
      </c>
      <c r="FC912" s="85">
        <v>40</v>
      </c>
      <c r="FD912" s="85">
        <v>32</v>
      </c>
      <c r="FE912" s="85">
        <v>1</v>
      </c>
      <c r="FL912" s="86">
        <f t="shared" si="746"/>
        <v>28.299999999999955</v>
      </c>
      <c r="FM912" s="99">
        <f t="shared" si="734"/>
        <v>1</v>
      </c>
      <c r="FN912" s="99">
        <f t="shared" si="735"/>
        <v>0</v>
      </c>
      <c r="FO912" s="100">
        <f t="shared" si="736"/>
        <v>0.17</v>
      </c>
      <c r="FP912" s="100">
        <f t="shared" si="737"/>
        <v>0</v>
      </c>
      <c r="FQ912" s="101">
        <v>0.36726265822784815</v>
      </c>
      <c r="FR912" s="101">
        <v>0.32468493774673546</v>
      </c>
      <c r="FS912" s="101">
        <v>0.31544545454545442</v>
      </c>
      <c r="FT912" s="100" t="s">
        <v>1797</v>
      </c>
      <c r="FU912" s="100" t="s">
        <v>1689</v>
      </c>
      <c r="FV912" s="100" t="s">
        <v>1477</v>
      </c>
      <c r="FW912" s="100" t="s">
        <v>1620</v>
      </c>
      <c r="FX912" s="100" t="s">
        <v>2186</v>
      </c>
      <c r="FY912" s="100" t="s">
        <v>1782</v>
      </c>
      <c r="FZ912" s="100" t="s">
        <v>2082</v>
      </c>
      <c r="GA912" s="100" t="s">
        <v>2196</v>
      </c>
      <c r="GB912" s="100"/>
    </row>
    <row r="913" spans="1:184" ht="15" hidden="1" customHeight="1" x14ac:dyDescent="0.25">
      <c r="A913" s="32" t="s">
        <v>887</v>
      </c>
      <c r="B913" s="90" t="s">
        <v>898</v>
      </c>
      <c r="C913" s="41" t="str">
        <f>'[1]Özet tablo'!P912</f>
        <v>TRABZON</v>
      </c>
      <c r="D913" s="41"/>
      <c r="E913" s="41"/>
      <c r="F913" s="41"/>
      <c r="G913" s="91">
        <v>55</v>
      </c>
      <c r="H913" s="91">
        <v>151</v>
      </c>
      <c r="I913" s="91">
        <v>226</v>
      </c>
      <c r="J913" s="91">
        <v>432</v>
      </c>
      <c r="K913" s="92">
        <v>44</v>
      </c>
      <c r="L913" s="92">
        <v>156</v>
      </c>
      <c r="M913" s="92">
        <v>226</v>
      </c>
      <c r="N913" s="92">
        <v>426</v>
      </c>
      <c r="O913" s="93">
        <v>33</v>
      </c>
      <c r="P913" s="40">
        <v>59</v>
      </c>
      <c r="Q913" s="94">
        <f t="shared" si="699"/>
        <v>-6</v>
      </c>
      <c r="R913" s="95">
        <f t="shared" si="700"/>
        <v>-1.3888888888888888E-2</v>
      </c>
      <c r="S913" s="96">
        <v>381</v>
      </c>
      <c r="T913" s="96">
        <v>528</v>
      </c>
      <c r="U913" s="96">
        <v>417</v>
      </c>
      <c r="V913" s="96">
        <v>531</v>
      </c>
      <c r="W913" s="96">
        <v>945</v>
      </c>
      <c r="X913" s="96">
        <v>1326</v>
      </c>
      <c r="Y913" s="73">
        <f t="shared" si="706"/>
        <v>11.548556430446194</v>
      </c>
      <c r="Z913" s="73">
        <f t="shared" si="707"/>
        <v>29.545454545454547</v>
      </c>
      <c r="AA913" s="73">
        <f t="shared" si="708"/>
        <v>47.961630695443645</v>
      </c>
      <c r="AB913" s="73">
        <f t="shared" si="709"/>
        <v>37.671957671957671</v>
      </c>
      <c r="AC913" s="73">
        <f t="shared" si="710"/>
        <v>30.165912518853695</v>
      </c>
      <c r="AD913" s="97">
        <f t="shared" si="711"/>
        <v>589</v>
      </c>
      <c r="AE913" s="40">
        <f t="shared" si="712"/>
        <v>217</v>
      </c>
      <c r="AF913" s="98">
        <v>487</v>
      </c>
      <c r="AG913" s="98">
        <v>398</v>
      </c>
      <c r="AH913" s="98">
        <v>486</v>
      </c>
      <c r="AI913" s="98">
        <v>432</v>
      </c>
      <c r="AJ913" s="98">
        <v>118</v>
      </c>
      <c r="AK913" s="98">
        <v>130</v>
      </c>
      <c r="AL913" s="76">
        <v>16</v>
      </c>
      <c r="AM913" s="76">
        <v>25</v>
      </c>
      <c r="AN913" s="77">
        <v>44</v>
      </c>
      <c r="AO913" s="77">
        <v>170</v>
      </c>
      <c r="AP913" s="77">
        <v>251</v>
      </c>
      <c r="AQ913" s="77">
        <v>8</v>
      </c>
      <c r="AR913" s="77">
        <f t="shared" si="738"/>
        <v>473</v>
      </c>
      <c r="AS913" s="77">
        <v>48</v>
      </c>
      <c r="AT913" s="78">
        <v>28</v>
      </c>
      <c r="AU913" s="79">
        <v>68</v>
      </c>
      <c r="AV913" s="80">
        <f t="shared" si="713"/>
        <v>30.722891566265059</v>
      </c>
      <c r="AW913" s="80">
        <f t="shared" si="714"/>
        <v>41.503267973856211</v>
      </c>
      <c r="AX913" s="80">
        <f t="shared" si="715"/>
        <v>48.842592592592595</v>
      </c>
      <c r="AY913" s="81">
        <f t="shared" si="716"/>
        <v>11.055276381909549</v>
      </c>
      <c r="AZ913" s="81">
        <f t="shared" si="717"/>
        <v>34.979423868312757</v>
      </c>
      <c r="BA913" s="81">
        <f t="shared" si="718"/>
        <v>63.090909090909086</v>
      </c>
      <c r="BB913" s="81">
        <f t="shared" si="719"/>
        <v>49.903474903474901</v>
      </c>
      <c r="BC913" s="81">
        <f t="shared" si="720"/>
        <v>41.244725738396625</v>
      </c>
      <c r="BD913" s="82">
        <f t="shared" si="739"/>
        <v>203</v>
      </c>
      <c r="BE913" s="83">
        <v>16</v>
      </c>
      <c r="BF913" s="83">
        <v>25</v>
      </c>
      <c r="BG913" s="83">
        <v>79</v>
      </c>
      <c r="BH913" s="83">
        <v>194</v>
      </c>
      <c r="BI913" s="83">
        <v>289</v>
      </c>
      <c r="BJ913" s="83">
        <v>11</v>
      </c>
      <c r="BK913" s="77">
        <f t="shared" si="740"/>
        <v>573</v>
      </c>
      <c r="BL913" s="83">
        <f t="shared" si="721"/>
        <v>16</v>
      </c>
      <c r="BM913" s="84">
        <v>25</v>
      </c>
      <c r="BN913" s="83">
        <f t="shared" si="722"/>
        <v>25</v>
      </c>
      <c r="BO913" s="83">
        <f t="shared" si="723"/>
        <v>79</v>
      </c>
      <c r="BP913" s="83">
        <f t="shared" si="724"/>
        <v>194</v>
      </c>
      <c r="BQ913" s="83">
        <f t="shared" si="725"/>
        <v>289</v>
      </c>
      <c r="BR913" s="83">
        <f t="shared" si="726"/>
        <v>11</v>
      </c>
      <c r="BS913" s="77">
        <f t="shared" si="741"/>
        <v>573</v>
      </c>
      <c r="BT913" s="83">
        <f t="shared" si="727"/>
        <v>0</v>
      </c>
      <c r="BU913" s="77"/>
      <c r="BV913" s="83">
        <f t="shared" si="728"/>
        <v>0</v>
      </c>
      <c r="BW913" s="83">
        <f t="shared" si="729"/>
        <v>0</v>
      </c>
      <c r="BX913" s="83">
        <f t="shared" si="730"/>
        <v>0</v>
      </c>
      <c r="BY913" s="83">
        <f t="shared" si="731"/>
        <v>0</v>
      </c>
      <c r="BZ913" s="83">
        <f t="shared" si="732"/>
        <v>0</v>
      </c>
      <c r="CA913" s="77">
        <f t="shared" si="742"/>
        <v>0</v>
      </c>
      <c r="CC913" s="77"/>
      <c r="CI913" s="77">
        <f t="shared" si="743"/>
        <v>0</v>
      </c>
      <c r="CP913" s="77">
        <f t="shared" si="744"/>
        <v>0</v>
      </c>
      <c r="CQ913" s="85">
        <f t="shared" si="733"/>
        <v>0</v>
      </c>
      <c r="CR913" s="77"/>
      <c r="CS913" s="85">
        <f t="shared" si="702"/>
        <v>0</v>
      </c>
      <c r="CT913" s="85">
        <f t="shared" si="703"/>
        <v>0</v>
      </c>
      <c r="CU913" s="85">
        <f t="shared" si="704"/>
        <v>0</v>
      </c>
      <c r="CV913" s="85">
        <f t="shared" si="705"/>
        <v>0</v>
      </c>
      <c r="CW913" s="85">
        <f t="shared" si="701"/>
        <v>0</v>
      </c>
      <c r="CX913" s="77">
        <f t="shared" si="745"/>
        <v>0</v>
      </c>
      <c r="ET913" s="85">
        <v>15</v>
      </c>
      <c r="EU913" s="85">
        <v>21</v>
      </c>
      <c r="EV913" s="85">
        <v>27</v>
      </c>
      <c r="EW913" s="85">
        <v>123</v>
      </c>
      <c r="EX913" s="85">
        <v>245</v>
      </c>
      <c r="EY913" s="85">
        <v>8</v>
      </c>
      <c r="EZ913" s="85">
        <v>1</v>
      </c>
      <c r="FA913" s="85">
        <v>4</v>
      </c>
      <c r="FB913" s="85">
        <v>52</v>
      </c>
      <c r="FC913" s="85">
        <v>71</v>
      </c>
      <c r="FD913" s="85">
        <v>44</v>
      </c>
      <c r="FE913" s="85">
        <v>3</v>
      </c>
      <c r="FL913" s="86">
        <f t="shared" si="746"/>
        <v>185.59999999999991</v>
      </c>
      <c r="FM913" s="99">
        <f t="shared" si="734"/>
        <v>9</v>
      </c>
      <c r="FN913" s="99">
        <f t="shared" si="735"/>
        <v>1</v>
      </c>
      <c r="FO913" s="100">
        <f t="shared" si="736"/>
        <v>1.53</v>
      </c>
      <c r="FP913" s="100">
        <f t="shared" si="737"/>
        <v>171</v>
      </c>
      <c r="FQ913" s="101">
        <v>0.10832588181292503</v>
      </c>
      <c r="FR913" s="101">
        <v>5.0541664319853227E-2</v>
      </c>
      <c r="FS913" s="101">
        <v>2.4569366714522443E-2</v>
      </c>
      <c r="FT913" s="100" t="s">
        <v>2180</v>
      </c>
      <c r="FU913" s="100" t="s">
        <v>2180</v>
      </c>
      <c r="FV913" s="100" t="s">
        <v>2111</v>
      </c>
      <c r="FW913" s="100" t="s">
        <v>2027</v>
      </c>
      <c r="FX913" s="100" t="s">
        <v>1860</v>
      </c>
      <c r="FY913" s="100" t="s">
        <v>1527</v>
      </c>
      <c r="FZ913" s="100" t="s">
        <v>1941</v>
      </c>
      <c r="GA913" s="100" t="s">
        <v>2015</v>
      </c>
      <c r="GB913" s="100"/>
    </row>
    <row r="914" spans="1:184" hidden="1" x14ac:dyDescent="0.25">
      <c r="A914" s="102" t="s">
        <v>887</v>
      </c>
      <c r="B914" s="103" t="s">
        <v>899</v>
      </c>
      <c r="C914" s="41" t="str">
        <f>'[1]Özet tablo'!P913</f>
        <v>TRABZON</v>
      </c>
      <c r="D914" s="41"/>
      <c r="E914" s="41"/>
      <c r="F914" s="41"/>
      <c r="G914" s="104">
        <v>634</v>
      </c>
      <c r="H914" s="104">
        <v>2099</v>
      </c>
      <c r="I914" s="104">
        <v>2725</v>
      </c>
      <c r="J914" s="104">
        <v>5458</v>
      </c>
      <c r="K914" s="92">
        <v>627</v>
      </c>
      <c r="L914" s="92">
        <v>1967</v>
      </c>
      <c r="M914" s="92">
        <v>3259</v>
      </c>
      <c r="N914" s="92">
        <v>5853</v>
      </c>
      <c r="O914" s="93">
        <v>80</v>
      </c>
      <c r="P914" s="40">
        <v>803</v>
      </c>
      <c r="Q914" s="94">
        <f t="shared" si="699"/>
        <v>395</v>
      </c>
      <c r="R914" s="95">
        <f t="shared" si="700"/>
        <v>7.237083180652254E-2</v>
      </c>
      <c r="S914" s="96">
        <v>3357</v>
      </c>
      <c r="T914" s="96">
        <v>4417</v>
      </c>
      <c r="U914" s="96">
        <v>3477</v>
      </c>
      <c r="V914" s="96">
        <v>4507</v>
      </c>
      <c r="W914" s="96">
        <v>7894</v>
      </c>
      <c r="X914" s="96">
        <v>11251</v>
      </c>
      <c r="Y914" s="73">
        <f t="shared" si="706"/>
        <v>18.677390527256481</v>
      </c>
      <c r="Z914" s="73">
        <f t="shared" si="707"/>
        <v>44.532488114104595</v>
      </c>
      <c r="AA914" s="73">
        <f t="shared" si="708"/>
        <v>72.936439459303998</v>
      </c>
      <c r="AB914" s="73">
        <f t="shared" si="709"/>
        <v>57.043324043577407</v>
      </c>
      <c r="AC914" s="73">
        <f t="shared" si="710"/>
        <v>45.595947026930936</v>
      </c>
      <c r="AD914" s="97">
        <f t="shared" si="711"/>
        <v>3391</v>
      </c>
      <c r="AE914" s="40">
        <f t="shared" si="712"/>
        <v>941</v>
      </c>
      <c r="AF914" s="98">
        <v>4421</v>
      </c>
      <c r="AG914" s="98">
        <v>3337</v>
      </c>
      <c r="AH914" s="98">
        <v>4455</v>
      </c>
      <c r="AI914" s="98">
        <v>3464</v>
      </c>
      <c r="AJ914" s="98">
        <v>1047</v>
      </c>
      <c r="AK914" s="98">
        <v>1143</v>
      </c>
      <c r="AL914" s="76">
        <v>92</v>
      </c>
      <c r="AM914" s="76">
        <v>252</v>
      </c>
      <c r="AN914" s="77">
        <v>595</v>
      </c>
      <c r="AO914" s="77">
        <v>2002</v>
      </c>
      <c r="AP914" s="77">
        <v>3092</v>
      </c>
      <c r="AQ914" s="77">
        <v>185</v>
      </c>
      <c r="AR914" s="77">
        <f t="shared" si="738"/>
        <v>5874</v>
      </c>
      <c r="AS914" s="77">
        <v>875</v>
      </c>
      <c r="AT914" s="78">
        <v>47</v>
      </c>
      <c r="AU914" s="79">
        <v>232</v>
      </c>
      <c r="AV914" s="80">
        <f t="shared" si="713"/>
        <v>44.067048963387741</v>
      </c>
      <c r="AW914" s="80">
        <f t="shared" si="714"/>
        <v>55.613082459906551</v>
      </c>
      <c r="AX914" s="80">
        <f t="shared" si="715"/>
        <v>69.341801385681293</v>
      </c>
      <c r="AY914" s="81">
        <f t="shared" si="716"/>
        <v>17.830386574767758</v>
      </c>
      <c r="AZ914" s="81">
        <f t="shared" si="717"/>
        <v>44.938271604938272</v>
      </c>
      <c r="BA914" s="81">
        <f t="shared" si="718"/>
        <v>74.728441587231202</v>
      </c>
      <c r="BB914" s="81">
        <f t="shared" si="719"/>
        <v>59.926388579076509</v>
      </c>
      <c r="BC914" s="81">
        <f t="shared" si="720"/>
        <v>50.535168195718647</v>
      </c>
      <c r="BD914" s="82">
        <f t="shared" si="739"/>
        <v>1140</v>
      </c>
      <c r="BE914" s="83">
        <v>94</v>
      </c>
      <c r="BF914" s="83">
        <v>344</v>
      </c>
      <c r="BG914" s="83">
        <v>538</v>
      </c>
      <c r="BH914" s="83">
        <v>1936</v>
      </c>
      <c r="BI914" s="83">
        <v>3243</v>
      </c>
      <c r="BJ914" s="83">
        <v>299</v>
      </c>
      <c r="BK914" s="77">
        <f t="shared" si="740"/>
        <v>6016</v>
      </c>
      <c r="BL914" s="83">
        <f t="shared" si="721"/>
        <v>68</v>
      </c>
      <c r="BM914" s="84">
        <v>161</v>
      </c>
      <c r="BN914" s="83">
        <f t="shared" si="722"/>
        <v>259</v>
      </c>
      <c r="BO914" s="83">
        <f t="shared" si="723"/>
        <v>322</v>
      </c>
      <c r="BP914" s="83">
        <f t="shared" si="724"/>
        <v>1569</v>
      </c>
      <c r="BQ914" s="83">
        <f t="shared" si="725"/>
        <v>2855</v>
      </c>
      <c r="BR914" s="83">
        <f t="shared" si="726"/>
        <v>278</v>
      </c>
      <c r="BS914" s="77">
        <f t="shared" si="741"/>
        <v>5024</v>
      </c>
      <c r="BT914" s="83">
        <f t="shared" si="727"/>
        <v>12</v>
      </c>
      <c r="BU914" s="77">
        <v>49</v>
      </c>
      <c r="BV914" s="83">
        <f t="shared" si="728"/>
        <v>40</v>
      </c>
      <c r="BW914" s="83">
        <f t="shared" si="729"/>
        <v>90</v>
      </c>
      <c r="BX914" s="83">
        <f t="shared" si="730"/>
        <v>172</v>
      </c>
      <c r="BY914" s="83">
        <f t="shared" si="731"/>
        <v>214</v>
      </c>
      <c r="BZ914" s="83">
        <f t="shared" si="732"/>
        <v>15</v>
      </c>
      <c r="CA914" s="77">
        <f t="shared" si="742"/>
        <v>491</v>
      </c>
      <c r="CB914" s="85">
        <v>13</v>
      </c>
      <c r="CC914" s="77">
        <v>41</v>
      </c>
      <c r="CD914" s="85">
        <v>44</v>
      </c>
      <c r="CE914" s="85">
        <v>126</v>
      </c>
      <c r="CF914" s="85">
        <v>172</v>
      </c>
      <c r="CG914" s="85">
        <v>166</v>
      </c>
      <c r="CH914" s="85">
        <v>6</v>
      </c>
      <c r="CI914" s="77">
        <f t="shared" si="743"/>
        <v>470</v>
      </c>
      <c r="CP914" s="77">
        <f t="shared" si="744"/>
        <v>0</v>
      </c>
      <c r="CQ914" s="85">
        <f t="shared" si="733"/>
        <v>1</v>
      </c>
      <c r="CR914" s="77">
        <v>1</v>
      </c>
      <c r="CS914" s="85">
        <f t="shared" si="702"/>
        <v>1</v>
      </c>
      <c r="CT914" s="85">
        <f t="shared" si="703"/>
        <v>0</v>
      </c>
      <c r="CU914" s="85">
        <f t="shared" si="704"/>
        <v>23</v>
      </c>
      <c r="CV914" s="85">
        <f t="shared" si="705"/>
        <v>8</v>
      </c>
      <c r="CW914" s="85">
        <f t="shared" si="701"/>
        <v>0</v>
      </c>
      <c r="CX914" s="77">
        <f t="shared" si="745"/>
        <v>31</v>
      </c>
      <c r="CY914" s="85">
        <v>1</v>
      </c>
      <c r="CZ914" s="85">
        <v>1</v>
      </c>
      <c r="DA914" s="85">
        <v>0</v>
      </c>
      <c r="DB914" s="85">
        <v>23</v>
      </c>
      <c r="DC914" s="85">
        <v>8</v>
      </c>
      <c r="DD914" s="85">
        <v>0</v>
      </c>
      <c r="DP914" s="85">
        <v>2</v>
      </c>
      <c r="DQ914" s="85">
        <v>10</v>
      </c>
      <c r="DR914" s="85">
        <v>33</v>
      </c>
      <c r="DS914" s="85">
        <v>59</v>
      </c>
      <c r="DT914" s="85">
        <v>64</v>
      </c>
      <c r="DU914" s="85">
        <v>4</v>
      </c>
      <c r="DV914" s="85">
        <v>3</v>
      </c>
      <c r="DW914" s="85">
        <v>8</v>
      </c>
      <c r="DX914" s="85">
        <v>8</v>
      </c>
      <c r="DY914" s="85">
        <v>24</v>
      </c>
      <c r="DZ914" s="85">
        <v>95</v>
      </c>
      <c r="EA914" s="85">
        <v>6</v>
      </c>
      <c r="EB914" s="85">
        <v>9</v>
      </c>
      <c r="EC914" s="85">
        <v>32</v>
      </c>
      <c r="ED914" s="85">
        <v>82</v>
      </c>
      <c r="EE914" s="85">
        <v>148</v>
      </c>
      <c r="EF914" s="85">
        <v>119</v>
      </c>
      <c r="EG914" s="85">
        <v>9</v>
      </c>
      <c r="EH914" s="85">
        <v>2</v>
      </c>
      <c r="EI914" s="85">
        <v>2</v>
      </c>
      <c r="EJ914" s="85">
        <v>2</v>
      </c>
      <c r="EK914" s="85">
        <v>11</v>
      </c>
      <c r="EL914" s="85">
        <v>26</v>
      </c>
      <c r="EM914" s="85">
        <v>13</v>
      </c>
      <c r="ET914" s="85">
        <v>53</v>
      </c>
      <c r="EU914" s="85">
        <v>147</v>
      </c>
      <c r="EV914" s="85">
        <v>73</v>
      </c>
      <c r="EW914" s="85">
        <v>695</v>
      </c>
      <c r="EX914" s="85">
        <v>1796</v>
      </c>
      <c r="EY914" s="85">
        <v>187</v>
      </c>
      <c r="EZ914" s="85">
        <v>11</v>
      </c>
      <c r="FA914" s="85">
        <v>100</v>
      </c>
      <c r="FB914" s="85">
        <v>214</v>
      </c>
      <c r="FC914" s="85">
        <v>804</v>
      </c>
      <c r="FD914" s="85">
        <v>969</v>
      </c>
      <c r="FE914" s="85">
        <v>74</v>
      </c>
      <c r="FL914" s="86">
        <f t="shared" si="746"/>
        <v>217.29999999999927</v>
      </c>
      <c r="FM914" s="99">
        <f t="shared" si="734"/>
        <v>10</v>
      </c>
      <c r="FN914" s="99">
        <f t="shared" si="735"/>
        <v>2</v>
      </c>
      <c r="FO914" s="100">
        <f t="shared" si="736"/>
        <v>1.7</v>
      </c>
      <c r="FP914" s="100">
        <f t="shared" si="737"/>
        <v>342</v>
      </c>
      <c r="FQ914" s="101">
        <v>0.22730242036794074</v>
      </c>
      <c r="FR914" s="101">
        <v>0.21130760892876807</v>
      </c>
      <c r="FS914" s="101">
        <v>7.7031659608792075E-2</v>
      </c>
      <c r="FT914" s="100" t="s">
        <v>2225</v>
      </c>
      <c r="FU914" s="100" t="s">
        <v>1577</v>
      </c>
      <c r="FV914" s="100" t="s">
        <v>2017</v>
      </c>
      <c r="FW914" s="100" t="s">
        <v>2150</v>
      </c>
      <c r="FX914" s="100" t="s">
        <v>2103</v>
      </c>
      <c r="FY914" s="100" t="s">
        <v>2146</v>
      </c>
      <c r="FZ914" s="100" t="s">
        <v>2298</v>
      </c>
      <c r="GA914" s="100" t="s">
        <v>1740</v>
      </c>
      <c r="GB914" s="100"/>
    </row>
    <row r="915" spans="1:184" hidden="1" x14ac:dyDescent="0.25">
      <c r="A915" s="32" t="s">
        <v>887</v>
      </c>
      <c r="B915" s="90" t="s">
        <v>900</v>
      </c>
      <c r="C915" s="41" t="str">
        <f>'[1]Özet tablo'!P914</f>
        <v>TRABZON</v>
      </c>
      <c r="D915" s="41"/>
      <c r="E915" s="41"/>
      <c r="F915" s="41"/>
      <c r="G915" s="91">
        <v>31</v>
      </c>
      <c r="H915" s="91">
        <v>126</v>
      </c>
      <c r="I915" s="91">
        <v>177</v>
      </c>
      <c r="J915" s="91">
        <v>334</v>
      </c>
      <c r="K915" s="92">
        <v>56</v>
      </c>
      <c r="L915" s="92">
        <v>116</v>
      </c>
      <c r="M915" s="92">
        <v>172</v>
      </c>
      <c r="N915" s="92">
        <v>344</v>
      </c>
      <c r="O915" s="93">
        <v>4</v>
      </c>
      <c r="P915" s="40">
        <v>31</v>
      </c>
      <c r="Q915" s="94">
        <f t="shared" si="699"/>
        <v>10</v>
      </c>
      <c r="R915" s="95">
        <f t="shared" si="700"/>
        <v>2.9940119760479042E-2</v>
      </c>
      <c r="S915" s="96">
        <v>260</v>
      </c>
      <c r="T915" s="96">
        <v>347</v>
      </c>
      <c r="U915" s="96">
        <v>245</v>
      </c>
      <c r="V915" s="96">
        <v>331</v>
      </c>
      <c r="W915" s="96">
        <v>592</v>
      </c>
      <c r="X915" s="96">
        <v>852</v>
      </c>
      <c r="Y915" s="73">
        <f t="shared" si="706"/>
        <v>21.53846153846154</v>
      </c>
      <c r="Z915" s="73">
        <f t="shared" si="707"/>
        <v>33.429394812680115</v>
      </c>
      <c r="AA915" s="73">
        <f t="shared" si="708"/>
        <v>59.183673469387756</v>
      </c>
      <c r="AB915" s="73">
        <f t="shared" si="709"/>
        <v>44.087837837837839</v>
      </c>
      <c r="AC915" s="73">
        <f t="shared" si="710"/>
        <v>37.206572769953048</v>
      </c>
      <c r="AD915" s="97">
        <f t="shared" si="711"/>
        <v>331</v>
      </c>
      <c r="AE915" s="40">
        <f t="shared" si="712"/>
        <v>100</v>
      </c>
      <c r="AF915" s="98">
        <v>300</v>
      </c>
      <c r="AG915" s="98">
        <v>223</v>
      </c>
      <c r="AH915" s="98">
        <v>319</v>
      </c>
      <c r="AI915" s="98">
        <v>257</v>
      </c>
      <c r="AJ915" s="98">
        <v>85</v>
      </c>
      <c r="AK915" s="98">
        <v>80</v>
      </c>
      <c r="AL915" s="76">
        <v>12</v>
      </c>
      <c r="AM915" s="76">
        <v>22</v>
      </c>
      <c r="AN915" s="77">
        <v>40</v>
      </c>
      <c r="AO915" s="77">
        <v>135</v>
      </c>
      <c r="AP915" s="77">
        <v>193</v>
      </c>
      <c r="AQ915" s="77">
        <v>13</v>
      </c>
      <c r="AR915" s="77">
        <f t="shared" si="738"/>
        <v>381</v>
      </c>
      <c r="AS915" s="77">
        <v>69</v>
      </c>
      <c r="AT915" s="78">
        <v>5</v>
      </c>
      <c r="AU915" s="79">
        <v>20</v>
      </c>
      <c r="AV915" s="80">
        <f t="shared" si="713"/>
        <v>36.875</v>
      </c>
      <c r="AW915" s="80">
        <f t="shared" si="714"/>
        <v>47.222222222222221</v>
      </c>
      <c r="AX915" s="80">
        <f t="shared" si="715"/>
        <v>53.307392996108952</v>
      </c>
      <c r="AY915" s="81">
        <f t="shared" si="716"/>
        <v>17.937219730941703</v>
      </c>
      <c r="AZ915" s="81">
        <f t="shared" si="717"/>
        <v>42.319749216300941</v>
      </c>
      <c r="BA915" s="81">
        <f t="shared" si="718"/>
        <v>63.742690058479532</v>
      </c>
      <c r="BB915" s="81">
        <f t="shared" si="719"/>
        <v>53.40393343419062</v>
      </c>
      <c r="BC915" s="81">
        <f t="shared" si="720"/>
        <v>45.663716814159294</v>
      </c>
      <c r="BD915" s="82">
        <f t="shared" si="739"/>
        <v>124</v>
      </c>
      <c r="BE915" s="83">
        <v>13</v>
      </c>
      <c r="BF915" s="83">
        <v>22</v>
      </c>
      <c r="BG915" s="83">
        <v>38</v>
      </c>
      <c r="BH915" s="83">
        <v>134</v>
      </c>
      <c r="BI915" s="83">
        <v>225</v>
      </c>
      <c r="BJ915" s="83">
        <v>19</v>
      </c>
      <c r="BK915" s="77">
        <f t="shared" si="740"/>
        <v>416</v>
      </c>
      <c r="BL915" s="83">
        <f t="shared" si="721"/>
        <v>12</v>
      </c>
      <c r="BM915" s="84">
        <v>22</v>
      </c>
      <c r="BN915" s="83">
        <f t="shared" si="722"/>
        <v>20</v>
      </c>
      <c r="BO915" s="83">
        <f t="shared" si="723"/>
        <v>38</v>
      </c>
      <c r="BP915" s="83">
        <f t="shared" si="724"/>
        <v>124</v>
      </c>
      <c r="BQ915" s="83">
        <f t="shared" si="725"/>
        <v>206</v>
      </c>
      <c r="BR915" s="83">
        <f t="shared" si="726"/>
        <v>19</v>
      </c>
      <c r="BS915" s="77">
        <f t="shared" si="741"/>
        <v>387</v>
      </c>
      <c r="BT915" s="83">
        <f t="shared" si="727"/>
        <v>0</v>
      </c>
      <c r="BU915" s="77"/>
      <c r="BV915" s="83">
        <f t="shared" si="728"/>
        <v>0</v>
      </c>
      <c r="BW915" s="83">
        <f t="shared" si="729"/>
        <v>0</v>
      </c>
      <c r="BX915" s="83">
        <f t="shared" si="730"/>
        <v>0</v>
      </c>
      <c r="BY915" s="83">
        <f t="shared" si="731"/>
        <v>0</v>
      </c>
      <c r="BZ915" s="83">
        <f t="shared" si="732"/>
        <v>0</v>
      </c>
      <c r="CA915" s="77">
        <f t="shared" si="742"/>
        <v>0</v>
      </c>
      <c r="CC915" s="77"/>
      <c r="CI915" s="77">
        <f t="shared" si="743"/>
        <v>0</v>
      </c>
      <c r="CP915" s="77">
        <f t="shared" si="744"/>
        <v>0</v>
      </c>
      <c r="CQ915" s="85">
        <f t="shared" si="733"/>
        <v>1</v>
      </c>
      <c r="CR915" s="77"/>
      <c r="CS915" s="85">
        <f t="shared" si="702"/>
        <v>2</v>
      </c>
      <c r="CT915" s="85">
        <f t="shared" si="703"/>
        <v>0</v>
      </c>
      <c r="CU915" s="85">
        <f t="shared" si="704"/>
        <v>10</v>
      </c>
      <c r="CV915" s="85">
        <f t="shared" si="705"/>
        <v>19</v>
      </c>
      <c r="CW915" s="85">
        <f t="shared" si="701"/>
        <v>0</v>
      </c>
      <c r="CX915" s="77">
        <f t="shared" si="745"/>
        <v>29</v>
      </c>
      <c r="CY915" s="85">
        <v>1</v>
      </c>
      <c r="CZ915" s="85">
        <v>2</v>
      </c>
      <c r="DA915" s="85">
        <v>0</v>
      </c>
      <c r="DB915" s="85">
        <v>10</v>
      </c>
      <c r="DC915" s="85">
        <v>19</v>
      </c>
      <c r="DD915" s="85">
        <v>0</v>
      </c>
      <c r="DP915" s="85">
        <v>1</v>
      </c>
      <c r="DQ915" s="85">
        <v>3</v>
      </c>
      <c r="DR915" s="85">
        <v>9</v>
      </c>
      <c r="DS915" s="85">
        <v>22</v>
      </c>
      <c r="DT915" s="85">
        <v>26</v>
      </c>
      <c r="DU915" s="85">
        <v>3</v>
      </c>
      <c r="EH915" s="85">
        <v>1</v>
      </c>
      <c r="EI915" s="85">
        <v>0</v>
      </c>
      <c r="EJ915" s="85">
        <v>1</v>
      </c>
      <c r="EK915" s="85">
        <v>5</v>
      </c>
      <c r="EL915" s="85">
        <v>10</v>
      </c>
      <c r="EM915" s="85">
        <v>2</v>
      </c>
      <c r="ET915" s="85">
        <v>8</v>
      </c>
      <c r="EU915" s="85">
        <v>9</v>
      </c>
      <c r="EV915" s="85">
        <v>0</v>
      </c>
      <c r="EW915" s="85">
        <v>40</v>
      </c>
      <c r="EX915" s="85">
        <v>101</v>
      </c>
      <c r="EY915" s="85">
        <v>6</v>
      </c>
      <c r="EZ915" s="85">
        <v>2</v>
      </c>
      <c r="FA915" s="85">
        <v>8</v>
      </c>
      <c r="FB915" s="85">
        <v>28</v>
      </c>
      <c r="FC915" s="85">
        <v>57</v>
      </c>
      <c r="FD915" s="85">
        <v>69</v>
      </c>
      <c r="FE915" s="85">
        <v>8</v>
      </c>
      <c r="FL915" s="86">
        <f t="shared" si="746"/>
        <v>57.199999999999989</v>
      </c>
      <c r="FM915" s="99">
        <f t="shared" si="734"/>
        <v>2</v>
      </c>
      <c r="FN915" s="99">
        <f t="shared" si="735"/>
        <v>0</v>
      </c>
      <c r="FO915" s="100">
        <f t="shared" si="736"/>
        <v>0.34</v>
      </c>
      <c r="FP915" s="100">
        <f t="shared" si="737"/>
        <v>0</v>
      </c>
      <c r="FQ915" s="101">
        <v>3.7954768928220139E-2</v>
      </c>
      <c r="FR915" s="101">
        <v>0.31348381348381349</v>
      </c>
      <c r="FS915" s="101">
        <v>0.21084337349397611</v>
      </c>
      <c r="FT915" s="100" t="s">
        <v>1753</v>
      </c>
      <c r="FU915" s="100" t="s">
        <v>1706</v>
      </c>
      <c r="FV915" s="100" t="s">
        <v>1666</v>
      </c>
      <c r="FW915" s="100" t="s">
        <v>1754</v>
      </c>
      <c r="FX915" s="100" t="s">
        <v>1427</v>
      </c>
      <c r="FY915" s="100" t="s">
        <v>1475</v>
      </c>
      <c r="FZ915" s="100" t="s">
        <v>1447</v>
      </c>
      <c r="GA915" s="100" t="s">
        <v>1667</v>
      </c>
      <c r="GB915" s="100"/>
    </row>
    <row r="916" spans="1:184" hidden="1" x14ac:dyDescent="0.25">
      <c r="A916" s="32" t="s">
        <v>887</v>
      </c>
      <c r="B916" s="90" t="s">
        <v>901</v>
      </c>
      <c r="C916" s="41" t="str">
        <f>'[1]Özet tablo'!P915</f>
        <v>TRABZON</v>
      </c>
      <c r="D916" s="41"/>
      <c r="E916" s="41"/>
      <c r="F916" s="41"/>
      <c r="G916" s="91">
        <v>18</v>
      </c>
      <c r="H916" s="91">
        <v>46</v>
      </c>
      <c r="I916" s="91">
        <v>51</v>
      </c>
      <c r="J916" s="91">
        <v>115</v>
      </c>
      <c r="K916" s="92">
        <v>22</v>
      </c>
      <c r="L916" s="92">
        <v>55</v>
      </c>
      <c r="M916" s="92">
        <v>37</v>
      </c>
      <c r="N916" s="92">
        <v>114</v>
      </c>
      <c r="O916" s="93">
        <v>6</v>
      </c>
      <c r="P916" s="40">
        <v>7</v>
      </c>
      <c r="Q916" s="94">
        <f t="shared" si="699"/>
        <v>-1</v>
      </c>
      <c r="R916" s="95">
        <f t="shared" si="700"/>
        <v>-8.6956521739130436E-3</v>
      </c>
      <c r="S916" s="96">
        <v>58</v>
      </c>
      <c r="T916" s="96">
        <v>91</v>
      </c>
      <c r="U916" s="96">
        <v>54</v>
      </c>
      <c r="V916" s="96">
        <v>82</v>
      </c>
      <c r="W916" s="96">
        <v>145</v>
      </c>
      <c r="X916" s="96">
        <v>203</v>
      </c>
      <c r="Y916" s="73">
        <f t="shared" si="706"/>
        <v>37.931034482758619</v>
      </c>
      <c r="Z916" s="73">
        <f t="shared" si="707"/>
        <v>60.439560439560438</v>
      </c>
      <c r="AA916" s="73">
        <f t="shared" si="708"/>
        <v>66.666666666666657</v>
      </c>
      <c r="AB916" s="73">
        <f t="shared" si="709"/>
        <v>62.758620689655174</v>
      </c>
      <c r="AC916" s="73">
        <f t="shared" si="710"/>
        <v>55.665024630541872</v>
      </c>
      <c r="AD916" s="97">
        <f t="shared" si="711"/>
        <v>54</v>
      </c>
      <c r="AE916" s="40">
        <f t="shared" si="712"/>
        <v>18</v>
      </c>
      <c r="AF916" s="98">
        <v>65</v>
      </c>
      <c r="AG916" s="98">
        <v>52</v>
      </c>
      <c r="AH916" s="98">
        <v>65</v>
      </c>
      <c r="AI916" s="98">
        <v>58</v>
      </c>
      <c r="AJ916" s="98">
        <v>25</v>
      </c>
      <c r="AK916" s="98">
        <v>19</v>
      </c>
      <c r="AL916" s="76">
        <v>4</v>
      </c>
      <c r="AM916" s="76">
        <v>7</v>
      </c>
      <c r="AN916" s="77">
        <v>11</v>
      </c>
      <c r="AO916" s="77">
        <v>55</v>
      </c>
      <c r="AP916" s="77">
        <v>48</v>
      </c>
      <c r="AQ916" s="77">
        <v>2</v>
      </c>
      <c r="AR916" s="77">
        <f t="shared" si="738"/>
        <v>116</v>
      </c>
      <c r="AS916" s="77">
        <v>14</v>
      </c>
      <c r="AT916" s="78">
        <v>6</v>
      </c>
      <c r="AU916" s="79">
        <v>13</v>
      </c>
      <c r="AV916" s="80">
        <f t="shared" si="713"/>
        <v>42.727272727272727</v>
      </c>
      <c r="AW916" s="80">
        <f t="shared" si="714"/>
        <v>73.983739837398375</v>
      </c>
      <c r="AX916" s="80">
        <f t="shared" si="715"/>
        <v>62.068965517241381</v>
      </c>
      <c r="AY916" s="81">
        <f t="shared" si="716"/>
        <v>21.153846153846153</v>
      </c>
      <c r="AZ916" s="81">
        <f t="shared" si="717"/>
        <v>84.615384615384613</v>
      </c>
      <c r="BA916" s="81">
        <f t="shared" si="718"/>
        <v>80.722891566265062</v>
      </c>
      <c r="BB916" s="81">
        <f t="shared" si="719"/>
        <v>82.432432432432435</v>
      </c>
      <c r="BC916" s="81">
        <f t="shared" si="720"/>
        <v>57.777777777777771</v>
      </c>
      <c r="BD916" s="82">
        <f t="shared" si="739"/>
        <v>16</v>
      </c>
      <c r="BE916" s="83">
        <v>4</v>
      </c>
      <c r="BF916" s="83">
        <v>7</v>
      </c>
      <c r="BG916" s="83">
        <v>9</v>
      </c>
      <c r="BH916" s="83">
        <v>48</v>
      </c>
      <c r="BI916" s="83">
        <v>60</v>
      </c>
      <c r="BJ916" s="83">
        <v>2</v>
      </c>
      <c r="BK916" s="77">
        <f t="shared" si="740"/>
        <v>119</v>
      </c>
      <c r="BL916" s="83">
        <f t="shared" si="721"/>
        <v>4</v>
      </c>
      <c r="BM916" s="84">
        <v>7</v>
      </c>
      <c r="BN916" s="83">
        <f t="shared" si="722"/>
        <v>7</v>
      </c>
      <c r="BO916" s="83">
        <f t="shared" si="723"/>
        <v>9</v>
      </c>
      <c r="BP916" s="83">
        <f t="shared" si="724"/>
        <v>48</v>
      </c>
      <c r="BQ916" s="83">
        <f t="shared" si="725"/>
        <v>60</v>
      </c>
      <c r="BR916" s="83">
        <f t="shared" si="726"/>
        <v>2</v>
      </c>
      <c r="BS916" s="77">
        <f t="shared" si="741"/>
        <v>119</v>
      </c>
      <c r="BT916" s="83">
        <f t="shared" si="727"/>
        <v>0</v>
      </c>
      <c r="BU916" s="77"/>
      <c r="BV916" s="83">
        <f t="shared" si="728"/>
        <v>0</v>
      </c>
      <c r="BW916" s="83">
        <f t="shared" si="729"/>
        <v>0</v>
      </c>
      <c r="BX916" s="83">
        <f t="shared" si="730"/>
        <v>0</v>
      </c>
      <c r="BY916" s="83">
        <f t="shared" si="731"/>
        <v>0</v>
      </c>
      <c r="BZ916" s="83">
        <f t="shared" si="732"/>
        <v>0</v>
      </c>
      <c r="CA916" s="77">
        <f t="shared" si="742"/>
        <v>0</v>
      </c>
      <c r="CC916" s="77"/>
      <c r="CI916" s="77">
        <f t="shared" si="743"/>
        <v>0</v>
      </c>
      <c r="CP916" s="77">
        <f t="shared" si="744"/>
        <v>0</v>
      </c>
      <c r="CQ916" s="85">
        <f t="shared" si="733"/>
        <v>0</v>
      </c>
      <c r="CR916" s="77"/>
      <c r="CS916" s="85">
        <f t="shared" si="702"/>
        <v>0</v>
      </c>
      <c r="CT916" s="85">
        <f t="shared" si="703"/>
        <v>0</v>
      </c>
      <c r="CU916" s="85">
        <f t="shared" si="704"/>
        <v>0</v>
      </c>
      <c r="CV916" s="85">
        <f t="shared" si="705"/>
        <v>0</v>
      </c>
      <c r="CW916" s="85">
        <f t="shared" si="701"/>
        <v>0</v>
      </c>
      <c r="CX916" s="77">
        <f t="shared" si="745"/>
        <v>0</v>
      </c>
      <c r="ET916" s="85">
        <v>3</v>
      </c>
      <c r="EU916" s="85">
        <v>3</v>
      </c>
      <c r="EV916" s="85">
        <v>0</v>
      </c>
      <c r="EW916" s="85">
        <v>21</v>
      </c>
      <c r="EX916" s="85">
        <v>22</v>
      </c>
      <c r="EY916" s="85">
        <v>1</v>
      </c>
      <c r="EZ916" s="85">
        <v>1</v>
      </c>
      <c r="FA916" s="85">
        <v>4</v>
      </c>
      <c r="FB916" s="85">
        <v>9</v>
      </c>
      <c r="FC916" s="85">
        <v>27</v>
      </c>
      <c r="FD916" s="85">
        <v>38</v>
      </c>
      <c r="FE916" s="85">
        <v>1</v>
      </c>
      <c r="FL916" s="86">
        <f t="shared" si="746"/>
        <v>0</v>
      </c>
      <c r="FM916" s="99">
        <f t="shared" si="734"/>
        <v>0</v>
      </c>
      <c r="FN916" s="99">
        <f t="shared" si="735"/>
        <v>0</v>
      </c>
      <c r="FO916" s="100">
        <f t="shared" si="736"/>
        <v>0</v>
      </c>
      <c r="FP916" s="100">
        <f t="shared" si="737"/>
        <v>0</v>
      </c>
      <c r="FQ916" s="101">
        <v>0.38838304552590269</v>
      </c>
      <c r="FR916" s="101">
        <v>0.24338624338624354</v>
      </c>
      <c r="FS916" s="101">
        <v>0.15947296683325776</v>
      </c>
      <c r="FT916" s="100" t="s">
        <v>1531</v>
      </c>
      <c r="FU916" s="100" t="s">
        <v>1686</v>
      </c>
      <c r="FV916" s="100" t="s">
        <v>1695</v>
      </c>
      <c r="FW916" s="100" t="s">
        <v>1642</v>
      </c>
      <c r="FX916" s="100" t="s">
        <v>1696</v>
      </c>
      <c r="FY916" s="100" t="s">
        <v>1433</v>
      </c>
      <c r="FZ916" s="100" t="s">
        <v>1697</v>
      </c>
      <c r="GA916" s="100" t="s">
        <v>1546</v>
      </c>
      <c r="GB916" s="100"/>
    </row>
    <row r="917" spans="1:184" hidden="1" x14ac:dyDescent="0.25">
      <c r="A917" s="32" t="s">
        <v>887</v>
      </c>
      <c r="B917" s="90" t="s">
        <v>902</v>
      </c>
      <c r="C917" s="41" t="str">
        <f>'[1]Özet tablo'!P916</f>
        <v>TRABZON</v>
      </c>
      <c r="D917" s="41"/>
      <c r="E917" s="41"/>
      <c r="F917" s="41"/>
      <c r="G917" s="91">
        <v>15</v>
      </c>
      <c r="H917" s="91">
        <v>68</v>
      </c>
      <c r="I917" s="91">
        <v>87</v>
      </c>
      <c r="J917" s="91">
        <v>170</v>
      </c>
      <c r="K917" s="92">
        <v>22</v>
      </c>
      <c r="L917" s="92">
        <v>54</v>
      </c>
      <c r="M917" s="92">
        <v>100</v>
      </c>
      <c r="N917" s="92">
        <v>176</v>
      </c>
      <c r="O917" s="93">
        <v>7</v>
      </c>
      <c r="P917" s="40">
        <v>14</v>
      </c>
      <c r="Q917" s="94">
        <f t="shared" si="699"/>
        <v>6</v>
      </c>
      <c r="R917" s="95">
        <f t="shared" si="700"/>
        <v>3.5294117647058823E-2</v>
      </c>
      <c r="S917" s="96">
        <v>122</v>
      </c>
      <c r="T917" s="96">
        <v>148</v>
      </c>
      <c r="U917" s="96">
        <v>132</v>
      </c>
      <c r="V917" s="96">
        <v>168</v>
      </c>
      <c r="W917" s="96">
        <v>280</v>
      </c>
      <c r="X917" s="96">
        <v>402</v>
      </c>
      <c r="Y917" s="73">
        <f t="shared" si="706"/>
        <v>18.032786885245901</v>
      </c>
      <c r="Z917" s="73">
        <f t="shared" si="707"/>
        <v>36.486486486486484</v>
      </c>
      <c r="AA917" s="73">
        <f t="shared" si="708"/>
        <v>70.454545454545453</v>
      </c>
      <c r="AB917" s="73">
        <f t="shared" si="709"/>
        <v>52.5</v>
      </c>
      <c r="AC917" s="73">
        <f t="shared" si="710"/>
        <v>42.039800995024876</v>
      </c>
      <c r="AD917" s="97">
        <f t="shared" si="711"/>
        <v>133</v>
      </c>
      <c r="AE917" s="40">
        <f t="shared" si="712"/>
        <v>39</v>
      </c>
      <c r="AF917" s="98">
        <v>135</v>
      </c>
      <c r="AG917" s="98">
        <v>103</v>
      </c>
      <c r="AH917" s="98">
        <v>146</v>
      </c>
      <c r="AI917" s="98">
        <v>107</v>
      </c>
      <c r="AJ917" s="98">
        <v>35</v>
      </c>
      <c r="AK917" s="98">
        <v>40</v>
      </c>
      <c r="AL917" s="76">
        <v>9</v>
      </c>
      <c r="AM917" s="76">
        <v>11</v>
      </c>
      <c r="AN917" s="77">
        <v>27</v>
      </c>
      <c r="AO917" s="77">
        <v>72</v>
      </c>
      <c r="AP917" s="77">
        <v>104</v>
      </c>
      <c r="AQ917" s="77">
        <v>7</v>
      </c>
      <c r="AR917" s="77">
        <f t="shared" si="738"/>
        <v>210</v>
      </c>
      <c r="AS917" s="77">
        <v>26</v>
      </c>
      <c r="AT917" s="78">
        <v>2</v>
      </c>
      <c r="AU917" s="79">
        <v>10</v>
      </c>
      <c r="AV917" s="80">
        <f t="shared" si="713"/>
        <v>53.333333333333336</v>
      </c>
      <c r="AW917" s="80">
        <f t="shared" si="714"/>
        <v>62.055335968379445</v>
      </c>
      <c r="AX917" s="80">
        <f t="shared" si="715"/>
        <v>79.43925233644859</v>
      </c>
      <c r="AY917" s="81">
        <f t="shared" si="716"/>
        <v>26.21359223300971</v>
      </c>
      <c r="AZ917" s="81">
        <f t="shared" si="717"/>
        <v>49.315068493150683</v>
      </c>
      <c r="BA917" s="81">
        <f t="shared" si="718"/>
        <v>81.690140845070431</v>
      </c>
      <c r="BB917" s="81">
        <f t="shared" si="719"/>
        <v>65.277777777777786</v>
      </c>
      <c r="BC917" s="81">
        <f t="shared" si="720"/>
        <v>58.367346938775512</v>
      </c>
      <c r="BD917" s="82">
        <f t="shared" si="739"/>
        <v>26</v>
      </c>
      <c r="BE917" s="83">
        <v>9</v>
      </c>
      <c r="BF917" s="83">
        <v>12</v>
      </c>
      <c r="BG917" s="83">
        <v>25</v>
      </c>
      <c r="BH917" s="83">
        <v>67</v>
      </c>
      <c r="BI917" s="83">
        <v>107</v>
      </c>
      <c r="BJ917" s="83">
        <v>10</v>
      </c>
      <c r="BK917" s="77">
        <f t="shared" si="740"/>
        <v>209</v>
      </c>
      <c r="BL917" s="83">
        <f t="shared" si="721"/>
        <v>9</v>
      </c>
      <c r="BM917" s="84">
        <v>11</v>
      </c>
      <c r="BN917" s="83">
        <f t="shared" si="722"/>
        <v>12</v>
      </c>
      <c r="BO917" s="83">
        <f t="shared" si="723"/>
        <v>25</v>
      </c>
      <c r="BP917" s="83">
        <f t="shared" si="724"/>
        <v>67</v>
      </c>
      <c r="BQ917" s="83">
        <f t="shared" si="725"/>
        <v>107</v>
      </c>
      <c r="BR917" s="83">
        <f t="shared" si="726"/>
        <v>10</v>
      </c>
      <c r="BS917" s="77">
        <f t="shared" si="741"/>
        <v>209</v>
      </c>
      <c r="BT917" s="83">
        <f t="shared" si="727"/>
        <v>0</v>
      </c>
      <c r="BU917" s="77"/>
      <c r="BV917" s="83">
        <f t="shared" si="728"/>
        <v>0</v>
      </c>
      <c r="BW917" s="83">
        <f t="shared" si="729"/>
        <v>0</v>
      </c>
      <c r="BX917" s="83">
        <f t="shared" si="730"/>
        <v>0</v>
      </c>
      <c r="BY917" s="83">
        <f t="shared" si="731"/>
        <v>0</v>
      </c>
      <c r="BZ917" s="83">
        <f t="shared" si="732"/>
        <v>0</v>
      </c>
      <c r="CA917" s="77">
        <f t="shared" si="742"/>
        <v>0</v>
      </c>
      <c r="CC917" s="77"/>
      <c r="CI917" s="77">
        <f t="shared" si="743"/>
        <v>0</v>
      </c>
      <c r="CP917" s="77">
        <f t="shared" si="744"/>
        <v>0</v>
      </c>
      <c r="CQ917" s="85">
        <f t="shared" si="733"/>
        <v>0</v>
      </c>
      <c r="CR917" s="77"/>
      <c r="CS917" s="85">
        <f t="shared" si="702"/>
        <v>0</v>
      </c>
      <c r="CT917" s="85">
        <f t="shared" si="703"/>
        <v>0</v>
      </c>
      <c r="CU917" s="85">
        <f t="shared" si="704"/>
        <v>0</v>
      </c>
      <c r="CV917" s="85">
        <f t="shared" si="705"/>
        <v>0</v>
      </c>
      <c r="CW917" s="85">
        <f t="shared" si="701"/>
        <v>0</v>
      </c>
      <c r="CX917" s="77">
        <f t="shared" si="745"/>
        <v>0</v>
      </c>
      <c r="ET917" s="85">
        <v>8</v>
      </c>
      <c r="EU917" s="85">
        <v>8</v>
      </c>
      <c r="EV917" s="85">
        <v>5</v>
      </c>
      <c r="EW917" s="85">
        <v>39</v>
      </c>
      <c r="EX917" s="85">
        <v>77</v>
      </c>
      <c r="EY917" s="85">
        <v>7</v>
      </c>
      <c r="EZ917" s="85">
        <v>1</v>
      </c>
      <c r="FA917" s="85">
        <v>4</v>
      </c>
      <c r="FB917" s="85">
        <v>20</v>
      </c>
      <c r="FC917" s="85">
        <v>28</v>
      </c>
      <c r="FD917" s="85">
        <v>30</v>
      </c>
      <c r="FE917" s="85">
        <v>3</v>
      </c>
      <c r="FL917" s="86">
        <f t="shared" si="746"/>
        <v>0</v>
      </c>
      <c r="FM917" s="99">
        <f t="shared" si="734"/>
        <v>0</v>
      </c>
      <c r="FN917" s="99">
        <f t="shared" si="735"/>
        <v>0</v>
      </c>
      <c r="FO917" s="100">
        <f t="shared" si="736"/>
        <v>0</v>
      </c>
      <c r="FP917" s="100">
        <f t="shared" si="737"/>
        <v>0</v>
      </c>
      <c r="FQ917" s="101">
        <v>0.32553541433370653</v>
      </c>
      <c r="FR917" s="101">
        <v>0.30234029095509174</v>
      </c>
      <c r="FS917" s="101">
        <v>0.1257175660160734</v>
      </c>
      <c r="FT917" s="100" t="s">
        <v>2029</v>
      </c>
      <c r="FU917" s="100" t="s">
        <v>1495</v>
      </c>
      <c r="FV917" s="100" t="s">
        <v>1712</v>
      </c>
      <c r="FW917" s="100" t="s">
        <v>2126</v>
      </c>
      <c r="FX917" s="100" t="s">
        <v>1628</v>
      </c>
      <c r="FY917" s="100" t="s">
        <v>1464</v>
      </c>
      <c r="FZ917" s="100" t="s">
        <v>1641</v>
      </c>
      <c r="GA917" s="100" t="s">
        <v>1627</v>
      </c>
      <c r="GB917" s="100"/>
    </row>
    <row r="918" spans="1:184" hidden="1" x14ac:dyDescent="0.25">
      <c r="A918" s="32" t="s">
        <v>887</v>
      </c>
      <c r="B918" s="90" t="s">
        <v>903</v>
      </c>
      <c r="C918" s="41" t="str">
        <f>'[1]Özet tablo'!P917</f>
        <v>TRABZON</v>
      </c>
      <c r="D918" s="41"/>
      <c r="E918" s="41"/>
      <c r="F918" s="41"/>
      <c r="G918" s="91">
        <v>27</v>
      </c>
      <c r="H918" s="91">
        <v>145</v>
      </c>
      <c r="I918" s="91">
        <v>207</v>
      </c>
      <c r="J918" s="91">
        <v>379</v>
      </c>
      <c r="K918" s="92">
        <v>25</v>
      </c>
      <c r="L918" s="92">
        <v>123</v>
      </c>
      <c r="M918" s="92">
        <v>192</v>
      </c>
      <c r="N918" s="92">
        <v>340</v>
      </c>
      <c r="O918" s="93">
        <v>10</v>
      </c>
      <c r="P918" s="40">
        <v>46</v>
      </c>
      <c r="Q918" s="94">
        <f t="shared" si="699"/>
        <v>-39</v>
      </c>
      <c r="R918" s="95">
        <f t="shared" si="700"/>
        <v>-0.10290237467018469</v>
      </c>
      <c r="S918" s="96">
        <v>230</v>
      </c>
      <c r="T918" s="96">
        <v>329</v>
      </c>
      <c r="U918" s="96">
        <v>222</v>
      </c>
      <c r="V918" s="96">
        <v>305</v>
      </c>
      <c r="W918" s="96">
        <v>551</v>
      </c>
      <c r="X918" s="96">
        <v>781</v>
      </c>
      <c r="Y918" s="73">
        <f t="shared" si="706"/>
        <v>10.869565217391305</v>
      </c>
      <c r="Z918" s="73">
        <f t="shared" si="707"/>
        <v>37.38601823708207</v>
      </c>
      <c r="AA918" s="73">
        <f t="shared" si="708"/>
        <v>70.270270270270274</v>
      </c>
      <c r="AB918" s="73">
        <f t="shared" si="709"/>
        <v>50.635208711433755</v>
      </c>
      <c r="AC918" s="73">
        <f t="shared" si="710"/>
        <v>38.924455825864278</v>
      </c>
      <c r="AD918" s="97">
        <f t="shared" si="711"/>
        <v>272</v>
      </c>
      <c r="AE918" s="40">
        <f t="shared" si="712"/>
        <v>66</v>
      </c>
      <c r="AF918" s="98">
        <v>304</v>
      </c>
      <c r="AG918" s="98">
        <v>229</v>
      </c>
      <c r="AH918" s="98">
        <v>311</v>
      </c>
      <c r="AI918" s="98">
        <v>255</v>
      </c>
      <c r="AJ918" s="98">
        <v>80</v>
      </c>
      <c r="AK918" s="98">
        <v>77</v>
      </c>
      <c r="AL918" s="76">
        <v>12</v>
      </c>
      <c r="AM918" s="76">
        <v>23</v>
      </c>
      <c r="AN918" s="77">
        <v>26</v>
      </c>
      <c r="AO918" s="77">
        <v>161</v>
      </c>
      <c r="AP918" s="77">
        <v>234</v>
      </c>
      <c r="AQ918" s="77">
        <v>8</v>
      </c>
      <c r="AR918" s="77">
        <f t="shared" si="738"/>
        <v>429</v>
      </c>
      <c r="AS918" s="77">
        <v>52</v>
      </c>
      <c r="AT918" s="78">
        <v>5</v>
      </c>
      <c r="AU918" s="79">
        <v>26</v>
      </c>
      <c r="AV918" s="80">
        <f t="shared" si="713"/>
        <v>44.628099173553721</v>
      </c>
      <c r="AW918" s="80">
        <f t="shared" si="714"/>
        <v>62.014134275618375</v>
      </c>
      <c r="AX918" s="80">
        <f t="shared" si="715"/>
        <v>74.509803921568633</v>
      </c>
      <c r="AY918" s="81">
        <f t="shared" si="716"/>
        <v>11.353711790393014</v>
      </c>
      <c r="AZ918" s="81">
        <f t="shared" si="717"/>
        <v>51.768488745980711</v>
      </c>
      <c r="BA918" s="81">
        <f t="shared" si="718"/>
        <v>79.104477611940297</v>
      </c>
      <c r="BB918" s="81">
        <f t="shared" si="719"/>
        <v>65.944272445820431</v>
      </c>
      <c r="BC918" s="81">
        <f t="shared" si="720"/>
        <v>51.595744680851062</v>
      </c>
      <c r="BD918" s="82">
        <f t="shared" si="739"/>
        <v>70</v>
      </c>
      <c r="BE918" s="83">
        <v>12</v>
      </c>
      <c r="BF918" s="83">
        <v>27</v>
      </c>
      <c r="BG918" s="83">
        <v>22</v>
      </c>
      <c r="BH918" s="83">
        <v>139</v>
      </c>
      <c r="BI918" s="83">
        <v>252</v>
      </c>
      <c r="BJ918" s="83">
        <v>14</v>
      </c>
      <c r="BK918" s="77">
        <f t="shared" si="740"/>
        <v>427</v>
      </c>
      <c r="BL918" s="83">
        <f t="shared" si="721"/>
        <v>11</v>
      </c>
      <c r="BM918" s="84">
        <v>17</v>
      </c>
      <c r="BN918" s="83">
        <f t="shared" si="722"/>
        <v>21</v>
      </c>
      <c r="BO918" s="83">
        <f t="shared" si="723"/>
        <v>22</v>
      </c>
      <c r="BP918" s="83">
        <f t="shared" si="724"/>
        <v>100</v>
      </c>
      <c r="BQ918" s="83">
        <f t="shared" si="725"/>
        <v>225</v>
      </c>
      <c r="BR918" s="83">
        <f t="shared" si="726"/>
        <v>14</v>
      </c>
      <c r="BS918" s="77">
        <f t="shared" si="741"/>
        <v>361</v>
      </c>
      <c r="BT918" s="83">
        <f t="shared" si="727"/>
        <v>0</v>
      </c>
      <c r="BU918" s="77"/>
      <c r="BV918" s="83">
        <f t="shared" si="728"/>
        <v>0</v>
      </c>
      <c r="BW918" s="83">
        <f t="shared" si="729"/>
        <v>0</v>
      </c>
      <c r="BX918" s="83">
        <f t="shared" si="730"/>
        <v>0</v>
      </c>
      <c r="BY918" s="83">
        <f t="shared" si="731"/>
        <v>0</v>
      </c>
      <c r="BZ918" s="83">
        <f t="shared" si="732"/>
        <v>0</v>
      </c>
      <c r="CA918" s="77">
        <f t="shared" si="742"/>
        <v>0</v>
      </c>
      <c r="CC918" s="77"/>
      <c r="CI918" s="77">
        <f t="shared" si="743"/>
        <v>0</v>
      </c>
      <c r="CP918" s="77">
        <f t="shared" si="744"/>
        <v>0</v>
      </c>
      <c r="CQ918" s="85">
        <f t="shared" si="733"/>
        <v>1</v>
      </c>
      <c r="CR918" s="77">
        <v>6</v>
      </c>
      <c r="CS918" s="85">
        <f t="shared" si="702"/>
        <v>6</v>
      </c>
      <c r="CT918" s="85">
        <f t="shared" si="703"/>
        <v>0</v>
      </c>
      <c r="CU918" s="85">
        <f t="shared" si="704"/>
        <v>39</v>
      </c>
      <c r="CV918" s="85">
        <f t="shared" si="705"/>
        <v>27</v>
      </c>
      <c r="CW918" s="85">
        <f t="shared" si="701"/>
        <v>0</v>
      </c>
      <c r="CX918" s="77">
        <f t="shared" si="745"/>
        <v>66</v>
      </c>
      <c r="CY918" s="85">
        <v>1</v>
      </c>
      <c r="CZ918" s="85">
        <v>6</v>
      </c>
      <c r="DA918" s="85">
        <v>0</v>
      </c>
      <c r="DB918" s="85">
        <v>39</v>
      </c>
      <c r="DC918" s="85">
        <v>27</v>
      </c>
      <c r="DD918" s="85">
        <v>0</v>
      </c>
      <c r="ET918" s="85">
        <v>9</v>
      </c>
      <c r="EU918" s="85">
        <v>14</v>
      </c>
      <c r="EV918" s="85">
        <v>2</v>
      </c>
      <c r="EW918" s="85">
        <v>62</v>
      </c>
      <c r="EX918" s="85">
        <v>172</v>
      </c>
      <c r="EY918" s="85">
        <v>10</v>
      </c>
      <c r="EZ918" s="85">
        <v>2</v>
      </c>
      <c r="FA918" s="85">
        <v>7</v>
      </c>
      <c r="FB918" s="85">
        <v>20</v>
      </c>
      <c r="FC918" s="85">
        <v>38</v>
      </c>
      <c r="FD918" s="85">
        <v>53</v>
      </c>
      <c r="FE918" s="85">
        <v>4</v>
      </c>
      <c r="FL918" s="86">
        <f t="shared" si="746"/>
        <v>0</v>
      </c>
      <c r="FM918" s="99">
        <f t="shared" si="734"/>
        <v>0</v>
      </c>
      <c r="FN918" s="99">
        <f t="shared" si="735"/>
        <v>0</v>
      </c>
      <c r="FO918" s="100">
        <f t="shared" si="736"/>
        <v>0</v>
      </c>
      <c r="FP918" s="100">
        <f t="shared" si="737"/>
        <v>0</v>
      </c>
      <c r="FQ918" s="101">
        <v>0.44654464614881395</v>
      </c>
      <c r="FR918" s="101">
        <v>0.37880247176646098</v>
      </c>
      <c r="FS918" s="101">
        <v>0.3921222810111698</v>
      </c>
      <c r="FT918" s="100" t="s">
        <v>1495</v>
      </c>
      <c r="FU918" s="100" t="s">
        <v>1609</v>
      </c>
      <c r="FV918" s="100" t="s">
        <v>1563</v>
      </c>
      <c r="FW918" s="100" t="s">
        <v>1930</v>
      </c>
      <c r="FX918" s="100" t="s">
        <v>2034</v>
      </c>
      <c r="FY918" s="100" t="s">
        <v>2075</v>
      </c>
      <c r="FZ918" s="100" t="s">
        <v>1935</v>
      </c>
      <c r="GA918" s="100" t="s">
        <v>1695</v>
      </c>
      <c r="GB918" s="100"/>
    </row>
    <row r="919" spans="1:184" hidden="1" x14ac:dyDescent="0.25">
      <c r="A919" s="32" t="s">
        <v>887</v>
      </c>
      <c r="B919" s="90" t="s">
        <v>904</v>
      </c>
      <c r="C919" s="41" t="str">
        <f>'[1]Özet tablo'!P918</f>
        <v>TRABZON</v>
      </c>
      <c r="D919" s="41"/>
      <c r="E919" s="41"/>
      <c r="F919" s="41"/>
      <c r="G919" s="91">
        <v>40</v>
      </c>
      <c r="H919" s="91">
        <v>114</v>
      </c>
      <c r="I919" s="91">
        <v>151</v>
      </c>
      <c r="J919" s="91">
        <v>305</v>
      </c>
      <c r="K919" s="92">
        <v>58</v>
      </c>
      <c r="L919" s="92">
        <v>151</v>
      </c>
      <c r="M919" s="92">
        <v>239</v>
      </c>
      <c r="N919" s="92">
        <v>448</v>
      </c>
      <c r="O919" s="93">
        <v>20</v>
      </c>
      <c r="P919" s="40">
        <v>49</v>
      </c>
      <c r="Q919" s="94">
        <f t="shared" si="699"/>
        <v>143</v>
      </c>
      <c r="R919" s="95">
        <f t="shared" si="700"/>
        <v>0.46885245901639344</v>
      </c>
      <c r="S919" s="96">
        <v>347</v>
      </c>
      <c r="T919" s="96">
        <v>461</v>
      </c>
      <c r="U919" s="96">
        <v>370</v>
      </c>
      <c r="V919" s="96">
        <v>476</v>
      </c>
      <c r="W919" s="96">
        <v>831</v>
      </c>
      <c r="X919" s="96">
        <v>1178</v>
      </c>
      <c r="Y919" s="73">
        <f t="shared" si="706"/>
        <v>16.714697406340058</v>
      </c>
      <c r="Z919" s="73">
        <f t="shared" si="707"/>
        <v>32.754880694143168</v>
      </c>
      <c r="AA919" s="73">
        <f t="shared" si="708"/>
        <v>56.756756756756758</v>
      </c>
      <c r="AB919" s="73">
        <f t="shared" si="709"/>
        <v>43.441636582430803</v>
      </c>
      <c r="AC919" s="73">
        <f t="shared" si="710"/>
        <v>35.568760611205434</v>
      </c>
      <c r="AD919" s="97">
        <f t="shared" si="711"/>
        <v>470</v>
      </c>
      <c r="AE919" s="40">
        <f t="shared" si="712"/>
        <v>160</v>
      </c>
      <c r="AF919" s="98">
        <v>492</v>
      </c>
      <c r="AG919" s="98">
        <v>375</v>
      </c>
      <c r="AH919" s="98">
        <v>489</v>
      </c>
      <c r="AI919" s="98">
        <v>374</v>
      </c>
      <c r="AJ919" s="98">
        <v>112</v>
      </c>
      <c r="AK919" s="98">
        <v>121</v>
      </c>
      <c r="AL919" s="76">
        <v>10</v>
      </c>
      <c r="AM919" s="76">
        <v>17</v>
      </c>
      <c r="AN919" s="77">
        <v>59</v>
      </c>
      <c r="AO919" s="77">
        <v>200</v>
      </c>
      <c r="AP919" s="77">
        <v>340</v>
      </c>
      <c r="AQ919" s="77">
        <v>11</v>
      </c>
      <c r="AR919" s="77">
        <f t="shared" si="738"/>
        <v>610</v>
      </c>
      <c r="AS919" s="77">
        <v>67</v>
      </c>
      <c r="AT919" s="78">
        <v>11</v>
      </c>
      <c r="AU919" s="79">
        <v>33</v>
      </c>
      <c r="AV919" s="80">
        <f t="shared" si="713"/>
        <v>45.794392523364486</v>
      </c>
      <c r="AW919" s="80">
        <f t="shared" si="714"/>
        <v>56.083429895712634</v>
      </c>
      <c r="AX919" s="80">
        <f t="shared" si="715"/>
        <v>75.935828877005349</v>
      </c>
      <c r="AY919" s="81">
        <f t="shared" si="716"/>
        <v>15.733333333333333</v>
      </c>
      <c r="AZ919" s="81">
        <f t="shared" si="717"/>
        <v>40.899795501022496</v>
      </c>
      <c r="BA919" s="81">
        <f t="shared" si="718"/>
        <v>79.012345679012341</v>
      </c>
      <c r="BB919" s="81">
        <f t="shared" si="719"/>
        <v>59.897435897435905</v>
      </c>
      <c r="BC919" s="81">
        <f t="shared" si="720"/>
        <v>51.451800232288036</v>
      </c>
      <c r="BD919" s="82">
        <f t="shared" si="739"/>
        <v>102</v>
      </c>
      <c r="BE919" s="83">
        <v>13</v>
      </c>
      <c r="BF919" s="83">
        <v>31</v>
      </c>
      <c r="BG919" s="83">
        <v>51</v>
      </c>
      <c r="BH919" s="83">
        <v>215</v>
      </c>
      <c r="BI919" s="83">
        <v>377</v>
      </c>
      <c r="BJ919" s="83">
        <v>16</v>
      </c>
      <c r="BK919" s="77">
        <f t="shared" si="740"/>
        <v>659</v>
      </c>
      <c r="BL919" s="83">
        <f t="shared" si="721"/>
        <v>10</v>
      </c>
      <c r="BM919" s="84">
        <v>17</v>
      </c>
      <c r="BN919" s="83">
        <f t="shared" si="722"/>
        <v>25</v>
      </c>
      <c r="BO919" s="83">
        <f t="shared" si="723"/>
        <v>51</v>
      </c>
      <c r="BP919" s="83">
        <f t="shared" si="724"/>
        <v>194</v>
      </c>
      <c r="BQ919" s="83">
        <f t="shared" si="725"/>
        <v>336</v>
      </c>
      <c r="BR919" s="83">
        <f t="shared" si="726"/>
        <v>14</v>
      </c>
      <c r="BS919" s="77">
        <f t="shared" si="741"/>
        <v>595</v>
      </c>
      <c r="BT919" s="83">
        <f t="shared" si="727"/>
        <v>0</v>
      </c>
      <c r="BU919" s="77"/>
      <c r="BV919" s="83">
        <f t="shared" si="728"/>
        <v>0</v>
      </c>
      <c r="BW919" s="83">
        <f t="shared" si="729"/>
        <v>0</v>
      </c>
      <c r="BX919" s="83">
        <f t="shared" si="730"/>
        <v>0</v>
      </c>
      <c r="BY919" s="83">
        <f t="shared" si="731"/>
        <v>0</v>
      </c>
      <c r="BZ919" s="83">
        <f t="shared" si="732"/>
        <v>0</v>
      </c>
      <c r="CA919" s="77">
        <f t="shared" si="742"/>
        <v>0</v>
      </c>
      <c r="CC919" s="77"/>
      <c r="CI919" s="77">
        <f t="shared" si="743"/>
        <v>0</v>
      </c>
      <c r="CP919" s="77">
        <f t="shared" si="744"/>
        <v>0</v>
      </c>
      <c r="CQ919" s="85">
        <f t="shared" si="733"/>
        <v>3</v>
      </c>
      <c r="CR919" s="77"/>
      <c r="CS919" s="85">
        <f t="shared" si="702"/>
        <v>6</v>
      </c>
      <c r="CT919" s="85">
        <f t="shared" si="703"/>
        <v>0</v>
      </c>
      <c r="CU919" s="85">
        <f t="shared" si="704"/>
        <v>21</v>
      </c>
      <c r="CV919" s="85">
        <f t="shared" si="705"/>
        <v>41</v>
      </c>
      <c r="CW919" s="85">
        <f t="shared" si="701"/>
        <v>2</v>
      </c>
      <c r="CX919" s="77">
        <f t="shared" si="745"/>
        <v>64</v>
      </c>
      <c r="CY919" s="85">
        <v>3</v>
      </c>
      <c r="CZ919" s="85">
        <v>6</v>
      </c>
      <c r="DA919" s="85">
        <v>0</v>
      </c>
      <c r="DB919" s="85">
        <v>21</v>
      </c>
      <c r="DC919" s="85">
        <v>41</v>
      </c>
      <c r="DD919" s="85">
        <v>2</v>
      </c>
      <c r="ET919" s="85">
        <v>8</v>
      </c>
      <c r="EU919" s="85">
        <v>11</v>
      </c>
      <c r="EV919" s="85">
        <v>3</v>
      </c>
      <c r="EW919" s="85">
        <v>98</v>
      </c>
      <c r="EX919" s="85">
        <v>180</v>
      </c>
      <c r="EY919" s="85">
        <v>8</v>
      </c>
      <c r="EZ919" s="85">
        <v>2</v>
      </c>
      <c r="FA919" s="85">
        <v>14</v>
      </c>
      <c r="FB919" s="85">
        <v>48</v>
      </c>
      <c r="FC919" s="85">
        <v>96</v>
      </c>
      <c r="FD919" s="85">
        <v>156</v>
      </c>
      <c r="FE919" s="85">
        <v>6</v>
      </c>
      <c r="FL919" s="86">
        <f t="shared" si="746"/>
        <v>42.099999999999909</v>
      </c>
      <c r="FM919" s="99">
        <f t="shared" si="734"/>
        <v>2</v>
      </c>
      <c r="FN919" s="99">
        <f t="shared" si="735"/>
        <v>0</v>
      </c>
      <c r="FO919" s="100">
        <f t="shared" si="736"/>
        <v>0.34</v>
      </c>
      <c r="FP919" s="100">
        <f t="shared" si="737"/>
        <v>0</v>
      </c>
      <c r="FQ919" s="101">
        <v>1.9736842105263091E-2</v>
      </c>
      <c r="FR919" s="101">
        <v>-0.22009419152276294</v>
      </c>
      <c r="FS919" s="101">
        <v>2.2446689113356007E-3</v>
      </c>
      <c r="FT919" s="100" t="s">
        <v>2205</v>
      </c>
      <c r="FU919" s="100" t="s">
        <v>2365</v>
      </c>
      <c r="FV919" s="100" t="s">
        <v>2198</v>
      </c>
      <c r="FW919" s="100" t="s">
        <v>2262</v>
      </c>
      <c r="FX919" s="100" t="s">
        <v>2315</v>
      </c>
      <c r="FY919" s="100" t="s">
        <v>1670</v>
      </c>
      <c r="FZ919" s="100" t="s">
        <v>1606</v>
      </c>
      <c r="GA919" s="100" t="s">
        <v>1575</v>
      </c>
      <c r="GB919" s="100"/>
    </row>
    <row r="920" spans="1:184" ht="14.45" hidden="1" customHeight="1" x14ac:dyDescent="0.25">
      <c r="A920" s="32" t="s">
        <v>905</v>
      </c>
      <c r="B920" s="90" t="s">
        <v>906</v>
      </c>
      <c r="C920" s="41" t="str">
        <f>'[1]Özet tablo'!P919</f>
        <v>TUNCELİ</v>
      </c>
      <c r="D920" s="41"/>
      <c r="E920" s="41"/>
      <c r="F920" s="41"/>
      <c r="G920" s="91">
        <v>8</v>
      </c>
      <c r="H920" s="91">
        <v>21</v>
      </c>
      <c r="I920" s="91">
        <v>36</v>
      </c>
      <c r="J920" s="91">
        <v>65</v>
      </c>
      <c r="K920" s="92">
        <v>7</v>
      </c>
      <c r="L920" s="92">
        <v>37</v>
      </c>
      <c r="M920" s="92">
        <v>23</v>
      </c>
      <c r="N920" s="92">
        <v>67</v>
      </c>
      <c r="O920" s="93">
        <v>10</v>
      </c>
      <c r="P920" s="40"/>
      <c r="Q920" s="94">
        <f t="shared" si="699"/>
        <v>2</v>
      </c>
      <c r="R920" s="95">
        <f t="shared" si="700"/>
        <v>3.0769230769230771E-2</v>
      </c>
      <c r="S920" s="96">
        <v>79</v>
      </c>
      <c r="T920" s="96">
        <v>81</v>
      </c>
      <c r="U920" s="96">
        <v>57</v>
      </c>
      <c r="V920" s="96">
        <v>78</v>
      </c>
      <c r="W920" s="96">
        <v>138</v>
      </c>
      <c r="X920" s="96">
        <v>217</v>
      </c>
      <c r="Y920" s="73">
        <f t="shared" si="706"/>
        <v>8.8607594936708853</v>
      </c>
      <c r="Z920" s="73">
        <f t="shared" si="707"/>
        <v>45.679012345679013</v>
      </c>
      <c r="AA920" s="73">
        <f t="shared" si="708"/>
        <v>57.894736842105267</v>
      </c>
      <c r="AB920" s="73">
        <f t="shared" si="709"/>
        <v>50.724637681159422</v>
      </c>
      <c r="AC920" s="73">
        <f t="shared" si="710"/>
        <v>35.483870967741936</v>
      </c>
      <c r="AD920" s="97">
        <f t="shared" si="711"/>
        <v>68</v>
      </c>
      <c r="AE920" s="40">
        <f t="shared" si="712"/>
        <v>24</v>
      </c>
      <c r="AF920" s="98">
        <v>111</v>
      </c>
      <c r="AG920" s="98">
        <v>71</v>
      </c>
      <c r="AH920" s="98">
        <v>101</v>
      </c>
      <c r="AI920" s="98">
        <v>59</v>
      </c>
      <c r="AJ920" s="98">
        <v>22</v>
      </c>
      <c r="AK920" s="98">
        <v>17</v>
      </c>
      <c r="AL920" s="76">
        <v>3</v>
      </c>
      <c r="AM920" s="76">
        <v>4</v>
      </c>
      <c r="AN920" s="77">
        <v>8</v>
      </c>
      <c r="AO920" s="77">
        <v>25</v>
      </c>
      <c r="AP920" s="77">
        <v>27</v>
      </c>
      <c r="AQ920" s="77">
        <v>0</v>
      </c>
      <c r="AR920" s="77">
        <f t="shared" si="738"/>
        <v>60</v>
      </c>
      <c r="AS920" s="77">
        <v>3</v>
      </c>
      <c r="AT920" s="78">
        <v>8</v>
      </c>
      <c r="AU920" s="79">
        <v>12</v>
      </c>
      <c r="AV920" s="80">
        <f t="shared" si="713"/>
        <v>24.615384615384617</v>
      </c>
      <c r="AW920" s="80">
        <f t="shared" si="714"/>
        <v>30.625000000000004</v>
      </c>
      <c r="AX920" s="80">
        <f t="shared" si="715"/>
        <v>40.677966101694921</v>
      </c>
      <c r="AY920" s="81">
        <f t="shared" si="716"/>
        <v>11.267605633802818</v>
      </c>
      <c r="AZ920" s="81">
        <f t="shared" si="717"/>
        <v>24.752475247524753</v>
      </c>
      <c r="BA920" s="81">
        <f t="shared" si="718"/>
        <v>58.024691358024697</v>
      </c>
      <c r="BB920" s="81">
        <f t="shared" si="719"/>
        <v>39.560439560439562</v>
      </c>
      <c r="BC920" s="81">
        <f t="shared" si="720"/>
        <v>36.184210526315788</v>
      </c>
      <c r="BD920" s="82">
        <f t="shared" si="739"/>
        <v>34</v>
      </c>
      <c r="BE920" s="83">
        <v>3</v>
      </c>
      <c r="BF920" s="83">
        <v>4</v>
      </c>
      <c r="BG920" s="83">
        <v>9</v>
      </c>
      <c r="BH920" s="83">
        <v>23</v>
      </c>
      <c r="BI920" s="83">
        <v>31</v>
      </c>
      <c r="BJ920" s="83">
        <v>0</v>
      </c>
      <c r="BK920" s="77">
        <f t="shared" si="740"/>
        <v>63</v>
      </c>
      <c r="BL920" s="83">
        <f t="shared" si="721"/>
        <v>3</v>
      </c>
      <c r="BM920" s="84">
        <v>4</v>
      </c>
      <c r="BN920" s="83">
        <f t="shared" si="722"/>
        <v>4</v>
      </c>
      <c r="BO920" s="83">
        <f t="shared" si="723"/>
        <v>9</v>
      </c>
      <c r="BP920" s="83">
        <f t="shared" si="724"/>
        <v>23</v>
      </c>
      <c r="BQ920" s="83">
        <f t="shared" si="725"/>
        <v>31</v>
      </c>
      <c r="BR920" s="83">
        <f t="shared" si="726"/>
        <v>0</v>
      </c>
      <c r="BS920" s="77">
        <f t="shared" si="741"/>
        <v>63</v>
      </c>
      <c r="BT920" s="83">
        <f t="shared" si="727"/>
        <v>0</v>
      </c>
      <c r="BU920" s="77"/>
      <c r="BV920" s="83">
        <f t="shared" si="728"/>
        <v>0</v>
      </c>
      <c r="BW920" s="83">
        <f t="shared" si="729"/>
        <v>0</v>
      </c>
      <c r="BX920" s="83">
        <f t="shared" si="730"/>
        <v>0</v>
      </c>
      <c r="BY920" s="83">
        <f t="shared" si="731"/>
        <v>0</v>
      </c>
      <c r="BZ920" s="83">
        <f t="shared" si="732"/>
        <v>0</v>
      </c>
      <c r="CA920" s="77">
        <f t="shared" si="742"/>
        <v>0</v>
      </c>
      <c r="CC920" s="77"/>
      <c r="CI920" s="77">
        <f t="shared" si="743"/>
        <v>0</v>
      </c>
      <c r="CP920" s="77">
        <f t="shared" si="744"/>
        <v>0</v>
      </c>
      <c r="CQ920" s="85">
        <f t="shared" si="733"/>
        <v>0</v>
      </c>
      <c r="CR920" s="77"/>
      <c r="CS920" s="85">
        <f t="shared" si="702"/>
        <v>0</v>
      </c>
      <c r="CT920" s="85">
        <f t="shared" si="703"/>
        <v>0</v>
      </c>
      <c r="CU920" s="85">
        <f t="shared" si="704"/>
        <v>0</v>
      </c>
      <c r="CV920" s="85">
        <f t="shared" si="705"/>
        <v>0</v>
      </c>
      <c r="CW920" s="85">
        <f t="shared" si="701"/>
        <v>0</v>
      </c>
      <c r="CX920" s="77">
        <f t="shared" si="745"/>
        <v>0</v>
      </c>
      <c r="ET920" s="85">
        <v>2</v>
      </c>
      <c r="EU920" s="85">
        <v>2</v>
      </c>
      <c r="EV920" s="85">
        <v>2</v>
      </c>
      <c r="EW920" s="85">
        <v>7</v>
      </c>
      <c r="EX920" s="85">
        <v>13</v>
      </c>
      <c r="EY920" s="85">
        <v>0</v>
      </c>
      <c r="EZ920" s="85">
        <v>1</v>
      </c>
      <c r="FA920" s="85">
        <v>2</v>
      </c>
      <c r="FB920" s="85">
        <v>7</v>
      </c>
      <c r="FC920" s="85">
        <v>16</v>
      </c>
      <c r="FD920" s="85">
        <v>18</v>
      </c>
      <c r="FE920" s="85">
        <v>0</v>
      </c>
      <c r="FL920" s="86">
        <f t="shared" si="746"/>
        <v>52</v>
      </c>
      <c r="FM920" s="99">
        <f t="shared" si="734"/>
        <v>2</v>
      </c>
      <c r="FN920" s="99">
        <f t="shared" si="735"/>
        <v>0</v>
      </c>
      <c r="FO920" s="100">
        <f t="shared" si="736"/>
        <v>0.34</v>
      </c>
      <c r="FP920" s="100">
        <f t="shared" si="737"/>
        <v>0</v>
      </c>
      <c r="FQ920" s="101">
        <v>-3.0860283238215873E-2</v>
      </c>
      <c r="FR920" s="101">
        <v>5.6905370843989736E-2</v>
      </c>
      <c r="FS920" s="101">
        <v>-9.8502758077226166E-2</v>
      </c>
      <c r="FT920" s="100" t="s">
        <v>1522</v>
      </c>
      <c r="FU920" s="100" t="s">
        <v>2347</v>
      </c>
      <c r="FV920" s="100" t="s">
        <v>1709</v>
      </c>
      <c r="FW920" s="100" t="s">
        <v>1528</v>
      </c>
      <c r="FX920" s="100" t="s">
        <v>1671</v>
      </c>
      <c r="FY920" s="100" t="s">
        <v>2294</v>
      </c>
      <c r="FZ920" s="100" t="s">
        <v>1928</v>
      </c>
      <c r="GA920" s="100" t="s">
        <v>2156</v>
      </c>
      <c r="GB920" s="100"/>
    </row>
    <row r="921" spans="1:184" ht="12.75" hidden="1" customHeight="1" x14ac:dyDescent="0.25">
      <c r="A921" s="32" t="s">
        <v>905</v>
      </c>
      <c r="B921" s="90" t="s">
        <v>907</v>
      </c>
      <c r="C921" s="41" t="str">
        <f>'[1]Özet tablo'!P920</f>
        <v>TUNCELİ</v>
      </c>
      <c r="D921" s="41"/>
      <c r="E921" s="41"/>
      <c r="F921" s="41"/>
      <c r="G921" s="91">
        <v>14</v>
      </c>
      <c r="H921" s="91">
        <v>33</v>
      </c>
      <c r="I921" s="91">
        <v>41</v>
      </c>
      <c r="J921" s="91">
        <v>88</v>
      </c>
      <c r="K921" s="92">
        <v>11</v>
      </c>
      <c r="L921" s="92">
        <v>19</v>
      </c>
      <c r="M921" s="92">
        <v>35</v>
      </c>
      <c r="N921" s="92">
        <v>65</v>
      </c>
      <c r="O921" s="93"/>
      <c r="P921" s="40">
        <v>8</v>
      </c>
      <c r="Q921" s="94">
        <f t="shared" ref="Q921:Q952" si="747">N921-J921</f>
        <v>-23</v>
      </c>
      <c r="R921" s="95">
        <f t="shared" ref="R921:R952" si="748">(N921-J921)/J921</f>
        <v>-0.26136363636363635</v>
      </c>
      <c r="S921" s="96">
        <v>44</v>
      </c>
      <c r="T921" s="96">
        <v>43</v>
      </c>
      <c r="U921" s="96">
        <v>44</v>
      </c>
      <c r="V921" s="96">
        <v>56</v>
      </c>
      <c r="W921" s="96">
        <v>87</v>
      </c>
      <c r="X921" s="96">
        <v>131</v>
      </c>
      <c r="Y921" s="73">
        <f t="shared" si="706"/>
        <v>25</v>
      </c>
      <c r="Z921" s="73">
        <f t="shared" si="707"/>
        <v>44.186046511627907</v>
      </c>
      <c r="AA921" s="73">
        <f t="shared" si="708"/>
        <v>61.363636363636367</v>
      </c>
      <c r="AB921" s="73">
        <f t="shared" si="709"/>
        <v>52.873563218390807</v>
      </c>
      <c r="AC921" s="73">
        <f t="shared" si="710"/>
        <v>43.511450381679388</v>
      </c>
      <c r="AD921" s="97">
        <f t="shared" si="711"/>
        <v>41</v>
      </c>
      <c r="AE921" s="40">
        <f t="shared" si="712"/>
        <v>17</v>
      </c>
      <c r="AF921" s="98">
        <v>47</v>
      </c>
      <c r="AG921" s="98">
        <v>36</v>
      </c>
      <c r="AH921" s="98">
        <v>55</v>
      </c>
      <c r="AI921" s="98">
        <v>34</v>
      </c>
      <c r="AJ921" s="98">
        <v>13</v>
      </c>
      <c r="AK921" s="98">
        <v>14</v>
      </c>
      <c r="AL921" s="76">
        <v>1</v>
      </c>
      <c r="AM921" s="76">
        <v>2</v>
      </c>
      <c r="AN921" s="77">
        <v>9</v>
      </c>
      <c r="AO921" s="77">
        <v>31</v>
      </c>
      <c r="AP921" s="77">
        <v>23</v>
      </c>
      <c r="AQ921" s="77">
        <v>0</v>
      </c>
      <c r="AR921" s="77">
        <f t="shared" si="738"/>
        <v>63</v>
      </c>
      <c r="AS921" s="77">
        <v>2</v>
      </c>
      <c r="AT921" s="77"/>
      <c r="AU921" s="79">
        <v>3</v>
      </c>
      <c r="AV921" s="80">
        <f t="shared" si="713"/>
        <v>42.857142857142854</v>
      </c>
      <c r="AW921" s="80">
        <f t="shared" si="714"/>
        <v>58.426966292134829</v>
      </c>
      <c r="AX921" s="80">
        <f t="shared" si="715"/>
        <v>61.764705882352942</v>
      </c>
      <c r="AY921" s="81">
        <f t="shared" si="716"/>
        <v>25</v>
      </c>
      <c r="AZ921" s="81">
        <f t="shared" si="717"/>
        <v>56.36363636363636</v>
      </c>
      <c r="BA921" s="81">
        <f t="shared" si="718"/>
        <v>55.319148936170215</v>
      </c>
      <c r="BB921" s="81">
        <f t="shared" si="719"/>
        <v>55.882352941176471</v>
      </c>
      <c r="BC921" s="81">
        <f t="shared" si="720"/>
        <v>42.168674698795186</v>
      </c>
      <c r="BD921" s="82">
        <f t="shared" si="739"/>
        <v>21</v>
      </c>
      <c r="BE921" s="83">
        <v>1</v>
      </c>
      <c r="BF921" s="83">
        <v>4</v>
      </c>
      <c r="BG921" s="83">
        <v>7</v>
      </c>
      <c r="BH921" s="83">
        <v>34</v>
      </c>
      <c r="BI921" s="83">
        <v>27</v>
      </c>
      <c r="BJ921" s="83">
        <v>0</v>
      </c>
      <c r="BK921" s="77">
        <f t="shared" si="740"/>
        <v>68</v>
      </c>
      <c r="BL921" s="83">
        <f t="shared" si="721"/>
        <v>1</v>
      </c>
      <c r="BM921" s="84">
        <v>2</v>
      </c>
      <c r="BN921" s="83">
        <f t="shared" si="722"/>
        <v>4</v>
      </c>
      <c r="BO921" s="83">
        <f t="shared" si="723"/>
        <v>7</v>
      </c>
      <c r="BP921" s="83">
        <f t="shared" si="724"/>
        <v>34</v>
      </c>
      <c r="BQ921" s="83">
        <f t="shared" si="725"/>
        <v>27</v>
      </c>
      <c r="BR921" s="83">
        <f t="shared" si="726"/>
        <v>0</v>
      </c>
      <c r="BS921" s="77">
        <f t="shared" si="741"/>
        <v>68</v>
      </c>
      <c r="BT921" s="83">
        <f t="shared" si="727"/>
        <v>0</v>
      </c>
      <c r="BU921" s="77"/>
      <c r="BV921" s="83">
        <f t="shared" si="728"/>
        <v>0</v>
      </c>
      <c r="BW921" s="83">
        <f t="shared" si="729"/>
        <v>0</v>
      </c>
      <c r="BX921" s="83">
        <f t="shared" si="730"/>
        <v>0</v>
      </c>
      <c r="BY921" s="83">
        <f t="shared" si="731"/>
        <v>0</v>
      </c>
      <c r="BZ921" s="83">
        <f t="shared" si="732"/>
        <v>0</v>
      </c>
      <c r="CA921" s="77">
        <f t="shared" si="742"/>
        <v>0</v>
      </c>
      <c r="CC921" s="77"/>
      <c r="CI921" s="77">
        <f t="shared" si="743"/>
        <v>0</v>
      </c>
      <c r="CP921" s="77">
        <f t="shared" si="744"/>
        <v>0</v>
      </c>
      <c r="CQ921" s="85">
        <f t="shared" si="733"/>
        <v>0</v>
      </c>
      <c r="CR921" s="77"/>
      <c r="CS921" s="85">
        <f t="shared" si="702"/>
        <v>0</v>
      </c>
      <c r="CT921" s="85">
        <f t="shared" si="703"/>
        <v>0</v>
      </c>
      <c r="CU921" s="85">
        <f t="shared" si="704"/>
        <v>0</v>
      </c>
      <c r="CV921" s="85">
        <f t="shared" si="705"/>
        <v>0</v>
      </c>
      <c r="CW921" s="85">
        <f t="shared" si="701"/>
        <v>0</v>
      </c>
      <c r="CX921" s="77">
        <f t="shared" si="745"/>
        <v>0</v>
      </c>
      <c r="EZ921" s="85">
        <v>1</v>
      </c>
      <c r="FA921" s="85">
        <v>4</v>
      </c>
      <c r="FB921" s="85">
        <v>7</v>
      </c>
      <c r="FC921" s="85">
        <v>34</v>
      </c>
      <c r="FD921" s="85">
        <v>27</v>
      </c>
      <c r="FE921" s="85">
        <v>0</v>
      </c>
      <c r="FL921" s="86">
        <f t="shared" si="746"/>
        <v>8.2999999999999972</v>
      </c>
      <c r="FM921" s="99">
        <f t="shared" si="734"/>
        <v>0</v>
      </c>
      <c r="FN921" s="99">
        <f t="shared" si="735"/>
        <v>0</v>
      </c>
      <c r="FO921" s="100">
        <f t="shared" si="736"/>
        <v>0</v>
      </c>
      <c r="FP921" s="100">
        <f t="shared" si="737"/>
        <v>0</v>
      </c>
      <c r="FQ921" s="101">
        <v>-0.18237565296388822</v>
      </c>
      <c r="FR921" s="101">
        <v>-1.899473991817653E-3</v>
      </c>
      <c r="FS921" s="101">
        <v>0.17684210526315777</v>
      </c>
      <c r="FT921" s="100" t="s">
        <v>2338</v>
      </c>
      <c r="FU921" s="100" t="s">
        <v>2267</v>
      </c>
      <c r="FV921" s="100" t="s">
        <v>1724</v>
      </c>
      <c r="FW921" s="100" t="s">
        <v>1581</v>
      </c>
      <c r="FX921" s="100" t="s">
        <v>1962</v>
      </c>
      <c r="FY921" s="100" t="s">
        <v>2169</v>
      </c>
      <c r="FZ921" s="100" t="s">
        <v>2103</v>
      </c>
      <c r="GA921" s="100" t="s">
        <v>2014</v>
      </c>
      <c r="GB921" s="100"/>
    </row>
    <row r="922" spans="1:184" hidden="1" x14ac:dyDescent="0.25">
      <c r="A922" s="32" t="s">
        <v>905</v>
      </c>
      <c r="B922" s="90" t="s">
        <v>908</v>
      </c>
      <c r="C922" s="41" t="str">
        <f>'[1]Özet tablo'!P921</f>
        <v>TUNCELİ</v>
      </c>
      <c r="D922" s="41"/>
      <c r="E922" s="41"/>
      <c r="F922" s="41"/>
      <c r="G922" s="91">
        <v>14</v>
      </c>
      <c r="H922" s="91">
        <v>39</v>
      </c>
      <c r="I922" s="91">
        <v>35</v>
      </c>
      <c r="J922" s="91">
        <v>88</v>
      </c>
      <c r="K922" s="92">
        <v>16</v>
      </c>
      <c r="L922" s="92">
        <v>33</v>
      </c>
      <c r="M922" s="92">
        <v>29</v>
      </c>
      <c r="N922" s="92">
        <v>78</v>
      </c>
      <c r="O922" s="93">
        <v>2</v>
      </c>
      <c r="P922" s="40">
        <v>6</v>
      </c>
      <c r="Q922" s="94">
        <f t="shared" si="747"/>
        <v>-10</v>
      </c>
      <c r="R922" s="95">
        <f t="shared" si="748"/>
        <v>-0.11363636363636363</v>
      </c>
      <c r="S922" s="96">
        <v>45</v>
      </c>
      <c r="T922" s="96">
        <v>56</v>
      </c>
      <c r="U922" s="96">
        <v>43</v>
      </c>
      <c r="V922" s="96">
        <v>56</v>
      </c>
      <c r="W922" s="96">
        <v>99</v>
      </c>
      <c r="X922" s="96">
        <v>144</v>
      </c>
      <c r="Y922" s="73">
        <f t="shared" si="706"/>
        <v>35.555555555555557</v>
      </c>
      <c r="Z922" s="73">
        <f t="shared" si="707"/>
        <v>58.928571428571431</v>
      </c>
      <c r="AA922" s="73">
        <f t="shared" si="708"/>
        <v>58.139534883720934</v>
      </c>
      <c r="AB922" s="73">
        <f t="shared" si="709"/>
        <v>58.585858585858588</v>
      </c>
      <c r="AC922" s="73">
        <f t="shared" si="710"/>
        <v>51.388888888888886</v>
      </c>
      <c r="AD922" s="97">
        <f t="shared" si="711"/>
        <v>41</v>
      </c>
      <c r="AE922" s="40">
        <f t="shared" si="712"/>
        <v>18</v>
      </c>
      <c r="AF922" s="98">
        <v>60</v>
      </c>
      <c r="AG922" s="98">
        <v>62</v>
      </c>
      <c r="AH922" s="98">
        <v>61</v>
      </c>
      <c r="AI922" s="98">
        <v>40</v>
      </c>
      <c r="AJ922" s="98">
        <v>17</v>
      </c>
      <c r="AK922" s="98">
        <v>12</v>
      </c>
      <c r="AL922" s="76">
        <v>4</v>
      </c>
      <c r="AM922" s="76">
        <v>7</v>
      </c>
      <c r="AN922" s="77">
        <v>11</v>
      </c>
      <c r="AO922" s="77">
        <v>30</v>
      </c>
      <c r="AP922" s="77">
        <v>34</v>
      </c>
      <c r="AQ922" s="77">
        <v>1</v>
      </c>
      <c r="AR922" s="77">
        <f t="shared" si="738"/>
        <v>76</v>
      </c>
      <c r="AS922" s="77">
        <v>11</v>
      </c>
      <c r="AT922" s="77"/>
      <c r="AU922" s="79">
        <v>5</v>
      </c>
      <c r="AV922" s="80">
        <f t="shared" si="713"/>
        <v>34.313725490196077</v>
      </c>
      <c r="AW922" s="80">
        <f t="shared" si="714"/>
        <v>53.46534653465347</v>
      </c>
      <c r="AX922" s="80">
        <f t="shared" si="715"/>
        <v>60</v>
      </c>
      <c r="AY922" s="81">
        <f t="shared" si="716"/>
        <v>17.741935483870968</v>
      </c>
      <c r="AZ922" s="81">
        <f t="shared" si="717"/>
        <v>49.180327868852459</v>
      </c>
      <c r="BA922" s="81">
        <f t="shared" si="718"/>
        <v>68.421052631578945</v>
      </c>
      <c r="BB922" s="81">
        <f t="shared" si="719"/>
        <v>58.474576271186443</v>
      </c>
      <c r="BC922" s="81">
        <f t="shared" si="720"/>
        <v>42.016806722689076</v>
      </c>
      <c r="BD922" s="82">
        <f t="shared" si="739"/>
        <v>18</v>
      </c>
      <c r="BE922" s="83">
        <v>4</v>
      </c>
      <c r="BF922" s="83">
        <v>6</v>
      </c>
      <c r="BG922" s="83">
        <v>9</v>
      </c>
      <c r="BH922" s="83">
        <v>32</v>
      </c>
      <c r="BI922" s="83">
        <v>37</v>
      </c>
      <c r="BJ922" s="83">
        <v>1</v>
      </c>
      <c r="BK922" s="77">
        <f t="shared" si="740"/>
        <v>79</v>
      </c>
      <c r="BL922" s="83">
        <f t="shared" si="721"/>
        <v>4</v>
      </c>
      <c r="BM922" s="84">
        <v>7</v>
      </c>
      <c r="BN922" s="83">
        <f t="shared" si="722"/>
        <v>6</v>
      </c>
      <c r="BO922" s="83">
        <f t="shared" si="723"/>
        <v>9</v>
      </c>
      <c r="BP922" s="83">
        <f t="shared" si="724"/>
        <v>32</v>
      </c>
      <c r="BQ922" s="83">
        <f t="shared" si="725"/>
        <v>37</v>
      </c>
      <c r="BR922" s="83">
        <f t="shared" si="726"/>
        <v>1</v>
      </c>
      <c r="BS922" s="77">
        <f t="shared" si="741"/>
        <v>79</v>
      </c>
      <c r="BT922" s="83">
        <f t="shared" si="727"/>
        <v>0</v>
      </c>
      <c r="BU922" s="77"/>
      <c r="BV922" s="83">
        <f t="shared" si="728"/>
        <v>0</v>
      </c>
      <c r="BW922" s="83">
        <f t="shared" si="729"/>
        <v>0</v>
      </c>
      <c r="BX922" s="83">
        <f t="shared" si="730"/>
        <v>0</v>
      </c>
      <c r="BY922" s="83">
        <f t="shared" si="731"/>
        <v>0</v>
      </c>
      <c r="BZ922" s="83">
        <f t="shared" si="732"/>
        <v>0</v>
      </c>
      <c r="CA922" s="77">
        <f t="shared" si="742"/>
        <v>0</v>
      </c>
      <c r="CC922" s="77"/>
      <c r="CI922" s="77">
        <f t="shared" si="743"/>
        <v>0</v>
      </c>
      <c r="CP922" s="77">
        <f t="shared" si="744"/>
        <v>0</v>
      </c>
      <c r="CQ922" s="85">
        <f t="shared" si="733"/>
        <v>0</v>
      </c>
      <c r="CR922" s="77"/>
      <c r="CS922" s="85">
        <f t="shared" si="702"/>
        <v>0</v>
      </c>
      <c r="CT922" s="85">
        <f t="shared" si="703"/>
        <v>0</v>
      </c>
      <c r="CU922" s="85">
        <f t="shared" si="704"/>
        <v>0</v>
      </c>
      <c r="CV922" s="85">
        <f t="shared" si="705"/>
        <v>0</v>
      </c>
      <c r="CW922" s="85">
        <f t="shared" si="701"/>
        <v>0</v>
      </c>
      <c r="CX922" s="77">
        <f t="shared" si="745"/>
        <v>0</v>
      </c>
      <c r="ET922" s="85">
        <v>3</v>
      </c>
      <c r="EU922" s="85">
        <v>4</v>
      </c>
      <c r="EV922" s="85">
        <v>3</v>
      </c>
      <c r="EW922" s="85">
        <v>24</v>
      </c>
      <c r="EX922" s="85">
        <v>26</v>
      </c>
      <c r="EY922" s="85">
        <v>1</v>
      </c>
      <c r="EZ922" s="85">
        <v>1</v>
      </c>
      <c r="FA922" s="85">
        <v>2</v>
      </c>
      <c r="FB922" s="85">
        <v>6</v>
      </c>
      <c r="FC922" s="85">
        <v>8</v>
      </c>
      <c r="FD922" s="85">
        <v>11</v>
      </c>
      <c r="FE922" s="85">
        <v>0</v>
      </c>
      <c r="FL922" s="86">
        <f t="shared" si="746"/>
        <v>5.6999999999999886</v>
      </c>
      <c r="FM922" s="99">
        <f t="shared" si="734"/>
        <v>0</v>
      </c>
      <c r="FN922" s="99">
        <f t="shared" si="735"/>
        <v>0</v>
      </c>
      <c r="FO922" s="100">
        <f t="shared" si="736"/>
        <v>0</v>
      </c>
      <c r="FP922" s="100">
        <f t="shared" si="737"/>
        <v>0</v>
      </c>
      <c r="FQ922" s="101">
        <v>-8.1793133339525065E-2</v>
      </c>
      <c r="FR922" s="101">
        <v>-5.3542637802977536E-2</v>
      </c>
      <c r="FS922" s="101">
        <v>1.9670604090692854E-2</v>
      </c>
      <c r="FT922" s="100" t="s">
        <v>1784</v>
      </c>
      <c r="FU922" s="100" t="s">
        <v>1785</v>
      </c>
      <c r="FV922" s="100" t="s">
        <v>1786</v>
      </c>
      <c r="FW922" s="100" t="s">
        <v>1708</v>
      </c>
      <c r="FX922" s="100" t="s">
        <v>1637</v>
      </c>
      <c r="FY922" s="100" t="s">
        <v>1557</v>
      </c>
      <c r="FZ922" s="100" t="s">
        <v>1513</v>
      </c>
      <c r="GA922" s="100" t="s">
        <v>1684</v>
      </c>
      <c r="GB922" s="100"/>
    </row>
    <row r="923" spans="1:184" hidden="1" x14ac:dyDescent="0.25">
      <c r="A923" s="32" t="s">
        <v>905</v>
      </c>
      <c r="B923" s="90" t="s">
        <v>1066</v>
      </c>
      <c r="C923" s="41" t="str">
        <f>'[1]Özet tablo'!P922</f>
        <v>TUNCELİ</v>
      </c>
      <c r="D923" s="41"/>
      <c r="E923" s="41"/>
      <c r="F923" s="41"/>
      <c r="G923" s="91">
        <v>113</v>
      </c>
      <c r="H923" s="91">
        <v>280</v>
      </c>
      <c r="I923" s="91">
        <v>299</v>
      </c>
      <c r="J923" s="91">
        <v>692</v>
      </c>
      <c r="K923" s="92">
        <v>119</v>
      </c>
      <c r="L923" s="92">
        <v>275</v>
      </c>
      <c r="M923" s="92">
        <v>340</v>
      </c>
      <c r="N923" s="92">
        <v>734</v>
      </c>
      <c r="O923" s="93">
        <v>8</v>
      </c>
      <c r="P923" s="40">
        <v>76</v>
      </c>
      <c r="Q923" s="94">
        <f t="shared" si="747"/>
        <v>42</v>
      </c>
      <c r="R923" s="95">
        <f t="shared" si="748"/>
        <v>6.0693641618497107E-2</v>
      </c>
      <c r="S923" s="96">
        <v>374</v>
      </c>
      <c r="T923" s="96">
        <v>381</v>
      </c>
      <c r="U923" s="96">
        <v>309</v>
      </c>
      <c r="V923" s="96">
        <v>399</v>
      </c>
      <c r="W923" s="96">
        <v>690</v>
      </c>
      <c r="X923" s="96">
        <v>1064</v>
      </c>
      <c r="Y923" s="73">
        <f t="shared" si="706"/>
        <v>31.818181818181817</v>
      </c>
      <c r="Z923" s="73">
        <f t="shared" si="707"/>
        <v>72.178477690288716</v>
      </c>
      <c r="AA923" s="73">
        <f t="shared" si="708"/>
        <v>88.025889967637539</v>
      </c>
      <c r="AB923" s="73">
        <f t="shared" si="709"/>
        <v>79.275362318840578</v>
      </c>
      <c r="AC923" s="73">
        <f t="shared" si="710"/>
        <v>62.593984962406012</v>
      </c>
      <c r="AD923" s="97">
        <f t="shared" si="711"/>
        <v>143</v>
      </c>
      <c r="AE923" s="40">
        <f t="shared" si="712"/>
        <v>37</v>
      </c>
      <c r="AF923" s="98">
        <v>456</v>
      </c>
      <c r="AG923" s="98">
        <v>405</v>
      </c>
      <c r="AH923" s="98">
        <v>442</v>
      </c>
      <c r="AI923" s="98">
        <v>285</v>
      </c>
      <c r="AJ923" s="98">
        <v>86</v>
      </c>
      <c r="AK923" s="98">
        <v>87</v>
      </c>
      <c r="AL923" s="76">
        <v>10</v>
      </c>
      <c r="AM923" s="76">
        <v>37</v>
      </c>
      <c r="AN923" s="77">
        <v>113</v>
      </c>
      <c r="AO923" s="77">
        <v>277</v>
      </c>
      <c r="AP923" s="77">
        <v>314</v>
      </c>
      <c r="AQ923" s="77">
        <v>14</v>
      </c>
      <c r="AR923" s="77">
        <f t="shared" si="738"/>
        <v>718</v>
      </c>
      <c r="AS923" s="77">
        <v>84</v>
      </c>
      <c r="AT923" s="78">
        <v>3</v>
      </c>
      <c r="AU923" s="79">
        <v>16</v>
      </c>
      <c r="AV923" s="80">
        <f t="shared" si="713"/>
        <v>51.739130434782609</v>
      </c>
      <c r="AW923" s="80">
        <f t="shared" si="714"/>
        <v>71.664374140302613</v>
      </c>
      <c r="AX923" s="80">
        <f t="shared" si="715"/>
        <v>85.614035087719301</v>
      </c>
      <c r="AY923" s="81">
        <f t="shared" si="716"/>
        <v>27.901234567901234</v>
      </c>
      <c r="AZ923" s="81">
        <f t="shared" si="717"/>
        <v>62.66968325791855</v>
      </c>
      <c r="BA923" s="81">
        <f t="shared" si="718"/>
        <v>89.757412398921829</v>
      </c>
      <c r="BB923" s="81">
        <f t="shared" si="719"/>
        <v>75.030750307503084</v>
      </c>
      <c r="BC923" s="81">
        <f t="shared" si="720"/>
        <v>57.47422680412371</v>
      </c>
      <c r="BD923" s="82">
        <f t="shared" si="739"/>
        <v>38</v>
      </c>
      <c r="BE923" s="83">
        <v>10</v>
      </c>
      <c r="BF923" s="83">
        <v>46</v>
      </c>
      <c r="BG923" s="83">
        <v>113</v>
      </c>
      <c r="BH923" s="83">
        <v>273</v>
      </c>
      <c r="BI923" s="83">
        <v>318</v>
      </c>
      <c r="BJ923" s="83">
        <v>20</v>
      </c>
      <c r="BK923" s="77">
        <f t="shared" si="740"/>
        <v>724</v>
      </c>
      <c r="BL923" s="83">
        <f t="shared" si="721"/>
        <v>8</v>
      </c>
      <c r="BM923" s="84">
        <v>24</v>
      </c>
      <c r="BN923" s="83">
        <f t="shared" si="722"/>
        <v>33</v>
      </c>
      <c r="BO923" s="83">
        <f t="shared" si="723"/>
        <v>64</v>
      </c>
      <c r="BP923" s="83">
        <f t="shared" si="724"/>
        <v>204</v>
      </c>
      <c r="BQ923" s="83">
        <f t="shared" si="725"/>
        <v>253</v>
      </c>
      <c r="BR923" s="83">
        <f t="shared" si="726"/>
        <v>20</v>
      </c>
      <c r="BS923" s="77">
        <f t="shared" si="741"/>
        <v>541</v>
      </c>
      <c r="BT923" s="83">
        <f t="shared" si="727"/>
        <v>1</v>
      </c>
      <c r="BU923" s="77">
        <v>6</v>
      </c>
      <c r="BV923" s="83">
        <f t="shared" si="728"/>
        <v>6</v>
      </c>
      <c r="BW923" s="83">
        <f t="shared" si="729"/>
        <v>18</v>
      </c>
      <c r="BX923" s="83">
        <f t="shared" si="730"/>
        <v>20</v>
      </c>
      <c r="BY923" s="83">
        <f t="shared" si="731"/>
        <v>30</v>
      </c>
      <c r="BZ923" s="83">
        <f t="shared" si="732"/>
        <v>0</v>
      </c>
      <c r="CA923" s="77">
        <f t="shared" si="742"/>
        <v>68</v>
      </c>
      <c r="CB923" s="85">
        <v>1</v>
      </c>
      <c r="CC923" s="77">
        <v>7</v>
      </c>
      <c r="CD923" s="85">
        <v>7</v>
      </c>
      <c r="CE923" s="85">
        <v>31</v>
      </c>
      <c r="CF923" s="85">
        <v>49</v>
      </c>
      <c r="CG923" s="85">
        <v>35</v>
      </c>
      <c r="CH923" s="85">
        <v>0</v>
      </c>
      <c r="CI923" s="77">
        <f t="shared" si="743"/>
        <v>115</v>
      </c>
      <c r="CP923" s="77">
        <f t="shared" si="744"/>
        <v>0</v>
      </c>
      <c r="CQ923" s="85">
        <f t="shared" si="733"/>
        <v>0</v>
      </c>
      <c r="CR923" s="77"/>
      <c r="CS923" s="85">
        <f t="shared" si="702"/>
        <v>0</v>
      </c>
      <c r="CT923" s="85">
        <f t="shared" si="703"/>
        <v>0</v>
      </c>
      <c r="CU923" s="85">
        <f t="shared" si="704"/>
        <v>0</v>
      </c>
      <c r="CV923" s="85">
        <f t="shared" si="705"/>
        <v>0</v>
      </c>
      <c r="CW923" s="85">
        <f t="shared" si="701"/>
        <v>0</v>
      </c>
      <c r="CX923" s="77">
        <f t="shared" si="745"/>
        <v>0</v>
      </c>
      <c r="DP923" s="85">
        <v>1</v>
      </c>
      <c r="DQ923" s="85">
        <v>6</v>
      </c>
      <c r="DR923" s="85">
        <v>20</v>
      </c>
      <c r="DS923" s="85">
        <v>41</v>
      </c>
      <c r="DT923" s="85">
        <v>26</v>
      </c>
      <c r="DU923" s="85">
        <v>1</v>
      </c>
      <c r="DV923" s="85">
        <v>1</v>
      </c>
      <c r="DW923" s="85">
        <v>6</v>
      </c>
      <c r="DX923" s="85">
        <v>18</v>
      </c>
      <c r="DY923" s="85">
        <v>20</v>
      </c>
      <c r="DZ923" s="85">
        <v>30</v>
      </c>
      <c r="EA923" s="85">
        <v>0</v>
      </c>
      <c r="ET923" s="85">
        <v>4</v>
      </c>
      <c r="EU923" s="85">
        <v>8</v>
      </c>
      <c r="EV923" s="85">
        <v>12</v>
      </c>
      <c r="EW923" s="85">
        <v>36</v>
      </c>
      <c r="EX923" s="85">
        <v>65</v>
      </c>
      <c r="EY923" s="85">
        <v>5</v>
      </c>
      <c r="EZ923" s="85">
        <v>3</v>
      </c>
      <c r="FA923" s="85">
        <v>19</v>
      </c>
      <c r="FB923" s="85">
        <v>32</v>
      </c>
      <c r="FC923" s="85">
        <v>127</v>
      </c>
      <c r="FD923" s="85">
        <v>162</v>
      </c>
      <c r="FE923" s="85">
        <v>14</v>
      </c>
      <c r="FL923" s="86">
        <f t="shared" si="746"/>
        <v>0</v>
      </c>
      <c r="FM923" s="99">
        <f t="shared" si="734"/>
        <v>0</v>
      </c>
      <c r="FN923" s="99">
        <f t="shared" si="735"/>
        <v>0</v>
      </c>
      <c r="FO923" s="100">
        <f t="shared" si="736"/>
        <v>0</v>
      </c>
      <c r="FP923" s="100">
        <f t="shared" si="737"/>
        <v>0</v>
      </c>
      <c r="FQ923" s="101">
        <v>-0.18518518518518515</v>
      </c>
      <c r="FR923" s="101">
        <v>-0.24441132637853955</v>
      </c>
      <c r="FS923" s="101">
        <v>-0.1724137931034482</v>
      </c>
      <c r="FT923" s="100" t="s">
        <v>2321</v>
      </c>
      <c r="FU923" s="100" t="s">
        <v>2367</v>
      </c>
      <c r="FV923" s="100" t="s">
        <v>1936</v>
      </c>
      <c r="FW923" s="100" t="s">
        <v>1656</v>
      </c>
      <c r="FX923" s="100" t="s">
        <v>2231</v>
      </c>
      <c r="FY923" s="100" t="s">
        <v>2076</v>
      </c>
      <c r="FZ923" s="100" t="s">
        <v>2359</v>
      </c>
      <c r="GA923" s="100" t="s">
        <v>1471</v>
      </c>
      <c r="GB923" s="100"/>
    </row>
    <row r="924" spans="1:184" ht="14.45" hidden="1" customHeight="1" x14ac:dyDescent="0.25">
      <c r="A924" s="32" t="s">
        <v>905</v>
      </c>
      <c r="B924" s="90" t="s">
        <v>909</v>
      </c>
      <c r="C924" s="41" t="str">
        <f>'[1]Özet tablo'!P923</f>
        <v>TUNCELİ</v>
      </c>
      <c r="D924" s="41"/>
      <c r="E924" s="41"/>
      <c r="F924" s="41"/>
      <c r="G924" s="91">
        <v>6</v>
      </c>
      <c r="H924" s="91">
        <v>12</v>
      </c>
      <c r="I924" s="91">
        <v>11</v>
      </c>
      <c r="J924" s="91">
        <v>29</v>
      </c>
      <c r="K924" s="92">
        <v>3</v>
      </c>
      <c r="L924" s="92">
        <v>10</v>
      </c>
      <c r="M924" s="92">
        <v>9</v>
      </c>
      <c r="N924" s="92">
        <v>22</v>
      </c>
      <c r="O924" s="93">
        <v>5</v>
      </c>
      <c r="P924" s="40">
        <v>2</v>
      </c>
      <c r="Q924" s="94">
        <f t="shared" si="747"/>
        <v>-7</v>
      </c>
      <c r="R924" s="95">
        <f t="shared" si="748"/>
        <v>-0.2413793103448276</v>
      </c>
      <c r="S924" s="96">
        <v>16</v>
      </c>
      <c r="T924" s="96">
        <v>21</v>
      </c>
      <c r="U924" s="96">
        <v>18</v>
      </c>
      <c r="V924" s="96">
        <v>27</v>
      </c>
      <c r="W924" s="96">
        <v>39</v>
      </c>
      <c r="X924" s="96">
        <v>55</v>
      </c>
      <c r="Y924" s="73">
        <f t="shared" si="706"/>
        <v>18.75</v>
      </c>
      <c r="Z924" s="73">
        <f t="shared" si="707"/>
        <v>47.619047619047613</v>
      </c>
      <c r="AA924" s="73">
        <f t="shared" si="708"/>
        <v>66.666666666666657</v>
      </c>
      <c r="AB924" s="73">
        <f t="shared" si="709"/>
        <v>56.410256410256409</v>
      </c>
      <c r="AC924" s="73">
        <f t="shared" si="710"/>
        <v>45.454545454545453</v>
      </c>
      <c r="AD924" s="97">
        <f t="shared" si="711"/>
        <v>17</v>
      </c>
      <c r="AE924" s="40">
        <f t="shared" si="712"/>
        <v>6</v>
      </c>
      <c r="AF924" s="98">
        <v>28</v>
      </c>
      <c r="AG924" s="98">
        <v>25</v>
      </c>
      <c r="AH924" s="98">
        <v>32</v>
      </c>
      <c r="AI924" s="98">
        <v>19</v>
      </c>
      <c r="AJ924" s="98">
        <v>10</v>
      </c>
      <c r="AK924" s="98">
        <v>6</v>
      </c>
      <c r="AL924" s="76">
        <v>1</v>
      </c>
      <c r="AM924" s="76">
        <v>2</v>
      </c>
      <c r="AN924" s="77">
        <v>4</v>
      </c>
      <c r="AO924" s="77">
        <v>10</v>
      </c>
      <c r="AP924" s="77">
        <v>11</v>
      </c>
      <c r="AQ924" s="77">
        <v>0</v>
      </c>
      <c r="AR924" s="77">
        <f t="shared" si="738"/>
        <v>25</v>
      </c>
      <c r="AS924" s="77">
        <v>0</v>
      </c>
      <c r="AT924" s="77"/>
      <c r="AU924" s="79">
        <v>5</v>
      </c>
      <c r="AV924" s="80">
        <f t="shared" si="713"/>
        <v>34.090909090909086</v>
      </c>
      <c r="AW924" s="80">
        <f t="shared" si="714"/>
        <v>41.17647058823529</v>
      </c>
      <c r="AX924" s="80">
        <f t="shared" si="715"/>
        <v>57.894736842105267</v>
      </c>
      <c r="AY924" s="81">
        <f t="shared" si="716"/>
        <v>16</v>
      </c>
      <c r="AZ924" s="81">
        <f t="shared" si="717"/>
        <v>31.25</v>
      </c>
      <c r="BA924" s="81">
        <f t="shared" si="718"/>
        <v>55.172413793103445</v>
      </c>
      <c r="BB924" s="81">
        <f t="shared" si="719"/>
        <v>42.622950819672127</v>
      </c>
      <c r="BC924" s="81">
        <f t="shared" si="720"/>
        <v>37.037037037037038</v>
      </c>
      <c r="BD924" s="82">
        <f t="shared" si="739"/>
        <v>13</v>
      </c>
      <c r="BE924" s="83">
        <v>1</v>
      </c>
      <c r="BF924" s="83">
        <v>2</v>
      </c>
      <c r="BG924" s="83">
        <v>6</v>
      </c>
      <c r="BH924" s="83">
        <v>10</v>
      </c>
      <c r="BI924" s="83">
        <v>12</v>
      </c>
      <c r="BJ924" s="83">
        <v>0</v>
      </c>
      <c r="BK924" s="77">
        <f t="shared" si="740"/>
        <v>28</v>
      </c>
      <c r="BL924" s="83">
        <f t="shared" si="721"/>
        <v>1</v>
      </c>
      <c r="BM924" s="84">
        <v>2</v>
      </c>
      <c r="BN924" s="83">
        <f t="shared" si="722"/>
        <v>2</v>
      </c>
      <c r="BO924" s="83">
        <f t="shared" si="723"/>
        <v>6</v>
      </c>
      <c r="BP924" s="83">
        <f t="shared" si="724"/>
        <v>10</v>
      </c>
      <c r="BQ924" s="83">
        <f t="shared" si="725"/>
        <v>12</v>
      </c>
      <c r="BR924" s="83">
        <f t="shared" si="726"/>
        <v>0</v>
      </c>
      <c r="BS924" s="77">
        <f t="shared" si="741"/>
        <v>28</v>
      </c>
      <c r="BT924" s="83">
        <f t="shared" si="727"/>
        <v>0</v>
      </c>
      <c r="BU924" s="77"/>
      <c r="BV924" s="83">
        <f t="shared" si="728"/>
        <v>0</v>
      </c>
      <c r="BW924" s="83">
        <f t="shared" si="729"/>
        <v>0</v>
      </c>
      <c r="BX924" s="83">
        <f t="shared" si="730"/>
        <v>0</v>
      </c>
      <c r="BY924" s="83">
        <f t="shared" si="731"/>
        <v>0</v>
      </c>
      <c r="BZ924" s="83">
        <f t="shared" si="732"/>
        <v>0</v>
      </c>
      <c r="CA924" s="77">
        <f t="shared" si="742"/>
        <v>0</v>
      </c>
      <c r="CC924" s="77"/>
      <c r="CI924" s="77">
        <f t="shared" si="743"/>
        <v>0</v>
      </c>
      <c r="CP924" s="77">
        <f t="shared" si="744"/>
        <v>0</v>
      </c>
      <c r="CQ924" s="85">
        <f t="shared" si="733"/>
        <v>0</v>
      </c>
      <c r="CR924" s="77"/>
      <c r="CS924" s="85">
        <f t="shared" si="702"/>
        <v>0</v>
      </c>
      <c r="CT924" s="85">
        <f t="shared" si="703"/>
        <v>0</v>
      </c>
      <c r="CU924" s="85">
        <f t="shared" si="704"/>
        <v>0</v>
      </c>
      <c r="CV924" s="85">
        <f t="shared" si="705"/>
        <v>0</v>
      </c>
      <c r="CW924" s="85">
        <f t="shared" si="701"/>
        <v>0</v>
      </c>
      <c r="CX924" s="77">
        <f t="shared" si="745"/>
        <v>0</v>
      </c>
      <c r="EZ924" s="85">
        <v>1</v>
      </c>
      <c r="FA924" s="85">
        <v>2</v>
      </c>
      <c r="FB924" s="85">
        <v>6</v>
      </c>
      <c r="FC924" s="85">
        <v>10</v>
      </c>
      <c r="FD924" s="85">
        <v>12</v>
      </c>
      <c r="FE924" s="85">
        <v>0</v>
      </c>
      <c r="FL924" s="86">
        <f t="shared" si="746"/>
        <v>14.699999999999996</v>
      </c>
      <c r="FM924" s="99">
        <f t="shared" si="734"/>
        <v>0</v>
      </c>
      <c r="FN924" s="99">
        <f t="shared" si="735"/>
        <v>0</v>
      </c>
      <c r="FO924" s="100">
        <f t="shared" si="736"/>
        <v>0</v>
      </c>
      <c r="FP924" s="100">
        <f t="shared" si="737"/>
        <v>0</v>
      </c>
      <c r="FQ924" s="101">
        <v>2.3364485981308249E-3</v>
      </c>
      <c r="FR924" s="101">
        <v>0.10969387755102011</v>
      </c>
      <c r="FS924" s="101">
        <v>-2.2222222222222286E-2</v>
      </c>
      <c r="FT924" s="100" t="s">
        <v>2354</v>
      </c>
      <c r="FU924" s="100" t="s">
        <v>2334</v>
      </c>
      <c r="FV924" s="100" t="s">
        <v>2304</v>
      </c>
      <c r="FW924" s="100" t="s">
        <v>2246</v>
      </c>
      <c r="FX924" s="100" t="s">
        <v>2357</v>
      </c>
      <c r="FY924" s="100" t="s">
        <v>1493</v>
      </c>
      <c r="FZ924" s="100" t="s">
        <v>2026</v>
      </c>
      <c r="GA924" s="100" t="s">
        <v>1825</v>
      </c>
      <c r="GB924" s="100"/>
    </row>
    <row r="925" spans="1:184" ht="12.75" hidden="1" customHeight="1" x14ac:dyDescent="0.25">
      <c r="A925" s="32" t="s">
        <v>905</v>
      </c>
      <c r="B925" s="90" t="s">
        <v>1074</v>
      </c>
      <c r="C925" s="41" t="str">
        <f>'[1]Özet tablo'!P924</f>
        <v>TUNCELİ</v>
      </c>
      <c r="D925" s="41"/>
      <c r="E925" s="41"/>
      <c r="F925" s="41"/>
      <c r="G925" s="91">
        <v>2</v>
      </c>
      <c r="H925" s="91">
        <v>18</v>
      </c>
      <c r="I925" s="91">
        <v>28</v>
      </c>
      <c r="J925" s="91">
        <v>48</v>
      </c>
      <c r="K925" s="92">
        <v>4</v>
      </c>
      <c r="L925" s="92">
        <v>23</v>
      </c>
      <c r="M925" s="92">
        <v>31</v>
      </c>
      <c r="N925" s="92">
        <v>58</v>
      </c>
      <c r="O925" s="93"/>
      <c r="P925" s="40">
        <v>10</v>
      </c>
      <c r="Q925" s="94">
        <f t="shared" si="747"/>
        <v>10</v>
      </c>
      <c r="R925" s="95">
        <f t="shared" si="748"/>
        <v>0.20833333333333334</v>
      </c>
      <c r="S925" s="96">
        <v>30</v>
      </c>
      <c r="T925" s="96">
        <v>59</v>
      </c>
      <c r="U925" s="96">
        <v>28</v>
      </c>
      <c r="V925" s="96">
        <v>36</v>
      </c>
      <c r="W925" s="96">
        <v>87</v>
      </c>
      <c r="X925" s="96">
        <v>117</v>
      </c>
      <c r="Y925" s="73">
        <f t="shared" si="706"/>
        <v>13.333333333333334</v>
      </c>
      <c r="Z925" s="73">
        <f t="shared" si="707"/>
        <v>38.983050847457626</v>
      </c>
      <c r="AA925" s="73">
        <f t="shared" si="708"/>
        <v>75</v>
      </c>
      <c r="AB925" s="73">
        <f t="shared" si="709"/>
        <v>50.574712643678168</v>
      </c>
      <c r="AC925" s="73">
        <f t="shared" si="710"/>
        <v>41.025641025641022</v>
      </c>
      <c r="AD925" s="97">
        <f t="shared" si="711"/>
        <v>43</v>
      </c>
      <c r="AE925" s="40">
        <f t="shared" si="712"/>
        <v>7</v>
      </c>
      <c r="AF925" s="98">
        <v>43</v>
      </c>
      <c r="AG925" s="98">
        <v>47</v>
      </c>
      <c r="AH925" s="98">
        <v>38</v>
      </c>
      <c r="AI925" s="98">
        <v>50</v>
      </c>
      <c r="AJ925" s="98">
        <v>10</v>
      </c>
      <c r="AK925" s="98">
        <v>10</v>
      </c>
      <c r="AL925" s="76">
        <v>2</v>
      </c>
      <c r="AM925" s="76">
        <v>4</v>
      </c>
      <c r="AN925" s="77">
        <v>0</v>
      </c>
      <c r="AO925" s="77">
        <v>11</v>
      </c>
      <c r="AP925" s="77">
        <v>43</v>
      </c>
      <c r="AQ925" s="77">
        <v>0</v>
      </c>
      <c r="AR925" s="77">
        <f t="shared" si="738"/>
        <v>54</v>
      </c>
      <c r="AS925" s="77">
        <v>6</v>
      </c>
      <c r="AT925" s="77"/>
      <c r="AU925" s="79">
        <v>1</v>
      </c>
      <c r="AV925" s="80">
        <f t="shared" si="713"/>
        <v>38.144329896907216</v>
      </c>
      <c r="AW925" s="80">
        <f t="shared" si="714"/>
        <v>54.54545454545454</v>
      </c>
      <c r="AX925" s="80">
        <f t="shared" si="715"/>
        <v>74</v>
      </c>
      <c r="AY925" s="81">
        <f t="shared" si="716"/>
        <v>0</v>
      </c>
      <c r="AZ925" s="81">
        <f t="shared" si="717"/>
        <v>28.947368421052634</v>
      </c>
      <c r="BA925" s="81">
        <f t="shared" si="718"/>
        <v>73.333333333333329</v>
      </c>
      <c r="BB925" s="81">
        <f t="shared" si="719"/>
        <v>56.12244897959183</v>
      </c>
      <c r="BC925" s="81">
        <f t="shared" si="720"/>
        <v>41.121495327102799</v>
      </c>
      <c r="BD925" s="82">
        <f t="shared" si="739"/>
        <v>16</v>
      </c>
      <c r="BE925" s="83">
        <v>2</v>
      </c>
      <c r="BF925" s="83">
        <v>3</v>
      </c>
      <c r="BG925" s="83">
        <v>0</v>
      </c>
      <c r="BH925" s="83">
        <v>9</v>
      </c>
      <c r="BI925" s="83">
        <v>46</v>
      </c>
      <c r="BJ925" s="83">
        <v>1</v>
      </c>
      <c r="BK925" s="77">
        <f t="shared" si="740"/>
        <v>56</v>
      </c>
      <c r="BL925" s="83">
        <f t="shared" si="721"/>
        <v>2</v>
      </c>
      <c r="BM925" s="84">
        <v>4</v>
      </c>
      <c r="BN925" s="83">
        <f t="shared" si="722"/>
        <v>3</v>
      </c>
      <c r="BO925" s="83">
        <f t="shared" si="723"/>
        <v>0</v>
      </c>
      <c r="BP925" s="83">
        <f t="shared" si="724"/>
        <v>9</v>
      </c>
      <c r="BQ925" s="83">
        <f t="shared" si="725"/>
        <v>46</v>
      </c>
      <c r="BR925" s="83">
        <f t="shared" si="726"/>
        <v>1</v>
      </c>
      <c r="BS925" s="77">
        <f t="shared" si="741"/>
        <v>56</v>
      </c>
      <c r="BT925" s="83">
        <f t="shared" si="727"/>
        <v>0</v>
      </c>
      <c r="BU925" s="77"/>
      <c r="BV925" s="83">
        <f t="shared" si="728"/>
        <v>0</v>
      </c>
      <c r="BW925" s="83">
        <f t="shared" si="729"/>
        <v>0</v>
      </c>
      <c r="BX925" s="83">
        <f t="shared" si="730"/>
        <v>0</v>
      </c>
      <c r="BY925" s="83">
        <f t="shared" si="731"/>
        <v>0</v>
      </c>
      <c r="BZ925" s="83">
        <f t="shared" si="732"/>
        <v>0</v>
      </c>
      <c r="CA925" s="77">
        <f t="shared" si="742"/>
        <v>0</v>
      </c>
      <c r="CC925" s="77"/>
      <c r="CI925" s="77">
        <f t="shared" si="743"/>
        <v>0</v>
      </c>
      <c r="CP925" s="77">
        <f t="shared" si="744"/>
        <v>0</v>
      </c>
      <c r="CQ925" s="85">
        <f t="shared" si="733"/>
        <v>0</v>
      </c>
      <c r="CR925" s="77"/>
      <c r="CS925" s="85">
        <f t="shared" si="702"/>
        <v>0</v>
      </c>
      <c r="CT925" s="85">
        <f t="shared" si="703"/>
        <v>0</v>
      </c>
      <c r="CU925" s="85">
        <f t="shared" si="704"/>
        <v>0</v>
      </c>
      <c r="CV925" s="85">
        <f t="shared" si="705"/>
        <v>0</v>
      </c>
      <c r="CW925" s="85">
        <f t="shared" si="701"/>
        <v>0</v>
      </c>
      <c r="CX925" s="77">
        <f t="shared" si="745"/>
        <v>0</v>
      </c>
      <c r="ET925" s="85">
        <v>1</v>
      </c>
      <c r="EU925" s="85">
        <v>1</v>
      </c>
      <c r="EV925" s="85">
        <v>0</v>
      </c>
      <c r="EW925" s="85">
        <v>4</v>
      </c>
      <c r="EX925" s="85">
        <v>7</v>
      </c>
      <c r="EY925" s="85">
        <v>0</v>
      </c>
      <c r="EZ925" s="85">
        <v>1</v>
      </c>
      <c r="FA925" s="85">
        <v>2</v>
      </c>
      <c r="FB925" s="85">
        <v>0</v>
      </c>
      <c r="FC925" s="85">
        <v>5</v>
      </c>
      <c r="FD925" s="85">
        <v>39</v>
      </c>
      <c r="FE925" s="85">
        <v>1</v>
      </c>
      <c r="FL925" s="86">
        <f t="shared" si="746"/>
        <v>7.5999999999999943</v>
      </c>
      <c r="FM925" s="99">
        <f t="shared" si="734"/>
        <v>0</v>
      </c>
      <c r="FN925" s="99">
        <f t="shared" si="735"/>
        <v>0</v>
      </c>
      <c r="FO925" s="100">
        <f t="shared" si="736"/>
        <v>0</v>
      </c>
      <c r="FP925" s="100">
        <f t="shared" si="737"/>
        <v>0</v>
      </c>
      <c r="FQ925" s="101">
        <v>-0.11204434332187618</v>
      </c>
      <c r="FR925" s="101">
        <v>-0.11638321995464862</v>
      </c>
      <c r="FS925" s="101">
        <v>-8.7209302325583233E-3</v>
      </c>
      <c r="FT925" s="100" t="s">
        <v>1937</v>
      </c>
      <c r="FU925" s="100" t="s">
        <v>1534</v>
      </c>
      <c r="FV925" s="100" t="s">
        <v>2173</v>
      </c>
      <c r="FW925" s="100" t="s">
        <v>1526</v>
      </c>
      <c r="FX925" s="100" t="s">
        <v>2021</v>
      </c>
      <c r="FY925" s="100" t="s">
        <v>1739</v>
      </c>
      <c r="FZ925" s="100" t="s">
        <v>1736</v>
      </c>
      <c r="GA925" s="100" t="s">
        <v>1927</v>
      </c>
      <c r="GB925" s="100"/>
    </row>
    <row r="926" spans="1:184" ht="14.45" hidden="1" customHeight="1" x14ac:dyDescent="0.25">
      <c r="A926" s="32" t="s">
        <v>905</v>
      </c>
      <c r="B926" s="90" t="s">
        <v>910</v>
      </c>
      <c r="C926" s="41" t="str">
        <f>'[1]Özet tablo'!P925</f>
        <v>TUNCELİ</v>
      </c>
      <c r="D926" s="41"/>
      <c r="E926" s="41"/>
      <c r="F926" s="41"/>
      <c r="G926" s="91">
        <v>35</v>
      </c>
      <c r="H926" s="91">
        <v>65</v>
      </c>
      <c r="I926" s="91">
        <v>65</v>
      </c>
      <c r="J926" s="91">
        <v>165</v>
      </c>
      <c r="K926" s="92">
        <v>42</v>
      </c>
      <c r="L926" s="92">
        <v>76</v>
      </c>
      <c r="M926" s="92">
        <v>69</v>
      </c>
      <c r="N926" s="92">
        <v>187</v>
      </c>
      <c r="O926" s="93">
        <v>6</v>
      </c>
      <c r="P926" s="40">
        <v>11</v>
      </c>
      <c r="Q926" s="94">
        <f t="shared" si="747"/>
        <v>22</v>
      </c>
      <c r="R926" s="95">
        <f t="shared" si="748"/>
        <v>0.13333333333333333</v>
      </c>
      <c r="S926" s="96">
        <v>101</v>
      </c>
      <c r="T926" s="96">
        <v>130</v>
      </c>
      <c r="U926" s="96">
        <v>88</v>
      </c>
      <c r="V926" s="96">
        <v>117</v>
      </c>
      <c r="W926" s="96">
        <v>218</v>
      </c>
      <c r="X926" s="96">
        <v>319</v>
      </c>
      <c r="Y926" s="73">
        <f t="shared" si="706"/>
        <v>41.584158415841586</v>
      </c>
      <c r="Z926" s="73">
        <f t="shared" si="707"/>
        <v>58.461538461538467</v>
      </c>
      <c r="AA926" s="73">
        <f t="shared" si="708"/>
        <v>72.727272727272734</v>
      </c>
      <c r="AB926" s="73">
        <f t="shared" si="709"/>
        <v>64.22018348623854</v>
      </c>
      <c r="AC926" s="73">
        <f t="shared" si="710"/>
        <v>57.053291536050153</v>
      </c>
      <c r="AD926" s="97">
        <f t="shared" si="711"/>
        <v>78</v>
      </c>
      <c r="AE926" s="40">
        <f t="shared" si="712"/>
        <v>24</v>
      </c>
      <c r="AF926" s="98">
        <v>127</v>
      </c>
      <c r="AG926" s="98">
        <v>98</v>
      </c>
      <c r="AH926" s="98">
        <v>123</v>
      </c>
      <c r="AI926" s="98">
        <v>98</v>
      </c>
      <c r="AJ926" s="98">
        <v>31</v>
      </c>
      <c r="AK926" s="98">
        <v>18</v>
      </c>
      <c r="AL926" s="76">
        <v>3</v>
      </c>
      <c r="AM926" s="76">
        <v>6</v>
      </c>
      <c r="AN926" s="77">
        <v>22</v>
      </c>
      <c r="AO926" s="77">
        <v>50</v>
      </c>
      <c r="AP926" s="77">
        <v>74</v>
      </c>
      <c r="AQ926" s="77">
        <v>0</v>
      </c>
      <c r="AR926" s="77">
        <f t="shared" si="738"/>
        <v>146</v>
      </c>
      <c r="AS926" s="77">
        <v>14</v>
      </c>
      <c r="AT926" s="78">
        <v>6</v>
      </c>
      <c r="AU926" s="79">
        <v>13</v>
      </c>
      <c r="AV926" s="80">
        <f t="shared" si="713"/>
        <v>41.836734693877553</v>
      </c>
      <c r="AW926" s="80">
        <f t="shared" si="714"/>
        <v>49.773755656108598</v>
      </c>
      <c r="AX926" s="80">
        <f t="shared" si="715"/>
        <v>61.224489795918366</v>
      </c>
      <c r="AY926" s="81">
        <f t="shared" si="716"/>
        <v>22.448979591836736</v>
      </c>
      <c r="AZ926" s="81">
        <f t="shared" si="717"/>
        <v>40.650406504065039</v>
      </c>
      <c r="BA926" s="81">
        <f t="shared" si="718"/>
        <v>72.093023255813947</v>
      </c>
      <c r="BB926" s="81">
        <f t="shared" si="719"/>
        <v>56.746031746031747</v>
      </c>
      <c r="BC926" s="81">
        <f t="shared" si="720"/>
        <v>50.660792951541858</v>
      </c>
      <c r="BD926" s="82">
        <f t="shared" si="739"/>
        <v>36</v>
      </c>
      <c r="BE926" s="83">
        <v>4</v>
      </c>
      <c r="BF926" s="83">
        <v>10</v>
      </c>
      <c r="BG926" s="83">
        <v>21</v>
      </c>
      <c r="BH926" s="83">
        <v>59</v>
      </c>
      <c r="BI926" s="83">
        <v>82</v>
      </c>
      <c r="BJ926" s="83">
        <v>0</v>
      </c>
      <c r="BK926" s="77">
        <f t="shared" si="740"/>
        <v>162</v>
      </c>
      <c r="BL926" s="83">
        <f t="shared" si="721"/>
        <v>4</v>
      </c>
      <c r="BM926" s="84">
        <v>6</v>
      </c>
      <c r="BN926" s="83">
        <f t="shared" si="722"/>
        <v>10</v>
      </c>
      <c r="BO926" s="83">
        <f t="shared" si="723"/>
        <v>21</v>
      </c>
      <c r="BP926" s="83">
        <f t="shared" si="724"/>
        <v>59</v>
      </c>
      <c r="BQ926" s="83">
        <f t="shared" si="725"/>
        <v>82</v>
      </c>
      <c r="BR926" s="83">
        <f t="shared" si="726"/>
        <v>0</v>
      </c>
      <c r="BS926" s="77">
        <f t="shared" si="741"/>
        <v>162</v>
      </c>
      <c r="BT926" s="83">
        <f t="shared" si="727"/>
        <v>0</v>
      </c>
      <c r="BU926" s="77"/>
      <c r="BV926" s="83">
        <f t="shared" si="728"/>
        <v>0</v>
      </c>
      <c r="BW926" s="83">
        <f t="shared" si="729"/>
        <v>0</v>
      </c>
      <c r="BX926" s="83">
        <f t="shared" si="730"/>
        <v>0</v>
      </c>
      <c r="BY926" s="83">
        <f t="shared" si="731"/>
        <v>0</v>
      </c>
      <c r="BZ926" s="83">
        <f t="shared" si="732"/>
        <v>0</v>
      </c>
      <c r="CA926" s="77">
        <f t="shared" si="742"/>
        <v>0</v>
      </c>
      <c r="CC926" s="77"/>
      <c r="CI926" s="77">
        <f t="shared" si="743"/>
        <v>0</v>
      </c>
      <c r="CP926" s="77">
        <f t="shared" si="744"/>
        <v>0</v>
      </c>
      <c r="CQ926" s="85">
        <f t="shared" si="733"/>
        <v>0</v>
      </c>
      <c r="CR926" s="77"/>
      <c r="CS926" s="85">
        <f t="shared" si="702"/>
        <v>0</v>
      </c>
      <c r="CT926" s="85">
        <f t="shared" si="703"/>
        <v>0</v>
      </c>
      <c r="CU926" s="85">
        <f t="shared" si="704"/>
        <v>0</v>
      </c>
      <c r="CV926" s="85">
        <f t="shared" si="705"/>
        <v>0</v>
      </c>
      <c r="CW926" s="85">
        <f t="shared" si="701"/>
        <v>0</v>
      </c>
      <c r="CX926" s="77">
        <f t="shared" si="745"/>
        <v>0</v>
      </c>
      <c r="ET926" s="85">
        <v>3</v>
      </c>
      <c r="EU926" s="85">
        <v>3</v>
      </c>
      <c r="EV926" s="85">
        <v>2</v>
      </c>
      <c r="EW926" s="85">
        <v>24</v>
      </c>
      <c r="EX926" s="85">
        <v>11</v>
      </c>
      <c r="EY926" s="85">
        <v>0</v>
      </c>
      <c r="EZ926" s="85">
        <v>1</v>
      </c>
      <c r="FA926" s="85">
        <v>7</v>
      </c>
      <c r="FB926" s="85">
        <v>19</v>
      </c>
      <c r="FC926" s="85">
        <v>35</v>
      </c>
      <c r="FD926" s="85">
        <v>71</v>
      </c>
      <c r="FE926" s="85">
        <v>0</v>
      </c>
      <c r="FL926" s="86">
        <f t="shared" si="746"/>
        <v>24.699999999999989</v>
      </c>
      <c r="FM926" s="99">
        <f t="shared" si="734"/>
        <v>1</v>
      </c>
      <c r="FN926" s="99">
        <f t="shared" si="735"/>
        <v>0</v>
      </c>
      <c r="FO926" s="100">
        <f t="shared" si="736"/>
        <v>0.17</v>
      </c>
      <c r="FP926" s="100">
        <f t="shared" si="737"/>
        <v>0</v>
      </c>
      <c r="FQ926" s="101">
        <v>-3.2786885245901662E-2</v>
      </c>
      <c r="FR926" s="101">
        <v>-0.16795665634674922</v>
      </c>
      <c r="FS926" s="101">
        <v>0.32631578947368406</v>
      </c>
      <c r="FT926" s="100" t="s">
        <v>2326</v>
      </c>
      <c r="FU926" s="100" t="s">
        <v>1936</v>
      </c>
      <c r="FV926" s="100" t="s">
        <v>1435</v>
      </c>
      <c r="FW926" s="100" t="s">
        <v>1959</v>
      </c>
      <c r="FX926" s="100" t="s">
        <v>2001</v>
      </c>
      <c r="FY926" s="100" t="s">
        <v>2358</v>
      </c>
      <c r="FZ926" s="100" t="s">
        <v>1521</v>
      </c>
      <c r="GA926" s="100" t="s">
        <v>2290</v>
      </c>
      <c r="GB926" s="100"/>
    </row>
    <row r="927" spans="1:184" ht="12.75" hidden="1" customHeight="1" x14ac:dyDescent="0.25">
      <c r="A927" s="32" t="s">
        <v>905</v>
      </c>
      <c r="B927" s="90" t="s">
        <v>911</v>
      </c>
      <c r="C927" s="41" t="str">
        <f>'[1]Özet tablo'!P926</f>
        <v>TUNCELİ</v>
      </c>
      <c r="D927" s="41"/>
      <c r="E927" s="41"/>
      <c r="F927" s="41"/>
      <c r="G927" s="91">
        <v>0</v>
      </c>
      <c r="H927" s="91">
        <v>5</v>
      </c>
      <c r="I927" s="91">
        <v>7</v>
      </c>
      <c r="J927" s="91">
        <v>12</v>
      </c>
      <c r="K927" s="92">
        <v>3</v>
      </c>
      <c r="L927" s="92">
        <v>14</v>
      </c>
      <c r="M927" s="92">
        <v>5</v>
      </c>
      <c r="N927" s="92">
        <v>22</v>
      </c>
      <c r="O927" s="93"/>
      <c r="P927" s="40"/>
      <c r="Q927" s="94">
        <f t="shared" si="747"/>
        <v>10</v>
      </c>
      <c r="R927" s="95">
        <f t="shared" si="748"/>
        <v>0.83333333333333337</v>
      </c>
      <c r="S927" s="96">
        <v>16</v>
      </c>
      <c r="T927" s="96">
        <v>29</v>
      </c>
      <c r="U927" s="96">
        <v>14</v>
      </c>
      <c r="V927" s="96">
        <v>23</v>
      </c>
      <c r="W927" s="96">
        <v>43</v>
      </c>
      <c r="X927" s="96">
        <v>59</v>
      </c>
      <c r="Y927" s="73">
        <f t="shared" si="706"/>
        <v>18.75</v>
      </c>
      <c r="Z927" s="73">
        <f t="shared" si="707"/>
        <v>48.275862068965516</v>
      </c>
      <c r="AA927" s="73">
        <f t="shared" si="708"/>
        <v>35.714285714285715</v>
      </c>
      <c r="AB927" s="73">
        <f t="shared" si="709"/>
        <v>44.186046511627907</v>
      </c>
      <c r="AC927" s="73">
        <f t="shared" si="710"/>
        <v>37.288135593220339</v>
      </c>
      <c r="AD927" s="97">
        <f t="shared" si="711"/>
        <v>24</v>
      </c>
      <c r="AE927" s="40">
        <f t="shared" si="712"/>
        <v>9</v>
      </c>
      <c r="AF927" s="98">
        <v>30</v>
      </c>
      <c r="AG927" s="98">
        <v>23</v>
      </c>
      <c r="AH927" s="98">
        <v>30</v>
      </c>
      <c r="AI927" s="98">
        <v>25</v>
      </c>
      <c r="AJ927" s="98">
        <v>13</v>
      </c>
      <c r="AK927" s="98">
        <v>6</v>
      </c>
      <c r="AL927" s="76">
        <v>1</v>
      </c>
      <c r="AM927" s="76">
        <v>2</v>
      </c>
      <c r="AN927" s="77">
        <v>4</v>
      </c>
      <c r="AO927" s="77">
        <v>7</v>
      </c>
      <c r="AP927" s="77">
        <v>16</v>
      </c>
      <c r="AQ927" s="77">
        <v>0</v>
      </c>
      <c r="AR927" s="77">
        <f t="shared" si="738"/>
        <v>27</v>
      </c>
      <c r="AS927" s="77">
        <v>8</v>
      </c>
      <c r="AT927" s="78">
        <v>1</v>
      </c>
      <c r="AU927" s="79">
        <v>1</v>
      </c>
      <c r="AV927" s="80">
        <f t="shared" si="713"/>
        <v>25</v>
      </c>
      <c r="AW927" s="80">
        <f t="shared" si="714"/>
        <v>27.27272727272727</v>
      </c>
      <c r="AX927" s="80">
        <f t="shared" si="715"/>
        <v>32</v>
      </c>
      <c r="AY927" s="81">
        <f t="shared" si="716"/>
        <v>17.391304347826086</v>
      </c>
      <c r="AZ927" s="81">
        <f t="shared" si="717"/>
        <v>23.333333333333332</v>
      </c>
      <c r="BA927" s="81">
        <f t="shared" si="718"/>
        <v>47.368421052631575</v>
      </c>
      <c r="BB927" s="81">
        <f t="shared" si="719"/>
        <v>36.764705882352942</v>
      </c>
      <c r="BC927" s="81">
        <f t="shared" si="720"/>
        <v>36.065573770491802</v>
      </c>
      <c r="BD927" s="82">
        <f t="shared" si="739"/>
        <v>20</v>
      </c>
      <c r="BE927" s="83">
        <v>1</v>
      </c>
      <c r="BF927" s="83">
        <v>2</v>
      </c>
      <c r="BG927" s="83">
        <v>4</v>
      </c>
      <c r="BH927" s="83">
        <v>7</v>
      </c>
      <c r="BI927" s="83">
        <v>16</v>
      </c>
      <c r="BJ927" s="83">
        <v>0</v>
      </c>
      <c r="BK927" s="77">
        <f t="shared" si="740"/>
        <v>27</v>
      </c>
      <c r="BL927" s="83">
        <f t="shared" si="721"/>
        <v>1</v>
      </c>
      <c r="BM927" s="84">
        <v>2</v>
      </c>
      <c r="BN927" s="83">
        <f t="shared" si="722"/>
        <v>2</v>
      </c>
      <c r="BO927" s="83">
        <f t="shared" si="723"/>
        <v>4</v>
      </c>
      <c r="BP927" s="83">
        <f t="shared" si="724"/>
        <v>7</v>
      </c>
      <c r="BQ927" s="83">
        <f t="shared" si="725"/>
        <v>16</v>
      </c>
      <c r="BR927" s="83">
        <f t="shared" si="726"/>
        <v>0</v>
      </c>
      <c r="BS927" s="77">
        <f t="shared" si="741"/>
        <v>27</v>
      </c>
      <c r="BT927" s="83">
        <f t="shared" si="727"/>
        <v>0</v>
      </c>
      <c r="BU927" s="77"/>
      <c r="BV927" s="83">
        <f t="shared" si="728"/>
        <v>0</v>
      </c>
      <c r="BW927" s="83">
        <f t="shared" si="729"/>
        <v>0</v>
      </c>
      <c r="BX927" s="83">
        <f t="shared" si="730"/>
        <v>0</v>
      </c>
      <c r="BY927" s="83">
        <f t="shared" si="731"/>
        <v>0</v>
      </c>
      <c r="BZ927" s="83">
        <f t="shared" si="732"/>
        <v>0</v>
      </c>
      <c r="CA927" s="77">
        <f t="shared" si="742"/>
        <v>0</v>
      </c>
      <c r="CC927" s="77"/>
      <c r="CI927" s="77">
        <f t="shared" si="743"/>
        <v>0</v>
      </c>
      <c r="CP927" s="77">
        <f t="shared" si="744"/>
        <v>0</v>
      </c>
      <c r="CQ927" s="85">
        <f t="shared" si="733"/>
        <v>0</v>
      </c>
      <c r="CR927" s="77"/>
      <c r="CS927" s="85">
        <f t="shared" si="702"/>
        <v>0</v>
      </c>
      <c r="CT927" s="85">
        <f t="shared" si="703"/>
        <v>0</v>
      </c>
      <c r="CU927" s="85">
        <f t="shared" si="704"/>
        <v>0</v>
      </c>
      <c r="CV927" s="85">
        <f t="shared" si="705"/>
        <v>0</v>
      </c>
      <c r="CW927" s="85">
        <f t="shared" si="701"/>
        <v>0</v>
      </c>
      <c r="CX927" s="77">
        <f t="shared" si="745"/>
        <v>0</v>
      </c>
      <c r="EZ927" s="85">
        <v>1</v>
      </c>
      <c r="FA927" s="85">
        <v>2</v>
      </c>
      <c r="FB927" s="85">
        <v>4</v>
      </c>
      <c r="FC927" s="85">
        <v>7</v>
      </c>
      <c r="FD927" s="85">
        <v>16</v>
      </c>
      <c r="FE927" s="85">
        <v>0</v>
      </c>
      <c r="FL927" s="86">
        <f t="shared" si="746"/>
        <v>14.5</v>
      </c>
      <c r="FM927" s="99">
        <f t="shared" si="734"/>
        <v>0</v>
      </c>
      <c r="FN927" s="99">
        <f t="shared" si="735"/>
        <v>0</v>
      </c>
      <c r="FO927" s="100">
        <f t="shared" si="736"/>
        <v>0</v>
      </c>
      <c r="FP927" s="100">
        <f t="shared" si="737"/>
        <v>0</v>
      </c>
      <c r="FQ927" s="101">
        <v>0.40088832487309645</v>
      </c>
      <c r="FR927" s="101">
        <v>0.12769944725251978</v>
      </c>
      <c r="FS927" s="101">
        <v>0.13145391194171677</v>
      </c>
      <c r="FT927" s="100" t="s">
        <v>1597</v>
      </c>
      <c r="FU927" s="100" t="s">
        <v>2122</v>
      </c>
      <c r="FV927" s="100" t="s">
        <v>2112</v>
      </c>
      <c r="FW927" s="100" t="s">
        <v>2133</v>
      </c>
      <c r="FX927" s="100" t="s">
        <v>2267</v>
      </c>
      <c r="FY927" s="100" t="s">
        <v>1995</v>
      </c>
      <c r="FZ927" s="100" t="s">
        <v>2085</v>
      </c>
      <c r="GA927" s="100" t="s">
        <v>1629</v>
      </c>
      <c r="GB927" s="100"/>
    </row>
    <row r="928" spans="1:184" hidden="1" x14ac:dyDescent="0.25">
      <c r="A928" s="32" t="s">
        <v>912</v>
      </c>
      <c r="B928" s="90" t="s">
        <v>913</v>
      </c>
      <c r="C928" s="41" t="str">
        <f>'[1]Özet tablo'!P927</f>
        <v>UŞAK</v>
      </c>
      <c r="D928" s="41"/>
      <c r="E928" s="41"/>
      <c r="F928" s="41"/>
      <c r="G928" s="91">
        <v>10</v>
      </c>
      <c r="H928" s="91">
        <v>117</v>
      </c>
      <c r="I928" s="91">
        <v>229</v>
      </c>
      <c r="J928" s="91">
        <v>356</v>
      </c>
      <c r="K928" s="92">
        <v>22</v>
      </c>
      <c r="L928" s="92">
        <v>126</v>
      </c>
      <c r="M928" s="92">
        <v>277</v>
      </c>
      <c r="N928" s="92">
        <v>425</v>
      </c>
      <c r="O928" s="93">
        <v>27</v>
      </c>
      <c r="P928" s="40">
        <v>52</v>
      </c>
      <c r="Q928" s="94">
        <f t="shared" si="747"/>
        <v>69</v>
      </c>
      <c r="R928" s="95">
        <f t="shared" si="748"/>
        <v>0.19382022471910113</v>
      </c>
      <c r="S928" s="96">
        <v>338</v>
      </c>
      <c r="T928" s="96">
        <v>448</v>
      </c>
      <c r="U928" s="96">
        <v>376</v>
      </c>
      <c r="V928" s="96">
        <v>493</v>
      </c>
      <c r="W928" s="96">
        <v>824</v>
      </c>
      <c r="X928" s="96">
        <v>1162</v>
      </c>
      <c r="Y928" s="73">
        <f t="shared" si="706"/>
        <v>6.5088757396449708</v>
      </c>
      <c r="Z928" s="73">
        <f t="shared" si="707"/>
        <v>28.125</v>
      </c>
      <c r="AA928" s="73">
        <f t="shared" si="708"/>
        <v>67.021276595744681</v>
      </c>
      <c r="AB928" s="73">
        <f t="shared" si="709"/>
        <v>45.873786407766993</v>
      </c>
      <c r="AC928" s="73">
        <f t="shared" si="710"/>
        <v>34.42340791738382</v>
      </c>
      <c r="AD928" s="97">
        <f t="shared" si="711"/>
        <v>446</v>
      </c>
      <c r="AE928" s="40">
        <f t="shared" si="712"/>
        <v>124</v>
      </c>
      <c r="AF928" s="98">
        <v>425</v>
      </c>
      <c r="AG928" s="98">
        <v>337</v>
      </c>
      <c r="AH928" s="98">
        <v>444</v>
      </c>
      <c r="AI928" s="98">
        <v>331</v>
      </c>
      <c r="AJ928" s="98">
        <v>120</v>
      </c>
      <c r="AK928" s="98">
        <v>118</v>
      </c>
      <c r="AL928" s="76">
        <v>23</v>
      </c>
      <c r="AM928" s="76">
        <v>24</v>
      </c>
      <c r="AN928" s="77">
        <v>38</v>
      </c>
      <c r="AO928" s="77">
        <v>121</v>
      </c>
      <c r="AP928" s="77">
        <v>284</v>
      </c>
      <c r="AQ928" s="77">
        <v>18</v>
      </c>
      <c r="AR928" s="77">
        <f t="shared" si="738"/>
        <v>461</v>
      </c>
      <c r="AS928" s="77">
        <v>84</v>
      </c>
      <c r="AT928" s="78">
        <v>21</v>
      </c>
      <c r="AU928" s="79">
        <v>37</v>
      </c>
      <c r="AV928" s="80">
        <f t="shared" si="713"/>
        <v>38.323353293413177</v>
      </c>
      <c r="AW928" s="80">
        <f t="shared" si="714"/>
        <v>43.741935483870968</v>
      </c>
      <c r="AX928" s="80">
        <f t="shared" si="715"/>
        <v>65.861027190332322</v>
      </c>
      <c r="AY928" s="81">
        <f t="shared" si="716"/>
        <v>11.275964391691394</v>
      </c>
      <c r="AZ928" s="81">
        <f t="shared" si="717"/>
        <v>27.252252252252251</v>
      </c>
      <c r="BA928" s="81">
        <f t="shared" si="718"/>
        <v>75.831485587583146</v>
      </c>
      <c r="BB928" s="81">
        <f t="shared" si="719"/>
        <v>51.731843575418992</v>
      </c>
      <c r="BC928" s="81">
        <f t="shared" si="720"/>
        <v>48.223350253807105</v>
      </c>
      <c r="BD928" s="82">
        <f t="shared" si="739"/>
        <v>109</v>
      </c>
      <c r="BE928" s="83">
        <v>23</v>
      </c>
      <c r="BF928" s="83">
        <v>29</v>
      </c>
      <c r="BG928" s="83">
        <v>33</v>
      </c>
      <c r="BH928" s="83">
        <v>125</v>
      </c>
      <c r="BI928" s="83">
        <v>282</v>
      </c>
      <c r="BJ928" s="83">
        <v>28</v>
      </c>
      <c r="BK928" s="77">
        <f t="shared" si="740"/>
        <v>468</v>
      </c>
      <c r="BL928" s="83">
        <f t="shared" si="721"/>
        <v>22</v>
      </c>
      <c r="BM928" s="84">
        <v>23</v>
      </c>
      <c r="BN928" s="83">
        <f t="shared" si="722"/>
        <v>28</v>
      </c>
      <c r="BO928" s="83">
        <f t="shared" si="723"/>
        <v>22</v>
      </c>
      <c r="BP928" s="83">
        <f t="shared" si="724"/>
        <v>116</v>
      </c>
      <c r="BQ928" s="83">
        <f t="shared" si="725"/>
        <v>282</v>
      </c>
      <c r="BR928" s="83">
        <f t="shared" si="726"/>
        <v>28</v>
      </c>
      <c r="BS928" s="77">
        <f t="shared" si="741"/>
        <v>448</v>
      </c>
      <c r="BT928" s="83">
        <f t="shared" si="727"/>
        <v>0</v>
      </c>
      <c r="BU928" s="77"/>
      <c r="BV928" s="83">
        <f t="shared" si="728"/>
        <v>0</v>
      </c>
      <c r="BW928" s="83">
        <f t="shared" si="729"/>
        <v>0</v>
      </c>
      <c r="BX928" s="83">
        <f t="shared" si="730"/>
        <v>0</v>
      </c>
      <c r="BY928" s="83">
        <f t="shared" si="731"/>
        <v>0</v>
      </c>
      <c r="BZ928" s="83">
        <f t="shared" si="732"/>
        <v>0</v>
      </c>
      <c r="CA928" s="77">
        <f t="shared" si="742"/>
        <v>0</v>
      </c>
      <c r="CB928" s="85">
        <v>1</v>
      </c>
      <c r="CC928" s="77">
        <v>1</v>
      </c>
      <c r="CD928" s="85">
        <v>1</v>
      </c>
      <c r="CE928" s="85">
        <v>11</v>
      </c>
      <c r="CF928" s="85">
        <v>9</v>
      </c>
      <c r="CG928" s="85">
        <v>0</v>
      </c>
      <c r="CH928" s="85">
        <v>0</v>
      </c>
      <c r="CI928" s="77">
        <f t="shared" si="743"/>
        <v>20</v>
      </c>
      <c r="CP928" s="77">
        <f t="shared" si="744"/>
        <v>0</v>
      </c>
      <c r="CQ928" s="85">
        <f t="shared" si="733"/>
        <v>0</v>
      </c>
      <c r="CR928" s="77"/>
      <c r="CS928" s="85">
        <f t="shared" si="702"/>
        <v>0</v>
      </c>
      <c r="CT928" s="85">
        <f t="shared" si="703"/>
        <v>0</v>
      </c>
      <c r="CU928" s="85">
        <f t="shared" si="704"/>
        <v>0</v>
      </c>
      <c r="CV928" s="85">
        <f t="shared" si="705"/>
        <v>0</v>
      </c>
      <c r="CW928" s="85">
        <f t="shared" si="701"/>
        <v>0</v>
      </c>
      <c r="CX928" s="77">
        <f t="shared" si="745"/>
        <v>0</v>
      </c>
      <c r="ET928" s="85">
        <v>22</v>
      </c>
      <c r="EU928" s="85">
        <v>28</v>
      </c>
      <c r="EV928" s="85">
        <v>22</v>
      </c>
      <c r="EW928" s="85">
        <v>116</v>
      </c>
      <c r="EX928" s="85">
        <v>282</v>
      </c>
      <c r="EY928" s="85">
        <v>28</v>
      </c>
      <c r="FL928" s="86">
        <f t="shared" si="746"/>
        <v>98.5</v>
      </c>
      <c r="FM928" s="99">
        <f t="shared" si="734"/>
        <v>4</v>
      </c>
      <c r="FN928" s="99">
        <f t="shared" si="735"/>
        <v>0</v>
      </c>
      <c r="FO928" s="100">
        <f t="shared" si="736"/>
        <v>0.68</v>
      </c>
      <c r="FP928" s="100">
        <f t="shared" si="737"/>
        <v>0</v>
      </c>
      <c r="FQ928" s="101">
        <v>0.58169461441449877</v>
      </c>
      <c r="FR928" s="101">
        <v>0.19041656231738893</v>
      </c>
      <c r="FS928" s="101">
        <v>0.13977011494252867</v>
      </c>
      <c r="FT928" s="100" t="s">
        <v>1513</v>
      </c>
      <c r="FU928" s="100" t="s">
        <v>1860</v>
      </c>
      <c r="FV928" s="100" t="s">
        <v>1432</v>
      </c>
      <c r="FW928" s="100" t="s">
        <v>2188</v>
      </c>
      <c r="FX928" s="100" t="s">
        <v>2116</v>
      </c>
      <c r="FY928" s="100" t="s">
        <v>1834</v>
      </c>
      <c r="FZ928" s="100" t="s">
        <v>1950</v>
      </c>
      <c r="GA928" s="100" t="s">
        <v>2137</v>
      </c>
      <c r="GB928" s="100"/>
    </row>
    <row r="929" spans="1:184" hidden="1" x14ac:dyDescent="0.25">
      <c r="A929" s="32" t="s">
        <v>912</v>
      </c>
      <c r="B929" s="90" t="s">
        <v>914</v>
      </c>
      <c r="C929" s="41" t="str">
        <f>'[1]Özet tablo'!P928</f>
        <v>UŞAK</v>
      </c>
      <c r="D929" s="41"/>
      <c r="E929" s="41"/>
      <c r="F929" s="41"/>
      <c r="G929" s="91">
        <v>12</v>
      </c>
      <c r="H929" s="91">
        <v>72</v>
      </c>
      <c r="I929" s="91">
        <v>185</v>
      </c>
      <c r="J929" s="91">
        <v>269</v>
      </c>
      <c r="K929" s="92">
        <v>7</v>
      </c>
      <c r="L929" s="92">
        <v>90</v>
      </c>
      <c r="M929" s="92">
        <v>223</v>
      </c>
      <c r="N929" s="92">
        <v>320</v>
      </c>
      <c r="O929" s="93">
        <v>11</v>
      </c>
      <c r="P929" s="40">
        <v>60</v>
      </c>
      <c r="Q929" s="94">
        <f t="shared" si="747"/>
        <v>51</v>
      </c>
      <c r="R929" s="95">
        <f t="shared" si="748"/>
        <v>0.1895910780669145</v>
      </c>
      <c r="S929" s="96">
        <v>283</v>
      </c>
      <c r="T929" s="96">
        <v>361</v>
      </c>
      <c r="U929" s="96">
        <v>259</v>
      </c>
      <c r="V929" s="96">
        <v>362</v>
      </c>
      <c r="W929" s="96">
        <v>620</v>
      </c>
      <c r="X929" s="96">
        <v>903</v>
      </c>
      <c r="Y929" s="73">
        <f t="shared" si="706"/>
        <v>2.4734982332155475</v>
      </c>
      <c r="Z929" s="73">
        <f t="shared" si="707"/>
        <v>24.930747922437675</v>
      </c>
      <c r="AA929" s="73">
        <f t="shared" si="708"/>
        <v>67.181467181467184</v>
      </c>
      <c r="AB929" s="73">
        <f t="shared" si="709"/>
        <v>42.58064516129032</v>
      </c>
      <c r="AC929" s="73">
        <f t="shared" si="710"/>
        <v>30.011074197120706</v>
      </c>
      <c r="AD929" s="97">
        <f t="shared" si="711"/>
        <v>356</v>
      </c>
      <c r="AE929" s="40">
        <f t="shared" si="712"/>
        <v>85</v>
      </c>
      <c r="AF929" s="98">
        <v>357</v>
      </c>
      <c r="AG929" s="98">
        <v>282</v>
      </c>
      <c r="AH929" s="98">
        <v>376</v>
      </c>
      <c r="AI929" s="98">
        <v>249</v>
      </c>
      <c r="AJ929" s="98">
        <v>101</v>
      </c>
      <c r="AK929" s="98">
        <v>74</v>
      </c>
      <c r="AL929" s="76">
        <v>12</v>
      </c>
      <c r="AM929" s="76">
        <v>20</v>
      </c>
      <c r="AN929" s="77">
        <v>32</v>
      </c>
      <c r="AO929" s="77">
        <v>100</v>
      </c>
      <c r="AP929" s="77">
        <v>234</v>
      </c>
      <c r="AQ929" s="77">
        <v>10</v>
      </c>
      <c r="AR929" s="77">
        <f t="shared" si="738"/>
        <v>376</v>
      </c>
      <c r="AS929" s="77">
        <v>75</v>
      </c>
      <c r="AT929" s="78">
        <v>7</v>
      </c>
      <c r="AU929" s="79">
        <v>27</v>
      </c>
      <c r="AV929" s="80">
        <f t="shared" si="713"/>
        <v>37.853107344632768</v>
      </c>
      <c r="AW929" s="80">
        <f t="shared" si="714"/>
        <v>43.04</v>
      </c>
      <c r="AX929" s="80">
        <f t="shared" si="715"/>
        <v>67.871485943775099</v>
      </c>
      <c r="AY929" s="81">
        <f t="shared" si="716"/>
        <v>11.347517730496454</v>
      </c>
      <c r="AZ929" s="81">
        <f t="shared" si="717"/>
        <v>26.595744680851062</v>
      </c>
      <c r="BA929" s="81">
        <f t="shared" si="718"/>
        <v>76.571428571428569</v>
      </c>
      <c r="BB929" s="81">
        <f t="shared" si="719"/>
        <v>50.688705234159784</v>
      </c>
      <c r="BC929" s="81">
        <f t="shared" si="720"/>
        <v>47.468354430379748</v>
      </c>
      <c r="BD929" s="82">
        <f t="shared" si="739"/>
        <v>82</v>
      </c>
      <c r="BE929" s="83">
        <v>12</v>
      </c>
      <c r="BF929" s="83">
        <v>23</v>
      </c>
      <c r="BG929" s="83">
        <v>28</v>
      </c>
      <c r="BH929" s="83">
        <v>106</v>
      </c>
      <c r="BI929" s="83">
        <v>238</v>
      </c>
      <c r="BJ929" s="83">
        <v>15</v>
      </c>
      <c r="BK929" s="77">
        <f t="shared" si="740"/>
        <v>387</v>
      </c>
      <c r="BL929" s="83">
        <f t="shared" si="721"/>
        <v>11</v>
      </c>
      <c r="BM929" s="84">
        <v>18</v>
      </c>
      <c r="BN929" s="83">
        <f t="shared" si="722"/>
        <v>21</v>
      </c>
      <c r="BO929" s="83">
        <f t="shared" si="723"/>
        <v>21</v>
      </c>
      <c r="BP929" s="83">
        <f t="shared" si="724"/>
        <v>97</v>
      </c>
      <c r="BQ929" s="83">
        <f t="shared" si="725"/>
        <v>235</v>
      </c>
      <c r="BR929" s="83">
        <f t="shared" si="726"/>
        <v>15</v>
      </c>
      <c r="BS929" s="77">
        <f t="shared" si="741"/>
        <v>368</v>
      </c>
      <c r="BT929" s="83">
        <f t="shared" si="727"/>
        <v>0</v>
      </c>
      <c r="BU929" s="77"/>
      <c r="BV929" s="83">
        <f t="shared" si="728"/>
        <v>0</v>
      </c>
      <c r="BW929" s="83">
        <f t="shared" si="729"/>
        <v>0</v>
      </c>
      <c r="BX929" s="83">
        <f t="shared" si="730"/>
        <v>0</v>
      </c>
      <c r="BY929" s="83">
        <f t="shared" si="731"/>
        <v>0</v>
      </c>
      <c r="BZ929" s="83">
        <f t="shared" si="732"/>
        <v>0</v>
      </c>
      <c r="CA929" s="77">
        <f t="shared" si="742"/>
        <v>0</v>
      </c>
      <c r="CB929" s="85">
        <v>1</v>
      </c>
      <c r="CC929" s="77">
        <v>2</v>
      </c>
      <c r="CD929" s="85">
        <v>2</v>
      </c>
      <c r="CE929" s="85">
        <v>7</v>
      </c>
      <c r="CF929" s="85">
        <v>9</v>
      </c>
      <c r="CG929" s="85">
        <v>3</v>
      </c>
      <c r="CH929" s="85">
        <v>0</v>
      </c>
      <c r="CI929" s="77">
        <f t="shared" si="743"/>
        <v>19</v>
      </c>
      <c r="CP929" s="77">
        <f t="shared" si="744"/>
        <v>0</v>
      </c>
      <c r="CQ929" s="85">
        <f t="shared" si="733"/>
        <v>0</v>
      </c>
      <c r="CR929" s="77"/>
      <c r="CS929" s="85">
        <f t="shared" si="702"/>
        <v>0</v>
      </c>
      <c r="CT929" s="85">
        <f t="shared" si="703"/>
        <v>0</v>
      </c>
      <c r="CU929" s="85">
        <f t="shared" si="704"/>
        <v>0</v>
      </c>
      <c r="CV929" s="85">
        <f t="shared" si="705"/>
        <v>0</v>
      </c>
      <c r="CW929" s="85">
        <f t="shared" si="701"/>
        <v>0</v>
      </c>
      <c r="CX929" s="77">
        <f t="shared" si="745"/>
        <v>0</v>
      </c>
      <c r="ET929" s="85">
        <v>10</v>
      </c>
      <c r="EU929" s="85">
        <v>10</v>
      </c>
      <c r="EV929" s="85">
        <v>1</v>
      </c>
      <c r="EW929" s="85">
        <v>32</v>
      </c>
      <c r="EX929" s="85">
        <v>104</v>
      </c>
      <c r="EY929" s="85">
        <v>6</v>
      </c>
      <c r="EZ929" s="85">
        <v>1</v>
      </c>
      <c r="FA929" s="85">
        <v>11</v>
      </c>
      <c r="FB929" s="85">
        <v>20</v>
      </c>
      <c r="FC929" s="85">
        <v>65</v>
      </c>
      <c r="FD929" s="85">
        <v>131</v>
      </c>
      <c r="FE929" s="85">
        <v>9</v>
      </c>
      <c r="FL929" s="86">
        <f t="shared" si="746"/>
        <v>86.5</v>
      </c>
      <c r="FM929" s="99">
        <f t="shared" si="734"/>
        <v>4</v>
      </c>
      <c r="FN929" s="99">
        <f t="shared" si="735"/>
        <v>0</v>
      </c>
      <c r="FO929" s="100">
        <f t="shared" si="736"/>
        <v>0.68</v>
      </c>
      <c r="FP929" s="100">
        <f t="shared" si="737"/>
        <v>0</v>
      </c>
      <c r="FQ929" s="101">
        <v>-2.3344556677890094E-2</v>
      </c>
      <c r="FR929" s="101">
        <v>-9.4714980597912279E-2</v>
      </c>
      <c r="FS929" s="101">
        <v>0.15346632431364793</v>
      </c>
      <c r="FT929" s="100" t="s">
        <v>2140</v>
      </c>
      <c r="FU929" s="100" t="s">
        <v>2092</v>
      </c>
      <c r="FV929" s="100" t="s">
        <v>2048</v>
      </c>
      <c r="FW929" s="100" t="s">
        <v>1428</v>
      </c>
      <c r="FX929" s="100" t="s">
        <v>1767</v>
      </c>
      <c r="FY929" s="100" t="s">
        <v>1563</v>
      </c>
      <c r="FZ929" s="100" t="s">
        <v>1970</v>
      </c>
      <c r="GA929" s="100" t="s">
        <v>2033</v>
      </c>
      <c r="GB929" s="100"/>
    </row>
    <row r="930" spans="1:184" hidden="1" x14ac:dyDescent="0.25">
      <c r="A930" s="32" t="s">
        <v>912</v>
      </c>
      <c r="B930" s="90" t="s">
        <v>915</v>
      </c>
      <c r="C930" s="41" t="str">
        <f>'[1]Özet tablo'!P929</f>
        <v>UŞAK</v>
      </c>
      <c r="D930" s="41"/>
      <c r="E930" s="41"/>
      <c r="F930" s="41"/>
      <c r="G930" s="91">
        <v>7</v>
      </c>
      <c r="H930" s="91">
        <v>57</v>
      </c>
      <c r="I930" s="91">
        <v>76</v>
      </c>
      <c r="J930" s="91">
        <v>140</v>
      </c>
      <c r="K930" s="92">
        <v>3</v>
      </c>
      <c r="L930" s="92">
        <v>46</v>
      </c>
      <c r="M930" s="92">
        <v>71</v>
      </c>
      <c r="N930" s="92">
        <v>120</v>
      </c>
      <c r="O930" s="93">
        <v>5</v>
      </c>
      <c r="P930" s="40">
        <v>15</v>
      </c>
      <c r="Q930" s="94">
        <f t="shared" si="747"/>
        <v>-20</v>
      </c>
      <c r="R930" s="95">
        <f t="shared" si="748"/>
        <v>-0.14285714285714285</v>
      </c>
      <c r="S930" s="96">
        <v>65</v>
      </c>
      <c r="T930" s="96">
        <v>84</v>
      </c>
      <c r="U930" s="96">
        <v>80</v>
      </c>
      <c r="V930" s="96">
        <v>103</v>
      </c>
      <c r="W930" s="96">
        <v>164</v>
      </c>
      <c r="X930" s="96">
        <v>229</v>
      </c>
      <c r="Y930" s="73">
        <f t="shared" si="706"/>
        <v>4.6153846153846159</v>
      </c>
      <c r="Z930" s="73">
        <f t="shared" si="707"/>
        <v>54.761904761904766</v>
      </c>
      <c r="AA930" s="73">
        <f t="shared" si="708"/>
        <v>76.25</v>
      </c>
      <c r="AB930" s="73">
        <f t="shared" si="709"/>
        <v>65.243902439024396</v>
      </c>
      <c r="AC930" s="73">
        <f t="shared" si="710"/>
        <v>48.034934497816593</v>
      </c>
      <c r="AD930" s="97">
        <f t="shared" si="711"/>
        <v>57</v>
      </c>
      <c r="AE930" s="40">
        <f t="shared" si="712"/>
        <v>19</v>
      </c>
      <c r="AF930" s="98">
        <v>77</v>
      </c>
      <c r="AG930" s="98">
        <v>79</v>
      </c>
      <c r="AH930" s="98">
        <v>88</v>
      </c>
      <c r="AI930" s="98">
        <v>59</v>
      </c>
      <c r="AJ930" s="98">
        <v>24</v>
      </c>
      <c r="AK930" s="98">
        <v>26</v>
      </c>
      <c r="AL930" s="76">
        <v>7</v>
      </c>
      <c r="AM930" s="76">
        <v>8</v>
      </c>
      <c r="AN930" s="77">
        <v>3</v>
      </c>
      <c r="AO930" s="77">
        <v>28</v>
      </c>
      <c r="AP930" s="77">
        <v>66</v>
      </c>
      <c r="AQ930" s="77">
        <v>6</v>
      </c>
      <c r="AR930" s="77">
        <f t="shared" si="738"/>
        <v>103</v>
      </c>
      <c r="AS930" s="77">
        <v>23</v>
      </c>
      <c r="AT930" s="78">
        <v>2</v>
      </c>
      <c r="AU930" s="79">
        <v>5</v>
      </c>
      <c r="AV930" s="80">
        <f t="shared" si="713"/>
        <v>37.681159420289859</v>
      </c>
      <c r="AW930" s="80">
        <f t="shared" si="714"/>
        <v>52.380952380952387</v>
      </c>
      <c r="AX930" s="80">
        <f t="shared" si="715"/>
        <v>83.050847457627114</v>
      </c>
      <c r="AY930" s="81">
        <f t="shared" si="716"/>
        <v>3.79746835443038</v>
      </c>
      <c r="AZ930" s="81">
        <f t="shared" si="717"/>
        <v>31.818181818181817</v>
      </c>
      <c r="BA930" s="81">
        <f t="shared" si="718"/>
        <v>87.951807228915655</v>
      </c>
      <c r="BB930" s="81">
        <f t="shared" si="719"/>
        <v>59.064327485380119</v>
      </c>
      <c r="BC930" s="81">
        <f t="shared" si="720"/>
        <v>46.913580246913575</v>
      </c>
      <c r="BD930" s="82">
        <f t="shared" si="739"/>
        <v>10</v>
      </c>
      <c r="BE930" s="83">
        <v>7</v>
      </c>
      <c r="BF930" s="83">
        <v>8</v>
      </c>
      <c r="BG930" s="83">
        <v>3</v>
      </c>
      <c r="BH930" s="83">
        <v>26</v>
      </c>
      <c r="BI930" s="83">
        <v>65</v>
      </c>
      <c r="BJ930" s="83">
        <v>9</v>
      </c>
      <c r="BK930" s="77">
        <f t="shared" si="740"/>
        <v>103</v>
      </c>
      <c r="BL930" s="83">
        <f t="shared" si="721"/>
        <v>7</v>
      </c>
      <c r="BM930" s="84">
        <v>8</v>
      </c>
      <c r="BN930" s="83">
        <f t="shared" si="722"/>
        <v>8</v>
      </c>
      <c r="BO930" s="83">
        <f t="shared" si="723"/>
        <v>3</v>
      </c>
      <c r="BP930" s="83">
        <f t="shared" si="724"/>
        <v>26</v>
      </c>
      <c r="BQ930" s="83">
        <f t="shared" si="725"/>
        <v>65</v>
      </c>
      <c r="BR930" s="83">
        <f t="shared" si="726"/>
        <v>9</v>
      </c>
      <c r="BS930" s="77">
        <f t="shared" si="741"/>
        <v>103</v>
      </c>
      <c r="BT930" s="83">
        <f t="shared" si="727"/>
        <v>0</v>
      </c>
      <c r="BU930" s="77"/>
      <c r="BV930" s="83">
        <f t="shared" si="728"/>
        <v>0</v>
      </c>
      <c r="BW930" s="83">
        <f t="shared" si="729"/>
        <v>0</v>
      </c>
      <c r="BX930" s="83">
        <f t="shared" si="730"/>
        <v>0</v>
      </c>
      <c r="BY930" s="83">
        <f t="shared" si="731"/>
        <v>0</v>
      </c>
      <c r="BZ930" s="83">
        <f t="shared" si="732"/>
        <v>0</v>
      </c>
      <c r="CA930" s="77">
        <f t="shared" si="742"/>
        <v>0</v>
      </c>
      <c r="CC930" s="77"/>
      <c r="CI930" s="77">
        <f t="shared" si="743"/>
        <v>0</v>
      </c>
      <c r="CP930" s="77">
        <f t="shared" si="744"/>
        <v>0</v>
      </c>
      <c r="CQ930" s="85">
        <f t="shared" si="733"/>
        <v>0</v>
      </c>
      <c r="CR930" s="77"/>
      <c r="CS930" s="85">
        <f t="shared" si="702"/>
        <v>0</v>
      </c>
      <c r="CT930" s="85">
        <f t="shared" si="703"/>
        <v>0</v>
      </c>
      <c r="CU930" s="85">
        <f t="shared" si="704"/>
        <v>0</v>
      </c>
      <c r="CV930" s="85">
        <f t="shared" si="705"/>
        <v>0</v>
      </c>
      <c r="CW930" s="85">
        <f t="shared" si="701"/>
        <v>0</v>
      </c>
      <c r="CX930" s="77">
        <f t="shared" si="745"/>
        <v>0</v>
      </c>
      <c r="ET930" s="85">
        <v>7</v>
      </c>
      <c r="EU930" s="85">
        <v>8</v>
      </c>
      <c r="EV930" s="85">
        <v>3</v>
      </c>
      <c r="EW930" s="85">
        <v>26</v>
      </c>
      <c r="EX930" s="85">
        <v>65</v>
      </c>
      <c r="EY930" s="85">
        <v>9</v>
      </c>
      <c r="FL930" s="86">
        <f t="shared" si="746"/>
        <v>0.89999999999999147</v>
      </c>
      <c r="FM930" s="99">
        <f t="shared" si="734"/>
        <v>0</v>
      </c>
      <c r="FN930" s="99">
        <f t="shared" si="735"/>
        <v>0</v>
      </c>
      <c r="FO930" s="100">
        <f t="shared" si="736"/>
        <v>0</v>
      </c>
      <c r="FP930" s="100">
        <f t="shared" si="737"/>
        <v>0</v>
      </c>
      <c r="FQ930" s="101">
        <v>0.28728563897723669</v>
      </c>
      <c r="FR930" s="101">
        <v>0.12532380154438194</v>
      </c>
      <c r="FS930" s="101">
        <v>4.6481617377402404E-2</v>
      </c>
      <c r="FT930" s="100" t="s">
        <v>2219</v>
      </c>
      <c r="FU930" s="100" t="s">
        <v>2232</v>
      </c>
      <c r="FV930" s="100" t="s">
        <v>2256</v>
      </c>
      <c r="FW930" s="100" t="s">
        <v>2265</v>
      </c>
      <c r="FX930" s="100" t="s">
        <v>2279</v>
      </c>
      <c r="FY930" s="100" t="s">
        <v>2042</v>
      </c>
      <c r="FZ930" s="100" t="s">
        <v>2040</v>
      </c>
      <c r="GA930" s="100" t="s">
        <v>2229</v>
      </c>
      <c r="GB930" s="100"/>
    </row>
    <row r="931" spans="1:184" hidden="1" x14ac:dyDescent="0.25">
      <c r="A931" s="32" t="s">
        <v>912</v>
      </c>
      <c r="B931" s="90" t="s">
        <v>1067</v>
      </c>
      <c r="C931" s="41" t="str">
        <f>'[1]Özet tablo'!P930</f>
        <v>UŞAK</v>
      </c>
      <c r="D931" s="41"/>
      <c r="E931" s="41"/>
      <c r="F931" s="41"/>
      <c r="G931" s="91">
        <v>194</v>
      </c>
      <c r="H931" s="91">
        <v>889</v>
      </c>
      <c r="I931" s="91">
        <v>2127</v>
      </c>
      <c r="J931" s="91">
        <v>3210</v>
      </c>
      <c r="K931" s="92">
        <v>209</v>
      </c>
      <c r="L931" s="92">
        <v>959</v>
      </c>
      <c r="M931" s="92">
        <v>2303</v>
      </c>
      <c r="N931" s="92">
        <v>3471</v>
      </c>
      <c r="O931" s="93">
        <v>55</v>
      </c>
      <c r="P931" s="40">
        <v>657</v>
      </c>
      <c r="Q931" s="94">
        <f t="shared" si="747"/>
        <v>261</v>
      </c>
      <c r="R931" s="95">
        <f t="shared" si="748"/>
        <v>8.1308411214953275E-2</v>
      </c>
      <c r="S931" s="96">
        <v>2340</v>
      </c>
      <c r="T931" s="96">
        <v>3134</v>
      </c>
      <c r="U931" s="96">
        <v>2287</v>
      </c>
      <c r="V931" s="96">
        <v>3115</v>
      </c>
      <c r="W931" s="96">
        <v>5421</v>
      </c>
      <c r="X931" s="96">
        <v>7761</v>
      </c>
      <c r="Y931" s="73">
        <f t="shared" si="706"/>
        <v>8.9316239316239319</v>
      </c>
      <c r="Z931" s="73">
        <f t="shared" si="707"/>
        <v>30.599872367581366</v>
      </c>
      <c r="AA931" s="73">
        <f t="shared" si="708"/>
        <v>74.37691298644512</v>
      </c>
      <c r="AB931" s="73">
        <f t="shared" si="709"/>
        <v>49.068437557646192</v>
      </c>
      <c r="AC931" s="73">
        <f t="shared" si="710"/>
        <v>36.966885710604302</v>
      </c>
      <c r="AD931" s="97">
        <f t="shared" si="711"/>
        <v>2761</v>
      </c>
      <c r="AE931" s="40">
        <f t="shared" si="712"/>
        <v>586</v>
      </c>
      <c r="AF931" s="98">
        <v>3076</v>
      </c>
      <c r="AG931" s="98">
        <v>2478</v>
      </c>
      <c r="AH931" s="98">
        <v>3061</v>
      </c>
      <c r="AI931" s="98">
        <v>2322</v>
      </c>
      <c r="AJ931" s="98">
        <v>836</v>
      </c>
      <c r="AK931" s="98">
        <v>707</v>
      </c>
      <c r="AL931" s="76">
        <v>76</v>
      </c>
      <c r="AM931" s="76">
        <v>175</v>
      </c>
      <c r="AN931" s="77">
        <v>224</v>
      </c>
      <c r="AO931" s="77">
        <v>976</v>
      </c>
      <c r="AP931" s="77">
        <v>2272</v>
      </c>
      <c r="AQ931" s="77">
        <v>187</v>
      </c>
      <c r="AR931" s="77">
        <f t="shared" si="738"/>
        <v>3659</v>
      </c>
      <c r="AS931" s="77">
        <v>791</v>
      </c>
      <c r="AT931" s="78">
        <v>38</v>
      </c>
      <c r="AU931" s="79">
        <v>148</v>
      </c>
      <c r="AV931" s="80">
        <f t="shared" si="713"/>
        <v>39.416666666666664</v>
      </c>
      <c r="AW931" s="80">
        <f t="shared" si="714"/>
        <v>49.117592420583314</v>
      </c>
      <c r="AX931" s="80">
        <f t="shared" si="715"/>
        <v>71.834625322997411</v>
      </c>
      <c r="AY931" s="81">
        <f t="shared" si="716"/>
        <v>9.0395480225988702</v>
      </c>
      <c r="AZ931" s="81">
        <f t="shared" si="717"/>
        <v>31.885004900359359</v>
      </c>
      <c r="BA931" s="81">
        <f t="shared" si="718"/>
        <v>77.834072197593414</v>
      </c>
      <c r="BB931" s="81">
        <f t="shared" si="719"/>
        <v>55.21788068821354</v>
      </c>
      <c r="BC931" s="81">
        <f t="shared" si="720"/>
        <v>47.586941092973738</v>
      </c>
      <c r="BD931" s="82">
        <f t="shared" si="739"/>
        <v>700</v>
      </c>
      <c r="BE931" s="83">
        <v>77</v>
      </c>
      <c r="BF931" s="83">
        <v>218</v>
      </c>
      <c r="BG931" s="83">
        <v>224</v>
      </c>
      <c r="BH931" s="83">
        <v>900</v>
      </c>
      <c r="BI931" s="83">
        <v>2333</v>
      </c>
      <c r="BJ931" s="83">
        <v>279</v>
      </c>
      <c r="BK931" s="77">
        <f t="shared" si="740"/>
        <v>3736</v>
      </c>
      <c r="BL931" s="83">
        <f t="shared" si="721"/>
        <v>58</v>
      </c>
      <c r="BM931" s="84">
        <v>99</v>
      </c>
      <c r="BN931" s="83">
        <f t="shared" si="722"/>
        <v>149</v>
      </c>
      <c r="BO931" s="83">
        <f t="shared" si="723"/>
        <v>85</v>
      </c>
      <c r="BP931" s="83">
        <f t="shared" si="724"/>
        <v>594</v>
      </c>
      <c r="BQ931" s="83">
        <f t="shared" si="725"/>
        <v>1998</v>
      </c>
      <c r="BR931" s="83">
        <f t="shared" si="726"/>
        <v>239</v>
      </c>
      <c r="BS931" s="77">
        <f t="shared" si="741"/>
        <v>2916</v>
      </c>
      <c r="BT931" s="83">
        <f t="shared" si="727"/>
        <v>14</v>
      </c>
      <c r="BU931" s="77">
        <v>66</v>
      </c>
      <c r="BV931" s="83">
        <f t="shared" si="728"/>
        <v>57</v>
      </c>
      <c r="BW931" s="83">
        <f t="shared" si="729"/>
        <v>103</v>
      </c>
      <c r="BX931" s="83">
        <f t="shared" si="730"/>
        <v>257</v>
      </c>
      <c r="BY931" s="83">
        <f t="shared" si="731"/>
        <v>270</v>
      </c>
      <c r="BZ931" s="83">
        <f t="shared" si="732"/>
        <v>35</v>
      </c>
      <c r="CA931" s="77">
        <f t="shared" si="742"/>
        <v>665</v>
      </c>
      <c r="CB931" s="85">
        <v>5</v>
      </c>
      <c r="CC931" s="77">
        <v>10</v>
      </c>
      <c r="CD931" s="85">
        <v>12</v>
      </c>
      <c r="CE931" s="85">
        <v>36</v>
      </c>
      <c r="CF931" s="85">
        <v>49</v>
      </c>
      <c r="CG931" s="85">
        <v>65</v>
      </c>
      <c r="CH931" s="85">
        <v>5</v>
      </c>
      <c r="CI931" s="77">
        <f t="shared" si="743"/>
        <v>155</v>
      </c>
      <c r="CP931" s="77">
        <f t="shared" si="744"/>
        <v>0</v>
      </c>
      <c r="CQ931" s="85">
        <f t="shared" si="733"/>
        <v>0</v>
      </c>
      <c r="CR931" s="77"/>
      <c r="CS931" s="85">
        <f t="shared" si="702"/>
        <v>0</v>
      </c>
      <c r="CT931" s="85">
        <f t="shared" si="703"/>
        <v>0</v>
      </c>
      <c r="CU931" s="85">
        <f t="shared" si="704"/>
        <v>0</v>
      </c>
      <c r="CV931" s="85">
        <f t="shared" si="705"/>
        <v>0</v>
      </c>
      <c r="CW931" s="85">
        <f t="shared" si="701"/>
        <v>0</v>
      </c>
      <c r="CX931" s="77">
        <f t="shared" si="745"/>
        <v>0</v>
      </c>
      <c r="DP931" s="85">
        <v>1</v>
      </c>
      <c r="DQ931" s="85">
        <v>1</v>
      </c>
      <c r="DR931" s="85">
        <v>5</v>
      </c>
      <c r="DS931" s="85">
        <v>9</v>
      </c>
      <c r="DT931" s="85">
        <v>1</v>
      </c>
      <c r="DU931" s="85">
        <v>0</v>
      </c>
      <c r="DV931" s="85">
        <v>2</v>
      </c>
      <c r="DW931" s="85">
        <v>9</v>
      </c>
      <c r="DX931" s="85">
        <v>15</v>
      </c>
      <c r="DY931" s="85">
        <v>56</v>
      </c>
      <c r="DZ931" s="85">
        <v>42</v>
      </c>
      <c r="EA931" s="85">
        <v>13</v>
      </c>
      <c r="EB931" s="85">
        <v>12</v>
      </c>
      <c r="EC931" s="85">
        <v>48</v>
      </c>
      <c r="ED931" s="85">
        <v>88</v>
      </c>
      <c r="EE931" s="85">
        <v>201</v>
      </c>
      <c r="EF931" s="85">
        <v>228</v>
      </c>
      <c r="EG931" s="85">
        <v>22</v>
      </c>
      <c r="ET931" s="85">
        <v>50</v>
      </c>
      <c r="EU931" s="85">
        <v>100</v>
      </c>
      <c r="EV931" s="85">
        <v>12</v>
      </c>
      <c r="EW931" s="85">
        <v>305</v>
      </c>
      <c r="EX931" s="85">
        <v>1426</v>
      </c>
      <c r="EY931" s="85">
        <v>169</v>
      </c>
      <c r="EZ931" s="85">
        <v>7</v>
      </c>
      <c r="FA931" s="85">
        <v>48</v>
      </c>
      <c r="FB931" s="85">
        <v>68</v>
      </c>
      <c r="FC931" s="85">
        <v>280</v>
      </c>
      <c r="FD931" s="85">
        <v>571</v>
      </c>
      <c r="FE931" s="85">
        <v>70</v>
      </c>
      <c r="FL931" s="86">
        <f t="shared" si="746"/>
        <v>295.09999999999991</v>
      </c>
      <c r="FM931" s="99">
        <f t="shared" si="734"/>
        <v>14</v>
      </c>
      <c r="FN931" s="99">
        <f t="shared" si="735"/>
        <v>2</v>
      </c>
      <c r="FO931" s="100">
        <f t="shared" si="736"/>
        <v>2.38</v>
      </c>
      <c r="FP931" s="100">
        <f t="shared" si="737"/>
        <v>342</v>
      </c>
      <c r="FQ931" s="101">
        <v>0.40759127569807857</v>
      </c>
      <c r="FR931" s="101">
        <v>0.12634515743324032</v>
      </c>
      <c r="FS931" s="101">
        <v>0.14439710367628239</v>
      </c>
      <c r="FT931" s="100" t="s">
        <v>1646</v>
      </c>
      <c r="FU931" s="100" t="s">
        <v>1843</v>
      </c>
      <c r="FV931" s="100" t="s">
        <v>2037</v>
      </c>
      <c r="FW931" s="100" t="s">
        <v>2046</v>
      </c>
      <c r="FX931" s="100" t="s">
        <v>1517</v>
      </c>
      <c r="FY931" s="100" t="s">
        <v>1962</v>
      </c>
      <c r="FZ931" s="100" t="s">
        <v>1898</v>
      </c>
      <c r="GA931" s="100" t="s">
        <v>2022</v>
      </c>
      <c r="GB931" s="100"/>
    </row>
    <row r="932" spans="1:184" hidden="1" x14ac:dyDescent="0.25">
      <c r="A932" s="32" t="s">
        <v>912</v>
      </c>
      <c r="B932" s="90" t="s">
        <v>916</v>
      </c>
      <c r="C932" s="41" t="str">
        <f>'[1]Özet tablo'!P931</f>
        <v>UŞAK</v>
      </c>
      <c r="D932" s="41"/>
      <c r="E932" s="41"/>
      <c r="F932" s="41"/>
      <c r="G932" s="91">
        <v>9</v>
      </c>
      <c r="H932" s="91">
        <v>100</v>
      </c>
      <c r="I932" s="91">
        <v>142</v>
      </c>
      <c r="J932" s="91">
        <v>251</v>
      </c>
      <c r="K932" s="92">
        <v>10</v>
      </c>
      <c r="L932" s="92">
        <v>108</v>
      </c>
      <c r="M932" s="92">
        <v>165</v>
      </c>
      <c r="N932" s="92">
        <v>283</v>
      </c>
      <c r="O932" s="93">
        <v>12</v>
      </c>
      <c r="P932" s="40">
        <v>38</v>
      </c>
      <c r="Q932" s="94">
        <f t="shared" si="747"/>
        <v>32</v>
      </c>
      <c r="R932" s="95">
        <f t="shared" si="748"/>
        <v>0.12749003984063745</v>
      </c>
      <c r="S932" s="96">
        <v>205</v>
      </c>
      <c r="T932" s="96">
        <v>314</v>
      </c>
      <c r="U932" s="96">
        <v>199</v>
      </c>
      <c r="V932" s="96">
        <v>281</v>
      </c>
      <c r="W932" s="96">
        <v>513</v>
      </c>
      <c r="X932" s="96">
        <v>718</v>
      </c>
      <c r="Y932" s="73">
        <f t="shared" si="706"/>
        <v>4.8780487804878048</v>
      </c>
      <c r="Z932" s="73">
        <f t="shared" si="707"/>
        <v>34.394904458598724</v>
      </c>
      <c r="AA932" s="73">
        <f t="shared" si="708"/>
        <v>69.849246231155774</v>
      </c>
      <c r="AB932" s="73">
        <f t="shared" si="709"/>
        <v>48.148148148148145</v>
      </c>
      <c r="AC932" s="73">
        <f t="shared" si="710"/>
        <v>35.793871866295262</v>
      </c>
      <c r="AD932" s="97">
        <f t="shared" si="711"/>
        <v>266</v>
      </c>
      <c r="AE932" s="40">
        <f t="shared" si="712"/>
        <v>60</v>
      </c>
      <c r="AF932" s="98">
        <v>271</v>
      </c>
      <c r="AG932" s="98">
        <v>213</v>
      </c>
      <c r="AH932" s="98">
        <v>270</v>
      </c>
      <c r="AI932" s="98">
        <v>230</v>
      </c>
      <c r="AJ932" s="98">
        <v>79</v>
      </c>
      <c r="AK932" s="98">
        <v>59</v>
      </c>
      <c r="AL932" s="76">
        <v>13</v>
      </c>
      <c r="AM932" s="76">
        <v>17</v>
      </c>
      <c r="AN932" s="77">
        <v>16</v>
      </c>
      <c r="AO932" s="77">
        <v>67</v>
      </c>
      <c r="AP932" s="77">
        <v>205</v>
      </c>
      <c r="AQ932" s="77">
        <v>2</v>
      </c>
      <c r="AR932" s="77">
        <f t="shared" si="738"/>
        <v>290</v>
      </c>
      <c r="AS932" s="77">
        <v>44</v>
      </c>
      <c r="AT932" s="78">
        <v>13</v>
      </c>
      <c r="AU932" s="79">
        <v>29</v>
      </c>
      <c r="AV932" s="80">
        <f t="shared" si="713"/>
        <v>40.406320541760721</v>
      </c>
      <c r="AW932" s="80">
        <f t="shared" si="714"/>
        <v>46</v>
      </c>
      <c r="AX932" s="80">
        <f t="shared" si="715"/>
        <v>70.869565217391312</v>
      </c>
      <c r="AY932" s="81">
        <f t="shared" si="716"/>
        <v>7.511737089201878</v>
      </c>
      <c r="AZ932" s="81">
        <f t="shared" si="717"/>
        <v>24.814814814814813</v>
      </c>
      <c r="BA932" s="81">
        <f t="shared" si="718"/>
        <v>79.935275080906152</v>
      </c>
      <c r="BB932" s="81">
        <f t="shared" si="719"/>
        <v>54.231433506044901</v>
      </c>
      <c r="BC932" s="81">
        <f t="shared" si="720"/>
        <v>50.383141762452112</v>
      </c>
      <c r="BD932" s="82">
        <f t="shared" si="739"/>
        <v>62</v>
      </c>
      <c r="BE932" s="83">
        <v>14</v>
      </c>
      <c r="BF932" s="83">
        <v>17</v>
      </c>
      <c r="BG932" s="83">
        <v>18</v>
      </c>
      <c r="BH932" s="83">
        <v>59</v>
      </c>
      <c r="BI932" s="83">
        <v>218</v>
      </c>
      <c r="BJ932" s="83">
        <v>8</v>
      </c>
      <c r="BK932" s="77">
        <f t="shared" si="740"/>
        <v>303</v>
      </c>
      <c r="BL932" s="83">
        <f t="shared" si="721"/>
        <v>14</v>
      </c>
      <c r="BM932" s="84">
        <v>17</v>
      </c>
      <c r="BN932" s="83">
        <f t="shared" si="722"/>
        <v>17</v>
      </c>
      <c r="BO932" s="83">
        <f t="shared" si="723"/>
        <v>18</v>
      </c>
      <c r="BP932" s="83">
        <f t="shared" si="724"/>
        <v>59</v>
      </c>
      <c r="BQ932" s="83">
        <f t="shared" si="725"/>
        <v>218</v>
      </c>
      <c r="BR932" s="83">
        <f t="shared" si="726"/>
        <v>8</v>
      </c>
      <c r="BS932" s="77">
        <f t="shared" si="741"/>
        <v>303</v>
      </c>
      <c r="BT932" s="83">
        <f t="shared" si="727"/>
        <v>0</v>
      </c>
      <c r="BU932" s="77"/>
      <c r="BV932" s="83">
        <f t="shared" si="728"/>
        <v>0</v>
      </c>
      <c r="BW932" s="83">
        <f t="shared" si="729"/>
        <v>0</v>
      </c>
      <c r="BX932" s="83">
        <f t="shared" si="730"/>
        <v>0</v>
      </c>
      <c r="BY932" s="83">
        <f t="shared" si="731"/>
        <v>0</v>
      </c>
      <c r="BZ932" s="83">
        <f t="shared" si="732"/>
        <v>0</v>
      </c>
      <c r="CA932" s="77">
        <f t="shared" si="742"/>
        <v>0</v>
      </c>
      <c r="CC932" s="77"/>
      <c r="CI932" s="77">
        <f t="shared" si="743"/>
        <v>0</v>
      </c>
      <c r="CP932" s="77">
        <f t="shared" si="744"/>
        <v>0</v>
      </c>
      <c r="CQ932" s="85">
        <f t="shared" si="733"/>
        <v>0</v>
      </c>
      <c r="CR932" s="77"/>
      <c r="CS932" s="85">
        <f t="shared" si="702"/>
        <v>0</v>
      </c>
      <c r="CT932" s="85">
        <f t="shared" si="703"/>
        <v>0</v>
      </c>
      <c r="CU932" s="85">
        <f t="shared" si="704"/>
        <v>0</v>
      </c>
      <c r="CV932" s="85">
        <f t="shared" si="705"/>
        <v>0</v>
      </c>
      <c r="CW932" s="85">
        <f t="shared" si="701"/>
        <v>0</v>
      </c>
      <c r="CX932" s="77">
        <f t="shared" si="745"/>
        <v>0</v>
      </c>
      <c r="ET932" s="85">
        <v>14</v>
      </c>
      <c r="EU932" s="85">
        <v>17</v>
      </c>
      <c r="EV932" s="85">
        <v>18</v>
      </c>
      <c r="EW932" s="85">
        <v>59</v>
      </c>
      <c r="EX932" s="85">
        <v>218</v>
      </c>
      <c r="EY932" s="85">
        <v>8</v>
      </c>
      <c r="FL932" s="86">
        <f t="shared" si="746"/>
        <v>63</v>
      </c>
      <c r="FM932" s="99">
        <f t="shared" si="734"/>
        <v>3</v>
      </c>
      <c r="FN932" s="99">
        <f t="shared" si="735"/>
        <v>0</v>
      </c>
      <c r="FO932" s="100">
        <f t="shared" si="736"/>
        <v>0.51</v>
      </c>
      <c r="FP932" s="100">
        <f t="shared" si="737"/>
        <v>0</v>
      </c>
      <c r="FQ932" s="101">
        <v>3.5763728657129658E-2</v>
      </c>
      <c r="FR932" s="101">
        <v>-9.0253496503496594E-2</v>
      </c>
      <c r="FS932" s="101">
        <v>-0.18000000000000002</v>
      </c>
      <c r="FT932" s="100" t="s">
        <v>1911</v>
      </c>
      <c r="FU932" s="100" t="s">
        <v>2335</v>
      </c>
      <c r="FV932" s="100" t="s">
        <v>2372</v>
      </c>
      <c r="FW932" s="100" t="s">
        <v>2248</v>
      </c>
      <c r="FX932" s="100" t="s">
        <v>2332</v>
      </c>
      <c r="FY932" s="100" t="s">
        <v>1601</v>
      </c>
      <c r="FZ932" s="100" t="s">
        <v>2190</v>
      </c>
      <c r="GA932" s="100" t="s">
        <v>2341</v>
      </c>
      <c r="GB932" s="100"/>
    </row>
    <row r="933" spans="1:184" ht="12.75" hidden="1" customHeight="1" x14ac:dyDescent="0.25">
      <c r="A933" s="32" t="s">
        <v>912</v>
      </c>
      <c r="B933" s="90" t="s">
        <v>1082</v>
      </c>
      <c r="C933" s="41" t="str">
        <f>'[1]Özet tablo'!P932</f>
        <v>UŞAK</v>
      </c>
      <c r="D933" s="41"/>
      <c r="E933" s="41"/>
      <c r="F933" s="41"/>
      <c r="G933" s="91">
        <v>3</v>
      </c>
      <c r="H933" s="91">
        <v>25</v>
      </c>
      <c r="I933" s="91">
        <v>69</v>
      </c>
      <c r="J933" s="91">
        <v>97</v>
      </c>
      <c r="K933" s="92">
        <v>0</v>
      </c>
      <c r="L933" s="92">
        <v>28</v>
      </c>
      <c r="M933" s="92">
        <v>87</v>
      </c>
      <c r="N933" s="92">
        <v>115</v>
      </c>
      <c r="O933" s="93"/>
      <c r="P933" s="40">
        <v>27</v>
      </c>
      <c r="Q933" s="94">
        <f t="shared" si="747"/>
        <v>18</v>
      </c>
      <c r="R933" s="95">
        <f t="shared" si="748"/>
        <v>0.18556701030927836</v>
      </c>
      <c r="S933" s="96">
        <v>87</v>
      </c>
      <c r="T933" s="96">
        <v>99</v>
      </c>
      <c r="U933" s="96">
        <v>82</v>
      </c>
      <c r="V933" s="96">
        <v>105</v>
      </c>
      <c r="W933" s="96">
        <v>181</v>
      </c>
      <c r="X933" s="96">
        <v>268</v>
      </c>
      <c r="Y933" s="73">
        <f t="shared" si="706"/>
        <v>0</v>
      </c>
      <c r="Z933" s="73">
        <f t="shared" si="707"/>
        <v>28.28282828282828</v>
      </c>
      <c r="AA933" s="73">
        <f t="shared" si="708"/>
        <v>73.170731707317074</v>
      </c>
      <c r="AB933" s="73">
        <f t="shared" si="709"/>
        <v>48.618784530386741</v>
      </c>
      <c r="AC933" s="73">
        <f t="shared" si="710"/>
        <v>32.835820895522389</v>
      </c>
      <c r="AD933" s="97">
        <f t="shared" si="711"/>
        <v>93</v>
      </c>
      <c r="AE933" s="40">
        <f t="shared" si="712"/>
        <v>22</v>
      </c>
      <c r="AF933" s="98">
        <v>113</v>
      </c>
      <c r="AG933" s="98">
        <v>97</v>
      </c>
      <c r="AH933" s="98">
        <v>108</v>
      </c>
      <c r="AI933" s="98">
        <v>75</v>
      </c>
      <c r="AJ933" s="98">
        <v>25</v>
      </c>
      <c r="AK933" s="98">
        <v>27</v>
      </c>
      <c r="AL933" s="76">
        <v>3</v>
      </c>
      <c r="AM933" s="76">
        <v>7</v>
      </c>
      <c r="AN933" s="77">
        <v>7</v>
      </c>
      <c r="AO933" s="77">
        <v>32</v>
      </c>
      <c r="AP933" s="77">
        <v>58</v>
      </c>
      <c r="AQ933" s="77">
        <v>4</v>
      </c>
      <c r="AR933" s="77">
        <f t="shared" si="738"/>
        <v>101</v>
      </c>
      <c r="AS933" s="77">
        <v>13</v>
      </c>
      <c r="AT933" s="77"/>
      <c r="AU933" s="79">
        <v>2</v>
      </c>
      <c r="AV933" s="80">
        <f t="shared" si="713"/>
        <v>32.558139534883722</v>
      </c>
      <c r="AW933" s="80">
        <f t="shared" si="714"/>
        <v>44.26229508196721</v>
      </c>
      <c r="AX933" s="80">
        <f t="shared" si="715"/>
        <v>65.333333333333329</v>
      </c>
      <c r="AY933" s="81">
        <f t="shared" si="716"/>
        <v>7.216494845360824</v>
      </c>
      <c r="AZ933" s="81">
        <f t="shared" si="717"/>
        <v>29.629629629629626</v>
      </c>
      <c r="BA933" s="81">
        <f t="shared" si="718"/>
        <v>60</v>
      </c>
      <c r="BB933" s="81">
        <f t="shared" si="719"/>
        <v>44.230769230769226</v>
      </c>
      <c r="BC933" s="81">
        <f t="shared" si="720"/>
        <v>34.01015228426396</v>
      </c>
      <c r="BD933" s="82">
        <f t="shared" si="739"/>
        <v>40</v>
      </c>
      <c r="BE933" s="83">
        <v>4</v>
      </c>
      <c r="BF933" s="83">
        <v>7</v>
      </c>
      <c r="BG933" s="83">
        <v>7</v>
      </c>
      <c r="BH933" s="83">
        <v>31</v>
      </c>
      <c r="BI933" s="83">
        <v>65</v>
      </c>
      <c r="BJ933" s="83">
        <v>4</v>
      </c>
      <c r="BK933" s="77">
        <f t="shared" si="740"/>
        <v>107</v>
      </c>
      <c r="BL933" s="83">
        <f t="shared" si="721"/>
        <v>4</v>
      </c>
      <c r="BM933" s="84">
        <v>7</v>
      </c>
      <c r="BN933" s="83">
        <f t="shared" si="722"/>
        <v>7</v>
      </c>
      <c r="BO933" s="83">
        <f t="shared" si="723"/>
        <v>7</v>
      </c>
      <c r="BP933" s="83">
        <f t="shared" si="724"/>
        <v>31</v>
      </c>
      <c r="BQ933" s="83">
        <f t="shared" si="725"/>
        <v>65</v>
      </c>
      <c r="BR933" s="83">
        <f t="shared" si="726"/>
        <v>4</v>
      </c>
      <c r="BS933" s="77">
        <f t="shared" si="741"/>
        <v>107</v>
      </c>
      <c r="BT933" s="83">
        <f t="shared" si="727"/>
        <v>0</v>
      </c>
      <c r="BU933" s="77"/>
      <c r="BV933" s="83">
        <f t="shared" si="728"/>
        <v>0</v>
      </c>
      <c r="BW933" s="83">
        <f t="shared" si="729"/>
        <v>0</v>
      </c>
      <c r="BX933" s="83">
        <f t="shared" si="730"/>
        <v>0</v>
      </c>
      <c r="BY933" s="83">
        <f t="shared" si="731"/>
        <v>0</v>
      </c>
      <c r="BZ933" s="83">
        <f t="shared" si="732"/>
        <v>0</v>
      </c>
      <c r="CA933" s="77">
        <f t="shared" si="742"/>
        <v>0</v>
      </c>
      <c r="CC933" s="77"/>
      <c r="CI933" s="77">
        <f t="shared" si="743"/>
        <v>0</v>
      </c>
      <c r="CP933" s="77">
        <f t="shared" si="744"/>
        <v>0</v>
      </c>
      <c r="CQ933" s="85">
        <f t="shared" si="733"/>
        <v>0</v>
      </c>
      <c r="CR933" s="77"/>
      <c r="CS933" s="85">
        <f t="shared" si="702"/>
        <v>0</v>
      </c>
      <c r="CT933" s="85">
        <f t="shared" si="703"/>
        <v>0</v>
      </c>
      <c r="CU933" s="85">
        <f t="shared" si="704"/>
        <v>0</v>
      </c>
      <c r="CV933" s="85">
        <f t="shared" si="705"/>
        <v>0</v>
      </c>
      <c r="CW933" s="85">
        <f t="shared" si="701"/>
        <v>0</v>
      </c>
      <c r="CX933" s="77">
        <f t="shared" si="745"/>
        <v>0</v>
      </c>
      <c r="ET933" s="85">
        <v>3</v>
      </c>
      <c r="EU933" s="85">
        <v>3</v>
      </c>
      <c r="EV933" s="85">
        <v>0</v>
      </c>
      <c r="EW933" s="85">
        <v>5</v>
      </c>
      <c r="EX933" s="85">
        <v>25</v>
      </c>
      <c r="EY933" s="85">
        <v>1</v>
      </c>
      <c r="EZ933" s="85">
        <v>1</v>
      </c>
      <c r="FA933" s="85">
        <v>4</v>
      </c>
      <c r="FB933" s="85">
        <v>7</v>
      </c>
      <c r="FC933" s="85">
        <v>26</v>
      </c>
      <c r="FD933" s="85">
        <v>40</v>
      </c>
      <c r="FE933" s="85">
        <v>3</v>
      </c>
      <c r="FL933" s="86">
        <f t="shared" si="746"/>
        <v>34.099999999999994</v>
      </c>
      <c r="FM933" s="99">
        <f t="shared" si="734"/>
        <v>1</v>
      </c>
      <c r="FN933" s="99">
        <f t="shared" si="735"/>
        <v>0</v>
      </c>
      <c r="FO933" s="100">
        <f t="shared" si="736"/>
        <v>0.17</v>
      </c>
      <c r="FP933" s="100">
        <f t="shared" si="737"/>
        <v>0</v>
      </c>
      <c r="FQ933" s="101">
        <v>0.48163489664108072</v>
      </c>
      <c r="FR933" s="101">
        <v>0.44343189628082835</v>
      </c>
      <c r="FS933" s="101">
        <v>0.33262070839749985</v>
      </c>
      <c r="FT933" s="100" t="s">
        <v>1738</v>
      </c>
      <c r="FU933" s="100" t="s">
        <v>1460</v>
      </c>
      <c r="FV933" s="100" t="s">
        <v>1583</v>
      </c>
      <c r="FW933" s="100" t="s">
        <v>1990</v>
      </c>
      <c r="FX933" s="100" t="s">
        <v>1956</v>
      </c>
      <c r="FY933" s="100" t="s">
        <v>2190</v>
      </c>
      <c r="FZ933" s="100" t="s">
        <v>1944</v>
      </c>
      <c r="GA933" s="100" t="s">
        <v>2267</v>
      </c>
      <c r="GB933" s="100"/>
    </row>
    <row r="934" spans="1:184" hidden="1" x14ac:dyDescent="0.25">
      <c r="A934" s="32" t="s">
        <v>917</v>
      </c>
      <c r="B934" s="90" t="s">
        <v>918</v>
      </c>
      <c r="C934" s="41" t="str">
        <f>'[1]Özet tablo'!P933</f>
        <v>VAN</v>
      </c>
      <c r="D934" s="41"/>
      <c r="E934" s="41"/>
      <c r="F934" s="41"/>
      <c r="G934" s="91">
        <v>31</v>
      </c>
      <c r="H934" s="91">
        <v>140</v>
      </c>
      <c r="I934" s="91">
        <v>132</v>
      </c>
      <c r="J934" s="91">
        <v>303</v>
      </c>
      <c r="K934" s="92">
        <v>28</v>
      </c>
      <c r="L934" s="92">
        <v>105</v>
      </c>
      <c r="M934" s="92">
        <v>87</v>
      </c>
      <c r="N934" s="92">
        <v>220</v>
      </c>
      <c r="O934" s="93">
        <v>51</v>
      </c>
      <c r="P934" s="40">
        <v>5</v>
      </c>
      <c r="Q934" s="94">
        <f t="shared" si="747"/>
        <v>-83</v>
      </c>
      <c r="R934" s="95">
        <f t="shared" si="748"/>
        <v>-0.27392739273927391</v>
      </c>
      <c r="S934" s="96">
        <v>329</v>
      </c>
      <c r="T934" s="96">
        <v>435</v>
      </c>
      <c r="U934" s="96">
        <v>299</v>
      </c>
      <c r="V934" s="96">
        <v>399</v>
      </c>
      <c r="W934" s="96">
        <v>734</v>
      </c>
      <c r="X934" s="96">
        <v>1063</v>
      </c>
      <c r="Y934" s="73">
        <f t="shared" si="706"/>
        <v>8.5106382978723403</v>
      </c>
      <c r="Z934" s="73">
        <f t="shared" si="707"/>
        <v>24.137931034482758</v>
      </c>
      <c r="AA934" s="73">
        <f t="shared" si="708"/>
        <v>44.481605351170565</v>
      </c>
      <c r="AB934" s="73">
        <f t="shared" si="709"/>
        <v>32.425068119891009</v>
      </c>
      <c r="AC934" s="73">
        <f t="shared" si="710"/>
        <v>25.02351834430856</v>
      </c>
      <c r="AD934" s="97">
        <f t="shared" si="711"/>
        <v>496</v>
      </c>
      <c r="AE934" s="40">
        <f t="shared" si="712"/>
        <v>166</v>
      </c>
      <c r="AF934" s="98">
        <v>418</v>
      </c>
      <c r="AG934" s="98">
        <v>351</v>
      </c>
      <c r="AH934" s="98">
        <v>414</v>
      </c>
      <c r="AI934" s="98">
        <v>319</v>
      </c>
      <c r="AJ934" s="98">
        <v>96</v>
      </c>
      <c r="AK934" s="98">
        <v>96</v>
      </c>
      <c r="AL934" s="76">
        <v>16</v>
      </c>
      <c r="AM934" s="76">
        <v>18</v>
      </c>
      <c r="AN934" s="77">
        <v>38</v>
      </c>
      <c r="AO934" s="77">
        <v>142</v>
      </c>
      <c r="AP934" s="77">
        <v>93</v>
      </c>
      <c r="AQ934" s="77">
        <v>1</v>
      </c>
      <c r="AR934" s="77">
        <f t="shared" si="738"/>
        <v>274</v>
      </c>
      <c r="AS934" s="77">
        <v>3</v>
      </c>
      <c r="AT934" s="78">
        <v>57</v>
      </c>
      <c r="AU934" s="79">
        <v>96</v>
      </c>
      <c r="AV934" s="80">
        <f t="shared" si="713"/>
        <v>19.253731343283579</v>
      </c>
      <c r="AW934" s="80">
        <f t="shared" si="714"/>
        <v>31.787175989085949</v>
      </c>
      <c r="AX934" s="80">
        <f t="shared" si="715"/>
        <v>28.526645768025077</v>
      </c>
      <c r="AY934" s="81">
        <f t="shared" si="716"/>
        <v>10.826210826210826</v>
      </c>
      <c r="AZ934" s="81">
        <f t="shared" si="717"/>
        <v>34.29951690821256</v>
      </c>
      <c r="BA934" s="81">
        <f t="shared" si="718"/>
        <v>59.277108433734938</v>
      </c>
      <c r="BB934" s="81">
        <f t="shared" si="719"/>
        <v>46.803377563329313</v>
      </c>
      <c r="BC934" s="81">
        <f t="shared" si="720"/>
        <v>37.075718015665799</v>
      </c>
      <c r="BD934" s="82">
        <f t="shared" si="739"/>
        <v>169</v>
      </c>
      <c r="BE934" s="83">
        <v>17</v>
      </c>
      <c r="BF934" s="83">
        <v>19</v>
      </c>
      <c r="BG934" s="83">
        <v>37</v>
      </c>
      <c r="BH934" s="83">
        <v>146</v>
      </c>
      <c r="BI934" s="83">
        <v>110</v>
      </c>
      <c r="BJ934" s="83">
        <v>1</v>
      </c>
      <c r="BK934" s="77">
        <f t="shared" si="740"/>
        <v>294</v>
      </c>
      <c r="BL934" s="83">
        <f t="shared" si="721"/>
        <v>17</v>
      </c>
      <c r="BM934" s="84">
        <v>18</v>
      </c>
      <c r="BN934" s="83">
        <f t="shared" si="722"/>
        <v>19</v>
      </c>
      <c r="BO934" s="83">
        <f t="shared" si="723"/>
        <v>37</v>
      </c>
      <c r="BP934" s="83">
        <f t="shared" si="724"/>
        <v>146</v>
      </c>
      <c r="BQ934" s="83">
        <f t="shared" si="725"/>
        <v>110</v>
      </c>
      <c r="BR934" s="83">
        <f t="shared" si="726"/>
        <v>1</v>
      </c>
      <c r="BS934" s="77">
        <f t="shared" si="741"/>
        <v>294</v>
      </c>
      <c r="BT934" s="83">
        <f t="shared" si="727"/>
        <v>0</v>
      </c>
      <c r="BU934" s="77"/>
      <c r="BV934" s="83">
        <f t="shared" si="728"/>
        <v>0</v>
      </c>
      <c r="BW934" s="83">
        <f t="shared" si="729"/>
        <v>0</v>
      </c>
      <c r="BX934" s="83">
        <f t="shared" si="730"/>
        <v>0</v>
      </c>
      <c r="BY934" s="83">
        <f t="shared" si="731"/>
        <v>0</v>
      </c>
      <c r="BZ934" s="83">
        <f t="shared" si="732"/>
        <v>0</v>
      </c>
      <c r="CA934" s="77">
        <f t="shared" si="742"/>
        <v>0</v>
      </c>
      <c r="CC934" s="77"/>
      <c r="CI934" s="77">
        <f t="shared" si="743"/>
        <v>0</v>
      </c>
      <c r="CP934" s="77">
        <f t="shared" si="744"/>
        <v>0</v>
      </c>
      <c r="CQ934" s="85">
        <f t="shared" si="733"/>
        <v>0</v>
      </c>
      <c r="CR934" s="77"/>
      <c r="CS934" s="85">
        <f t="shared" si="702"/>
        <v>0</v>
      </c>
      <c r="CT934" s="85">
        <f t="shared" si="703"/>
        <v>0</v>
      </c>
      <c r="CU934" s="85">
        <f t="shared" si="704"/>
        <v>0</v>
      </c>
      <c r="CV934" s="85">
        <f t="shared" si="705"/>
        <v>0</v>
      </c>
      <c r="CW934" s="85">
        <f t="shared" si="701"/>
        <v>0</v>
      </c>
      <c r="CX934" s="77">
        <f t="shared" si="745"/>
        <v>0</v>
      </c>
      <c r="ET934" s="85">
        <v>17</v>
      </c>
      <c r="EU934" s="85">
        <v>19</v>
      </c>
      <c r="EV934" s="85">
        <v>37</v>
      </c>
      <c r="EW934" s="85">
        <v>146</v>
      </c>
      <c r="EX934" s="85">
        <v>110</v>
      </c>
      <c r="EY934" s="85">
        <v>1</v>
      </c>
      <c r="FL934" s="86">
        <f t="shared" si="746"/>
        <v>220.10000000000002</v>
      </c>
      <c r="FM934" s="99">
        <f t="shared" si="734"/>
        <v>11</v>
      </c>
      <c r="FN934" s="99">
        <f t="shared" si="735"/>
        <v>2</v>
      </c>
      <c r="FO934" s="100">
        <f t="shared" si="736"/>
        <v>1.87</v>
      </c>
      <c r="FP934" s="100">
        <f t="shared" si="737"/>
        <v>342</v>
      </c>
      <c r="FQ934" s="101">
        <v>0.44755488362802182</v>
      </c>
      <c r="FR934" s="101">
        <v>0.36214943652450793</v>
      </c>
      <c r="FS934" s="101">
        <v>0.29343403507058075</v>
      </c>
      <c r="FT934" s="100" t="s">
        <v>1564</v>
      </c>
      <c r="FU934" s="100" t="s">
        <v>1661</v>
      </c>
      <c r="FV934" s="100" t="s">
        <v>1573</v>
      </c>
      <c r="FW934" s="100" t="s">
        <v>2129</v>
      </c>
      <c r="FX934" s="100" t="s">
        <v>1558</v>
      </c>
      <c r="FY934" s="100" t="s">
        <v>1951</v>
      </c>
      <c r="FZ934" s="100" t="s">
        <v>1509</v>
      </c>
      <c r="GA934" s="100" t="s">
        <v>2277</v>
      </c>
      <c r="GB934" s="100"/>
    </row>
    <row r="935" spans="1:184" hidden="1" x14ac:dyDescent="0.25">
      <c r="A935" s="32" t="s">
        <v>917</v>
      </c>
      <c r="B935" s="90" t="s">
        <v>919</v>
      </c>
      <c r="C935" s="41" t="str">
        <f>'[1]Özet tablo'!P934</f>
        <v>VAN</v>
      </c>
      <c r="D935" s="41"/>
      <c r="E935" s="41"/>
      <c r="F935" s="41"/>
      <c r="G935" s="91">
        <v>121</v>
      </c>
      <c r="H935" s="91">
        <v>559</v>
      </c>
      <c r="I935" s="91">
        <v>328</v>
      </c>
      <c r="J935" s="91">
        <v>1008</v>
      </c>
      <c r="K935" s="92">
        <v>58</v>
      </c>
      <c r="L935" s="92">
        <v>373</v>
      </c>
      <c r="M935" s="92">
        <v>291</v>
      </c>
      <c r="N935" s="92">
        <v>722</v>
      </c>
      <c r="O935" s="93">
        <v>320</v>
      </c>
      <c r="P935" s="40">
        <v>21</v>
      </c>
      <c r="Q935" s="94">
        <f t="shared" si="747"/>
        <v>-286</v>
      </c>
      <c r="R935" s="95">
        <f t="shared" si="748"/>
        <v>-0.28373015873015872</v>
      </c>
      <c r="S935" s="96">
        <v>1070</v>
      </c>
      <c r="T935" s="96">
        <v>1436</v>
      </c>
      <c r="U935" s="96">
        <v>1173</v>
      </c>
      <c r="V935" s="96">
        <v>1589</v>
      </c>
      <c r="W935" s="96">
        <v>2609</v>
      </c>
      <c r="X935" s="96">
        <v>3679</v>
      </c>
      <c r="Y935" s="73">
        <f t="shared" si="706"/>
        <v>5.4205607476635516</v>
      </c>
      <c r="Z935" s="73">
        <f t="shared" si="707"/>
        <v>25.974930362116993</v>
      </c>
      <c r="AA935" s="73">
        <f t="shared" si="708"/>
        <v>50.298380221653879</v>
      </c>
      <c r="AB935" s="73">
        <f t="shared" si="709"/>
        <v>36.910693752395552</v>
      </c>
      <c r="AC935" s="73">
        <f t="shared" si="710"/>
        <v>27.752106550693124</v>
      </c>
      <c r="AD935" s="97">
        <f t="shared" si="711"/>
        <v>1646</v>
      </c>
      <c r="AE935" s="40">
        <f t="shared" si="712"/>
        <v>583</v>
      </c>
      <c r="AF935" s="98">
        <v>1293</v>
      </c>
      <c r="AG935" s="98">
        <v>1044</v>
      </c>
      <c r="AH935" s="98">
        <v>1311</v>
      </c>
      <c r="AI935" s="98">
        <v>985</v>
      </c>
      <c r="AJ935" s="98">
        <v>403</v>
      </c>
      <c r="AK935" s="98">
        <v>313</v>
      </c>
      <c r="AL935" s="76">
        <v>46</v>
      </c>
      <c r="AM935" s="76">
        <v>66</v>
      </c>
      <c r="AN935" s="77">
        <v>74</v>
      </c>
      <c r="AO935" s="77">
        <v>454</v>
      </c>
      <c r="AP935" s="77">
        <v>281</v>
      </c>
      <c r="AQ935" s="77">
        <v>7</v>
      </c>
      <c r="AR935" s="77">
        <f t="shared" si="738"/>
        <v>816</v>
      </c>
      <c r="AS935" s="77">
        <v>23</v>
      </c>
      <c r="AT935" s="78">
        <v>253</v>
      </c>
      <c r="AU935" s="79">
        <v>369</v>
      </c>
      <c r="AV935" s="80">
        <f t="shared" si="713"/>
        <v>16.707737801872842</v>
      </c>
      <c r="AW935" s="80">
        <f t="shared" si="714"/>
        <v>31.315331010452962</v>
      </c>
      <c r="AX935" s="80">
        <f t="shared" si="715"/>
        <v>26.903553299492383</v>
      </c>
      <c r="AY935" s="81">
        <f t="shared" si="716"/>
        <v>7.088122605363985</v>
      </c>
      <c r="AZ935" s="81">
        <f t="shared" si="717"/>
        <v>34.630053394355457</v>
      </c>
      <c r="BA935" s="81">
        <f t="shared" si="718"/>
        <v>65.057636887608069</v>
      </c>
      <c r="BB935" s="81">
        <f t="shared" si="719"/>
        <v>50.277880696554277</v>
      </c>
      <c r="BC935" s="81">
        <f t="shared" si="720"/>
        <v>40.172697368421048</v>
      </c>
      <c r="BD935" s="82">
        <f t="shared" si="739"/>
        <v>485</v>
      </c>
      <c r="BE935" s="83">
        <v>49</v>
      </c>
      <c r="BF935" s="83">
        <v>58</v>
      </c>
      <c r="BG935" s="83">
        <v>65</v>
      </c>
      <c r="BH935" s="83">
        <v>456</v>
      </c>
      <c r="BI935" s="83">
        <v>354</v>
      </c>
      <c r="BJ935" s="83">
        <v>9</v>
      </c>
      <c r="BK935" s="77">
        <f t="shared" si="740"/>
        <v>884</v>
      </c>
      <c r="BL935" s="83">
        <f t="shared" si="721"/>
        <v>49</v>
      </c>
      <c r="BM935" s="84">
        <v>66</v>
      </c>
      <c r="BN935" s="83">
        <f t="shared" si="722"/>
        <v>58</v>
      </c>
      <c r="BO935" s="83">
        <f t="shared" si="723"/>
        <v>65</v>
      </c>
      <c r="BP935" s="83">
        <f t="shared" si="724"/>
        <v>456</v>
      </c>
      <c r="BQ935" s="83">
        <f t="shared" si="725"/>
        <v>354</v>
      </c>
      <c r="BR935" s="83">
        <f t="shared" si="726"/>
        <v>9</v>
      </c>
      <c r="BS935" s="77">
        <f t="shared" si="741"/>
        <v>884</v>
      </c>
      <c r="BT935" s="83">
        <f t="shared" si="727"/>
        <v>0</v>
      </c>
      <c r="BU935" s="77"/>
      <c r="BV935" s="83">
        <f t="shared" si="728"/>
        <v>0</v>
      </c>
      <c r="BW935" s="83">
        <f t="shared" si="729"/>
        <v>0</v>
      </c>
      <c r="BX935" s="83">
        <f t="shared" si="730"/>
        <v>0</v>
      </c>
      <c r="BY935" s="83">
        <f t="shared" si="731"/>
        <v>0</v>
      </c>
      <c r="BZ935" s="83">
        <f t="shared" si="732"/>
        <v>0</v>
      </c>
      <c r="CA935" s="77">
        <f t="shared" si="742"/>
        <v>0</v>
      </c>
      <c r="CC935" s="77"/>
      <c r="CI935" s="77">
        <f t="shared" si="743"/>
        <v>0</v>
      </c>
      <c r="CP935" s="77">
        <f t="shared" si="744"/>
        <v>0</v>
      </c>
      <c r="CQ935" s="85">
        <f t="shared" si="733"/>
        <v>0</v>
      </c>
      <c r="CR935" s="77"/>
      <c r="CS935" s="85">
        <f t="shared" si="702"/>
        <v>0</v>
      </c>
      <c r="CT935" s="85">
        <f t="shared" si="703"/>
        <v>0</v>
      </c>
      <c r="CU935" s="85">
        <f t="shared" si="704"/>
        <v>0</v>
      </c>
      <c r="CV935" s="85">
        <f t="shared" si="705"/>
        <v>0</v>
      </c>
      <c r="CW935" s="85">
        <f t="shared" si="701"/>
        <v>0</v>
      </c>
      <c r="CX935" s="77">
        <f t="shared" si="745"/>
        <v>0</v>
      </c>
      <c r="ET935" s="85">
        <v>48</v>
      </c>
      <c r="EU935" s="85">
        <v>54</v>
      </c>
      <c r="EV935" s="85">
        <v>48</v>
      </c>
      <c r="EW935" s="85">
        <v>422</v>
      </c>
      <c r="EX935" s="85">
        <v>333</v>
      </c>
      <c r="EY935" s="85">
        <v>8</v>
      </c>
      <c r="EZ935" s="85">
        <v>1</v>
      </c>
      <c r="FA935" s="85">
        <v>4</v>
      </c>
      <c r="FB935" s="85">
        <v>17</v>
      </c>
      <c r="FC935" s="85">
        <v>34</v>
      </c>
      <c r="FD935" s="85">
        <v>21</v>
      </c>
      <c r="FE935" s="85">
        <v>1</v>
      </c>
      <c r="FL935" s="86">
        <f t="shared" si="746"/>
        <v>612.19999999999982</v>
      </c>
      <c r="FM935" s="99">
        <f t="shared" si="734"/>
        <v>30</v>
      </c>
      <c r="FN935" s="99">
        <f t="shared" si="735"/>
        <v>6</v>
      </c>
      <c r="FO935" s="100">
        <f t="shared" si="736"/>
        <v>5.0999999999999996</v>
      </c>
      <c r="FP935" s="100">
        <f t="shared" si="737"/>
        <v>1026</v>
      </c>
      <c r="FQ935" s="101">
        <v>6.4341110531803997E-2</v>
      </c>
      <c r="FR935" s="101">
        <v>7.4239201447534542E-2</v>
      </c>
      <c r="FS935" s="101">
        <v>0.1035279749152582</v>
      </c>
      <c r="FT935" s="100" t="s">
        <v>2264</v>
      </c>
      <c r="FU935" s="100" t="s">
        <v>2156</v>
      </c>
      <c r="FV935" s="100" t="s">
        <v>1699</v>
      </c>
      <c r="FW935" s="100" t="s">
        <v>2199</v>
      </c>
      <c r="FX935" s="100" t="s">
        <v>1723</v>
      </c>
      <c r="FY935" s="100" t="s">
        <v>1855</v>
      </c>
      <c r="FZ935" s="100" t="s">
        <v>1790</v>
      </c>
      <c r="GA935" s="100" t="s">
        <v>1739</v>
      </c>
      <c r="GB935" s="100"/>
    </row>
    <row r="936" spans="1:184" hidden="1" x14ac:dyDescent="0.25">
      <c r="A936" s="32" t="s">
        <v>917</v>
      </c>
      <c r="B936" s="90" t="s">
        <v>920</v>
      </c>
      <c r="C936" s="41" t="str">
        <f>'[1]Özet tablo'!P935</f>
        <v>VAN</v>
      </c>
      <c r="D936" s="41"/>
      <c r="E936" s="41"/>
      <c r="F936" s="41"/>
      <c r="G936" s="91">
        <v>122</v>
      </c>
      <c r="H936" s="91">
        <v>986</v>
      </c>
      <c r="I936" s="91">
        <v>668</v>
      </c>
      <c r="J936" s="91">
        <v>1776</v>
      </c>
      <c r="K936" s="92">
        <v>103</v>
      </c>
      <c r="L936" s="92">
        <v>997</v>
      </c>
      <c r="M936" s="92">
        <v>620</v>
      </c>
      <c r="N936" s="92">
        <v>1720</v>
      </c>
      <c r="O936" s="93">
        <v>512</v>
      </c>
      <c r="P936" s="40">
        <v>40</v>
      </c>
      <c r="Q936" s="94">
        <f t="shared" si="747"/>
        <v>-56</v>
      </c>
      <c r="R936" s="95">
        <f t="shared" si="748"/>
        <v>-3.1531531531531529E-2</v>
      </c>
      <c r="S936" s="96">
        <v>1482</v>
      </c>
      <c r="T936" s="96">
        <v>1956</v>
      </c>
      <c r="U936" s="96">
        <v>1587</v>
      </c>
      <c r="V936" s="96">
        <v>2109</v>
      </c>
      <c r="W936" s="96">
        <v>3543</v>
      </c>
      <c r="X936" s="96">
        <v>5025</v>
      </c>
      <c r="Y936" s="73">
        <f t="shared" si="706"/>
        <v>6.9500674763832659</v>
      </c>
      <c r="Z936" s="73">
        <f t="shared" si="707"/>
        <v>50.971370143149286</v>
      </c>
      <c r="AA936" s="73">
        <f t="shared" si="708"/>
        <v>68.809073724007561</v>
      </c>
      <c r="AB936" s="73">
        <f t="shared" si="709"/>
        <v>58.961332204346597</v>
      </c>
      <c r="AC936" s="73">
        <f t="shared" si="710"/>
        <v>43.621890547263682</v>
      </c>
      <c r="AD936" s="97">
        <f t="shared" si="711"/>
        <v>1454</v>
      </c>
      <c r="AE936" s="40">
        <f t="shared" si="712"/>
        <v>495</v>
      </c>
      <c r="AF936" s="98">
        <v>1975</v>
      </c>
      <c r="AG936" s="98">
        <v>1429</v>
      </c>
      <c r="AH936" s="98">
        <v>1913</v>
      </c>
      <c r="AI936" s="98">
        <v>1405</v>
      </c>
      <c r="AJ936" s="98">
        <v>498</v>
      </c>
      <c r="AK936" s="98">
        <v>526</v>
      </c>
      <c r="AL936" s="76">
        <v>64</v>
      </c>
      <c r="AM936" s="76">
        <v>108</v>
      </c>
      <c r="AN936" s="77">
        <v>102</v>
      </c>
      <c r="AO936" s="77">
        <v>972</v>
      </c>
      <c r="AP936" s="77">
        <v>602</v>
      </c>
      <c r="AQ936" s="77">
        <v>15</v>
      </c>
      <c r="AR936" s="77">
        <f t="shared" si="738"/>
        <v>1691</v>
      </c>
      <c r="AS936" s="77">
        <v>36</v>
      </c>
      <c r="AT936" s="78">
        <v>378</v>
      </c>
      <c r="AU936" s="79">
        <v>465</v>
      </c>
      <c r="AV936" s="80">
        <f t="shared" si="713"/>
        <v>24.100211714890616</v>
      </c>
      <c r="AW936" s="80">
        <f t="shared" si="714"/>
        <v>46.805304400241113</v>
      </c>
      <c r="AX936" s="80">
        <f t="shared" si="715"/>
        <v>41.352313167259787</v>
      </c>
      <c r="AY936" s="81">
        <f t="shared" si="716"/>
        <v>7.1378586424072781</v>
      </c>
      <c r="AZ936" s="81">
        <f t="shared" si="717"/>
        <v>50.810245687401988</v>
      </c>
      <c r="BA936" s="81">
        <f t="shared" si="718"/>
        <v>75.932737782448768</v>
      </c>
      <c r="BB936" s="81">
        <f t="shared" si="719"/>
        <v>63.33857442348009</v>
      </c>
      <c r="BC936" s="81">
        <f t="shared" si="720"/>
        <v>46.428571428571431</v>
      </c>
      <c r="BD936" s="82">
        <f t="shared" si="739"/>
        <v>458</v>
      </c>
      <c r="BE936" s="83">
        <v>65</v>
      </c>
      <c r="BF936" s="83">
        <v>99</v>
      </c>
      <c r="BG936" s="83">
        <v>75</v>
      </c>
      <c r="BH936" s="83">
        <v>911</v>
      </c>
      <c r="BI936" s="83">
        <v>705</v>
      </c>
      <c r="BJ936" s="83">
        <v>17</v>
      </c>
      <c r="BK936" s="77">
        <f t="shared" si="740"/>
        <v>1708</v>
      </c>
      <c r="BL936" s="83">
        <f t="shared" si="721"/>
        <v>65</v>
      </c>
      <c r="BM936" s="84">
        <v>108</v>
      </c>
      <c r="BN936" s="83">
        <f t="shared" si="722"/>
        <v>99</v>
      </c>
      <c r="BO936" s="83">
        <f t="shared" si="723"/>
        <v>75</v>
      </c>
      <c r="BP936" s="83">
        <f t="shared" si="724"/>
        <v>911</v>
      </c>
      <c r="BQ936" s="83">
        <f t="shared" si="725"/>
        <v>705</v>
      </c>
      <c r="BR936" s="83">
        <f t="shared" si="726"/>
        <v>17</v>
      </c>
      <c r="BS936" s="77">
        <f t="shared" si="741"/>
        <v>1708</v>
      </c>
      <c r="BT936" s="83">
        <f t="shared" si="727"/>
        <v>0</v>
      </c>
      <c r="BU936" s="77"/>
      <c r="BV936" s="83">
        <f t="shared" si="728"/>
        <v>0</v>
      </c>
      <c r="BW936" s="83">
        <f t="shared" si="729"/>
        <v>0</v>
      </c>
      <c r="BX936" s="83">
        <f t="shared" si="730"/>
        <v>0</v>
      </c>
      <c r="BY936" s="83">
        <f t="shared" si="731"/>
        <v>0</v>
      </c>
      <c r="BZ936" s="83">
        <f t="shared" si="732"/>
        <v>0</v>
      </c>
      <c r="CA936" s="77">
        <f t="shared" si="742"/>
        <v>0</v>
      </c>
      <c r="CC936" s="77"/>
      <c r="CI936" s="77">
        <f t="shared" si="743"/>
        <v>0</v>
      </c>
      <c r="CP936" s="77">
        <f t="shared" si="744"/>
        <v>0</v>
      </c>
      <c r="CQ936" s="85">
        <f t="shared" si="733"/>
        <v>0</v>
      </c>
      <c r="CR936" s="77"/>
      <c r="CS936" s="85">
        <f t="shared" si="702"/>
        <v>0</v>
      </c>
      <c r="CT936" s="85">
        <f t="shared" si="703"/>
        <v>0</v>
      </c>
      <c r="CU936" s="85">
        <f t="shared" si="704"/>
        <v>0</v>
      </c>
      <c r="CV936" s="85">
        <f t="shared" si="705"/>
        <v>0</v>
      </c>
      <c r="CW936" s="85">
        <f t="shared" si="701"/>
        <v>0</v>
      </c>
      <c r="CX936" s="77">
        <f t="shared" si="745"/>
        <v>0</v>
      </c>
      <c r="ET936" s="85">
        <v>64</v>
      </c>
      <c r="EU936" s="85">
        <v>91</v>
      </c>
      <c r="EV936" s="85">
        <v>57</v>
      </c>
      <c r="EW936" s="85">
        <v>857</v>
      </c>
      <c r="EX936" s="85">
        <v>668</v>
      </c>
      <c r="EY936" s="85">
        <v>13</v>
      </c>
      <c r="EZ936" s="85">
        <v>1</v>
      </c>
      <c r="FA936" s="85">
        <v>8</v>
      </c>
      <c r="FB936" s="85">
        <v>18</v>
      </c>
      <c r="FC936" s="85">
        <v>54</v>
      </c>
      <c r="FD936" s="85">
        <v>37</v>
      </c>
      <c r="FE936" s="85">
        <v>4</v>
      </c>
      <c r="FL936" s="86">
        <f t="shared" si="746"/>
        <v>355.59999999999991</v>
      </c>
      <c r="FM936" s="99">
        <f t="shared" si="734"/>
        <v>17</v>
      </c>
      <c r="FN936" s="99">
        <f t="shared" si="735"/>
        <v>3</v>
      </c>
      <c r="FO936" s="100">
        <f t="shared" si="736"/>
        <v>2.89</v>
      </c>
      <c r="FP936" s="100">
        <f t="shared" si="737"/>
        <v>513</v>
      </c>
      <c r="FQ936" s="101">
        <v>-0.12960266029503686</v>
      </c>
      <c r="FR936" s="101">
        <v>-2.4077225678653988E-2</v>
      </c>
      <c r="FS936" s="101">
        <v>-4.7735003092145928E-2</v>
      </c>
      <c r="FT936" s="100" t="s">
        <v>2206</v>
      </c>
      <c r="FU936" s="100" t="s">
        <v>1553</v>
      </c>
      <c r="FV936" s="100" t="s">
        <v>1499</v>
      </c>
      <c r="FW936" s="100" t="s">
        <v>1466</v>
      </c>
      <c r="FX936" s="100" t="s">
        <v>1578</v>
      </c>
      <c r="FY936" s="100" t="s">
        <v>2207</v>
      </c>
      <c r="FZ936" s="100" t="s">
        <v>1632</v>
      </c>
      <c r="GA936" s="100" t="s">
        <v>1589</v>
      </c>
      <c r="GB936" s="100"/>
    </row>
    <row r="937" spans="1:184" hidden="1" x14ac:dyDescent="0.25">
      <c r="A937" s="32" t="s">
        <v>917</v>
      </c>
      <c r="B937" s="90" t="s">
        <v>921</v>
      </c>
      <c r="C937" s="41" t="str">
        <f>'[1]Özet tablo'!P936</f>
        <v>VAN</v>
      </c>
      <c r="D937" s="41"/>
      <c r="E937" s="41"/>
      <c r="F937" s="41"/>
      <c r="G937" s="91">
        <v>88</v>
      </c>
      <c r="H937" s="91">
        <v>313</v>
      </c>
      <c r="I937" s="91">
        <v>218</v>
      </c>
      <c r="J937" s="91">
        <v>619</v>
      </c>
      <c r="K937" s="92">
        <v>97</v>
      </c>
      <c r="L937" s="92">
        <v>349</v>
      </c>
      <c r="M937" s="92">
        <v>209</v>
      </c>
      <c r="N937" s="92">
        <v>655</v>
      </c>
      <c r="O937" s="93">
        <v>106</v>
      </c>
      <c r="P937" s="40">
        <v>7</v>
      </c>
      <c r="Q937" s="94">
        <f t="shared" si="747"/>
        <v>36</v>
      </c>
      <c r="R937" s="95">
        <f t="shared" si="748"/>
        <v>5.8158319870759291E-2</v>
      </c>
      <c r="S937" s="96">
        <v>369</v>
      </c>
      <c r="T937" s="96">
        <v>528</v>
      </c>
      <c r="U937" s="96">
        <v>426</v>
      </c>
      <c r="V937" s="96">
        <v>566</v>
      </c>
      <c r="W937" s="96">
        <v>954</v>
      </c>
      <c r="X937" s="96">
        <v>1323</v>
      </c>
      <c r="Y937" s="73">
        <f t="shared" si="706"/>
        <v>26.287262872628723</v>
      </c>
      <c r="Z937" s="73">
        <f t="shared" si="707"/>
        <v>66.098484848484844</v>
      </c>
      <c r="AA937" s="73">
        <f t="shared" si="708"/>
        <v>72.300469483568079</v>
      </c>
      <c r="AB937" s="73">
        <f t="shared" si="709"/>
        <v>68.867924528301884</v>
      </c>
      <c r="AC937" s="73">
        <f t="shared" si="710"/>
        <v>56.991685563114139</v>
      </c>
      <c r="AD937" s="97">
        <f t="shared" si="711"/>
        <v>297</v>
      </c>
      <c r="AE937" s="40">
        <f t="shared" si="712"/>
        <v>118</v>
      </c>
      <c r="AF937" s="98">
        <v>477</v>
      </c>
      <c r="AG937" s="98">
        <v>383</v>
      </c>
      <c r="AH937" s="98">
        <v>478</v>
      </c>
      <c r="AI937" s="98">
        <v>373</v>
      </c>
      <c r="AJ937" s="98">
        <v>131</v>
      </c>
      <c r="AK937" s="98">
        <v>126</v>
      </c>
      <c r="AL937" s="76">
        <v>30</v>
      </c>
      <c r="AM937" s="76">
        <v>38</v>
      </c>
      <c r="AN937" s="77">
        <v>93</v>
      </c>
      <c r="AO937" s="77">
        <v>313</v>
      </c>
      <c r="AP937" s="77">
        <v>174</v>
      </c>
      <c r="AQ937" s="77">
        <v>10</v>
      </c>
      <c r="AR937" s="77">
        <f t="shared" si="738"/>
        <v>590</v>
      </c>
      <c r="AS937" s="77">
        <v>25</v>
      </c>
      <c r="AT937" s="78">
        <v>74</v>
      </c>
      <c r="AU937" s="79">
        <v>99</v>
      </c>
      <c r="AV937" s="80">
        <f t="shared" si="713"/>
        <v>33.333333333333329</v>
      </c>
      <c r="AW937" s="80">
        <f t="shared" si="714"/>
        <v>55.464159811985901</v>
      </c>
      <c r="AX937" s="80">
        <f t="shared" si="715"/>
        <v>42.627345844504021</v>
      </c>
      <c r="AY937" s="81">
        <f t="shared" si="716"/>
        <v>24.281984334203656</v>
      </c>
      <c r="AZ937" s="81">
        <f t="shared" si="717"/>
        <v>65.48117154811716</v>
      </c>
      <c r="BA937" s="81">
        <f t="shared" si="718"/>
        <v>68.849206349206355</v>
      </c>
      <c r="BB937" s="81">
        <f t="shared" si="719"/>
        <v>67.209775967413449</v>
      </c>
      <c r="BC937" s="81">
        <f t="shared" si="720"/>
        <v>49.6054114994363</v>
      </c>
      <c r="BD937" s="82">
        <f t="shared" si="739"/>
        <v>157</v>
      </c>
      <c r="BE937" s="83">
        <v>30</v>
      </c>
      <c r="BF937" s="83">
        <v>42</v>
      </c>
      <c r="BG937" s="83">
        <v>81</v>
      </c>
      <c r="BH937" s="83">
        <v>307</v>
      </c>
      <c r="BI937" s="83">
        <v>220</v>
      </c>
      <c r="BJ937" s="83">
        <v>7</v>
      </c>
      <c r="BK937" s="77">
        <f t="shared" si="740"/>
        <v>615</v>
      </c>
      <c r="BL937" s="83">
        <f t="shared" si="721"/>
        <v>30</v>
      </c>
      <c r="BM937" s="84">
        <v>38</v>
      </c>
      <c r="BN937" s="83">
        <f t="shared" si="722"/>
        <v>42</v>
      </c>
      <c r="BO937" s="83">
        <f t="shared" si="723"/>
        <v>81</v>
      </c>
      <c r="BP937" s="83">
        <f t="shared" si="724"/>
        <v>307</v>
      </c>
      <c r="BQ937" s="83">
        <f t="shared" si="725"/>
        <v>220</v>
      </c>
      <c r="BR937" s="83">
        <f t="shared" si="726"/>
        <v>7</v>
      </c>
      <c r="BS937" s="77">
        <f t="shared" si="741"/>
        <v>615</v>
      </c>
      <c r="BT937" s="83">
        <f t="shared" si="727"/>
        <v>0</v>
      </c>
      <c r="BU937" s="77"/>
      <c r="BV937" s="83">
        <f t="shared" si="728"/>
        <v>0</v>
      </c>
      <c r="BW937" s="83">
        <f t="shared" si="729"/>
        <v>0</v>
      </c>
      <c r="BX937" s="83">
        <f t="shared" si="730"/>
        <v>0</v>
      </c>
      <c r="BY937" s="83">
        <f t="shared" si="731"/>
        <v>0</v>
      </c>
      <c r="BZ937" s="83">
        <f t="shared" si="732"/>
        <v>0</v>
      </c>
      <c r="CA937" s="77">
        <f t="shared" si="742"/>
        <v>0</v>
      </c>
      <c r="CC937" s="77"/>
      <c r="CI937" s="77">
        <f t="shared" si="743"/>
        <v>0</v>
      </c>
      <c r="CP937" s="77">
        <f t="shared" si="744"/>
        <v>0</v>
      </c>
      <c r="CQ937" s="85">
        <f t="shared" si="733"/>
        <v>0</v>
      </c>
      <c r="CR937" s="77"/>
      <c r="CS937" s="85">
        <f t="shared" si="702"/>
        <v>0</v>
      </c>
      <c r="CT937" s="85">
        <f t="shared" si="703"/>
        <v>0</v>
      </c>
      <c r="CU937" s="85">
        <f t="shared" si="704"/>
        <v>0</v>
      </c>
      <c r="CV937" s="85">
        <f t="shared" si="705"/>
        <v>0</v>
      </c>
      <c r="CW937" s="85">
        <f t="shared" si="701"/>
        <v>0</v>
      </c>
      <c r="CX937" s="77">
        <f t="shared" si="745"/>
        <v>0</v>
      </c>
      <c r="ET937" s="85">
        <v>28</v>
      </c>
      <c r="EU937" s="85">
        <v>35</v>
      </c>
      <c r="EV937" s="85">
        <v>36</v>
      </c>
      <c r="EW937" s="85">
        <v>220</v>
      </c>
      <c r="EX937" s="85">
        <v>167</v>
      </c>
      <c r="EY937" s="85">
        <v>7</v>
      </c>
      <c r="EZ937" s="85">
        <v>2</v>
      </c>
      <c r="FA937" s="85">
        <v>7</v>
      </c>
      <c r="FB937" s="85">
        <v>45</v>
      </c>
      <c r="FC937" s="85">
        <v>87</v>
      </c>
      <c r="FD937" s="85">
        <v>53</v>
      </c>
      <c r="FE937" s="85">
        <v>0</v>
      </c>
      <c r="FL937" s="86">
        <f t="shared" si="746"/>
        <v>24.699999999999932</v>
      </c>
      <c r="FM937" s="99">
        <f t="shared" si="734"/>
        <v>1</v>
      </c>
      <c r="FN937" s="99">
        <f t="shared" si="735"/>
        <v>0</v>
      </c>
      <c r="FO937" s="100">
        <f t="shared" si="736"/>
        <v>0.17</v>
      </c>
      <c r="FP937" s="100">
        <f t="shared" si="737"/>
        <v>0</v>
      </c>
      <c r="FQ937" s="101">
        <v>0.13118475820963885</v>
      </c>
      <c r="FR937" s="101">
        <v>7.2435599498598541E-2</v>
      </c>
      <c r="FS937" s="101">
        <v>9.9914981623771049E-2</v>
      </c>
      <c r="FT937" s="100" t="s">
        <v>1543</v>
      </c>
      <c r="FU937" s="100" t="s">
        <v>1509</v>
      </c>
      <c r="FV937" s="100" t="s">
        <v>1535</v>
      </c>
      <c r="FW937" s="100" t="s">
        <v>1825</v>
      </c>
      <c r="FX937" s="100" t="s">
        <v>2080</v>
      </c>
      <c r="FY937" s="100" t="s">
        <v>1859</v>
      </c>
      <c r="FZ937" s="100" t="s">
        <v>2306</v>
      </c>
      <c r="GA937" s="100" t="s">
        <v>2286</v>
      </c>
      <c r="GB937" s="100"/>
    </row>
    <row r="938" spans="1:184" hidden="1" x14ac:dyDescent="0.25">
      <c r="A938" s="32" t="s">
        <v>917</v>
      </c>
      <c r="B938" s="90" t="s">
        <v>1007</v>
      </c>
      <c r="C938" s="41" t="str">
        <f>'[1]Özet tablo'!P937</f>
        <v>VAN</v>
      </c>
      <c r="D938" s="41"/>
      <c r="E938" s="41"/>
      <c r="F938" s="41"/>
      <c r="G938" s="91">
        <v>125</v>
      </c>
      <c r="H938" s="91">
        <v>824</v>
      </c>
      <c r="I938" s="91">
        <v>938</v>
      </c>
      <c r="J938" s="91">
        <v>1887</v>
      </c>
      <c r="K938" s="92">
        <v>203</v>
      </c>
      <c r="L938" s="92">
        <v>1102</v>
      </c>
      <c r="M938" s="92">
        <v>1232</v>
      </c>
      <c r="N938" s="92">
        <v>2537</v>
      </c>
      <c r="O938" s="93">
        <v>330</v>
      </c>
      <c r="P938" s="40">
        <v>180</v>
      </c>
      <c r="Q938" s="94">
        <f t="shared" si="747"/>
        <v>650</v>
      </c>
      <c r="R938" s="95">
        <f t="shared" si="748"/>
        <v>0.34446210916799153</v>
      </c>
      <c r="S938" s="96">
        <v>2114</v>
      </c>
      <c r="T938" s="96">
        <v>2663</v>
      </c>
      <c r="U938" s="96">
        <v>2096</v>
      </c>
      <c r="V938" s="96">
        <v>2771</v>
      </c>
      <c r="W938" s="96">
        <v>4759</v>
      </c>
      <c r="X938" s="96">
        <v>6873</v>
      </c>
      <c r="Y938" s="73">
        <f t="shared" si="706"/>
        <v>9.6026490066225172</v>
      </c>
      <c r="Z938" s="73">
        <f t="shared" si="707"/>
        <v>41.381900112654904</v>
      </c>
      <c r="AA938" s="73">
        <f t="shared" si="708"/>
        <v>65.935114503816791</v>
      </c>
      <c r="AB938" s="73">
        <f t="shared" si="709"/>
        <v>52.195839462071866</v>
      </c>
      <c r="AC938" s="73">
        <f t="shared" si="710"/>
        <v>39.095009457296669</v>
      </c>
      <c r="AD938" s="97">
        <f t="shared" si="711"/>
        <v>2275</v>
      </c>
      <c r="AE938" s="40">
        <f t="shared" si="712"/>
        <v>714</v>
      </c>
      <c r="AF938" s="98">
        <v>2813</v>
      </c>
      <c r="AG938" s="98">
        <v>2167</v>
      </c>
      <c r="AH938" s="98">
        <v>2773</v>
      </c>
      <c r="AI938" s="98">
        <v>2020</v>
      </c>
      <c r="AJ938" s="98">
        <v>695</v>
      </c>
      <c r="AK938" s="98">
        <v>648</v>
      </c>
      <c r="AL938" s="76">
        <v>47</v>
      </c>
      <c r="AM938" s="76">
        <v>109</v>
      </c>
      <c r="AN938" s="77">
        <v>190</v>
      </c>
      <c r="AO938" s="77">
        <v>1103</v>
      </c>
      <c r="AP938" s="77">
        <v>1234</v>
      </c>
      <c r="AQ938" s="77">
        <v>60</v>
      </c>
      <c r="AR938" s="77">
        <f t="shared" si="738"/>
        <v>2587</v>
      </c>
      <c r="AS938" s="77">
        <v>281</v>
      </c>
      <c r="AT938" s="78">
        <v>282</v>
      </c>
      <c r="AU938" s="79">
        <v>453</v>
      </c>
      <c r="AV938" s="80">
        <f t="shared" si="713"/>
        <v>28.731788870312876</v>
      </c>
      <c r="AW938" s="80">
        <f t="shared" si="714"/>
        <v>44.147715418318377</v>
      </c>
      <c r="AX938" s="80">
        <f t="shared" si="715"/>
        <v>50.148514851485146</v>
      </c>
      <c r="AY938" s="81">
        <f t="shared" si="716"/>
        <v>8.7678818643285652</v>
      </c>
      <c r="AZ938" s="81">
        <f t="shared" si="717"/>
        <v>39.776415434547424</v>
      </c>
      <c r="BA938" s="81">
        <f t="shared" si="718"/>
        <v>72.523020257826886</v>
      </c>
      <c r="BB938" s="81">
        <f t="shared" si="719"/>
        <v>55.976676384839649</v>
      </c>
      <c r="BC938" s="81">
        <f t="shared" si="720"/>
        <v>44.223678820155676</v>
      </c>
      <c r="BD938" s="82">
        <f t="shared" si="739"/>
        <v>746</v>
      </c>
      <c r="BE938" s="83">
        <v>45</v>
      </c>
      <c r="BF938" s="83">
        <v>139</v>
      </c>
      <c r="BG938" s="83">
        <v>216</v>
      </c>
      <c r="BH938" s="83">
        <v>1078</v>
      </c>
      <c r="BI938" s="83">
        <v>1387</v>
      </c>
      <c r="BJ938" s="83">
        <v>81</v>
      </c>
      <c r="BK938" s="77">
        <f t="shared" si="740"/>
        <v>2762</v>
      </c>
      <c r="BL938" s="83">
        <f t="shared" si="721"/>
        <v>42</v>
      </c>
      <c r="BM938" s="84">
        <v>95</v>
      </c>
      <c r="BN938" s="83">
        <f t="shared" si="722"/>
        <v>129</v>
      </c>
      <c r="BO938" s="83">
        <f t="shared" si="723"/>
        <v>192</v>
      </c>
      <c r="BP938" s="83">
        <f t="shared" si="724"/>
        <v>1034</v>
      </c>
      <c r="BQ938" s="83">
        <f t="shared" si="725"/>
        <v>1326</v>
      </c>
      <c r="BR938" s="83">
        <f t="shared" si="726"/>
        <v>81</v>
      </c>
      <c r="BS938" s="77">
        <f t="shared" si="741"/>
        <v>2633</v>
      </c>
      <c r="BT938" s="83">
        <f t="shared" si="727"/>
        <v>2</v>
      </c>
      <c r="BU938" s="77">
        <v>14</v>
      </c>
      <c r="BV938" s="83">
        <f t="shared" si="728"/>
        <v>5</v>
      </c>
      <c r="BW938" s="83">
        <f t="shared" si="729"/>
        <v>5</v>
      </c>
      <c r="BX938" s="83">
        <f t="shared" si="730"/>
        <v>29</v>
      </c>
      <c r="BY938" s="83">
        <f t="shared" si="731"/>
        <v>50</v>
      </c>
      <c r="BZ938" s="83">
        <f t="shared" si="732"/>
        <v>0</v>
      </c>
      <c r="CA938" s="77">
        <f t="shared" si="742"/>
        <v>84</v>
      </c>
      <c r="CC938" s="77"/>
      <c r="CI938" s="77">
        <f t="shared" si="743"/>
        <v>0</v>
      </c>
      <c r="CJ938" s="85">
        <v>1</v>
      </c>
      <c r="CK938" s="85">
        <v>5</v>
      </c>
      <c r="CL938" s="85">
        <v>19</v>
      </c>
      <c r="CM938" s="85">
        <v>15</v>
      </c>
      <c r="CN938" s="85">
        <v>11</v>
      </c>
      <c r="CO938" s="85">
        <v>0</v>
      </c>
      <c r="CP938" s="77">
        <f t="shared" si="744"/>
        <v>45</v>
      </c>
      <c r="CQ938" s="85">
        <f t="shared" si="733"/>
        <v>0</v>
      </c>
      <c r="CR938" s="77"/>
      <c r="CS938" s="85">
        <f t="shared" si="702"/>
        <v>0</v>
      </c>
      <c r="CT938" s="85">
        <f t="shared" si="703"/>
        <v>0</v>
      </c>
      <c r="CU938" s="85">
        <f t="shared" si="704"/>
        <v>0</v>
      </c>
      <c r="CV938" s="85">
        <f t="shared" si="705"/>
        <v>0</v>
      </c>
      <c r="CW938" s="85">
        <f t="shared" si="701"/>
        <v>0</v>
      </c>
      <c r="CX938" s="77">
        <f t="shared" si="745"/>
        <v>0</v>
      </c>
      <c r="DP938" s="85">
        <v>1</v>
      </c>
      <c r="DQ938" s="85">
        <v>3</v>
      </c>
      <c r="DR938" s="85">
        <v>23</v>
      </c>
      <c r="DS938" s="85">
        <v>25</v>
      </c>
      <c r="DT938" s="85">
        <v>24</v>
      </c>
      <c r="DU938" s="85">
        <v>0</v>
      </c>
      <c r="DV938" s="85">
        <v>2</v>
      </c>
      <c r="DW938" s="85">
        <v>5</v>
      </c>
      <c r="DX938" s="85">
        <v>5</v>
      </c>
      <c r="DY938" s="85">
        <v>29</v>
      </c>
      <c r="DZ938" s="85">
        <v>50</v>
      </c>
      <c r="EA938" s="85">
        <v>0</v>
      </c>
      <c r="EH938" s="85">
        <v>1</v>
      </c>
      <c r="EI938" s="85">
        <v>2</v>
      </c>
      <c r="EJ938" s="85">
        <v>0</v>
      </c>
      <c r="EK938" s="85">
        <v>3</v>
      </c>
      <c r="EL938" s="85">
        <v>5</v>
      </c>
      <c r="EM938" s="85">
        <v>0</v>
      </c>
      <c r="ET938" s="85">
        <v>35</v>
      </c>
      <c r="EU938" s="85">
        <v>83</v>
      </c>
      <c r="EV938" s="85">
        <v>42</v>
      </c>
      <c r="EW938" s="85">
        <v>669</v>
      </c>
      <c r="EX938" s="85">
        <v>949</v>
      </c>
      <c r="EY938" s="85">
        <v>65</v>
      </c>
      <c r="EZ938" s="85">
        <v>5</v>
      </c>
      <c r="FA938" s="85">
        <v>41</v>
      </c>
      <c r="FB938" s="85">
        <v>127</v>
      </c>
      <c r="FC938" s="85">
        <v>337</v>
      </c>
      <c r="FD938" s="85">
        <v>348</v>
      </c>
      <c r="FE938" s="85">
        <v>16</v>
      </c>
      <c r="FL938" s="86">
        <f t="shared" si="746"/>
        <v>676.09999999999991</v>
      </c>
      <c r="FM938" s="99">
        <f t="shared" si="734"/>
        <v>33</v>
      </c>
      <c r="FN938" s="99">
        <f t="shared" si="735"/>
        <v>6</v>
      </c>
      <c r="FO938" s="100">
        <f t="shared" si="736"/>
        <v>5.61</v>
      </c>
      <c r="FP938" s="100">
        <f t="shared" si="737"/>
        <v>1026</v>
      </c>
      <c r="FQ938" s="101">
        <v>0.12949220514835943</v>
      </c>
      <c r="FR938" s="101">
        <v>7.2737785095065163E-2</v>
      </c>
      <c r="FS938" s="101">
        <v>9.5517531664956482E-2</v>
      </c>
      <c r="FT938" s="100" t="s">
        <v>1714</v>
      </c>
      <c r="FU938" s="100" t="s">
        <v>2014</v>
      </c>
      <c r="FV938" s="100" t="s">
        <v>1928</v>
      </c>
      <c r="FW938" s="100" t="s">
        <v>2106</v>
      </c>
      <c r="FX938" s="100" t="s">
        <v>1990</v>
      </c>
      <c r="FY938" s="100" t="s">
        <v>1918</v>
      </c>
      <c r="FZ938" s="100" t="s">
        <v>1690</v>
      </c>
      <c r="GA938" s="100" t="s">
        <v>1978</v>
      </c>
      <c r="GB938" s="100"/>
    </row>
    <row r="939" spans="1:184" hidden="1" x14ac:dyDescent="0.25">
      <c r="A939" s="32" t="s">
        <v>917</v>
      </c>
      <c r="B939" s="90" t="s">
        <v>922</v>
      </c>
      <c r="C939" s="41" t="str">
        <f>'[1]Özet tablo'!P938</f>
        <v>VAN</v>
      </c>
      <c r="D939" s="41"/>
      <c r="E939" s="41"/>
      <c r="F939" s="41"/>
      <c r="G939" s="91">
        <v>284</v>
      </c>
      <c r="H939" s="91">
        <v>1661</v>
      </c>
      <c r="I939" s="91">
        <v>1501</v>
      </c>
      <c r="J939" s="91">
        <v>3446</v>
      </c>
      <c r="K939" s="92">
        <v>298</v>
      </c>
      <c r="L939" s="92">
        <v>1603</v>
      </c>
      <c r="M939" s="92">
        <v>1495</v>
      </c>
      <c r="N939" s="92">
        <v>3396</v>
      </c>
      <c r="O939" s="93">
        <v>797</v>
      </c>
      <c r="P939" s="40">
        <v>152</v>
      </c>
      <c r="Q939" s="94">
        <f t="shared" si="747"/>
        <v>-50</v>
      </c>
      <c r="R939" s="95">
        <f t="shared" si="748"/>
        <v>-1.4509576320371444E-2</v>
      </c>
      <c r="S939" s="96">
        <v>3492</v>
      </c>
      <c r="T939" s="96">
        <v>4477</v>
      </c>
      <c r="U939" s="96">
        <v>3589</v>
      </c>
      <c r="V939" s="96">
        <v>4644</v>
      </c>
      <c r="W939" s="96">
        <v>8066</v>
      </c>
      <c r="X939" s="96">
        <v>11558</v>
      </c>
      <c r="Y939" s="73">
        <f t="shared" si="706"/>
        <v>8.533791523482245</v>
      </c>
      <c r="Z939" s="73">
        <f t="shared" si="707"/>
        <v>35.805226714317619</v>
      </c>
      <c r="AA939" s="73">
        <f t="shared" si="708"/>
        <v>59.626636946224579</v>
      </c>
      <c r="AB939" s="73">
        <f t="shared" si="709"/>
        <v>46.404661542276223</v>
      </c>
      <c r="AC939" s="73">
        <f t="shared" si="710"/>
        <v>34.962796331545249</v>
      </c>
      <c r="AD939" s="97">
        <f t="shared" si="711"/>
        <v>4323</v>
      </c>
      <c r="AE939" s="40">
        <f t="shared" si="712"/>
        <v>1449</v>
      </c>
      <c r="AF939" s="98">
        <v>4551</v>
      </c>
      <c r="AG939" s="98">
        <v>3601</v>
      </c>
      <c r="AH939" s="98">
        <v>4502</v>
      </c>
      <c r="AI939" s="98">
        <v>3343</v>
      </c>
      <c r="AJ939" s="98">
        <v>1020</v>
      </c>
      <c r="AK939" s="98">
        <v>1176</v>
      </c>
      <c r="AL939" s="76">
        <v>121</v>
      </c>
      <c r="AM939" s="76">
        <v>180</v>
      </c>
      <c r="AN939" s="77">
        <v>295</v>
      </c>
      <c r="AO939" s="77">
        <v>1563</v>
      </c>
      <c r="AP939" s="77">
        <v>1433</v>
      </c>
      <c r="AQ939" s="77">
        <v>65</v>
      </c>
      <c r="AR939" s="77">
        <f t="shared" si="738"/>
        <v>3356</v>
      </c>
      <c r="AS939" s="77">
        <v>203</v>
      </c>
      <c r="AT939" s="78">
        <v>598</v>
      </c>
      <c r="AU939" s="79">
        <v>819</v>
      </c>
      <c r="AV939" s="80">
        <f t="shared" si="713"/>
        <v>22.897465437788018</v>
      </c>
      <c r="AW939" s="80">
        <f t="shared" si="714"/>
        <v>36.430847673677505</v>
      </c>
      <c r="AX939" s="80">
        <f t="shared" si="715"/>
        <v>38.737660783727193</v>
      </c>
      <c r="AY939" s="81">
        <f t="shared" si="716"/>
        <v>8.1921688419883374</v>
      </c>
      <c r="AZ939" s="81">
        <f t="shared" si="717"/>
        <v>34.71790315415371</v>
      </c>
      <c r="BA939" s="81">
        <f t="shared" si="718"/>
        <v>65.32202612881045</v>
      </c>
      <c r="BB939" s="81">
        <f t="shared" si="719"/>
        <v>49.780033840947546</v>
      </c>
      <c r="BC939" s="81">
        <f t="shared" si="720"/>
        <v>39.490205926670015</v>
      </c>
      <c r="BD939" s="82">
        <f t="shared" si="739"/>
        <v>1513</v>
      </c>
      <c r="BE939" s="83">
        <v>122</v>
      </c>
      <c r="BF939" s="83">
        <v>212</v>
      </c>
      <c r="BG939" s="83">
        <v>247</v>
      </c>
      <c r="BH939" s="83">
        <v>1540</v>
      </c>
      <c r="BI939" s="83">
        <v>1593</v>
      </c>
      <c r="BJ939" s="83">
        <v>91</v>
      </c>
      <c r="BK939" s="77">
        <f t="shared" si="740"/>
        <v>3471</v>
      </c>
      <c r="BL939" s="83">
        <f t="shared" si="721"/>
        <v>121</v>
      </c>
      <c r="BM939" s="84">
        <v>174</v>
      </c>
      <c r="BN939" s="83">
        <f t="shared" si="722"/>
        <v>209</v>
      </c>
      <c r="BO939" s="83">
        <f t="shared" si="723"/>
        <v>236</v>
      </c>
      <c r="BP939" s="83">
        <f t="shared" si="724"/>
        <v>1533</v>
      </c>
      <c r="BQ939" s="83">
        <f t="shared" si="725"/>
        <v>1579</v>
      </c>
      <c r="BR939" s="83">
        <f t="shared" si="726"/>
        <v>90</v>
      </c>
      <c r="BS939" s="77">
        <f t="shared" si="741"/>
        <v>3438</v>
      </c>
      <c r="BT939" s="83">
        <f t="shared" si="727"/>
        <v>1</v>
      </c>
      <c r="BU939" s="77">
        <v>6</v>
      </c>
      <c r="BV939" s="83">
        <f t="shared" si="728"/>
        <v>3</v>
      </c>
      <c r="BW939" s="83">
        <f t="shared" si="729"/>
        <v>11</v>
      </c>
      <c r="BX939" s="83">
        <f t="shared" si="730"/>
        <v>7</v>
      </c>
      <c r="BY939" s="83">
        <f t="shared" si="731"/>
        <v>14</v>
      </c>
      <c r="BZ939" s="83">
        <f t="shared" si="732"/>
        <v>1</v>
      </c>
      <c r="CA939" s="77">
        <f t="shared" si="742"/>
        <v>33</v>
      </c>
      <c r="CC939" s="77"/>
      <c r="CI939" s="77">
        <f t="shared" si="743"/>
        <v>0</v>
      </c>
      <c r="CP939" s="77">
        <f t="shared" si="744"/>
        <v>0</v>
      </c>
      <c r="CQ939" s="85">
        <f t="shared" si="733"/>
        <v>0</v>
      </c>
      <c r="CR939" s="77"/>
      <c r="CS939" s="85">
        <f t="shared" si="702"/>
        <v>0</v>
      </c>
      <c r="CT939" s="85">
        <f t="shared" si="703"/>
        <v>0</v>
      </c>
      <c r="CU939" s="85">
        <f t="shared" si="704"/>
        <v>0</v>
      </c>
      <c r="CV939" s="85">
        <f t="shared" si="705"/>
        <v>0</v>
      </c>
      <c r="CW939" s="85">
        <f t="shared" si="701"/>
        <v>0</v>
      </c>
      <c r="CX939" s="77">
        <f t="shared" si="745"/>
        <v>0</v>
      </c>
      <c r="DP939" s="85">
        <v>2</v>
      </c>
      <c r="DQ939" s="85">
        <v>3</v>
      </c>
      <c r="DR939" s="85">
        <v>5</v>
      </c>
      <c r="DS939" s="85">
        <v>16</v>
      </c>
      <c r="DT939" s="85">
        <v>17</v>
      </c>
      <c r="DU939" s="85">
        <v>3</v>
      </c>
      <c r="DV939" s="85">
        <v>1</v>
      </c>
      <c r="DW939" s="85">
        <v>3</v>
      </c>
      <c r="DX939" s="85">
        <v>11</v>
      </c>
      <c r="DY939" s="85">
        <v>7</v>
      </c>
      <c r="DZ939" s="85">
        <v>14</v>
      </c>
      <c r="EA939" s="85">
        <v>1</v>
      </c>
      <c r="ET939" s="85">
        <v>115</v>
      </c>
      <c r="EU939" s="85">
        <v>187</v>
      </c>
      <c r="EV939" s="85">
        <v>173</v>
      </c>
      <c r="EW939" s="85">
        <v>1361</v>
      </c>
      <c r="EX939" s="85">
        <v>1440</v>
      </c>
      <c r="EY939" s="85">
        <v>83</v>
      </c>
      <c r="EZ939" s="85">
        <v>4</v>
      </c>
      <c r="FA939" s="85">
        <v>19</v>
      </c>
      <c r="FB939" s="85">
        <v>58</v>
      </c>
      <c r="FC939" s="85">
        <v>156</v>
      </c>
      <c r="FD939" s="85">
        <v>122</v>
      </c>
      <c r="FE939" s="85">
        <v>4</v>
      </c>
      <c r="FL939" s="86">
        <f t="shared" si="746"/>
        <v>1832.5</v>
      </c>
      <c r="FM939" s="99">
        <f t="shared" si="734"/>
        <v>91</v>
      </c>
      <c r="FN939" s="99">
        <f t="shared" si="735"/>
        <v>18</v>
      </c>
      <c r="FO939" s="100">
        <f t="shared" si="736"/>
        <v>15.47</v>
      </c>
      <c r="FP939" s="100">
        <f t="shared" si="737"/>
        <v>3078</v>
      </c>
      <c r="FQ939" s="101">
        <v>-4.6652898725009745E-2</v>
      </c>
      <c r="FR939" s="101">
        <v>-7.7947672443087054E-3</v>
      </c>
      <c r="FS939" s="101">
        <v>1.837763376224923E-2</v>
      </c>
      <c r="FT939" s="100" t="s">
        <v>2211</v>
      </c>
      <c r="FU939" s="100" t="s">
        <v>2108</v>
      </c>
      <c r="FV939" s="100" t="s">
        <v>2212</v>
      </c>
      <c r="FW939" s="100" t="s">
        <v>1980</v>
      </c>
      <c r="FX939" s="100" t="s">
        <v>1792</v>
      </c>
      <c r="FY939" s="100" t="s">
        <v>2012</v>
      </c>
      <c r="FZ939" s="100" t="s">
        <v>1614</v>
      </c>
      <c r="GA939" s="100" t="s">
        <v>1988</v>
      </c>
      <c r="GB939" s="100"/>
    </row>
    <row r="940" spans="1:184" hidden="1" x14ac:dyDescent="0.25">
      <c r="A940" s="32" t="s">
        <v>917</v>
      </c>
      <c r="B940" s="90" t="s">
        <v>923</v>
      </c>
      <c r="C940" s="41" t="str">
        <f>'[1]Özet tablo'!P939</f>
        <v>VAN</v>
      </c>
      <c r="D940" s="41"/>
      <c r="E940" s="41"/>
      <c r="F940" s="41"/>
      <c r="G940" s="91">
        <v>33</v>
      </c>
      <c r="H940" s="91">
        <v>288</v>
      </c>
      <c r="I940" s="91">
        <v>244</v>
      </c>
      <c r="J940" s="91">
        <v>565</v>
      </c>
      <c r="K940" s="92">
        <v>76</v>
      </c>
      <c r="L940" s="92">
        <v>324</v>
      </c>
      <c r="M940" s="92">
        <v>226</v>
      </c>
      <c r="N940" s="92">
        <v>626</v>
      </c>
      <c r="O940" s="93">
        <v>151</v>
      </c>
      <c r="P940" s="40">
        <v>26</v>
      </c>
      <c r="Q940" s="94">
        <f t="shared" si="747"/>
        <v>61</v>
      </c>
      <c r="R940" s="95">
        <f t="shared" si="748"/>
        <v>0.1079646017699115</v>
      </c>
      <c r="S940" s="96">
        <v>427</v>
      </c>
      <c r="T940" s="96">
        <v>565</v>
      </c>
      <c r="U940" s="96">
        <v>456</v>
      </c>
      <c r="V940" s="96">
        <v>596</v>
      </c>
      <c r="W940" s="96">
        <v>1021</v>
      </c>
      <c r="X940" s="96">
        <v>1448</v>
      </c>
      <c r="Y940" s="73">
        <f t="shared" si="706"/>
        <v>17.798594847775178</v>
      </c>
      <c r="Z940" s="73">
        <f t="shared" si="707"/>
        <v>57.345132743362839</v>
      </c>
      <c r="AA940" s="73">
        <f t="shared" si="708"/>
        <v>76.973684210526315</v>
      </c>
      <c r="AB940" s="73">
        <f t="shared" si="709"/>
        <v>66.111655239960825</v>
      </c>
      <c r="AC940" s="73">
        <f t="shared" si="710"/>
        <v>51.864640883977899</v>
      </c>
      <c r="AD940" s="97">
        <f t="shared" si="711"/>
        <v>346</v>
      </c>
      <c r="AE940" s="40">
        <f t="shared" si="712"/>
        <v>105</v>
      </c>
      <c r="AF940" s="98">
        <v>552</v>
      </c>
      <c r="AG940" s="98">
        <v>445</v>
      </c>
      <c r="AH940" s="98">
        <v>544</v>
      </c>
      <c r="AI940" s="98">
        <v>413</v>
      </c>
      <c r="AJ940" s="98">
        <v>133</v>
      </c>
      <c r="AK940" s="98">
        <v>116</v>
      </c>
      <c r="AL940" s="76">
        <v>37</v>
      </c>
      <c r="AM940" s="76">
        <v>38</v>
      </c>
      <c r="AN940" s="77">
        <v>62</v>
      </c>
      <c r="AO940" s="77">
        <v>287</v>
      </c>
      <c r="AP940" s="77">
        <v>224</v>
      </c>
      <c r="AQ940" s="77">
        <v>5</v>
      </c>
      <c r="AR940" s="77">
        <f t="shared" si="738"/>
        <v>578</v>
      </c>
      <c r="AS940" s="77">
        <v>22</v>
      </c>
      <c r="AT940" s="78">
        <v>94</v>
      </c>
      <c r="AU940" s="79">
        <v>110</v>
      </c>
      <c r="AV940" s="80">
        <f t="shared" si="713"/>
        <v>31.351981351981351</v>
      </c>
      <c r="AW940" s="80">
        <f t="shared" si="714"/>
        <v>51.619644723092996</v>
      </c>
      <c r="AX940" s="80">
        <f t="shared" si="715"/>
        <v>50.121065375302663</v>
      </c>
      <c r="AY940" s="81">
        <f t="shared" si="716"/>
        <v>13.93258426966292</v>
      </c>
      <c r="AZ940" s="81">
        <f t="shared" si="717"/>
        <v>52.757352941176471</v>
      </c>
      <c r="BA940" s="81">
        <f t="shared" si="718"/>
        <v>78.388278388278394</v>
      </c>
      <c r="BB940" s="81">
        <f t="shared" si="719"/>
        <v>65.596330275229349</v>
      </c>
      <c r="BC940" s="81">
        <f t="shared" si="720"/>
        <v>49.445005045408678</v>
      </c>
      <c r="BD940" s="82">
        <f t="shared" si="739"/>
        <v>118</v>
      </c>
      <c r="BE940" s="83">
        <v>37</v>
      </c>
      <c r="BF940" s="83">
        <v>42</v>
      </c>
      <c r="BG940" s="83">
        <v>55</v>
      </c>
      <c r="BH940" s="83">
        <v>291</v>
      </c>
      <c r="BI940" s="83">
        <v>263</v>
      </c>
      <c r="BJ940" s="83">
        <v>8</v>
      </c>
      <c r="BK940" s="77">
        <f t="shared" si="740"/>
        <v>617</v>
      </c>
      <c r="BL940" s="83">
        <f t="shared" si="721"/>
        <v>37</v>
      </c>
      <c r="BM940" s="84">
        <v>38</v>
      </c>
      <c r="BN940" s="83">
        <f t="shared" si="722"/>
        <v>42</v>
      </c>
      <c r="BO940" s="83">
        <f t="shared" si="723"/>
        <v>55</v>
      </c>
      <c r="BP940" s="83">
        <f t="shared" si="724"/>
        <v>291</v>
      </c>
      <c r="BQ940" s="83">
        <f t="shared" si="725"/>
        <v>263</v>
      </c>
      <c r="BR940" s="83">
        <f t="shared" si="726"/>
        <v>8</v>
      </c>
      <c r="BS940" s="77">
        <f t="shared" si="741"/>
        <v>617</v>
      </c>
      <c r="BT940" s="83">
        <f t="shared" si="727"/>
        <v>0</v>
      </c>
      <c r="BU940" s="77"/>
      <c r="BV940" s="83">
        <f t="shared" si="728"/>
        <v>0</v>
      </c>
      <c r="BW940" s="83">
        <f t="shared" si="729"/>
        <v>0</v>
      </c>
      <c r="BX940" s="83">
        <f t="shared" si="730"/>
        <v>0</v>
      </c>
      <c r="BY940" s="83">
        <f t="shared" si="731"/>
        <v>0</v>
      </c>
      <c r="BZ940" s="83">
        <f t="shared" si="732"/>
        <v>0</v>
      </c>
      <c r="CA940" s="77">
        <f t="shared" si="742"/>
        <v>0</v>
      </c>
      <c r="CC940" s="77"/>
      <c r="CI940" s="77">
        <f t="shared" si="743"/>
        <v>0</v>
      </c>
      <c r="CP940" s="77">
        <f t="shared" si="744"/>
        <v>0</v>
      </c>
      <c r="CQ940" s="85">
        <f t="shared" si="733"/>
        <v>0</v>
      </c>
      <c r="CR940" s="77"/>
      <c r="CS940" s="85">
        <f t="shared" si="702"/>
        <v>0</v>
      </c>
      <c r="CT940" s="85">
        <f t="shared" si="703"/>
        <v>0</v>
      </c>
      <c r="CU940" s="85">
        <f t="shared" si="704"/>
        <v>0</v>
      </c>
      <c r="CV940" s="85">
        <f t="shared" si="705"/>
        <v>0</v>
      </c>
      <c r="CW940" s="85">
        <f t="shared" si="701"/>
        <v>0</v>
      </c>
      <c r="CX940" s="77">
        <f t="shared" si="745"/>
        <v>0</v>
      </c>
      <c r="ET940" s="85">
        <v>36</v>
      </c>
      <c r="EU940" s="85">
        <v>39</v>
      </c>
      <c r="EV940" s="85">
        <v>49</v>
      </c>
      <c r="EW940" s="85">
        <v>260</v>
      </c>
      <c r="EX940" s="85">
        <v>231</v>
      </c>
      <c r="EY940" s="85">
        <v>7</v>
      </c>
      <c r="EZ940" s="85">
        <v>1</v>
      </c>
      <c r="FA940" s="85">
        <v>3</v>
      </c>
      <c r="FB940" s="85">
        <v>6</v>
      </c>
      <c r="FC940" s="85">
        <v>31</v>
      </c>
      <c r="FD940" s="85">
        <v>32</v>
      </c>
      <c r="FE940" s="85">
        <v>1</v>
      </c>
      <c r="FL940" s="86">
        <f t="shared" si="746"/>
        <v>59.899999999999977</v>
      </c>
      <c r="FM940" s="99">
        <f t="shared" si="734"/>
        <v>2</v>
      </c>
      <c r="FN940" s="99">
        <f t="shared" si="735"/>
        <v>0</v>
      </c>
      <c r="FO940" s="100">
        <f t="shared" si="736"/>
        <v>0.34</v>
      </c>
      <c r="FP940" s="100">
        <f t="shared" si="737"/>
        <v>0</v>
      </c>
      <c r="FQ940" s="101">
        <v>2.526114766922825E-2</v>
      </c>
      <c r="FR940" s="101">
        <v>2.1586745617256847E-2</v>
      </c>
      <c r="FS940" s="101">
        <v>9.4197366492402221E-2</v>
      </c>
      <c r="FT940" s="100" t="s">
        <v>1848</v>
      </c>
      <c r="FU940" s="100" t="s">
        <v>2327</v>
      </c>
      <c r="FV940" s="100" t="s">
        <v>2289</v>
      </c>
      <c r="FW940" s="100" t="s">
        <v>1519</v>
      </c>
      <c r="FX940" s="100" t="s">
        <v>2068</v>
      </c>
      <c r="FY940" s="100" t="s">
        <v>1843</v>
      </c>
      <c r="FZ940" s="100" t="s">
        <v>1837</v>
      </c>
      <c r="GA940" s="100" t="s">
        <v>1726</v>
      </c>
      <c r="GB940" s="100"/>
    </row>
    <row r="941" spans="1:184" hidden="1" x14ac:dyDescent="0.25">
      <c r="A941" s="32" t="s">
        <v>917</v>
      </c>
      <c r="B941" s="90" t="s">
        <v>924</v>
      </c>
      <c r="C941" s="41" t="str">
        <f>'[1]Özet tablo'!P940</f>
        <v>VAN</v>
      </c>
      <c r="D941" s="41"/>
      <c r="E941" s="41"/>
      <c r="F941" s="41"/>
      <c r="G941" s="91">
        <v>56</v>
      </c>
      <c r="H941" s="91">
        <v>399</v>
      </c>
      <c r="I941" s="91">
        <v>360</v>
      </c>
      <c r="J941" s="91">
        <v>815</v>
      </c>
      <c r="K941" s="92">
        <v>99</v>
      </c>
      <c r="L941" s="92">
        <v>409</v>
      </c>
      <c r="M941" s="92">
        <v>340</v>
      </c>
      <c r="N941" s="92">
        <v>848</v>
      </c>
      <c r="O941" s="93">
        <v>123</v>
      </c>
      <c r="P941" s="40">
        <v>41</v>
      </c>
      <c r="Q941" s="94">
        <f t="shared" si="747"/>
        <v>33</v>
      </c>
      <c r="R941" s="95">
        <f t="shared" si="748"/>
        <v>4.0490797546012272E-2</v>
      </c>
      <c r="S941" s="96">
        <v>640</v>
      </c>
      <c r="T941" s="96">
        <v>798</v>
      </c>
      <c r="U941" s="96">
        <v>641</v>
      </c>
      <c r="V941" s="96">
        <v>845</v>
      </c>
      <c r="W941" s="96">
        <v>1439</v>
      </c>
      <c r="X941" s="96">
        <v>2079</v>
      </c>
      <c r="Y941" s="73">
        <f t="shared" si="706"/>
        <v>15.46875</v>
      </c>
      <c r="Z941" s="73">
        <f t="shared" si="707"/>
        <v>51.253132832080205</v>
      </c>
      <c r="AA941" s="73">
        <f t="shared" si="708"/>
        <v>65.834633385335422</v>
      </c>
      <c r="AB941" s="73">
        <f t="shared" si="709"/>
        <v>57.74843641417651</v>
      </c>
      <c r="AC941" s="73">
        <f t="shared" si="710"/>
        <v>44.733044733044736</v>
      </c>
      <c r="AD941" s="97">
        <f t="shared" si="711"/>
        <v>608</v>
      </c>
      <c r="AE941" s="40">
        <f t="shared" si="712"/>
        <v>219</v>
      </c>
      <c r="AF941" s="98">
        <v>868</v>
      </c>
      <c r="AG941" s="98">
        <v>626</v>
      </c>
      <c r="AH941" s="98">
        <v>836</v>
      </c>
      <c r="AI941" s="98">
        <v>579</v>
      </c>
      <c r="AJ941" s="98">
        <v>197</v>
      </c>
      <c r="AK941" s="98">
        <v>217</v>
      </c>
      <c r="AL941" s="76">
        <v>49</v>
      </c>
      <c r="AM941" s="76">
        <v>59</v>
      </c>
      <c r="AN941" s="77">
        <v>84</v>
      </c>
      <c r="AO941" s="77">
        <v>392</v>
      </c>
      <c r="AP941" s="77">
        <v>258</v>
      </c>
      <c r="AQ941" s="77">
        <v>6</v>
      </c>
      <c r="AR941" s="77">
        <f t="shared" si="738"/>
        <v>740</v>
      </c>
      <c r="AS941" s="77">
        <v>24</v>
      </c>
      <c r="AT941" s="78">
        <v>134</v>
      </c>
      <c r="AU941" s="79">
        <v>167</v>
      </c>
      <c r="AV941" s="80">
        <f t="shared" si="713"/>
        <v>26.887966804979254</v>
      </c>
      <c r="AW941" s="80">
        <f t="shared" si="714"/>
        <v>44.664310954063602</v>
      </c>
      <c r="AX941" s="80">
        <f t="shared" si="715"/>
        <v>41.450777202072537</v>
      </c>
      <c r="AY941" s="81">
        <f t="shared" si="716"/>
        <v>13.418530351437699</v>
      </c>
      <c r="AZ941" s="81">
        <f t="shared" si="717"/>
        <v>46.889952153110045</v>
      </c>
      <c r="BA941" s="81">
        <f t="shared" si="718"/>
        <v>72.036082474226802</v>
      </c>
      <c r="BB941" s="81">
        <f t="shared" si="719"/>
        <v>58.99503722084367</v>
      </c>
      <c r="BC941" s="81">
        <f t="shared" si="720"/>
        <v>45.863052781740372</v>
      </c>
      <c r="BD941" s="82">
        <f t="shared" si="739"/>
        <v>217</v>
      </c>
      <c r="BE941" s="83">
        <v>50</v>
      </c>
      <c r="BF941" s="83">
        <v>54</v>
      </c>
      <c r="BG941" s="83">
        <v>65</v>
      </c>
      <c r="BH941" s="83">
        <v>401</v>
      </c>
      <c r="BI941" s="83">
        <v>298</v>
      </c>
      <c r="BJ941" s="83">
        <v>7</v>
      </c>
      <c r="BK941" s="77">
        <f t="shared" si="740"/>
        <v>771</v>
      </c>
      <c r="BL941" s="83">
        <f t="shared" si="721"/>
        <v>50</v>
      </c>
      <c r="BM941" s="84">
        <v>59</v>
      </c>
      <c r="BN941" s="83">
        <f t="shared" si="722"/>
        <v>54</v>
      </c>
      <c r="BO941" s="83">
        <f t="shared" si="723"/>
        <v>65</v>
      </c>
      <c r="BP941" s="83">
        <f t="shared" si="724"/>
        <v>401</v>
      </c>
      <c r="BQ941" s="83">
        <f t="shared" si="725"/>
        <v>298</v>
      </c>
      <c r="BR941" s="83">
        <f t="shared" si="726"/>
        <v>7</v>
      </c>
      <c r="BS941" s="77">
        <f t="shared" si="741"/>
        <v>771</v>
      </c>
      <c r="BT941" s="83">
        <f t="shared" si="727"/>
        <v>0</v>
      </c>
      <c r="BU941" s="77"/>
      <c r="BV941" s="83">
        <f t="shared" si="728"/>
        <v>0</v>
      </c>
      <c r="BW941" s="83">
        <f t="shared" si="729"/>
        <v>0</v>
      </c>
      <c r="BX941" s="83">
        <f t="shared" si="730"/>
        <v>0</v>
      </c>
      <c r="BY941" s="83">
        <f t="shared" si="731"/>
        <v>0</v>
      </c>
      <c r="BZ941" s="83">
        <f t="shared" si="732"/>
        <v>0</v>
      </c>
      <c r="CA941" s="77">
        <f t="shared" si="742"/>
        <v>0</v>
      </c>
      <c r="CC941" s="77"/>
      <c r="CI941" s="77">
        <f t="shared" si="743"/>
        <v>0</v>
      </c>
      <c r="CP941" s="77">
        <f t="shared" si="744"/>
        <v>0</v>
      </c>
      <c r="CQ941" s="85">
        <f t="shared" si="733"/>
        <v>0</v>
      </c>
      <c r="CR941" s="77"/>
      <c r="CS941" s="85">
        <f t="shared" si="702"/>
        <v>0</v>
      </c>
      <c r="CT941" s="85">
        <f t="shared" si="703"/>
        <v>0</v>
      </c>
      <c r="CU941" s="85">
        <f t="shared" si="704"/>
        <v>0</v>
      </c>
      <c r="CV941" s="85">
        <f t="shared" si="705"/>
        <v>0</v>
      </c>
      <c r="CW941" s="85">
        <f t="shared" si="701"/>
        <v>0</v>
      </c>
      <c r="CX941" s="77">
        <f t="shared" si="745"/>
        <v>0</v>
      </c>
      <c r="ET941" s="85">
        <v>49</v>
      </c>
      <c r="EU941" s="85">
        <v>50</v>
      </c>
      <c r="EV941" s="85">
        <v>50</v>
      </c>
      <c r="EW941" s="85">
        <v>360</v>
      </c>
      <c r="EX941" s="85">
        <v>280</v>
      </c>
      <c r="EY941" s="85">
        <v>7</v>
      </c>
      <c r="EZ941" s="85">
        <v>1</v>
      </c>
      <c r="FA941" s="85">
        <v>4</v>
      </c>
      <c r="FB941" s="85">
        <v>15</v>
      </c>
      <c r="FC941" s="85">
        <v>41</v>
      </c>
      <c r="FD941" s="85">
        <v>18</v>
      </c>
      <c r="FE941" s="85">
        <v>0</v>
      </c>
      <c r="FL941" s="86">
        <f t="shared" si="746"/>
        <v>200.49999999999989</v>
      </c>
      <c r="FM941" s="99">
        <f t="shared" si="734"/>
        <v>10</v>
      </c>
      <c r="FN941" s="99">
        <f t="shared" si="735"/>
        <v>2</v>
      </c>
      <c r="FO941" s="100">
        <f t="shared" si="736"/>
        <v>1.7</v>
      </c>
      <c r="FP941" s="100">
        <f t="shared" si="737"/>
        <v>342</v>
      </c>
      <c r="FQ941" s="101">
        <v>0.16970270763842249</v>
      </c>
      <c r="FR941" s="101">
        <v>7.9699473946899899E-2</v>
      </c>
      <c r="FS941" s="101">
        <v>7.298123310151193E-2</v>
      </c>
      <c r="FT941" s="100" t="s">
        <v>2093</v>
      </c>
      <c r="FU941" s="100" t="s">
        <v>2123</v>
      </c>
      <c r="FV941" s="100" t="s">
        <v>1983</v>
      </c>
      <c r="FW941" s="100" t="s">
        <v>2347</v>
      </c>
      <c r="FX941" s="100" t="s">
        <v>2179</v>
      </c>
      <c r="FY941" s="100" t="s">
        <v>1485</v>
      </c>
      <c r="FZ941" s="100" t="s">
        <v>2192</v>
      </c>
      <c r="GA941" s="100" t="s">
        <v>1767</v>
      </c>
      <c r="GB941" s="100"/>
    </row>
    <row r="942" spans="1:184" hidden="1" x14ac:dyDescent="0.25">
      <c r="A942" s="32" t="s">
        <v>917</v>
      </c>
      <c r="B942" s="90" t="s">
        <v>925</v>
      </c>
      <c r="C942" s="41" t="str">
        <f>'[1]Özet tablo'!P941</f>
        <v>VAN</v>
      </c>
      <c r="D942" s="41"/>
      <c r="E942" s="41"/>
      <c r="F942" s="41"/>
      <c r="G942" s="91">
        <v>169</v>
      </c>
      <c r="H942" s="91">
        <v>1077</v>
      </c>
      <c r="I942" s="91">
        <v>1117</v>
      </c>
      <c r="J942" s="91">
        <v>2363</v>
      </c>
      <c r="K942" s="92">
        <v>354</v>
      </c>
      <c r="L942" s="92">
        <v>2317</v>
      </c>
      <c r="M942" s="92">
        <v>2687</v>
      </c>
      <c r="N942" s="92">
        <v>5358</v>
      </c>
      <c r="O942" s="93">
        <v>784</v>
      </c>
      <c r="P942" s="40">
        <v>423</v>
      </c>
      <c r="Q942" s="94">
        <f t="shared" si="747"/>
        <v>2995</v>
      </c>
      <c r="R942" s="95">
        <f t="shared" si="748"/>
        <v>1.2674566229369446</v>
      </c>
      <c r="S942" s="96">
        <v>4876</v>
      </c>
      <c r="T942" s="96">
        <v>6424</v>
      </c>
      <c r="U942" s="96">
        <v>4893</v>
      </c>
      <c r="V942" s="96">
        <v>6405</v>
      </c>
      <c r="W942" s="96">
        <v>11317</v>
      </c>
      <c r="X942" s="96">
        <v>16193</v>
      </c>
      <c r="Y942" s="73">
        <f t="shared" si="706"/>
        <v>7.2600492206726823</v>
      </c>
      <c r="Z942" s="73">
        <f t="shared" si="707"/>
        <v>36.067870485678704</v>
      </c>
      <c r="AA942" s="73">
        <f t="shared" si="708"/>
        <v>62.293071735131825</v>
      </c>
      <c r="AB942" s="73">
        <f t="shared" si="709"/>
        <v>47.406556507908455</v>
      </c>
      <c r="AC942" s="73">
        <f t="shared" si="710"/>
        <v>35.317729883282901</v>
      </c>
      <c r="AD942" s="97">
        <f t="shared" si="711"/>
        <v>5952</v>
      </c>
      <c r="AE942" s="40">
        <f t="shared" si="712"/>
        <v>1845</v>
      </c>
      <c r="AF942" s="98">
        <v>6451</v>
      </c>
      <c r="AG942" s="98">
        <v>4976</v>
      </c>
      <c r="AH942" s="98">
        <v>6288</v>
      </c>
      <c r="AI942" s="98">
        <v>4872</v>
      </c>
      <c r="AJ942" s="98">
        <v>1500</v>
      </c>
      <c r="AK942" s="98">
        <v>1385</v>
      </c>
      <c r="AL942" s="76">
        <v>85</v>
      </c>
      <c r="AM942" s="76">
        <v>207</v>
      </c>
      <c r="AN942" s="77">
        <v>429</v>
      </c>
      <c r="AO942" s="77">
        <v>2221</v>
      </c>
      <c r="AP942" s="77">
        <v>2726</v>
      </c>
      <c r="AQ942" s="77">
        <v>124</v>
      </c>
      <c r="AR942" s="77">
        <f t="shared" si="738"/>
        <v>5500</v>
      </c>
      <c r="AS942" s="77">
        <v>570</v>
      </c>
      <c r="AT942" s="78">
        <v>576</v>
      </c>
      <c r="AU942" s="79">
        <v>957</v>
      </c>
      <c r="AV942" s="80">
        <f t="shared" si="713"/>
        <v>27.508123476848091</v>
      </c>
      <c r="AW942" s="80">
        <f t="shared" si="714"/>
        <v>40.331541218637994</v>
      </c>
      <c r="AX942" s="80">
        <f t="shared" si="715"/>
        <v>46.798029556650242</v>
      </c>
      <c r="AY942" s="81">
        <f t="shared" si="716"/>
        <v>8.6213826366559481</v>
      </c>
      <c r="AZ942" s="81">
        <f t="shared" si="717"/>
        <v>35.32124681933842</v>
      </c>
      <c r="BA942" s="81">
        <f t="shared" si="718"/>
        <v>66.839296924042685</v>
      </c>
      <c r="BB942" s="81">
        <f t="shared" si="719"/>
        <v>51.184834123222743</v>
      </c>
      <c r="BC942" s="81">
        <f t="shared" si="720"/>
        <v>41.311244272118437</v>
      </c>
      <c r="BD942" s="82">
        <f t="shared" si="739"/>
        <v>2113</v>
      </c>
      <c r="BE942" s="83">
        <v>83</v>
      </c>
      <c r="BF942" s="83">
        <v>277</v>
      </c>
      <c r="BG942" s="83">
        <v>441</v>
      </c>
      <c r="BH942" s="83">
        <v>2188</v>
      </c>
      <c r="BI942" s="83">
        <v>3097</v>
      </c>
      <c r="BJ942" s="83">
        <v>162</v>
      </c>
      <c r="BK942" s="77">
        <f t="shared" si="740"/>
        <v>5888</v>
      </c>
      <c r="BL942" s="83">
        <f t="shared" si="721"/>
        <v>73</v>
      </c>
      <c r="BM942" s="84">
        <v>172</v>
      </c>
      <c r="BN942" s="83">
        <f t="shared" si="722"/>
        <v>244</v>
      </c>
      <c r="BO942" s="83">
        <f t="shared" si="723"/>
        <v>317</v>
      </c>
      <c r="BP942" s="83">
        <f t="shared" si="724"/>
        <v>2023</v>
      </c>
      <c r="BQ942" s="83">
        <f t="shared" si="725"/>
        <v>2894</v>
      </c>
      <c r="BR942" s="83">
        <f t="shared" si="726"/>
        <v>156</v>
      </c>
      <c r="BS942" s="77">
        <f t="shared" si="741"/>
        <v>5390</v>
      </c>
      <c r="BT942" s="83">
        <f t="shared" si="727"/>
        <v>4</v>
      </c>
      <c r="BU942" s="77">
        <v>12</v>
      </c>
      <c r="BV942" s="83">
        <f t="shared" si="728"/>
        <v>10</v>
      </c>
      <c r="BW942" s="83">
        <f t="shared" si="729"/>
        <v>10</v>
      </c>
      <c r="BX942" s="83">
        <f t="shared" si="730"/>
        <v>67</v>
      </c>
      <c r="BY942" s="83">
        <f t="shared" si="731"/>
        <v>102</v>
      </c>
      <c r="BZ942" s="83">
        <f t="shared" si="732"/>
        <v>5</v>
      </c>
      <c r="CA942" s="77">
        <f t="shared" si="742"/>
        <v>184</v>
      </c>
      <c r="CB942" s="85">
        <v>5</v>
      </c>
      <c r="CC942" s="77">
        <v>23</v>
      </c>
      <c r="CD942" s="85">
        <v>20</v>
      </c>
      <c r="CE942" s="85">
        <v>111</v>
      </c>
      <c r="CF942" s="85">
        <v>95</v>
      </c>
      <c r="CG942" s="85">
        <v>97</v>
      </c>
      <c r="CH942" s="85">
        <v>1</v>
      </c>
      <c r="CI942" s="77">
        <f t="shared" si="743"/>
        <v>304</v>
      </c>
      <c r="CP942" s="77">
        <f t="shared" si="744"/>
        <v>0</v>
      </c>
      <c r="CQ942" s="85">
        <f t="shared" si="733"/>
        <v>1</v>
      </c>
      <c r="CR942" s="77"/>
      <c r="CS942" s="85">
        <f t="shared" si="702"/>
        <v>3</v>
      </c>
      <c r="CT942" s="85">
        <f t="shared" si="703"/>
        <v>3</v>
      </c>
      <c r="CU942" s="85">
        <f t="shared" si="704"/>
        <v>3</v>
      </c>
      <c r="CV942" s="85">
        <f t="shared" si="705"/>
        <v>4</v>
      </c>
      <c r="CW942" s="85">
        <f t="shared" si="701"/>
        <v>0</v>
      </c>
      <c r="CX942" s="77">
        <f t="shared" si="745"/>
        <v>10</v>
      </c>
      <c r="CY942" s="85">
        <v>1</v>
      </c>
      <c r="CZ942" s="85">
        <v>3</v>
      </c>
      <c r="DA942" s="85">
        <v>3</v>
      </c>
      <c r="DB942" s="85">
        <v>3</v>
      </c>
      <c r="DC942" s="85">
        <v>4</v>
      </c>
      <c r="DD942" s="85">
        <v>0</v>
      </c>
      <c r="DP942" s="85">
        <v>4</v>
      </c>
      <c r="DQ942" s="85">
        <v>9</v>
      </c>
      <c r="DR942" s="85">
        <v>7</v>
      </c>
      <c r="DS942" s="85">
        <v>62</v>
      </c>
      <c r="DT942" s="85">
        <v>87</v>
      </c>
      <c r="DU942" s="85">
        <v>3</v>
      </c>
      <c r="DV942" s="85">
        <v>3</v>
      </c>
      <c r="DW942" s="85">
        <v>8</v>
      </c>
      <c r="DX942" s="85">
        <v>4</v>
      </c>
      <c r="DY942" s="85">
        <v>53</v>
      </c>
      <c r="DZ942" s="85">
        <v>90</v>
      </c>
      <c r="EA942" s="85">
        <v>5</v>
      </c>
      <c r="EB942" s="85">
        <v>1</v>
      </c>
      <c r="EC942" s="85">
        <v>2</v>
      </c>
      <c r="ED942" s="85">
        <v>6</v>
      </c>
      <c r="EE942" s="85">
        <v>14</v>
      </c>
      <c r="EF942" s="85">
        <v>12</v>
      </c>
      <c r="EG942" s="85">
        <v>0</v>
      </c>
      <c r="EH942" s="85">
        <v>1</v>
      </c>
      <c r="EI942" s="85">
        <v>1</v>
      </c>
      <c r="EJ942" s="85">
        <v>0</v>
      </c>
      <c r="EK942" s="85">
        <v>0</v>
      </c>
      <c r="EL942" s="85">
        <v>3</v>
      </c>
      <c r="EM942" s="85">
        <v>2</v>
      </c>
      <c r="ET942" s="85">
        <v>53</v>
      </c>
      <c r="EU942" s="85">
        <v>129</v>
      </c>
      <c r="EV942" s="85">
        <v>75</v>
      </c>
      <c r="EW942" s="85">
        <v>995</v>
      </c>
      <c r="EX942" s="85">
        <v>1710</v>
      </c>
      <c r="EY942" s="85">
        <v>103</v>
      </c>
      <c r="EZ942" s="85">
        <v>15</v>
      </c>
      <c r="FA942" s="85">
        <v>105</v>
      </c>
      <c r="FB942" s="85">
        <v>235</v>
      </c>
      <c r="FC942" s="85">
        <v>966</v>
      </c>
      <c r="FD942" s="85">
        <v>1094</v>
      </c>
      <c r="FE942" s="85">
        <v>48</v>
      </c>
      <c r="FL942" s="86">
        <f t="shared" si="746"/>
        <v>2164.9999999999991</v>
      </c>
      <c r="FM942" s="99">
        <f t="shared" si="734"/>
        <v>108</v>
      </c>
      <c r="FN942" s="99">
        <f t="shared" si="735"/>
        <v>21</v>
      </c>
      <c r="FO942" s="100">
        <f t="shared" si="736"/>
        <v>18.36</v>
      </c>
      <c r="FP942" s="100">
        <f t="shared" si="737"/>
        <v>3591</v>
      </c>
      <c r="FQ942" s="101">
        <v>5.0249518702624514E-2</v>
      </c>
      <c r="FR942" s="101">
        <v>7.4731701846515536E-2</v>
      </c>
      <c r="FS942" s="101">
        <v>7.8443854762786841E-2</v>
      </c>
      <c r="FT942" s="100" t="s">
        <v>1469</v>
      </c>
      <c r="FU942" s="100" t="s">
        <v>2217</v>
      </c>
      <c r="FV942" s="100" t="s">
        <v>2107</v>
      </c>
      <c r="FW942" s="100" t="s">
        <v>2017</v>
      </c>
      <c r="FX942" s="100" t="s">
        <v>1475</v>
      </c>
      <c r="FY942" s="100" t="s">
        <v>2150</v>
      </c>
      <c r="FZ942" s="100" t="s">
        <v>1588</v>
      </c>
      <c r="GA942" s="100" t="s">
        <v>1919</v>
      </c>
      <c r="GB942" s="100"/>
    </row>
    <row r="943" spans="1:184" hidden="1" x14ac:dyDescent="0.25">
      <c r="A943" s="32" t="s">
        <v>917</v>
      </c>
      <c r="B943" s="90" t="s">
        <v>926</v>
      </c>
      <c r="C943" s="41" t="str">
        <f>'[1]Özet tablo'!P942</f>
        <v>VAN</v>
      </c>
      <c r="D943" s="41"/>
      <c r="E943" s="41"/>
      <c r="F943" s="41"/>
      <c r="G943" s="91">
        <v>136</v>
      </c>
      <c r="H943" s="91">
        <v>627</v>
      </c>
      <c r="I943" s="91">
        <v>531</v>
      </c>
      <c r="J943" s="91">
        <v>1294</v>
      </c>
      <c r="K943" s="92">
        <v>168</v>
      </c>
      <c r="L943" s="92">
        <v>739</v>
      </c>
      <c r="M943" s="92">
        <v>534</v>
      </c>
      <c r="N943" s="92">
        <v>1441</v>
      </c>
      <c r="O943" s="93">
        <v>252</v>
      </c>
      <c r="P943" s="40">
        <v>28</v>
      </c>
      <c r="Q943" s="94">
        <f t="shared" si="747"/>
        <v>147</v>
      </c>
      <c r="R943" s="95">
        <f t="shared" si="748"/>
        <v>0.11360123647604328</v>
      </c>
      <c r="S943" s="96">
        <v>1030</v>
      </c>
      <c r="T943" s="96">
        <v>1450</v>
      </c>
      <c r="U943" s="96">
        <v>1059</v>
      </c>
      <c r="V943" s="96">
        <v>1395</v>
      </c>
      <c r="W943" s="96">
        <v>2509</v>
      </c>
      <c r="X943" s="96">
        <v>3539</v>
      </c>
      <c r="Y943" s="73">
        <f t="shared" si="706"/>
        <v>16.310679611650485</v>
      </c>
      <c r="Z943" s="73">
        <f t="shared" si="707"/>
        <v>50.96551724137931</v>
      </c>
      <c r="AA943" s="73">
        <f t="shared" si="708"/>
        <v>71.576959395656274</v>
      </c>
      <c r="AB943" s="73">
        <f t="shared" si="709"/>
        <v>59.66520526106018</v>
      </c>
      <c r="AC943" s="73">
        <f t="shared" si="710"/>
        <v>47.047188471319586</v>
      </c>
      <c r="AD943" s="97">
        <f t="shared" si="711"/>
        <v>1012</v>
      </c>
      <c r="AE943" s="40">
        <f t="shared" si="712"/>
        <v>301</v>
      </c>
      <c r="AF943" s="98">
        <v>1324</v>
      </c>
      <c r="AG943" s="98">
        <v>1060</v>
      </c>
      <c r="AH943" s="98">
        <v>1337</v>
      </c>
      <c r="AI943" s="98">
        <v>1076</v>
      </c>
      <c r="AJ943" s="98">
        <v>327</v>
      </c>
      <c r="AK943" s="98">
        <v>316</v>
      </c>
      <c r="AL943" s="76">
        <v>51</v>
      </c>
      <c r="AM943" s="76">
        <v>66</v>
      </c>
      <c r="AN943" s="77">
        <v>134</v>
      </c>
      <c r="AO943" s="77">
        <v>674</v>
      </c>
      <c r="AP943" s="77">
        <v>486</v>
      </c>
      <c r="AQ943" s="77">
        <v>4</v>
      </c>
      <c r="AR943" s="77">
        <f t="shared" si="738"/>
        <v>1298</v>
      </c>
      <c r="AS943" s="77">
        <v>32</v>
      </c>
      <c r="AT943" s="78">
        <v>300</v>
      </c>
      <c r="AU943" s="79">
        <v>297</v>
      </c>
      <c r="AV943" s="80">
        <f t="shared" si="713"/>
        <v>27.715355805243448</v>
      </c>
      <c r="AW943" s="80">
        <f t="shared" si="714"/>
        <v>46.912556983008699</v>
      </c>
      <c r="AX943" s="80">
        <f t="shared" si="715"/>
        <v>42.565055762081784</v>
      </c>
      <c r="AY943" s="81">
        <f t="shared" si="716"/>
        <v>12.641509433962264</v>
      </c>
      <c r="AZ943" s="81">
        <f t="shared" si="717"/>
        <v>50.411368735976069</v>
      </c>
      <c r="BA943" s="81">
        <f t="shared" si="718"/>
        <v>77.191732002851026</v>
      </c>
      <c r="BB943" s="81">
        <f t="shared" si="719"/>
        <v>64.12408759124088</v>
      </c>
      <c r="BC943" s="81">
        <f t="shared" si="720"/>
        <v>49.41128704831506</v>
      </c>
      <c r="BD943" s="82">
        <f t="shared" si="739"/>
        <v>320</v>
      </c>
      <c r="BE943" s="83">
        <v>51</v>
      </c>
      <c r="BF943" s="83">
        <v>76</v>
      </c>
      <c r="BG943" s="83">
        <v>104</v>
      </c>
      <c r="BH943" s="83">
        <v>681</v>
      </c>
      <c r="BI943" s="83">
        <v>575</v>
      </c>
      <c r="BJ943" s="83">
        <v>7</v>
      </c>
      <c r="BK943" s="77">
        <f t="shared" si="740"/>
        <v>1367</v>
      </c>
      <c r="BL943" s="83">
        <f t="shared" si="721"/>
        <v>51</v>
      </c>
      <c r="BM943" s="84">
        <v>66</v>
      </c>
      <c r="BN943" s="83">
        <f t="shared" si="722"/>
        <v>76</v>
      </c>
      <c r="BO943" s="83">
        <f t="shared" si="723"/>
        <v>104</v>
      </c>
      <c r="BP943" s="83">
        <f t="shared" si="724"/>
        <v>681</v>
      </c>
      <c r="BQ943" s="83">
        <f t="shared" si="725"/>
        <v>575</v>
      </c>
      <c r="BR943" s="83">
        <f t="shared" si="726"/>
        <v>7</v>
      </c>
      <c r="BS943" s="77">
        <f t="shared" si="741"/>
        <v>1367</v>
      </c>
      <c r="BT943" s="83">
        <f t="shared" si="727"/>
        <v>0</v>
      </c>
      <c r="BU943" s="77"/>
      <c r="BV943" s="83">
        <f t="shared" si="728"/>
        <v>0</v>
      </c>
      <c r="BW943" s="83">
        <f t="shared" si="729"/>
        <v>0</v>
      </c>
      <c r="BX943" s="83">
        <f t="shared" si="730"/>
        <v>0</v>
      </c>
      <c r="BY943" s="83">
        <f t="shared" si="731"/>
        <v>0</v>
      </c>
      <c r="BZ943" s="83">
        <f t="shared" si="732"/>
        <v>0</v>
      </c>
      <c r="CA943" s="77">
        <f t="shared" si="742"/>
        <v>0</v>
      </c>
      <c r="CC943" s="77"/>
      <c r="CI943" s="77">
        <f t="shared" si="743"/>
        <v>0</v>
      </c>
      <c r="CP943" s="77">
        <f t="shared" si="744"/>
        <v>0</v>
      </c>
      <c r="CQ943" s="85">
        <f t="shared" si="733"/>
        <v>0</v>
      </c>
      <c r="CR943" s="77"/>
      <c r="CS943" s="85">
        <f t="shared" si="702"/>
        <v>0</v>
      </c>
      <c r="CT943" s="85">
        <f t="shared" si="703"/>
        <v>0</v>
      </c>
      <c r="CU943" s="85">
        <f t="shared" si="704"/>
        <v>0</v>
      </c>
      <c r="CV943" s="85">
        <f t="shared" si="705"/>
        <v>0</v>
      </c>
      <c r="CW943" s="85">
        <f t="shared" si="701"/>
        <v>0</v>
      </c>
      <c r="CX943" s="77">
        <f t="shared" si="745"/>
        <v>0</v>
      </c>
      <c r="DP943" s="85">
        <v>1</v>
      </c>
      <c r="DQ943" s="85">
        <v>1</v>
      </c>
      <c r="DR943" s="85">
        <v>3</v>
      </c>
      <c r="DS943" s="85">
        <v>6</v>
      </c>
      <c r="DT943" s="85">
        <v>6</v>
      </c>
      <c r="DU943" s="85">
        <v>0</v>
      </c>
      <c r="ET943" s="85">
        <v>48</v>
      </c>
      <c r="EU943" s="85">
        <v>69</v>
      </c>
      <c r="EV943" s="85">
        <v>69</v>
      </c>
      <c r="EW943" s="85">
        <v>624</v>
      </c>
      <c r="EX943" s="85">
        <v>517</v>
      </c>
      <c r="EY943" s="85">
        <v>7</v>
      </c>
      <c r="EZ943" s="85">
        <v>2</v>
      </c>
      <c r="FA943" s="85">
        <v>6</v>
      </c>
      <c r="FB943" s="85">
        <v>32</v>
      </c>
      <c r="FC943" s="85">
        <v>51</v>
      </c>
      <c r="FD943" s="85">
        <v>52</v>
      </c>
      <c r="FE943" s="85">
        <v>0</v>
      </c>
      <c r="FL943" s="86">
        <f t="shared" si="746"/>
        <v>225.09999999999991</v>
      </c>
      <c r="FM943" s="99">
        <f t="shared" si="734"/>
        <v>11</v>
      </c>
      <c r="FN943" s="99">
        <f t="shared" si="735"/>
        <v>2</v>
      </c>
      <c r="FO943" s="100">
        <f t="shared" si="736"/>
        <v>1.87</v>
      </c>
      <c r="FP943" s="100">
        <f t="shared" si="737"/>
        <v>342</v>
      </c>
      <c r="FQ943" s="101">
        <v>0.23411487190265692</v>
      </c>
      <c r="FR943" s="101">
        <v>0.20095175397347886</v>
      </c>
      <c r="FS943" s="101">
        <v>0.16453375954219807</v>
      </c>
      <c r="FT943" s="100" t="s">
        <v>2189</v>
      </c>
      <c r="FU943" s="100" t="s">
        <v>1746</v>
      </c>
      <c r="FV943" s="100" t="s">
        <v>1933</v>
      </c>
      <c r="FW943" s="100" t="s">
        <v>2297</v>
      </c>
      <c r="FX943" s="100" t="s">
        <v>1971</v>
      </c>
      <c r="FY943" s="100" t="s">
        <v>1771</v>
      </c>
      <c r="FZ943" s="100" t="s">
        <v>1982</v>
      </c>
      <c r="GA943" s="100" t="s">
        <v>2162</v>
      </c>
      <c r="GB943" s="100"/>
    </row>
    <row r="944" spans="1:184" hidden="1" x14ac:dyDescent="0.25">
      <c r="A944" s="32" t="s">
        <v>917</v>
      </c>
      <c r="B944" s="90" t="s">
        <v>927</v>
      </c>
      <c r="C944" s="41" t="str">
        <f>'[1]Özet tablo'!P943</f>
        <v>VAN</v>
      </c>
      <c r="D944" s="41"/>
      <c r="E944" s="41"/>
      <c r="F944" s="41"/>
      <c r="G944" s="91">
        <v>60</v>
      </c>
      <c r="H944" s="91">
        <v>698</v>
      </c>
      <c r="I944" s="91">
        <v>619</v>
      </c>
      <c r="J944" s="91">
        <v>1377</v>
      </c>
      <c r="K944" s="92">
        <v>69</v>
      </c>
      <c r="L944" s="92">
        <v>746</v>
      </c>
      <c r="M944" s="92">
        <v>535</v>
      </c>
      <c r="N944" s="92">
        <v>1350</v>
      </c>
      <c r="O944" s="93">
        <v>474</v>
      </c>
      <c r="P944" s="40">
        <v>40</v>
      </c>
      <c r="Q944" s="94">
        <f t="shared" si="747"/>
        <v>-27</v>
      </c>
      <c r="R944" s="95">
        <f t="shared" si="748"/>
        <v>-1.9607843137254902E-2</v>
      </c>
      <c r="S944" s="96">
        <v>1486</v>
      </c>
      <c r="T944" s="96">
        <v>2033</v>
      </c>
      <c r="U944" s="96">
        <v>1554</v>
      </c>
      <c r="V944" s="96">
        <v>2005</v>
      </c>
      <c r="W944" s="96">
        <v>3587</v>
      </c>
      <c r="X944" s="96">
        <v>5073</v>
      </c>
      <c r="Y944" s="73">
        <f t="shared" si="706"/>
        <v>4.6433378196500676</v>
      </c>
      <c r="Z944" s="73">
        <f t="shared" si="707"/>
        <v>36.694540088539107</v>
      </c>
      <c r="AA944" s="73">
        <f t="shared" si="708"/>
        <v>62.355212355212352</v>
      </c>
      <c r="AB944" s="73">
        <f t="shared" si="709"/>
        <v>47.811541678282687</v>
      </c>
      <c r="AC944" s="73">
        <f t="shared" si="710"/>
        <v>35.166568105657404</v>
      </c>
      <c r="AD944" s="97">
        <f t="shared" si="711"/>
        <v>1872</v>
      </c>
      <c r="AE944" s="40">
        <f t="shared" si="712"/>
        <v>585</v>
      </c>
      <c r="AF944" s="98">
        <v>1745</v>
      </c>
      <c r="AG944" s="98">
        <v>1432</v>
      </c>
      <c r="AH944" s="98">
        <v>1781</v>
      </c>
      <c r="AI944" s="98">
        <v>1503</v>
      </c>
      <c r="AJ944" s="98">
        <v>436</v>
      </c>
      <c r="AK944" s="98">
        <v>444</v>
      </c>
      <c r="AL944" s="76">
        <v>54</v>
      </c>
      <c r="AM944" s="76">
        <v>71</v>
      </c>
      <c r="AN944" s="77">
        <v>55</v>
      </c>
      <c r="AO944" s="77">
        <v>728</v>
      </c>
      <c r="AP944" s="77">
        <v>571</v>
      </c>
      <c r="AQ944" s="77">
        <v>18</v>
      </c>
      <c r="AR944" s="77">
        <f t="shared" si="738"/>
        <v>1372</v>
      </c>
      <c r="AS944" s="77">
        <v>54</v>
      </c>
      <c r="AT944" s="78">
        <v>447</v>
      </c>
      <c r="AU944" s="79">
        <v>390</v>
      </c>
      <c r="AV944" s="80">
        <f t="shared" si="713"/>
        <v>20.102214650766609</v>
      </c>
      <c r="AW944" s="80">
        <f t="shared" si="714"/>
        <v>38.459196102314252</v>
      </c>
      <c r="AX944" s="80">
        <f t="shared" si="715"/>
        <v>35.595475715236198</v>
      </c>
      <c r="AY944" s="81">
        <f t="shared" si="716"/>
        <v>3.8407821229050279</v>
      </c>
      <c r="AZ944" s="81">
        <f t="shared" si="717"/>
        <v>40.875912408759127</v>
      </c>
      <c r="BA944" s="81">
        <f t="shared" si="718"/>
        <v>72.614749871067559</v>
      </c>
      <c r="BB944" s="81">
        <f t="shared" si="719"/>
        <v>57.41935483870968</v>
      </c>
      <c r="BC944" s="81">
        <f t="shared" si="720"/>
        <v>43.399584692969448</v>
      </c>
      <c r="BD944" s="82">
        <f t="shared" si="739"/>
        <v>531</v>
      </c>
      <c r="BE944" s="83">
        <v>55</v>
      </c>
      <c r="BF944" s="83">
        <v>75</v>
      </c>
      <c r="BG944" s="83">
        <v>59</v>
      </c>
      <c r="BH944" s="83">
        <v>711</v>
      </c>
      <c r="BI944" s="83">
        <v>678</v>
      </c>
      <c r="BJ944" s="83">
        <v>24</v>
      </c>
      <c r="BK944" s="77">
        <f t="shared" si="740"/>
        <v>1472</v>
      </c>
      <c r="BL944" s="83">
        <f t="shared" si="721"/>
        <v>55</v>
      </c>
      <c r="BM944" s="84">
        <v>71</v>
      </c>
      <c r="BN944" s="83">
        <f t="shared" si="722"/>
        <v>75</v>
      </c>
      <c r="BO944" s="83">
        <f t="shared" si="723"/>
        <v>59</v>
      </c>
      <c r="BP944" s="83">
        <f t="shared" si="724"/>
        <v>711</v>
      </c>
      <c r="BQ944" s="83">
        <f t="shared" si="725"/>
        <v>678</v>
      </c>
      <c r="BR944" s="83">
        <f t="shared" si="726"/>
        <v>24</v>
      </c>
      <c r="BS944" s="77">
        <f t="shared" si="741"/>
        <v>1472</v>
      </c>
      <c r="BT944" s="83">
        <f t="shared" si="727"/>
        <v>0</v>
      </c>
      <c r="BU944" s="77"/>
      <c r="BV944" s="83">
        <f t="shared" si="728"/>
        <v>0</v>
      </c>
      <c r="BW944" s="83">
        <f t="shared" si="729"/>
        <v>0</v>
      </c>
      <c r="BX944" s="83">
        <f t="shared" si="730"/>
        <v>0</v>
      </c>
      <c r="BY944" s="83">
        <f t="shared" si="731"/>
        <v>0</v>
      </c>
      <c r="BZ944" s="83">
        <f t="shared" si="732"/>
        <v>0</v>
      </c>
      <c r="CA944" s="77">
        <f t="shared" si="742"/>
        <v>0</v>
      </c>
      <c r="CC944" s="77"/>
      <c r="CI944" s="77">
        <f t="shared" si="743"/>
        <v>0</v>
      </c>
      <c r="CP944" s="77">
        <f t="shared" si="744"/>
        <v>0</v>
      </c>
      <c r="CQ944" s="85">
        <f t="shared" si="733"/>
        <v>0</v>
      </c>
      <c r="CR944" s="77"/>
      <c r="CS944" s="85">
        <f t="shared" si="702"/>
        <v>0</v>
      </c>
      <c r="CT944" s="85">
        <f t="shared" si="703"/>
        <v>0</v>
      </c>
      <c r="CU944" s="85">
        <f t="shared" si="704"/>
        <v>0</v>
      </c>
      <c r="CV944" s="85">
        <f t="shared" si="705"/>
        <v>0</v>
      </c>
      <c r="CW944" s="85">
        <f t="shared" si="701"/>
        <v>0</v>
      </c>
      <c r="CX944" s="77">
        <f t="shared" si="745"/>
        <v>0</v>
      </c>
      <c r="ET944" s="85">
        <v>54</v>
      </c>
      <c r="EU944" s="85">
        <v>71</v>
      </c>
      <c r="EV944" s="85">
        <v>45</v>
      </c>
      <c r="EW944" s="85">
        <v>689</v>
      </c>
      <c r="EX944" s="85">
        <v>655</v>
      </c>
      <c r="EY944" s="85">
        <v>24</v>
      </c>
      <c r="EZ944" s="85">
        <v>1</v>
      </c>
      <c r="FA944" s="85">
        <v>4</v>
      </c>
      <c r="FB944" s="85">
        <v>14</v>
      </c>
      <c r="FC944" s="85">
        <v>22</v>
      </c>
      <c r="FD944" s="85">
        <v>23</v>
      </c>
      <c r="FE944" s="85">
        <v>0</v>
      </c>
      <c r="FL944" s="86">
        <f t="shared" si="746"/>
        <v>534.79999999999973</v>
      </c>
      <c r="FM944" s="99">
        <f t="shared" si="734"/>
        <v>26</v>
      </c>
      <c r="FN944" s="99">
        <f t="shared" si="735"/>
        <v>5</v>
      </c>
      <c r="FO944" s="100">
        <f t="shared" si="736"/>
        <v>4.42</v>
      </c>
      <c r="FP944" s="100">
        <f t="shared" si="737"/>
        <v>855</v>
      </c>
      <c r="FQ944" s="101">
        <v>2.1761015914168118E-2</v>
      </c>
      <c r="FR944" s="101">
        <v>9.9387953818333569E-2</v>
      </c>
      <c r="FS944" s="101">
        <v>8.0711675299611055E-2</v>
      </c>
      <c r="FT944" s="100" t="s">
        <v>1670</v>
      </c>
      <c r="FU944" s="100" t="s">
        <v>1864</v>
      </c>
      <c r="FV944" s="100" t="s">
        <v>2023</v>
      </c>
      <c r="FW944" s="100" t="s">
        <v>1529</v>
      </c>
      <c r="FX944" s="100" t="s">
        <v>1513</v>
      </c>
      <c r="FY944" s="100" t="s">
        <v>1779</v>
      </c>
      <c r="FZ944" s="100" t="s">
        <v>1416</v>
      </c>
      <c r="GA944" s="100" t="s">
        <v>1696</v>
      </c>
      <c r="GB944" s="100"/>
    </row>
    <row r="945" spans="1:184" ht="14.45" hidden="1" customHeight="1" x14ac:dyDescent="0.25">
      <c r="A945" s="32" t="s">
        <v>917</v>
      </c>
      <c r="B945" s="90" t="s">
        <v>1080</v>
      </c>
      <c r="C945" s="41" t="str">
        <f>'[1]Özet tablo'!P944</f>
        <v>VAN</v>
      </c>
      <c r="D945" s="41"/>
      <c r="E945" s="41"/>
      <c r="F945" s="41"/>
      <c r="G945" s="91">
        <v>66</v>
      </c>
      <c r="H945" s="91">
        <v>349</v>
      </c>
      <c r="I945" s="91">
        <v>268</v>
      </c>
      <c r="J945" s="91">
        <v>683</v>
      </c>
      <c r="K945" s="92">
        <v>75</v>
      </c>
      <c r="L945" s="92">
        <v>301</v>
      </c>
      <c r="M945" s="92">
        <v>193</v>
      </c>
      <c r="N945" s="92">
        <v>569</v>
      </c>
      <c r="O945" s="93">
        <v>152</v>
      </c>
      <c r="P945" s="40">
        <v>2</v>
      </c>
      <c r="Q945" s="94">
        <f t="shared" si="747"/>
        <v>-114</v>
      </c>
      <c r="R945" s="95">
        <f t="shared" si="748"/>
        <v>-0.16691068814055637</v>
      </c>
      <c r="S945" s="96">
        <v>429</v>
      </c>
      <c r="T945" s="96">
        <v>513</v>
      </c>
      <c r="U945" s="96">
        <v>445</v>
      </c>
      <c r="V945" s="96">
        <v>564</v>
      </c>
      <c r="W945" s="96">
        <v>958</v>
      </c>
      <c r="X945" s="96">
        <v>1387</v>
      </c>
      <c r="Y945" s="73">
        <f t="shared" si="706"/>
        <v>17.482517482517483</v>
      </c>
      <c r="Z945" s="73">
        <f t="shared" si="707"/>
        <v>58.674463937621837</v>
      </c>
      <c r="AA945" s="73">
        <f t="shared" si="708"/>
        <v>77.078651685393268</v>
      </c>
      <c r="AB945" s="73">
        <f t="shared" si="709"/>
        <v>67.223382045929014</v>
      </c>
      <c r="AC945" s="73">
        <f t="shared" si="710"/>
        <v>51.838500360490272</v>
      </c>
      <c r="AD945" s="97">
        <f t="shared" si="711"/>
        <v>314</v>
      </c>
      <c r="AE945" s="40">
        <f t="shared" si="712"/>
        <v>102</v>
      </c>
      <c r="AF945" s="98">
        <v>543</v>
      </c>
      <c r="AG945" s="98">
        <v>430</v>
      </c>
      <c r="AH945" s="98">
        <v>530</v>
      </c>
      <c r="AI945" s="98">
        <v>383</v>
      </c>
      <c r="AJ945" s="98">
        <v>114</v>
      </c>
      <c r="AK945" s="98">
        <v>124</v>
      </c>
      <c r="AL945" s="76">
        <v>24</v>
      </c>
      <c r="AM945" s="76">
        <v>34</v>
      </c>
      <c r="AN945" s="77">
        <v>77</v>
      </c>
      <c r="AO945" s="77">
        <v>345</v>
      </c>
      <c r="AP945" s="77">
        <v>166</v>
      </c>
      <c r="AQ945" s="77">
        <v>0</v>
      </c>
      <c r="AR945" s="77">
        <f t="shared" si="738"/>
        <v>588</v>
      </c>
      <c r="AS945" s="77">
        <v>1</v>
      </c>
      <c r="AT945" s="78">
        <v>136</v>
      </c>
      <c r="AU945" s="79">
        <v>112</v>
      </c>
      <c r="AV945" s="80">
        <f t="shared" si="713"/>
        <v>29.766297662976633</v>
      </c>
      <c r="AW945" s="80">
        <f t="shared" si="714"/>
        <v>55.859802847754658</v>
      </c>
      <c r="AX945" s="80">
        <f t="shared" si="715"/>
        <v>43.080939947780678</v>
      </c>
      <c r="AY945" s="81">
        <f t="shared" si="716"/>
        <v>17.906976744186046</v>
      </c>
      <c r="AZ945" s="81">
        <f t="shared" si="717"/>
        <v>65.094339622641513</v>
      </c>
      <c r="BA945" s="81">
        <f t="shared" si="718"/>
        <v>83.299798792756548</v>
      </c>
      <c r="BB945" s="81">
        <f t="shared" si="719"/>
        <v>73.904576436222001</v>
      </c>
      <c r="BC945" s="81">
        <f t="shared" si="720"/>
        <v>52.966558791801511</v>
      </c>
      <c r="BD945" s="82">
        <f t="shared" si="739"/>
        <v>83</v>
      </c>
      <c r="BE945" s="83">
        <v>23</v>
      </c>
      <c r="BF945" s="83">
        <v>35</v>
      </c>
      <c r="BG945" s="83">
        <v>62</v>
      </c>
      <c r="BH945" s="83">
        <v>329</v>
      </c>
      <c r="BI945" s="83">
        <v>197</v>
      </c>
      <c r="BJ945" s="83">
        <v>1</v>
      </c>
      <c r="BK945" s="77">
        <f t="shared" si="740"/>
        <v>589</v>
      </c>
      <c r="BL945" s="83">
        <f t="shared" si="721"/>
        <v>23</v>
      </c>
      <c r="BM945" s="84">
        <v>34</v>
      </c>
      <c r="BN945" s="83">
        <f t="shared" si="722"/>
        <v>35</v>
      </c>
      <c r="BO945" s="83">
        <f t="shared" si="723"/>
        <v>62</v>
      </c>
      <c r="BP945" s="83">
        <f t="shared" si="724"/>
        <v>329</v>
      </c>
      <c r="BQ945" s="83">
        <f t="shared" si="725"/>
        <v>197</v>
      </c>
      <c r="BR945" s="83">
        <f t="shared" si="726"/>
        <v>1</v>
      </c>
      <c r="BS945" s="77">
        <f t="shared" si="741"/>
        <v>589</v>
      </c>
      <c r="BT945" s="83">
        <f t="shared" si="727"/>
        <v>0</v>
      </c>
      <c r="BU945" s="77"/>
      <c r="BV945" s="83">
        <f t="shared" si="728"/>
        <v>0</v>
      </c>
      <c r="BW945" s="83">
        <f t="shared" si="729"/>
        <v>0</v>
      </c>
      <c r="BX945" s="83">
        <f t="shared" si="730"/>
        <v>0</v>
      </c>
      <c r="BY945" s="83">
        <f t="shared" si="731"/>
        <v>0</v>
      </c>
      <c r="BZ945" s="83">
        <f t="shared" si="732"/>
        <v>0</v>
      </c>
      <c r="CA945" s="77">
        <f t="shared" si="742"/>
        <v>0</v>
      </c>
      <c r="CC945" s="77"/>
      <c r="CI945" s="77">
        <f t="shared" si="743"/>
        <v>0</v>
      </c>
      <c r="CP945" s="77">
        <f t="shared" si="744"/>
        <v>0</v>
      </c>
      <c r="CQ945" s="85">
        <f t="shared" si="733"/>
        <v>0</v>
      </c>
      <c r="CR945" s="77"/>
      <c r="CS945" s="85">
        <f t="shared" si="702"/>
        <v>0</v>
      </c>
      <c r="CT945" s="85">
        <f t="shared" si="703"/>
        <v>0</v>
      </c>
      <c r="CU945" s="85">
        <f t="shared" si="704"/>
        <v>0</v>
      </c>
      <c r="CV945" s="85">
        <f t="shared" si="705"/>
        <v>0</v>
      </c>
      <c r="CW945" s="85">
        <f t="shared" si="701"/>
        <v>0</v>
      </c>
      <c r="CX945" s="77">
        <f t="shared" si="745"/>
        <v>0</v>
      </c>
      <c r="ET945" s="85">
        <v>21</v>
      </c>
      <c r="EU945" s="85">
        <v>28</v>
      </c>
      <c r="EV945" s="85">
        <v>39</v>
      </c>
      <c r="EW945" s="85">
        <v>233</v>
      </c>
      <c r="EX945" s="85">
        <v>158</v>
      </c>
      <c r="EY945" s="85">
        <v>1</v>
      </c>
      <c r="EZ945" s="85">
        <v>2</v>
      </c>
      <c r="FA945" s="85">
        <v>7</v>
      </c>
      <c r="FB945" s="85">
        <v>23</v>
      </c>
      <c r="FC945" s="85">
        <v>96</v>
      </c>
      <c r="FD945" s="85">
        <v>39</v>
      </c>
      <c r="FE945" s="85">
        <v>0</v>
      </c>
      <c r="FL945" s="86">
        <f t="shared" si="746"/>
        <v>0</v>
      </c>
      <c r="FM945" s="99">
        <f t="shared" si="734"/>
        <v>0</v>
      </c>
      <c r="FN945" s="99">
        <f t="shared" si="735"/>
        <v>0</v>
      </c>
      <c r="FO945" s="100">
        <f t="shared" si="736"/>
        <v>0</v>
      </c>
      <c r="FP945" s="100">
        <f t="shared" si="737"/>
        <v>0</v>
      </c>
      <c r="FQ945" s="101">
        <v>0.10381191224984712</v>
      </c>
      <c r="FR945" s="101">
        <v>2.764221959794155E-2</v>
      </c>
      <c r="FS945" s="101">
        <v>3.1613337176899951E-2</v>
      </c>
      <c r="FT945" s="100" t="s">
        <v>2323</v>
      </c>
      <c r="FU945" s="100" t="s">
        <v>1944</v>
      </c>
      <c r="FV945" s="100" t="s">
        <v>2081</v>
      </c>
      <c r="FW945" s="100" t="s">
        <v>2161</v>
      </c>
      <c r="FX945" s="100" t="s">
        <v>1713</v>
      </c>
      <c r="FY945" s="100" t="s">
        <v>1831</v>
      </c>
      <c r="FZ945" s="100" t="s">
        <v>2010</v>
      </c>
      <c r="GA945" s="100" t="s">
        <v>2160</v>
      </c>
      <c r="GB945" s="100"/>
    </row>
    <row r="946" spans="1:184" hidden="1" x14ac:dyDescent="0.25">
      <c r="A946" s="32" t="s">
        <v>917</v>
      </c>
      <c r="B946" s="90" t="s">
        <v>928</v>
      </c>
      <c r="C946" s="41" t="str">
        <f>'[1]Özet tablo'!P945</f>
        <v>VAN</v>
      </c>
      <c r="D946" s="41"/>
      <c r="E946" s="41"/>
      <c r="F946" s="41"/>
      <c r="G946" s="91">
        <v>136</v>
      </c>
      <c r="H946" s="91">
        <v>934</v>
      </c>
      <c r="I946" s="91">
        <v>735</v>
      </c>
      <c r="J946" s="91">
        <v>1805</v>
      </c>
      <c r="K946" s="92">
        <v>217</v>
      </c>
      <c r="L946" s="92">
        <v>1308</v>
      </c>
      <c r="M946" s="92">
        <v>1215</v>
      </c>
      <c r="N946" s="92">
        <v>2740</v>
      </c>
      <c r="O946" s="93">
        <v>580</v>
      </c>
      <c r="P946" s="40">
        <v>118</v>
      </c>
      <c r="Q946" s="94">
        <f t="shared" si="747"/>
        <v>935</v>
      </c>
      <c r="R946" s="95">
        <f t="shared" si="748"/>
        <v>0.51800554016620504</v>
      </c>
      <c r="S946" s="96">
        <v>2719</v>
      </c>
      <c r="T946" s="96">
        <v>3489</v>
      </c>
      <c r="U946" s="96">
        <v>2623</v>
      </c>
      <c r="V946" s="96">
        <v>3484</v>
      </c>
      <c r="W946" s="96">
        <v>6112</v>
      </c>
      <c r="X946" s="96">
        <v>8831</v>
      </c>
      <c r="Y946" s="73">
        <f t="shared" si="706"/>
        <v>7.9808753218094886</v>
      </c>
      <c r="Z946" s="73">
        <f t="shared" si="707"/>
        <v>37.489251934651762</v>
      </c>
      <c r="AA946" s="73">
        <f t="shared" si="708"/>
        <v>63.934426229508205</v>
      </c>
      <c r="AB946" s="73">
        <f t="shared" si="709"/>
        <v>48.83835078534031</v>
      </c>
      <c r="AC946" s="73">
        <f t="shared" si="710"/>
        <v>36.258634356245047</v>
      </c>
      <c r="AD946" s="97">
        <f t="shared" si="711"/>
        <v>3127</v>
      </c>
      <c r="AE946" s="40">
        <f t="shared" si="712"/>
        <v>946</v>
      </c>
      <c r="AF946" s="98">
        <v>3449</v>
      </c>
      <c r="AG946" s="98">
        <v>2695</v>
      </c>
      <c r="AH946" s="98">
        <v>3433</v>
      </c>
      <c r="AI946" s="98">
        <v>2616</v>
      </c>
      <c r="AJ946" s="98">
        <v>853</v>
      </c>
      <c r="AK946" s="98">
        <v>746</v>
      </c>
      <c r="AL946" s="76">
        <v>59</v>
      </c>
      <c r="AM946" s="76">
        <v>122</v>
      </c>
      <c r="AN946" s="77">
        <v>179</v>
      </c>
      <c r="AO946" s="77">
        <v>1176</v>
      </c>
      <c r="AP946" s="77">
        <v>1211</v>
      </c>
      <c r="AQ946" s="77">
        <v>35</v>
      </c>
      <c r="AR946" s="77">
        <f t="shared" si="738"/>
        <v>2601</v>
      </c>
      <c r="AS946" s="77">
        <v>177</v>
      </c>
      <c r="AT946" s="78">
        <v>434</v>
      </c>
      <c r="AU946" s="79">
        <v>643</v>
      </c>
      <c r="AV946" s="80">
        <f t="shared" si="713"/>
        <v>23.498399548107702</v>
      </c>
      <c r="AW946" s="80">
        <f t="shared" si="714"/>
        <v>37.11357249132088</v>
      </c>
      <c r="AX946" s="80">
        <f t="shared" si="715"/>
        <v>40.863914373088683</v>
      </c>
      <c r="AY946" s="81">
        <f t="shared" si="716"/>
        <v>6.6419294990723561</v>
      </c>
      <c r="AZ946" s="81">
        <f t="shared" si="717"/>
        <v>34.255752985726765</v>
      </c>
      <c r="BA946" s="81">
        <f t="shared" si="718"/>
        <v>65.955606803113284</v>
      </c>
      <c r="BB946" s="81">
        <f t="shared" si="719"/>
        <v>50.188351202549988</v>
      </c>
      <c r="BC946" s="81">
        <f t="shared" si="720"/>
        <v>40.02271252433485</v>
      </c>
      <c r="BD946" s="82">
        <f t="shared" si="739"/>
        <v>1181</v>
      </c>
      <c r="BE946" s="83">
        <v>61</v>
      </c>
      <c r="BF946" s="83">
        <v>138</v>
      </c>
      <c r="BG946" s="83">
        <v>169</v>
      </c>
      <c r="BH946" s="83">
        <v>1171</v>
      </c>
      <c r="BI946" s="83">
        <v>1365</v>
      </c>
      <c r="BJ946" s="83">
        <v>49</v>
      </c>
      <c r="BK946" s="77">
        <f t="shared" si="740"/>
        <v>2754</v>
      </c>
      <c r="BL946" s="83">
        <f t="shared" si="721"/>
        <v>59</v>
      </c>
      <c r="BM946" s="84">
        <v>122</v>
      </c>
      <c r="BN946" s="83">
        <f t="shared" si="722"/>
        <v>136</v>
      </c>
      <c r="BO946" s="83">
        <f t="shared" si="723"/>
        <v>169</v>
      </c>
      <c r="BP946" s="83">
        <f t="shared" si="724"/>
        <v>1157</v>
      </c>
      <c r="BQ946" s="83">
        <f t="shared" si="725"/>
        <v>1358</v>
      </c>
      <c r="BR946" s="83">
        <f t="shared" si="726"/>
        <v>49</v>
      </c>
      <c r="BS946" s="77">
        <f t="shared" si="741"/>
        <v>2733</v>
      </c>
      <c r="BT946" s="83">
        <f t="shared" si="727"/>
        <v>0</v>
      </c>
      <c r="BU946" s="77"/>
      <c r="BV946" s="83">
        <f t="shared" si="728"/>
        <v>0</v>
      </c>
      <c r="BW946" s="83">
        <f t="shared" si="729"/>
        <v>0</v>
      </c>
      <c r="BX946" s="83">
        <f t="shared" si="730"/>
        <v>0</v>
      </c>
      <c r="BY946" s="83">
        <f t="shared" si="731"/>
        <v>0</v>
      </c>
      <c r="BZ946" s="83">
        <f t="shared" si="732"/>
        <v>0</v>
      </c>
      <c r="CA946" s="77">
        <f t="shared" si="742"/>
        <v>0</v>
      </c>
      <c r="CC946" s="77"/>
      <c r="CI946" s="77">
        <f t="shared" si="743"/>
        <v>0</v>
      </c>
      <c r="CP946" s="77">
        <f t="shared" si="744"/>
        <v>0</v>
      </c>
      <c r="CQ946" s="85">
        <f t="shared" si="733"/>
        <v>2</v>
      </c>
      <c r="CR946" s="77"/>
      <c r="CS946" s="85">
        <f t="shared" si="702"/>
        <v>2</v>
      </c>
      <c r="CT946" s="85">
        <f t="shared" si="703"/>
        <v>0</v>
      </c>
      <c r="CU946" s="85">
        <f t="shared" si="704"/>
        <v>14</v>
      </c>
      <c r="CV946" s="85">
        <f t="shared" si="705"/>
        <v>7</v>
      </c>
      <c r="CW946" s="85">
        <f t="shared" si="701"/>
        <v>0</v>
      </c>
      <c r="CX946" s="77">
        <f t="shared" si="745"/>
        <v>21</v>
      </c>
      <c r="CY946" s="85">
        <v>2</v>
      </c>
      <c r="CZ946" s="85">
        <v>2</v>
      </c>
      <c r="DA946" s="85">
        <v>0</v>
      </c>
      <c r="DB946" s="85">
        <v>14</v>
      </c>
      <c r="DC946" s="85">
        <v>7</v>
      </c>
      <c r="DD946" s="85">
        <v>0</v>
      </c>
      <c r="DP946" s="85">
        <v>2</v>
      </c>
      <c r="DQ946" s="85">
        <v>5</v>
      </c>
      <c r="DR946" s="85">
        <v>0</v>
      </c>
      <c r="DS946" s="85">
        <v>33</v>
      </c>
      <c r="DT946" s="85">
        <v>53</v>
      </c>
      <c r="DU946" s="85">
        <v>1</v>
      </c>
      <c r="EH946" s="85">
        <v>2</v>
      </c>
      <c r="EI946" s="85">
        <v>3</v>
      </c>
      <c r="EJ946" s="85">
        <v>2</v>
      </c>
      <c r="EK946" s="85">
        <v>7</v>
      </c>
      <c r="EL946" s="85">
        <v>4</v>
      </c>
      <c r="EM946" s="85">
        <v>0</v>
      </c>
      <c r="ET946" s="85">
        <v>49</v>
      </c>
      <c r="EU946" s="85">
        <v>87</v>
      </c>
      <c r="EV946" s="85">
        <v>54</v>
      </c>
      <c r="EW946" s="85">
        <v>735</v>
      </c>
      <c r="EX946" s="85">
        <v>927</v>
      </c>
      <c r="EY946" s="85">
        <v>41</v>
      </c>
      <c r="EZ946" s="85">
        <v>6</v>
      </c>
      <c r="FA946" s="85">
        <v>41</v>
      </c>
      <c r="FB946" s="85">
        <v>113</v>
      </c>
      <c r="FC946" s="85">
        <v>382</v>
      </c>
      <c r="FD946" s="85">
        <v>374</v>
      </c>
      <c r="FE946" s="85">
        <v>7</v>
      </c>
      <c r="FL946" s="86">
        <f t="shared" si="746"/>
        <v>1378.3000000000002</v>
      </c>
      <c r="FM946" s="99">
        <f t="shared" si="734"/>
        <v>68</v>
      </c>
      <c r="FN946" s="99">
        <f t="shared" si="735"/>
        <v>13</v>
      </c>
      <c r="FO946" s="100">
        <f t="shared" si="736"/>
        <v>11.56</v>
      </c>
      <c r="FP946" s="100">
        <f t="shared" si="737"/>
        <v>2223</v>
      </c>
      <c r="FQ946" s="101">
        <v>0.17113531456693876</v>
      </c>
      <c r="FR946" s="101">
        <v>0.15946157681076831</v>
      </c>
      <c r="FS946" s="101">
        <v>0.13160443018822254</v>
      </c>
      <c r="FT946" s="100" t="s">
        <v>2191</v>
      </c>
      <c r="FU946" s="100" t="s">
        <v>1839</v>
      </c>
      <c r="FV946" s="100" t="s">
        <v>1919</v>
      </c>
      <c r="FW946" s="100" t="s">
        <v>2189</v>
      </c>
      <c r="FX946" s="100" t="s">
        <v>2225</v>
      </c>
      <c r="FY946" s="100" t="s">
        <v>1556</v>
      </c>
      <c r="FZ946" s="100" t="s">
        <v>1739</v>
      </c>
      <c r="GA946" s="100" t="s">
        <v>1587</v>
      </c>
      <c r="GB946" s="100"/>
    </row>
    <row r="947" spans="1:184" hidden="1" x14ac:dyDescent="0.25">
      <c r="A947" s="32" t="s">
        <v>929</v>
      </c>
      <c r="B947" s="90" t="s">
        <v>930</v>
      </c>
      <c r="C947" s="41" t="str">
        <f>'[1]Özet tablo'!P946</f>
        <v>YALOVA</v>
      </c>
      <c r="D947" s="41"/>
      <c r="E947" s="41"/>
      <c r="F947" s="41"/>
      <c r="G947" s="91">
        <v>33</v>
      </c>
      <c r="H947" s="91">
        <v>132</v>
      </c>
      <c r="I947" s="91">
        <v>172</v>
      </c>
      <c r="J947" s="91">
        <v>337</v>
      </c>
      <c r="K947" s="92">
        <v>45</v>
      </c>
      <c r="L947" s="92">
        <v>140</v>
      </c>
      <c r="M947" s="92">
        <v>192</v>
      </c>
      <c r="N947" s="92">
        <v>377</v>
      </c>
      <c r="O947" s="93">
        <v>14</v>
      </c>
      <c r="P947" s="40">
        <v>42</v>
      </c>
      <c r="Q947" s="94">
        <f t="shared" si="747"/>
        <v>40</v>
      </c>
      <c r="R947" s="95">
        <f t="shared" si="748"/>
        <v>0.11869436201780416</v>
      </c>
      <c r="S947" s="96">
        <v>252</v>
      </c>
      <c r="T947" s="96">
        <v>370</v>
      </c>
      <c r="U947" s="96">
        <v>270</v>
      </c>
      <c r="V947" s="96">
        <v>357</v>
      </c>
      <c r="W947" s="96">
        <v>640</v>
      </c>
      <c r="X947" s="96">
        <v>892</v>
      </c>
      <c r="Y947" s="73">
        <f t="shared" si="706"/>
        <v>17.857142857142858</v>
      </c>
      <c r="Z947" s="73">
        <f t="shared" si="707"/>
        <v>37.837837837837839</v>
      </c>
      <c r="AA947" s="73">
        <f t="shared" si="708"/>
        <v>60.74074074074074</v>
      </c>
      <c r="AB947" s="73">
        <f t="shared" si="709"/>
        <v>47.5</v>
      </c>
      <c r="AC947" s="73">
        <f t="shared" si="710"/>
        <v>39.125560538116595</v>
      </c>
      <c r="AD947" s="97">
        <f t="shared" si="711"/>
        <v>336</v>
      </c>
      <c r="AE947" s="40">
        <f t="shared" si="712"/>
        <v>106</v>
      </c>
      <c r="AF947" s="98">
        <v>361</v>
      </c>
      <c r="AG947" s="98">
        <v>291</v>
      </c>
      <c r="AH947" s="98">
        <v>336</v>
      </c>
      <c r="AI947" s="98">
        <v>307</v>
      </c>
      <c r="AJ947" s="98">
        <v>96</v>
      </c>
      <c r="AK947" s="98">
        <v>96</v>
      </c>
      <c r="AL947" s="76">
        <v>11</v>
      </c>
      <c r="AM947" s="76">
        <v>24</v>
      </c>
      <c r="AN947" s="77">
        <v>41</v>
      </c>
      <c r="AO947" s="77">
        <v>130</v>
      </c>
      <c r="AP947" s="77">
        <v>217</v>
      </c>
      <c r="AQ947" s="77">
        <v>3</v>
      </c>
      <c r="AR947" s="77">
        <f t="shared" si="738"/>
        <v>391</v>
      </c>
      <c r="AS947" s="77">
        <v>47</v>
      </c>
      <c r="AT947" s="78">
        <v>21</v>
      </c>
      <c r="AU947" s="79">
        <v>39</v>
      </c>
      <c r="AV947" s="80">
        <f t="shared" si="713"/>
        <v>35.785953177257525</v>
      </c>
      <c r="AW947" s="80">
        <f t="shared" si="714"/>
        <v>47.122861586314151</v>
      </c>
      <c r="AX947" s="80">
        <f t="shared" si="715"/>
        <v>56.351791530944631</v>
      </c>
      <c r="AY947" s="81">
        <f t="shared" si="716"/>
        <v>14.0893470790378</v>
      </c>
      <c r="AZ947" s="81">
        <f t="shared" si="717"/>
        <v>38.69047619047619</v>
      </c>
      <c r="BA947" s="81">
        <f t="shared" si="718"/>
        <v>68.734491315136481</v>
      </c>
      <c r="BB947" s="81">
        <f t="shared" si="719"/>
        <v>55.074424898511495</v>
      </c>
      <c r="BC947" s="81">
        <f t="shared" si="720"/>
        <v>45.821325648414984</v>
      </c>
      <c r="BD947" s="82">
        <f t="shared" si="739"/>
        <v>126</v>
      </c>
      <c r="BE947" s="83">
        <v>11</v>
      </c>
      <c r="BF947" s="83">
        <v>23</v>
      </c>
      <c r="BG947" s="83">
        <v>44</v>
      </c>
      <c r="BH947" s="83">
        <v>128</v>
      </c>
      <c r="BI947" s="83">
        <v>232</v>
      </c>
      <c r="BJ947" s="83">
        <v>12</v>
      </c>
      <c r="BK947" s="77">
        <f t="shared" si="740"/>
        <v>416</v>
      </c>
      <c r="BL947" s="83">
        <f t="shared" si="721"/>
        <v>11</v>
      </c>
      <c r="BM947" s="84">
        <v>24</v>
      </c>
      <c r="BN947" s="83">
        <f t="shared" si="722"/>
        <v>23</v>
      </c>
      <c r="BO947" s="83">
        <f t="shared" si="723"/>
        <v>44</v>
      </c>
      <c r="BP947" s="83">
        <f t="shared" si="724"/>
        <v>128</v>
      </c>
      <c r="BQ947" s="83">
        <f t="shared" si="725"/>
        <v>232</v>
      </c>
      <c r="BR947" s="83">
        <f t="shared" si="726"/>
        <v>12</v>
      </c>
      <c r="BS947" s="77">
        <f t="shared" si="741"/>
        <v>416</v>
      </c>
      <c r="BT947" s="83">
        <f t="shared" si="727"/>
        <v>0</v>
      </c>
      <c r="BU947" s="77"/>
      <c r="BV947" s="83">
        <f t="shared" si="728"/>
        <v>0</v>
      </c>
      <c r="BW947" s="83">
        <f t="shared" si="729"/>
        <v>0</v>
      </c>
      <c r="BX947" s="83">
        <f t="shared" si="730"/>
        <v>0</v>
      </c>
      <c r="BY947" s="83">
        <f t="shared" si="731"/>
        <v>0</v>
      </c>
      <c r="BZ947" s="83">
        <f t="shared" si="732"/>
        <v>0</v>
      </c>
      <c r="CA947" s="77">
        <f t="shared" si="742"/>
        <v>0</v>
      </c>
      <c r="CC947" s="77"/>
      <c r="CI947" s="77">
        <f t="shared" si="743"/>
        <v>0</v>
      </c>
      <c r="CP947" s="77">
        <f t="shared" si="744"/>
        <v>0</v>
      </c>
      <c r="CQ947" s="85">
        <f t="shared" si="733"/>
        <v>0</v>
      </c>
      <c r="CR947" s="77"/>
      <c r="CS947" s="85">
        <f t="shared" si="702"/>
        <v>0</v>
      </c>
      <c r="CT947" s="85">
        <f t="shared" si="703"/>
        <v>0</v>
      </c>
      <c r="CU947" s="85">
        <f t="shared" si="704"/>
        <v>0</v>
      </c>
      <c r="CV947" s="85">
        <f t="shared" si="705"/>
        <v>0</v>
      </c>
      <c r="CW947" s="85">
        <f t="shared" si="701"/>
        <v>0</v>
      </c>
      <c r="CX947" s="77">
        <f t="shared" si="745"/>
        <v>0</v>
      </c>
      <c r="ET947" s="85">
        <v>8</v>
      </c>
      <c r="EU947" s="85">
        <v>11</v>
      </c>
      <c r="EV947" s="85">
        <v>3</v>
      </c>
      <c r="EW947" s="85">
        <v>48</v>
      </c>
      <c r="EX947" s="85">
        <v>138</v>
      </c>
      <c r="EY947" s="85">
        <v>6</v>
      </c>
      <c r="EZ947" s="85">
        <v>3</v>
      </c>
      <c r="FA947" s="85">
        <v>12</v>
      </c>
      <c r="FB947" s="85">
        <v>41</v>
      </c>
      <c r="FC947" s="85">
        <v>80</v>
      </c>
      <c r="FD947" s="85">
        <v>94</v>
      </c>
      <c r="FE947" s="85">
        <v>6</v>
      </c>
      <c r="FL947" s="86">
        <f t="shared" si="746"/>
        <v>79.099999999999966</v>
      </c>
      <c r="FM947" s="99">
        <f t="shared" si="734"/>
        <v>3</v>
      </c>
      <c r="FN947" s="99">
        <f t="shared" si="735"/>
        <v>0</v>
      </c>
      <c r="FO947" s="100">
        <f t="shared" si="736"/>
        <v>0.51</v>
      </c>
      <c r="FP947" s="100">
        <f t="shared" si="737"/>
        <v>0</v>
      </c>
      <c r="FQ947" s="101">
        <v>0.19814311594202919</v>
      </c>
      <c r="FR947" s="101">
        <v>0.29329734592892498</v>
      </c>
      <c r="FS947" s="101">
        <v>7.3814432989690579E-2</v>
      </c>
      <c r="FT947" s="100" t="s">
        <v>2275</v>
      </c>
      <c r="FU947" s="100" t="s">
        <v>1632</v>
      </c>
      <c r="FV947" s="100" t="s">
        <v>2210</v>
      </c>
      <c r="FW947" s="100" t="s">
        <v>2055</v>
      </c>
      <c r="FX947" s="100" t="s">
        <v>1752</v>
      </c>
      <c r="FY947" s="100" t="s">
        <v>1566</v>
      </c>
      <c r="FZ947" s="100" t="s">
        <v>1902</v>
      </c>
      <c r="GA947" s="100" t="s">
        <v>2327</v>
      </c>
      <c r="GB947" s="100"/>
    </row>
    <row r="948" spans="1:184" hidden="1" x14ac:dyDescent="0.25">
      <c r="A948" s="32" t="s">
        <v>929</v>
      </c>
      <c r="B948" s="90" t="s">
        <v>931</v>
      </c>
      <c r="C948" s="41" t="str">
        <f>'[1]Özet tablo'!P947</f>
        <v>YALOVA</v>
      </c>
      <c r="D948" s="41"/>
      <c r="E948" s="41"/>
      <c r="F948" s="41"/>
      <c r="G948" s="91">
        <v>21</v>
      </c>
      <c r="H948" s="91">
        <v>41</v>
      </c>
      <c r="I948" s="91">
        <v>27</v>
      </c>
      <c r="J948" s="91">
        <v>89</v>
      </c>
      <c r="K948" s="92">
        <v>14</v>
      </c>
      <c r="L948" s="92">
        <v>28</v>
      </c>
      <c r="M948" s="92">
        <v>54</v>
      </c>
      <c r="N948" s="92">
        <v>96</v>
      </c>
      <c r="O948" s="93">
        <v>6</v>
      </c>
      <c r="P948" s="40">
        <v>10</v>
      </c>
      <c r="Q948" s="94">
        <f t="shared" si="747"/>
        <v>7</v>
      </c>
      <c r="R948" s="95">
        <f t="shared" si="748"/>
        <v>7.8651685393258425E-2</v>
      </c>
      <c r="S948" s="96">
        <v>102</v>
      </c>
      <c r="T948" s="96">
        <v>100</v>
      </c>
      <c r="U948" s="96">
        <v>84</v>
      </c>
      <c r="V948" s="96">
        <v>111</v>
      </c>
      <c r="W948" s="96">
        <v>184</v>
      </c>
      <c r="X948" s="96">
        <v>286</v>
      </c>
      <c r="Y948" s="73">
        <f t="shared" si="706"/>
        <v>13.725490196078432</v>
      </c>
      <c r="Z948" s="73">
        <f t="shared" si="707"/>
        <v>28.000000000000004</v>
      </c>
      <c r="AA948" s="73">
        <f t="shared" si="708"/>
        <v>59.523809523809526</v>
      </c>
      <c r="AB948" s="73">
        <f t="shared" si="709"/>
        <v>42.391304347826086</v>
      </c>
      <c r="AC948" s="73">
        <f t="shared" si="710"/>
        <v>32.167832167832167</v>
      </c>
      <c r="AD948" s="97">
        <f t="shared" si="711"/>
        <v>106</v>
      </c>
      <c r="AE948" s="40">
        <f t="shared" si="712"/>
        <v>34</v>
      </c>
      <c r="AF948" s="98">
        <v>139</v>
      </c>
      <c r="AG948" s="98">
        <v>95</v>
      </c>
      <c r="AH948" s="98">
        <v>131</v>
      </c>
      <c r="AI948" s="98">
        <v>68</v>
      </c>
      <c r="AJ948" s="98">
        <v>29</v>
      </c>
      <c r="AK948" s="98">
        <v>21</v>
      </c>
      <c r="AL948" s="76">
        <v>3</v>
      </c>
      <c r="AM948" s="76">
        <v>7</v>
      </c>
      <c r="AN948" s="77">
        <v>12</v>
      </c>
      <c r="AO948" s="77">
        <v>63</v>
      </c>
      <c r="AP948" s="77">
        <v>47</v>
      </c>
      <c r="AQ948" s="77">
        <v>2</v>
      </c>
      <c r="AR948" s="77">
        <f t="shared" si="738"/>
        <v>124</v>
      </c>
      <c r="AS948" s="77">
        <v>13</v>
      </c>
      <c r="AT948" s="78">
        <v>3</v>
      </c>
      <c r="AU948" s="79">
        <v>12</v>
      </c>
      <c r="AV948" s="80">
        <f t="shared" si="713"/>
        <v>29.447852760736197</v>
      </c>
      <c r="AW948" s="80">
        <f t="shared" si="714"/>
        <v>49.748743718592962</v>
      </c>
      <c r="AX948" s="80">
        <f t="shared" si="715"/>
        <v>52.941176470588239</v>
      </c>
      <c r="AY948" s="81">
        <f t="shared" si="716"/>
        <v>12.631578947368421</v>
      </c>
      <c r="AZ948" s="81">
        <f t="shared" si="717"/>
        <v>48.091603053435115</v>
      </c>
      <c r="BA948" s="81">
        <f t="shared" si="718"/>
        <v>63.917525773195869</v>
      </c>
      <c r="BB948" s="81">
        <f t="shared" si="719"/>
        <v>54.824561403508774</v>
      </c>
      <c r="BC948" s="81">
        <f t="shared" si="720"/>
        <v>38.541666666666671</v>
      </c>
      <c r="BD948" s="82">
        <f t="shared" si="739"/>
        <v>35</v>
      </c>
      <c r="BE948" s="83">
        <v>4</v>
      </c>
      <c r="BF948" s="83">
        <v>8</v>
      </c>
      <c r="BG948" s="83">
        <v>10</v>
      </c>
      <c r="BH948" s="83">
        <v>59</v>
      </c>
      <c r="BI948" s="83">
        <v>55</v>
      </c>
      <c r="BJ948" s="83">
        <v>2</v>
      </c>
      <c r="BK948" s="77">
        <f t="shared" si="740"/>
        <v>126</v>
      </c>
      <c r="BL948" s="83">
        <f t="shared" si="721"/>
        <v>3</v>
      </c>
      <c r="BM948" s="84">
        <v>7</v>
      </c>
      <c r="BN948" s="83">
        <f t="shared" si="722"/>
        <v>7</v>
      </c>
      <c r="BO948" s="83">
        <f t="shared" si="723"/>
        <v>10</v>
      </c>
      <c r="BP948" s="83">
        <f t="shared" si="724"/>
        <v>58</v>
      </c>
      <c r="BQ948" s="83">
        <f t="shared" si="725"/>
        <v>55</v>
      </c>
      <c r="BR948" s="83">
        <f t="shared" si="726"/>
        <v>2</v>
      </c>
      <c r="BS948" s="77">
        <f t="shared" si="741"/>
        <v>125</v>
      </c>
      <c r="BT948" s="83">
        <f t="shared" si="727"/>
        <v>0</v>
      </c>
      <c r="BU948" s="77"/>
      <c r="BV948" s="83">
        <f t="shared" si="728"/>
        <v>0</v>
      </c>
      <c r="BW948" s="83">
        <f t="shared" si="729"/>
        <v>0</v>
      </c>
      <c r="BX948" s="83">
        <f t="shared" si="730"/>
        <v>0</v>
      </c>
      <c r="BY948" s="83">
        <f t="shared" si="731"/>
        <v>0</v>
      </c>
      <c r="BZ948" s="83">
        <f t="shared" si="732"/>
        <v>0</v>
      </c>
      <c r="CA948" s="77">
        <f t="shared" si="742"/>
        <v>0</v>
      </c>
      <c r="CC948" s="77"/>
      <c r="CI948" s="77">
        <f t="shared" si="743"/>
        <v>0</v>
      </c>
      <c r="CP948" s="77">
        <f t="shared" si="744"/>
        <v>0</v>
      </c>
      <c r="CQ948" s="85">
        <f t="shared" si="733"/>
        <v>1</v>
      </c>
      <c r="CR948" s="77"/>
      <c r="CS948" s="85">
        <f t="shared" si="702"/>
        <v>1</v>
      </c>
      <c r="CT948" s="85">
        <f t="shared" si="703"/>
        <v>0</v>
      </c>
      <c r="CU948" s="85">
        <f t="shared" si="704"/>
        <v>1</v>
      </c>
      <c r="CV948" s="85">
        <f t="shared" si="705"/>
        <v>0</v>
      </c>
      <c r="CW948" s="85">
        <f t="shared" si="701"/>
        <v>0</v>
      </c>
      <c r="CX948" s="77">
        <f t="shared" si="745"/>
        <v>1</v>
      </c>
      <c r="CY948" s="85">
        <v>1</v>
      </c>
      <c r="CZ948" s="85">
        <v>1</v>
      </c>
      <c r="DA948" s="85">
        <v>0</v>
      </c>
      <c r="DB948" s="85">
        <v>1</v>
      </c>
      <c r="DC948" s="85">
        <v>0</v>
      </c>
      <c r="DD948" s="85">
        <v>0</v>
      </c>
      <c r="ET948" s="85">
        <v>2</v>
      </c>
      <c r="EU948" s="85">
        <v>2</v>
      </c>
      <c r="EV948" s="85">
        <v>0</v>
      </c>
      <c r="EW948" s="85">
        <v>22</v>
      </c>
      <c r="EX948" s="85">
        <v>12</v>
      </c>
      <c r="EY948" s="85">
        <v>1</v>
      </c>
      <c r="EZ948" s="85">
        <v>1</v>
      </c>
      <c r="FA948" s="85">
        <v>5</v>
      </c>
      <c r="FB948" s="85">
        <v>10</v>
      </c>
      <c r="FC948" s="85">
        <v>36</v>
      </c>
      <c r="FD948" s="85">
        <v>43</v>
      </c>
      <c r="FE948" s="85">
        <v>1</v>
      </c>
      <c r="FL948" s="86">
        <f t="shared" si="746"/>
        <v>24.299999999999983</v>
      </c>
      <c r="FM948" s="99">
        <f t="shared" si="734"/>
        <v>1</v>
      </c>
      <c r="FN948" s="99">
        <f t="shared" si="735"/>
        <v>0</v>
      </c>
      <c r="FO948" s="100">
        <f t="shared" si="736"/>
        <v>0.17</v>
      </c>
      <c r="FP948" s="100">
        <f t="shared" si="737"/>
        <v>0</v>
      </c>
      <c r="FQ948" s="101">
        <v>0.21997632117102553</v>
      </c>
      <c r="FR948" s="101">
        <v>0.15048997256751631</v>
      </c>
      <c r="FS948" s="101">
        <v>0.13863860074203091</v>
      </c>
      <c r="FT948" s="100" t="s">
        <v>1991</v>
      </c>
      <c r="FU948" s="100" t="s">
        <v>2034</v>
      </c>
      <c r="FV948" s="100" t="s">
        <v>2035</v>
      </c>
      <c r="FW948" s="100" t="s">
        <v>2036</v>
      </c>
      <c r="FX948" s="100" t="s">
        <v>1486</v>
      </c>
      <c r="FY948" s="100" t="s">
        <v>1454</v>
      </c>
      <c r="FZ948" s="100" t="s">
        <v>2037</v>
      </c>
      <c r="GA948" s="100" t="s">
        <v>1875</v>
      </c>
      <c r="GB948" s="100"/>
    </row>
    <row r="949" spans="1:184" hidden="1" x14ac:dyDescent="0.25">
      <c r="A949" s="32" t="s">
        <v>929</v>
      </c>
      <c r="B949" s="90" t="s">
        <v>932</v>
      </c>
      <c r="C949" s="41" t="str">
        <f>'[1]Özet tablo'!P948</f>
        <v>YALOVA</v>
      </c>
      <c r="D949" s="41"/>
      <c r="E949" s="41"/>
      <c r="F949" s="41"/>
      <c r="G949" s="91">
        <v>17</v>
      </c>
      <c r="H949" s="91">
        <v>124</v>
      </c>
      <c r="I949" s="91">
        <v>113</v>
      </c>
      <c r="J949" s="91">
        <v>254</v>
      </c>
      <c r="K949" s="92">
        <v>34</v>
      </c>
      <c r="L949" s="92">
        <v>110</v>
      </c>
      <c r="M949" s="92">
        <v>167</v>
      </c>
      <c r="N949" s="92">
        <v>311</v>
      </c>
      <c r="O949" s="93">
        <v>12</v>
      </c>
      <c r="P949" s="40">
        <v>38</v>
      </c>
      <c r="Q949" s="94">
        <f t="shared" si="747"/>
        <v>57</v>
      </c>
      <c r="R949" s="95">
        <f t="shared" si="748"/>
        <v>0.22440944881889763</v>
      </c>
      <c r="S949" s="96">
        <v>181</v>
      </c>
      <c r="T949" s="96">
        <v>272</v>
      </c>
      <c r="U949" s="96">
        <v>206</v>
      </c>
      <c r="V949" s="96">
        <v>277</v>
      </c>
      <c r="W949" s="96">
        <v>478</v>
      </c>
      <c r="X949" s="96">
        <v>659</v>
      </c>
      <c r="Y949" s="73">
        <f t="shared" si="706"/>
        <v>18.784530386740332</v>
      </c>
      <c r="Z949" s="73">
        <f t="shared" si="707"/>
        <v>40.441176470588239</v>
      </c>
      <c r="AA949" s="73">
        <f t="shared" si="708"/>
        <v>68.446601941747574</v>
      </c>
      <c r="AB949" s="73">
        <f t="shared" si="709"/>
        <v>52.51046025104602</v>
      </c>
      <c r="AC949" s="73">
        <f t="shared" si="710"/>
        <v>43.247344461305012</v>
      </c>
      <c r="AD949" s="97">
        <f t="shared" si="711"/>
        <v>227</v>
      </c>
      <c r="AE949" s="40">
        <f t="shared" si="712"/>
        <v>65</v>
      </c>
      <c r="AF949" s="98">
        <v>267</v>
      </c>
      <c r="AG949" s="98">
        <v>208</v>
      </c>
      <c r="AH949" s="98">
        <v>252</v>
      </c>
      <c r="AI949" s="98">
        <v>206</v>
      </c>
      <c r="AJ949" s="98">
        <v>75</v>
      </c>
      <c r="AK949" s="98">
        <v>58</v>
      </c>
      <c r="AL949" s="76">
        <v>9</v>
      </c>
      <c r="AM949" s="76">
        <v>16</v>
      </c>
      <c r="AN949" s="77">
        <v>39</v>
      </c>
      <c r="AO949" s="77">
        <v>103</v>
      </c>
      <c r="AP949" s="77">
        <v>178</v>
      </c>
      <c r="AQ949" s="77">
        <v>7</v>
      </c>
      <c r="AR949" s="77">
        <f t="shared" si="738"/>
        <v>327</v>
      </c>
      <c r="AS949" s="77">
        <v>46</v>
      </c>
      <c r="AT949" s="78">
        <v>9</v>
      </c>
      <c r="AU949" s="79">
        <v>32</v>
      </c>
      <c r="AV949" s="80">
        <f t="shared" si="713"/>
        <v>42.995169082125607</v>
      </c>
      <c r="AW949" s="80">
        <f t="shared" si="714"/>
        <v>52.838427947598255</v>
      </c>
      <c r="AX949" s="80">
        <f t="shared" si="715"/>
        <v>67.475728155339809</v>
      </c>
      <c r="AY949" s="81">
        <f t="shared" si="716"/>
        <v>18.75</v>
      </c>
      <c r="AZ949" s="81">
        <f t="shared" si="717"/>
        <v>40.873015873015873</v>
      </c>
      <c r="BA949" s="81">
        <f t="shared" si="718"/>
        <v>77.935943060498232</v>
      </c>
      <c r="BB949" s="81">
        <f t="shared" si="719"/>
        <v>60.412757973733591</v>
      </c>
      <c r="BC949" s="81">
        <f t="shared" si="720"/>
        <v>52.760736196319016</v>
      </c>
      <c r="BD949" s="82">
        <f t="shared" si="739"/>
        <v>62</v>
      </c>
      <c r="BE949" s="83">
        <v>10</v>
      </c>
      <c r="BF949" s="83">
        <v>21</v>
      </c>
      <c r="BG949" s="83">
        <v>41</v>
      </c>
      <c r="BH949" s="83">
        <v>112</v>
      </c>
      <c r="BI949" s="83">
        <v>200</v>
      </c>
      <c r="BJ949" s="83">
        <v>9</v>
      </c>
      <c r="BK949" s="77">
        <f t="shared" si="740"/>
        <v>362</v>
      </c>
      <c r="BL949" s="83">
        <f t="shared" si="721"/>
        <v>9</v>
      </c>
      <c r="BM949" s="84">
        <v>16</v>
      </c>
      <c r="BN949" s="83">
        <f t="shared" si="722"/>
        <v>20</v>
      </c>
      <c r="BO949" s="83">
        <f t="shared" si="723"/>
        <v>38</v>
      </c>
      <c r="BP949" s="83">
        <f t="shared" si="724"/>
        <v>107</v>
      </c>
      <c r="BQ949" s="83">
        <f t="shared" si="725"/>
        <v>193</v>
      </c>
      <c r="BR949" s="83">
        <f t="shared" si="726"/>
        <v>9</v>
      </c>
      <c r="BS949" s="77">
        <f t="shared" si="741"/>
        <v>347</v>
      </c>
      <c r="BT949" s="83">
        <f t="shared" si="727"/>
        <v>0</v>
      </c>
      <c r="BU949" s="77"/>
      <c r="BV949" s="83">
        <f t="shared" si="728"/>
        <v>0</v>
      </c>
      <c r="BW949" s="83">
        <f t="shared" si="729"/>
        <v>0</v>
      </c>
      <c r="BX949" s="83">
        <f t="shared" si="730"/>
        <v>0</v>
      </c>
      <c r="BY949" s="83">
        <f t="shared" si="731"/>
        <v>0</v>
      </c>
      <c r="BZ949" s="83">
        <f t="shared" si="732"/>
        <v>0</v>
      </c>
      <c r="CA949" s="77">
        <f t="shared" si="742"/>
        <v>0</v>
      </c>
      <c r="CC949" s="77"/>
      <c r="CI949" s="77">
        <f t="shared" si="743"/>
        <v>0</v>
      </c>
      <c r="CP949" s="77">
        <f t="shared" si="744"/>
        <v>0</v>
      </c>
      <c r="CQ949" s="85">
        <f t="shared" si="733"/>
        <v>1</v>
      </c>
      <c r="CR949" s="77"/>
      <c r="CS949" s="85">
        <f t="shared" si="702"/>
        <v>1</v>
      </c>
      <c r="CT949" s="85">
        <f t="shared" si="703"/>
        <v>3</v>
      </c>
      <c r="CU949" s="85">
        <f t="shared" si="704"/>
        <v>5</v>
      </c>
      <c r="CV949" s="85">
        <f t="shared" si="705"/>
        <v>7</v>
      </c>
      <c r="CW949" s="85">
        <f t="shared" si="701"/>
        <v>0</v>
      </c>
      <c r="CX949" s="77">
        <f t="shared" si="745"/>
        <v>15</v>
      </c>
      <c r="CY949" s="85">
        <v>1</v>
      </c>
      <c r="CZ949" s="85">
        <v>1</v>
      </c>
      <c r="DA949" s="85">
        <v>3</v>
      </c>
      <c r="DB949" s="85">
        <v>5</v>
      </c>
      <c r="DC949" s="85">
        <v>7</v>
      </c>
      <c r="DD949" s="85">
        <v>0</v>
      </c>
      <c r="ET949" s="85">
        <v>8</v>
      </c>
      <c r="EU949" s="85">
        <v>13</v>
      </c>
      <c r="EV949" s="85">
        <v>5</v>
      </c>
      <c r="EW949" s="85">
        <v>71</v>
      </c>
      <c r="EX949" s="85">
        <v>145</v>
      </c>
      <c r="EY949" s="85">
        <v>8</v>
      </c>
      <c r="EZ949" s="85">
        <v>1</v>
      </c>
      <c r="FA949" s="85">
        <v>7</v>
      </c>
      <c r="FB949" s="85">
        <v>33</v>
      </c>
      <c r="FC949" s="85">
        <v>36</v>
      </c>
      <c r="FD949" s="85">
        <v>48</v>
      </c>
      <c r="FE949" s="85">
        <v>1</v>
      </c>
      <c r="FL949" s="86">
        <f t="shared" si="746"/>
        <v>23.599999999999966</v>
      </c>
      <c r="FM949" s="99">
        <f t="shared" si="734"/>
        <v>1</v>
      </c>
      <c r="FN949" s="99">
        <f t="shared" si="735"/>
        <v>0</v>
      </c>
      <c r="FO949" s="100">
        <f t="shared" si="736"/>
        <v>0.17</v>
      </c>
      <c r="FP949" s="100">
        <f t="shared" si="737"/>
        <v>0</v>
      </c>
      <c r="FQ949" s="101">
        <v>0.31600598354525061</v>
      </c>
      <c r="FR949" s="101">
        <v>0.17778216685131656</v>
      </c>
      <c r="FS949" s="101">
        <v>4.1706007944811684E-2</v>
      </c>
      <c r="FT949" s="100" t="s">
        <v>2054</v>
      </c>
      <c r="FU949" s="100" t="s">
        <v>2027</v>
      </c>
      <c r="FV949" s="100" t="s">
        <v>2151</v>
      </c>
      <c r="FW949" s="100" t="s">
        <v>1748</v>
      </c>
      <c r="FX949" s="100" t="s">
        <v>2066</v>
      </c>
      <c r="FY949" s="100" t="s">
        <v>1649</v>
      </c>
      <c r="FZ949" s="100" t="s">
        <v>1704</v>
      </c>
      <c r="GA949" s="100" t="s">
        <v>1437</v>
      </c>
      <c r="GB949" s="100"/>
    </row>
    <row r="950" spans="1:184" hidden="1" x14ac:dyDescent="0.25">
      <c r="A950" s="32" t="s">
        <v>929</v>
      </c>
      <c r="B950" s="90" t="s">
        <v>933</v>
      </c>
      <c r="C950" s="41" t="str">
        <f>'[1]Özet tablo'!P949</f>
        <v>YALOVA</v>
      </c>
      <c r="D950" s="41"/>
      <c r="E950" s="41"/>
      <c r="F950" s="41"/>
      <c r="G950" s="91">
        <v>35</v>
      </c>
      <c r="H950" s="91">
        <v>167</v>
      </c>
      <c r="I950" s="91">
        <v>245</v>
      </c>
      <c r="J950" s="91">
        <v>447</v>
      </c>
      <c r="K950" s="92">
        <v>24</v>
      </c>
      <c r="L950" s="92">
        <v>126</v>
      </c>
      <c r="M950" s="92">
        <v>310</v>
      </c>
      <c r="N950" s="92">
        <v>460</v>
      </c>
      <c r="O950" s="93">
        <v>19</v>
      </c>
      <c r="P950" s="40">
        <v>66</v>
      </c>
      <c r="Q950" s="94">
        <f t="shared" si="747"/>
        <v>13</v>
      </c>
      <c r="R950" s="95">
        <f t="shared" si="748"/>
        <v>2.9082774049217001E-2</v>
      </c>
      <c r="S950" s="96">
        <v>291</v>
      </c>
      <c r="T950" s="96">
        <v>415</v>
      </c>
      <c r="U950" s="96">
        <v>356</v>
      </c>
      <c r="V950" s="96">
        <v>436</v>
      </c>
      <c r="W950" s="96">
        <v>771</v>
      </c>
      <c r="X950" s="96">
        <v>1062</v>
      </c>
      <c r="Y950" s="73">
        <f t="shared" si="706"/>
        <v>8.2474226804123703</v>
      </c>
      <c r="Z950" s="73">
        <f t="shared" si="707"/>
        <v>30.361445783132528</v>
      </c>
      <c r="AA950" s="73">
        <f t="shared" si="708"/>
        <v>73.876404494382015</v>
      </c>
      <c r="AB950" s="73">
        <f t="shared" si="709"/>
        <v>50.453955901426717</v>
      </c>
      <c r="AC950" s="73">
        <f t="shared" si="710"/>
        <v>38.888888888888893</v>
      </c>
      <c r="AD950" s="97">
        <f t="shared" si="711"/>
        <v>382</v>
      </c>
      <c r="AE950" s="40">
        <f t="shared" si="712"/>
        <v>93</v>
      </c>
      <c r="AF950" s="98">
        <v>384</v>
      </c>
      <c r="AG950" s="98">
        <v>317</v>
      </c>
      <c r="AH950" s="98">
        <v>386</v>
      </c>
      <c r="AI950" s="98">
        <v>357</v>
      </c>
      <c r="AJ950" s="98">
        <v>90</v>
      </c>
      <c r="AK950" s="98">
        <v>110</v>
      </c>
      <c r="AL950" s="76">
        <v>11</v>
      </c>
      <c r="AM950" s="76">
        <v>25</v>
      </c>
      <c r="AN950" s="77">
        <v>47</v>
      </c>
      <c r="AO950" s="77">
        <v>151</v>
      </c>
      <c r="AP950" s="77">
        <v>312</v>
      </c>
      <c r="AQ950" s="77">
        <v>23</v>
      </c>
      <c r="AR950" s="77">
        <f t="shared" si="738"/>
        <v>533</v>
      </c>
      <c r="AS950" s="77">
        <v>76</v>
      </c>
      <c r="AT950" s="78">
        <v>9</v>
      </c>
      <c r="AU950" s="79">
        <v>23</v>
      </c>
      <c r="AV950" s="80">
        <f t="shared" si="713"/>
        <v>45.40059347181009</v>
      </c>
      <c r="AW950" s="80">
        <f t="shared" si="714"/>
        <v>55.181695827725441</v>
      </c>
      <c r="AX950" s="80">
        <f t="shared" si="715"/>
        <v>72.549019607843135</v>
      </c>
      <c r="AY950" s="81">
        <f t="shared" si="716"/>
        <v>14.826498422712934</v>
      </c>
      <c r="AZ950" s="81">
        <f t="shared" si="717"/>
        <v>39.119170984455955</v>
      </c>
      <c r="BA950" s="81">
        <f t="shared" si="718"/>
        <v>76.957494407158833</v>
      </c>
      <c r="BB950" s="81">
        <f t="shared" si="719"/>
        <v>59.423769507803129</v>
      </c>
      <c r="BC950" s="81">
        <f t="shared" si="720"/>
        <v>51.178010471204196</v>
      </c>
      <c r="BD950" s="82">
        <f t="shared" si="739"/>
        <v>103</v>
      </c>
      <c r="BE950" s="83">
        <v>11</v>
      </c>
      <c r="BF950" s="83">
        <v>35</v>
      </c>
      <c r="BG950" s="83">
        <v>44</v>
      </c>
      <c r="BH950" s="83">
        <v>148</v>
      </c>
      <c r="BI950" s="83">
        <v>324</v>
      </c>
      <c r="BJ950" s="83">
        <v>27</v>
      </c>
      <c r="BK950" s="77">
        <f t="shared" si="740"/>
        <v>543</v>
      </c>
      <c r="BL950" s="83">
        <f t="shared" si="721"/>
        <v>8</v>
      </c>
      <c r="BM950" s="84">
        <v>15</v>
      </c>
      <c r="BN950" s="83">
        <f t="shared" si="722"/>
        <v>23</v>
      </c>
      <c r="BO950" s="83">
        <f t="shared" si="723"/>
        <v>17</v>
      </c>
      <c r="BP950" s="83">
        <f t="shared" si="724"/>
        <v>91</v>
      </c>
      <c r="BQ950" s="83">
        <f t="shared" si="725"/>
        <v>266</v>
      </c>
      <c r="BR950" s="83">
        <f t="shared" si="726"/>
        <v>25</v>
      </c>
      <c r="BS950" s="77">
        <f t="shared" si="741"/>
        <v>399</v>
      </c>
      <c r="BT950" s="83">
        <f t="shared" si="727"/>
        <v>2</v>
      </c>
      <c r="BU950" s="77">
        <v>4</v>
      </c>
      <c r="BV950" s="83">
        <f t="shared" si="728"/>
        <v>6</v>
      </c>
      <c r="BW950" s="83">
        <f t="shared" si="729"/>
        <v>17</v>
      </c>
      <c r="BX950" s="83">
        <f t="shared" si="730"/>
        <v>20</v>
      </c>
      <c r="BY950" s="83">
        <f t="shared" si="731"/>
        <v>14</v>
      </c>
      <c r="BZ950" s="83">
        <f t="shared" si="732"/>
        <v>0</v>
      </c>
      <c r="CA950" s="77">
        <f t="shared" si="742"/>
        <v>51</v>
      </c>
      <c r="CB950" s="85">
        <v>1</v>
      </c>
      <c r="CC950" s="77">
        <v>6</v>
      </c>
      <c r="CD950" s="85">
        <v>6</v>
      </c>
      <c r="CE950" s="85">
        <v>10</v>
      </c>
      <c r="CF950" s="85">
        <v>37</v>
      </c>
      <c r="CG950" s="85">
        <v>44</v>
      </c>
      <c r="CH950" s="85">
        <v>2</v>
      </c>
      <c r="CI950" s="77">
        <f t="shared" si="743"/>
        <v>93</v>
      </c>
      <c r="CP950" s="77">
        <f t="shared" si="744"/>
        <v>0</v>
      </c>
      <c r="CQ950" s="85">
        <f t="shared" si="733"/>
        <v>0</v>
      </c>
      <c r="CR950" s="77"/>
      <c r="CS950" s="85">
        <f t="shared" si="702"/>
        <v>0</v>
      </c>
      <c r="CT950" s="85">
        <f t="shared" si="703"/>
        <v>0</v>
      </c>
      <c r="CU950" s="85">
        <f t="shared" si="704"/>
        <v>0</v>
      </c>
      <c r="CV950" s="85">
        <f t="shared" si="705"/>
        <v>0</v>
      </c>
      <c r="CW950" s="85">
        <f t="shared" si="701"/>
        <v>0</v>
      </c>
      <c r="CX950" s="77">
        <f t="shared" si="745"/>
        <v>0</v>
      </c>
      <c r="EB950" s="85">
        <v>2</v>
      </c>
      <c r="EC950" s="85">
        <v>6</v>
      </c>
      <c r="ED950" s="85">
        <v>17</v>
      </c>
      <c r="EE950" s="85">
        <v>20</v>
      </c>
      <c r="EF950" s="85">
        <v>14</v>
      </c>
      <c r="EG950" s="85">
        <v>0</v>
      </c>
      <c r="ET950" s="85">
        <v>7</v>
      </c>
      <c r="EU950" s="85">
        <v>18</v>
      </c>
      <c r="EV950" s="85">
        <v>3</v>
      </c>
      <c r="EW950" s="85">
        <v>68</v>
      </c>
      <c r="EX950" s="85">
        <v>234</v>
      </c>
      <c r="EY950" s="85">
        <v>22</v>
      </c>
      <c r="EZ950" s="85">
        <v>1</v>
      </c>
      <c r="FA950" s="85">
        <v>5</v>
      </c>
      <c r="FB950" s="85">
        <v>14</v>
      </c>
      <c r="FC950" s="85">
        <v>23</v>
      </c>
      <c r="FD950" s="85">
        <v>32</v>
      </c>
      <c r="FE950" s="85">
        <v>3</v>
      </c>
      <c r="FL950" s="86">
        <f t="shared" si="746"/>
        <v>25.100000000000023</v>
      </c>
      <c r="FM950" s="99">
        <f t="shared" si="734"/>
        <v>1</v>
      </c>
      <c r="FN950" s="99">
        <f t="shared" si="735"/>
        <v>0</v>
      </c>
      <c r="FO950" s="100">
        <f t="shared" si="736"/>
        <v>0.17</v>
      </c>
      <c r="FP950" s="100">
        <f t="shared" si="737"/>
        <v>0</v>
      </c>
      <c r="FQ950" s="101">
        <v>0.1947495158066721</v>
      </c>
      <c r="FR950" s="101">
        <v>0.15911515060325579</v>
      </c>
      <c r="FS950" s="101">
        <v>0.1312094643903341</v>
      </c>
      <c r="FT950" s="100" t="s">
        <v>2063</v>
      </c>
      <c r="FU950" s="100" t="s">
        <v>2064</v>
      </c>
      <c r="FV950" s="100" t="s">
        <v>1876</v>
      </c>
      <c r="FW950" s="100" t="s">
        <v>2015</v>
      </c>
      <c r="FX950" s="100" t="s">
        <v>1933</v>
      </c>
      <c r="FY950" s="100" t="s">
        <v>1588</v>
      </c>
      <c r="FZ950" s="100" t="s">
        <v>2065</v>
      </c>
      <c r="GA950" s="100" t="s">
        <v>2065</v>
      </c>
      <c r="GB950" s="100"/>
    </row>
    <row r="951" spans="1:184" hidden="1" x14ac:dyDescent="0.25">
      <c r="A951" s="32" t="s">
        <v>929</v>
      </c>
      <c r="B951" s="90" t="s">
        <v>1068</v>
      </c>
      <c r="C951" s="41" t="str">
        <f>'[1]Özet tablo'!P950</f>
        <v>YALOVA</v>
      </c>
      <c r="D951" s="41"/>
      <c r="E951" s="41"/>
      <c r="F951" s="41"/>
      <c r="G951" s="91">
        <v>178</v>
      </c>
      <c r="H951" s="91">
        <v>625</v>
      </c>
      <c r="I951" s="91">
        <v>969</v>
      </c>
      <c r="J951" s="91">
        <v>1772</v>
      </c>
      <c r="K951" s="92">
        <v>248</v>
      </c>
      <c r="L951" s="92">
        <v>653</v>
      </c>
      <c r="M951" s="92">
        <v>1177</v>
      </c>
      <c r="N951" s="92">
        <v>2078</v>
      </c>
      <c r="O951" s="93">
        <v>66</v>
      </c>
      <c r="P951" s="40">
        <v>299</v>
      </c>
      <c r="Q951" s="94">
        <f t="shared" si="747"/>
        <v>306</v>
      </c>
      <c r="R951" s="95">
        <f t="shared" si="748"/>
        <v>0.17268623024830701</v>
      </c>
      <c r="S951" s="96">
        <v>1278</v>
      </c>
      <c r="T951" s="96">
        <v>1594</v>
      </c>
      <c r="U951" s="96">
        <v>1332</v>
      </c>
      <c r="V951" s="96">
        <v>1728</v>
      </c>
      <c r="W951" s="96">
        <v>2926</v>
      </c>
      <c r="X951" s="96">
        <v>4204</v>
      </c>
      <c r="Y951" s="73">
        <f t="shared" si="706"/>
        <v>19.405320813771517</v>
      </c>
      <c r="Z951" s="73">
        <f t="shared" si="707"/>
        <v>40.966122961104141</v>
      </c>
      <c r="AA951" s="73">
        <f t="shared" si="708"/>
        <v>70.870870870870874</v>
      </c>
      <c r="AB951" s="73">
        <f t="shared" si="709"/>
        <v>54.579630895420372</v>
      </c>
      <c r="AC951" s="73">
        <f t="shared" si="710"/>
        <v>43.886774500475738</v>
      </c>
      <c r="AD951" s="97">
        <f t="shared" si="711"/>
        <v>1329</v>
      </c>
      <c r="AE951" s="40">
        <f t="shared" si="712"/>
        <v>388</v>
      </c>
      <c r="AF951" s="98">
        <v>1697</v>
      </c>
      <c r="AG951" s="98">
        <v>1330</v>
      </c>
      <c r="AH951" s="98">
        <v>1672</v>
      </c>
      <c r="AI951" s="98">
        <v>1252</v>
      </c>
      <c r="AJ951" s="98">
        <v>397</v>
      </c>
      <c r="AK951" s="98">
        <v>444</v>
      </c>
      <c r="AL951" s="76">
        <v>47</v>
      </c>
      <c r="AM951" s="76">
        <v>115</v>
      </c>
      <c r="AN951" s="77">
        <v>240</v>
      </c>
      <c r="AO951" s="77">
        <v>779</v>
      </c>
      <c r="AP951" s="77">
        <v>1161</v>
      </c>
      <c r="AQ951" s="77">
        <v>67</v>
      </c>
      <c r="AR951" s="77">
        <f t="shared" si="738"/>
        <v>2247</v>
      </c>
      <c r="AS951" s="77">
        <v>313</v>
      </c>
      <c r="AT951" s="78">
        <v>46</v>
      </c>
      <c r="AU951" s="79">
        <v>115</v>
      </c>
      <c r="AV951" s="80">
        <f t="shared" si="713"/>
        <v>44.732765298218439</v>
      </c>
      <c r="AW951" s="80">
        <f t="shared" si="714"/>
        <v>57.934336525307792</v>
      </c>
      <c r="AX951" s="80">
        <f t="shared" si="715"/>
        <v>73.08306709265176</v>
      </c>
      <c r="AY951" s="81">
        <f t="shared" si="716"/>
        <v>18.045112781954884</v>
      </c>
      <c r="AZ951" s="81">
        <f t="shared" si="717"/>
        <v>46.590909090909086</v>
      </c>
      <c r="BA951" s="81">
        <f t="shared" si="718"/>
        <v>80.169799878714372</v>
      </c>
      <c r="BB951" s="81">
        <f t="shared" si="719"/>
        <v>63.264077085215298</v>
      </c>
      <c r="BC951" s="81">
        <f t="shared" si="720"/>
        <v>52.433702584759992</v>
      </c>
      <c r="BD951" s="82">
        <f t="shared" si="739"/>
        <v>327</v>
      </c>
      <c r="BE951" s="83">
        <v>47</v>
      </c>
      <c r="BF951" s="83">
        <v>145</v>
      </c>
      <c r="BG951" s="83">
        <v>233</v>
      </c>
      <c r="BH951" s="83">
        <v>748</v>
      </c>
      <c r="BI951" s="83">
        <v>1223</v>
      </c>
      <c r="BJ951" s="83">
        <v>108</v>
      </c>
      <c r="BK951" s="77">
        <f t="shared" si="740"/>
        <v>2312</v>
      </c>
      <c r="BL951" s="83">
        <f t="shared" si="721"/>
        <v>33</v>
      </c>
      <c r="BM951" s="84">
        <v>62</v>
      </c>
      <c r="BN951" s="83">
        <f t="shared" si="722"/>
        <v>93</v>
      </c>
      <c r="BO951" s="83">
        <f t="shared" si="723"/>
        <v>111</v>
      </c>
      <c r="BP951" s="83">
        <f t="shared" si="724"/>
        <v>500</v>
      </c>
      <c r="BQ951" s="83">
        <f t="shared" si="725"/>
        <v>976</v>
      </c>
      <c r="BR951" s="83">
        <f t="shared" si="726"/>
        <v>87</v>
      </c>
      <c r="BS951" s="77">
        <f t="shared" si="741"/>
        <v>1674</v>
      </c>
      <c r="BT951" s="83">
        <f t="shared" si="727"/>
        <v>12</v>
      </c>
      <c r="BU951" s="77">
        <v>40</v>
      </c>
      <c r="BV951" s="83">
        <f t="shared" si="728"/>
        <v>41</v>
      </c>
      <c r="BW951" s="83">
        <f t="shared" si="729"/>
        <v>68</v>
      </c>
      <c r="BX951" s="83">
        <f t="shared" si="730"/>
        <v>185</v>
      </c>
      <c r="BY951" s="83">
        <f t="shared" si="731"/>
        <v>210</v>
      </c>
      <c r="BZ951" s="83">
        <f t="shared" si="732"/>
        <v>21</v>
      </c>
      <c r="CA951" s="77">
        <f t="shared" si="742"/>
        <v>484</v>
      </c>
      <c r="CB951" s="85">
        <v>2</v>
      </c>
      <c r="CC951" s="77">
        <v>13</v>
      </c>
      <c r="CD951" s="85">
        <v>11</v>
      </c>
      <c r="CE951" s="85">
        <v>54</v>
      </c>
      <c r="CF951" s="85">
        <v>63</v>
      </c>
      <c r="CG951" s="85">
        <v>37</v>
      </c>
      <c r="CH951" s="85">
        <v>0</v>
      </c>
      <c r="CI951" s="77">
        <f t="shared" si="743"/>
        <v>154</v>
      </c>
      <c r="CP951" s="77">
        <f t="shared" si="744"/>
        <v>0</v>
      </c>
      <c r="CQ951" s="85">
        <f t="shared" si="733"/>
        <v>0</v>
      </c>
      <c r="CR951" s="77"/>
      <c r="CS951" s="85">
        <f t="shared" si="702"/>
        <v>0</v>
      </c>
      <c r="CT951" s="85">
        <f t="shared" si="703"/>
        <v>0</v>
      </c>
      <c r="CU951" s="85">
        <f t="shared" si="704"/>
        <v>0</v>
      </c>
      <c r="CV951" s="85">
        <f t="shared" si="705"/>
        <v>0</v>
      </c>
      <c r="CW951" s="85">
        <f t="shared" si="701"/>
        <v>0</v>
      </c>
      <c r="CX951" s="77">
        <f t="shared" si="745"/>
        <v>0</v>
      </c>
      <c r="DP951" s="85">
        <v>1</v>
      </c>
      <c r="DQ951" s="85">
        <v>2</v>
      </c>
      <c r="DR951" s="85">
        <v>12</v>
      </c>
      <c r="DS951" s="85">
        <v>16</v>
      </c>
      <c r="DT951" s="85">
        <v>6</v>
      </c>
      <c r="DU951" s="85">
        <v>1</v>
      </c>
      <c r="DV951" s="85">
        <v>5</v>
      </c>
      <c r="DW951" s="85">
        <v>15</v>
      </c>
      <c r="DX951" s="85">
        <v>0</v>
      </c>
      <c r="DY951" s="85">
        <v>69</v>
      </c>
      <c r="DZ951" s="85">
        <v>107</v>
      </c>
      <c r="EA951" s="85">
        <v>16</v>
      </c>
      <c r="EB951" s="85">
        <v>7</v>
      </c>
      <c r="EC951" s="85">
        <v>26</v>
      </c>
      <c r="ED951" s="85">
        <v>68</v>
      </c>
      <c r="EE951" s="85">
        <v>116</v>
      </c>
      <c r="EF951" s="85">
        <v>103</v>
      </c>
      <c r="EG951" s="85">
        <v>5</v>
      </c>
      <c r="EH951" s="85">
        <v>2</v>
      </c>
      <c r="EI951" s="85">
        <v>1</v>
      </c>
      <c r="EJ951" s="85">
        <v>0</v>
      </c>
      <c r="EK951" s="85">
        <v>3</v>
      </c>
      <c r="EL951" s="85">
        <v>3</v>
      </c>
      <c r="EM951" s="85">
        <v>2</v>
      </c>
      <c r="ET951" s="85">
        <v>27</v>
      </c>
      <c r="EU951" s="85">
        <v>64</v>
      </c>
      <c r="EV951" s="85">
        <v>10</v>
      </c>
      <c r="EW951" s="85">
        <v>279</v>
      </c>
      <c r="EX951" s="85">
        <v>790</v>
      </c>
      <c r="EY951" s="85">
        <v>74</v>
      </c>
      <c r="EZ951" s="85">
        <v>3</v>
      </c>
      <c r="FA951" s="85">
        <v>26</v>
      </c>
      <c r="FB951" s="85">
        <v>89</v>
      </c>
      <c r="FC951" s="85">
        <v>202</v>
      </c>
      <c r="FD951" s="85">
        <v>177</v>
      </c>
      <c r="FE951" s="85">
        <v>10</v>
      </c>
      <c r="FL951" s="86">
        <f t="shared" si="746"/>
        <v>0</v>
      </c>
      <c r="FM951" s="99">
        <f t="shared" si="734"/>
        <v>0</v>
      </c>
      <c r="FN951" s="99">
        <f t="shared" si="735"/>
        <v>0</v>
      </c>
      <c r="FO951" s="100">
        <f t="shared" si="736"/>
        <v>0</v>
      </c>
      <c r="FP951" s="100">
        <f t="shared" si="737"/>
        <v>0</v>
      </c>
      <c r="FQ951" s="101">
        <v>0.52124183006535951</v>
      </c>
      <c r="FR951" s="101">
        <v>0.34892541087231344</v>
      </c>
      <c r="FS951" s="101">
        <v>6.1728395061728447E-2</v>
      </c>
      <c r="FT951" s="100" t="s">
        <v>1461</v>
      </c>
      <c r="FU951" s="100" t="s">
        <v>1546</v>
      </c>
      <c r="FV951" s="100" t="s">
        <v>1957</v>
      </c>
      <c r="FW951" s="100" t="s">
        <v>1623</v>
      </c>
      <c r="FX951" s="100" t="s">
        <v>2004</v>
      </c>
      <c r="FY951" s="100" t="s">
        <v>1744</v>
      </c>
      <c r="FZ951" s="100" t="s">
        <v>2016</v>
      </c>
      <c r="GA951" s="100" t="s">
        <v>2034</v>
      </c>
      <c r="GB951" s="100"/>
    </row>
    <row r="952" spans="1:184" ht="15" hidden="1" customHeight="1" x14ac:dyDescent="0.25">
      <c r="A952" s="32" t="s">
        <v>929</v>
      </c>
      <c r="B952" s="90" t="s">
        <v>934</v>
      </c>
      <c r="C952" s="41" t="str">
        <f>'[1]Özet tablo'!P951</f>
        <v>YALOVA</v>
      </c>
      <c r="D952" s="41"/>
      <c r="E952" s="41"/>
      <c r="F952" s="41"/>
      <c r="G952" s="91">
        <v>0</v>
      </c>
      <c r="H952" s="91">
        <v>20</v>
      </c>
      <c r="I952" s="91">
        <v>42</v>
      </c>
      <c r="J952" s="91">
        <v>62</v>
      </c>
      <c r="K952" s="92">
        <v>0</v>
      </c>
      <c r="L952" s="92">
        <v>12</v>
      </c>
      <c r="M952" s="92">
        <v>34</v>
      </c>
      <c r="N952" s="92">
        <v>46</v>
      </c>
      <c r="O952" s="93">
        <v>1</v>
      </c>
      <c r="P952" s="40">
        <v>5</v>
      </c>
      <c r="Q952" s="94">
        <f t="shared" si="747"/>
        <v>-16</v>
      </c>
      <c r="R952" s="95">
        <f t="shared" si="748"/>
        <v>-0.25806451612903225</v>
      </c>
      <c r="S952" s="96">
        <v>36</v>
      </c>
      <c r="T952" s="96">
        <v>57</v>
      </c>
      <c r="U952" s="96">
        <v>40</v>
      </c>
      <c r="V952" s="96">
        <v>55</v>
      </c>
      <c r="W952" s="96">
        <v>97</v>
      </c>
      <c r="X952" s="96">
        <v>133</v>
      </c>
      <c r="Y952" s="73">
        <f t="shared" si="706"/>
        <v>0</v>
      </c>
      <c r="Z952" s="73">
        <f t="shared" si="707"/>
        <v>21.052631578947366</v>
      </c>
      <c r="AA952" s="73">
        <f t="shared" si="708"/>
        <v>75</v>
      </c>
      <c r="AB952" s="73">
        <f t="shared" si="709"/>
        <v>43.298969072164951</v>
      </c>
      <c r="AC952" s="73">
        <f t="shared" si="710"/>
        <v>31.578947368421051</v>
      </c>
      <c r="AD952" s="97">
        <f t="shared" si="711"/>
        <v>55</v>
      </c>
      <c r="AE952" s="40">
        <f t="shared" si="712"/>
        <v>10</v>
      </c>
      <c r="AF952" s="98">
        <v>54</v>
      </c>
      <c r="AG952" s="98">
        <v>48</v>
      </c>
      <c r="AH952" s="98">
        <v>59</v>
      </c>
      <c r="AI952" s="98">
        <v>43</v>
      </c>
      <c r="AJ952" s="98">
        <v>11</v>
      </c>
      <c r="AK952" s="98">
        <v>11</v>
      </c>
      <c r="AL952" s="76">
        <v>3</v>
      </c>
      <c r="AM952" s="76">
        <v>4</v>
      </c>
      <c r="AN952" s="77">
        <v>6</v>
      </c>
      <c r="AO952" s="77">
        <v>23</v>
      </c>
      <c r="AP952" s="77">
        <v>39</v>
      </c>
      <c r="AQ952" s="77">
        <v>3</v>
      </c>
      <c r="AR952" s="77">
        <f t="shared" si="738"/>
        <v>71</v>
      </c>
      <c r="AS952" s="77">
        <v>10</v>
      </c>
      <c r="AT952" s="77"/>
      <c r="AU952" s="79">
        <v>4</v>
      </c>
      <c r="AV952" s="80">
        <f t="shared" si="713"/>
        <v>41.758241758241759</v>
      </c>
      <c r="AW952" s="80">
        <f t="shared" si="714"/>
        <v>53.921568627450981</v>
      </c>
      <c r="AX952" s="80">
        <f t="shared" si="715"/>
        <v>74.418604651162795</v>
      </c>
      <c r="AY952" s="81">
        <f t="shared" si="716"/>
        <v>12.5</v>
      </c>
      <c r="AZ952" s="81">
        <f t="shared" si="717"/>
        <v>38.983050847457626</v>
      </c>
      <c r="BA952" s="81">
        <f t="shared" si="718"/>
        <v>79.629629629629633</v>
      </c>
      <c r="BB952" s="81">
        <f t="shared" si="719"/>
        <v>58.407079646017699</v>
      </c>
      <c r="BC952" s="81">
        <f t="shared" si="720"/>
        <v>48.03921568627451</v>
      </c>
      <c r="BD952" s="82">
        <f t="shared" si="739"/>
        <v>11</v>
      </c>
      <c r="BE952" s="83">
        <v>3</v>
      </c>
      <c r="BF952" s="83">
        <v>4</v>
      </c>
      <c r="BG952" s="83">
        <v>6</v>
      </c>
      <c r="BH952" s="83">
        <v>19</v>
      </c>
      <c r="BI952" s="83">
        <v>42</v>
      </c>
      <c r="BJ952" s="83">
        <v>4</v>
      </c>
      <c r="BK952" s="77">
        <f t="shared" si="740"/>
        <v>71</v>
      </c>
      <c r="BL952" s="83">
        <f t="shared" si="721"/>
        <v>3</v>
      </c>
      <c r="BM952" s="84">
        <v>4</v>
      </c>
      <c r="BN952" s="83">
        <f t="shared" si="722"/>
        <v>4</v>
      </c>
      <c r="BO952" s="83">
        <f t="shared" si="723"/>
        <v>6</v>
      </c>
      <c r="BP952" s="83">
        <f t="shared" si="724"/>
        <v>19</v>
      </c>
      <c r="BQ952" s="83">
        <f t="shared" si="725"/>
        <v>42</v>
      </c>
      <c r="BR952" s="83">
        <f t="shared" si="726"/>
        <v>4</v>
      </c>
      <c r="BS952" s="77">
        <f t="shared" si="741"/>
        <v>71</v>
      </c>
      <c r="BT952" s="83">
        <f t="shared" si="727"/>
        <v>0</v>
      </c>
      <c r="BU952" s="77"/>
      <c r="BV952" s="83">
        <f t="shared" si="728"/>
        <v>0</v>
      </c>
      <c r="BW952" s="83">
        <f t="shared" si="729"/>
        <v>0</v>
      </c>
      <c r="BX952" s="83">
        <f t="shared" si="730"/>
        <v>0</v>
      </c>
      <c r="BY952" s="83">
        <f t="shared" si="731"/>
        <v>0</v>
      </c>
      <c r="BZ952" s="83">
        <f t="shared" si="732"/>
        <v>0</v>
      </c>
      <c r="CA952" s="77">
        <f t="shared" si="742"/>
        <v>0</v>
      </c>
      <c r="CC952" s="77"/>
      <c r="CI952" s="77">
        <f t="shared" si="743"/>
        <v>0</v>
      </c>
      <c r="CP952" s="77">
        <f t="shared" si="744"/>
        <v>0</v>
      </c>
      <c r="CQ952" s="85">
        <f t="shared" si="733"/>
        <v>0</v>
      </c>
      <c r="CR952" s="77"/>
      <c r="CS952" s="85">
        <f t="shared" si="702"/>
        <v>0</v>
      </c>
      <c r="CT952" s="85">
        <f t="shared" si="703"/>
        <v>0</v>
      </c>
      <c r="CU952" s="85">
        <f t="shared" si="704"/>
        <v>0</v>
      </c>
      <c r="CV952" s="85">
        <f t="shared" si="705"/>
        <v>0</v>
      </c>
      <c r="CW952" s="85">
        <f t="shared" si="701"/>
        <v>0</v>
      </c>
      <c r="CX952" s="77">
        <f t="shared" si="745"/>
        <v>0</v>
      </c>
      <c r="ET952" s="85">
        <v>3</v>
      </c>
      <c r="EU952" s="85">
        <v>4</v>
      </c>
      <c r="EV952" s="85">
        <v>6</v>
      </c>
      <c r="EW952" s="85">
        <v>19</v>
      </c>
      <c r="EX952" s="85">
        <v>42</v>
      </c>
      <c r="EY952" s="85">
        <v>4</v>
      </c>
      <c r="FL952" s="86">
        <f t="shared" si="746"/>
        <v>6.3999999999999915</v>
      </c>
      <c r="FM952" s="99">
        <f t="shared" si="734"/>
        <v>0</v>
      </c>
      <c r="FN952" s="99">
        <f t="shared" si="735"/>
        <v>0</v>
      </c>
      <c r="FO952" s="100">
        <f t="shared" si="736"/>
        <v>0</v>
      </c>
      <c r="FP952" s="100">
        <f t="shared" si="737"/>
        <v>0</v>
      </c>
      <c r="FQ952" s="101">
        <v>0.16275952337967134</v>
      </c>
      <c r="FR952" s="101">
        <v>0.18521787093215664</v>
      </c>
      <c r="FS952" s="101">
        <v>0.15160642570281146</v>
      </c>
      <c r="FT952" s="100" t="s">
        <v>1592</v>
      </c>
      <c r="FU952" s="100" t="s">
        <v>1927</v>
      </c>
      <c r="FV952" s="100" t="s">
        <v>1879</v>
      </c>
      <c r="FW952" s="100" t="s">
        <v>2151</v>
      </c>
      <c r="FX952" s="100" t="s">
        <v>1922</v>
      </c>
      <c r="FY952" s="100" t="s">
        <v>2355</v>
      </c>
      <c r="FZ952" s="100" t="s">
        <v>2147</v>
      </c>
      <c r="GA952" s="100" t="s">
        <v>1857</v>
      </c>
      <c r="GB952" s="100"/>
    </row>
    <row r="953" spans="1:184" hidden="1" x14ac:dyDescent="0.25">
      <c r="A953" s="32" t="s">
        <v>935</v>
      </c>
      <c r="B953" s="90" t="s">
        <v>936</v>
      </c>
      <c r="C953" s="41" t="str">
        <f>'[1]Özet tablo'!P952</f>
        <v>YOZGAT</v>
      </c>
      <c r="D953" s="41"/>
      <c r="E953" s="41"/>
      <c r="F953" s="41"/>
      <c r="G953" s="91">
        <v>76</v>
      </c>
      <c r="H953" s="91">
        <v>263</v>
      </c>
      <c r="I953" s="91">
        <v>296</v>
      </c>
      <c r="J953" s="91">
        <v>635</v>
      </c>
      <c r="K953" s="92">
        <v>83</v>
      </c>
      <c r="L953" s="92">
        <v>224</v>
      </c>
      <c r="M953" s="92">
        <v>287</v>
      </c>
      <c r="N953" s="92">
        <v>594</v>
      </c>
      <c r="O953" s="93">
        <v>53</v>
      </c>
      <c r="P953" s="40">
        <v>67</v>
      </c>
      <c r="Q953" s="94">
        <f t="shared" ref="Q953:Q974" si="749">N953-J953</f>
        <v>-41</v>
      </c>
      <c r="R953" s="95">
        <f t="shared" ref="R953:R974" si="750">(N953-J953)/J953</f>
        <v>-6.4566929133858267E-2</v>
      </c>
      <c r="S953" s="96">
        <v>522</v>
      </c>
      <c r="T953" s="96">
        <v>689</v>
      </c>
      <c r="U953" s="96">
        <v>518</v>
      </c>
      <c r="V953" s="96">
        <v>692</v>
      </c>
      <c r="W953" s="96">
        <v>1207</v>
      </c>
      <c r="X953" s="96">
        <v>1729</v>
      </c>
      <c r="Y953" s="73">
        <f t="shared" si="706"/>
        <v>15.900383141762454</v>
      </c>
      <c r="Z953" s="73">
        <f t="shared" si="707"/>
        <v>32.510885341074022</v>
      </c>
      <c r="AA953" s="73">
        <f t="shared" si="708"/>
        <v>52.702702702702695</v>
      </c>
      <c r="AB953" s="73">
        <f t="shared" si="709"/>
        <v>41.17647058823529</v>
      </c>
      <c r="AC953" s="73">
        <f t="shared" si="710"/>
        <v>33.545401966454598</v>
      </c>
      <c r="AD953" s="97">
        <f t="shared" si="711"/>
        <v>710</v>
      </c>
      <c r="AE953" s="40">
        <f t="shared" si="712"/>
        <v>245</v>
      </c>
      <c r="AF953" s="98">
        <v>630</v>
      </c>
      <c r="AG953" s="98">
        <v>482</v>
      </c>
      <c r="AH953" s="98">
        <v>631</v>
      </c>
      <c r="AI953" s="98">
        <v>493</v>
      </c>
      <c r="AJ953" s="98">
        <v>171</v>
      </c>
      <c r="AK953" s="98">
        <v>158</v>
      </c>
      <c r="AL953" s="76">
        <v>29</v>
      </c>
      <c r="AM953" s="76">
        <v>36</v>
      </c>
      <c r="AN953" s="77">
        <v>44</v>
      </c>
      <c r="AO953" s="77">
        <v>229</v>
      </c>
      <c r="AP953" s="77">
        <v>292</v>
      </c>
      <c r="AQ953" s="77">
        <v>5</v>
      </c>
      <c r="AR953" s="77">
        <f t="shared" si="738"/>
        <v>570</v>
      </c>
      <c r="AS953" s="77">
        <v>59</v>
      </c>
      <c r="AT953" s="78">
        <v>36</v>
      </c>
      <c r="AU953" s="79">
        <v>75</v>
      </c>
      <c r="AV953" s="80">
        <f t="shared" si="713"/>
        <v>28.923076923076923</v>
      </c>
      <c r="AW953" s="80">
        <f t="shared" si="714"/>
        <v>41.54804270462634</v>
      </c>
      <c r="AX953" s="80">
        <f t="shared" si="715"/>
        <v>48.275862068965516</v>
      </c>
      <c r="AY953" s="81">
        <f t="shared" si="716"/>
        <v>9.1286307053941904</v>
      </c>
      <c r="AZ953" s="81">
        <f t="shared" si="717"/>
        <v>36.29160063391442</v>
      </c>
      <c r="BA953" s="81">
        <f t="shared" si="718"/>
        <v>60.692771084337352</v>
      </c>
      <c r="BB953" s="81">
        <f t="shared" si="719"/>
        <v>48.803088803088798</v>
      </c>
      <c r="BC953" s="81">
        <f t="shared" si="720"/>
        <v>39.005235602094238</v>
      </c>
      <c r="BD953" s="82">
        <f t="shared" si="739"/>
        <v>261</v>
      </c>
      <c r="BE953" s="83">
        <v>30</v>
      </c>
      <c r="BF953" s="83">
        <v>38</v>
      </c>
      <c r="BG953" s="83">
        <v>42</v>
      </c>
      <c r="BH953" s="83">
        <v>215</v>
      </c>
      <c r="BI953" s="83">
        <v>316</v>
      </c>
      <c r="BJ953" s="83">
        <v>8</v>
      </c>
      <c r="BK953" s="77">
        <f t="shared" si="740"/>
        <v>581</v>
      </c>
      <c r="BL953" s="83">
        <f t="shared" si="721"/>
        <v>25</v>
      </c>
      <c r="BM953" s="84">
        <v>32</v>
      </c>
      <c r="BN953" s="83">
        <f t="shared" si="722"/>
        <v>32</v>
      </c>
      <c r="BO953" s="83">
        <f t="shared" si="723"/>
        <v>42</v>
      </c>
      <c r="BP953" s="83">
        <f t="shared" si="724"/>
        <v>179</v>
      </c>
      <c r="BQ953" s="83">
        <f t="shared" si="725"/>
        <v>302</v>
      </c>
      <c r="BR953" s="83">
        <f t="shared" si="726"/>
        <v>8</v>
      </c>
      <c r="BS953" s="77">
        <f t="shared" si="741"/>
        <v>531</v>
      </c>
      <c r="BT953" s="83">
        <f t="shared" si="727"/>
        <v>0</v>
      </c>
      <c r="BU953" s="77"/>
      <c r="BV953" s="83">
        <f t="shared" si="728"/>
        <v>0</v>
      </c>
      <c r="BW953" s="83">
        <f t="shared" si="729"/>
        <v>0</v>
      </c>
      <c r="BX953" s="83">
        <f t="shared" si="730"/>
        <v>0</v>
      </c>
      <c r="BY953" s="83">
        <f t="shared" si="731"/>
        <v>0</v>
      </c>
      <c r="BZ953" s="83">
        <f t="shared" si="732"/>
        <v>0</v>
      </c>
      <c r="CA953" s="77">
        <f t="shared" si="742"/>
        <v>0</v>
      </c>
      <c r="CC953" s="77"/>
      <c r="CI953" s="77">
        <f t="shared" si="743"/>
        <v>0</v>
      </c>
      <c r="CP953" s="77">
        <f t="shared" si="744"/>
        <v>0</v>
      </c>
      <c r="CQ953" s="85">
        <f t="shared" si="733"/>
        <v>5</v>
      </c>
      <c r="CR953" s="77">
        <v>4</v>
      </c>
      <c r="CS953" s="85">
        <f t="shared" si="702"/>
        <v>6</v>
      </c>
      <c r="CT953" s="85">
        <f t="shared" si="703"/>
        <v>0</v>
      </c>
      <c r="CU953" s="85">
        <f t="shared" si="704"/>
        <v>36</v>
      </c>
      <c r="CV953" s="85">
        <f t="shared" si="705"/>
        <v>14</v>
      </c>
      <c r="CW953" s="85">
        <f t="shared" ref="CW953:CW974" si="751">DD953+DJ953+DO953+FK953</f>
        <v>0</v>
      </c>
      <c r="CX953" s="77">
        <f t="shared" si="745"/>
        <v>50</v>
      </c>
      <c r="CY953" s="85">
        <v>5</v>
      </c>
      <c r="CZ953" s="85">
        <v>6</v>
      </c>
      <c r="DA953" s="85">
        <v>0</v>
      </c>
      <c r="DB953" s="85">
        <v>36</v>
      </c>
      <c r="DC953" s="85">
        <v>14</v>
      </c>
      <c r="DD953" s="85">
        <v>0</v>
      </c>
      <c r="DP953" s="85">
        <v>1</v>
      </c>
      <c r="DQ953" s="85">
        <v>1</v>
      </c>
      <c r="DR953" s="85">
        <v>3</v>
      </c>
      <c r="DS953" s="85">
        <v>7</v>
      </c>
      <c r="DT953" s="85">
        <v>1</v>
      </c>
      <c r="DU953" s="85">
        <v>0</v>
      </c>
      <c r="ET953" s="85">
        <v>21</v>
      </c>
      <c r="EU953" s="85">
        <v>24</v>
      </c>
      <c r="EV953" s="85">
        <v>13</v>
      </c>
      <c r="EW953" s="85">
        <v>126</v>
      </c>
      <c r="EX953" s="85">
        <v>234</v>
      </c>
      <c r="EY953" s="85">
        <v>3</v>
      </c>
      <c r="EZ953" s="85">
        <v>3</v>
      </c>
      <c r="FA953" s="85">
        <v>7</v>
      </c>
      <c r="FB953" s="85">
        <v>26</v>
      </c>
      <c r="FC953" s="85">
        <v>46</v>
      </c>
      <c r="FD953" s="85">
        <v>67</v>
      </c>
      <c r="FE953" s="85">
        <v>5</v>
      </c>
      <c r="FL953" s="86">
        <f t="shared" si="746"/>
        <v>224.79999999999995</v>
      </c>
      <c r="FM953" s="99">
        <f t="shared" si="734"/>
        <v>11</v>
      </c>
      <c r="FN953" s="99">
        <f t="shared" si="735"/>
        <v>2</v>
      </c>
      <c r="FO953" s="100">
        <f t="shared" si="736"/>
        <v>1.87</v>
      </c>
      <c r="FP953" s="100">
        <f t="shared" si="737"/>
        <v>342</v>
      </c>
      <c r="FQ953" s="101">
        <v>0.19180032267248756</v>
      </c>
      <c r="FR953" s="101">
        <v>0.15772850933425037</v>
      </c>
      <c r="FS953" s="101">
        <v>-1.4214046822742439E-2</v>
      </c>
      <c r="FT953" s="100" t="s">
        <v>1826</v>
      </c>
      <c r="FU953" s="100" t="s">
        <v>2099</v>
      </c>
      <c r="FV953" s="100" t="s">
        <v>2311</v>
      </c>
      <c r="FW953" s="100" t="s">
        <v>2109</v>
      </c>
      <c r="FX953" s="100" t="s">
        <v>1934</v>
      </c>
      <c r="FY953" s="100" t="s">
        <v>2353</v>
      </c>
      <c r="FZ953" s="100" t="s">
        <v>2205</v>
      </c>
      <c r="GA953" s="100" t="s">
        <v>1645</v>
      </c>
      <c r="GB953" s="100"/>
    </row>
    <row r="954" spans="1:184" hidden="1" x14ac:dyDescent="0.25">
      <c r="A954" s="32" t="s">
        <v>935</v>
      </c>
      <c r="B954" s="90" t="s">
        <v>999</v>
      </c>
      <c r="C954" s="41" t="str">
        <f>'[1]Özet tablo'!P953</f>
        <v>YOZGAT</v>
      </c>
      <c r="D954" s="41"/>
      <c r="E954" s="41"/>
      <c r="F954" s="41"/>
      <c r="G954" s="91">
        <v>4</v>
      </c>
      <c r="H954" s="91">
        <v>63</v>
      </c>
      <c r="I954" s="91">
        <v>70</v>
      </c>
      <c r="J954" s="91">
        <v>137</v>
      </c>
      <c r="K954" s="92">
        <v>10</v>
      </c>
      <c r="L954" s="92">
        <v>44</v>
      </c>
      <c r="M954" s="92">
        <v>50</v>
      </c>
      <c r="N954" s="92">
        <v>104</v>
      </c>
      <c r="O954" s="93">
        <v>21</v>
      </c>
      <c r="P954" s="40">
        <v>2</v>
      </c>
      <c r="Q954" s="94">
        <f t="shared" si="749"/>
        <v>-33</v>
      </c>
      <c r="R954" s="95">
        <f t="shared" si="750"/>
        <v>-0.24087591240875914</v>
      </c>
      <c r="S954" s="96">
        <v>113</v>
      </c>
      <c r="T954" s="96">
        <v>170</v>
      </c>
      <c r="U954" s="96">
        <v>131</v>
      </c>
      <c r="V954" s="96">
        <v>172</v>
      </c>
      <c r="W954" s="96">
        <v>301</v>
      </c>
      <c r="X954" s="96">
        <v>414</v>
      </c>
      <c r="Y954" s="73">
        <f t="shared" si="706"/>
        <v>8.8495575221238933</v>
      </c>
      <c r="Z954" s="73">
        <f t="shared" si="707"/>
        <v>25.882352941176475</v>
      </c>
      <c r="AA954" s="73">
        <f t="shared" si="708"/>
        <v>52.671755725190842</v>
      </c>
      <c r="AB954" s="73">
        <f t="shared" si="709"/>
        <v>37.541528239202663</v>
      </c>
      <c r="AC954" s="73">
        <f t="shared" si="710"/>
        <v>29.710144927536231</v>
      </c>
      <c r="AD954" s="97">
        <f t="shared" si="711"/>
        <v>188</v>
      </c>
      <c r="AE954" s="40">
        <f t="shared" si="712"/>
        <v>62</v>
      </c>
      <c r="AF954" s="98">
        <v>120</v>
      </c>
      <c r="AG954" s="98">
        <v>101</v>
      </c>
      <c r="AH954" s="98">
        <v>127</v>
      </c>
      <c r="AI954" s="98">
        <v>120</v>
      </c>
      <c r="AJ954" s="98">
        <v>36</v>
      </c>
      <c r="AK954" s="98">
        <v>46</v>
      </c>
      <c r="AL954" s="76">
        <v>4</v>
      </c>
      <c r="AM954" s="76">
        <v>7</v>
      </c>
      <c r="AN954" s="77">
        <v>10</v>
      </c>
      <c r="AO954" s="77">
        <v>42</v>
      </c>
      <c r="AP954" s="77">
        <v>46</v>
      </c>
      <c r="AQ954" s="77">
        <v>0</v>
      </c>
      <c r="AR954" s="77">
        <f t="shared" si="738"/>
        <v>98</v>
      </c>
      <c r="AS954" s="77">
        <v>8</v>
      </c>
      <c r="AT954" s="78">
        <v>13</v>
      </c>
      <c r="AU954" s="79">
        <v>22</v>
      </c>
      <c r="AV954" s="80">
        <f t="shared" si="713"/>
        <v>21.719457013574662</v>
      </c>
      <c r="AW954" s="80">
        <f t="shared" si="714"/>
        <v>32.388663967611336</v>
      </c>
      <c r="AX954" s="80">
        <f t="shared" si="715"/>
        <v>31.666666666666664</v>
      </c>
      <c r="AY954" s="81">
        <f t="shared" si="716"/>
        <v>9.9009900990099009</v>
      </c>
      <c r="AZ954" s="81">
        <f t="shared" si="717"/>
        <v>33.070866141732289</v>
      </c>
      <c r="BA954" s="81">
        <f t="shared" si="718"/>
        <v>51.923076923076927</v>
      </c>
      <c r="BB954" s="81">
        <f t="shared" si="719"/>
        <v>43.462897526501763</v>
      </c>
      <c r="BC954" s="81">
        <f t="shared" si="720"/>
        <v>35.408560311284049</v>
      </c>
      <c r="BD954" s="82">
        <f t="shared" si="739"/>
        <v>75</v>
      </c>
      <c r="BE954" s="83">
        <v>4</v>
      </c>
      <c r="BF954" s="83">
        <v>7</v>
      </c>
      <c r="BG954" s="83">
        <v>8</v>
      </c>
      <c r="BH954" s="83">
        <v>43</v>
      </c>
      <c r="BI954" s="83">
        <v>55</v>
      </c>
      <c r="BJ954" s="83">
        <v>1</v>
      </c>
      <c r="BK954" s="77">
        <f t="shared" si="740"/>
        <v>107</v>
      </c>
      <c r="BL954" s="83">
        <f t="shared" si="721"/>
        <v>4</v>
      </c>
      <c r="BM954" s="84">
        <v>7</v>
      </c>
      <c r="BN954" s="83">
        <f t="shared" si="722"/>
        <v>7</v>
      </c>
      <c r="BO954" s="83">
        <f t="shared" si="723"/>
        <v>8</v>
      </c>
      <c r="BP954" s="83">
        <f t="shared" si="724"/>
        <v>43</v>
      </c>
      <c r="BQ954" s="83">
        <f t="shared" si="725"/>
        <v>55</v>
      </c>
      <c r="BR954" s="83">
        <f t="shared" si="726"/>
        <v>1</v>
      </c>
      <c r="BS954" s="77">
        <f t="shared" si="741"/>
        <v>107</v>
      </c>
      <c r="BT954" s="83">
        <f t="shared" si="727"/>
        <v>0</v>
      </c>
      <c r="BU954" s="77"/>
      <c r="BV954" s="83">
        <f t="shared" si="728"/>
        <v>0</v>
      </c>
      <c r="BW954" s="83">
        <f t="shared" si="729"/>
        <v>0</v>
      </c>
      <c r="BX954" s="83">
        <f t="shared" si="730"/>
        <v>0</v>
      </c>
      <c r="BY954" s="83">
        <f t="shared" si="731"/>
        <v>0</v>
      </c>
      <c r="BZ954" s="83">
        <f t="shared" si="732"/>
        <v>0</v>
      </c>
      <c r="CA954" s="77">
        <f t="shared" si="742"/>
        <v>0</v>
      </c>
      <c r="CC954" s="77"/>
      <c r="CI954" s="77">
        <f t="shared" si="743"/>
        <v>0</v>
      </c>
      <c r="CP954" s="77">
        <f t="shared" si="744"/>
        <v>0</v>
      </c>
      <c r="CQ954" s="85">
        <f t="shared" si="733"/>
        <v>0</v>
      </c>
      <c r="CR954" s="77"/>
      <c r="CS954" s="85">
        <f t="shared" ref="CS954:CS974" si="752">CZ954+DF954+DK954+FG954</f>
        <v>0</v>
      </c>
      <c r="CT954" s="85">
        <f t="shared" ref="CT954:CT974" si="753">DA954+DG954+DL954+FH954</f>
        <v>0</v>
      </c>
      <c r="CU954" s="85">
        <f t="shared" ref="CU954:CU974" si="754">DB954+DH954+DM954+FI954</f>
        <v>0</v>
      </c>
      <c r="CV954" s="85">
        <f t="shared" ref="CV954:CV974" si="755">DC954+DI954+DN954+FJ954</f>
        <v>0</v>
      </c>
      <c r="CW954" s="85">
        <f t="shared" si="751"/>
        <v>0</v>
      </c>
      <c r="CX954" s="77">
        <f t="shared" si="745"/>
        <v>0</v>
      </c>
      <c r="ET954" s="85">
        <v>2</v>
      </c>
      <c r="EU954" s="85">
        <v>2</v>
      </c>
      <c r="EV954" s="85">
        <v>8</v>
      </c>
      <c r="EW954" s="85">
        <v>10</v>
      </c>
      <c r="EX954" s="85">
        <v>9</v>
      </c>
      <c r="EY954" s="85">
        <v>0</v>
      </c>
      <c r="EZ954" s="85">
        <v>2</v>
      </c>
      <c r="FA954" s="85">
        <v>5</v>
      </c>
      <c r="FB954" s="85">
        <v>0</v>
      </c>
      <c r="FC954" s="85">
        <v>33</v>
      </c>
      <c r="FD954" s="85">
        <v>46</v>
      </c>
      <c r="FE954" s="85">
        <v>1</v>
      </c>
      <c r="FL954" s="86">
        <f t="shared" si="746"/>
        <v>71.899999999999977</v>
      </c>
      <c r="FM954" s="99">
        <f t="shared" si="734"/>
        <v>3</v>
      </c>
      <c r="FN954" s="99">
        <f t="shared" si="735"/>
        <v>0</v>
      </c>
      <c r="FO954" s="100">
        <f t="shared" si="736"/>
        <v>0.51</v>
      </c>
      <c r="FP954" s="100">
        <f t="shared" si="737"/>
        <v>0</v>
      </c>
      <c r="FQ954" s="101">
        <v>0.40736411455289301</v>
      </c>
      <c r="FR954" s="101">
        <v>0.1627752824239059</v>
      </c>
      <c r="FS954" s="101">
        <v>9.6181838539917214E-2</v>
      </c>
      <c r="FT954" s="100" t="s">
        <v>1608</v>
      </c>
      <c r="FU954" s="100" t="s">
        <v>2197</v>
      </c>
      <c r="FV954" s="100" t="s">
        <v>2189</v>
      </c>
      <c r="FW954" s="100" t="s">
        <v>2001</v>
      </c>
      <c r="FX954" s="100" t="s">
        <v>1670</v>
      </c>
      <c r="FY954" s="100" t="s">
        <v>1949</v>
      </c>
      <c r="FZ954" s="100" t="s">
        <v>2127</v>
      </c>
      <c r="GA954" s="100" t="s">
        <v>2202</v>
      </c>
      <c r="GB954" s="100"/>
    </row>
    <row r="955" spans="1:184" ht="12" hidden="1" customHeight="1" x14ac:dyDescent="0.25">
      <c r="A955" s="32" t="s">
        <v>935</v>
      </c>
      <c r="B955" s="90" t="s">
        <v>937</v>
      </c>
      <c r="C955" s="41" t="str">
        <f>'[1]Özet tablo'!P954</f>
        <v>YOZGAT</v>
      </c>
      <c r="D955" s="41"/>
      <c r="E955" s="41"/>
      <c r="F955" s="41"/>
      <c r="G955" s="91">
        <v>13</v>
      </c>
      <c r="H955" s="91">
        <v>109</v>
      </c>
      <c r="I955" s="91">
        <v>247</v>
      </c>
      <c r="J955" s="91">
        <v>369</v>
      </c>
      <c r="K955" s="92">
        <v>7</v>
      </c>
      <c r="L955" s="92">
        <v>113</v>
      </c>
      <c r="M955" s="92">
        <v>257</v>
      </c>
      <c r="N955" s="92">
        <v>377</v>
      </c>
      <c r="O955" s="93">
        <v>20</v>
      </c>
      <c r="P955" s="40">
        <v>43</v>
      </c>
      <c r="Q955" s="94">
        <f t="shared" si="749"/>
        <v>8</v>
      </c>
      <c r="R955" s="95">
        <f t="shared" si="750"/>
        <v>2.1680216802168022E-2</v>
      </c>
      <c r="S955" s="96">
        <v>361</v>
      </c>
      <c r="T955" s="96">
        <v>459</v>
      </c>
      <c r="U955" s="96">
        <v>356</v>
      </c>
      <c r="V955" s="96">
        <v>447</v>
      </c>
      <c r="W955" s="96">
        <v>815</v>
      </c>
      <c r="X955" s="96">
        <v>1176</v>
      </c>
      <c r="Y955" s="73">
        <f t="shared" si="706"/>
        <v>1.9390581717451523</v>
      </c>
      <c r="Z955" s="73">
        <f t="shared" si="707"/>
        <v>24.618736383442265</v>
      </c>
      <c r="AA955" s="73">
        <f t="shared" si="708"/>
        <v>65.730337078651687</v>
      </c>
      <c r="AB955" s="73">
        <f t="shared" si="709"/>
        <v>42.576687116564415</v>
      </c>
      <c r="AC955" s="73">
        <f t="shared" si="710"/>
        <v>30.102040816326532</v>
      </c>
      <c r="AD955" s="97">
        <f t="shared" si="711"/>
        <v>468</v>
      </c>
      <c r="AE955" s="40">
        <f t="shared" si="712"/>
        <v>122</v>
      </c>
      <c r="AF955" s="98">
        <v>446</v>
      </c>
      <c r="AG955" s="98">
        <v>354</v>
      </c>
      <c r="AH955" s="98">
        <v>455</v>
      </c>
      <c r="AI955" s="98">
        <v>368</v>
      </c>
      <c r="AJ955" s="98">
        <v>90</v>
      </c>
      <c r="AK955" s="98">
        <v>102</v>
      </c>
      <c r="AL955" s="76">
        <v>18</v>
      </c>
      <c r="AM955" s="76">
        <v>28</v>
      </c>
      <c r="AN955" s="77">
        <v>14</v>
      </c>
      <c r="AO955" s="77">
        <v>122</v>
      </c>
      <c r="AP955" s="77">
        <v>278</v>
      </c>
      <c r="AQ955" s="77">
        <v>3</v>
      </c>
      <c r="AR955" s="77">
        <f t="shared" si="738"/>
        <v>417</v>
      </c>
      <c r="AS955" s="77">
        <v>46</v>
      </c>
      <c r="AT955" s="78">
        <v>24</v>
      </c>
      <c r="AU955" s="79">
        <v>28</v>
      </c>
      <c r="AV955" s="80">
        <f t="shared" si="713"/>
        <v>34.48753462603878</v>
      </c>
      <c r="AW955" s="80">
        <f t="shared" si="714"/>
        <v>43.377885783718106</v>
      </c>
      <c r="AX955" s="80">
        <f t="shared" si="715"/>
        <v>63.858695652173914</v>
      </c>
      <c r="AY955" s="81">
        <f t="shared" si="716"/>
        <v>3.9548022598870061</v>
      </c>
      <c r="AZ955" s="81">
        <f t="shared" si="717"/>
        <v>26.813186813186814</v>
      </c>
      <c r="BA955" s="81">
        <f t="shared" si="718"/>
        <v>72.052401746724897</v>
      </c>
      <c r="BB955" s="81">
        <f t="shared" si="719"/>
        <v>49.507119386637463</v>
      </c>
      <c r="BC955" s="81">
        <f t="shared" si="720"/>
        <v>42.364532019704434</v>
      </c>
      <c r="BD955" s="82">
        <f t="shared" si="739"/>
        <v>128</v>
      </c>
      <c r="BE955" s="83">
        <v>17</v>
      </c>
      <c r="BF955" s="83">
        <v>28</v>
      </c>
      <c r="BG955" s="83">
        <v>9</v>
      </c>
      <c r="BH955" s="83">
        <v>105</v>
      </c>
      <c r="BI955" s="83">
        <v>293</v>
      </c>
      <c r="BJ955" s="83">
        <v>10</v>
      </c>
      <c r="BK955" s="77">
        <f t="shared" si="740"/>
        <v>417</v>
      </c>
      <c r="BL955" s="83">
        <f t="shared" si="721"/>
        <v>17</v>
      </c>
      <c r="BM955" s="84">
        <v>28</v>
      </c>
      <c r="BN955" s="83">
        <f t="shared" si="722"/>
        <v>28</v>
      </c>
      <c r="BO955" s="83">
        <f t="shared" si="723"/>
        <v>9</v>
      </c>
      <c r="BP955" s="83">
        <f t="shared" si="724"/>
        <v>105</v>
      </c>
      <c r="BQ955" s="83">
        <f t="shared" si="725"/>
        <v>293</v>
      </c>
      <c r="BR955" s="83">
        <f t="shared" si="726"/>
        <v>10</v>
      </c>
      <c r="BS955" s="77">
        <f t="shared" si="741"/>
        <v>417</v>
      </c>
      <c r="BT955" s="83">
        <f t="shared" si="727"/>
        <v>0</v>
      </c>
      <c r="BU955" s="77"/>
      <c r="BV955" s="83">
        <f t="shared" si="728"/>
        <v>0</v>
      </c>
      <c r="BW955" s="83">
        <f t="shared" si="729"/>
        <v>0</v>
      </c>
      <c r="BX955" s="83">
        <f t="shared" si="730"/>
        <v>0</v>
      </c>
      <c r="BY955" s="83">
        <f t="shared" si="731"/>
        <v>0</v>
      </c>
      <c r="BZ955" s="83">
        <f t="shared" si="732"/>
        <v>0</v>
      </c>
      <c r="CA955" s="77">
        <f t="shared" si="742"/>
        <v>0</v>
      </c>
      <c r="CC955" s="77"/>
      <c r="CI955" s="77">
        <f t="shared" si="743"/>
        <v>0</v>
      </c>
      <c r="CP955" s="77">
        <f t="shared" si="744"/>
        <v>0</v>
      </c>
      <c r="CQ955" s="85">
        <f t="shared" si="733"/>
        <v>0</v>
      </c>
      <c r="CR955" s="77"/>
      <c r="CS955" s="85">
        <f t="shared" si="752"/>
        <v>0</v>
      </c>
      <c r="CT955" s="85">
        <f t="shared" si="753"/>
        <v>0</v>
      </c>
      <c r="CU955" s="85">
        <f t="shared" si="754"/>
        <v>0</v>
      </c>
      <c r="CV955" s="85">
        <f t="shared" si="755"/>
        <v>0</v>
      </c>
      <c r="CW955" s="85">
        <f t="shared" si="751"/>
        <v>0</v>
      </c>
      <c r="CX955" s="77">
        <f t="shared" si="745"/>
        <v>0</v>
      </c>
      <c r="ET955" s="85">
        <v>16</v>
      </c>
      <c r="EU955" s="85">
        <v>25</v>
      </c>
      <c r="EV955" s="85">
        <v>3</v>
      </c>
      <c r="EW955" s="85">
        <v>89</v>
      </c>
      <c r="EX955" s="85">
        <v>277</v>
      </c>
      <c r="EY955" s="85">
        <v>10</v>
      </c>
      <c r="EZ955" s="85">
        <v>1</v>
      </c>
      <c r="FA955" s="85">
        <v>3</v>
      </c>
      <c r="FB955" s="85">
        <v>6</v>
      </c>
      <c r="FC955" s="85">
        <v>16</v>
      </c>
      <c r="FD955" s="85">
        <v>16</v>
      </c>
      <c r="FE955" s="85">
        <v>0</v>
      </c>
      <c r="FL955" s="86">
        <f t="shared" si="746"/>
        <v>149.09999999999991</v>
      </c>
      <c r="FM955" s="99">
        <f t="shared" si="734"/>
        <v>7</v>
      </c>
      <c r="FN955" s="99">
        <f t="shared" si="735"/>
        <v>1</v>
      </c>
      <c r="FO955" s="100">
        <f t="shared" si="736"/>
        <v>1.19</v>
      </c>
      <c r="FP955" s="100">
        <f t="shared" si="737"/>
        <v>171</v>
      </c>
      <c r="FQ955" s="101">
        <v>0.3926056338028171</v>
      </c>
      <c r="FR955" s="101">
        <v>0.17156208277703591</v>
      </c>
      <c r="FS955" s="101">
        <v>-0.22352941176470581</v>
      </c>
      <c r="FT955" s="100" t="s">
        <v>1854</v>
      </c>
      <c r="FU955" s="100" t="s">
        <v>1964</v>
      </c>
      <c r="FV955" s="100" t="s">
        <v>1532</v>
      </c>
      <c r="FW955" s="100" t="s">
        <v>1619</v>
      </c>
      <c r="FX955" s="100" t="s">
        <v>1871</v>
      </c>
      <c r="FY955" s="100" t="s">
        <v>2226</v>
      </c>
      <c r="FZ955" s="100" t="s">
        <v>1610</v>
      </c>
      <c r="GA955" s="100" t="s">
        <v>1837</v>
      </c>
      <c r="GB955" s="100"/>
    </row>
    <row r="956" spans="1:184" hidden="1" x14ac:dyDescent="0.25">
      <c r="A956" s="32" t="s">
        <v>935</v>
      </c>
      <c r="B956" s="90" t="s">
        <v>938</v>
      </c>
      <c r="C956" s="41" t="str">
        <f>'[1]Özet tablo'!P955</f>
        <v>YOZGAT</v>
      </c>
      <c r="D956" s="41"/>
      <c r="E956" s="41"/>
      <c r="F956" s="41"/>
      <c r="G956" s="91">
        <v>23</v>
      </c>
      <c r="H956" s="91">
        <v>28</v>
      </c>
      <c r="I956" s="91">
        <v>30</v>
      </c>
      <c r="J956" s="91">
        <v>81</v>
      </c>
      <c r="K956" s="92">
        <v>12</v>
      </c>
      <c r="L956" s="92">
        <v>11</v>
      </c>
      <c r="M956" s="92">
        <v>19</v>
      </c>
      <c r="N956" s="92">
        <v>42</v>
      </c>
      <c r="O956" s="93">
        <v>3</v>
      </c>
      <c r="P956" s="40">
        <v>5</v>
      </c>
      <c r="Q956" s="94">
        <f t="shared" si="749"/>
        <v>-39</v>
      </c>
      <c r="R956" s="95">
        <f t="shared" si="750"/>
        <v>-0.48148148148148145</v>
      </c>
      <c r="S956" s="96">
        <v>48</v>
      </c>
      <c r="T956" s="96">
        <v>43</v>
      </c>
      <c r="U956" s="96">
        <v>22</v>
      </c>
      <c r="V956" s="96">
        <v>35</v>
      </c>
      <c r="W956" s="96">
        <v>65</v>
      </c>
      <c r="X956" s="96">
        <v>113</v>
      </c>
      <c r="Y956" s="73">
        <f t="shared" si="706"/>
        <v>25</v>
      </c>
      <c r="Z956" s="73">
        <f t="shared" si="707"/>
        <v>25.581395348837212</v>
      </c>
      <c r="AA956" s="73">
        <f t="shared" si="708"/>
        <v>77.272727272727266</v>
      </c>
      <c r="AB956" s="73">
        <f t="shared" si="709"/>
        <v>43.07692307692308</v>
      </c>
      <c r="AC956" s="73">
        <f t="shared" si="710"/>
        <v>35.398230088495573</v>
      </c>
      <c r="AD956" s="97">
        <f t="shared" si="711"/>
        <v>37</v>
      </c>
      <c r="AE956" s="40">
        <f t="shared" si="712"/>
        <v>5</v>
      </c>
      <c r="AF956" s="98">
        <v>53</v>
      </c>
      <c r="AG956" s="98">
        <v>26</v>
      </c>
      <c r="AH956" s="98">
        <v>62</v>
      </c>
      <c r="AI956" s="98">
        <v>34</v>
      </c>
      <c r="AJ956" s="98">
        <v>11</v>
      </c>
      <c r="AK956" s="98">
        <v>6</v>
      </c>
      <c r="AL956" s="76">
        <v>1</v>
      </c>
      <c r="AM956" s="76">
        <v>4</v>
      </c>
      <c r="AN956" s="77">
        <v>8</v>
      </c>
      <c r="AO956" s="77">
        <v>27</v>
      </c>
      <c r="AP956" s="77">
        <v>27</v>
      </c>
      <c r="AQ956" s="77">
        <v>0</v>
      </c>
      <c r="AR956" s="77">
        <f t="shared" si="738"/>
        <v>62</v>
      </c>
      <c r="AS956" s="77">
        <v>8</v>
      </c>
      <c r="AT956" s="77"/>
      <c r="AU956" s="79">
        <v>0</v>
      </c>
      <c r="AV956" s="80">
        <f t="shared" si="713"/>
        <v>45</v>
      </c>
      <c r="AW956" s="80">
        <f t="shared" si="714"/>
        <v>47.916666666666671</v>
      </c>
      <c r="AX956" s="80">
        <f t="shared" si="715"/>
        <v>55.882352941176471</v>
      </c>
      <c r="AY956" s="81">
        <f t="shared" si="716"/>
        <v>30.76923076923077</v>
      </c>
      <c r="AZ956" s="81">
        <f t="shared" si="717"/>
        <v>43.548387096774192</v>
      </c>
      <c r="BA956" s="81">
        <f t="shared" si="718"/>
        <v>60</v>
      </c>
      <c r="BB956" s="81">
        <f t="shared" si="719"/>
        <v>50.467289719626166</v>
      </c>
      <c r="BC956" s="81">
        <f t="shared" si="720"/>
        <v>49.295774647887328</v>
      </c>
      <c r="BD956" s="82">
        <f t="shared" si="739"/>
        <v>18</v>
      </c>
      <c r="BE956" s="83">
        <v>1</v>
      </c>
      <c r="BF956" s="83">
        <v>4</v>
      </c>
      <c r="BG956" s="83">
        <v>7</v>
      </c>
      <c r="BH956" s="83">
        <v>25</v>
      </c>
      <c r="BI956" s="83">
        <v>30</v>
      </c>
      <c r="BJ956" s="83">
        <v>0</v>
      </c>
      <c r="BK956" s="77">
        <f t="shared" si="740"/>
        <v>62</v>
      </c>
      <c r="BL956" s="83">
        <f t="shared" si="721"/>
        <v>1</v>
      </c>
      <c r="BM956" s="84">
        <v>4</v>
      </c>
      <c r="BN956" s="83">
        <f t="shared" si="722"/>
        <v>4</v>
      </c>
      <c r="BO956" s="83">
        <f t="shared" si="723"/>
        <v>7</v>
      </c>
      <c r="BP956" s="83">
        <f t="shared" si="724"/>
        <v>25</v>
      </c>
      <c r="BQ956" s="83">
        <f t="shared" si="725"/>
        <v>30</v>
      </c>
      <c r="BR956" s="83">
        <f t="shared" si="726"/>
        <v>0</v>
      </c>
      <c r="BS956" s="77">
        <f t="shared" si="741"/>
        <v>62</v>
      </c>
      <c r="BT956" s="83">
        <f t="shared" si="727"/>
        <v>0</v>
      </c>
      <c r="BU956" s="77"/>
      <c r="BV956" s="83">
        <f t="shared" si="728"/>
        <v>0</v>
      </c>
      <c r="BW956" s="83">
        <f t="shared" si="729"/>
        <v>0</v>
      </c>
      <c r="BX956" s="83">
        <f t="shared" si="730"/>
        <v>0</v>
      </c>
      <c r="BY956" s="83">
        <f t="shared" si="731"/>
        <v>0</v>
      </c>
      <c r="BZ956" s="83">
        <f t="shared" si="732"/>
        <v>0</v>
      </c>
      <c r="CA956" s="77">
        <f t="shared" si="742"/>
        <v>0</v>
      </c>
      <c r="CC956" s="77"/>
      <c r="CI956" s="77">
        <f t="shared" si="743"/>
        <v>0</v>
      </c>
      <c r="CP956" s="77">
        <f t="shared" si="744"/>
        <v>0</v>
      </c>
      <c r="CQ956" s="85">
        <f t="shared" si="733"/>
        <v>0</v>
      </c>
      <c r="CR956" s="77"/>
      <c r="CS956" s="85">
        <f t="shared" si="752"/>
        <v>0</v>
      </c>
      <c r="CT956" s="85">
        <f t="shared" si="753"/>
        <v>0</v>
      </c>
      <c r="CU956" s="85">
        <f t="shared" si="754"/>
        <v>0</v>
      </c>
      <c r="CV956" s="85">
        <f t="shared" si="755"/>
        <v>0</v>
      </c>
      <c r="CW956" s="85">
        <f t="shared" si="751"/>
        <v>0</v>
      </c>
      <c r="CX956" s="77">
        <f t="shared" si="745"/>
        <v>0</v>
      </c>
      <c r="EZ956" s="85">
        <v>1</v>
      </c>
      <c r="FA956" s="85">
        <v>4</v>
      </c>
      <c r="FB956" s="85">
        <v>7</v>
      </c>
      <c r="FC956" s="85">
        <v>25</v>
      </c>
      <c r="FD956" s="85">
        <v>30</v>
      </c>
      <c r="FE956" s="85">
        <v>0</v>
      </c>
      <c r="FL956" s="86">
        <f t="shared" si="746"/>
        <v>13.199999999999989</v>
      </c>
      <c r="FM956" s="99">
        <f t="shared" si="734"/>
        <v>0</v>
      </c>
      <c r="FN956" s="99">
        <f t="shared" si="735"/>
        <v>0</v>
      </c>
      <c r="FO956" s="100">
        <f t="shared" si="736"/>
        <v>0</v>
      </c>
      <c r="FP956" s="100">
        <f t="shared" si="737"/>
        <v>0</v>
      </c>
      <c r="FQ956" s="101">
        <v>0.44357019916400325</v>
      </c>
      <c r="FR956" s="101">
        <v>0.21805923961096393</v>
      </c>
      <c r="FS956" s="101">
        <v>0.18557794273594899</v>
      </c>
      <c r="FT956" s="100" t="s">
        <v>1814</v>
      </c>
      <c r="FU956" s="100" t="s">
        <v>1916</v>
      </c>
      <c r="FV956" s="100" t="s">
        <v>1822</v>
      </c>
      <c r="FW956" s="100" t="s">
        <v>1952</v>
      </c>
      <c r="FX956" s="100" t="s">
        <v>2166</v>
      </c>
      <c r="FY956" s="100" t="s">
        <v>2221</v>
      </c>
      <c r="FZ956" s="100" t="s">
        <v>2170</v>
      </c>
      <c r="GA956" s="100" t="s">
        <v>2198</v>
      </c>
      <c r="GB956" s="100"/>
    </row>
    <row r="957" spans="1:184" hidden="1" x14ac:dyDescent="0.25">
      <c r="A957" s="32" t="s">
        <v>935</v>
      </c>
      <c r="B957" s="90" t="s">
        <v>939</v>
      </c>
      <c r="C957" s="41" t="str">
        <f>'[1]Özet tablo'!P956</f>
        <v>YOZGAT</v>
      </c>
      <c r="D957" s="41"/>
      <c r="E957" s="41"/>
      <c r="F957" s="41"/>
      <c r="G957" s="91">
        <v>8</v>
      </c>
      <c r="H957" s="91">
        <v>38</v>
      </c>
      <c r="I957" s="91">
        <v>45</v>
      </c>
      <c r="J957" s="91">
        <v>91</v>
      </c>
      <c r="K957" s="92">
        <v>5</v>
      </c>
      <c r="L957" s="92">
        <v>37</v>
      </c>
      <c r="M957" s="92">
        <v>42</v>
      </c>
      <c r="N957" s="92">
        <v>84</v>
      </c>
      <c r="O957" s="93">
        <v>6</v>
      </c>
      <c r="P957" s="40">
        <v>7</v>
      </c>
      <c r="Q957" s="94">
        <f t="shared" si="749"/>
        <v>-7</v>
      </c>
      <c r="R957" s="95">
        <f t="shared" si="750"/>
        <v>-7.6923076923076927E-2</v>
      </c>
      <c r="S957" s="96">
        <v>95</v>
      </c>
      <c r="T957" s="96">
        <v>128</v>
      </c>
      <c r="U957" s="96">
        <v>86</v>
      </c>
      <c r="V957" s="96">
        <v>121</v>
      </c>
      <c r="W957" s="96">
        <v>214</v>
      </c>
      <c r="X957" s="96">
        <v>309</v>
      </c>
      <c r="Y957" s="73">
        <f t="shared" si="706"/>
        <v>5.2631578947368416</v>
      </c>
      <c r="Z957" s="73">
        <f t="shared" si="707"/>
        <v>28.90625</v>
      </c>
      <c r="AA957" s="73">
        <f t="shared" si="708"/>
        <v>47.674418604651166</v>
      </c>
      <c r="AB957" s="73">
        <f t="shared" si="709"/>
        <v>36.44859813084112</v>
      </c>
      <c r="AC957" s="73">
        <f t="shared" si="710"/>
        <v>26.860841423948216</v>
      </c>
      <c r="AD957" s="97">
        <f t="shared" si="711"/>
        <v>136</v>
      </c>
      <c r="AE957" s="40">
        <f t="shared" si="712"/>
        <v>45</v>
      </c>
      <c r="AF957" s="98">
        <v>110</v>
      </c>
      <c r="AG957" s="98">
        <v>81</v>
      </c>
      <c r="AH957" s="98">
        <v>117</v>
      </c>
      <c r="AI957" s="98">
        <v>86</v>
      </c>
      <c r="AJ957" s="98">
        <v>29</v>
      </c>
      <c r="AK957" s="98">
        <v>22</v>
      </c>
      <c r="AL957" s="76">
        <v>4</v>
      </c>
      <c r="AM957" s="76">
        <v>8</v>
      </c>
      <c r="AN957" s="77">
        <v>11</v>
      </c>
      <c r="AO957" s="77">
        <v>38</v>
      </c>
      <c r="AP957" s="77">
        <v>46</v>
      </c>
      <c r="AQ957" s="77">
        <v>0</v>
      </c>
      <c r="AR957" s="77">
        <f t="shared" si="738"/>
        <v>95</v>
      </c>
      <c r="AS957" s="77">
        <v>3</v>
      </c>
      <c r="AT957" s="78">
        <v>2</v>
      </c>
      <c r="AU957" s="79">
        <v>17</v>
      </c>
      <c r="AV957" s="80">
        <f t="shared" si="713"/>
        <v>32.335329341317362</v>
      </c>
      <c r="AW957" s="80">
        <f t="shared" si="714"/>
        <v>39.901477832512313</v>
      </c>
      <c r="AX957" s="80">
        <f t="shared" si="715"/>
        <v>50</v>
      </c>
      <c r="AY957" s="81">
        <f t="shared" si="716"/>
        <v>13.580246913580247</v>
      </c>
      <c r="AZ957" s="81">
        <f t="shared" si="717"/>
        <v>32.478632478632477</v>
      </c>
      <c r="BA957" s="81">
        <f t="shared" si="718"/>
        <v>56.521739130434781</v>
      </c>
      <c r="BB957" s="81">
        <f t="shared" si="719"/>
        <v>44.396551724137936</v>
      </c>
      <c r="BC957" s="81">
        <f t="shared" si="720"/>
        <v>38.775510204081634</v>
      </c>
      <c r="BD957" s="82">
        <f t="shared" si="739"/>
        <v>50</v>
      </c>
      <c r="BE957" s="83">
        <v>4</v>
      </c>
      <c r="BF957" s="83">
        <v>6</v>
      </c>
      <c r="BG957" s="83">
        <v>8</v>
      </c>
      <c r="BH957" s="83">
        <v>39</v>
      </c>
      <c r="BI957" s="83">
        <v>49</v>
      </c>
      <c r="BJ957" s="83">
        <v>0</v>
      </c>
      <c r="BK957" s="77">
        <f t="shared" si="740"/>
        <v>96</v>
      </c>
      <c r="BL957" s="83">
        <f t="shared" si="721"/>
        <v>4</v>
      </c>
      <c r="BM957" s="84">
        <v>8</v>
      </c>
      <c r="BN957" s="83">
        <f t="shared" si="722"/>
        <v>6</v>
      </c>
      <c r="BO957" s="83">
        <f t="shared" si="723"/>
        <v>8</v>
      </c>
      <c r="BP957" s="83">
        <f t="shared" si="724"/>
        <v>39</v>
      </c>
      <c r="BQ957" s="83">
        <f t="shared" si="725"/>
        <v>49</v>
      </c>
      <c r="BR957" s="83">
        <f t="shared" si="726"/>
        <v>0</v>
      </c>
      <c r="BS957" s="77">
        <f t="shared" si="741"/>
        <v>96</v>
      </c>
      <c r="BT957" s="83">
        <f t="shared" si="727"/>
        <v>0</v>
      </c>
      <c r="BU957" s="77"/>
      <c r="BV957" s="83">
        <f t="shared" si="728"/>
        <v>0</v>
      </c>
      <c r="BW957" s="83">
        <f t="shared" si="729"/>
        <v>0</v>
      </c>
      <c r="BX957" s="83">
        <f t="shared" si="730"/>
        <v>0</v>
      </c>
      <c r="BY957" s="83">
        <f t="shared" si="731"/>
        <v>0</v>
      </c>
      <c r="BZ957" s="83">
        <f t="shared" si="732"/>
        <v>0</v>
      </c>
      <c r="CA957" s="77">
        <f t="shared" si="742"/>
        <v>0</v>
      </c>
      <c r="CC957" s="77"/>
      <c r="CI957" s="77">
        <f t="shared" si="743"/>
        <v>0</v>
      </c>
      <c r="CP957" s="77">
        <f t="shared" si="744"/>
        <v>0</v>
      </c>
      <c r="CQ957" s="85">
        <f t="shared" si="733"/>
        <v>0</v>
      </c>
      <c r="CR957" s="77"/>
      <c r="CS957" s="85">
        <f t="shared" si="752"/>
        <v>0</v>
      </c>
      <c r="CT957" s="85">
        <f t="shared" si="753"/>
        <v>0</v>
      </c>
      <c r="CU957" s="85">
        <f t="shared" si="754"/>
        <v>0</v>
      </c>
      <c r="CV957" s="85">
        <f t="shared" si="755"/>
        <v>0</v>
      </c>
      <c r="CW957" s="85">
        <f t="shared" si="751"/>
        <v>0</v>
      </c>
      <c r="CX957" s="77">
        <f t="shared" si="745"/>
        <v>0</v>
      </c>
      <c r="ET957" s="85">
        <v>3</v>
      </c>
      <c r="EU957" s="85">
        <v>4</v>
      </c>
      <c r="EV957" s="85">
        <v>8</v>
      </c>
      <c r="EW957" s="85">
        <v>26</v>
      </c>
      <c r="EX957" s="85">
        <v>22</v>
      </c>
      <c r="EY957" s="85">
        <v>0</v>
      </c>
      <c r="EZ957" s="85">
        <v>1</v>
      </c>
      <c r="FA957" s="85">
        <v>2</v>
      </c>
      <c r="FB957" s="85">
        <v>0</v>
      </c>
      <c r="FC957" s="85">
        <v>13</v>
      </c>
      <c r="FD957" s="85">
        <v>27</v>
      </c>
      <c r="FE957" s="85">
        <v>0</v>
      </c>
      <c r="FL957" s="86">
        <f t="shared" si="746"/>
        <v>56.099999999999994</v>
      </c>
      <c r="FM957" s="99">
        <f t="shared" si="734"/>
        <v>2</v>
      </c>
      <c r="FN957" s="99">
        <f t="shared" si="735"/>
        <v>0</v>
      </c>
      <c r="FO957" s="100">
        <f t="shared" si="736"/>
        <v>0.34</v>
      </c>
      <c r="FP957" s="100">
        <f t="shared" si="737"/>
        <v>0</v>
      </c>
      <c r="FQ957" s="101">
        <v>0.30071902654867261</v>
      </c>
      <c r="FR957" s="101">
        <v>0.31059353869271217</v>
      </c>
      <c r="FS957" s="101">
        <v>0.30044444444444435</v>
      </c>
      <c r="FT957" s="100" t="s">
        <v>2134</v>
      </c>
      <c r="FU957" s="100" t="s">
        <v>1648</v>
      </c>
      <c r="FV957" s="100" t="s">
        <v>1560</v>
      </c>
      <c r="FW957" s="100" t="s">
        <v>1937</v>
      </c>
      <c r="FX957" s="100" t="s">
        <v>1682</v>
      </c>
      <c r="FY957" s="100" t="s">
        <v>1820</v>
      </c>
      <c r="FZ957" s="100" t="s">
        <v>2165</v>
      </c>
      <c r="GA957" s="100" t="s">
        <v>2129</v>
      </c>
      <c r="GB957" s="100"/>
    </row>
    <row r="958" spans="1:184" hidden="1" x14ac:dyDescent="0.25">
      <c r="A958" s="32" t="s">
        <v>935</v>
      </c>
      <c r="B958" s="90" t="s">
        <v>940</v>
      </c>
      <c r="C958" s="41" t="str">
        <f>'[1]Özet tablo'!P957</f>
        <v>YOZGAT</v>
      </c>
      <c r="D958" s="41"/>
      <c r="E958" s="41"/>
      <c r="F958" s="41"/>
      <c r="G958" s="91">
        <v>10</v>
      </c>
      <c r="H958" s="91">
        <v>109</v>
      </c>
      <c r="I958" s="91">
        <v>121</v>
      </c>
      <c r="J958" s="91">
        <v>240</v>
      </c>
      <c r="K958" s="92">
        <v>14</v>
      </c>
      <c r="L958" s="92">
        <v>107</v>
      </c>
      <c r="M958" s="92">
        <v>118</v>
      </c>
      <c r="N958" s="92">
        <v>239</v>
      </c>
      <c r="O958" s="93">
        <v>30</v>
      </c>
      <c r="P958" s="40">
        <v>13</v>
      </c>
      <c r="Q958" s="94">
        <f t="shared" si="749"/>
        <v>-1</v>
      </c>
      <c r="R958" s="95">
        <f t="shared" si="750"/>
        <v>-4.1666666666666666E-3</v>
      </c>
      <c r="S958" s="96">
        <v>248</v>
      </c>
      <c r="T958" s="96">
        <v>350</v>
      </c>
      <c r="U958" s="96">
        <v>273</v>
      </c>
      <c r="V958" s="96">
        <v>351</v>
      </c>
      <c r="W958" s="96">
        <v>623</v>
      </c>
      <c r="X958" s="96">
        <v>871</v>
      </c>
      <c r="Y958" s="73">
        <f t="shared" si="706"/>
        <v>5.6451612903225801</v>
      </c>
      <c r="Z958" s="73">
        <f t="shared" si="707"/>
        <v>30.571428571428573</v>
      </c>
      <c r="AA958" s="73">
        <f t="shared" si="708"/>
        <v>49.450549450549453</v>
      </c>
      <c r="AB958" s="73">
        <f t="shared" si="709"/>
        <v>38.84430176565008</v>
      </c>
      <c r="AC958" s="73">
        <f t="shared" si="710"/>
        <v>29.391504018369691</v>
      </c>
      <c r="AD958" s="97">
        <f t="shared" si="711"/>
        <v>381</v>
      </c>
      <c r="AE958" s="40">
        <f t="shared" si="712"/>
        <v>138</v>
      </c>
      <c r="AF958" s="98">
        <v>281</v>
      </c>
      <c r="AG958" s="98">
        <v>240</v>
      </c>
      <c r="AH958" s="98">
        <v>280</v>
      </c>
      <c r="AI958" s="98">
        <v>250</v>
      </c>
      <c r="AJ958" s="98">
        <v>75</v>
      </c>
      <c r="AK958" s="98">
        <v>68</v>
      </c>
      <c r="AL958" s="76">
        <v>14</v>
      </c>
      <c r="AM958" s="76">
        <v>18</v>
      </c>
      <c r="AN958" s="77">
        <v>7</v>
      </c>
      <c r="AO958" s="77">
        <v>99</v>
      </c>
      <c r="AP958" s="77">
        <v>133</v>
      </c>
      <c r="AQ958" s="77">
        <v>3</v>
      </c>
      <c r="AR958" s="77">
        <f t="shared" si="738"/>
        <v>242</v>
      </c>
      <c r="AS958" s="77">
        <v>23</v>
      </c>
      <c r="AT958" s="78">
        <v>31</v>
      </c>
      <c r="AU958" s="79">
        <v>45</v>
      </c>
      <c r="AV958" s="80">
        <f t="shared" si="713"/>
        <v>24.489795918367346</v>
      </c>
      <c r="AW958" s="80">
        <f t="shared" si="714"/>
        <v>40</v>
      </c>
      <c r="AX958" s="80">
        <f t="shared" si="715"/>
        <v>45.2</v>
      </c>
      <c r="AY958" s="81">
        <f t="shared" si="716"/>
        <v>2.9166666666666665</v>
      </c>
      <c r="AZ958" s="81">
        <f t="shared" si="717"/>
        <v>35.357142857142861</v>
      </c>
      <c r="BA958" s="81">
        <f t="shared" si="718"/>
        <v>64.307692307692307</v>
      </c>
      <c r="BB958" s="81">
        <f t="shared" si="719"/>
        <v>50.909090909090907</v>
      </c>
      <c r="BC958" s="81">
        <f t="shared" si="720"/>
        <v>38.230088495575224</v>
      </c>
      <c r="BD958" s="82">
        <f t="shared" si="739"/>
        <v>116</v>
      </c>
      <c r="BE958" s="83">
        <v>14</v>
      </c>
      <c r="BF958" s="83">
        <v>17</v>
      </c>
      <c r="BG958" s="83">
        <v>5</v>
      </c>
      <c r="BH958" s="83">
        <v>95</v>
      </c>
      <c r="BI958" s="83">
        <v>147</v>
      </c>
      <c r="BJ958" s="83">
        <v>3</v>
      </c>
      <c r="BK958" s="77">
        <f t="shared" si="740"/>
        <v>250</v>
      </c>
      <c r="BL958" s="83">
        <f t="shared" si="721"/>
        <v>13</v>
      </c>
      <c r="BM958" s="84">
        <v>16</v>
      </c>
      <c r="BN958" s="83">
        <f t="shared" si="722"/>
        <v>15</v>
      </c>
      <c r="BO958" s="83">
        <f t="shared" si="723"/>
        <v>3</v>
      </c>
      <c r="BP958" s="83">
        <f t="shared" si="724"/>
        <v>86</v>
      </c>
      <c r="BQ958" s="83">
        <f t="shared" si="725"/>
        <v>131</v>
      </c>
      <c r="BR958" s="83">
        <f t="shared" si="726"/>
        <v>2</v>
      </c>
      <c r="BS958" s="77">
        <f t="shared" si="741"/>
        <v>222</v>
      </c>
      <c r="BT958" s="83">
        <f t="shared" si="727"/>
        <v>0</v>
      </c>
      <c r="BU958" s="77"/>
      <c r="BV958" s="83">
        <f t="shared" si="728"/>
        <v>0</v>
      </c>
      <c r="BW958" s="83">
        <f t="shared" si="729"/>
        <v>0</v>
      </c>
      <c r="BX958" s="83">
        <f t="shared" si="730"/>
        <v>0</v>
      </c>
      <c r="BY958" s="83">
        <f t="shared" si="731"/>
        <v>0</v>
      </c>
      <c r="BZ958" s="83">
        <f t="shared" si="732"/>
        <v>0</v>
      </c>
      <c r="CA958" s="77">
        <f t="shared" si="742"/>
        <v>0</v>
      </c>
      <c r="CC958" s="77"/>
      <c r="CI958" s="77">
        <f t="shared" si="743"/>
        <v>0</v>
      </c>
      <c r="CP958" s="77">
        <f t="shared" si="744"/>
        <v>0</v>
      </c>
      <c r="CQ958" s="85">
        <f t="shared" si="733"/>
        <v>1</v>
      </c>
      <c r="CR958" s="77">
        <v>2</v>
      </c>
      <c r="CS958" s="85">
        <f t="shared" si="752"/>
        <v>2</v>
      </c>
      <c r="CT958" s="85">
        <f t="shared" si="753"/>
        <v>2</v>
      </c>
      <c r="CU958" s="85">
        <f t="shared" si="754"/>
        <v>9</v>
      </c>
      <c r="CV958" s="85">
        <f t="shared" si="755"/>
        <v>16</v>
      </c>
      <c r="CW958" s="85">
        <f t="shared" si="751"/>
        <v>1</v>
      </c>
      <c r="CX958" s="77">
        <f t="shared" si="745"/>
        <v>28</v>
      </c>
      <c r="CY958" s="85">
        <v>1</v>
      </c>
      <c r="CZ958" s="85">
        <v>2</v>
      </c>
      <c r="DA958" s="85">
        <v>2</v>
      </c>
      <c r="DB958" s="85">
        <v>9</v>
      </c>
      <c r="DC958" s="85">
        <v>16</v>
      </c>
      <c r="DD958" s="85">
        <v>1</v>
      </c>
      <c r="ET958" s="85">
        <v>12</v>
      </c>
      <c r="EU958" s="85">
        <v>12</v>
      </c>
      <c r="EV958" s="85">
        <v>1</v>
      </c>
      <c r="EW958" s="85">
        <v>70</v>
      </c>
      <c r="EX958" s="85">
        <v>93</v>
      </c>
      <c r="EY958" s="85">
        <v>2</v>
      </c>
      <c r="EZ958" s="85">
        <v>1</v>
      </c>
      <c r="FA958" s="85">
        <v>3</v>
      </c>
      <c r="FB958" s="85">
        <v>2</v>
      </c>
      <c r="FC958" s="85">
        <v>16</v>
      </c>
      <c r="FD958" s="85">
        <v>38</v>
      </c>
      <c r="FE958" s="85">
        <v>0</v>
      </c>
      <c r="FL958" s="86">
        <f t="shared" si="746"/>
        <v>105</v>
      </c>
      <c r="FM958" s="99">
        <f t="shared" si="734"/>
        <v>5</v>
      </c>
      <c r="FN958" s="99">
        <f t="shared" si="735"/>
        <v>1</v>
      </c>
      <c r="FO958" s="100">
        <f t="shared" si="736"/>
        <v>0.85</v>
      </c>
      <c r="FP958" s="100">
        <f t="shared" si="737"/>
        <v>171</v>
      </c>
      <c r="FQ958" s="101">
        <v>-4.8197709463532266E-2</v>
      </c>
      <c r="FR958" s="101">
        <v>-1.2071184484977616E-2</v>
      </c>
      <c r="FS958" s="101">
        <v>-6.0900631439016209E-2</v>
      </c>
      <c r="FT958" s="100" t="s">
        <v>2363</v>
      </c>
      <c r="FU958" s="100" t="s">
        <v>2309</v>
      </c>
      <c r="FV958" s="100" t="s">
        <v>1479</v>
      </c>
      <c r="FW958" s="100" t="s">
        <v>2110</v>
      </c>
      <c r="FX958" s="100" t="s">
        <v>1858</v>
      </c>
      <c r="FY958" s="100" t="s">
        <v>1570</v>
      </c>
      <c r="FZ958" s="100" t="s">
        <v>1685</v>
      </c>
      <c r="GA958" s="100" t="s">
        <v>1925</v>
      </c>
      <c r="GB958" s="100"/>
    </row>
    <row r="959" spans="1:184" hidden="1" x14ac:dyDescent="0.25">
      <c r="A959" s="32" t="s">
        <v>935</v>
      </c>
      <c r="B959" s="90" t="s">
        <v>941</v>
      </c>
      <c r="C959" s="41" t="str">
        <f>'[1]Özet tablo'!P958</f>
        <v>YOZGAT</v>
      </c>
      <c r="D959" s="41"/>
      <c r="E959" s="41"/>
      <c r="F959" s="41"/>
      <c r="G959" s="91">
        <v>5</v>
      </c>
      <c r="H959" s="91">
        <v>136</v>
      </c>
      <c r="I959" s="91">
        <v>112</v>
      </c>
      <c r="J959" s="91">
        <v>253</v>
      </c>
      <c r="K959" s="92">
        <v>15</v>
      </c>
      <c r="L959" s="92">
        <v>104</v>
      </c>
      <c r="M959" s="92">
        <v>89</v>
      </c>
      <c r="N959" s="92">
        <v>208</v>
      </c>
      <c r="O959" s="93">
        <v>33</v>
      </c>
      <c r="P959" s="40">
        <v>4</v>
      </c>
      <c r="Q959" s="94">
        <f t="shared" si="749"/>
        <v>-45</v>
      </c>
      <c r="R959" s="95">
        <f t="shared" si="750"/>
        <v>-0.17786561264822134</v>
      </c>
      <c r="S959" s="96">
        <v>162</v>
      </c>
      <c r="T959" s="96">
        <v>216</v>
      </c>
      <c r="U959" s="96">
        <v>178</v>
      </c>
      <c r="V959" s="96">
        <v>223</v>
      </c>
      <c r="W959" s="96">
        <v>394</v>
      </c>
      <c r="X959" s="96">
        <v>556</v>
      </c>
      <c r="Y959" s="73">
        <f t="shared" si="706"/>
        <v>9.2592592592592595</v>
      </c>
      <c r="Z959" s="73">
        <f t="shared" si="707"/>
        <v>48.148148148148145</v>
      </c>
      <c r="AA959" s="73">
        <f t="shared" si="708"/>
        <v>66.292134831460672</v>
      </c>
      <c r="AB959" s="73">
        <f t="shared" si="709"/>
        <v>56.345177664974621</v>
      </c>
      <c r="AC959" s="73">
        <f t="shared" si="710"/>
        <v>42.625899280575538</v>
      </c>
      <c r="AD959" s="97">
        <f t="shared" si="711"/>
        <v>172</v>
      </c>
      <c r="AE959" s="40">
        <f t="shared" si="712"/>
        <v>60</v>
      </c>
      <c r="AF959" s="98">
        <v>190</v>
      </c>
      <c r="AG959" s="98">
        <v>146</v>
      </c>
      <c r="AH959" s="98">
        <v>202</v>
      </c>
      <c r="AI959" s="98">
        <v>159</v>
      </c>
      <c r="AJ959" s="98">
        <v>45</v>
      </c>
      <c r="AK959" s="98">
        <v>57</v>
      </c>
      <c r="AL959" s="76">
        <v>12</v>
      </c>
      <c r="AM959" s="76">
        <v>14</v>
      </c>
      <c r="AN959" s="77">
        <v>15</v>
      </c>
      <c r="AO959" s="77">
        <v>99</v>
      </c>
      <c r="AP959" s="77">
        <v>70</v>
      </c>
      <c r="AQ959" s="77">
        <v>0</v>
      </c>
      <c r="AR959" s="77">
        <f t="shared" si="738"/>
        <v>184</v>
      </c>
      <c r="AS959" s="77">
        <v>5</v>
      </c>
      <c r="AT959" s="78">
        <v>23</v>
      </c>
      <c r="AU959" s="79">
        <v>34</v>
      </c>
      <c r="AV959" s="80">
        <f t="shared" si="713"/>
        <v>26.229508196721312</v>
      </c>
      <c r="AW959" s="80">
        <f t="shared" si="714"/>
        <v>45.429362880886423</v>
      </c>
      <c r="AX959" s="80">
        <f t="shared" si="715"/>
        <v>40.880503144654092</v>
      </c>
      <c r="AY959" s="81">
        <f t="shared" si="716"/>
        <v>10.273972602739725</v>
      </c>
      <c r="AZ959" s="81">
        <f t="shared" si="717"/>
        <v>49.009900990099013</v>
      </c>
      <c r="BA959" s="81">
        <f t="shared" si="718"/>
        <v>62.254901960784316</v>
      </c>
      <c r="BB959" s="81">
        <f t="shared" si="719"/>
        <v>55.665024630541872</v>
      </c>
      <c r="BC959" s="81">
        <f t="shared" si="720"/>
        <v>40.571428571428569</v>
      </c>
      <c r="BD959" s="82">
        <f t="shared" si="739"/>
        <v>77</v>
      </c>
      <c r="BE959" s="83">
        <v>12</v>
      </c>
      <c r="BF959" s="83">
        <v>15</v>
      </c>
      <c r="BG959" s="83">
        <v>11</v>
      </c>
      <c r="BH959" s="83">
        <v>98</v>
      </c>
      <c r="BI959" s="83">
        <v>78</v>
      </c>
      <c r="BJ959" s="83">
        <v>0</v>
      </c>
      <c r="BK959" s="77">
        <f t="shared" si="740"/>
        <v>187</v>
      </c>
      <c r="BL959" s="83">
        <f t="shared" si="721"/>
        <v>12</v>
      </c>
      <c r="BM959" s="84">
        <v>14</v>
      </c>
      <c r="BN959" s="83">
        <f t="shared" si="722"/>
        <v>15</v>
      </c>
      <c r="BO959" s="83">
        <f t="shared" si="723"/>
        <v>11</v>
      </c>
      <c r="BP959" s="83">
        <f t="shared" si="724"/>
        <v>98</v>
      </c>
      <c r="BQ959" s="83">
        <f t="shared" si="725"/>
        <v>78</v>
      </c>
      <c r="BR959" s="83">
        <f t="shared" si="726"/>
        <v>0</v>
      </c>
      <c r="BS959" s="77">
        <f t="shared" si="741"/>
        <v>187</v>
      </c>
      <c r="BT959" s="83">
        <f t="shared" si="727"/>
        <v>0</v>
      </c>
      <c r="BU959" s="77"/>
      <c r="BV959" s="83">
        <f t="shared" si="728"/>
        <v>0</v>
      </c>
      <c r="BW959" s="83">
        <f t="shared" si="729"/>
        <v>0</v>
      </c>
      <c r="BX959" s="83">
        <f t="shared" si="730"/>
        <v>0</v>
      </c>
      <c r="BY959" s="83">
        <f t="shared" si="731"/>
        <v>0</v>
      </c>
      <c r="BZ959" s="83">
        <f t="shared" si="732"/>
        <v>0</v>
      </c>
      <c r="CA959" s="77">
        <f t="shared" si="742"/>
        <v>0</v>
      </c>
      <c r="CC959" s="77"/>
      <c r="CI959" s="77">
        <f t="shared" si="743"/>
        <v>0</v>
      </c>
      <c r="CP959" s="77">
        <f t="shared" si="744"/>
        <v>0</v>
      </c>
      <c r="CQ959" s="85">
        <f t="shared" si="733"/>
        <v>0</v>
      </c>
      <c r="CR959" s="77"/>
      <c r="CS959" s="85">
        <f t="shared" si="752"/>
        <v>0</v>
      </c>
      <c r="CT959" s="85">
        <f t="shared" si="753"/>
        <v>0</v>
      </c>
      <c r="CU959" s="85">
        <f t="shared" si="754"/>
        <v>0</v>
      </c>
      <c r="CV959" s="85">
        <f t="shared" si="755"/>
        <v>0</v>
      </c>
      <c r="CW959" s="85">
        <f t="shared" si="751"/>
        <v>0</v>
      </c>
      <c r="CX959" s="77">
        <f t="shared" si="745"/>
        <v>0</v>
      </c>
      <c r="ET959" s="85">
        <v>11</v>
      </c>
      <c r="EU959" s="85">
        <v>12</v>
      </c>
      <c r="EV959" s="85">
        <v>7</v>
      </c>
      <c r="EW959" s="85">
        <v>78</v>
      </c>
      <c r="EX959" s="85">
        <v>52</v>
      </c>
      <c r="EY959" s="85">
        <v>0</v>
      </c>
      <c r="EZ959" s="85">
        <v>1</v>
      </c>
      <c r="FA959" s="85">
        <v>3</v>
      </c>
      <c r="FB959" s="85">
        <v>4</v>
      </c>
      <c r="FC959" s="85">
        <v>20</v>
      </c>
      <c r="FD959" s="85">
        <v>26</v>
      </c>
      <c r="FE959" s="85">
        <v>0</v>
      </c>
      <c r="FL959" s="86">
        <f t="shared" si="746"/>
        <v>60.699999999999989</v>
      </c>
      <c r="FM959" s="99">
        <f t="shared" si="734"/>
        <v>3</v>
      </c>
      <c r="FN959" s="99">
        <f t="shared" si="735"/>
        <v>0</v>
      </c>
      <c r="FO959" s="100">
        <f t="shared" si="736"/>
        <v>0.51</v>
      </c>
      <c r="FP959" s="100">
        <f t="shared" si="737"/>
        <v>0</v>
      </c>
      <c r="FQ959" s="101">
        <v>0.1702185732689914</v>
      </c>
      <c r="FR959" s="101">
        <v>6.4021499831412657E-2</v>
      </c>
      <c r="FS959" s="101">
        <v>5.1855581127733016E-2</v>
      </c>
      <c r="FT959" s="100" t="s">
        <v>2162</v>
      </c>
      <c r="FU959" s="100" t="s">
        <v>1767</v>
      </c>
      <c r="FV959" s="100" t="s">
        <v>2113</v>
      </c>
      <c r="FW959" s="100" t="s">
        <v>2122</v>
      </c>
      <c r="FX959" s="100" t="s">
        <v>1777</v>
      </c>
      <c r="FY959" s="100" t="s">
        <v>2101</v>
      </c>
      <c r="FZ959" s="100" t="s">
        <v>1993</v>
      </c>
      <c r="GA959" s="100" t="s">
        <v>1979</v>
      </c>
      <c r="GB959" s="100"/>
    </row>
    <row r="960" spans="1:184" ht="14.45" hidden="1" customHeight="1" x14ac:dyDescent="0.25">
      <c r="A960" s="32" t="s">
        <v>935</v>
      </c>
      <c r="B960" s="90" t="s">
        <v>1069</v>
      </c>
      <c r="C960" s="41" t="str">
        <f>'[1]Özet tablo'!P959</f>
        <v>YOZGAT</v>
      </c>
      <c r="D960" s="41"/>
      <c r="E960" s="41"/>
      <c r="F960" s="41"/>
      <c r="G960" s="91">
        <v>127</v>
      </c>
      <c r="H960" s="91">
        <v>485</v>
      </c>
      <c r="I960" s="91">
        <v>905</v>
      </c>
      <c r="J960" s="91">
        <v>1517</v>
      </c>
      <c r="K960" s="92">
        <v>203</v>
      </c>
      <c r="L960" s="92">
        <v>465</v>
      </c>
      <c r="M960" s="92">
        <v>929</v>
      </c>
      <c r="N960" s="92">
        <v>1597</v>
      </c>
      <c r="O960" s="93">
        <v>50</v>
      </c>
      <c r="P960" s="40">
        <v>253</v>
      </c>
      <c r="Q960" s="94">
        <f t="shared" si="749"/>
        <v>80</v>
      </c>
      <c r="R960" s="95">
        <f t="shared" si="750"/>
        <v>5.2735662491760052E-2</v>
      </c>
      <c r="S960" s="96">
        <v>1020</v>
      </c>
      <c r="T960" s="96">
        <v>1288</v>
      </c>
      <c r="U960" s="96">
        <v>990</v>
      </c>
      <c r="V960" s="96">
        <v>1321</v>
      </c>
      <c r="W960" s="96">
        <v>2278</v>
      </c>
      <c r="X960" s="96">
        <v>3298</v>
      </c>
      <c r="Y960" s="73">
        <f t="shared" si="706"/>
        <v>19.901960784313726</v>
      </c>
      <c r="Z960" s="73">
        <f t="shared" si="707"/>
        <v>36.102484472049689</v>
      </c>
      <c r="AA960" s="73">
        <f t="shared" si="708"/>
        <v>73.333333333333329</v>
      </c>
      <c r="AB960" s="73">
        <f t="shared" si="709"/>
        <v>52.282704126426694</v>
      </c>
      <c r="AC960" s="73">
        <f t="shared" si="710"/>
        <v>42.268041237113401</v>
      </c>
      <c r="AD960" s="97">
        <f t="shared" si="711"/>
        <v>1087</v>
      </c>
      <c r="AE960" s="40">
        <f t="shared" si="712"/>
        <v>264</v>
      </c>
      <c r="AF960" s="98">
        <v>1244</v>
      </c>
      <c r="AG960" s="98">
        <v>970</v>
      </c>
      <c r="AH960" s="98">
        <v>1276</v>
      </c>
      <c r="AI960" s="98">
        <v>941</v>
      </c>
      <c r="AJ960" s="98">
        <v>323</v>
      </c>
      <c r="AK960" s="98">
        <v>277</v>
      </c>
      <c r="AL960" s="76">
        <v>37</v>
      </c>
      <c r="AM960" s="76">
        <v>79</v>
      </c>
      <c r="AN960" s="77">
        <v>130</v>
      </c>
      <c r="AO960" s="77">
        <v>438</v>
      </c>
      <c r="AP960" s="77">
        <v>837</v>
      </c>
      <c r="AQ960" s="77">
        <v>46</v>
      </c>
      <c r="AR960" s="77">
        <f t="shared" si="738"/>
        <v>1451</v>
      </c>
      <c r="AS960" s="77">
        <v>236</v>
      </c>
      <c r="AT960" s="78">
        <v>26</v>
      </c>
      <c r="AU960" s="79">
        <v>112</v>
      </c>
      <c r="AV960" s="80">
        <f t="shared" si="713"/>
        <v>40.659340659340657</v>
      </c>
      <c r="AW960" s="80">
        <f t="shared" si="714"/>
        <v>48.94000902119982</v>
      </c>
      <c r="AX960" s="80">
        <f t="shared" si="715"/>
        <v>68.756641870350691</v>
      </c>
      <c r="AY960" s="81">
        <f t="shared" si="716"/>
        <v>13.402061855670103</v>
      </c>
      <c r="AZ960" s="81">
        <f t="shared" si="717"/>
        <v>34.326018808777434</v>
      </c>
      <c r="BA960" s="81">
        <f t="shared" si="718"/>
        <v>77.136075949367083</v>
      </c>
      <c r="BB960" s="81">
        <f t="shared" si="719"/>
        <v>55.629921259842519</v>
      </c>
      <c r="BC960" s="81">
        <f t="shared" si="720"/>
        <v>49.462846911369738</v>
      </c>
      <c r="BD960" s="82">
        <f t="shared" si="739"/>
        <v>289</v>
      </c>
      <c r="BE960" s="83">
        <v>37</v>
      </c>
      <c r="BF960" s="83">
        <v>91</v>
      </c>
      <c r="BG960" s="83">
        <v>132</v>
      </c>
      <c r="BH960" s="83">
        <v>431</v>
      </c>
      <c r="BI960" s="83">
        <v>873</v>
      </c>
      <c r="BJ960" s="83">
        <v>68</v>
      </c>
      <c r="BK960" s="77">
        <f t="shared" si="740"/>
        <v>1504</v>
      </c>
      <c r="BL960" s="83">
        <f t="shared" si="721"/>
        <v>31</v>
      </c>
      <c r="BM960" s="84">
        <v>62</v>
      </c>
      <c r="BN960" s="83">
        <f t="shared" si="722"/>
        <v>75</v>
      </c>
      <c r="BO960" s="83">
        <f t="shared" si="723"/>
        <v>105</v>
      </c>
      <c r="BP960" s="83">
        <f t="shared" si="724"/>
        <v>368</v>
      </c>
      <c r="BQ960" s="83">
        <f t="shared" si="725"/>
        <v>766</v>
      </c>
      <c r="BR960" s="83">
        <f t="shared" si="726"/>
        <v>61</v>
      </c>
      <c r="BS960" s="77">
        <f t="shared" si="741"/>
        <v>1300</v>
      </c>
      <c r="BT960" s="83">
        <f t="shared" si="727"/>
        <v>4</v>
      </c>
      <c r="BU960" s="77">
        <v>15</v>
      </c>
      <c r="BV960" s="83">
        <f t="shared" si="728"/>
        <v>12</v>
      </c>
      <c r="BW960" s="83">
        <f t="shared" si="729"/>
        <v>10</v>
      </c>
      <c r="BX960" s="83">
        <f t="shared" si="730"/>
        <v>51</v>
      </c>
      <c r="BY960" s="83">
        <f t="shared" si="731"/>
        <v>101</v>
      </c>
      <c r="BZ960" s="83">
        <f t="shared" si="732"/>
        <v>7</v>
      </c>
      <c r="CA960" s="77">
        <f t="shared" si="742"/>
        <v>169</v>
      </c>
      <c r="CB960" s="85">
        <v>2</v>
      </c>
      <c r="CC960" s="77">
        <v>2</v>
      </c>
      <c r="CD960" s="85">
        <v>4</v>
      </c>
      <c r="CE960" s="85">
        <v>17</v>
      </c>
      <c r="CF960" s="85">
        <v>12</v>
      </c>
      <c r="CG960" s="85">
        <v>6</v>
      </c>
      <c r="CH960" s="85">
        <v>0</v>
      </c>
      <c r="CI960" s="77">
        <f t="shared" si="743"/>
        <v>35</v>
      </c>
      <c r="CP960" s="77">
        <f t="shared" si="744"/>
        <v>0</v>
      </c>
      <c r="CQ960" s="85">
        <f t="shared" si="733"/>
        <v>0</v>
      </c>
      <c r="CR960" s="77"/>
      <c r="CS960" s="85">
        <f t="shared" si="752"/>
        <v>0</v>
      </c>
      <c r="CT960" s="85">
        <f t="shared" si="753"/>
        <v>0</v>
      </c>
      <c r="CU960" s="85">
        <f t="shared" si="754"/>
        <v>0</v>
      </c>
      <c r="CV960" s="85">
        <f t="shared" si="755"/>
        <v>0</v>
      </c>
      <c r="CW960" s="85">
        <f t="shared" si="751"/>
        <v>0</v>
      </c>
      <c r="CX960" s="77">
        <f t="shared" si="745"/>
        <v>0</v>
      </c>
      <c r="DP960" s="85">
        <v>2</v>
      </c>
      <c r="DQ960" s="85">
        <v>4</v>
      </c>
      <c r="DR960" s="85">
        <v>6</v>
      </c>
      <c r="DS960" s="85">
        <v>12</v>
      </c>
      <c r="DT960" s="85">
        <v>26</v>
      </c>
      <c r="DU960" s="85">
        <v>1</v>
      </c>
      <c r="DV960" s="85">
        <v>3</v>
      </c>
      <c r="DW960" s="85">
        <v>10</v>
      </c>
      <c r="DX960" s="85">
        <v>10</v>
      </c>
      <c r="DY960" s="85">
        <v>39</v>
      </c>
      <c r="DZ960" s="85">
        <v>83</v>
      </c>
      <c r="EA960" s="85">
        <v>7</v>
      </c>
      <c r="EB960" s="85">
        <v>1</v>
      </c>
      <c r="EC960" s="85">
        <v>2</v>
      </c>
      <c r="ED960" s="85">
        <v>0</v>
      </c>
      <c r="EE960" s="85">
        <v>12</v>
      </c>
      <c r="EF960" s="85">
        <v>18</v>
      </c>
      <c r="EG960" s="85">
        <v>0</v>
      </c>
      <c r="ET960" s="85">
        <v>25</v>
      </c>
      <c r="EU960" s="85">
        <v>48</v>
      </c>
      <c r="EV960" s="85">
        <v>20</v>
      </c>
      <c r="EW960" s="85">
        <v>177</v>
      </c>
      <c r="EX960" s="85">
        <v>576</v>
      </c>
      <c r="EY960" s="85">
        <v>41</v>
      </c>
      <c r="EZ960" s="85">
        <v>4</v>
      </c>
      <c r="FA960" s="85">
        <v>23</v>
      </c>
      <c r="FB960" s="85">
        <v>79</v>
      </c>
      <c r="FC960" s="85">
        <v>179</v>
      </c>
      <c r="FD960" s="85">
        <v>164</v>
      </c>
      <c r="FE960" s="85">
        <v>19</v>
      </c>
      <c r="FL960" s="86">
        <f t="shared" si="746"/>
        <v>204.89999999999986</v>
      </c>
      <c r="FM960" s="99">
        <f t="shared" si="734"/>
        <v>10</v>
      </c>
      <c r="FN960" s="99">
        <f t="shared" si="735"/>
        <v>2</v>
      </c>
      <c r="FO960" s="100">
        <f t="shared" si="736"/>
        <v>1.7</v>
      </c>
      <c r="FP960" s="100">
        <f t="shared" si="737"/>
        <v>342</v>
      </c>
      <c r="FQ960" s="101">
        <v>-0.11076923076923083</v>
      </c>
      <c r="FR960" s="101">
        <v>-0.17855271584095017</v>
      </c>
      <c r="FS960" s="101">
        <v>-8.8178345282327639E-2</v>
      </c>
      <c r="FT960" s="100" t="s">
        <v>2135</v>
      </c>
      <c r="FU960" s="100" t="s">
        <v>2372</v>
      </c>
      <c r="FV960" s="100" t="s">
        <v>2317</v>
      </c>
      <c r="FW960" s="100" t="s">
        <v>1841</v>
      </c>
      <c r="FX960" s="100" t="s">
        <v>1672</v>
      </c>
      <c r="FY960" s="100" t="s">
        <v>2372</v>
      </c>
      <c r="FZ960" s="100" t="s">
        <v>2330</v>
      </c>
      <c r="GA960" s="100" t="s">
        <v>2343</v>
      </c>
      <c r="GB960" s="100"/>
    </row>
    <row r="961" spans="1:184" hidden="1" x14ac:dyDescent="0.25">
      <c r="A961" s="32" t="s">
        <v>935</v>
      </c>
      <c r="B961" s="90" t="s">
        <v>942</v>
      </c>
      <c r="C961" s="41" t="str">
        <f>'[1]Özet tablo'!P960</f>
        <v>YOZGAT</v>
      </c>
      <c r="D961" s="41"/>
      <c r="E961" s="41"/>
      <c r="F961" s="41"/>
      <c r="G961" s="91">
        <v>18</v>
      </c>
      <c r="H961" s="91">
        <v>96</v>
      </c>
      <c r="I961" s="91">
        <v>71</v>
      </c>
      <c r="J961" s="91">
        <v>185</v>
      </c>
      <c r="K961" s="92">
        <v>17</v>
      </c>
      <c r="L961" s="92">
        <v>81</v>
      </c>
      <c r="M961" s="92">
        <v>67</v>
      </c>
      <c r="N961" s="92">
        <v>165</v>
      </c>
      <c r="O961" s="93">
        <v>35</v>
      </c>
      <c r="P961" s="40">
        <v>5</v>
      </c>
      <c r="Q961" s="94">
        <f t="shared" si="749"/>
        <v>-20</v>
      </c>
      <c r="R961" s="95">
        <f t="shared" si="750"/>
        <v>-0.10810810810810811</v>
      </c>
      <c r="S961" s="96">
        <v>163</v>
      </c>
      <c r="T961" s="96">
        <v>217</v>
      </c>
      <c r="U961" s="96">
        <v>198</v>
      </c>
      <c r="V961" s="96">
        <v>249</v>
      </c>
      <c r="W961" s="96">
        <v>415</v>
      </c>
      <c r="X961" s="96">
        <v>578</v>
      </c>
      <c r="Y961" s="73">
        <f t="shared" si="706"/>
        <v>10.429447852760736</v>
      </c>
      <c r="Z961" s="73">
        <f t="shared" si="707"/>
        <v>37.327188940092164</v>
      </c>
      <c r="AA961" s="73">
        <f t="shared" si="708"/>
        <v>48.98989898989899</v>
      </c>
      <c r="AB961" s="73">
        <f t="shared" si="709"/>
        <v>42.891566265060241</v>
      </c>
      <c r="AC961" s="73">
        <f t="shared" si="710"/>
        <v>33.737024221453289</v>
      </c>
      <c r="AD961" s="97">
        <f t="shared" si="711"/>
        <v>237</v>
      </c>
      <c r="AE961" s="40">
        <f t="shared" si="712"/>
        <v>101</v>
      </c>
      <c r="AF961" s="98">
        <v>191</v>
      </c>
      <c r="AG961" s="98">
        <v>143</v>
      </c>
      <c r="AH961" s="98">
        <v>189</v>
      </c>
      <c r="AI961" s="98">
        <v>154</v>
      </c>
      <c r="AJ961" s="98">
        <v>43</v>
      </c>
      <c r="AK961" s="98">
        <v>54</v>
      </c>
      <c r="AL961" s="76">
        <v>6</v>
      </c>
      <c r="AM961" s="76">
        <v>9</v>
      </c>
      <c r="AN961" s="77">
        <v>14</v>
      </c>
      <c r="AO961" s="77">
        <v>48</v>
      </c>
      <c r="AP961" s="77">
        <v>57</v>
      </c>
      <c r="AQ961" s="77">
        <v>0</v>
      </c>
      <c r="AR961" s="77">
        <f t="shared" si="738"/>
        <v>119</v>
      </c>
      <c r="AS961" s="77">
        <v>4</v>
      </c>
      <c r="AT961" s="78">
        <v>11</v>
      </c>
      <c r="AU961" s="79">
        <v>20</v>
      </c>
      <c r="AV961" s="80">
        <f t="shared" si="713"/>
        <v>22.558922558922561</v>
      </c>
      <c r="AW961" s="80">
        <f t="shared" si="714"/>
        <v>29.44606413994169</v>
      </c>
      <c r="AX961" s="80">
        <f t="shared" si="715"/>
        <v>34.415584415584419</v>
      </c>
      <c r="AY961" s="81">
        <f t="shared" si="716"/>
        <v>9.79020979020979</v>
      </c>
      <c r="AZ961" s="81">
        <f t="shared" si="717"/>
        <v>25.396825396825395</v>
      </c>
      <c r="BA961" s="81">
        <f t="shared" si="718"/>
        <v>44.670050761421322</v>
      </c>
      <c r="BB961" s="81">
        <f t="shared" si="719"/>
        <v>35.233160621761655</v>
      </c>
      <c r="BC961" s="81">
        <f t="shared" si="720"/>
        <v>30</v>
      </c>
      <c r="BD961" s="82">
        <f t="shared" si="739"/>
        <v>109</v>
      </c>
      <c r="BE961" s="83">
        <v>6</v>
      </c>
      <c r="BF961" s="83">
        <v>8</v>
      </c>
      <c r="BG961" s="83">
        <v>13</v>
      </c>
      <c r="BH961" s="83">
        <v>49</v>
      </c>
      <c r="BI961" s="83">
        <v>60</v>
      </c>
      <c r="BJ961" s="83">
        <v>0</v>
      </c>
      <c r="BK961" s="77">
        <f t="shared" si="740"/>
        <v>122</v>
      </c>
      <c r="BL961" s="83">
        <f t="shared" si="721"/>
        <v>6</v>
      </c>
      <c r="BM961" s="84">
        <v>9</v>
      </c>
      <c r="BN961" s="83">
        <f t="shared" si="722"/>
        <v>8</v>
      </c>
      <c r="BO961" s="83">
        <f t="shared" si="723"/>
        <v>13</v>
      </c>
      <c r="BP961" s="83">
        <f t="shared" si="724"/>
        <v>49</v>
      </c>
      <c r="BQ961" s="83">
        <f t="shared" si="725"/>
        <v>60</v>
      </c>
      <c r="BR961" s="83">
        <f t="shared" si="726"/>
        <v>0</v>
      </c>
      <c r="BS961" s="77">
        <f t="shared" si="741"/>
        <v>122</v>
      </c>
      <c r="BT961" s="83">
        <f t="shared" si="727"/>
        <v>0</v>
      </c>
      <c r="BU961" s="77"/>
      <c r="BV961" s="83">
        <f t="shared" si="728"/>
        <v>0</v>
      </c>
      <c r="BW961" s="83">
        <f t="shared" si="729"/>
        <v>0</v>
      </c>
      <c r="BX961" s="83">
        <f t="shared" si="730"/>
        <v>0</v>
      </c>
      <c r="BY961" s="83">
        <f t="shared" si="731"/>
        <v>0</v>
      </c>
      <c r="BZ961" s="83">
        <f t="shared" si="732"/>
        <v>0</v>
      </c>
      <c r="CA961" s="77">
        <f t="shared" si="742"/>
        <v>0</v>
      </c>
      <c r="CC961" s="77"/>
      <c r="CI961" s="77">
        <f t="shared" si="743"/>
        <v>0</v>
      </c>
      <c r="CP961" s="77">
        <f t="shared" si="744"/>
        <v>0</v>
      </c>
      <c r="CQ961" s="85">
        <f t="shared" si="733"/>
        <v>0</v>
      </c>
      <c r="CR961" s="77"/>
      <c r="CS961" s="85">
        <f t="shared" si="752"/>
        <v>0</v>
      </c>
      <c r="CT961" s="85">
        <f t="shared" si="753"/>
        <v>0</v>
      </c>
      <c r="CU961" s="85">
        <f t="shared" si="754"/>
        <v>0</v>
      </c>
      <c r="CV961" s="85">
        <f t="shared" si="755"/>
        <v>0</v>
      </c>
      <c r="CW961" s="85">
        <f t="shared" si="751"/>
        <v>0</v>
      </c>
      <c r="CX961" s="77">
        <f t="shared" si="745"/>
        <v>0</v>
      </c>
      <c r="ET961" s="85">
        <v>5</v>
      </c>
      <c r="EU961" s="85">
        <v>5</v>
      </c>
      <c r="EV961" s="85">
        <v>8</v>
      </c>
      <c r="EW961" s="85">
        <v>24</v>
      </c>
      <c r="EX961" s="85">
        <v>32</v>
      </c>
      <c r="EY961" s="85">
        <v>0</v>
      </c>
      <c r="EZ961" s="85">
        <v>1</v>
      </c>
      <c r="FA961" s="85">
        <v>3</v>
      </c>
      <c r="FB961" s="85">
        <v>5</v>
      </c>
      <c r="FC961" s="85">
        <v>25</v>
      </c>
      <c r="FD961" s="85">
        <v>28</v>
      </c>
      <c r="FE961" s="85">
        <v>0</v>
      </c>
      <c r="FL961" s="86">
        <f t="shared" si="746"/>
        <v>124.1</v>
      </c>
      <c r="FM961" s="99">
        <f t="shared" si="734"/>
        <v>6</v>
      </c>
      <c r="FN961" s="99">
        <f t="shared" si="735"/>
        <v>1</v>
      </c>
      <c r="FO961" s="100">
        <f t="shared" si="736"/>
        <v>1.02</v>
      </c>
      <c r="FP961" s="100">
        <f t="shared" si="737"/>
        <v>171</v>
      </c>
      <c r="FQ961" s="101">
        <v>0.29489795918367362</v>
      </c>
      <c r="FR961" s="101">
        <v>0.29137783780562881</v>
      </c>
      <c r="FS961" s="101">
        <v>0.1804071699905033</v>
      </c>
      <c r="FT961" s="100" t="s">
        <v>1871</v>
      </c>
      <c r="FU961" s="100" t="s">
        <v>1487</v>
      </c>
      <c r="FV961" s="100" t="s">
        <v>1790</v>
      </c>
      <c r="FW961" s="100" t="s">
        <v>2047</v>
      </c>
      <c r="FX961" s="100" t="s">
        <v>1575</v>
      </c>
      <c r="FY961" s="100" t="s">
        <v>2234</v>
      </c>
      <c r="FZ961" s="100" t="s">
        <v>1643</v>
      </c>
      <c r="GA961" s="100" t="s">
        <v>2000</v>
      </c>
      <c r="GB961" s="100"/>
    </row>
    <row r="962" spans="1:184" hidden="1" x14ac:dyDescent="0.25">
      <c r="A962" s="32" t="s">
        <v>935</v>
      </c>
      <c r="B962" s="90" t="s">
        <v>943</v>
      </c>
      <c r="C962" s="41" t="str">
        <f>'[1]Özet tablo'!P961</f>
        <v>YOZGAT</v>
      </c>
      <c r="D962" s="41"/>
      <c r="E962" s="41"/>
      <c r="F962" s="41"/>
      <c r="G962" s="91">
        <v>32</v>
      </c>
      <c r="H962" s="91">
        <v>134</v>
      </c>
      <c r="I962" s="91">
        <v>182</v>
      </c>
      <c r="J962" s="91">
        <v>348</v>
      </c>
      <c r="K962" s="92">
        <v>27</v>
      </c>
      <c r="L962" s="92">
        <v>91</v>
      </c>
      <c r="M962" s="92">
        <v>153</v>
      </c>
      <c r="N962" s="92">
        <v>271</v>
      </c>
      <c r="O962" s="93">
        <v>35</v>
      </c>
      <c r="P962" s="40">
        <v>26</v>
      </c>
      <c r="Q962" s="94">
        <f t="shared" si="749"/>
        <v>-77</v>
      </c>
      <c r="R962" s="95">
        <f t="shared" si="750"/>
        <v>-0.22126436781609196</v>
      </c>
      <c r="S962" s="96">
        <v>305</v>
      </c>
      <c r="T962" s="96">
        <v>453</v>
      </c>
      <c r="U962" s="96">
        <v>370</v>
      </c>
      <c r="V962" s="96">
        <v>489</v>
      </c>
      <c r="W962" s="96">
        <v>823</v>
      </c>
      <c r="X962" s="96">
        <v>1128</v>
      </c>
      <c r="Y962" s="73">
        <f t="shared" si="706"/>
        <v>8.8524590163934427</v>
      </c>
      <c r="Z962" s="73">
        <f t="shared" si="707"/>
        <v>20.088300220750551</v>
      </c>
      <c r="AA962" s="73">
        <f t="shared" si="708"/>
        <v>43.78378378378379</v>
      </c>
      <c r="AB962" s="73">
        <f t="shared" si="709"/>
        <v>30.741190765492103</v>
      </c>
      <c r="AC962" s="73">
        <f t="shared" si="710"/>
        <v>24.822695035460992</v>
      </c>
      <c r="AD962" s="97">
        <f t="shared" si="711"/>
        <v>570</v>
      </c>
      <c r="AE962" s="40">
        <f t="shared" si="712"/>
        <v>208</v>
      </c>
      <c r="AF962" s="98">
        <v>407</v>
      </c>
      <c r="AG962" s="98">
        <v>312</v>
      </c>
      <c r="AH962" s="98">
        <v>380</v>
      </c>
      <c r="AI962" s="98">
        <v>300</v>
      </c>
      <c r="AJ962" s="98">
        <v>116</v>
      </c>
      <c r="AK962" s="98">
        <v>95</v>
      </c>
      <c r="AL962" s="76">
        <v>12</v>
      </c>
      <c r="AM962" s="76">
        <v>18</v>
      </c>
      <c r="AN962" s="77">
        <v>19</v>
      </c>
      <c r="AO962" s="77">
        <v>101</v>
      </c>
      <c r="AP962" s="77">
        <v>141</v>
      </c>
      <c r="AQ962" s="77">
        <v>19</v>
      </c>
      <c r="AR962" s="77">
        <f t="shared" si="738"/>
        <v>280</v>
      </c>
      <c r="AS962" s="77">
        <v>51</v>
      </c>
      <c r="AT962" s="78">
        <v>16</v>
      </c>
      <c r="AU962" s="79">
        <v>58</v>
      </c>
      <c r="AV962" s="80">
        <f t="shared" si="713"/>
        <v>20.915032679738562</v>
      </c>
      <c r="AW962" s="80">
        <f t="shared" si="714"/>
        <v>30.882352941176471</v>
      </c>
      <c r="AX962" s="80">
        <f t="shared" si="715"/>
        <v>36.333333333333336</v>
      </c>
      <c r="AY962" s="81">
        <f t="shared" si="716"/>
        <v>6.0897435897435894</v>
      </c>
      <c r="AZ962" s="81">
        <f t="shared" si="717"/>
        <v>26.578947368421051</v>
      </c>
      <c r="BA962" s="81">
        <f t="shared" si="718"/>
        <v>51.682692307692314</v>
      </c>
      <c r="BB962" s="81">
        <f t="shared" si="719"/>
        <v>39.698492462311556</v>
      </c>
      <c r="BC962" s="81">
        <f t="shared" si="720"/>
        <v>32.142857142857146</v>
      </c>
      <c r="BD962" s="82">
        <f t="shared" si="739"/>
        <v>201</v>
      </c>
      <c r="BE962" s="83">
        <v>12</v>
      </c>
      <c r="BF962" s="83">
        <v>18</v>
      </c>
      <c r="BG962" s="83">
        <v>17</v>
      </c>
      <c r="BH962" s="83">
        <v>93</v>
      </c>
      <c r="BI962" s="83">
        <v>152</v>
      </c>
      <c r="BJ962" s="83">
        <v>5</v>
      </c>
      <c r="BK962" s="77">
        <f t="shared" si="740"/>
        <v>267</v>
      </c>
      <c r="BL962" s="83">
        <f t="shared" si="721"/>
        <v>11</v>
      </c>
      <c r="BM962" s="84">
        <v>16</v>
      </c>
      <c r="BN962" s="83">
        <f t="shared" si="722"/>
        <v>16</v>
      </c>
      <c r="BO962" s="83">
        <f t="shared" si="723"/>
        <v>17</v>
      </c>
      <c r="BP962" s="83">
        <f t="shared" si="724"/>
        <v>86</v>
      </c>
      <c r="BQ962" s="83">
        <f t="shared" si="725"/>
        <v>147</v>
      </c>
      <c r="BR962" s="83">
        <f t="shared" si="726"/>
        <v>5</v>
      </c>
      <c r="BS962" s="77">
        <f t="shared" si="741"/>
        <v>255</v>
      </c>
      <c r="BT962" s="83">
        <f t="shared" si="727"/>
        <v>0</v>
      </c>
      <c r="BU962" s="77"/>
      <c r="BV962" s="83">
        <f t="shared" si="728"/>
        <v>0</v>
      </c>
      <c r="BW962" s="83">
        <f t="shared" si="729"/>
        <v>0</v>
      </c>
      <c r="BX962" s="83">
        <f t="shared" si="730"/>
        <v>0</v>
      </c>
      <c r="BY962" s="83">
        <f t="shared" si="731"/>
        <v>0</v>
      </c>
      <c r="BZ962" s="83">
        <f t="shared" si="732"/>
        <v>0</v>
      </c>
      <c r="CA962" s="77">
        <f t="shared" si="742"/>
        <v>0</v>
      </c>
      <c r="CC962" s="77"/>
      <c r="CI962" s="77">
        <f t="shared" si="743"/>
        <v>0</v>
      </c>
      <c r="CP962" s="77">
        <f t="shared" si="744"/>
        <v>0</v>
      </c>
      <c r="CQ962" s="85">
        <f t="shared" si="733"/>
        <v>1</v>
      </c>
      <c r="CR962" s="77">
        <v>2</v>
      </c>
      <c r="CS962" s="85">
        <f t="shared" si="752"/>
        <v>2</v>
      </c>
      <c r="CT962" s="85">
        <f t="shared" si="753"/>
        <v>0</v>
      </c>
      <c r="CU962" s="85">
        <f t="shared" si="754"/>
        <v>7</v>
      </c>
      <c r="CV962" s="85">
        <f t="shared" si="755"/>
        <v>5</v>
      </c>
      <c r="CW962" s="85">
        <f t="shared" si="751"/>
        <v>0</v>
      </c>
      <c r="CX962" s="77">
        <f t="shared" si="745"/>
        <v>12</v>
      </c>
      <c r="CY962" s="85">
        <v>1</v>
      </c>
      <c r="CZ962" s="85">
        <v>2</v>
      </c>
      <c r="DA962" s="85">
        <v>0</v>
      </c>
      <c r="DB962" s="85">
        <v>7</v>
      </c>
      <c r="DC962" s="85">
        <v>5</v>
      </c>
      <c r="DD962" s="85">
        <v>0</v>
      </c>
      <c r="ET962" s="85">
        <v>9</v>
      </c>
      <c r="EU962" s="85">
        <v>11</v>
      </c>
      <c r="EV962" s="85">
        <v>5</v>
      </c>
      <c r="EW962" s="85">
        <v>47</v>
      </c>
      <c r="EX962" s="85">
        <v>109</v>
      </c>
      <c r="EY962" s="85">
        <v>4</v>
      </c>
      <c r="EZ962" s="85">
        <v>2</v>
      </c>
      <c r="FA962" s="85">
        <v>5</v>
      </c>
      <c r="FB962" s="85">
        <v>12</v>
      </c>
      <c r="FC962" s="85">
        <v>39</v>
      </c>
      <c r="FD962" s="85">
        <v>38</v>
      </c>
      <c r="FE962" s="85">
        <v>1</v>
      </c>
      <c r="FL962" s="86">
        <f t="shared" si="746"/>
        <v>198.99999999999994</v>
      </c>
      <c r="FM962" s="99">
        <f t="shared" si="734"/>
        <v>9</v>
      </c>
      <c r="FN962" s="99">
        <f t="shared" si="735"/>
        <v>1</v>
      </c>
      <c r="FO962" s="100">
        <f t="shared" si="736"/>
        <v>1.53</v>
      </c>
      <c r="FP962" s="100">
        <f t="shared" si="737"/>
        <v>171</v>
      </c>
      <c r="FQ962" s="101">
        <v>0.18084624619078424</v>
      </c>
      <c r="FR962" s="101">
        <v>-2.8275354958042279E-3</v>
      </c>
      <c r="FS962" s="101">
        <v>-8.4515503022832617E-2</v>
      </c>
      <c r="FT962" s="100" t="s">
        <v>2237</v>
      </c>
      <c r="FU962" s="100" t="s">
        <v>1471</v>
      </c>
      <c r="FV962" s="100" t="s">
        <v>2345</v>
      </c>
      <c r="FW962" s="100" t="s">
        <v>2084</v>
      </c>
      <c r="FX962" s="100" t="s">
        <v>2038</v>
      </c>
      <c r="FY962" s="100" t="s">
        <v>2292</v>
      </c>
      <c r="FZ962" s="100" t="s">
        <v>2347</v>
      </c>
      <c r="GA962" s="100" t="s">
        <v>1777</v>
      </c>
      <c r="GB962" s="100"/>
    </row>
    <row r="963" spans="1:184" hidden="1" x14ac:dyDescent="0.25">
      <c r="A963" s="32" t="s">
        <v>935</v>
      </c>
      <c r="B963" s="90" t="s">
        <v>944</v>
      </c>
      <c r="C963" s="41" t="str">
        <f>'[1]Özet tablo'!P962</f>
        <v>YOZGAT</v>
      </c>
      <c r="D963" s="41"/>
      <c r="E963" s="41"/>
      <c r="F963" s="41"/>
      <c r="G963" s="91">
        <v>50</v>
      </c>
      <c r="H963" s="91">
        <v>275</v>
      </c>
      <c r="I963" s="91">
        <v>552</v>
      </c>
      <c r="J963" s="91">
        <v>877</v>
      </c>
      <c r="K963" s="92">
        <v>59</v>
      </c>
      <c r="L963" s="92">
        <v>302</v>
      </c>
      <c r="M963" s="92">
        <v>916</v>
      </c>
      <c r="N963" s="92">
        <v>1277</v>
      </c>
      <c r="O963" s="93">
        <v>54</v>
      </c>
      <c r="P963" s="40">
        <v>106</v>
      </c>
      <c r="Q963" s="94">
        <f t="shared" si="749"/>
        <v>400</v>
      </c>
      <c r="R963" s="95">
        <f t="shared" si="750"/>
        <v>0.45610034207525657</v>
      </c>
      <c r="S963" s="96">
        <v>961</v>
      </c>
      <c r="T963" s="96">
        <v>1273</v>
      </c>
      <c r="U963" s="96">
        <v>1103</v>
      </c>
      <c r="V963" s="96">
        <v>1382</v>
      </c>
      <c r="W963" s="96">
        <v>2376</v>
      </c>
      <c r="X963" s="96">
        <v>3337</v>
      </c>
      <c r="Y963" s="73">
        <f t="shared" si="706"/>
        <v>6.1394380853277832</v>
      </c>
      <c r="Z963" s="73">
        <f t="shared" si="707"/>
        <v>23.723487824037708</v>
      </c>
      <c r="AA963" s="73">
        <f t="shared" si="708"/>
        <v>78.331822302810522</v>
      </c>
      <c r="AB963" s="73">
        <f t="shared" si="709"/>
        <v>49.074074074074076</v>
      </c>
      <c r="AC963" s="73">
        <f t="shared" si="710"/>
        <v>36.709619418639491</v>
      </c>
      <c r="AD963" s="97">
        <f t="shared" si="711"/>
        <v>1210</v>
      </c>
      <c r="AE963" s="40">
        <f t="shared" si="712"/>
        <v>239</v>
      </c>
      <c r="AF963" s="98">
        <v>1237</v>
      </c>
      <c r="AG963" s="98">
        <v>948</v>
      </c>
      <c r="AH963" s="98">
        <v>1227</v>
      </c>
      <c r="AI963" s="98">
        <v>986</v>
      </c>
      <c r="AJ963" s="98">
        <v>276</v>
      </c>
      <c r="AK963" s="98">
        <v>341</v>
      </c>
      <c r="AL963" s="76">
        <v>34</v>
      </c>
      <c r="AM963" s="76">
        <v>59</v>
      </c>
      <c r="AN963" s="77">
        <v>53</v>
      </c>
      <c r="AO963" s="77">
        <v>313</v>
      </c>
      <c r="AP963" s="77">
        <v>782</v>
      </c>
      <c r="AQ963" s="77">
        <v>29</v>
      </c>
      <c r="AR963" s="77">
        <f t="shared" si="738"/>
        <v>1177</v>
      </c>
      <c r="AS963" s="77">
        <v>130</v>
      </c>
      <c r="AT963" s="78">
        <v>31</v>
      </c>
      <c r="AU963" s="79">
        <v>92</v>
      </c>
      <c r="AV963" s="80">
        <f t="shared" si="713"/>
        <v>37.952430196483974</v>
      </c>
      <c r="AW963" s="80">
        <f t="shared" si="714"/>
        <v>44.916403072751919</v>
      </c>
      <c r="AX963" s="80">
        <f t="shared" si="715"/>
        <v>69.066937119675458</v>
      </c>
      <c r="AY963" s="81">
        <f t="shared" si="716"/>
        <v>5.590717299578059</v>
      </c>
      <c r="AZ963" s="81">
        <f t="shared" si="717"/>
        <v>25.509372453137736</v>
      </c>
      <c r="BA963" s="81">
        <f t="shared" si="718"/>
        <v>71.711568938193352</v>
      </c>
      <c r="BB963" s="81">
        <f t="shared" si="719"/>
        <v>48.935315387705906</v>
      </c>
      <c r="BC963" s="81">
        <f t="shared" si="720"/>
        <v>43.348416289592762</v>
      </c>
      <c r="BD963" s="82">
        <f t="shared" si="739"/>
        <v>357</v>
      </c>
      <c r="BE963" s="83">
        <v>34</v>
      </c>
      <c r="BF963" s="83">
        <v>59</v>
      </c>
      <c r="BG963" s="83">
        <v>51</v>
      </c>
      <c r="BH963" s="83">
        <v>269</v>
      </c>
      <c r="BI963" s="83">
        <v>823</v>
      </c>
      <c r="BJ963" s="83">
        <v>46</v>
      </c>
      <c r="BK963" s="77">
        <f t="shared" si="740"/>
        <v>1189</v>
      </c>
      <c r="BL963" s="83">
        <f t="shared" si="721"/>
        <v>32</v>
      </c>
      <c r="BM963" s="84">
        <v>53</v>
      </c>
      <c r="BN963" s="83">
        <f t="shared" si="722"/>
        <v>53</v>
      </c>
      <c r="BO963" s="83">
        <f t="shared" si="723"/>
        <v>34</v>
      </c>
      <c r="BP963" s="83">
        <f t="shared" si="724"/>
        <v>237</v>
      </c>
      <c r="BQ963" s="83">
        <f t="shared" si="725"/>
        <v>791</v>
      </c>
      <c r="BR963" s="83">
        <f t="shared" si="726"/>
        <v>44</v>
      </c>
      <c r="BS963" s="77">
        <f t="shared" si="741"/>
        <v>1106</v>
      </c>
      <c r="BT963" s="83">
        <f t="shared" si="727"/>
        <v>0</v>
      </c>
      <c r="BU963" s="77"/>
      <c r="BV963" s="83">
        <f t="shared" si="728"/>
        <v>0</v>
      </c>
      <c r="BW963" s="83">
        <f t="shared" si="729"/>
        <v>0</v>
      </c>
      <c r="BX963" s="83">
        <f t="shared" si="730"/>
        <v>0</v>
      </c>
      <c r="BY963" s="83">
        <f t="shared" si="731"/>
        <v>0</v>
      </c>
      <c r="BZ963" s="83">
        <f t="shared" si="732"/>
        <v>0</v>
      </c>
      <c r="CA963" s="77">
        <f t="shared" si="742"/>
        <v>0</v>
      </c>
      <c r="CB963" s="85">
        <v>2</v>
      </c>
      <c r="CC963" s="77">
        <v>6</v>
      </c>
      <c r="CD963" s="85">
        <v>6</v>
      </c>
      <c r="CE963" s="85">
        <v>17</v>
      </c>
      <c r="CF963" s="85">
        <v>32</v>
      </c>
      <c r="CG963" s="85">
        <v>32</v>
      </c>
      <c r="CH963" s="85">
        <v>2</v>
      </c>
      <c r="CI963" s="77">
        <f t="shared" si="743"/>
        <v>83</v>
      </c>
      <c r="CP963" s="77">
        <f t="shared" si="744"/>
        <v>0</v>
      </c>
      <c r="CQ963" s="85">
        <f t="shared" si="733"/>
        <v>0</v>
      </c>
      <c r="CR963" s="77"/>
      <c r="CS963" s="85">
        <f t="shared" si="752"/>
        <v>0</v>
      </c>
      <c r="CT963" s="85">
        <f t="shared" si="753"/>
        <v>0</v>
      </c>
      <c r="CU963" s="85">
        <f t="shared" si="754"/>
        <v>0</v>
      </c>
      <c r="CV963" s="85">
        <f t="shared" si="755"/>
        <v>0</v>
      </c>
      <c r="CW963" s="85">
        <f t="shared" si="751"/>
        <v>0</v>
      </c>
      <c r="CX963" s="77">
        <f t="shared" si="745"/>
        <v>0</v>
      </c>
      <c r="ET963" s="85">
        <v>28</v>
      </c>
      <c r="EU963" s="85">
        <v>37</v>
      </c>
      <c r="EV963" s="85">
        <v>3</v>
      </c>
      <c r="EW963" s="85">
        <v>140</v>
      </c>
      <c r="EX963" s="85">
        <v>533</v>
      </c>
      <c r="EY963" s="85">
        <v>30</v>
      </c>
      <c r="EZ963" s="85">
        <v>4</v>
      </c>
      <c r="FA963" s="85">
        <v>16</v>
      </c>
      <c r="FB963" s="85">
        <v>31</v>
      </c>
      <c r="FC963" s="85">
        <v>97</v>
      </c>
      <c r="FD963" s="85">
        <v>258</v>
      </c>
      <c r="FE963" s="85">
        <v>14</v>
      </c>
      <c r="FL963" s="86">
        <f t="shared" si="746"/>
        <v>394.09999999999991</v>
      </c>
      <c r="FM963" s="99">
        <f t="shared" si="734"/>
        <v>19</v>
      </c>
      <c r="FN963" s="99">
        <f t="shared" si="735"/>
        <v>3</v>
      </c>
      <c r="FO963" s="100">
        <f t="shared" si="736"/>
        <v>3.23</v>
      </c>
      <c r="FP963" s="100">
        <f t="shared" si="737"/>
        <v>513</v>
      </c>
      <c r="FQ963" s="101">
        <v>0.34804292929292924</v>
      </c>
      <c r="FR963" s="101">
        <v>0.11181399783633143</v>
      </c>
      <c r="FS963" s="101">
        <v>-1.4727540500735227E-3</v>
      </c>
      <c r="FT963" s="100" t="s">
        <v>2075</v>
      </c>
      <c r="FU963" s="100" t="s">
        <v>1915</v>
      </c>
      <c r="FV963" s="100" t="s">
        <v>2242</v>
      </c>
      <c r="FW963" s="100" t="s">
        <v>2102</v>
      </c>
      <c r="FX963" s="100" t="s">
        <v>1851</v>
      </c>
      <c r="FY963" s="100" t="s">
        <v>2147</v>
      </c>
      <c r="FZ963" s="100" t="s">
        <v>1420</v>
      </c>
      <c r="GA963" s="100" t="s">
        <v>2296</v>
      </c>
      <c r="GB963" s="100"/>
    </row>
    <row r="964" spans="1:184" hidden="1" x14ac:dyDescent="0.25">
      <c r="A964" s="32" t="s">
        <v>935</v>
      </c>
      <c r="B964" s="90" t="s">
        <v>945</v>
      </c>
      <c r="C964" s="41" t="str">
        <f>'[1]Özet tablo'!P963</f>
        <v>YOZGAT</v>
      </c>
      <c r="D964" s="41"/>
      <c r="E964" s="41"/>
      <c r="F964" s="41"/>
      <c r="G964" s="91">
        <v>17</v>
      </c>
      <c r="H964" s="91">
        <v>61</v>
      </c>
      <c r="I964" s="91">
        <v>115</v>
      </c>
      <c r="J964" s="91">
        <v>193</v>
      </c>
      <c r="K964" s="92">
        <v>18</v>
      </c>
      <c r="L964" s="92">
        <v>50</v>
      </c>
      <c r="M964" s="92">
        <v>117</v>
      </c>
      <c r="N964" s="92">
        <v>185</v>
      </c>
      <c r="O964" s="93">
        <v>6</v>
      </c>
      <c r="P964" s="40">
        <v>26</v>
      </c>
      <c r="Q964" s="94">
        <f t="shared" si="749"/>
        <v>-8</v>
      </c>
      <c r="R964" s="95">
        <f t="shared" si="750"/>
        <v>-4.145077720207254E-2</v>
      </c>
      <c r="S964" s="96">
        <v>154</v>
      </c>
      <c r="T964" s="96">
        <v>185</v>
      </c>
      <c r="U964" s="96">
        <v>150</v>
      </c>
      <c r="V964" s="96">
        <v>199</v>
      </c>
      <c r="W964" s="96">
        <v>335</v>
      </c>
      <c r="X964" s="96">
        <v>489</v>
      </c>
      <c r="Y964" s="73">
        <f t="shared" ref="Y964:Y974" si="756">K964/S964*100</f>
        <v>11.688311688311687</v>
      </c>
      <c r="Z964" s="73">
        <f t="shared" ref="Z964:Z974" si="757">L964/T964*100</f>
        <v>27.027027027027028</v>
      </c>
      <c r="AA964" s="73">
        <f t="shared" ref="AA964:AA974" si="758">((M964+O964)-P964)/U964*100</f>
        <v>64.666666666666657</v>
      </c>
      <c r="AB964" s="73">
        <f t="shared" ref="AB964:AB974" si="759">((L964+M964+O964)-P964)/W964*100</f>
        <v>43.880597014925371</v>
      </c>
      <c r="AC964" s="73">
        <f t="shared" ref="AC964:AC974" si="760">((N964+O964)-P964)/X964*100</f>
        <v>33.742331288343557</v>
      </c>
      <c r="AD964" s="97">
        <f t="shared" si="711"/>
        <v>188</v>
      </c>
      <c r="AE964" s="40">
        <f t="shared" si="712"/>
        <v>53</v>
      </c>
      <c r="AF964" s="98">
        <v>186</v>
      </c>
      <c r="AG964" s="98">
        <v>113</v>
      </c>
      <c r="AH964" s="98">
        <v>196</v>
      </c>
      <c r="AI964" s="98">
        <v>127</v>
      </c>
      <c r="AJ964" s="98">
        <v>48</v>
      </c>
      <c r="AK964" s="98">
        <v>36</v>
      </c>
      <c r="AL964" s="76">
        <v>7</v>
      </c>
      <c r="AM964" s="76">
        <v>12</v>
      </c>
      <c r="AN964" s="77">
        <v>18</v>
      </c>
      <c r="AO964" s="77">
        <v>68</v>
      </c>
      <c r="AP964" s="77">
        <v>92</v>
      </c>
      <c r="AQ964" s="77">
        <v>2</v>
      </c>
      <c r="AR964" s="77">
        <f t="shared" si="738"/>
        <v>180</v>
      </c>
      <c r="AS964" s="77">
        <v>27</v>
      </c>
      <c r="AT964" s="78">
        <v>4</v>
      </c>
      <c r="AU964" s="79">
        <v>17</v>
      </c>
      <c r="AV964" s="80">
        <f t="shared" si="713"/>
        <v>35.416666666666671</v>
      </c>
      <c r="AW964" s="80">
        <f t="shared" si="714"/>
        <v>41.795665634674926</v>
      </c>
      <c r="AX964" s="80">
        <f t="shared" si="715"/>
        <v>52.755905511811022</v>
      </c>
      <c r="AY964" s="81">
        <f t="shared" si="716"/>
        <v>15.929203539823009</v>
      </c>
      <c r="AZ964" s="81">
        <f t="shared" si="717"/>
        <v>34.693877551020407</v>
      </c>
      <c r="BA964" s="81">
        <f t="shared" si="718"/>
        <v>64.571428571428569</v>
      </c>
      <c r="BB964" s="81">
        <f t="shared" si="719"/>
        <v>48.787061994609168</v>
      </c>
      <c r="BC964" s="81">
        <f t="shared" si="720"/>
        <v>45.486111111111107</v>
      </c>
      <c r="BD964" s="82">
        <f t="shared" si="739"/>
        <v>62</v>
      </c>
      <c r="BE964" s="83">
        <v>7</v>
      </c>
      <c r="BF964" s="83">
        <v>12</v>
      </c>
      <c r="BG964" s="83">
        <v>19</v>
      </c>
      <c r="BH964" s="83">
        <v>67</v>
      </c>
      <c r="BI964" s="83">
        <v>104</v>
      </c>
      <c r="BJ964" s="83">
        <v>2</v>
      </c>
      <c r="BK964" s="77">
        <f t="shared" si="740"/>
        <v>192</v>
      </c>
      <c r="BL964" s="83">
        <f t="shared" si="721"/>
        <v>7</v>
      </c>
      <c r="BM964" s="84">
        <v>12</v>
      </c>
      <c r="BN964" s="83">
        <f t="shared" si="722"/>
        <v>12</v>
      </c>
      <c r="BO964" s="83">
        <f t="shared" si="723"/>
        <v>19</v>
      </c>
      <c r="BP964" s="83">
        <f t="shared" si="724"/>
        <v>67</v>
      </c>
      <c r="BQ964" s="83">
        <f t="shared" si="725"/>
        <v>104</v>
      </c>
      <c r="BR964" s="83">
        <f t="shared" si="726"/>
        <v>2</v>
      </c>
      <c r="BS964" s="77">
        <f t="shared" si="741"/>
        <v>192</v>
      </c>
      <c r="BT964" s="83">
        <f t="shared" si="727"/>
        <v>0</v>
      </c>
      <c r="BU964" s="77"/>
      <c r="BV964" s="83">
        <f t="shared" si="728"/>
        <v>0</v>
      </c>
      <c r="BW964" s="83">
        <f t="shared" si="729"/>
        <v>0</v>
      </c>
      <c r="BX964" s="83">
        <f t="shared" si="730"/>
        <v>0</v>
      </c>
      <c r="BY964" s="83">
        <f t="shared" si="731"/>
        <v>0</v>
      </c>
      <c r="BZ964" s="83">
        <f t="shared" si="732"/>
        <v>0</v>
      </c>
      <c r="CA964" s="77">
        <f t="shared" si="742"/>
        <v>0</v>
      </c>
      <c r="CC964" s="77"/>
      <c r="CI964" s="77">
        <f t="shared" si="743"/>
        <v>0</v>
      </c>
      <c r="CP964" s="77">
        <f t="shared" si="744"/>
        <v>0</v>
      </c>
      <c r="CQ964" s="85">
        <f t="shared" si="733"/>
        <v>0</v>
      </c>
      <c r="CR964" s="77"/>
      <c r="CS964" s="85">
        <f t="shared" si="752"/>
        <v>0</v>
      </c>
      <c r="CT964" s="85">
        <f t="shared" si="753"/>
        <v>0</v>
      </c>
      <c r="CU964" s="85">
        <f t="shared" si="754"/>
        <v>0</v>
      </c>
      <c r="CV964" s="85">
        <f t="shared" si="755"/>
        <v>0</v>
      </c>
      <c r="CW964" s="85">
        <f t="shared" si="751"/>
        <v>0</v>
      </c>
      <c r="CX964" s="77">
        <f t="shared" si="745"/>
        <v>0</v>
      </c>
      <c r="ET964" s="85">
        <v>6</v>
      </c>
      <c r="EU964" s="85">
        <v>8</v>
      </c>
      <c r="EV964" s="85">
        <v>2</v>
      </c>
      <c r="EW964" s="85">
        <v>35</v>
      </c>
      <c r="EX964" s="85">
        <v>85</v>
      </c>
      <c r="EY964" s="85">
        <v>2</v>
      </c>
      <c r="EZ964" s="85">
        <v>1</v>
      </c>
      <c r="FA964" s="85">
        <v>4</v>
      </c>
      <c r="FB964" s="85">
        <v>17</v>
      </c>
      <c r="FC964" s="85">
        <v>32</v>
      </c>
      <c r="FD964" s="85">
        <v>19</v>
      </c>
      <c r="FE964" s="85">
        <v>0</v>
      </c>
      <c r="FL964" s="86">
        <f t="shared" si="746"/>
        <v>60.099999999999994</v>
      </c>
      <c r="FM964" s="99">
        <f t="shared" si="734"/>
        <v>3</v>
      </c>
      <c r="FN964" s="99">
        <f t="shared" si="735"/>
        <v>0</v>
      </c>
      <c r="FO964" s="100">
        <f t="shared" si="736"/>
        <v>0.51</v>
      </c>
      <c r="FP964" s="100">
        <f t="shared" si="737"/>
        <v>0</v>
      </c>
      <c r="FQ964" s="101">
        <v>-0.27722377343438387</v>
      </c>
      <c r="FR964" s="101">
        <v>2.7456790123456649E-2</v>
      </c>
      <c r="FS964" s="101">
        <v>-1.1194029850746291E-2</v>
      </c>
      <c r="FT964" s="100" t="s">
        <v>2078</v>
      </c>
      <c r="FU964" s="100" t="s">
        <v>1570</v>
      </c>
      <c r="FV964" s="100" t="s">
        <v>2079</v>
      </c>
      <c r="FW964" s="100" t="s">
        <v>2080</v>
      </c>
      <c r="FX964" s="100" t="s">
        <v>1426</v>
      </c>
      <c r="FY964" s="100" t="s">
        <v>1615</v>
      </c>
      <c r="FZ964" s="100" t="s">
        <v>1595</v>
      </c>
      <c r="GA964" s="100" t="s">
        <v>1752</v>
      </c>
      <c r="GB964" s="100"/>
    </row>
    <row r="965" spans="1:184" hidden="1" x14ac:dyDescent="0.25">
      <c r="A965" s="32" t="s">
        <v>935</v>
      </c>
      <c r="B965" s="90" t="s">
        <v>946</v>
      </c>
      <c r="C965" s="41" t="str">
        <f>'[1]Özet tablo'!P964</f>
        <v>YOZGAT</v>
      </c>
      <c r="D965" s="41"/>
      <c r="E965" s="41"/>
      <c r="F965" s="41"/>
      <c r="G965" s="91">
        <v>11</v>
      </c>
      <c r="H965" s="91">
        <v>35</v>
      </c>
      <c r="I965" s="91">
        <v>66</v>
      </c>
      <c r="J965" s="91">
        <v>112</v>
      </c>
      <c r="K965" s="92">
        <v>34</v>
      </c>
      <c r="L965" s="92">
        <v>47</v>
      </c>
      <c r="M965" s="92">
        <v>27</v>
      </c>
      <c r="N965" s="92">
        <v>108</v>
      </c>
      <c r="O965" s="93">
        <v>6</v>
      </c>
      <c r="P965" s="40">
        <v>5</v>
      </c>
      <c r="Q965" s="94">
        <f t="shared" si="749"/>
        <v>-4</v>
      </c>
      <c r="R965" s="95">
        <f t="shared" si="750"/>
        <v>-3.5714285714285712E-2</v>
      </c>
      <c r="S965" s="96">
        <v>48</v>
      </c>
      <c r="T965" s="96">
        <v>68</v>
      </c>
      <c r="U965" s="96">
        <v>35</v>
      </c>
      <c r="V965" s="96">
        <v>52</v>
      </c>
      <c r="W965" s="96">
        <v>103</v>
      </c>
      <c r="X965" s="96">
        <v>151</v>
      </c>
      <c r="Y965" s="73">
        <f t="shared" si="756"/>
        <v>70.833333333333343</v>
      </c>
      <c r="Z965" s="73">
        <f t="shared" si="757"/>
        <v>69.117647058823522</v>
      </c>
      <c r="AA965" s="73">
        <f t="shared" si="758"/>
        <v>80</v>
      </c>
      <c r="AB965" s="73">
        <f t="shared" si="759"/>
        <v>72.815533980582529</v>
      </c>
      <c r="AC965" s="73">
        <f t="shared" si="760"/>
        <v>72.185430463576168</v>
      </c>
      <c r="AD965" s="97">
        <f t="shared" ref="AD965:AD986" si="761">W965-((L965+M965+O965)-P965)</f>
        <v>28</v>
      </c>
      <c r="AE965" s="40">
        <f t="shared" ref="AE965:AE974" si="762">U965-((M965+O965)-P965)</f>
        <v>7</v>
      </c>
      <c r="AF965" s="98">
        <v>55</v>
      </c>
      <c r="AG965" s="98">
        <v>48</v>
      </c>
      <c r="AH965" s="98">
        <v>68</v>
      </c>
      <c r="AI965" s="98">
        <v>51</v>
      </c>
      <c r="AJ965" s="98">
        <v>16</v>
      </c>
      <c r="AK965" s="98">
        <v>11</v>
      </c>
      <c r="AL965" s="76">
        <v>3</v>
      </c>
      <c r="AM965" s="76">
        <v>6</v>
      </c>
      <c r="AN965" s="77">
        <v>7</v>
      </c>
      <c r="AO965" s="77">
        <v>48</v>
      </c>
      <c r="AP965" s="77">
        <v>40</v>
      </c>
      <c r="AQ965" s="77">
        <v>0</v>
      </c>
      <c r="AR965" s="77">
        <f t="shared" si="738"/>
        <v>95</v>
      </c>
      <c r="AS965" s="77">
        <v>9</v>
      </c>
      <c r="AT965" s="78">
        <v>7</v>
      </c>
      <c r="AU965" s="79">
        <v>6</v>
      </c>
      <c r="AV965" s="80">
        <f t="shared" ref="AV965:AV973" si="763">((AN965+AP965+AQ965)-AS965)/(AG965+AI965)*100</f>
        <v>38.383838383838381</v>
      </c>
      <c r="AW965" s="80">
        <f t="shared" ref="AW965:AW973" si="764">((AO965+AP965+AQ965)-AS965)/(AI965+AH965)*100</f>
        <v>66.386554621848731</v>
      </c>
      <c r="AX965" s="80">
        <f t="shared" ref="AX965:AX973" si="765">((AP965+AQ965)-AS965)/AI965*100</f>
        <v>60.784313725490193</v>
      </c>
      <c r="AY965" s="81">
        <f t="shared" ref="AY965:AY973" si="766">AN965/AG965*100</f>
        <v>14.583333333333334</v>
      </c>
      <c r="AZ965" s="81">
        <f t="shared" ref="AZ965:AZ973" si="767">AO965/AH965*100</f>
        <v>70.588235294117652</v>
      </c>
      <c r="BA965" s="81">
        <f t="shared" ref="BA965:BA973" si="768">(AP965+AT965+AU965)/(AI965+AJ965)*100</f>
        <v>79.104477611940297</v>
      </c>
      <c r="BB965" s="81">
        <f t="shared" ref="BB965:BB973" si="769">(AP965+AT965+AU965+AO965)/(AI965+AJ965+AH965)*100</f>
        <v>74.81481481481481</v>
      </c>
      <c r="BC965" s="81">
        <f t="shared" ref="BC965:BC973" si="770">(AP965+AT965+AU965+AN965)/(AI965+AJ965+AG965)*100</f>
        <v>52.173913043478258</v>
      </c>
      <c r="BD965" s="82">
        <f t="shared" si="739"/>
        <v>14</v>
      </c>
      <c r="BE965" s="83">
        <v>3</v>
      </c>
      <c r="BF965" s="83">
        <v>6</v>
      </c>
      <c r="BG965" s="83">
        <v>4</v>
      </c>
      <c r="BH965" s="83">
        <v>48</v>
      </c>
      <c r="BI965" s="83">
        <v>45</v>
      </c>
      <c r="BJ965" s="83">
        <v>0</v>
      </c>
      <c r="BK965" s="77">
        <f t="shared" si="740"/>
        <v>97</v>
      </c>
      <c r="BL965" s="83">
        <f t="shared" ref="BL965:BL974" si="771">DP965+EH965+ET965+EZ965</f>
        <v>3</v>
      </c>
      <c r="BM965" s="84">
        <v>6</v>
      </c>
      <c r="BN965" s="83">
        <f t="shared" ref="BN965:BN974" si="772">DQ965+EI965+EU965+FA965</f>
        <v>6</v>
      </c>
      <c r="BO965" s="83">
        <f t="shared" ref="BO965:BO974" si="773">DR965+EJ965+EV965+FB965</f>
        <v>4</v>
      </c>
      <c r="BP965" s="83">
        <f t="shared" ref="BP965:BP974" si="774">DS965+EK965+EW965+FC965</f>
        <v>48</v>
      </c>
      <c r="BQ965" s="83">
        <f t="shared" ref="BQ965:BQ974" si="775">DT965+EL965+EX965+FD965</f>
        <v>45</v>
      </c>
      <c r="BR965" s="83">
        <f t="shared" ref="BR965:BR974" si="776">DU965+EM965+EY965+FE965</f>
        <v>0</v>
      </c>
      <c r="BS965" s="77">
        <f t="shared" si="741"/>
        <v>97</v>
      </c>
      <c r="BT965" s="83">
        <f t="shared" ref="BT965:BT974" si="777">DV965+EB965+EN965</f>
        <v>0</v>
      </c>
      <c r="BU965" s="77"/>
      <c r="BV965" s="83">
        <f t="shared" ref="BV965:BV974" si="778">DW965+EC965+EO965</f>
        <v>0</v>
      </c>
      <c r="BW965" s="83">
        <f t="shared" ref="BW965:BW974" si="779">DX965+ED965+EP965</f>
        <v>0</v>
      </c>
      <c r="BX965" s="83">
        <f t="shared" ref="BX965:BX974" si="780">DY965+EE965+EQ965</f>
        <v>0</v>
      </c>
      <c r="BY965" s="83">
        <f t="shared" ref="BY965:BY974" si="781">DZ965+EF965+ER965</f>
        <v>0</v>
      </c>
      <c r="BZ965" s="83">
        <f t="shared" ref="BZ965:BZ974" si="782">EA965+EG965+ES965</f>
        <v>0</v>
      </c>
      <c r="CA965" s="77">
        <f t="shared" si="742"/>
        <v>0</v>
      </c>
      <c r="CC965" s="77"/>
      <c r="CI965" s="77">
        <f t="shared" si="743"/>
        <v>0</v>
      </c>
      <c r="CP965" s="77">
        <f t="shared" si="744"/>
        <v>0</v>
      </c>
      <c r="CQ965" s="85">
        <f t="shared" ref="CQ965:CQ974" si="783">CY965+DE965+DK965+FF965</f>
        <v>0</v>
      </c>
      <c r="CR965" s="77"/>
      <c r="CS965" s="85">
        <f t="shared" si="752"/>
        <v>0</v>
      </c>
      <c r="CT965" s="85">
        <f t="shared" si="753"/>
        <v>0</v>
      </c>
      <c r="CU965" s="85">
        <f t="shared" si="754"/>
        <v>0</v>
      </c>
      <c r="CV965" s="85">
        <f t="shared" si="755"/>
        <v>0</v>
      </c>
      <c r="CW965" s="85">
        <f t="shared" si="751"/>
        <v>0</v>
      </c>
      <c r="CX965" s="77">
        <f t="shared" si="745"/>
        <v>0</v>
      </c>
      <c r="ET965" s="85">
        <v>2</v>
      </c>
      <c r="EU965" s="85">
        <v>2</v>
      </c>
      <c r="EV965" s="85">
        <v>2</v>
      </c>
      <c r="EW965" s="85">
        <v>14</v>
      </c>
      <c r="EX965" s="85">
        <v>15</v>
      </c>
      <c r="EY965" s="85">
        <v>0</v>
      </c>
      <c r="EZ965" s="85">
        <v>1</v>
      </c>
      <c r="FA965" s="85">
        <v>4</v>
      </c>
      <c r="FB965" s="85">
        <v>2</v>
      </c>
      <c r="FC965" s="85">
        <v>34</v>
      </c>
      <c r="FD965" s="85">
        <v>30</v>
      </c>
      <c r="FE965" s="85">
        <v>0</v>
      </c>
      <c r="FL965" s="86">
        <f t="shared" si="746"/>
        <v>0</v>
      </c>
      <c r="FM965" s="99">
        <f t="shared" ref="FM965:FM985" si="784">IF(FL965/20&gt;0,INT(FL965/20),0)</f>
        <v>0</v>
      </c>
      <c r="FN965" s="99">
        <f t="shared" ref="FN965:FN985" si="785">IF(FM965/5&gt;0.49,INT(FM965/5),0)</f>
        <v>0</v>
      </c>
      <c r="FO965" s="100">
        <f t="shared" ref="FO965:FO985" si="786">IF(FM965&gt;0.49,(FM965*$FO$1)/1000,0)</f>
        <v>0</v>
      </c>
      <c r="FP965" s="100">
        <f t="shared" ref="FP965:FP985" si="787">IF(FN965&gt;0.49,(FN965*$FP$1),0)</f>
        <v>0</v>
      </c>
      <c r="FQ965" s="101">
        <v>0.36289705319556076</v>
      </c>
      <c r="FR965" s="101">
        <v>9.7279629796028277E-2</v>
      </c>
      <c r="FS965" s="101">
        <v>-1.477272727272733E-2</v>
      </c>
      <c r="FT965" s="100" t="s">
        <v>1568</v>
      </c>
      <c r="FU965" s="100" t="s">
        <v>1602</v>
      </c>
      <c r="FV965" s="100" t="s">
        <v>1847</v>
      </c>
      <c r="FW965" s="100" t="s">
        <v>2257</v>
      </c>
      <c r="FX965" s="100" t="s">
        <v>2321</v>
      </c>
      <c r="FY965" s="100" t="s">
        <v>2072</v>
      </c>
      <c r="FZ965" s="100" t="s">
        <v>1553</v>
      </c>
      <c r="GA965" s="100" t="s">
        <v>1508</v>
      </c>
      <c r="GB965" s="100"/>
    </row>
    <row r="966" spans="1:184" hidden="1" x14ac:dyDescent="0.25">
      <c r="A966" s="32" t="s">
        <v>935</v>
      </c>
      <c r="B966" s="90" t="s">
        <v>947</v>
      </c>
      <c r="C966" s="41" t="str">
        <f>'[1]Özet tablo'!P965</f>
        <v>YOZGAT</v>
      </c>
      <c r="D966" s="41"/>
      <c r="E966" s="41"/>
      <c r="F966" s="41"/>
      <c r="G966" s="91">
        <v>2</v>
      </c>
      <c r="H966" s="91">
        <v>101</v>
      </c>
      <c r="I966" s="91">
        <v>309</v>
      </c>
      <c r="J966" s="91">
        <v>412</v>
      </c>
      <c r="K966" s="92">
        <v>13</v>
      </c>
      <c r="L966" s="92">
        <v>84</v>
      </c>
      <c r="M966" s="92">
        <v>368</v>
      </c>
      <c r="N966" s="92">
        <v>465</v>
      </c>
      <c r="O966" s="93">
        <v>9</v>
      </c>
      <c r="P966" s="40">
        <v>102</v>
      </c>
      <c r="Q966" s="94">
        <f t="shared" si="749"/>
        <v>53</v>
      </c>
      <c r="R966" s="95">
        <f t="shared" si="750"/>
        <v>0.12864077669902912</v>
      </c>
      <c r="S966" s="96">
        <v>369</v>
      </c>
      <c r="T966" s="96">
        <v>518</v>
      </c>
      <c r="U966" s="96">
        <v>408</v>
      </c>
      <c r="V966" s="96">
        <v>519</v>
      </c>
      <c r="W966" s="96">
        <v>926</v>
      </c>
      <c r="X966" s="96">
        <v>1295</v>
      </c>
      <c r="Y966" s="73">
        <f t="shared" si="756"/>
        <v>3.5230352303523031</v>
      </c>
      <c r="Z966" s="73">
        <f t="shared" si="757"/>
        <v>16.216216216216218</v>
      </c>
      <c r="AA966" s="73">
        <f t="shared" si="758"/>
        <v>67.401960784313729</v>
      </c>
      <c r="AB966" s="73">
        <f t="shared" si="759"/>
        <v>38.768898488120954</v>
      </c>
      <c r="AC966" s="73">
        <f t="shared" si="760"/>
        <v>28.725868725868725</v>
      </c>
      <c r="AD966" s="97">
        <f t="shared" si="761"/>
        <v>567</v>
      </c>
      <c r="AE966" s="40">
        <f t="shared" si="762"/>
        <v>133</v>
      </c>
      <c r="AF966" s="98">
        <v>482</v>
      </c>
      <c r="AG966" s="98">
        <v>359</v>
      </c>
      <c r="AH966" s="98">
        <v>480</v>
      </c>
      <c r="AI966" s="98">
        <v>402</v>
      </c>
      <c r="AJ966" s="98">
        <v>110</v>
      </c>
      <c r="AK966" s="98">
        <v>103</v>
      </c>
      <c r="AL966" s="76">
        <v>11</v>
      </c>
      <c r="AM966" s="76">
        <v>23</v>
      </c>
      <c r="AN966" s="77">
        <v>1</v>
      </c>
      <c r="AO966" s="77">
        <v>82</v>
      </c>
      <c r="AP966" s="77">
        <v>310</v>
      </c>
      <c r="AQ966" s="77">
        <v>17</v>
      </c>
      <c r="AR966" s="77">
        <f t="shared" ref="AR966:AR1029" si="788">AN966+AO966+AP966+AQ966</f>
        <v>410</v>
      </c>
      <c r="AS966" s="77">
        <v>85</v>
      </c>
      <c r="AT966" s="78">
        <v>7</v>
      </c>
      <c r="AU966" s="79">
        <v>23</v>
      </c>
      <c r="AV966" s="80">
        <f t="shared" si="763"/>
        <v>31.931668856767409</v>
      </c>
      <c r="AW966" s="80">
        <f t="shared" si="764"/>
        <v>36.734693877551024</v>
      </c>
      <c r="AX966" s="80">
        <f t="shared" si="765"/>
        <v>60.199004975124382</v>
      </c>
      <c r="AY966" s="81">
        <f t="shared" si="766"/>
        <v>0.2785515320334262</v>
      </c>
      <c r="AZ966" s="81">
        <f t="shared" si="767"/>
        <v>17.083333333333332</v>
      </c>
      <c r="BA966" s="81">
        <f t="shared" si="768"/>
        <v>66.40625</v>
      </c>
      <c r="BB966" s="81">
        <f t="shared" si="769"/>
        <v>42.54032258064516</v>
      </c>
      <c r="BC966" s="81">
        <f t="shared" si="770"/>
        <v>39.150401836969003</v>
      </c>
      <c r="BD966" s="82">
        <f t="shared" ref="BD966:BD1029" si="789">(AI966+AJ966)-(AP966+AT966+AU966)</f>
        <v>172</v>
      </c>
      <c r="BE966" s="83">
        <v>11</v>
      </c>
      <c r="BF966" s="83">
        <v>22</v>
      </c>
      <c r="BG966" s="83">
        <v>1</v>
      </c>
      <c r="BH966" s="83">
        <v>66</v>
      </c>
      <c r="BI966" s="83">
        <v>322</v>
      </c>
      <c r="BJ966" s="83">
        <v>29</v>
      </c>
      <c r="BK966" s="77">
        <f t="shared" ref="BK966:BK1029" si="790">BG966+BH966+BI966+BJ966</f>
        <v>418</v>
      </c>
      <c r="BL966" s="83">
        <f t="shared" si="771"/>
        <v>11</v>
      </c>
      <c r="BM966" s="84">
        <v>23</v>
      </c>
      <c r="BN966" s="83">
        <f t="shared" si="772"/>
        <v>22</v>
      </c>
      <c r="BO966" s="83">
        <f t="shared" si="773"/>
        <v>1</v>
      </c>
      <c r="BP966" s="83">
        <f t="shared" si="774"/>
        <v>66</v>
      </c>
      <c r="BQ966" s="83">
        <f t="shared" si="775"/>
        <v>322</v>
      </c>
      <c r="BR966" s="83">
        <f t="shared" si="776"/>
        <v>29</v>
      </c>
      <c r="BS966" s="77">
        <f t="shared" ref="BS966:BS1029" si="791">BO966+BP966+BQ966+BR966</f>
        <v>418</v>
      </c>
      <c r="BT966" s="83">
        <f t="shared" si="777"/>
        <v>0</v>
      </c>
      <c r="BU966" s="77"/>
      <c r="BV966" s="83">
        <f t="shared" si="778"/>
        <v>0</v>
      </c>
      <c r="BW966" s="83">
        <f t="shared" si="779"/>
        <v>0</v>
      </c>
      <c r="BX966" s="83">
        <f t="shared" si="780"/>
        <v>0</v>
      </c>
      <c r="BY966" s="83">
        <f t="shared" si="781"/>
        <v>0</v>
      </c>
      <c r="BZ966" s="83">
        <f t="shared" si="782"/>
        <v>0</v>
      </c>
      <c r="CA966" s="77">
        <f t="shared" ref="CA966:CA1029" si="792">BW966+BX966+BY966+BZ966</f>
        <v>0</v>
      </c>
      <c r="CC966" s="77"/>
      <c r="CI966" s="77">
        <f t="shared" ref="CI966:CI1029" si="793">CE966+CF966+CG966+CH966</f>
        <v>0</v>
      </c>
      <c r="CP966" s="77">
        <f t="shared" ref="CP966:CP1029" si="794">CL966+CM966+CN966+CO966</f>
        <v>0</v>
      </c>
      <c r="CQ966" s="85">
        <f t="shared" si="783"/>
        <v>0</v>
      </c>
      <c r="CR966" s="77"/>
      <c r="CS966" s="85">
        <f t="shared" si="752"/>
        <v>0</v>
      </c>
      <c r="CT966" s="85">
        <f t="shared" si="753"/>
        <v>0</v>
      </c>
      <c r="CU966" s="85">
        <f t="shared" si="754"/>
        <v>0</v>
      </c>
      <c r="CV966" s="85">
        <f t="shared" si="755"/>
        <v>0</v>
      </c>
      <c r="CW966" s="85">
        <f t="shared" si="751"/>
        <v>0</v>
      </c>
      <c r="CX966" s="77">
        <f t="shared" ref="CX966:CX1029" si="795">CT966+CU966+CV966+CW966</f>
        <v>0</v>
      </c>
      <c r="ET966" s="85">
        <v>11</v>
      </c>
      <c r="EU966" s="85">
        <v>22</v>
      </c>
      <c r="EV966" s="85">
        <v>1</v>
      </c>
      <c r="EW966" s="85">
        <v>66</v>
      </c>
      <c r="EX966" s="85">
        <v>322</v>
      </c>
      <c r="EY966" s="85">
        <v>29</v>
      </c>
      <c r="FL966" s="86">
        <f t="shared" ref="FL966:FL1029" si="796">IF(((AH966+AI966)*0.7)-(AO966+AP966+AQ966+AT966)&gt;0,((AH966+AI966)*0.7)-(AO966+AP966+AQ966+AT966),0)</f>
        <v>201.39999999999998</v>
      </c>
      <c r="FM966" s="99">
        <f t="shared" si="784"/>
        <v>10</v>
      </c>
      <c r="FN966" s="99">
        <f t="shared" si="785"/>
        <v>2</v>
      </c>
      <c r="FO966" s="100">
        <f t="shared" si="786"/>
        <v>1.7</v>
      </c>
      <c r="FP966" s="100">
        <f t="shared" si="787"/>
        <v>342</v>
      </c>
      <c r="FQ966" s="101">
        <v>0.48609117269572666</v>
      </c>
      <c r="FR966" s="101">
        <v>0.23407447919953459</v>
      </c>
      <c r="FS966" s="101">
        <v>0.2639403826190122</v>
      </c>
      <c r="FT966" s="100" t="s">
        <v>1446</v>
      </c>
      <c r="FU966" s="100" t="s">
        <v>1703</v>
      </c>
      <c r="FV966" s="100" t="s">
        <v>1721</v>
      </c>
      <c r="FW966" s="100" t="s">
        <v>1789</v>
      </c>
      <c r="FX966" s="100" t="s">
        <v>2371</v>
      </c>
      <c r="FY966" s="100" t="s">
        <v>1473</v>
      </c>
      <c r="FZ966" s="100" t="s">
        <v>2211</v>
      </c>
      <c r="GA966" s="100" t="s">
        <v>1468</v>
      </c>
      <c r="GB966" s="100"/>
    </row>
    <row r="967" spans="1:184" hidden="1" x14ac:dyDescent="0.25">
      <c r="A967" s="32" t="s">
        <v>948</v>
      </c>
      <c r="B967" s="90" t="s">
        <v>949</v>
      </c>
      <c r="C967" s="41" t="str">
        <f>'[1]Özet tablo'!P966</f>
        <v>ZONGULDAK</v>
      </c>
      <c r="D967" s="41"/>
      <c r="E967" s="41"/>
      <c r="F967" s="41"/>
      <c r="G967" s="113">
        <v>46</v>
      </c>
      <c r="H967" s="113">
        <v>163</v>
      </c>
      <c r="I967" s="113">
        <v>266</v>
      </c>
      <c r="J967" s="113">
        <v>475</v>
      </c>
      <c r="K967" s="114">
        <v>39</v>
      </c>
      <c r="L967" s="114">
        <v>127</v>
      </c>
      <c r="M967" s="114">
        <v>246</v>
      </c>
      <c r="N967" s="114">
        <v>412</v>
      </c>
      <c r="O967" s="115">
        <v>32</v>
      </c>
      <c r="P967" s="116">
        <v>58</v>
      </c>
      <c r="Q967" s="117">
        <f t="shared" si="749"/>
        <v>-63</v>
      </c>
      <c r="R967" s="111">
        <f t="shared" si="750"/>
        <v>-0.13263157894736843</v>
      </c>
      <c r="S967" s="118">
        <v>471</v>
      </c>
      <c r="T967" s="118">
        <v>633</v>
      </c>
      <c r="U967" s="118">
        <v>467</v>
      </c>
      <c r="V967" s="118">
        <v>656</v>
      </c>
      <c r="W967" s="118">
        <v>1100</v>
      </c>
      <c r="X967" s="118">
        <v>1571</v>
      </c>
      <c r="Y967" s="73">
        <f t="shared" si="756"/>
        <v>8.2802547770700627</v>
      </c>
      <c r="Z967" s="73">
        <f t="shared" si="757"/>
        <v>20.063191153238545</v>
      </c>
      <c r="AA967" s="73">
        <f t="shared" si="758"/>
        <v>47.109207708779444</v>
      </c>
      <c r="AB967" s="73">
        <f t="shared" si="759"/>
        <v>31.545454545454543</v>
      </c>
      <c r="AC967" s="73">
        <f t="shared" si="760"/>
        <v>24.570337364735835</v>
      </c>
      <c r="AD967" s="112">
        <f t="shared" si="761"/>
        <v>753</v>
      </c>
      <c r="AE967" s="116">
        <f t="shared" si="762"/>
        <v>247</v>
      </c>
      <c r="AF967" s="98">
        <v>631</v>
      </c>
      <c r="AG967" s="98">
        <v>477</v>
      </c>
      <c r="AH967" s="98">
        <v>620</v>
      </c>
      <c r="AI967" s="98">
        <v>432</v>
      </c>
      <c r="AJ967" s="98">
        <v>181</v>
      </c>
      <c r="AK967" s="98">
        <v>148</v>
      </c>
      <c r="AL967" s="76">
        <v>16</v>
      </c>
      <c r="AM967" s="76">
        <v>20</v>
      </c>
      <c r="AN967" s="77">
        <v>33</v>
      </c>
      <c r="AO967" s="77">
        <v>115</v>
      </c>
      <c r="AP967" s="77">
        <v>294</v>
      </c>
      <c r="AQ967" s="77">
        <v>10</v>
      </c>
      <c r="AR967" s="77">
        <f t="shared" si="788"/>
        <v>452</v>
      </c>
      <c r="AS967" s="77">
        <v>87</v>
      </c>
      <c r="AT967" s="78">
        <v>15</v>
      </c>
      <c r="AU967" s="79">
        <v>56</v>
      </c>
      <c r="AV967" s="80">
        <f t="shared" si="763"/>
        <v>27.502750275027505</v>
      </c>
      <c r="AW967" s="80">
        <f t="shared" si="764"/>
        <v>31.558935361216729</v>
      </c>
      <c r="AX967" s="80">
        <f t="shared" si="765"/>
        <v>50.231481481481474</v>
      </c>
      <c r="AY967" s="81">
        <f t="shared" si="766"/>
        <v>6.9182389937106921</v>
      </c>
      <c r="AZ967" s="81">
        <f t="shared" si="767"/>
        <v>18.548387096774192</v>
      </c>
      <c r="BA967" s="81">
        <f t="shared" si="768"/>
        <v>59.54323001631321</v>
      </c>
      <c r="BB967" s="81">
        <f t="shared" si="769"/>
        <v>38.929440389294406</v>
      </c>
      <c r="BC967" s="81">
        <f t="shared" si="770"/>
        <v>36.513761467889907</v>
      </c>
      <c r="BD967" s="82">
        <f t="shared" si="789"/>
        <v>248</v>
      </c>
      <c r="BE967" s="83">
        <v>18</v>
      </c>
      <c r="BF967" s="83">
        <v>29</v>
      </c>
      <c r="BG967" s="83">
        <v>26</v>
      </c>
      <c r="BH967" s="83">
        <v>126</v>
      </c>
      <c r="BI967" s="83">
        <v>312</v>
      </c>
      <c r="BJ967" s="83">
        <v>17</v>
      </c>
      <c r="BK967" s="77">
        <f t="shared" si="790"/>
        <v>481</v>
      </c>
      <c r="BL967" s="83">
        <f t="shared" si="771"/>
        <v>16</v>
      </c>
      <c r="BM967" s="84">
        <v>20</v>
      </c>
      <c r="BN967" s="83">
        <f t="shared" si="772"/>
        <v>27</v>
      </c>
      <c r="BO967" s="83">
        <f t="shared" si="773"/>
        <v>25</v>
      </c>
      <c r="BP967" s="83">
        <f t="shared" si="774"/>
        <v>116</v>
      </c>
      <c r="BQ967" s="83">
        <f t="shared" si="775"/>
        <v>295</v>
      </c>
      <c r="BR967" s="83">
        <f t="shared" si="776"/>
        <v>17</v>
      </c>
      <c r="BS967" s="77">
        <f t="shared" si="791"/>
        <v>453</v>
      </c>
      <c r="BT967" s="83">
        <f t="shared" si="777"/>
        <v>0</v>
      </c>
      <c r="BU967" s="77"/>
      <c r="BV967" s="83">
        <f t="shared" si="778"/>
        <v>0</v>
      </c>
      <c r="BW967" s="83">
        <f t="shared" si="779"/>
        <v>0</v>
      </c>
      <c r="BX967" s="83">
        <f t="shared" si="780"/>
        <v>0</v>
      </c>
      <c r="BY967" s="83">
        <f t="shared" si="781"/>
        <v>0</v>
      </c>
      <c r="BZ967" s="83">
        <f t="shared" si="782"/>
        <v>0</v>
      </c>
      <c r="CA967" s="77">
        <f t="shared" si="792"/>
        <v>0</v>
      </c>
      <c r="CC967" s="77"/>
      <c r="CI967" s="77">
        <f t="shared" si="793"/>
        <v>0</v>
      </c>
      <c r="CP967" s="77">
        <f t="shared" si="794"/>
        <v>0</v>
      </c>
      <c r="CQ967" s="85">
        <f t="shared" si="783"/>
        <v>2</v>
      </c>
      <c r="CR967" s="77"/>
      <c r="CS967" s="85">
        <f t="shared" si="752"/>
        <v>2</v>
      </c>
      <c r="CT967" s="85">
        <f t="shared" si="753"/>
        <v>1</v>
      </c>
      <c r="CU967" s="85">
        <f t="shared" si="754"/>
        <v>10</v>
      </c>
      <c r="CV967" s="85">
        <f t="shared" si="755"/>
        <v>17</v>
      </c>
      <c r="CW967" s="85">
        <f t="shared" si="751"/>
        <v>0</v>
      </c>
      <c r="CX967" s="77">
        <f t="shared" si="795"/>
        <v>28</v>
      </c>
      <c r="CY967" s="85">
        <v>2</v>
      </c>
      <c r="CZ967" s="85">
        <v>2</v>
      </c>
      <c r="DA967" s="85">
        <v>1</v>
      </c>
      <c r="DB967" s="85">
        <v>10</v>
      </c>
      <c r="DC967" s="85">
        <v>17</v>
      </c>
      <c r="DD967" s="85">
        <v>0</v>
      </c>
      <c r="ET967" s="85">
        <v>15</v>
      </c>
      <c r="EU967" s="85">
        <v>22</v>
      </c>
      <c r="EV967" s="85">
        <v>11</v>
      </c>
      <c r="EW967" s="85">
        <v>79</v>
      </c>
      <c r="EX967" s="85">
        <v>262</v>
      </c>
      <c r="EY967" s="85">
        <v>13</v>
      </c>
      <c r="EZ967" s="85">
        <v>1</v>
      </c>
      <c r="FA967" s="85">
        <v>5</v>
      </c>
      <c r="FB967" s="85">
        <v>14</v>
      </c>
      <c r="FC967" s="85">
        <v>37</v>
      </c>
      <c r="FD967" s="85">
        <v>33</v>
      </c>
      <c r="FE967" s="85">
        <v>4</v>
      </c>
      <c r="FL967" s="86">
        <f t="shared" si="796"/>
        <v>302.39999999999998</v>
      </c>
      <c r="FM967" s="119">
        <f t="shared" si="784"/>
        <v>15</v>
      </c>
      <c r="FN967" s="119">
        <f t="shared" si="785"/>
        <v>3</v>
      </c>
      <c r="FO967" s="88">
        <f t="shared" si="786"/>
        <v>2.5499999999999998</v>
      </c>
      <c r="FP967" s="88">
        <f t="shared" si="787"/>
        <v>513</v>
      </c>
      <c r="FQ967" s="89">
        <v>0.15542621205073101</v>
      </c>
      <c r="FR967" s="89">
        <v>2.1858786374915513E-2</v>
      </c>
      <c r="FS967" s="89">
        <v>-3.0577886196891609E-2</v>
      </c>
      <c r="FT967" s="88" t="s">
        <v>2141</v>
      </c>
      <c r="FU967" s="88" t="s">
        <v>2264</v>
      </c>
      <c r="FV967" s="88" t="s">
        <v>2290</v>
      </c>
      <c r="FW967" s="88" t="s">
        <v>2267</v>
      </c>
      <c r="FX967" s="88" t="s">
        <v>2363</v>
      </c>
      <c r="FY967" s="88" t="s">
        <v>2269</v>
      </c>
      <c r="FZ967" s="88" t="s">
        <v>2267</v>
      </c>
      <c r="GA967" s="88" t="s">
        <v>1940</v>
      </c>
      <c r="GB967" s="88"/>
    </row>
    <row r="968" spans="1:184" hidden="1" x14ac:dyDescent="0.25">
      <c r="A968" s="32" t="s">
        <v>948</v>
      </c>
      <c r="B968" s="90" t="s">
        <v>950</v>
      </c>
      <c r="C968" s="41" t="str">
        <f>'[1]Özet tablo'!P967</f>
        <v>ZONGULDAK</v>
      </c>
      <c r="D968" s="41"/>
      <c r="E968" s="41"/>
      <c r="F968" s="41"/>
      <c r="G968" s="91">
        <v>61</v>
      </c>
      <c r="H968" s="91">
        <v>357</v>
      </c>
      <c r="I968" s="91">
        <v>498</v>
      </c>
      <c r="J968" s="91">
        <v>916</v>
      </c>
      <c r="K968" s="92">
        <v>52</v>
      </c>
      <c r="L968" s="92">
        <v>296</v>
      </c>
      <c r="M968" s="92">
        <v>522</v>
      </c>
      <c r="N968" s="92">
        <v>870</v>
      </c>
      <c r="O968" s="93">
        <v>82</v>
      </c>
      <c r="P968" s="40">
        <v>94</v>
      </c>
      <c r="Q968" s="94">
        <f t="shared" si="749"/>
        <v>-46</v>
      </c>
      <c r="R968" s="95">
        <f t="shared" si="750"/>
        <v>-5.0218340611353711E-2</v>
      </c>
      <c r="S968" s="96">
        <v>679</v>
      </c>
      <c r="T968" s="96">
        <v>1072</v>
      </c>
      <c r="U968" s="96">
        <v>796</v>
      </c>
      <c r="V968" s="96">
        <v>1047</v>
      </c>
      <c r="W968" s="96">
        <v>1868</v>
      </c>
      <c r="X968" s="96">
        <v>2547</v>
      </c>
      <c r="Y968" s="73">
        <f t="shared" si="756"/>
        <v>7.6583210603829164</v>
      </c>
      <c r="Z968" s="73">
        <f t="shared" si="757"/>
        <v>27.611940298507463</v>
      </c>
      <c r="AA968" s="73">
        <f t="shared" si="758"/>
        <v>64.070351758793976</v>
      </c>
      <c r="AB968" s="73">
        <f t="shared" si="759"/>
        <v>43.147751605995715</v>
      </c>
      <c r="AC968" s="73">
        <f t="shared" si="760"/>
        <v>33.686690223792695</v>
      </c>
      <c r="AD968" s="97">
        <f t="shared" si="761"/>
        <v>1062</v>
      </c>
      <c r="AE968" s="40">
        <f t="shared" si="762"/>
        <v>286</v>
      </c>
      <c r="AF968" s="98">
        <v>954</v>
      </c>
      <c r="AG968" s="98">
        <v>758</v>
      </c>
      <c r="AH968" s="98">
        <v>919</v>
      </c>
      <c r="AI968" s="98">
        <v>815</v>
      </c>
      <c r="AJ968" s="98">
        <v>246</v>
      </c>
      <c r="AK968" s="98">
        <v>241</v>
      </c>
      <c r="AL968" s="76">
        <v>35</v>
      </c>
      <c r="AM968" s="76">
        <v>49</v>
      </c>
      <c r="AN968" s="77">
        <v>49</v>
      </c>
      <c r="AO968" s="77">
        <v>214</v>
      </c>
      <c r="AP968" s="77">
        <v>496</v>
      </c>
      <c r="AQ968" s="77">
        <v>5</v>
      </c>
      <c r="AR968" s="77">
        <f t="shared" si="788"/>
        <v>764</v>
      </c>
      <c r="AS968" s="77">
        <v>81</v>
      </c>
      <c r="AT968" s="78">
        <v>48</v>
      </c>
      <c r="AU968" s="79">
        <v>115</v>
      </c>
      <c r="AV968" s="80">
        <f t="shared" si="763"/>
        <v>29.815638906547999</v>
      </c>
      <c r="AW968" s="80">
        <f t="shared" si="764"/>
        <v>36.562860438292965</v>
      </c>
      <c r="AX968" s="80">
        <f t="shared" si="765"/>
        <v>51.533742331288344</v>
      </c>
      <c r="AY968" s="81">
        <f t="shared" si="766"/>
        <v>6.4643799472295509</v>
      </c>
      <c r="AZ968" s="81">
        <f t="shared" si="767"/>
        <v>23.286180631120786</v>
      </c>
      <c r="BA968" s="81">
        <f t="shared" si="768"/>
        <v>62.111215834118759</v>
      </c>
      <c r="BB968" s="81">
        <f t="shared" si="769"/>
        <v>44.090909090909093</v>
      </c>
      <c r="BC968" s="81">
        <f t="shared" si="770"/>
        <v>38.922484881803186</v>
      </c>
      <c r="BD968" s="82">
        <f t="shared" si="789"/>
        <v>402</v>
      </c>
      <c r="BE968" s="83">
        <v>50</v>
      </c>
      <c r="BF968" s="83">
        <v>68</v>
      </c>
      <c r="BG968" s="83">
        <v>53</v>
      </c>
      <c r="BH968" s="83">
        <v>300</v>
      </c>
      <c r="BI968" s="83">
        <v>601</v>
      </c>
      <c r="BJ968" s="83">
        <v>15</v>
      </c>
      <c r="BK968" s="77">
        <f t="shared" si="790"/>
        <v>969</v>
      </c>
      <c r="BL968" s="83">
        <f t="shared" si="771"/>
        <v>33</v>
      </c>
      <c r="BM968" s="84">
        <v>46</v>
      </c>
      <c r="BN968" s="83">
        <f t="shared" si="772"/>
        <v>49</v>
      </c>
      <c r="BO968" s="83">
        <f t="shared" si="773"/>
        <v>41</v>
      </c>
      <c r="BP968" s="83">
        <f t="shared" si="774"/>
        <v>183</v>
      </c>
      <c r="BQ968" s="83">
        <f t="shared" si="775"/>
        <v>495</v>
      </c>
      <c r="BR968" s="83">
        <f t="shared" si="776"/>
        <v>13</v>
      </c>
      <c r="BS968" s="77">
        <f t="shared" si="791"/>
        <v>732</v>
      </c>
      <c r="BT968" s="83">
        <f t="shared" si="777"/>
        <v>1</v>
      </c>
      <c r="BU968" s="77">
        <v>3</v>
      </c>
      <c r="BV968" s="83">
        <f t="shared" si="778"/>
        <v>3</v>
      </c>
      <c r="BW968" s="83">
        <f t="shared" si="779"/>
        <v>5</v>
      </c>
      <c r="BX968" s="83">
        <f t="shared" si="780"/>
        <v>8</v>
      </c>
      <c r="BY968" s="83">
        <f t="shared" si="781"/>
        <v>28</v>
      </c>
      <c r="BZ968" s="83">
        <f t="shared" si="782"/>
        <v>1</v>
      </c>
      <c r="CA968" s="77">
        <f t="shared" si="792"/>
        <v>42</v>
      </c>
      <c r="CC968" s="77"/>
      <c r="CI968" s="77">
        <f t="shared" si="793"/>
        <v>0</v>
      </c>
      <c r="CP968" s="77">
        <f t="shared" si="794"/>
        <v>0</v>
      </c>
      <c r="CQ968" s="85">
        <f t="shared" si="783"/>
        <v>16</v>
      </c>
      <c r="CR968" s="77"/>
      <c r="CS968" s="85">
        <f t="shared" si="752"/>
        <v>16</v>
      </c>
      <c r="CT968" s="85">
        <f t="shared" si="753"/>
        <v>7</v>
      </c>
      <c r="CU968" s="85">
        <f t="shared" si="754"/>
        <v>109</v>
      </c>
      <c r="CV968" s="85">
        <f t="shared" si="755"/>
        <v>78</v>
      </c>
      <c r="CW968" s="85">
        <f t="shared" si="751"/>
        <v>1</v>
      </c>
      <c r="CX968" s="77">
        <f t="shared" si="795"/>
        <v>195</v>
      </c>
      <c r="CY968" s="85">
        <v>16</v>
      </c>
      <c r="CZ968" s="85">
        <v>16</v>
      </c>
      <c r="DA968" s="85">
        <v>7</v>
      </c>
      <c r="DB968" s="85">
        <v>109</v>
      </c>
      <c r="DC968" s="85">
        <v>78</v>
      </c>
      <c r="DD968" s="85">
        <v>1</v>
      </c>
      <c r="DV968" s="85">
        <v>1</v>
      </c>
      <c r="DW968" s="85">
        <v>3</v>
      </c>
      <c r="DX968" s="85">
        <v>5</v>
      </c>
      <c r="DY968" s="85">
        <v>8</v>
      </c>
      <c r="DZ968" s="85">
        <v>28</v>
      </c>
      <c r="EA968" s="85">
        <v>1</v>
      </c>
      <c r="ET968" s="85">
        <v>29</v>
      </c>
      <c r="EU968" s="85">
        <v>36</v>
      </c>
      <c r="EV968" s="85">
        <v>18</v>
      </c>
      <c r="EW968" s="85">
        <v>118</v>
      </c>
      <c r="EX968" s="85">
        <v>388</v>
      </c>
      <c r="EY968" s="85">
        <v>4</v>
      </c>
      <c r="EZ968" s="85">
        <v>4</v>
      </c>
      <c r="FA968" s="85">
        <v>13</v>
      </c>
      <c r="FB968" s="85">
        <v>23</v>
      </c>
      <c r="FC968" s="85">
        <v>65</v>
      </c>
      <c r="FD968" s="85">
        <v>107</v>
      </c>
      <c r="FE968" s="85">
        <v>9</v>
      </c>
      <c r="FL968" s="86">
        <f t="shared" si="796"/>
        <v>450.79999999999995</v>
      </c>
      <c r="FM968" s="99">
        <f t="shared" si="784"/>
        <v>22</v>
      </c>
      <c r="FN968" s="99">
        <f t="shared" si="785"/>
        <v>4</v>
      </c>
      <c r="FO968" s="100">
        <f t="shared" si="786"/>
        <v>3.74</v>
      </c>
      <c r="FP968" s="100">
        <f t="shared" si="787"/>
        <v>684</v>
      </c>
      <c r="FQ968" s="101">
        <v>0.62556263569449089</v>
      </c>
      <c r="FR968" s="101">
        <v>0.24351346344546526</v>
      </c>
      <c r="FS968" s="101">
        <v>0.22764743183259373</v>
      </c>
      <c r="FT968" s="100" t="s">
        <v>1474</v>
      </c>
      <c r="FU968" s="100" t="s">
        <v>1599</v>
      </c>
      <c r="FV968" s="100" t="s">
        <v>1868</v>
      </c>
      <c r="FW968" s="100" t="s">
        <v>1901</v>
      </c>
      <c r="FX968" s="100" t="s">
        <v>1937</v>
      </c>
      <c r="FY968" s="100" t="s">
        <v>1881</v>
      </c>
      <c r="FZ968" s="100" t="s">
        <v>2086</v>
      </c>
      <c r="GA968" s="100" t="s">
        <v>1861</v>
      </c>
      <c r="GB968" s="100"/>
    </row>
    <row r="969" spans="1:184" hidden="1" x14ac:dyDescent="0.25">
      <c r="A969" s="32" t="s">
        <v>948</v>
      </c>
      <c r="B969" s="90" t="s">
        <v>951</v>
      </c>
      <c r="C969" s="41" t="str">
        <f>'[1]Özet tablo'!P968</f>
        <v>ZONGULDAK</v>
      </c>
      <c r="D969" s="41"/>
      <c r="E969" s="41"/>
      <c r="F969" s="41"/>
      <c r="G969" s="91">
        <v>23</v>
      </c>
      <c r="H969" s="91">
        <v>81</v>
      </c>
      <c r="I969" s="91">
        <v>259</v>
      </c>
      <c r="J969" s="91">
        <v>363</v>
      </c>
      <c r="K969" s="92">
        <v>24</v>
      </c>
      <c r="L969" s="92">
        <v>89</v>
      </c>
      <c r="M969" s="92">
        <v>307</v>
      </c>
      <c r="N969" s="92">
        <v>420</v>
      </c>
      <c r="O969" s="93">
        <v>10</v>
      </c>
      <c r="P969" s="40">
        <v>68</v>
      </c>
      <c r="Q969" s="94">
        <f t="shared" si="749"/>
        <v>57</v>
      </c>
      <c r="R969" s="95">
        <f t="shared" si="750"/>
        <v>0.15702479338842976</v>
      </c>
      <c r="S969" s="96">
        <v>459</v>
      </c>
      <c r="T969" s="96">
        <v>515</v>
      </c>
      <c r="U969" s="96">
        <v>432</v>
      </c>
      <c r="V969" s="96">
        <v>542</v>
      </c>
      <c r="W969" s="96">
        <v>947</v>
      </c>
      <c r="X969" s="96">
        <v>1406</v>
      </c>
      <c r="Y969" s="73">
        <f t="shared" si="756"/>
        <v>5.2287581699346406</v>
      </c>
      <c r="Z969" s="73">
        <f t="shared" si="757"/>
        <v>17.281553398058254</v>
      </c>
      <c r="AA969" s="73">
        <f t="shared" si="758"/>
        <v>57.638888888888886</v>
      </c>
      <c r="AB969" s="73">
        <f t="shared" si="759"/>
        <v>35.691657866948255</v>
      </c>
      <c r="AC969" s="73">
        <f t="shared" si="760"/>
        <v>25.746799431009958</v>
      </c>
      <c r="AD969" s="97">
        <f t="shared" si="761"/>
        <v>609</v>
      </c>
      <c r="AE969" s="40">
        <f t="shared" si="762"/>
        <v>183</v>
      </c>
      <c r="AF969" s="98">
        <v>581</v>
      </c>
      <c r="AG969" s="98">
        <v>426</v>
      </c>
      <c r="AH969" s="98">
        <v>573</v>
      </c>
      <c r="AI969" s="98">
        <v>400</v>
      </c>
      <c r="AJ969" s="98">
        <v>113</v>
      </c>
      <c r="AK969" s="98">
        <v>125</v>
      </c>
      <c r="AL969" s="76">
        <v>13</v>
      </c>
      <c r="AM969" s="76">
        <v>22</v>
      </c>
      <c r="AN969" s="77">
        <v>30</v>
      </c>
      <c r="AO969" s="77">
        <v>119</v>
      </c>
      <c r="AP969" s="77">
        <v>332</v>
      </c>
      <c r="AQ969" s="77">
        <v>25</v>
      </c>
      <c r="AR969" s="77">
        <f t="shared" si="788"/>
        <v>506</v>
      </c>
      <c r="AS969" s="77">
        <v>93</v>
      </c>
      <c r="AT969" s="78">
        <v>7</v>
      </c>
      <c r="AU969" s="79">
        <v>24</v>
      </c>
      <c r="AV969" s="80">
        <f t="shared" si="763"/>
        <v>35.593220338983052</v>
      </c>
      <c r="AW969" s="80">
        <f t="shared" si="764"/>
        <v>39.36279547790339</v>
      </c>
      <c r="AX969" s="80">
        <f t="shared" si="765"/>
        <v>66</v>
      </c>
      <c r="AY969" s="81">
        <f t="shared" si="766"/>
        <v>7.042253521126761</v>
      </c>
      <c r="AZ969" s="81">
        <f t="shared" si="767"/>
        <v>20.767888307155321</v>
      </c>
      <c r="BA969" s="81">
        <f t="shared" si="768"/>
        <v>70.760233918128662</v>
      </c>
      <c r="BB969" s="81">
        <f t="shared" si="769"/>
        <v>44.383057090239411</v>
      </c>
      <c r="BC969" s="81">
        <f t="shared" si="770"/>
        <v>41.853035143769965</v>
      </c>
      <c r="BD969" s="82">
        <f t="shared" si="789"/>
        <v>150</v>
      </c>
      <c r="BE969" s="83">
        <v>13</v>
      </c>
      <c r="BF969" s="83">
        <v>27</v>
      </c>
      <c r="BG969" s="83">
        <v>26</v>
      </c>
      <c r="BH969" s="83">
        <v>104</v>
      </c>
      <c r="BI969" s="83">
        <v>329</v>
      </c>
      <c r="BJ969" s="83">
        <v>40</v>
      </c>
      <c r="BK969" s="77">
        <f t="shared" si="790"/>
        <v>499</v>
      </c>
      <c r="BL969" s="83">
        <f t="shared" si="771"/>
        <v>10</v>
      </c>
      <c r="BM969" s="84">
        <v>17</v>
      </c>
      <c r="BN969" s="83">
        <f t="shared" si="772"/>
        <v>22</v>
      </c>
      <c r="BO969" s="83">
        <f t="shared" si="773"/>
        <v>15</v>
      </c>
      <c r="BP969" s="83">
        <f t="shared" si="774"/>
        <v>74</v>
      </c>
      <c r="BQ969" s="83">
        <f t="shared" si="775"/>
        <v>293</v>
      </c>
      <c r="BR969" s="83">
        <f t="shared" si="776"/>
        <v>36</v>
      </c>
      <c r="BS969" s="77">
        <f t="shared" si="791"/>
        <v>418</v>
      </c>
      <c r="BT969" s="83">
        <f t="shared" si="777"/>
        <v>0</v>
      </c>
      <c r="BU969" s="77"/>
      <c r="BV969" s="83">
        <f t="shared" si="778"/>
        <v>0</v>
      </c>
      <c r="BW969" s="83">
        <f t="shared" si="779"/>
        <v>0</v>
      </c>
      <c r="BX969" s="83">
        <f t="shared" si="780"/>
        <v>0</v>
      </c>
      <c r="BY969" s="83">
        <f t="shared" si="781"/>
        <v>0</v>
      </c>
      <c r="BZ969" s="83">
        <f t="shared" si="782"/>
        <v>0</v>
      </c>
      <c r="CA969" s="77">
        <f t="shared" si="792"/>
        <v>0</v>
      </c>
      <c r="CB969" s="85">
        <v>1</v>
      </c>
      <c r="CC969" s="77">
        <v>2</v>
      </c>
      <c r="CD969" s="85">
        <v>2</v>
      </c>
      <c r="CE969" s="85">
        <v>11</v>
      </c>
      <c r="CF969" s="85">
        <v>6</v>
      </c>
      <c r="CG969" s="85">
        <v>7</v>
      </c>
      <c r="CH969" s="85">
        <v>3</v>
      </c>
      <c r="CI969" s="77">
        <f t="shared" si="793"/>
        <v>27</v>
      </c>
      <c r="CP969" s="77">
        <f t="shared" si="794"/>
        <v>0</v>
      </c>
      <c r="CQ969" s="85">
        <f t="shared" si="783"/>
        <v>2</v>
      </c>
      <c r="CR969" s="77">
        <v>3</v>
      </c>
      <c r="CS969" s="85">
        <f t="shared" si="752"/>
        <v>3</v>
      </c>
      <c r="CT969" s="85">
        <f t="shared" si="753"/>
        <v>0</v>
      </c>
      <c r="CU969" s="85">
        <f t="shared" si="754"/>
        <v>24</v>
      </c>
      <c r="CV969" s="85">
        <f t="shared" si="755"/>
        <v>29</v>
      </c>
      <c r="CW969" s="85">
        <f t="shared" si="751"/>
        <v>1</v>
      </c>
      <c r="CX969" s="77">
        <f t="shared" si="795"/>
        <v>54</v>
      </c>
      <c r="CY969" s="85">
        <v>2</v>
      </c>
      <c r="CZ969" s="85">
        <v>3</v>
      </c>
      <c r="DA969" s="85">
        <v>0</v>
      </c>
      <c r="DB969" s="85">
        <v>24</v>
      </c>
      <c r="DC969" s="85">
        <v>29</v>
      </c>
      <c r="DD969" s="85">
        <v>1</v>
      </c>
      <c r="ET969" s="85">
        <v>9</v>
      </c>
      <c r="EU969" s="85">
        <v>17</v>
      </c>
      <c r="EV969" s="85">
        <v>0</v>
      </c>
      <c r="EW969" s="85">
        <v>39</v>
      </c>
      <c r="EX969" s="85">
        <v>271</v>
      </c>
      <c r="EY969" s="85">
        <v>31</v>
      </c>
      <c r="EZ969" s="85">
        <v>1</v>
      </c>
      <c r="FA969" s="85">
        <v>5</v>
      </c>
      <c r="FB969" s="85">
        <v>15</v>
      </c>
      <c r="FC969" s="85">
        <v>35</v>
      </c>
      <c r="FD969" s="85">
        <v>22</v>
      </c>
      <c r="FE969" s="85">
        <v>5</v>
      </c>
      <c r="FL969" s="86">
        <f t="shared" si="796"/>
        <v>198.09999999999991</v>
      </c>
      <c r="FM969" s="99">
        <f t="shared" si="784"/>
        <v>9</v>
      </c>
      <c r="FN969" s="99">
        <f t="shared" si="785"/>
        <v>1</v>
      </c>
      <c r="FO969" s="100">
        <f t="shared" si="786"/>
        <v>1.53</v>
      </c>
      <c r="FP969" s="100">
        <f t="shared" si="787"/>
        <v>171</v>
      </c>
      <c r="FQ969" s="101">
        <v>0.42969700312421077</v>
      </c>
      <c r="FR969" s="101">
        <v>0.20908370850381874</v>
      </c>
      <c r="FS969" s="101">
        <v>0.12535928143712577</v>
      </c>
      <c r="FT969" s="100" t="s">
        <v>1515</v>
      </c>
      <c r="FU969" s="100" t="s">
        <v>1749</v>
      </c>
      <c r="FV969" s="100" t="s">
        <v>1742</v>
      </c>
      <c r="FW969" s="100" t="s">
        <v>1485</v>
      </c>
      <c r="FX969" s="100" t="s">
        <v>1974</v>
      </c>
      <c r="FY969" s="100" t="s">
        <v>2148</v>
      </c>
      <c r="FZ969" s="100" t="s">
        <v>2198</v>
      </c>
      <c r="GA969" s="100" t="s">
        <v>2165</v>
      </c>
      <c r="GB969" s="100"/>
    </row>
    <row r="970" spans="1:184" hidden="1" x14ac:dyDescent="0.25">
      <c r="A970" s="32" t="s">
        <v>948</v>
      </c>
      <c r="B970" s="90" t="s">
        <v>1009</v>
      </c>
      <c r="C970" s="41" t="str">
        <f>'[1]Özet tablo'!P969</f>
        <v>ZONGULDAK</v>
      </c>
      <c r="D970" s="41"/>
      <c r="E970" s="41"/>
      <c r="F970" s="41"/>
      <c r="G970" s="91">
        <v>131</v>
      </c>
      <c r="H970" s="91">
        <v>705</v>
      </c>
      <c r="I970" s="91">
        <v>1284</v>
      </c>
      <c r="J970" s="91">
        <v>2120</v>
      </c>
      <c r="K970" s="92">
        <v>168</v>
      </c>
      <c r="L970" s="92">
        <v>513</v>
      </c>
      <c r="M970" s="92">
        <v>1506</v>
      </c>
      <c r="N970" s="92">
        <v>2187</v>
      </c>
      <c r="O970" s="93">
        <v>108</v>
      </c>
      <c r="P970" s="40">
        <v>374</v>
      </c>
      <c r="Q970" s="94">
        <f t="shared" si="749"/>
        <v>67</v>
      </c>
      <c r="R970" s="95">
        <f t="shared" si="750"/>
        <v>3.160377358490566E-2</v>
      </c>
      <c r="S970" s="96">
        <v>1846</v>
      </c>
      <c r="T970" s="96">
        <v>2512</v>
      </c>
      <c r="U970" s="96">
        <v>2077</v>
      </c>
      <c r="V970" s="96">
        <v>2687</v>
      </c>
      <c r="W970" s="96">
        <v>4589</v>
      </c>
      <c r="X970" s="96">
        <v>6435</v>
      </c>
      <c r="Y970" s="73">
        <f t="shared" si="756"/>
        <v>9.1007583965330436</v>
      </c>
      <c r="Z970" s="73">
        <f t="shared" si="757"/>
        <v>20.421974522292992</v>
      </c>
      <c r="AA970" s="73">
        <f t="shared" si="758"/>
        <v>59.701492537313428</v>
      </c>
      <c r="AB970" s="73">
        <f t="shared" si="759"/>
        <v>38.200043582479843</v>
      </c>
      <c r="AC970" s="73">
        <f t="shared" si="760"/>
        <v>29.852369852369854</v>
      </c>
      <c r="AD970" s="97">
        <f t="shared" si="761"/>
        <v>2836</v>
      </c>
      <c r="AE970" s="40">
        <f t="shared" si="762"/>
        <v>837</v>
      </c>
      <c r="AF970" s="98">
        <v>2364</v>
      </c>
      <c r="AG970" s="98">
        <v>1846</v>
      </c>
      <c r="AH970" s="98">
        <v>2360</v>
      </c>
      <c r="AI970" s="98">
        <v>1893</v>
      </c>
      <c r="AJ970" s="98">
        <v>612</v>
      </c>
      <c r="AK970" s="98">
        <v>587</v>
      </c>
      <c r="AL970" s="76">
        <v>72</v>
      </c>
      <c r="AM970" s="76">
        <v>125</v>
      </c>
      <c r="AN970" s="77">
        <v>174</v>
      </c>
      <c r="AO970" s="77">
        <v>564</v>
      </c>
      <c r="AP970" s="77">
        <v>1494</v>
      </c>
      <c r="AQ970" s="77">
        <v>71</v>
      </c>
      <c r="AR970" s="77">
        <f t="shared" si="788"/>
        <v>2303</v>
      </c>
      <c r="AS970" s="77">
        <v>402</v>
      </c>
      <c r="AT970" s="78">
        <v>44</v>
      </c>
      <c r="AU970" s="79">
        <v>145</v>
      </c>
      <c r="AV970" s="80">
        <f t="shared" si="763"/>
        <v>35.758224124097353</v>
      </c>
      <c r="AW970" s="80">
        <f t="shared" si="764"/>
        <v>40.606630613684459</v>
      </c>
      <c r="AX970" s="80">
        <f t="shared" si="765"/>
        <v>61.436872688853668</v>
      </c>
      <c r="AY970" s="81">
        <f t="shared" si="766"/>
        <v>9.4257854821235103</v>
      </c>
      <c r="AZ970" s="81">
        <f t="shared" si="767"/>
        <v>23.898305084745765</v>
      </c>
      <c r="BA970" s="81">
        <f t="shared" si="768"/>
        <v>67.185628742514965</v>
      </c>
      <c r="BB970" s="81">
        <f t="shared" si="769"/>
        <v>46.187050359712231</v>
      </c>
      <c r="BC970" s="81">
        <f t="shared" si="770"/>
        <v>42.679843714088719</v>
      </c>
      <c r="BD970" s="82">
        <f t="shared" si="789"/>
        <v>822</v>
      </c>
      <c r="BE970" s="83">
        <v>73</v>
      </c>
      <c r="BF970" s="83">
        <v>152</v>
      </c>
      <c r="BG970" s="83">
        <v>157</v>
      </c>
      <c r="BH970" s="83">
        <v>530</v>
      </c>
      <c r="BI970" s="83">
        <v>1565</v>
      </c>
      <c r="BJ970" s="83">
        <v>110</v>
      </c>
      <c r="BK970" s="77">
        <f t="shared" si="790"/>
        <v>2362</v>
      </c>
      <c r="BL970" s="83">
        <f t="shared" si="771"/>
        <v>64</v>
      </c>
      <c r="BM970" s="84">
        <v>91</v>
      </c>
      <c r="BN970" s="83">
        <f t="shared" si="772"/>
        <v>119</v>
      </c>
      <c r="BO970" s="83">
        <f t="shared" si="773"/>
        <v>70</v>
      </c>
      <c r="BP970" s="83">
        <f t="shared" si="774"/>
        <v>391</v>
      </c>
      <c r="BQ970" s="83">
        <f t="shared" si="775"/>
        <v>1387</v>
      </c>
      <c r="BR970" s="83">
        <f t="shared" si="776"/>
        <v>102</v>
      </c>
      <c r="BS970" s="77">
        <f t="shared" si="791"/>
        <v>1950</v>
      </c>
      <c r="BT970" s="83">
        <f t="shared" si="777"/>
        <v>3</v>
      </c>
      <c r="BU970" s="77">
        <v>14</v>
      </c>
      <c r="BV970" s="83">
        <f t="shared" si="778"/>
        <v>12</v>
      </c>
      <c r="BW970" s="83">
        <f t="shared" si="779"/>
        <v>13</v>
      </c>
      <c r="BX970" s="83">
        <f t="shared" si="780"/>
        <v>51</v>
      </c>
      <c r="BY970" s="83">
        <f t="shared" si="781"/>
        <v>98</v>
      </c>
      <c r="BZ970" s="83">
        <f t="shared" si="782"/>
        <v>5</v>
      </c>
      <c r="CA970" s="77">
        <f t="shared" si="792"/>
        <v>167</v>
      </c>
      <c r="CB970" s="85">
        <v>5</v>
      </c>
      <c r="CC970" s="77">
        <v>20</v>
      </c>
      <c r="CD970" s="85">
        <v>19</v>
      </c>
      <c r="CE970" s="85">
        <v>74</v>
      </c>
      <c r="CF970" s="85">
        <v>76</v>
      </c>
      <c r="CG970" s="85">
        <v>72</v>
      </c>
      <c r="CH970" s="85">
        <v>3</v>
      </c>
      <c r="CI970" s="77">
        <f t="shared" si="793"/>
        <v>225</v>
      </c>
      <c r="CP970" s="77">
        <f t="shared" si="794"/>
        <v>0</v>
      </c>
      <c r="CQ970" s="85">
        <f t="shared" si="783"/>
        <v>1</v>
      </c>
      <c r="CR970" s="77"/>
      <c r="CS970" s="85">
        <f t="shared" si="752"/>
        <v>2</v>
      </c>
      <c r="CT970" s="85">
        <f t="shared" si="753"/>
        <v>0</v>
      </c>
      <c r="CU970" s="85">
        <f t="shared" si="754"/>
        <v>12</v>
      </c>
      <c r="CV970" s="85">
        <f t="shared" si="755"/>
        <v>8</v>
      </c>
      <c r="CW970" s="85">
        <f t="shared" si="751"/>
        <v>0</v>
      </c>
      <c r="CX970" s="77">
        <f t="shared" si="795"/>
        <v>20</v>
      </c>
      <c r="CY970" s="85">
        <v>1</v>
      </c>
      <c r="CZ970" s="85">
        <v>2</v>
      </c>
      <c r="DA970" s="85">
        <v>0</v>
      </c>
      <c r="DB970" s="85">
        <v>12</v>
      </c>
      <c r="DC970" s="85">
        <v>8</v>
      </c>
      <c r="DD970" s="85">
        <v>0</v>
      </c>
      <c r="DP970" s="85">
        <v>1</v>
      </c>
      <c r="DQ970" s="85">
        <v>4</v>
      </c>
      <c r="DR970" s="85">
        <v>19</v>
      </c>
      <c r="DS970" s="85">
        <v>17</v>
      </c>
      <c r="DT970" s="85">
        <v>31</v>
      </c>
      <c r="DU970" s="85">
        <v>4</v>
      </c>
      <c r="DV970" s="85">
        <v>2</v>
      </c>
      <c r="DW970" s="85">
        <v>9</v>
      </c>
      <c r="DX970" s="85">
        <v>1</v>
      </c>
      <c r="DY970" s="85">
        <v>31</v>
      </c>
      <c r="DZ970" s="85">
        <v>91</v>
      </c>
      <c r="EA970" s="85">
        <v>3</v>
      </c>
      <c r="EB970" s="85">
        <v>1</v>
      </c>
      <c r="EC970" s="85">
        <v>3</v>
      </c>
      <c r="ED970" s="85">
        <v>12</v>
      </c>
      <c r="EE970" s="85">
        <v>20</v>
      </c>
      <c r="EF970" s="85">
        <v>7</v>
      </c>
      <c r="EG970" s="85">
        <v>2</v>
      </c>
      <c r="ET970" s="85">
        <v>61</v>
      </c>
      <c r="EU970" s="85">
        <v>101</v>
      </c>
      <c r="EV970" s="85">
        <v>23</v>
      </c>
      <c r="EW970" s="85">
        <v>240</v>
      </c>
      <c r="EX970" s="85">
        <v>1236</v>
      </c>
      <c r="EY970" s="85">
        <v>93</v>
      </c>
      <c r="EZ970" s="85">
        <v>2</v>
      </c>
      <c r="FA970" s="85">
        <v>14</v>
      </c>
      <c r="FB970" s="85">
        <v>28</v>
      </c>
      <c r="FC970" s="85">
        <v>134</v>
      </c>
      <c r="FD970" s="85">
        <v>120</v>
      </c>
      <c r="FE970" s="85">
        <v>5</v>
      </c>
      <c r="FL970" s="86">
        <f t="shared" si="796"/>
        <v>804.09999999999991</v>
      </c>
      <c r="FM970" s="99">
        <f t="shared" si="784"/>
        <v>40</v>
      </c>
      <c r="FN970" s="99">
        <f t="shared" si="785"/>
        <v>8</v>
      </c>
      <c r="FO970" s="100">
        <f t="shared" si="786"/>
        <v>6.8</v>
      </c>
      <c r="FP970" s="100">
        <f t="shared" si="787"/>
        <v>1368</v>
      </c>
      <c r="FQ970" s="101">
        <v>0.38255678309201957</v>
      </c>
      <c r="FR970" s="101">
        <v>0.1485301653855112</v>
      </c>
      <c r="FS970" s="101">
        <v>0.21007948587857236</v>
      </c>
      <c r="FT970" s="100" t="s">
        <v>1599</v>
      </c>
      <c r="FU970" s="100" t="s">
        <v>2021</v>
      </c>
      <c r="FV970" s="100" t="s">
        <v>1792</v>
      </c>
      <c r="FW970" s="100" t="s">
        <v>1868</v>
      </c>
      <c r="FX970" s="100" t="s">
        <v>2022</v>
      </c>
      <c r="FY970" s="100" t="s">
        <v>1569</v>
      </c>
      <c r="FZ970" s="100" t="s">
        <v>1649</v>
      </c>
      <c r="GA970" s="100" t="s">
        <v>1588</v>
      </c>
      <c r="GB970" s="100"/>
    </row>
    <row r="971" spans="1:184" hidden="1" x14ac:dyDescent="0.25">
      <c r="A971" s="32" t="s">
        <v>948</v>
      </c>
      <c r="B971" s="90" t="s">
        <v>952</v>
      </c>
      <c r="C971" s="41" t="str">
        <f>'[1]Özet tablo'!P970</f>
        <v>ZONGULDAK</v>
      </c>
      <c r="D971" s="41"/>
      <c r="E971" s="41"/>
      <c r="F971" s="41"/>
      <c r="G971" s="91">
        <v>31</v>
      </c>
      <c r="H971" s="91">
        <v>111</v>
      </c>
      <c r="I971" s="91">
        <v>133</v>
      </c>
      <c r="J971" s="91">
        <v>275</v>
      </c>
      <c r="K971" s="92">
        <v>22</v>
      </c>
      <c r="L971" s="92">
        <v>90</v>
      </c>
      <c r="M971" s="92">
        <v>149</v>
      </c>
      <c r="N971" s="92">
        <v>261</v>
      </c>
      <c r="O971" s="93">
        <v>16</v>
      </c>
      <c r="P971" s="40">
        <v>30</v>
      </c>
      <c r="Q971" s="94">
        <f t="shared" si="749"/>
        <v>-14</v>
      </c>
      <c r="R971" s="95">
        <f t="shared" si="750"/>
        <v>-5.0909090909090911E-2</v>
      </c>
      <c r="S971" s="96">
        <v>213</v>
      </c>
      <c r="T971" s="96">
        <v>223</v>
      </c>
      <c r="U971" s="96">
        <v>208</v>
      </c>
      <c r="V971" s="96">
        <v>265</v>
      </c>
      <c r="W971" s="96">
        <v>431</v>
      </c>
      <c r="X971" s="96">
        <v>644</v>
      </c>
      <c r="Y971" s="73">
        <f t="shared" si="756"/>
        <v>10.328638497652582</v>
      </c>
      <c r="Z971" s="73">
        <f t="shared" si="757"/>
        <v>40.358744394618832</v>
      </c>
      <c r="AA971" s="73">
        <f t="shared" si="758"/>
        <v>64.90384615384616</v>
      </c>
      <c r="AB971" s="73">
        <f t="shared" si="759"/>
        <v>52.204176334106734</v>
      </c>
      <c r="AC971" s="73">
        <f t="shared" si="760"/>
        <v>38.354037267080741</v>
      </c>
      <c r="AD971" s="97">
        <f t="shared" si="761"/>
        <v>206</v>
      </c>
      <c r="AE971" s="40">
        <f t="shared" si="762"/>
        <v>73</v>
      </c>
      <c r="AF971" s="98">
        <v>266</v>
      </c>
      <c r="AG971" s="98">
        <v>194</v>
      </c>
      <c r="AH971" s="98">
        <v>258</v>
      </c>
      <c r="AI971" s="98">
        <v>163</v>
      </c>
      <c r="AJ971" s="98">
        <v>56</v>
      </c>
      <c r="AK971" s="98">
        <v>63</v>
      </c>
      <c r="AL971" s="76">
        <v>13</v>
      </c>
      <c r="AM971" s="76">
        <v>18</v>
      </c>
      <c r="AN971" s="77">
        <v>47</v>
      </c>
      <c r="AO971" s="77">
        <v>114</v>
      </c>
      <c r="AP971" s="77">
        <v>146</v>
      </c>
      <c r="AQ971" s="77">
        <v>14</v>
      </c>
      <c r="AR971" s="77">
        <f t="shared" si="788"/>
        <v>321</v>
      </c>
      <c r="AS971" s="77">
        <v>30</v>
      </c>
      <c r="AT971" s="78">
        <v>2</v>
      </c>
      <c r="AU971" s="79">
        <v>24</v>
      </c>
      <c r="AV971" s="80">
        <f t="shared" si="763"/>
        <v>49.579831932773111</v>
      </c>
      <c r="AW971" s="80">
        <f t="shared" si="764"/>
        <v>57.957244655581952</v>
      </c>
      <c r="AX971" s="80">
        <f t="shared" si="765"/>
        <v>79.754601226993856</v>
      </c>
      <c r="AY971" s="81">
        <f t="shared" si="766"/>
        <v>24.226804123711339</v>
      </c>
      <c r="AZ971" s="81">
        <f t="shared" si="767"/>
        <v>44.186046511627907</v>
      </c>
      <c r="BA971" s="81">
        <f t="shared" si="768"/>
        <v>78.538812785388117</v>
      </c>
      <c r="BB971" s="81">
        <f t="shared" si="769"/>
        <v>59.958071278825997</v>
      </c>
      <c r="BC971" s="81">
        <f t="shared" si="770"/>
        <v>53.026634382566584</v>
      </c>
      <c r="BD971" s="82">
        <f t="shared" si="789"/>
        <v>47</v>
      </c>
      <c r="BE971" s="83">
        <v>13</v>
      </c>
      <c r="BF971" s="83">
        <v>20</v>
      </c>
      <c r="BG971" s="83">
        <v>39</v>
      </c>
      <c r="BH971" s="83">
        <v>105</v>
      </c>
      <c r="BI971" s="83">
        <v>153</v>
      </c>
      <c r="BJ971" s="83">
        <v>20</v>
      </c>
      <c r="BK971" s="77">
        <f t="shared" si="790"/>
        <v>317</v>
      </c>
      <c r="BL971" s="83">
        <f t="shared" si="771"/>
        <v>12</v>
      </c>
      <c r="BM971" s="84">
        <v>16</v>
      </c>
      <c r="BN971" s="83">
        <f t="shared" si="772"/>
        <v>18</v>
      </c>
      <c r="BO971" s="83">
        <f t="shared" si="773"/>
        <v>39</v>
      </c>
      <c r="BP971" s="83">
        <f t="shared" si="774"/>
        <v>90</v>
      </c>
      <c r="BQ971" s="83">
        <f t="shared" si="775"/>
        <v>149</v>
      </c>
      <c r="BR971" s="83">
        <f t="shared" si="776"/>
        <v>20</v>
      </c>
      <c r="BS971" s="77">
        <f t="shared" si="791"/>
        <v>298</v>
      </c>
      <c r="BT971" s="83">
        <f t="shared" si="777"/>
        <v>0</v>
      </c>
      <c r="BU971" s="77"/>
      <c r="BV971" s="83">
        <f t="shared" si="778"/>
        <v>0</v>
      </c>
      <c r="BW971" s="83">
        <f t="shared" si="779"/>
        <v>0</v>
      </c>
      <c r="BX971" s="83">
        <f t="shared" si="780"/>
        <v>0</v>
      </c>
      <c r="BY971" s="83">
        <f t="shared" si="781"/>
        <v>0</v>
      </c>
      <c r="BZ971" s="83">
        <f t="shared" si="782"/>
        <v>0</v>
      </c>
      <c r="CA971" s="77">
        <f t="shared" si="792"/>
        <v>0</v>
      </c>
      <c r="CC971" s="77"/>
      <c r="CI971" s="77">
        <f t="shared" si="793"/>
        <v>0</v>
      </c>
      <c r="CP971" s="77">
        <f t="shared" si="794"/>
        <v>0</v>
      </c>
      <c r="CQ971" s="85">
        <f t="shared" si="783"/>
        <v>1</v>
      </c>
      <c r="CR971" s="77">
        <v>2</v>
      </c>
      <c r="CS971" s="85">
        <f t="shared" si="752"/>
        <v>2</v>
      </c>
      <c r="CT971" s="85">
        <f t="shared" si="753"/>
        <v>0</v>
      </c>
      <c r="CU971" s="85">
        <f t="shared" si="754"/>
        <v>15</v>
      </c>
      <c r="CV971" s="85">
        <f t="shared" si="755"/>
        <v>4</v>
      </c>
      <c r="CW971" s="85">
        <f t="shared" si="751"/>
        <v>0</v>
      </c>
      <c r="CX971" s="77">
        <f t="shared" si="795"/>
        <v>19</v>
      </c>
      <c r="CY971" s="85">
        <v>1</v>
      </c>
      <c r="CZ971" s="85">
        <v>2</v>
      </c>
      <c r="DA971" s="85">
        <v>0</v>
      </c>
      <c r="DB971" s="85">
        <v>15</v>
      </c>
      <c r="DC971" s="85">
        <v>4</v>
      </c>
      <c r="DD971" s="85">
        <v>0</v>
      </c>
      <c r="ET971" s="85">
        <v>10</v>
      </c>
      <c r="EU971" s="85">
        <v>12</v>
      </c>
      <c r="EV971" s="85">
        <v>15</v>
      </c>
      <c r="EW971" s="85">
        <v>55</v>
      </c>
      <c r="EX971" s="85">
        <v>90</v>
      </c>
      <c r="EY971" s="85">
        <v>12</v>
      </c>
      <c r="EZ971" s="85">
        <v>2</v>
      </c>
      <c r="FA971" s="85">
        <v>6</v>
      </c>
      <c r="FB971" s="85">
        <v>24</v>
      </c>
      <c r="FC971" s="85">
        <v>35</v>
      </c>
      <c r="FD971" s="85">
        <v>59</v>
      </c>
      <c r="FE971" s="85">
        <v>8</v>
      </c>
      <c r="FL971" s="86">
        <f t="shared" si="796"/>
        <v>18.699999999999989</v>
      </c>
      <c r="FM971" s="99">
        <f t="shared" si="784"/>
        <v>0</v>
      </c>
      <c r="FN971" s="99">
        <f t="shared" si="785"/>
        <v>0</v>
      </c>
      <c r="FO971" s="100">
        <f t="shared" si="786"/>
        <v>0</v>
      </c>
      <c r="FP971" s="100">
        <f t="shared" si="787"/>
        <v>0</v>
      </c>
      <c r="FQ971" s="101">
        <v>0.62818662575944151</v>
      </c>
      <c r="FR971" s="101">
        <v>0.33117637298822006</v>
      </c>
      <c r="FS971" s="101">
        <v>0.1580202702702703</v>
      </c>
      <c r="FT971" s="100" t="s">
        <v>1460</v>
      </c>
      <c r="FU971" s="100" t="s">
        <v>1506</v>
      </c>
      <c r="FV971" s="100" t="s">
        <v>1813</v>
      </c>
      <c r="FW971" s="100" t="s">
        <v>1571</v>
      </c>
      <c r="FX971" s="100" t="s">
        <v>1976</v>
      </c>
      <c r="FY971" s="100" t="s">
        <v>2281</v>
      </c>
      <c r="FZ971" s="100" t="s">
        <v>1870</v>
      </c>
      <c r="GA971" s="100" t="s">
        <v>1732</v>
      </c>
      <c r="GB971" s="100"/>
    </row>
    <row r="972" spans="1:184" hidden="1" x14ac:dyDescent="0.25">
      <c r="A972" s="120" t="s">
        <v>948</v>
      </c>
      <c r="B972" s="120" t="s">
        <v>953</v>
      </c>
      <c r="C972" s="41" t="str">
        <f>'[1]Özet tablo'!P971</f>
        <v>ZONGULDAK</v>
      </c>
      <c r="D972" s="41"/>
      <c r="E972" s="41"/>
      <c r="F972" s="41"/>
      <c r="G972" s="121">
        <v>17</v>
      </c>
      <c r="H972" s="121">
        <v>22</v>
      </c>
      <c r="I972" s="121">
        <v>352</v>
      </c>
      <c r="J972" s="91">
        <f>G972+H972+I972</f>
        <v>391</v>
      </c>
      <c r="K972" s="92">
        <v>20</v>
      </c>
      <c r="L972" s="92">
        <v>142</v>
      </c>
      <c r="M972" s="92">
        <v>293</v>
      </c>
      <c r="N972" s="92">
        <v>455</v>
      </c>
      <c r="O972" s="93">
        <v>15</v>
      </c>
      <c r="P972" s="40">
        <v>58</v>
      </c>
      <c r="Q972" s="94">
        <f t="shared" si="749"/>
        <v>64</v>
      </c>
      <c r="R972" s="95">
        <f t="shared" si="750"/>
        <v>0.16368286445012789</v>
      </c>
      <c r="S972" s="96">
        <v>392</v>
      </c>
      <c r="T972" s="96">
        <v>606</v>
      </c>
      <c r="U972" s="96">
        <v>411</v>
      </c>
      <c r="V972" s="96">
        <v>561</v>
      </c>
      <c r="W972" s="96">
        <v>1017</v>
      </c>
      <c r="X972" s="96">
        <v>1409</v>
      </c>
      <c r="Y972" s="73">
        <f t="shared" si="756"/>
        <v>5.1020408163265305</v>
      </c>
      <c r="Z972" s="73">
        <f t="shared" si="757"/>
        <v>23.432343234323433</v>
      </c>
      <c r="AA972" s="73">
        <f t="shared" si="758"/>
        <v>60.827250608272507</v>
      </c>
      <c r="AB972" s="73">
        <f t="shared" si="759"/>
        <v>38.544739429695177</v>
      </c>
      <c r="AC972" s="73">
        <f t="shared" si="760"/>
        <v>29.240596167494676</v>
      </c>
      <c r="AD972" s="97">
        <f t="shared" si="761"/>
        <v>625</v>
      </c>
      <c r="AE972" s="40">
        <f t="shared" si="762"/>
        <v>161</v>
      </c>
      <c r="AF972" s="98">
        <v>521</v>
      </c>
      <c r="AG972" s="98">
        <v>370</v>
      </c>
      <c r="AH972" s="98">
        <v>515</v>
      </c>
      <c r="AI972" s="98">
        <v>442</v>
      </c>
      <c r="AJ972" s="98">
        <v>150</v>
      </c>
      <c r="AK972" s="98">
        <v>115</v>
      </c>
      <c r="AL972" s="76">
        <v>15</v>
      </c>
      <c r="AM972" s="76">
        <v>20</v>
      </c>
      <c r="AN972" s="77">
        <v>41</v>
      </c>
      <c r="AO972" s="77">
        <v>151</v>
      </c>
      <c r="AP972" s="77">
        <v>353</v>
      </c>
      <c r="AQ972" s="77">
        <v>7</v>
      </c>
      <c r="AR972" s="77">
        <f t="shared" si="788"/>
        <v>552</v>
      </c>
      <c r="AS972" s="77">
        <v>77</v>
      </c>
      <c r="AT972" s="78">
        <v>16</v>
      </c>
      <c r="AU972" s="79">
        <v>48</v>
      </c>
      <c r="AV972" s="80">
        <f t="shared" si="763"/>
        <v>39.901477832512313</v>
      </c>
      <c r="AW972" s="80">
        <f t="shared" si="764"/>
        <v>45.350052246603973</v>
      </c>
      <c r="AX972" s="80">
        <f t="shared" si="765"/>
        <v>64.027149321266961</v>
      </c>
      <c r="AY972" s="81">
        <f t="shared" si="766"/>
        <v>11.081081081081082</v>
      </c>
      <c r="AZ972" s="81">
        <f t="shared" si="767"/>
        <v>29.320388349514566</v>
      </c>
      <c r="BA972" s="81">
        <f t="shared" si="768"/>
        <v>70.439189189189193</v>
      </c>
      <c r="BB972" s="81">
        <f t="shared" si="769"/>
        <v>51.309846431797659</v>
      </c>
      <c r="BC972" s="81">
        <f t="shared" si="770"/>
        <v>47.609147609147612</v>
      </c>
      <c r="BD972" s="82">
        <f t="shared" si="789"/>
        <v>175</v>
      </c>
      <c r="BE972" s="83">
        <v>16</v>
      </c>
      <c r="BF972" s="83">
        <v>31</v>
      </c>
      <c r="BG972" s="83">
        <v>33</v>
      </c>
      <c r="BH972" s="83">
        <v>145</v>
      </c>
      <c r="BI972" s="83">
        <v>356</v>
      </c>
      <c r="BJ972" s="83">
        <v>11</v>
      </c>
      <c r="BK972" s="77">
        <f t="shared" si="790"/>
        <v>545</v>
      </c>
      <c r="BL972" s="83">
        <f t="shared" si="771"/>
        <v>13</v>
      </c>
      <c r="BM972" s="84">
        <v>18</v>
      </c>
      <c r="BN972" s="83">
        <f t="shared" si="772"/>
        <v>27</v>
      </c>
      <c r="BO972" s="83">
        <f t="shared" si="773"/>
        <v>21</v>
      </c>
      <c r="BP972" s="83">
        <f t="shared" si="774"/>
        <v>106</v>
      </c>
      <c r="BQ972" s="83">
        <f t="shared" si="775"/>
        <v>343</v>
      </c>
      <c r="BR972" s="83">
        <f t="shared" si="776"/>
        <v>11</v>
      </c>
      <c r="BS972" s="77">
        <f t="shared" si="791"/>
        <v>481</v>
      </c>
      <c r="BT972" s="83">
        <f t="shared" si="777"/>
        <v>0</v>
      </c>
      <c r="BU972" s="77"/>
      <c r="BV972" s="83">
        <f t="shared" si="778"/>
        <v>0</v>
      </c>
      <c r="BW972" s="83">
        <f t="shared" si="779"/>
        <v>0</v>
      </c>
      <c r="BX972" s="83">
        <f t="shared" si="780"/>
        <v>0</v>
      </c>
      <c r="BY972" s="83">
        <f t="shared" si="781"/>
        <v>0</v>
      </c>
      <c r="BZ972" s="83">
        <f t="shared" si="782"/>
        <v>0</v>
      </c>
      <c r="CA972" s="77">
        <f t="shared" si="792"/>
        <v>0</v>
      </c>
      <c r="CB972" s="85">
        <v>1</v>
      </c>
      <c r="CC972" s="77">
        <v>1</v>
      </c>
      <c r="CD972" s="85">
        <v>1</v>
      </c>
      <c r="CE972" s="85">
        <v>12</v>
      </c>
      <c r="CF972" s="85">
        <v>7</v>
      </c>
      <c r="CG972" s="85">
        <v>3</v>
      </c>
      <c r="CH972" s="85">
        <v>0</v>
      </c>
      <c r="CI972" s="77">
        <f t="shared" si="793"/>
        <v>22</v>
      </c>
      <c r="CP972" s="77">
        <f t="shared" si="794"/>
        <v>0</v>
      </c>
      <c r="CQ972" s="85">
        <f t="shared" si="783"/>
        <v>2</v>
      </c>
      <c r="CR972" s="77">
        <v>1</v>
      </c>
      <c r="CS972" s="85">
        <f t="shared" si="752"/>
        <v>3</v>
      </c>
      <c r="CT972" s="85">
        <f t="shared" si="753"/>
        <v>0</v>
      </c>
      <c r="CU972" s="85">
        <f t="shared" si="754"/>
        <v>32</v>
      </c>
      <c r="CV972" s="85">
        <f t="shared" si="755"/>
        <v>10</v>
      </c>
      <c r="CW972" s="85">
        <f t="shared" si="751"/>
        <v>0</v>
      </c>
      <c r="CX972" s="77">
        <f t="shared" si="795"/>
        <v>42</v>
      </c>
      <c r="CY972" s="85">
        <v>2</v>
      </c>
      <c r="CZ972" s="85">
        <v>3</v>
      </c>
      <c r="DA972" s="85">
        <v>0</v>
      </c>
      <c r="DB972" s="85">
        <v>32</v>
      </c>
      <c r="DC972" s="85">
        <v>10</v>
      </c>
      <c r="DD972" s="85">
        <v>0</v>
      </c>
      <c r="ET972" s="85">
        <v>12</v>
      </c>
      <c r="EU972" s="85">
        <v>20</v>
      </c>
      <c r="EV972" s="85">
        <v>7</v>
      </c>
      <c r="EW972" s="85">
        <v>65</v>
      </c>
      <c r="EX972" s="85">
        <v>271</v>
      </c>
      <c r="EY972" s="85">
        <v>10</v>
      </c>
      <c r="EZ972" s="85">
        <v>1</v>
      </c>
      <c r="FA972" s="85">
        <v>7</v>
      </c>
      <c r="FB972" s="85">
        <v>14</v>
      </c>
      <c r="FC972" s="85">
        <v>41</v>
      </c>
      <c r="FD972" s="85">
        <v>72</v>
      </c>
      <c r="FE972" s="85">
        <v>1</v>
      </c>
      <c r="FL972" s="86">
        <f t="shared" si="796"/>
        <v>142.89999999999998</v>
      </c>
      <c r="FM972" s="99">
        <f t="shared" si="784"/>
        <v>7</v>
      </c>
      <c r="FN972" s="99">
        <f t="shared" si="785"/>
        <v>1</v>
      </c>
      <c r="FO972" s="100">
        <f t="shared" si="786"/>
        <v>1.19</v>
      </c>
      <c r="FP972" s="100">
        <f t="shared" si="787"/>
        <v>171</v>
      </c>
      <c r="FQ972" s="101">
        <v>0.36707417173324053</v>
      </c>
      <c r="FR972" s="101">
        <v>0.22601125342266531</v>
      </c>
      <c r="FS972" s="101">
        <v>0.16085401114069608</v>
      </c>
      <c r="FT972" s="100" t="s">
        <v>1962</v>
      </c>
      <c r="FU972" s="100" t="s">
        <v>1875</v>
      </c>
      <c r="FV972" s="100" t="s">
        <v>1761</v>
      </c>
      <c r="FW972" s="100" t="s">
        <v>1946</v>
      </c>
      <c r="FX972" s="100" t="s">
        <v>2030</v>
      </c>
      <c r="FY972" s="100" t="s">
        <v>1894</v>
      </c>
      <c r="FZ972" s="100" t="s">
        <v>1827</v>
      </c>
      <c r="GA972" s="100" t="s">
        <v>1414</v>
      </c>
      <c r="GB972" s="100"/>
    </row>
    <row r="973" spans="1:184" hidden="1" x14ac:dyDescent="0.25">
      <c r="A973" s="120" t="s">
        <v>948</v>
      </c>
      <c r="B973" s="120" t="s">
        <v>954</v>
      </c>
      <c r="C973" s="41" t="str">
        <f>'[1]Özet tablo'!P972</f>
        <v>ZONGULDAK</v>
      </c>
      <c r="D973" s="41"/>
      <c r="E973" s="41"/>
      <c r="F973" s="41"/>
      <c r="G973" s="121">
        <v>14</v>
      </c>
      <c r="H973" s="121">
        <v>77</v>
      </c>
      <c r="I973" s="121">
        <v>352</v>
      </c>
      <c r="J973" s="91">
        <f>G973+H973+I973</f>
        <v>443</v>
      </c>
      <c r="K973" s="92">
        <v>63</v>
      </c>
      <c r="L973" s="92">
        <v>137</v>
      </c>
      <c r="M973" s="92">
        <v>267</v>
      </c>
      <c r="N973" s="92">
        <v>467</v>
      </c>
      <c r="O973" s="93">
        <v>27</v>
      </c>
      <c r="P973" s="40">
        <v>73</v>
      </c>
      <c r="Q973" s="94">
        <f t="shared" si="749"/>
        <v>24</v>
      </c>
      <c r="R973" s="95">
        <f t="shared" si="750"/>
        <v>5.4176072234762979E-2</v>
      </c>
      <c r="S973" s="96">
        <v>427</v>
      </c>
      <c r="T973" s="96">
        <v>551</v>
      </c>
      <c r="U973" s="96">
        <v>423</v>
      </c>
      <c r="V973" s="96">
        <v>556</v>
      </c>
      <c r="W973" s="96">
        <v>974</v>
      </c>
      <c r="X973" s="96">
        <v>1401</v>
      </c>
      <c r="Y973" s="73">
        <f t="shared" si="756"/>
        <v>14.754098360655737</v>
      </c>
      <c r="Z973" s="73">
        <f t="shared" si="757"/>
        <v>24.863883847549907</v>
      </c>
      <c r="AA973" s="73">
        <f t="shared" si="758"/>
        <v>52.245862884160758</v>
      </c>
      <c r="AB973" s="73">
        <f t="shared" si="759"/>
        <v>36.755646817248461</v>
      </c>
      <c r="AC973" s="73">
        <f t="shared" si="760"/>
        <v>30.049964311206278</v>
      </c>
      <c r="AD973" s="97">
        <f t="shared" si="761"/>
        <v>616</v>
      </c>
      <c r="AE973" s="40">
        <f t="shared" si="762"/>
        <v>202</v>
      </c>
      <c r="AF973" s="98">
        <v>565</v>
      </c>
      <c r="AG973" s="98">
        <v>427</v>
      </c>
      <c r="AH973" s="98">
        <v>560</v>
      </c>
      <c r="AI973" s="98">
        <v>417</v>
      </c>
      <c r="AJ973" s="98">
        <v>137</v>
      </c>
      <c r="AK973" s="98">
        <v>115</v>
      </c>
      <c r="AL973" s="76">
        <v>16</v>
      </c>
      <c r="AM973" s="76">
        <v>23</v>
      </c>
      <c r="AN973" s="77">
        <v>67</v>
      </c>
      <c r="AO973" s="77">
        <v>166</v>
      </c>
      <c r="AP973" s="77">
        <v>291</v>
      </c>
      <c r="AQ973" s="77">
        <v>12</v>
      </c>
      <c r="AR973" s="77">
        <f t="shared" si="788"/>
        <v>536</v>
      </c>
      <c r="AS973" s="77">
        <v>72</v>
      </c>
      <c r="AT973" s="78">
        <v>9</v>
      </c>
      <c r="AU973" s="79">
        <v>36</v>
      </c>
      <c r="AV973" s="80">
        <f t="shared" si="763"/>
        <v>35.308056872037916</v>
      </c>
      <c r="AW973" s="80">
        <f t="shared" si="764"/>
        <v>40.634595701125896</v>
      </c>
      <c r="AX973" s="80">
        <f t="shared" si="765"/>
        <v>55.39568345323741</v>
      </c>
      <c r="AY973" s="81">
        <f t="shared" si="766"/>
        <v>15.690866510538642</v>
      </c>
      <c r="AZ973" s="81">
        <f t="shared" si="767"/>
        <v>29.642857142857142</v>
      </c>
      <c r="BA973" s="81">
        <f t="shared" si="768"/>
        <v>60.649819494584833</v>
      </c>
      <c r="BB973" s="81">
        <f t="shared" si="769"/>
        <v>45.062836624775585</v>
      </c>
      <c r="BC973" s="81">
        <f t="shared" si="770"/>
        <v>41.08053007135576</v>
      </c>
      <c r="BD973" s="82">
        <f t="shared" si="789"/>
        <v>218</v>
      </c>
      <c r="BE973" s="83">
        <v>17</v>
      </c>
      <c r="BF973" s="83">
        <v>31</v>
      </c>
      <c r="BG973" s="83">
        <v>70</v>
      </c>
      <c r="BH973" s="83">
        <v>174</v>
      </c>
      <c r="BI973" s="83">
        <v>316</v>
      </c>
      <c r="BJ973" s="83">
        <v>19</v>
      </c>
      <c r="BK973" s="77">
        <f t="shared" si="790"/>
        <v>579</v>
      </c>
      <c r="BL973" s="83">
        <f t="shared" si="771"/>
        <v>15</v>
      </c>
      <c r="BM973" s="84">
        <v>20</v>
      </c>
      <c r="BN973" s="83">
        <f t="shared" si="772"/>
        <v>27</v>
      </c>
      <c r="BO973" s="83">
        <f t="shared" si="773"/>
        <v>43</v>
      </c>
      <c r="BP973" s="83">
        <f t="shared" si="774"/>
        <v>134</v>
      </c>
      <c r="BQ973" s="83">
        <f t="shared" si="775"/>
        <v>298</v>
      </c>
      <c r="BR973" s="83">
        <f t="shared" si="776"/>
        <v>19</v>
      </c>
      <c r="BS973" s="77">
        <f t="shared" si="791"/>
        <v>494</v>
      </c>
      <c r="BT973" s="83">
        <f t="shared" si="777"/>
        <v>0</v>
      </c>
      <c r="BU973" s="77"/>
      <c r="BV973" s="83">
        <f t="shared" si="778"/>
        <v>0</v>
      </c>
      <c r="BW973" s="83">
        <f t="shared" si="779"/>
        <v>0</v>
      </c>
      <c r="BX973" s="83">
        <f t="shared" si="780"/>
        <v>0</v>
      </c>
      <c r="BY973" s="83">
        <f t="shared" si="781"/>
        <v>0</v>
      </c>
      <c r="BZ973" s="83">
        <f t="shared" si="782"/>
        <v>0</v>
      </c>
      <c r="CA973" s="77">
        <f t="shared" si="792"/>
        <v>0</v>
      </c>
      <c r="CB973" s="85">
        <v>1</v>
      </c>
      <c r="CC973" s="77">
        <v>3</v>
      </c>
      <c r="CD973" s="85">
        <v>3</v>
      </c>
      <c r="CE973" s="85">
        <v>13</v>
      </c>
      <c r="CF973" s="85">
        <v>10</v>
      </c>
      <c r="CG973" s="85">
        <v>7</v>
      </c>
      <c r="CH973" s="85">
        <v>0</v>
      </c>
      <c r="CI973" s="77">
        <f t="shared" si="793"/>
        <v>30</v>
      </c>
      <c r="CP973" s="77">
        <f t="shared" si="794"/>
        <v>0</v>
      </c>
      <c r="CQ973" s="85">
        <f t="shared" si="783"/>
        <v>1</v>
      </c>
      <c r="CR973" s="77"/>
      <c r="CS973" s="85">
        <f t="shared" si="752"/>
        <v>1</v>
      </c>
      <c r="CT973" s="85">
        <f t="shared" si="753"/>
        <v>14</v>
      </c>
      <c r="CU973" s="85">
        <f t="shared" si="754"/>
        <v>30</v>
      </c>
      <c r="CV973" s="85">
        <f t="shared" si="755"/>
        <v>11</v>
      </c>
      <c r="CW973" s="85">
        <f t="shared" si="751"/>
        <v>0</v>
      </c>
      <c r="CX973" s="77">
        <f t="shared" si="795"/>
        <v>55</v>
      </c>
      <c r="DE973" s="85">
        <v>1</v>
      </c>
      <c r="DF973" s="85">
        <v>1</v>
      </c>
      <c r="DG973" s="85">
        <v>14</v>
      </c>
      <c r="DH973" s="85">
        <v>30</v>
      </c>
      <c r="DI973" s="85">
        <v>11</v>
      </c>
      <c r="DJ973" s="85">
        <v>0</v>
      </c>
      <c r="ET973" s="85">
        <v>13</v>
      </c>
      <c r="EU973" s="85">
        <v>17</v>
      </c>
      <c r="EV973" s="85">
        <v>9</v>
      </c>
      <c r="EW973" s="85">
        <v>58</v>
      </c>
      <c r="EX973" s="85">
        <v>229</v>
      </c>
      <c r="EY973" s="85">
        <v>14</v>
      </c>
      <c r="EZ973" s="85">
        <v>2</v>
      </c>
      <c r="FA973" s="85">
        <v>10</v>
      </c>
      <c r="FB973" s="85">
        <v>34</v>
      </c>
      <c r="FC973" s="85">
        <v>76</v>
      </c>
      <c r="FD973" s="85">
        <v>69</v>
      </c>
      <c r="FE973" s="85">
        <v>5</v>
      </c>
      <c r="FL973" s="86">
        <f t="shared" si="796"/>
        <v>205.89999999999998</v>
      </c>
      <c r="FM973" s="99">
        <f t="shared" si="784"/>
        <v>10</v>
      </c>
      <c r="FN973" s="99">
        <f t="shared" si="785"/>
        <v>2</v>
      </c>
      <c r="FO973" s="100">
        <f t="shared" si="786"/>
        <v>1.7</v>
      </c>
      <c r="FP973" s="100">
        <f t="shared" si="787"/>
        <v>342</v>
      </c>
      <c r="FQ973" s="101">
        <v>0.19536099970756579</v>
      </c>
      <c r="FR973" s="101">
        <v>7.0111722803749707E-2</v>
      </c>
      <c r="FS973" s="101">
        <v>4.7788882356783795E-2</v>
      </c>
      <c r="FT973" s="100" t="s">
        <v>2031</v>
      </c>
      <c r="FU973" s="100" t="s">
        <v>2158</v>
      </c>
      <c r="FV973" s="100" t="s">
        <v>2120</v>
      </c>
      <c r="FW973" s="100" t="s">
        <v>1490</v>
      </c>
      <c r="FX973" s="100" t="s">
        <v>1888</v>
      </c>
      <c r="FY973" s="100" t="s">
        <v>1766</v>
      </c>
      <c r="FZ973" s="100" t="s">
        <v>2167</v>
      </c>
      <c r="GA973" s="100" t="s">
        <v>1883</v>
      </c>
      <c r="GB973" s="100"/>
    </row>
    <row r="974" spans="1:184" ht="12" hidden="1" customHeight="1" x14ac:dyDescent="0.25">
      <c r="A974" s="32" t="s">
        <v>948</v>
      </c>
      <c r="B974" s="90" t="s">
        <v>1070</v>
      </c>
      <c r="C974" s="41" t="str">
        <f>'[1]Özet tablo'!P973</f>
        <v>ZONGULDAK</v>
      </c>
      <c r="D974" s="41"/>
      <c r="E974" s="41"/>
      <c r="F974" s="41"/>
      <c r="G974" s="91">
        <v>194</v>
      </c>
      <c r="H974" s="91">
        <v>900</v>
      </c>
      <c r="I974" s="91">
        <v>1299</v>
      </c>
      <c r="J974" s="91">
        <v>2393</v>
      </c>
      <c r="K974" s="92">
        <v>157</v>
      </c>
      <c r="L974" s="92">
        <v>518</v>
      </c>
      <c r="M974" s="92">
        <v>1002</v>
      </c>
      <c r="N974" s="92">
        <v>1677</v>
      </c>
      <c r="O974" s="93">
        <v>61</v>
      </c>
      <c r="P974" s="40">
        <v>223</v>
      </c>
      <c r="Q974" s="94">
        <f t="shared" si="749"/>
        <v>-716</v>
      </c>
      <c r="R974" s="95">
        <f t="shared" si="750"/>
        <v>-0.29920601755119097</v>
      </c>
      <c r="S974" s="96">
        <v>1079</v>
      </c>
      <c r="T974" s="96">
        <v>1468</v>
      </c>
      <c r="U974" s="96">
        <v>1154</v>
      </c>
      <c r="V974" s="96">
        <v>1535</v>
      </c>
      <c r="W974" s="96">
        <v>2622</v>
      </c>
      <c r="X974" s="96">
        <v>3701</v>
      </c>
      <c r="Y974" s="73">
        <f t="shared" si="756"/>
        <v>14.550509731232623</v>
      </c>
      <c r="Z974" s="73">
        <f t="shared" si="757"/>
        <v>35.286103542234329</v>
      </c>
      <c r="AA974" s="73">
        <f t="shared" si="758"/>
        <v>72.790294627383005</v>
      </c>
      <c r="AB974" s="73">
        <f t="shared" si="759"/>
        <v>51.792524790236463</v>
      </c>
      <c r="AC974" s="73">
        <f t="shared" si="760"/>
        <v>40.934882464198864</v>
      </c>
      <c r="AD974" s="97">
        <f t="shared" si="761"/>
        <v>1264</v>
      </c>
      <c r="AE974" s="40">
        <f t="shared" si="762"/>
        <v>314</v>
      </c>
      <c r="AF974" s="98">
        <v>1435</v>
      </c>
      <c r="AG974" s="98">
        <v>1070</v>
      </c>
      <c r="AH974" s="98">
        <v>1409</v>
      </c>
      <c r="AI974" s="98">
        <v>1084</v>
      </c>
      <c r="AJ974" s="98">
        <v>374</v>
      </c>
      <c r="AK974" s="98">
        <v>354</v>
      </c>
      <c r="AL974" s="76">
        <v>41</v>
      </c>
      <c r="AM974" s="76">
        <v>83</v>
      </c>
      <c r="AN974" s="77">
        <v>125</v>
      </c>
      <c r="AO974" s="77">
        <v>477</v>
      </c>
      <c r="AP974" s="77">
        <v>954</v>
      </c>
      <c r="AQ974" s="77">
        <v>39</v>
      </c>
      <c r="AR974" s="77">
        <f t="shared" si="788"/>
        <v>1595</v>
      </c>
      <c r="AS974" s="77">
        <v>286</v>
      </c>
      <c r="AT974" s="78">
        <v>35</v>
      </c>
      <c r="AU974" s="79">
        <v>123</v>
      </c>
      <c r="AV974" s="80">
        <f>((AN974+AP974+AQ974)-AS974)/(AG974+AI974)*100</f>
        <v>38.625812441968435</v>
      </c>
      <c r="AW974" s="80">
        <f>((AO974+AP974+AQ974)-AS974)/(AI974+AH974)*100</f>
        <v>47.492980344965908</v>
      </c>
      <c r="AX974" s="80">
        <f>((AP974+AQ974)-AS974)/AI974*100</f>
        <v>65.221402214022135</v>
      </c>
      <c r="AY974" s="81">
        <f>AN974/AG974*100</f>
        <v>11.682242990654206</v>
      </c>
      <c r="AZ974" s="81">
        <f>AO974/AH974*100</f>
        <v>33.853797019162528</v>
      </c>
      <c r="BA974" s="81">
        <f>(AP974+AT974+AU974)/(AI974+AJ974)*100</f>
        <v>76.268861454046643</v>
      </c>
      <c r="BB974" s="81">
        <f>(AP974+AT974+AU974+AO974)/(AI974+AJ974+AH974)*100</f>
        <v>55.423787931635857</v>
      </c>
      <c r="BC974" s="81">
        <f>(AP974+AT974+AU974+AN974)/(AI974+AJ974+AG974)*100</f>
        <v>48.931962025316459</v>
      </c>
      <c r="BD974" s="82">
        <f t="shared" si="789"/>
        <v>346</v>
      </c>
      <c r="BE974" s="83">
        <v>44</v>
      </c>
      <c r="BF974" s="83">
        <v>100</v>
      </c>
      <c r="BG974" s="83">
        <v>131</v>
      </c>
      <c r="BH974" s="83">
        <v>491</v>
      </c>
      <c r="BI974" s="83">
        <v>997</v>
      </c>
      <c r="BJ974" s="83">
        <v>61</v>
      </c>
      <c r="BK974" s="77">
        <f t="shared" si="790"/>
        <v>1680</v>
      </c>
      <c r="BL974" s="83">
        <f t="shared" si="771"/>
        <v>37</v>
      </c>
      <c r="BM974" s="84">
        <v>62</v>
      </c>
      <c r="BN974" s="83">
        <f t="shared" si="772"/>
        <v>74</v>
      </c>
      <c r="BO974" s="83">
        <f t="shared" si="773"/>
        <v>70</v>
      </c>
      <c r="BP974" s="83">
        <f t="shared" si="774"/>
        <v>330</v>
      </c>
      <c r="BQ974" s="83">
        <f t="shared" si="775"/>
        <v>848</v>
      </c>
      <c r="BR974" s="83">
        <f t="shared" si="776"/>
        <v>55</v>
      </c>
      <c r="BS974" s="77">
        <f t="shared" si="791"/>
        <v>1303</v>
      </c>
      <c r="BT974" s="83">
        <f t="shared" si="777"/>
        <v>3</v>
      </c>
      <c r="BU974" s="77">
        <v>15</v>
      </c>
      <c r="BV974" s="83">
        <f t="shared" si="778"/>
        <v>16</v>
      </c>
      <c r="BW974" s="83">
        <f t="shared" si="779"/>
        <v>17</v>
      </c>
      <c r="BX974" s="83">
        <f t="shared" si="780"/>
        <v>92</v>
      </c>
      <c r="BY974" s="83">
        <f t="shared" si="781"/>
        <v>110</v>
      </c>
      <c r="BZ974" s="83">
        <f t="shared" si="782"/>
        <v>6</v>
      </c>
      <c r="CA974" s="77">
        <f t="shared" si="792"/>
        <v>225</v>
      </c>
      <c r="CB974" s="85">
        <v>2</v>
      </c>
      <c r="CC974" s="77">
        <v>6</v>
      </c>
      <c r="CD974" s="85">
        <v>6</v>
      </c>
      <c r="CE974" s="85">
        <v>27</v>
      </c>
      <c r="CF974" s="85">
        <v>32</v>
      </c>
      <c r="CG974" s="85">
        <v>20</v>
      </c>
      <c r="CH974" s="85">
        <v>0</v>
      </c>
      <c r="CI974" s="77">
        <f t="shared" si="793"/>
        <v>79</v>
      </c>
      <c r="CP974" s="77">
        <f t="shared" si="794"/>
        <v>0</v>
      </c>
      <c r="CQ974" s="85">
        <f t="shared" si="783"/>
        <v>2</v>
      </c>
      <c r="CR974" s="77"/>
      <c r="CS974" s="85">
        <f t="shared" si="752"/>
        <v>4</v>
      </c>
      <c r="CT974" s="85">
        <f t="shared" si="753"/>
        <v>17</v>
      </c>
      <c r="CU974" s="85">
        <f t="shared" si="754"/>
        <v>37</v>
      </c>
      <c r="CV974" s="85">
        <f t="shared" si="755"/>
        <v>19</v>
      </c>
      <c r="CW974" s="85">
        <f t="shared" si="751"/>
        <v>0</v>
      </c>
      <c r="CX974" s="77">
        <f t="shared" si="795"/>
        <v>73</v>
      </c>
      <c r="CY974" s="85">
        <v>1</v>
      </c>
      <c r="CZ974" s="85">
        <v>1</v>
      </c>
      <c r="DA974" s="85">
        <v>0</v>
      </c>
      <c r="DB974" s="85">
        <v>6</v>
      </c>
      <c r="DC974" s="85">
        <v>4</v>
      </c>
      <c r="DD974" s="85">
        <v>0</v>
      </c>
      <c r="DE974" s="85">
        <v>1</v>
      </c>
      <c r="DF974" s="85">
        <v>3</v>
      </c>
      <c r="DG974" s="85">
        <v>17</v>
      </c>
      <c r="DH974" s="85">
        <v>31</v>
      </c>
      <c r="DI974" s="85">
        <v>15</v>
      </c>
      <c r="DJ974" s="85">
        <v>0</v>
      </c>
      <c r="DP974" s="85">
        <v>1</v>
      </c>
      <c r="DQ974" s="85">
        <v>5</v>
      </c>
      <c r="DR974" s="85">
        <v>17</v>
      </c>
      <c r="DS974" s="85">
        <v>45</v>
      </c>
      <c r="DT974" s="85">
        <v>23</v>
      </c>
      <c r="DU974" s="85">
        <v>2</v>
      </c>
      <c r="DV974" s="85">
        <v>1</v>
      </c>
      <c r="DW974" s="85">
        <v>4</v>
      </c>
      <c r="DX974" s="85">
        <v>2</v>
      </c>
      <c r="DY974" s="85">
        <v>28</v>
      </c>
      <c r="DZ974" s="85">
        <v>44</v>
      </c>
      <c r="EA974" s="85">
        <v>2</v>
      </c>
      <c r="EB974" s="85">
        <v>2</v>
      </c>
      <c r="EC974" s="85">
        <v>12</v>
      </c>
      <c r="ED974" s="85">
        <v>15</v>
      </c>
      <c r="EE974" s="85">
        <v>64</v>
      </c>
      <c r="EF974" s="85">
        <v>66</v>
      </c>
      <c r="EG974" s="85">
        <v>4</v>
      </c>
      <c r="ET974" s="85">
        <v>33</v>
      </c>
      <c r="EU974" s="85">
        <v>53</v>
      </c>
      <c r="EV974" s="85">
        <v>11</v>
      </c>
      <c r="EW974" s="85">
        <v>173</v>
      </c>
      <c r="EX974" s="85">
        <v>709</v>
      </c>
      <c r="EY974" s="85">
        <v>48</v>
      </c>
      <c r="EZ974" s="85">
        <v>3</v>
      </c>
      <c r="FA974" s="85">
        <v>16</v>
      </c>
      <c r="FB974" s="85">
        <v>42</v>
      </c>
      <c r="FC974" s="85">
        <v>112</v>
      </c>
      <c r="FD974" s="85">
        <v>116</v>
      </c>
      <c r="FE974" s="85">
        <v>5</v>
      </c>
      <c r="FL974" s="86">
        <f t="shared" si="796"/>
        <v>240.09999999999991</v>
      </c>
      <c r="FM974" s="99">
        <f t="shared" si="784"/>
        <v>12</v>
      </c>
      <c r="FN974" s="99">
        <f t="shared" si="785"/>
        <v>2</v>
      </c>
      <c r="FO974" s="100">
        <f t="shared" si="786"/>
        <v>2.04</v>
      </c>
      <c r="FP974" s="100">
        <f t="shared" si="787"/>
        <v>342</v>
      </c>
      <c r="FQ974" s="100"/>
      <c r="FR974" s="100"/>
      <c r="FS974" s="100"/>
      <c r="FT974" s="100"/>
      <c r="FU974" s="100"/>
      <c r="FV974" s="100"/>
      <c r="FW974" s="100"/>
      <c r="FX974" s="100"/>
      <c r="FY974" s="100"/>
      <c r="FZ974" s="100"/>
      <c r="GA974" s="100"/>
      <c r="GB974" s="100"/>
    </row>
    <row r="975" spans="1:184" hidden="1" x14ac:dyDescent="0.25">
      <c r="A975" s="122" t="s">
        <v>261</v>
      </c>
      <c r="B975" s="123" t="s">
        <v>1092</v>
      </c>
      <c r="C975" s="41" t="str">
        <f t="shared" ref="C975:C985" si="797">A975</f>
        <v>DENİZLİ</v>
      </c>
      <c r="D975" s="41"/>
      <c r="E975" s="41"/>
      <c r="F975" s="41"/>
      <c r="G975" s="124">
        <v>1010</v>
      </c>
      <c r="H975" s="124">
        <v>2828</v>
      </c>
      <c r="I975" s="124">
        <v>5860</v>
      </c>
      <c r="J975" s="124">
        <v>9698</v>
      </c>
      <c r="K975" s="92">
        <v>0</v>
      </c>
      <c r="L975" s="92">
        <v>0</v>
      </c>
      <c r="M975" s="92">
        <v>0</v>
      </c>
      <c r="N975" s="92">
        <v>0</v>
      </c>
      <c r="O975" s="92"/>
      <c r="P975" s="92"/>
      <c r="Q975" s="94">
        <v>0</v>
      </c>
      <c r="R975" s="95">
        <v>0</v>
      </c>
      <c r="Y975" s="125"/>
      <c r="Z975" s="125"/>
      <c r="AA975" s="125"/>
      <c r="AB975" s="125"/>
      <c r="AC975" s="125"/>
      <c r="AD975" s="97">
        <f t="shared" si="761"/>
        <v>0</v>
      </c>
      <c r="AN975" s="77"/>
      <c r="AO975" s="77"/>
      <c r="AP975" s="77"/>
      <c r="AQ975" s="77"/>
      <c r="AR975" s="77"/>
      <c r="AS975" s="77"/>
      <c r="AT975" s="77"/>
      <c r="AU975" s="77"/>
      <c r="AV975" s="77"/>
      <c r="AW975" s="77"/>
      <c r="AX975" s="77"/>
      <c r="AY975" s="77"/>
      <c r="AZ975" s="77"/>
      <c r="BA975" s="77"/>
      <c r="BB975" s="77"/>
      <c r="BC975" s="77"/>
      <c r="BD975" s="82">
        <f t="shared" si="789"/>
        <v>0</v>
      </c>
      <c r="BK975" s="77">
        <f t="shared" si="790"/>
        <v>0</v>
      </c>
      <c r="BS975" s="77">
        <f t="shared" si="791"/>
        <v>0</v>
      </c>
      <c r="CA975" s="77">
        <f t="shared" si="792"/>
        <v>0</v>
      </c>
      <c r="CI975" s="77">
        <f t="shared" si="793"/>
        <v>0</v>
      </c>
      <c r="CP975" s="77">
        <f t="shared" si="794"/>
        <v>0</v>
      </c>
      <c r="CX975" s="77">
        <f t="shared" si="795"/>
        <v>0</v>
      </c>
      <c r="FL975" s="86">
        <f t="shared" si="796"/>
        <v>0</v>
      </c>
      <c r="FM975" s="99">
        <f t="shared" si="784"/>
        <v>0</v>
      </c>
      <c r="FN975" s="99">
        <f t="shared" si="785"/>
        <v>0</v>
      </c>
      <c r="FO975" s="100">
        <f t="shared" si="786"/>
        <v>0</v>
      </c>
      <c r="FP975" s="100">
        <f t="shared" si="787"/>
        <v>0</v>
      </c>
      <c r="FQ975" s="100"/>
      <c r="FR975" s="100"/>
      <c r="FS975" s="100"/>
      <c r="FT975" s="100"/>
      <c r="FU975" s="100"/>
      <c r="FV975" s="100"/>
      <c r="FW975" s="100"/>
      <c r="FX975" s="100"/>
      <c r="FY975" s="100"/>
      <c r="FZ975" s="100"/>
      <c r="GA975" s="100"/>
      <c r="GB975" s="100"/>
    </row>
    <row r="976" spans="1:184" hidden="1" x14ac:dyDescent="0.25">
      <c r="A976" s="122" t="s">
        <v>917</v>
      </c>
      <c r="B976" s="123" t="s">
        <v>1093</v>
      </c>
      <c r="C976" s="41" t="str">
        <f t="shared" si="797"/>
        <v>VAN</v>
      </c>
      <c r="D976" s="41"/>
      <c r="E976" s="41"/>
      <c r="F976" s="41"/>
      <c r="G976" s="124">
        <v>287</v>
      </c>
      <c r="H976" s="124">
        <v>1761</v>
      </c>
      <c r="I976" s="124">
        <v>1982</v>
      </c>
      <c r="J976" s="124">
        <v>4030</v>
      </c>
      <c r="K976" s="92">
        <v>0</v>
      </c>
      <c r="L976" s="92">
        <v>0</v>
      </c>
      <c r="M976" s="92">
        <v>0</v>
      </c>
      <c r="N976" s="92">
        <v>0</v>
      </c>
      <c r="O976" s="92"/>
      <c r="P976" s="92"/>
      <c r="Q976" s="94">
        <v>0</v>
      </c>
      <c r="R976" s="95">
        <v>0</v>
      </c>
      <c r="Y976" s="125"/>
      <c r="Z976" s="125"/>
      <c r="AA976" s="125"/>
      <c r="AB976" s="125"/>
      <c r="AC976" s="125"/>
      <c r="AD976" s="97">
        <f t="shared" si="761"/>
        <v>0</v>
      </c>
      <c r="AR976" s="77"/>
      <c r="BD976" s="82">
        <f t="shared" si="789"/>
        <v>0</v>
      </c>
      <c r="BK976" s="77">
        <f t="shared" si="790"/>
        <v>0</v>
      </c>
      <c r="BS976" s="77">
        <f t="shared" si="791"/>
        <v>0</v>
      </c>
      <c r="CA976" s="77">
        <f t="shared" si="792"/>
        <v>0</v>
      </c>
      <c r="CI976" s="77">
        <f t="shared" si="793"/>
        <v>0</v>
      </c>
      <c r="CP976" s="77">
        <f t="shared" si="794"/>
        <v>0</v>
      </c>
      <c r="CX976" s="77">
        <f t="shared" si="795"/>
        <v>0</v>
      </c>
      <c r="FL976" s="86">
        <f t="shared" si="796"/>
        <v>0</v>
      </c>
      <c r="FM976" s="99">
        <f t="shared" si="784"/>
        <v>0</v>
      </c>
      <c r="FN976" s="99">
        <f t="shared" si="785"/>
        <v>0</v>
      </c>
      <c r="FO976" s="100">
        <f t="shared" si="786"/>
        <v>0</v>
      </c>
      <c r="FP976" s="100">
        <f t="shared" si="787"/>
        <v>0</v>
      </c>
      <c r="FQ976" s="100"/>
      <c r="FR976" s="100"/>
      <c r="FS976" s="100"/>
      <c r="FT976" s="100"/>
      <c r="FU976" s="100"/>
      <c r="FV976" s="100"/>
      <c r="FW976" s="100"/>
      <c r="FX976" s="100"/>
      <c r="FY976" s="100"/>
      <c r="FZ976" s="100"/>
      <c r="GA976" s="100"/>
      <c r="GB976" s="100"/>
    </row>
    <row r="977" spans="1:192" hidden="1" x14ac:dyDescent="0.25">
      <c r="A977" s="122" t="s">
        <v>845</v>
      </c>
      <c r="B977" s="123" t="s">
        <v>1094</v>
      </c>
      <c r="C977" s="41" t="str">
        <f t="shared" si="797"/>
        <v>ŞANLIURFA</v>
      </c>
      <c r="D977" s="41"/>
      <c r="E977" s="41"/>
      <c r="F977" s="41"/>
      <c r="G977" s="124">
        <v>1280</v>
      </c>
      <c r="H977" s="124">
        <v>8701</v>
      </c>
      <c r="I977" s="124">
        <v>6731</v>
      </c>
      <c r="J977" s="124">
        <v>16712</v>
      </c>
      <c r="K977" s="92">
        <v>0</v>
      </c>
      <c r="L977" s="92">
        <v>0</v>
      </c>
      <c r="M977" s="92">
        <v>0</v>
      </c>
      <c r="N977" s="92">
        <v>0</v>
      </c>
      <c r="O977" s="92"/>
      <c r="P977" s="92"/>
      <c r="Q977" s="94">
        <v>0</v>
      </c>
      <c r="R977" s="95">
        <v>0</v>
      </c>
      <c r="Y977" s="125"/>
      <c r="Z977" s="125"/>
      <c r="AA977" s="125"/>
      <c r="AB977" s="125"/>
      <c r="AC977" s="125"/>
      <c r="AD977" s="97">
        <f t="shared" si="761"/>
        <v>0</v>
      </c>
      <c r="AR977" s="77"/>
      <c r="BD977" s="82">
        <f t="shared" si="789"/>
        <v>0</v>
      </c>
      <c r="BK977" s="77">
        <f t="shared" si="790"/>
        <v>0</v>
      </c>
      <c r="BM977" s="85">
        <f>SUM(BM5:BM976)</f>
        <v>39994</v>
      </c>
      <c r="BS977" s="77">
        <f t="shared" si="791"/>
        <v>0</v>
      </c>
      <c r="CA977" s="77">
        <f t="shared" si="792"/>
        <v>0</v>
      </c>
      <c r="CI977" s="77">
        <f t="shared" si="793"/>
        <v>0</v>
      </c>
      <c r="CP977" s="77">
        <f t="shared" si="794"/>
        <v>0</v>
      </c>
      <c r="CX977" s="77">
        <f t="shared" si="795"/>
        <v>0</v>
      </c>
      <c r="FL977" s="86">
        <f t="shared" si="796"/>
        <v>0</v>
      </c>
      <c r="FM977" s="99">
        <f t="shared" si="784"/>
        <v>0</v>
      </c>
      <c r="FN977" s="99">
        <f t="shared" si="785"/>
        <v>0</v>
      </c>
      <c r="FO977" s="100">
        <f t="shared" si="786"/>
        <v>0</v>
      </c>
      <c r="FP977" s="100">
        <f t="shared" si="787"/>
        <v>0</v>
      </c>
      <c r="FQ977" s="100"/>
      <c r="FR977" s="100"/>
      <c r="FS977" s="100"/>
      <c r="FT977" s="100"/>
      <c r="FU977" s="100"/>
      <c r="FV977" s="100"/>
      <c r="FW977" s="100"/>
      <c r="FX977" s="100"/>
      <c r="FY977" s="100"/>
      <c r="FZ977" s="100"/>
      <c r="GA977" s="100"/>
      <c r="GB977" s="100"/>
    </row>
    <row r="978" spans="1:192" hidden="1" x14ac:dyDescent="0.25">
      <c r="A978" s="122" t="s">
        <v>656</v>
      </c>
      <c r="B978" s="123" t="s">
        <v>1095</v>
      </c>
      <c r="C978" s="41" t="str">
        <f t="shared" si="797"/>
        <v>MALATYA</v>
      </c>
      <c r="D978" s="41"/>
      <c r="E978" s="41"/>
      <c r="F978" s="41"/>
      <c r="G978" s="124">
        <v>673</v>
      </c>
      <c r="H978" s="124">
        <v>2858</v>
      </c>
      <c r="I978" s="124">
        <v>4423</v>
      </c>
      <c r="J978" s="124">
        <v>7954</v>
      </c>
      <c r="K978" s="92">
        <v>0</v>
      </c>
      <c r="L978" s="92">
        <v>0</v>
      </c>
      <c r="M978" s="92">
        <v>0</v>
      </c>
      <c r="N978" s="92">
        <v>0</v>
      </c>
      <c r="O978" s="92"/>
      <c r="P978" s="92"/>
      <c r="Q978" s="94">
        <v>0</v>
      </c>
      <c r="R978" s="95">
        <v>0</v>
      </c>
      <c r="Y978" s="125"/>
      <c r="Z978" s="125"/>
      <c r="AA978" s="125"/>
      <c r="AB978" s="125"/>
      <c r="AC978" s="125"/>
      <c r="AD978" s="97">
        <f t="shared" si="761"/>
        <v>0</v>
      </c>
      <c r="AN978" s="77"/>
      <c r="AO978" s="77"/>
      <c r="AP978" s="77"/>
      <c r="AQ978" s="77"/>
      <c r="AR978" s="77"/>
      <c r="AS978" s="77"/>
      <c r="AT978" s="78"/>
      <c r="AU978" s="78"/>
      <c r="AV978" s="127"/>
      <c r="AW978" s="127"/>
      <c r="BD978" s="82">
        <f t="shared" si="789"/>
        <v>0</v>
      </c>
      <c r="BK978" s="77">
        <f t="shared" si="790"/>
        <v>0</v>
      </c>
      <c r="BS978" s="77">
        <f t="shared" si="791"/>
        <v>0</v>
      </c>
      <c r="CA978" s="77">
        <f t="shared" si="792"/>
        <v>0</v>
      </c>
      <c r="CI978" s="77">
        <f t="shared" si="793"/>
        <v>0</v>
      </c>
      <c r="CP978" s="77">
        <f t="shared" si="794"/>
        <v>0</v>
      </c>
      <c r="CX978" s="77">
        <f t="shared" si="795"/>
        <v>0</v>
      </c>
      <c r="FL978" s="86">
        <f t="shared" si="796"/>
        <v>0</v>
      </c>
      <c r="FM978" s="99">
        <f t="shared" si="784"/>
        <v>0</v>
      </c>
      <c r="FN978" s="99">
        <f t="shared" si="785"/>
        <v>0</v>
      </c>
      <c r="FO978" s="100">
        <f t="shared" si="786"/>
        <v>0</v>
      </c>
      <c r="FP978" s="100">
        <f t="shared" si="787"/>
        <v>0</v>
      </c>
      <c r="FQ978" s="100"/>
      <c r="FR978" s="100"/>
      <c r="FS978" s="100"/>
      <c r="FT978" s="100"/>
      <c r="FU978" s="100"/>
      <c r="FV978" s="100"/>
      <c r="FW978" s="100"/>
      <c r="FX978" s="100"/>
      <c r="FY978" s="100"/>
      <c r="FZ978" s="100"/>
      <c r="GA978" s="100"/>
      <c r="GB978" s="100"/>
    </row>
    <row r="979" spans="1:192" ht="30" hidden="1" x14ac:dyDescent="0.25">
      <c r="A979" s="122" t="s">
        <v>507</v>
      </c>
      <c r="B979" s="123" t="s">
        <v>1096</v>
      </c>
      <c r="C979" s="41" t="str">
        <f t="shared" si="797"/>
        <v>KAHRAMANMARAŞ</v>
      </c>
      <c r="D979" s="41"/>
      <c r="E979" s="41"/>
      <c r="F979" s="41"/>
      <c r="G979" s="124">
        <v>458</v>
      </c>
      <c r="H979" s="124">
        <v>2827</v>
      </c>
      <c r="I979" s="124">
        <v>5372</v>
      </c>
      <c r="J979" s="124">
        <v>8657</v>
      </c>
      <c r="K979" s="92">
        <v>0</v>
      </c>
      <c r="L979" s="92">
        <v>0</v>
      </c>
      <c r="M979" s="92">
        <v>0</v>
      </c>
      <c r="N979" s="92">
        <v>0</v>
      </c>
      <c r="O979" s="92"/>
      <c r="P979" s="92"/>
      <c r="Q979" s="94">
        <v>0</v>
      </c>
      <c r="R979" s="95">
        <v>0</v>
      </c>
      <c r="Y979" s="125"/>
      <c r="Z979" s="125"/>
      <c r="AA979" s="125"/>
      <c r="AB979" s="125"/>
      <c r="AC979" s="125"/>
      <c r="AD979" s="97">
        <f t="shared" si="761"/>
        <v>0</v>
      </c>
      <c r="AN979" s="77"/>
      <c r="AO979" s="77"/>
      <c r="AP979" s="77"/>
      <c r="AQ979" s="77"/>
      <c r="AR979" s="77"/>
      <c r="AS979" s="77"/>
      <c r="AT979" s="78"/>
      <c r="AU979" s="78"/>
      <c r="AV979" s="127"/>
      <c r="AW979" s="127"/>
      <c r="BD979" s="82">
        <f t="shared" si="789"/>
        <v>0</v>
      </c>
      <c r="BK979" s="77">
        <f t="shared" si="790"/>
        <v>0</v>
      </c>
      <c r="BS979" s="77">
        <f t="shared" si="791"/>
        <v>0</v>
      </c>
      <c r="CA979" s="77">
        <f t="shared" si="792"/>
        <v>0</v>
      </c>
      <c r="CI979" s="77">
        <f t="shared" si="793"/>
        <v>0</v>
      </c>
      <c r="CP979" s="77">
        <f t="shared" si="794"/>
        <v>0</v>
      </c>
      <c r="CX979" s="77">
        <f t="shared" si="795"/>
        <v>0</v>
      </c>
      <c r="FL979" s="86">
        <f t="shared" si="796"/>
        <v>0</v>
      </c>
      <c r="FM979" s="99">
        <f t="shared" si="784"/>
        <v>0</v>
      </c>
      <c r="FN979" s="99">
        <f t="shared" si="785"/>
        <v>0</v>
      </c>
      <c r="FO979" s="100">
        <f t="shared" si="786"/>
        <v>0</v>
      </c>
      <c r="FP979" s="100">
        <f t="shared" si="787"/>
        <v>0</v>
      </c>
      <c r="FQ979" s="100"/>
      <c r="FR979" s="100"/>
      <c r="FS979" s="100"/>
      <c r="FT979" s="100"/>
      <c r="FU979" s="100"/>
      <c r="FV979" s="100"/>
      <c r="FW979" s="100"/>
      <c r="FX979" s="100"/>
      <c r="FY979" s="100"/>
      <c r="FZ979" s="100"/>
      <c r="GA979" s="100"/>
      <c r="GB979" s="100"/>
    </row>
    <row r="980" spans="1:192" hidden="1" x14ac:dyDescent="0.25">
      <c r="A980" s="122" t="s">
        <v>405</v>
      </c>
      <c r="B980" s="123" t="s">
        <v>1097</v>
      </c>
      <c r="C980" s="41" t="str">
        <f t="shared" si="797"/>
        <v>HATAY</v>
      </c>
      <c r="D980" s="41"/>
      <c r="E980" s="41"/>
      <c r="F980" s="41"/>
      <c r="G980" s="124">
        <v>727</v>
      </c>
      <c r="H980" s="124">
        <v>4404</v>
      </c>
      <c r="I980" s="124">
        <v>5389</v>
      </c>
      <c r="J980" s="124">
        <v>10520</v>
      </c>
      <c r="K980" s="92">
        <v>0</v>
      </c>
      <c r="L980" s="92">
        <v>0</v>
      </c>
      <c r="M980" s="92">
        <v>0</v>
      </c>
      <c r="N980" s="92">
        <v>0</v>
      </c>
      <c r="O980" s="92"/>
      <c r="P980" s="92"/>
      <c r="Q980" s="94">
        <v>0</v>
      </c>
      <c r="R980" s="95">
        <v>0</v>
      </c>
      <c r="Y980" s="125"/>
      <c r="Z980" s="125"/>
      <c r="AA980" s="125"/>
      <c r="AB980" s="125"/>
      <c r="AC980" s="125"/>
      <c r="AD980" s="97">
        <f t="shared" si="761"/>
        <v>0</v>
      </c>
      <c r="AN980" s="77"/>
      <c r="AO980" s="77"/>
      <c r="AP980" s="77"/>
      <c r="AQ980" s="77"/>
      <c r="AR980" s="77"/>
      <c r="AS980" s="77"/>
      <c r="AT980" s="78"/>
      <c r="AU980" s="78"/>
      <c r="AV980" s="127"/>
      <c r="AW980" s="127"/>
      <c r="BD980" s="82">
        <f t="shared" si="789"/>
        <v>0</v>
      </c>
      <c r="BK980" s="77">
        <f t="shared" si="790"/>
        <v>0</v>
      </c>
      <c r="BS980" s="77">
        <f t="shared" si="791"/>
        <v>0</v>
      </c>
      <c r="CA980" s="77">
        <f t="shared" si="792"/>
        <v>0</v>
      </c>
      <c r="CI980" s="77">
        <f t="shared" si="793"/>
        <v>0</v>
      </c>
      <c r="CP980" s="77">
        <f t="shared" si="794"/>
        <v>0</v>
      </c>
      <c r="CX980" s="77">
        <f t="shared" si="795"/>
        <v>0</v>
      </c>
      <c r="FL980" s="86">
        <f t="shared" si="796"/>
        <v>0</v>
      </c>
      <c r="FM980" s="99">
        <f t="shared" si="784"/>
        <v>0</v>
      </c>
      <c r="FN980" s="99">
        <f t="shared" si="785"/>
        <v>0</v>
      </c>
      <c r="FO980" s="100">
        <f t="shared" si="786"/>
        <v>0</v>
      </c>
      <c r="FP980" s="100">
        <f t="shared" si="787"/>
        <v>0</v>
      </c>
      <c r="FQ980" s="100"/>
      <c r="FR980" s="100"/>
      <c r="FS980" s="100"/>
      <c r="FT980" s="100"/>
      <c r="FU980" s="100"/>
      <c r="FV980" s="100"/>
      <c r="FW980" s="100"/>
      <c r="FX980" s="100"/>
      <c r="FY980" s="100"/>
      <c r="FZ980" s="100"/>
      <c r="GA980" s="100"/>
      <c r="GB980" s="100"/>
    </row>
    <row r="981" spans="1:192" hidden="1" x14ac:dyDescent="0.25">
      <c r="A981" s="122" t="s">
        <v>668</v>
      </c>
      <c r="B981" s="123" t="s">
        <v>1098</v>
      </c>
      <c r="C981" s="41" t="str">
        <f t="shared" si="797"/>
        <v>MANİSA</v>
      </c>
      <c r="D981" s="41"/>
      <c r="E981" s="41"/>
      <c r="F981" s="41"/>
      <c r="G981" s="124">
        <v>307</v>
      </c>
      <c r="H981" s="124">
        <v>868</v>
      </c>
      <c r="I981" s="124">
        <v>1530</v>
      </c>
      <c r="J981" s="124">
        <v>2705</v>
      </c>
      <c r="K981" s="92">
        <v>0</v>
      </c>
      <c r="L981" s="92">
        <v>0</v>
      </c>
      <c r="M981" s="92">
        <v>0</v>
      </c>
      <c r="N981" s="92">
        <v>0</v>
      </c>
      <c r="O981" s="92"/>
      <c r="P981" s="92"/>
      <c r="Q981" s="94">
        <v>0</v>
      </c>
      <c r="R981" s="95">
        <v>0</v>
      </c>
      <c r="Y981" s="125"/>
      <c r="Z981" s="125"/>
      <c r="AA981" s="125"/>
      <c r="AB981" s="125"/>
      <c r="AC981" s="125"/>
      <c r="AD981" s="97">
        <f t="shared" si="761"/>
        <v>0</v>
      </c>
      <c r="AN981" s="77"/>
      <c r="AO981" s="77"/>
      <c r="AP981" s="77"/>
      <c r="AQ981" s="77"/>
      <c r="AR981" s="77"/>
      <c r="AS981" s="77"/>
      <c r="AT981" s="78"/>
      <c r="AU981" s="78"/>
      <c r="AV981" s="127"/>
      <c r="AW981" s="127"/>
      <c r="BD981" s="82">
        <f t="shared" si="789"/>
        <v>0</v>
      </c>
      <c r="BK981" s="77">
        <f t="shared" si="790"/>
        <v>0</v>
      </c>
      <c r="BS981" s="77">
        <f t="shared" si="791"/>
        <v>0</v>
      </c>
      <c r="CA981" s="77">
        <f t="shared" si="792"/>
        <v>0</v>
      </c>
      <c r="CI981" s="77">
        <f t="shared" si="793"/>
        <v>0</v>
      </c>
      <c r="CP981" s="77">
        <f t="shared" si="794"/>
        <v>0</v>
      </c>
      <c r="CX981" s="77">
        <f t="shared" si="795"/>
        <v>0</v>
      </c>
      <c r="FL981" s="86">
        <f t="shared" si="796"/>
        <v>0</v>
      </c>
      <c r="FM981" s="99">
        <f t="shared" si="784"/>
        <v>0</v>
      </c>
      <c r="FN981" s="99">
        <f t="shared" si="785"/>
        <v>0</v>
      </c>
      <c r="FO981" s="100">
        <f t="shared" si="786"/>
        <v>0</v>
      </c>
      <c r="FP981" s="100">
        <f t="shared" si="787"/>
        <v>0</v>
      </c>
      <c r="FQ981" s="100"/>
      <c r="FR981" s="100"/>
      <c r="FS981" s="100"/>
      <c r="FT981" s="100"/>
      <c r="FU981" s="100"/>
      <c r="FV981" s="100"/>
      <c r="FW981" s="100"/>
      <c r="FX981" s="100"/>
      <c r="FY981" s="100"/>
      <c r="FZ981" s="100"/>
      <c r="GA981" s="100"/>
      <c r="GB981" s="100"/>
    </row>
    <row r="982" spans="1:192" hidden="1" x14ac:dyDescent="0.25">
      <c r="A982" s="128" t="s">
        <v>599</v>
      </c>
      <c r="B982" s="128" t="s">
        <v>1099</v>
      </c>
      <c r="C982" s="41" t="str">
        <f t="shared" si="797"/>
        <v>KOCAELİ</v>
      </c>
      <c r="D982" s="41"/>
      <c r="E982" s="41"/>
      <c r="F982" s="41"/>
      <c r="G982" s="129">
        <v>0</v>
      </c>
      <c r="H982" s="129">
        <v>0</v>
      </c>
      <c r="I982" s="129">
        <v>0</v>
      </c>
      <c r="J982" s="129">
        <v>0</v>
      </c>
      <c r="K982" s="130">
        <v>55</v>
      </c>
      <c r="L982" s="130">
        <v>319</v>
      </c>
      <c r="M982" s="130">
        <v>128</v>
      </c>
      <c r="N982" s="130">
        <v>502</v>
      </c>
      <c r="Q982" s="94">
        <v>0</v>
      </c>
      <c r="R982" s="95">
        <v>0</v>
      </c>
      <c r="Y982" s="125"/>
      <c r="Z982" s="125"/>
      <c r="AA982" s="125"/>
      <c r="AB982" s="125"/>
      <c r="AC982" s="125"/>
      <c r="AD982" s="97">
        <f t="shared" si="761"/>
        <v>-447</v>
      </c>
      <c r="AN982" s="77"/>
      <c r="AO982" s="77"/>
      <c r="AP982" s="77"/>
      <c r="AQ982" s="77"/>
      <c r="AR982" s="77"/>
      <c r="AS982" s="77"/>
      <c r="AT982" s="78"/>
      <c r="AU982" s="78"/>
      <c r="BD982" s="82">
        <f t="shared" si="789"/>
        <v>0</v>
      </c>
      <c r="BK982" s="77">
        <f t="shared" si="790"/>
        <v>0</v>
      </c>
      <c r="BS982" s="77">
        <f t="shared" si="791"/>
        <v>0</v>
      </c>
      <c r="CA982" s="77">
        <f t="shared" si="792"/>
        <v>0</v>
      </c>
      <c r="CI982" s="77">
        <f t="shared" si="793"/>
        <v>0</v>
      </c>
      <c r="CP982" s="77">
        <f t="shared" si="794"/>
        <v>0</v>
      </c>
      <c r="CX982" s="77">
        <f t="shared" si="795"/>
        <v>0</v>
      </c>
      <c r="FL982" s="86">
        <f t="shared" si="796"/>
        <v>0</v>
      </c>
      <c r="FM982" s="99">
        <f t="shared" si="784"/>
        <v>0</v>
      </c>
      <c r="FN982" s="99">
        <f t="shared" si="785"/>
        <v>0</v>
      </c>
      <c r="FO982" s="100">
        <f t="shared" si="786"/>
        <v>0</v>
      </c>
      <c r="FP982" s="100">
        <f t="shared" si="787"/>
        <v>0</v>
      </c>
      <c r="FQ982" s="100"/>
      <c r="FR982" s="100"/>
      <c r="FS982" s="100"/>
      <c r="FT982" s="100"/>
      <c r="FU982" s="100"/>
      <c r="FV982" s="100"/>
      <c r="FW982" s="100"/>
      <c r="FX982" s="100"/>
      <c r="FY982" s="100"/>
      <c r="FZ982" s="100"/>
      <c r="GA982" s="100"/>
      <c r="GB982" s="100"/>
    </row>
    <row r="983" spans="1:192" hidden="1" x14ac:dyDescent="0.25">
      <c r="A983" s="128" t="s">
        <v>696</v>
      </c>
      <c r="B983" s="128" t="s">
        <v>1100</v>
      </c>
      <c r="C983" s="41" t="str">
        <f t="shared" si="797"/>
        <v>MERSİN</v>
      </c>
      <c r="D983" s="41"/>
      <c r="E983" s="41"/>
      <c r="F983" s="41"/>
      <c r="G983" s="129">
        <v>0</v>
      </c>
      <c r="H983" s="129">
        <v>0</v>
      </c>
      <c r="I983" s="129">
        <v>0</v>
      </c>
      <c r="J983" s="129">
        <v>0</v>
      </c>
      <c r="K983" s="130">
        <v>34</v>
      </c>
      <c r="L983" s="130">
        <v>24</v>
      </c>
      <c r="M983" s="130">
        <v>23</v>
      </c>
      <c r="N983" s="130">
        <v>81</v>
      </c>
      <c r="Q983" s="94">
        <v>0</v>
      </c>
      <c r="R983" s="95">
        <v>0</v>
      </c>
      <c r="Y983" s="125"/>
      <c r="Z983" s="125"/>
      <c r="AA983" s="125"/>
      <c r="AB983" s="125"/>
      <c r="AC983" s="125"/>
      <c r="AD983" s="97">
        <f t="shared" si="761"/>
        <v>-47</v>
      </c>
      <c r="AN983" s="77"/>
      <c r="AO983" s="77"/>
      <c r="AP983" s="77"/>
      <c r="AQ983" s="77"/>
      <c r="AR983" s="77"/>
      <c r="AS983" s="77"/>
      <c r="AT983" s="78"/>
      <c r="AU983" s="78"/>
      <c r="BD983" s="82">
        <f t="shared" si="789"/>
        <v>0</v>
      </c>
      <c r="BK983" s="77">
        <f t="shared" si="790"/>
        <v>0</v>
      </c>
      <c r="BS983" s="77">
        <f t="shared" si="791"/>
        <v>0</v>
      </c>
      <c r="CA983" s="77">
        <f t="shared" si="792"/>
        <v>0</v>
      </c>
      <c r="CI983" s="77">
        <f t="shared" si="793"/>
        <v>0</v>
      </c>
      <c r="CP983" s="77">
        <f t="shared" si="794"/>
        <v>0</v>
      </c>
      <c r="CX983" s="77">
        <f t="shared" si="795"/>
        <v>0</v>
      </c>
      <c r="FL983" s="86">
        <f t="shared" si="796"/>
        <v>0</v>
      </c>
      <c r="FM983" s="99">
        <f t="shared" si="784"/>
        <v>0</v>
      </c>
      <c r="FN983" s="99">
        <f t="shared" si="785"/>
        <v>0</v>
      </c>
      <c r="FO983" s="100">
        <f t="shared" si="786"/>
        <v>0</v>
      </c>
      <c r="FP983" s="100">
        <f t="shared" si="787"/>
        <v>0</v>
      </c>
      <c r="FQ983" s="100"/>
      <c r="FR983" s="100"/>
      <c r="FS983" s="100"/>
      <c r="FT983" s="100"/>
      <c r="FU983" s="100"/>
      <c r="FV983" s="100"/>
      <c r="FW983" s="100"/>
      <c r="FX983" s="100"/>
      <c r="FY983" s="100"/>
      <c r="FZ983" s="100"/>
      <c r="GA983" s="100"/>
      <c r="GB983" s="100"/>
    </row>
    <row r="984" spans="1:192" hidden="1" x14ac:dyDescent="0.25">
      <c r="A984" s="128" t="s">
        <v>138</v>
      </c>
      <c r="B984" s="131" t="s">
        <v>1101</v>
      </c>
      <c r="C984" s="41" t="str">
        <f t="shared" si="797"/>
        <v>BALIKESİR</v>
      </c>
      <c r="D984" s="41"/>
      <c r="E984" s="41"/>
      <c r="F984" s="41"/>
      <c r="G984" s="129">
        <v>409</v>
      </c>
      <c r="H984" s="129">
        <v>1254</v>
      </c>
      <c r="I984" s="129">
        <v>2582</v>
      </c>
      <c r="J984" s="129">
        <v>4245</v>
      </c>
      <c r="K984" s="92">
        <v>160</v>
      </c>
      <c r="L984" s="92">
        <v>210</v>
      </c>
      <c r="M984" s="92">
        <v>118</v>
      </c>
      <c r="N984" s="92">
        <v>488</v>
      </c>
      <c r="O984" s="92"/>
      <c r="P984" s="92"/>
      <c r="Q984" s="94">
        <v>0</v>
      </c>
      <c r="R984" s="95">
        <v>0</v>
      </c>
      <c r="Y984" s="125"/>
      <c r="Z984" s="125"/>
      <c r="AA984" s="125"/>
      <c r="AB984" s="125"/>
      <c r="AC984" s="125"/>
      <c r="AD984" s="97">
        <f t="shared" si="761"/>
        <v>-328</v>
      </c>
      <c r="AR984" s="77"/>
      <c r="BD984" s="82">
        <f t="shared" si="789"/>
        <v>0</v>
      </c>
      <c r="BK984" s="77">
        <f t="shared" si="790"/>
        <v>0</v>
      </c>
      <c r="BS984" s="77">
        <f t="shared" si="791"/>
        <v>0</v>
      </c>
      <c r="BU984" s="85">
        <f>BH981-BU982</f>
        <v>0</v>
      </c>
      <c r="CA984" s="77">
        <f t="shared" si="792"/>
        <v>0</v>
      </c>
      <c r="CI984" s="77">
        <f t="shared" si="793"/>
        <v>0</v>
      </c>
      <c r="CP984" s="77">
        <f t="shared" si="794"/>
        <v>0</v>
      </c>
      <c r="CX984" s="77">
        <f t="shared" si="795"/>
        <v>0</v>
      </c>
      <c r="FL984" s="86">
        <f t="shared" si="796"/>
        <v>0</v>
      </c>
      <c r="FM984" s="99">
        <f t="shared" si="784"/>
        <v>0</v>
      </c>
      <c r="FN984" s="99">
        <f t="shared" si="785"/>
        <v>0</v>
      </c>
      <c r="FO984" s="100">
        <f t="shared" si="786"/>
        <v>0</v>
      </c>
      <c r="FP984" s="100">
        <f t="shared" si="787"/>
        <v>0</v>
      </c>
      <c r="FQ984" s="100"/>
      <c r="FR984" s="100"/>
      <c r="FS984" s="100"/>
      <c r="FT984" s="100"/>
      <c r="FU984" s="100"/>
      <c r="FV984" s="100"/>
      <c r="FW984" s="100"/>
      <c r="FX984" s="100"/>
      <c r="FY984" s="100"/>
      <c r="FZ984" s="100"/>
      <c r="GA984" s="100"/>
      <c r="GB984" s="100"/>
    </row>
    <row r="985" spans="1:192" hidden="1" x14ac:dyDescent="0.25">
      <c r="A985" s="32" t="s">
        <v>866</v>
      </c>
      <c r="B985" s="90" t="s">
        <v>1102</v>
      </c>
      <c r="C985" s="41" t="str">
        <f t="shared" si="797"/>
        <v>TEKİRDAĞ</v>
      </c>
      <c r="D985" s="41"/>
      <c r="E985" s="41"/>
      <c r="F985" s="41"/>
      <c r="G985" s="91">
        <v>394</v>
      </c>
      <c r="H985" s="91">
        <v>822</v>
      </c>
      <c r="I985" s="91">
        <v>1470</v>
      </c>
      <c r="J985" s="91">
        <v>2686</v>
      </c>
      <c r="K985" s="92">
        <v>73</v>
      </c>
      <c r="L985" s="92">
        <v>80</v>
      </c>
      <c r="M985" s="92">
        <v>53</v>
      </c>
      <c r="N985" s="92">
        <v>206</v>
      </c>
      <c r="O985" s="92"/>
      <c r="P985" s="92"/>
      <c r="Q985" s="94">
        <f>N985-J985</f>
        <v>-2480</v>
      </c>
      <c r="R985" s="95">
        <f t="shared" ref="R985:R1016" si="798">(N985-J985)/J985</f>
        <v>-0.92330603127326882</v>
      </c>
      <c r="S985" s="92"/>
      <c r="T985" s="92"/>
      <c r="U985" s="92"/>
      <c r="V985" s="92"/>
      <c r="W985" s="92"/>
      <c r="X985" s="92"/>
      <c r="Y985" s="125"/>
      <c r="Z985" s="125"/>
      <c r="AA985" s="125"/>
      <c r="AB985" s="125"/>
      <c r="AC985" s="125"/>
      <c r="AD985" s="97">
        <f t="shared" si="761"/>
        <v>-133</v>
      </c>
      <c r="AR985" s="77"/>
      <c r="BD985" s="82">
        <f t="shared" si="789"/>
        <v>0</v>
      </c>
      <c r="BK985" s="77">
        <f t="shared" si="790"/>
        <v>0</v>
      </c>
      <c r="BS985" s="77">
        <f t="shared" si="791"/>
        <v>0</v>
      </c>
      <c r="CA985" s="77">
        <f t="shared" si="792"/>
        <v>0</v>
      </c>
      <c r="CI985" s="77">
        <f t="shared" si="793"/>
        <v>0</v>
      </c>
      <c r="CP985" s="77">
        <f t="shared" si="794"/>
        <v>0</v>
      </c>
      <c r="CX985" s="77">
        <f t="shared" si="795"/>
        <v>0</v>
      </c>
      <c r="FL985" s="86">
        <f t="shared" si="796"/>
        <v>0</v>
      </c>
      <c r="FM985" s="99">
        <f t="shared" si="784"/>
        <v>0</v>
      </c>
      <c r="FN985" s="99">
        <f t="shared" si="785"/>
        <v>0</v>
      </c>
      <c r="FO985" s="100">
        <f t="shared" si="786"/>
        <v>0</v>
      </c>
      <c r="FP985" s="100">
        <f t="shared" si="787"/>
        <v>0</v>
      </c>
      <c r="FQ985" s="100"/>
      <c r="FR985" s="100"/>
      <c r="FS985" s="100"/>
      <c r="FT985" s="100"/>
      <c r="FU985" s="100"/>
      <c r="FV985" s="100"/>
      <c r="FW985" s="100"/>
      <c r="FX985" s="100"/>
      <c r="FY985" s="100"/>
      <c r="FZ985" s="100"/>
      <c r="GA985" s="100"/>
      <c r="GB985" s="100"/>
    </row>
    <row r="986" spans="1:192" hidden="1" x14ac:dyDescent="0.25">
      <c r="A986" s="132" t="s">
        <v>2</v>
      </c>
      <c r="B986" s="132" t="s">
        <v>2</v>
      </c>
      <c r="C986" s="132" t="s">
        <v>2</v>
      </c>
      <c r="D986" s="133">
        <v>25.09522644674308</v>
      </c>
      <c r="E986" s="133">
        <v>34.169861740443821</v>
      </c>
      <c r="F986" s="133">
        <v>39.823388419326356</v>
      </c>
      <c r="G986" s="134">
        <v>2256</v>
      </c>
      <c r="H986" s="134">
        <v>10685</v>
      </c>
      <c r="I986" s="134">
        <v>16170</v>
      </c>
      <c r="J986" s="134">
        <v>29111</v>
      </c>
      <c r="K986" s="134">
        <v>2188</v>
      </c>
      <c r="L986" s="134">
        <v>9832</v>
      </c>
      <c r="M986" s="134">
        <v>18466</v>
      </c>
      <c r="N986" s="134">
        <v>30486</v>
      </c>
      <c r="O986" s="134">
        <v>1500</v>
      </c>
      <c r="P986" s="135">
        <v>4395</v>
      </c>
      <c r="Q986" s="136">
        <v>1375</v>
      </c>
      <c r="R986" s="95">
        <f t="shared" si="798"/>
        <v>4.7233004706124834E-2</v>
      </c>
      <c r="S986" s="136">
        <v>26882</v>
      </c>
      <c r="T986" s="136">
        <v>36957</v>
      </c>
      <c r="U986" s="136">
        <v>27924</v>
      </c>
      <c r="V986" s="136">
        <v>37561</v>
      </c>
      <c r="W986" s="136">
        <v>64881</v>
      </c>
      <c r="X986" s="136">
        <v>91763</v>
      </c>
      <c r="Y986" s="137">
        <f>K986/S986*100</f>
        <v>8.1392753515363445</v>
      </c>
      <c r="Z986" s="137">
        <f>L986/T986*100</f>
        <v>26.603891008469304</v>
      </c>
      <c r="AA986" s="137">
        <f>((M986+O986)-P986)/U986*100</f>
        <v>55.762068471565676</v>
      </c>
      <c r="AB986" s="137">
        <f>((L986+M986+O986)-P986)/W986*100</f>
        <v>39.153218970114516</v>
      </c>
      <c r="AC986" s="137">
        <f>((N986+O986)-P986)/X986*100</f>
        <v>30.06767433497161</v>
      </c>
      <c r="AD986" s="97">
        <f t="shared" si="761"/>
        <v>39478</v>
      </c>
      <c r="AE986" s="138">
        <v>12353</v>
      </c>
      <c r="AF986" s="126">
        <v>36783</v>
      </c>
      <c r="AG986" s="126">
        <v>28362</v>
      </c>
      <c r="AH986" s="126">
        <v>36410</v>
      </c>
      <c r="AI986" s="126">
        <v>27339</v>
      </c>
      <c r="AJ986" s="126">
        <v>9633</v>
      </c>
      <c r="AK986" s="126">
        <v>9079</v>
      </c>
      <c r="AL986" s="136">
        <v>638</v>
      </c>
      <c r="AM986" s="136">
        <v>1365</v>
      </c>
      <c r="AN986" s="136">
        <v>3766</v>
      </c>
      <c r="AO986" s="136">
        <v>11107</v>
      </c>
      <c r="AP986" s="136">
        <v>19063</v>
      </c>
      <c r="AQ986" s="136">
        <v>1019</v>
      </c>
      <c r="AR986" s="77">
        <f t="shared" si="788"/>
        <v>34955</v>
      </c>
      <c r="AS986" s="138">
        <v>5235</v>
      </c>
      <c r="AT986" s="138">
        <v>1031</v>
      </c>
      <c r="AU986" s="138">
        <v>3578</v>
      </c>
      <c r="AV986" s="139">
        <v>32.29732666811563</v>
      </c>
      <c r="AW986" s="139">
        <v>40.770995004555594</v>
      </c>
      <c r="AX986" s="140">
        <v>54.30703390760452</v>
      </c>
      <c r="AY986" s="141">
        <v>13.278330160073338</v>
      </c>
      <c r="AZ986" s="141">
        <v>30.581789146176931</v>
      </c>
      <c r="BA986" s="141">
        <v>63.968005188347831</v>
      </c>
      <c r="BB986" s="141">
        <v>47.431299011251276</v>
      </c>
      <c r="BC986" s="141">
        <v>37.905533647368891</v>
      </c>
      <c r="BD986" s="82">
        <f t="shared" si="789"/>
        <v>13300</v>
      </c>
      <c r="BE986" s="138">
        <v>655</v>
      </c>
      <c r="BF986" s="138">
        <v>1879</v>
      </c>
      <c r="BG986" s="138">
        <v>2876</v>
      </c>
      <c r="BH986" s="138">
        <v>10363</v>
      </c>
      <c r="BI986" s="138">
        <v>19601</v>
      </c>
      <c r="BJ986" s="138">
        <v>1556</v>
      </c>
      <c r="BK986" s="77">
        <f t="shared" si="790"/>
        <v>34396</v>
      </c>
      <c r="BL986" s="138">
        <v>526</v>
      </c>
      <c r="BM986" s="138">
        <v>970</v>
      </c>
      <c r="BN986" s="138">
        <v>1501</v>
      </c>
      <c r="BO986" s="138">
        <v>1908</v>
      </c>
      <c r="BP986" s="138">
        <v>8459</v>
      </c>
      <c r="BQ986" s="138">
        <v>17985</v>
      </c>
      <c r="BR986" s="138">
        <v>1424</v>
      </c>
      <c r="BS986" s="77">
        <f t="shared" si="791"/>
        <v>29776</v>
      </c>
      <c r="BT986" s="138">
        <v>50</v>
      </c>
      <c r="BU986" s="138">
        <v>250</v>
      </c>
      <c r="BV986" s="138">
        <v>204</v>
      </c>
      <c r="BW986" s="138">
        <v>436</v>
      </c>
      <c r="BX986" s="138">
        <v>980</v>
      </c>
      <c r="BY986" s="138">
        <v>1199</v>
      </c>
      <c r="BZ986" s="138">
        <v>124</v>
      </c>
      <c r="CA986" s="77">
        <f t="shared" si="792"/>
        <v>2739</v>
      </c>
      <c r="CB986" s="138">
        <v>39</v>
      </c>
      <c r="CC986" s="138">
        <v>112</v>
      </c>
      <c r="CD986" s="138">
        <v>127</v>
      </c>
      <c r="CE986" s="138">
        <v>500</v>
      </c>
      <c r="CF986" s="138">
        <v>470</v>
      </c>
      <c r="CG986" s="138">
        <v>238</v>
      </c>
      <c r="CH986" s="138">
        <v>5</v>
      </c>
      <c r="CI986" s="77">
        <f t="shared" si="793"/>
        <v>1213</v>
      </c>
      <c r="CJ986" s="138">
        <v>1</v>
      </c>
      <c r="CK986" s="138">
        <v>3</v>
      </c>
      <c r="CL986" s="138">
        <v>8</v>
      </c>
      <c r="CM986" s="138">
        <v>8</v>
      </c>
      <c r="CN986" s="138">
        <v>1</v>
      </c>
      <c r="CO986" s="138">
        <v>1</v>
      </c>
      <c r="CP986" s="77">
        <f t="shared" si="794"/>
        <v>18</v>
      </c>
      <c r="CQ986" s="138">
        <v>39</v>
      </c>
      <c r="CR986" s="138">
        <v>33</v>
      </c>
      <c r="CS986" s="138">
        <v>44</v>
      </c>
      <c r="CT986" s="138">
        <v>24</v>
      </c>
      <c r="CU986" s="138">
        <v>446</v>
      </c>
      <c r="CV986" s="138">
        <v>178</v>
      </c>
      <c r="CW986" s="138">
        <v>2</v>
      </c>
      <c r="CX986" s="77">
        <f t="shared" si="795"/>
        <v>650</v>
      </c>
      <c r="CY986" s="138">
        <v>38</v>
      </c>
      <c r="CZ986" s="138">
        <v>43</v>
      </c>
      <c r="DA986" s="138">
        <v>22</v>
      </c>
      <c r="DB986" s="138">
        <v>441</v>
      </c>
      <c r="DC986" s="138">
        <v>170</v>
      </c>
      <c r="DD986" s="138">
        <v>2</v>
      </c>
      <c r="DE986" s="138">
        <v>1</v>
      </c>
      <c r="DF986" s="138">
        <v>1</v>
      </c>
      <c r="DG986" s="138">
        <v>2</v>
      </c>
      <c r="DH986" s="138">
        <v>5</v>
      </c>
      <c r="DI986" s="138">
        <v>8</v>
      </c>
      <c r="DJ986" s="138">
        <v>0</v>
      </c>
      <c r="DK986" s="138"/>
      <c r="DL986" s="138"/>
      <c r="DM986" s="138"/>
      <c r="DN986" s="138"/>
      <c r="DO986" s="138"/>
      <c r="DP986" s="138">
        <v>6</v>
      </c>
      <c r="DQ986" s="138">
        <v>14</v>
      </c>
      <c r="DR986" s="138">
        <v>61</v>
      </c>
      <c r="DS986" s="138">
        <v>81</v>
      </c>
      <c r="DT986" s="138">
        <v>87</v>
      </c>
      <c r="DU986" s="138">
        <v>8</v>
      </c>
      <c r="DV986" s="138">
        <v>16</v>
      </c>
      <c r="DW986" s="138">
        <v>60</v>
      </c>
      <c r="DX986" s="138">
        <v>63</v>
      </c>
      <c r="DY986" s="138">
        <v>270</v>
      </c>
      <c r="DZ986" s="138">
        <v>542</v>
      </c>
      <c r="EA986" s="138">
        <v>70</v>
      </c>
      <c r="EB986" s="138">
        <v>34</v>
      </c>
      <c r="EC986" s="138">
        <v>144</v>
      </c>
      <c r="ED986" s="138">
        <v>373</v>
      </c>
      <c r="EE986" s="138">
        <v>710</v>
      </c>
      <c r="EF986" s="138">
        <v>657</v>
      </c>
      <c r="EG986" s="138">
        <v>54</v>
      </c>
      <c r="EH986" s="138">
        <v>3</v>
      </c>
      <c r="EI986" s="138">
        <v>2</v>
      </c>
      <c r="EJ986" s="138">
        <v>0</v>
      </c>
      <c r="EK986" s="138">
        <v>8</v>
      </c>
      <c r="EL986" s="138">
        <v>8</v>
      </c>
      <c r="EM986" s="138">
        <v>1</v>
      </c>
      <c r="EN986" s="138"/>
      <c r="EO986" s="138"/>
      <c r="EP986" s="138"/>
      <c r="EQ986" s="138"/>
      <c r="ER986" s="138"/>
      <c r="ES986" s="138"/>
      <c r="ET986" s="138">
        <v>448</v>
      </c>
      <c r="EU986" s="138">
        <v>929</v>
      </c>
      <c r="EV986" s="138">
        <v>378</v>
      </c>
      <c r="EW986" s="138">
        <v>4429</v>
      </c>
      <c r="EX986" s="138">
        <v>12017</v>
      </c>
      <c r="EY986" s="138">
        <v>1019</v>
      </c>
      <c r="EZ986" s="138">
        <v>69</v>
      </c>
      <c r="FA986" s="138">
        <v>556</v>
      </c>
      <c r="FB986" s="138">
        <v>1469</v>
      </c>
      <c r="FC986" s="138">
        <v>3941</v>
      </c>
      <c r="FD986" s="138">
        <v>5873</v>
      </c>
      <c r="FE986" s="138">
        <v>396</v>
      </c>
      <c r="FF986" s="138"/>
      <c r="FG986" s="138"/>
      <c r="FH986" s="138"/>
      <c r="FI986" s="138"/>
      <c r="FJ986" s="138"/>
      <c r="FK986" s="138"/>
      <c r="FL986" s="86">
        <f t="shared" si="796"/>
        <v>12404.299999999996</v>
      </c>
      <c r="FM986" s="138">
        <v>993</v>
      </c>
      <c r="FN986" s="138">
        <v>193</v>
      </c>
      <c r="FO986" s="138">
        <v>79440</v>
      </c>
      <c r="FP986" s="138">
        <v>231600000</v>
      </c>
      <c r="FQ986" s="142">
        <v>0.51046788630545969</v>
      </c>
      <c r="FR986" s="142">
        <v>0.38810333420550758</v>
      </c>
      <c r="FS986" s="142">
        <v>0.60629237559564497</v>
      </c>
      <c r="FT986" s="138" t="s">
        <v>1363</v>
      </c>
      <c r="FU986" s="138" t="s">
        <v>1390</v>
      </c>
      <c r="FV986" s="138" t="s">
        <v>1390</v>
      </c>
      <c r="FW986" s="138" t="s">
        <v>1388</v>
      </c>
      <c r="FX986" s="138" t="s">
        <v>1365</v>
      </c>
      <c r="FY986" s="138" t="s">
        <v>1337</v>
      </c>
      <c r="FZ986" s="138" t="s">
        <v>1356</v>
      </c>
      <c r="GA986" s="138" t="s">
        <v>1374</v>
      </c>
      <c r="GB986" s="138"/>
      <c r="GC986" s="143"/>
      <c r="GD986" s="143"/>
      <c r="GE986" s="143"/>
      <c r="GF986" s="143"/>
      <c r="GG986" s="143"/>
      <c r="GH986" s="143"/>
      <c r="GI986" s="143"/>
      <c r="GJ986" s="143"/>
    </row>
    <row r="987" spans="1:192" hidden="1" x14ac:dyDescent="0.25">
      <c r="A987" s="144" t="s">
        <v>18</v>
      </c>
      <c r="B987" s="144" t="s">
        <v>18</v>
      </c>
      <c r="C987" s="144" t="s">
        <v>18</v>
      </c>
      <c r="D987" s="133">
        <v>25.221312382427797</v>
      </c>
      <c r="E987" s="133">
        <v>35.300935507906281</v>
      </c>
      <c r="F987" s="133">
        <v>40.509482481517196</v>
      </c>
      <c r="G987" s="136">
        <v>589</v>
      </c>
      <c r="H987" s="136">
        <v>3487</v>
      </c>
      <c r="I987" s="136">
        <v>5120</v>
      </c>
      <c r="J987" s="136">
        <v>9196</v>
      </c>
      <c r="K987" s="136">
        <v>667</v>
      </c>
      <c r="L987" s="136">
        <v>3633</v>
      </c>
      <c r="M987" s="136">
        <v>5724</v>
      </c>
      <c r="N987" s="136">
        <v>10024</v>
      </c>
      <c r="O987" s="136">
        <v>753</v>
      </c>
      <c r="P987" s="138">
        <v>1047</v>
      </c>
      <c r="Q987" s="136">
        <v>828</v>
      </c>
      <c r="R987" s="95">
        <f t="shared" si="798"/>
        <v>9.00391474554154E-2</v>
      </c>
      <c r="S987" s="136">
        <v>9331</v>
      </c>
      <c r="T987" s="136">
        <v>11873</v>
      </c>
      <c r="U987" s="136">
        <v>8716</v>
      </c>
      <c r="V987" s="136">
        <v>11744</v>
      </c>
      <c r="W987" s="136">
        <v>20589</v>
      </c>
      <c r="X987" s="136">
        <v>29920</v>
      </c>
      <c r="Y987" s="137">
        <f t="shared" ref="Y987:Y1050" si="799">K987/S987*100</f>
        <v>7.1482156253349052</v>
      </c>
      <c r="Z987" s="137">
        <f t="shared" ref="Z987:Z1050" si="800">L987/T987*100</f>
        <v>30.59883769898088</v>
      </c>
      <c r="AA987" s="137">
        <f t="shared" ref="AA987:AA1050" si="801">((M987+O987)-P987)/U987*100</f>
        <v>62.299219825608077</v>
      </c>
      <c r="AB987" s="137">
        <f t="shared" ref="AB987:AB1050" si="802">((L987+M987+O987)-P987)/W987*100</f>
        <v>44.018650735829809</v>
      </c>
      <c r="AC987" s="137">
        <f t="shared" ref="AC987:AC1050" si="803">((N987+O987)-P987)/X987*100</f>
        <v>32.520053475935825</v>
      </c>
      <c r="AD987" s="138">
        <v>11526</v>
      </c>
      <c r="AE987" s="138">
        <v>3286</v>
      </c>
      <c r="AF987" s="126">
        <v>12031</v>
      </c>
      <c r="AG987" s="126">
        <v>9398</v>
      </c>
      <c r="AH987" s="126">
        <v>11980</v>
      </c>
      <c r="AI987" s="126">
        <v>8835</v>
      </c>
      <c r="AJ987" s="126">
        <v>2997</v>
      </c>
      <c r="AK987" s="126">
        <v>2668</v>
      </c>
      <c r="AL987" s="136">
        <v>301</v>
      </c>
      <c r="AM987" s="136">
        <v>467</v>
      </c>
      <c r="AN987" s="136">
        <v>597</v>
      </c>
      <c r="AO987" s="136">
        <v>3509</v>
      </c>
      <c r="AP987" s="136">
        <v>5986</v>
      </c>
      <c r="AQ987" s="136">
        <v>224</v>
      </c>
      <c r="AR987" s="77">
        <f t="shared" si="788"/>
        <v>10316</v>
      </c>
      <c r="AS987" s="138">
        <v>1328</v>
      </c>
      <c r="AT987" s="138">
        <v>687</v>
      </c>
      <c r="AU987" s="138">
        <v>1518</v>
      </c>
      <c r="AV987" s="139">
        <v>29.765531858524309</v>
      </c>
      <c r="AW987" s="139">
        <v>40.345225502452159</v>
      </c>
      <c r="AX987" s="140">
        <v>55.263753678967618</v>
      </c>
      <c r="AY987" s="141">
        <v>6.3524154075335186</v>
      </c>
      <c r="AZ987" s="141">
        <v>29.32965563356737</v>
      </c>
      <c r="BA987" s="141">
        <v>69.093209616195693</v>
      </c>
      <c r="BB987" s="141">
        <v>49.120450060875768</v>
      </c>
      <c r="BC987" s="141">
        <v>37.020200499744107</v>
      </c>
      <c r="BD987" s="82">
        <f t="shared" si="789"/>
        <v>3641</v>
      </c>
      <c r="BE987" s="138">
        <v>306</v>
      </c>
      <c r="BF987" s="138">
        <v>598</v>
      </c>
      <c r="BG987" s="138">
        <v>577</v>
      </c>
      <c r="BH987" s="138">
        <v>3311</v>
      </c>
      <c r="BI987" s="138">
        <v>6364</v>
      </c>
      <c r="BJ987" s="138">
        <v>339</v>
      </c>
      <c r="BK987" s="77">
        <f t="shared" si="790"/>
        <v>10591</v>
      </c>
      <c r="BL987" s="138">
        <v>284</v>
      </c>
      <c r="BM987" s="138">
        <v>410</v>
      </c>
      <c r="BN987" s="138">
        <v>540</v>
      </c>
      <c r="BO987" s="138">
        <v>436</v>
      </c>
      <c r="BP987" s="138">
        <v>3035</v>
      </c>
      <c r="BQ987" s="138">
        <v>6125</v>
      </c>
      <c r="BR987" s="138">
        <v>329</v>
      </c>
      <c r="BS987" s="77">
        <f t="shared" si="791"/>
        <v>9925</v>
      </c>
      <c r="BT987" s="138">
        <v>4</v>
      </c>
      <c r="BU987" s="138">
        <v>21</v>
      </c>
      <c r="BV987" s="138">
        <v>18</v>
      </c>
      <c r="BW987" s="138">
        <v>16</v>
      </c>
      <c r="BX987" s="138">
        <v>96</v>
      </c>
      <c r="BY987" s="138">
        <v>153</v>
      </c>
      <c r="BZ987" s="138">
        <v>9</v>
      </c>
      <c r="CA987" s="77">
        <f t="shared" si="792"/>
        <v>274</v>
      </c>
      <c r="CB987" s="138">
        <v>13</v>
      </c>
      <c r="CC987" s="138">
        <v>31</v>
      </c>
      <c r="CD987" s="138">
        <v>33</v>
      </c>
      <c r="CE987" s="138">
        <v>108</v>
      </c>
      <c r="CF987" s="138">
        <v>142</v>
      </c>
      <c r="CG987" s="138">
        <v>55</v>
      </c>
      <c r="CH987" s="138">
        <v>0</v>
      </c>
      <c r="CI987" s="77">
        <f t="shared" si="793"/>
        <v>305</v>
      </c>
      <c r="CJ987" s="138"/>
      <c r="CK987" s="138"/>
      <c r="CL987" s="138"/>
      <c r="CM987" s="138"/>
      <c r="CN987" s="138"/>
      <c r="CO987" s="138"/>
      <c r="CP987" s="77">
        <f t="shared" si="794"/>
        <v>0</v>
      </c>
      <c r="CQ987" s="138">
        <v>5</v>
      </c>
      <c r="CR987" s="138">
        <v>5</v>
      </c>
      <c r="CS987" s="138">
        <v>7</v>
      </c>
      <c r="CT987" s="138">
        <v>17</v>
      </c>
      <c r="CU987" s="138">
        <v>38</v>
      </c>
      <c r="CV987" s="138">
        <v>31</v>
      </c>
      <c r="CW987" s="138">
        <v>1</v>
      </c>
      <c r="CX987" s="77">
        <f t="shared" si="795"/>
        <v>87</v>
      </c>
      <c r="CY987" s="138">
        <v>4</v>
      </c>
      <c r="CZ987" s="138">
        <v>5</v>
      </c>
      <c r="DA987" s="138">
        <v>3</v>
      </c>
      <c r="DB987" s="138">
        <v>18</v>
      </c>
      <c r="DC987" s="138">
        <v>23</v>
      </c>
      <c r="DD987" s="138">
        <v>1</v>
      </c>
      <c r="DE987" s="138"/>
      <c r="DF987" s="138"/>
      <c r="DG987" s="138"/>
      <c r="DH987" s="138"/>
      <c r="DI987" s="138"/>
      <c r="DJ987" s="138"/>
      <c r="DK987" s="138"/>
      <c r="DL987" s="138"/>
      <c r="DM987" s="138"/>
      <c r="DN987" s="138"/>
      <c r="DO987" s="138"/>
      <c r="DP987" s="138">
        <v>4</v>
      </c>
      <c r="DQ987" s="138">
        <v>7</v>
      </c>
      <c r="DR987" s="138">
        <v>6</v>
      </c>
      <c r="DS987" s="138">
        <v>47</v>
      </c>
      <c r="DT987" s="138">
        <v>49</v>
      </c>
      <c r="DU987" s="138">
        <v>2</v>
      </c>
      <c r="DV987" s="138">
        <v>1</v>
      </c>
      <c r="DW987" s="138">
        <v>1</v>
      </c>
      <c r="DX987" s="138">
        <v>0</v>
      </c>
      <c r="DY987" s="138">
        <v>4</v>
      </c>
      <c r="DZ987" s="138">
        <v>6</v>
      </c>
      <c r="EA987" s="138">
        <v>0</v>
      </c>
      <c r="EB987" s="138">
        <v>3</v>
      </c>
      <c r="EC987" s="138">
        <v>17</v>
      </c>
      <c r="ED987" s="138">
        <v>16</v>
      </c>
      <c r="EE987" s="138">
        <v>92</v>
      </c>
      <c r="EF987" s="138">
        <v>147</v>
      </c>
      <c r="EG987" s="138">
        <v>9</v>
      </c>
      <c r="EH987" s="138">
        <v>1</v>
      </c>
      <c r="EI987" s="138">
        <v>0</v>
      </c>
      <c r="EJ987" s="138">
        <v>5</v>
      </c>
      <c r="EK987" s="138">
        <v>17</v>
      </c>
      <c r="EL987" s="138">
        <v>15</v>
      </c>
      <c r="EM987" s="138">
        <v>17</v>
      </c>
      <c r="EN987" s="138"/>
      <c r="EO987" s="138"/>
      <c r="EP987" s="138"/>
      <c r="EQ987" s="138"/>
      <c r="ER987" s="138"/>
      <c r="ES987" s="138"/>
      <c r="ET987" s="138">
        <v>242</v>
      </c>
      <c r="EU987" s="138">
        <v>343</v>
      </c>
      <c r="EV987" s="138">
        <v>143</v>
      </c>
      <c r="EW987" s="138">
        <v>1718</v>
      </c>
      <c r="EX987" s="138">
        <v>3761</v>
      </c>
      <c r="EY987" s="138">
        <v>168</v>
      </c>
      <c r="EZ987" s="138">
        <v>37</v>
      </c>
      <c r="FA987" s="138">
        <v>190</v>
      </c>
      <c r="FB987" s="138">
        <v>282</v>
      </c>
      <c r="FC987" s="138">
        <v>1253</v>
      </c>
      <c r="FD987" s="138">
        <v>2300</v>
      </c>
      <c r="FE987" s="138">
        <v>142</v>
      </c>
      <c r="FF987" s="138">
        <v>1</v>
      </c>
      <c r="FG987" s="138">
        <v>2</v>
      </c>
      <c r="FH987" s="138">
        <v>14</v>
      </c>
      <c r="FI987" s="138">
        <v>20</v>
      </c>
      <c r="FJ987" s="138">
        <v>8</v>
      </c>
      <c r="FK987" s="138">
        <v>0</v>
      </c>
      <c r="FL987" s="86">
        <f t="shared" si="796"/>
        <v>4164.4999999999982</v>
      </c>
      <c r="FM987" s="138">
        <v>263</v>
      </c>
      <c r="FN987" s="138">
        <v>50</v>
      </c>
      <c r="FO987" s="138">
        <v>21040</v>
      </c>
      <c r="FP987" s="138">
        <v>60000000</v>
      </c>
      <c r="FQ987" s="142">
        <v>0.4678142016724251</v>
      </c>
      <c r="FR987" s="142">
        <v>0.39147728959971495</v>
      </c>
      <c r="FS987" s="142">
        <v>0.70560583309648728</v>
      </c>
      <c r="FT987" s="138" t="s">
        <v>1390</v>
      </c>
      <c r="FU987" s="138" t="s">
        <v>1375</v>
      </c>
      <c r="FV987" s="138" t="s">
        <v>1368</v>
      </c>
      <c r="FW987" s="138" t="s">
        <v>1357</v>
      </c>
      <c r="FX987" s="138" t="s">
        <v>1344</v>
      </c>
      <c r="FY987" s="138" t="s">
        <v>1345</v>
      </c>
      <c r="FZ987" s="138" t="s">
        <v>1360</v>
      </c>
      <c r="GA987" s="138" t="s">
        <v>1337</v>
      </c>
      <c r="GB987" s="138"/>
      <c r="GC987" s="143"/>
      <c r="GD987" s="143"/>
      <c r="GE987" s="143"/>
      <c r="GF987" s="143"/>
      <c r="GG987" s="143"/>
      <c r="GH987" s="143"/>
      <c r="GI987" s="143"/>
      <c r="GJ987" s="143"/>
    </row>
    <row r="988" spans="1:192" hidden="1" x14ac:dyDescent="0.25">
      <c r="A988" s="144" t="s">
        <v>26</v>
      </c>
      <c r="B988" s="144" t="s">
        <v>26</v>
      </c>
      <c r="C988" s="144" t="s">
        <v>26</v>
      </c>
      <c r="D988" s="133">
        <v>28.688851403159028</v>
      </c>
      <c r="E988" s="133">
        <v>39.736337925371771</v>
      </c>
      <c r="F988" s="133">
        <v>46.549232158988261</v>
      </c>
      <c r="G988" s="136">
        <v>643</v>
      </c>
      <c r="H988" s="136">
        <v>3558</v>
      </c>
      <c r="I988" s="136">
        <v>5253</v>
      </c>
      <c r="J988" s="136">
        <v>9454</v>
      </c>
      <c r="K988" s="136">
        <v>685</v>
      </c>
      <c r="L988" s="136">
        <v>2965</v>
      </c>
      <c r="M988" s="136">
        <v>6190</v>
      </c>
      <c r="N988" s="136">
        <v>9840</v>
      </c>
      <c r="O988" s="136">
        <v>706</v>
      </c>
      <c r="P988" s="138">
        <v>1395</v>
      </c>
      <c r="Q988" s="136">
        <v>386</v>
      </c>
      <c r="R988" s="95">
        <f t="shared" si="798"/>
        <v>4.0829278612227626E-2</v>
      </c>
      <c r="S988" s="136">
        <v>7940</v>
      </c>
      <c r="T988" s="136">
        <v>10548</v>
      </c>
      <c r="U988" s="136">
        <v>8005</v>
      </c>
      <c r="V988" s="136">
        <v>10572</v>
      </c>
      <c r="W988" s="136">
        <v>18553</v>
      </c>
      <c r="X988" s="136">
        <v>26493</v>
      </c>
      <c r="Y988" s="137">
        <f t="shared" si="799"/>
        <v>8.6272040302267001</v>
      </c>
      <c r="Z988" s="137">
        <f t="shared" si="800"/>
        <v>28.109594235874098</v>
      </c>
      <c r="AA988" s="137">
        <f t="shared" si="801"/>
        <v>68.719550281074333</v>
      </c>
      <c r="AB988" s="137">
        <f t="shared" si="802"/>
        <v>45.631434269390397</v>
      </c>
      <c r="AC988" s="137">
        <f t="shared" si="803"/>
        <v>34.541199562148492</v>
      </c>
      <c r="AD988" s="138">
        <v>10087</v>
      </c>
      <c r="AE988" s="138">
        <v>2504</v>
      </c>
      <c r="AF988" s="126">
        <v>10513</v>
      </c>
      <c r="AG988" s="126">
        <v>8181</v>
      </c>
      <c r="AH988" s="126">
        <v>10408</v>
      </c>
      <c r="AI988" s="126">
        <v>7979</v>
      </c>
      <c r="AJ988" s="126">
        <v>2554</v>
      </c>
      <c r="AK988" s="126">
        <v>2269</v>
      </c>
      <c r="AL988" s="136">
        <v>376</v>
      </c>
      <c r="AM988" s="136">
        <v>617</v>
      </c>
      <c r="AN988" s="136">
        <v>775</v>
      </c>
      <c r="AO988" s="136">
        <v>3272</v>
      </c>
      <c r="AP988" s="136">
        <v>6364</v>
      </c>
      <c r="AQ988" s="136">
        <v>261</v>
      </c>
      <c r="AR988" s="77">
        <f t="shared" si="788"/>
        <v>10672</v>
      </c>
      <c r="AS988" s="138">
        <v>1630</v>
      </c>
      <c r="AT988" s="138">
        <v>457</v>
      </c>
      <c r="AU988" s="138">
        <v>877</v>
      </c>
      <c r="AV988" s="139">
        <v>33.978429972567739</v>
      </c>
      <c r="AW988" s="139">
        <v>44.839182079514025</v>
      </c>
      <c r="AX988" s="140">
        <v>62.648940173084156</v>
      </c>
      <c r="AY988" s="141">
        <v>9.4812821140200629</v>
      </c>
      <c r="AZ988" s="141">
        <v>31.269113149847094</v>
      </c>
      <c r="BA988" s="141">
        <v>72.52001884126237</v>
      </c>
      <c r="BB988" s="141">
        <v>52.042316997960057</v>
      </c>
      <c r="BC988" s="141">
        <v>40.149728233001738</v>
      </c>
      <c r="BD988" s="82">
        <f t="shared" si="789"/>
        <v>2835</v>
      </c>
      <c r="BE988" s="138">
        <v>378</v>
      </c>
      <c r="BF988" s="138">
        <v>685</v>
      </c>
      <c r="BG988" s="138">
        <v>753</v>
      </c>
      <c r="BH988" s="138">
        <v>3060</v>
      </c>
      <c r="BI988" s="138">
        <v>6679</v>
      </c>
      <c r="BJ988" s="138">
        <v>446</v>
      </c>
      <c r="BK988" s="77">
        <f t="shared" si="790"/>
        <v>10938</v>
      </c>
      <c r="BL988" s="138">
        <v>344</v>
      </c>
      <c r="BM988" s="138">
        <v>516</v>
      </c>
      <c r="BN988" s="138">
        <v>584</v>
      </c>
      <c r="BO988" s="138">
        <v>563</v>
      </c>
      <c r="BP988" s="138">
        <v>2495</v>
      </c>
      <c r="BQ988" s="138">
        <v>6197</v>
      </c>
      <c r="BR988" s="138">
        <v>419</v>
      </c>
      <c r="BS988" s="77">
        <f t="shared" si="791"/>
        <v>9674</v>
      </c>
      <c r="BT988" s="138">
        <v>17</v>
      </c>
      <c r="BU988" s="138">
        <v>72</v>
      </c>
      <c r="BV988" s="138">
        <v>67</v>
      </c>
      <c r="BW988" s="138">
        <v>103</v>
      </c>
      <c r="BX988" s="138">
        <v>346</v>
      </c>
      <c r="BY988" s="138">
        <v>366</v>
      </c>
      <c r="BZ988" s="138">
        <v>23</v>
      </c>
      <c r="CA988" s="77">
        <f t="shared" si="792"/>
        <v>838</v>
      </c>
      <c r="CB988" s="138">
        <v>8</v>
      </c>
      <c r="CC988" s="138">
        <v>13</v>
      </c>
      <c r="CD988" s="138">
        <v>16</v>
      </c>
      <c r="CE988" s="138">
        <v>68</v>
      </c>
      <c r="CF988" s="138">
        <v>72</v>
      </c>
      <c r="CG988" s="138">
        <v>43</v>
      </c>
      <c r="CH988" s="138">
        <v>1</v>
      </c>
      <c r="CI988" s="77">
        <f t="shared" si="793"/>
        <v>184</v>
      </c>
      <c r="CJ988" s="138">
        <v>1</v>
      </c>
      <c r="CK988" s="138">
        <v>2</v>
      </c>
      <c r="CL988" s="138">
        <v>7</v>
      </c>
      <c r="CM988" s="138">
        <v>7</v>
      </c>
      <c r="CN988" s="138">
        <v>8</v>
      </c>
      <c r="CO988" s="138">
        <v>0</v>
      </c>
      <c r="CP988" s="77">
        <f t="shared" si="794"/>
        <v>22</v>
      </c>
      <c r="CQ988" s="138">
        <v>8</v>
      </c>
      <c r="CR988" s="138">
        <v>16</v>
      </c>
      <c r="CS988" s="138">
        <v>16</v>
      </c>
      <c r="CT988" s="138">
        <v>12</v>
      </c>
      <c r="CU988" s="138">
        <v>140</v>
      </c>
      <c r="CV988" s="138">
        <v>65</v>
      </c>
      <c r="CW988" s="138">
        <v>3</v>
      </c>
      <c r="CX988" s="77">
        <f t="shared" si="795"/>
        <v>220</v>
      </c>
      <c r="CY988" s="138">
        <v>8</v>
      </c>
      <c r="CZ988" s="138">
        <v>16</v>
      </c>
      <c r="DA988" s="138">
        <v>12</v>
      </c>
      <c r="DB988" s="138">
        <v>140</v>
      </c>
      <c r="DC988" s="138">
        <v>65</v>
      </c>
      <c r="DD988" s="138">
        <v>3</v>
      </c>
      <c r="DE988" s="138"/>
      <c r="DF988" s="138"/>
      <c r="DG988" s="138"/>
      <c r="DH988" s="138"/>
      <c r="DI988" s="138"/>
      <c r="DJ988" s="138"/>
      <c r="DK988" s="138"/>
      <c r="DL988" s="138"/>
      <c r="DM988" s="138"/>
      <c r="DN988" s="138"/>
      <c r="DO988" s="138"/>
      <c r="DP988" s="138">
        <v>6</v>
      </c>
      <c r="DQ988" s="138">
        <v>16</v>
      </c>
      <c r="DR988" s="138">
        <v>42</v>
      </c>
      <c r="DS988" s="138">
        <v>82</v>
      </c>
      <c r="DT988" s="138">
        <v>42</v>
      </c>
      <c r="DU988" s="138">
        <v>4</v>
      </c>
      <c r="DV988" s="138">
        <v>4</v>
      </c>
      <c r="DW988" s="138">
        <v>9</v>
      </c>
      <c r="DX988" s="138">
        <v>8</v>
      </c>
      <c r="DY988" s="138">
        <v>46</v>
      </c>
      <c r="DZ988" s="138">
        <v>52</v>
      </c>
      <c r="EA988" s="138">
        <v>6</v>
      </c>
      <c r="EB988" s="138">
        <v>13</v>
      </c>
      <c r="EC988" s="138">
        <v>58</v>
      </c>
      <c r="ED988" s="138">
        <v>95</v>
      </c>
      <c r="EE988" s="138">
        <v>300</v>
      </c>
      <c r="EF988" s="138">
        <v>314</v>
      </c>
      <c r="EG988" s="138">
        <v>17</v>
      </c>
      <c r="EH988" s="138">
        <v>4</v>
      </c>
      <c r="EI988" s="138">
        <v>2</v>
      </c>
      <c r="EJ988" s="138">
        <v>2</v>
      </c>
      <c r="EK988" s="138">
        <v>2</v>
      </c>
      <c r="EL988" s="138">
        <v>2</v>
      </c>
      <c r="EM988" s="138">
        <v>5</v>
      </c>
      <c r="EN988" s="138"/>
      <c r="EO988" s="138"/>
      <c r="EP988" s="138"/>
      <c r="EQ988" s="138"/>
      <c r="ER988" s="138"/>
      <c r="ES988" s="138"/>
      <c r="ET988" s="138">
        <v>303</v>
      </c>
      <c r="EU988" s="138">
        <v>439</v>
      </c>
      <c r="EV988" s="138">
        <v>163</v>
      </c>
      <c r="EW988" s="138">
        <v>1629</v>
      </c>
      <c r="EX988" s="138">
        <v>5056</v>
      </c>
      <c r="EY988" s="138">
        <v>328</v>
      </c>
      <c r="EZ988" s="138">
        <v>31</v>
      </c>
      <c r="FA988" s="138">
        <v>127</v>
      </c>
      <c r="FB988" s="138">
        <v>356</v>
      </c>
      <c r="FC988" s="138">
        <v>782</v>
      </c>
      <c r="FD988" s="138">
        <v>1097</v>
      </c>
      <c r="FE988" s="138">
        <v>82</v>
      </c>
      <c r="FF988" s="138"/>
      <c r="FG988" s="138"/>
      <c r="FH988" s="138"/>
      <c r="FI988" s="138"/>
      <c r="FJ988" s="138"/>
      <c r="FK988" s="138"/>
      <c r="FL988" s="86">
        <f t="shared" si="796"/>
        <v>2516.8999999999996</v>
      </c>
      <c r="FM988" s="138">
        <v>216</v>
      </c>
      <c r="FN988" s="138">
        <v>38</v>
      </c>
      <c r="FO988" s="138">
        <v>17280</v>
      </c>
      <c r="FP988" s="138">
        <v>45600000</v>
      </c>
      <c r="FQ988" s="142">
        <v>0.3994888700417164</v>
      </c>
      <c r="FR988" s="142">
        <v>0.30969081991651981</v>
      </c>
      <c r="FS988" s="142">
        <v>0.55792083945812998</v>
      </c>
      <c r="FT988" s="138" t="s">
        <v>1388</v>
      </c>
      <c r="FU988" s="138" t="s">
        <v>1351</v>
      </c>
      <c r="FV988" s="138" t="s">
        <v>1321</v>
      </c>
      <c r="FW988" s="138" t="s">
        <v>1374</v>
      </c>
      <c r="FX988" s="138" t="s">
        <v>1360</v>
      </c>
      <c r="FY988" s="138" t="s">
        <v>1359</v>
      </c>
      <c r="FZ988" s="138" t="s">
        <v>1362</v>
      </c>
      <c r="GA988" s="138" t="s">
        <v>1333</v>
      </c>
      <c r="GB988" s="138"/>
      <c r="GC988" s="143"/>
      <c r="GD988" s="143"/>
      <c r="GE988" s="143"/>
      <c r="GF988" s="143"/>
      <c r="GG988" s="143"/>
      <c r="GH988" s="143"/>
      <c r="GI988" s="143"/>
      <c r="GJ988" s="143"/>
    </row>
    <row r="989" spans="1:192" hidden="1" x14ac:dyDescent="0.25">
      <c r="A989" s="144" t="s">
        <v>43</v>
      </c>
      <c r="B989" s="144" t="s">
        <v>43</v>
      </c>
      <c r="C989" s="144" t="s">
        <v>43</v>
      </c>
      <c r="D989" s="133">
        <v>20.128211193641484</v>
      </c>
      <c r="E989" s="133">
        <v>27.734786557674841</v>
      </c>
      <c r="F989" s="133">
        <v>26.068029218623185</v>
      </c>
      <c r="G989" s="136">
        <v>875</v>
      </c>
      <c r="H989" s="136">
        <v>4101</v>
      </c>
      <c r="I989" s="136">
        <v>3580</v>
      </c>
      <c r="J989" s="136">
        <v>8556</v>
      </c>
      <c r="K989" s="136">
        <v>1059</v>
      </c>
      <c r="L989" s="136">
        <v>4591</v>
      </c>
      <c r="M989" s="136">
        <v>3821</v>
      </c>
      <c r="N989" s="136">
        <v>9471</v>
      </c>
      <c r="O989" s="136">
        <v>2169</v>
      </c>
      <c r="P989" s="138">
        <v>384</v>
      </c>
      <c r="Q989" s="136">
        <v>915</v>
      </c>
      <c r="R989" s="95">
        <f t="shared" si="798"/>
        <v>0.10694249649368864</v>
      </c>
      <c r="S989" s="136">
        <v>10782</v>
      </c>
      <c r="T989" s="136">
        <v>14311</v>
      </c>
      <c r="U989" s="136">
        <v>10666</v>
      </c>
      <c r="V989" s="136">
        <v>14233</v>
      </c>
      <c r="W989" s="136">
        <v>24977</v>
      </c>
      <c r="X989" s="136">
        <v>35759</v>
      </c>
      <c r="Y989" s="137">
        <f t="shared" si="799"/>
        <v>9.8219254312743463</v>
      </c>
      <c r="Z989" s="137">
        <f t="shared" si="800"/>
        <v>32.080218014115012</v>
      </c>
      <c r="AA989" s="137">
        <f t="shared" si="801"/>
        <v>52.559534970935687</v>
      </c>
      <c r="AB989" s="137">
        <f t="shared" si="802"/>
        <v>40.825559514753571</v>
      </c>
      <c r="AC989" s="137">
        <f t="shared" si="803"/>
        <v>31.477390307335217</v>
      </c>
      <c r="AD989" s="138">
        <v>14780</v>
      </c>
      <c r="AE989" s="138">
        <v>5060</v>
      </c>
      <c r="AF989" s="126">
        <v>13933</v>
      </c>
      <c r="AG989" s="126">
        <v>10838</v>
      </c>
      <c r="AH989" s="126">
        <v>13827</v>
      </c>
      <c r="AI989" s="126">
        <v>10380</v>
      </c>
      <c r="AJ989" s="126">
        <v>3456</v>
      </c>
      <c r="AK989" s="126">
        <v>3351</v>
      </c>
      <c r="AL989" s="136">
        <v>369</v>
      </c>
      <c r="AM989" s="136">
        <v>527</v>
      </c>
      <c r="AN989" s="136">
        <v>901</v>
      </c>
      <c r="AO989" s="136">
        <v>4475</v>
      </c>
      <c r="AP989" s="136">
        <v>3887</v>
      </c>
      <c r="AQ989" s="136">
        <v>91</v>
      </c>
      <c r="AR989" s="77">
        <f t="shared" si="788"/>
        <v>9354</v>
      </c>
      <c r="AS989" s="138">
        <v>496</v>
      </c>
      <c r="AT989" s="138">
        <v>1998</v>
      </c>
      <c r="AU989" s="138">
        <v>2757</v>
      </c>
      <c r="AV989" s="139">
        <v>25.297007082476579</v>
      </c>
      <c r="AW989" s="139">
        <v>32.910083547026218</v>
      </c>
      <c r="AX989" s="140">
        <v>33.545279383429673</v>
      </c>
      <c r="AY989" s="141">
        <v>8.3133419450083039</v>
      </c>
      <c r="AZ989" s="141">
        <v>32.432236556022616</v>
      </c>
      <c r="BA989" s="141">
        <v>62.577842143374362</v>
      </c>
      <c r="BB989" s="141">
        <v>47.511590843233847</v>
      </c>
      <c r="BC989" s="141">
        <v>36.461530458305155</v>
      </c>
      <c r="BD989" s="82">
        <f t="shared" si="789"/>
        <v>5194</v>
      </c>
      <c r="BE989" s="138">
        <v>371</v>
      </c>
      <c r="BF989" s="138">
        <v>553</v>
      </c>
      <c r="BG989" s="138">
        <v>818</v>
      </c>
      <c r="BH989" s="138">
        <v>4302</v>
      </c>
      <c r="BI989" s="138">
        <v>4431</v>
      </c>
      <c r="BJ989" s="138">
        <v>121</v>
      </c>
      <c r="BK989" s="77">
        <f t="shared" si="790"/>
        <v>9672</v>
      </c>
      <c r="BL989" s="138">
        <v>363</v>
      </c>
      <c r="BM989" s="138">
        <v>509</v>
      </c>
      <c r="BN989" s="138">
        <v>537</v>
      </c>
      <c r="BO989" s="138">
        <v>794</v>
      </c>
      <c r="BP989" s="138">
        <v>4239</v>
      </c>
      <c r="BQ989" s="138">
        <v>4355</v>
      </c>
      <c r="BR989" s="138">
        <v>119</v>
      </c>
      <c r="BS989" s="77">
        <f t="shared" si="791"/>
        <v>9507</v>
      </c>
      <c r="BT989" s="138">
        <v>3</v>
      </c>
      <c r="BU989" s="138">
        <v>11</v>
      </c>
      <c r="BV989" s="138">
        <v>9</v>
      </c>
      <c r="BW989" s="138">
        <v>12</v>
      </c>
      <c r="BX989" s="138">
        <v>43</v>
      </c>
      <c r="BY989" s="138">
        <v>64</v>
      </c>
      <c r="BZ989" s="138">
        <v>2</v>
      </c>
      <c r="CA989" s="77">
        <f t="shared" si="792"/>
        <v>121</v>
      </c>
      <c r="CB989" s="138">
        <v>3</v>
      </c>
      <c r="CC989" s="138">
        <v>6</v>
      </c>
      <c r="CD989" s="138">
        <v>5</v>
      </c>
      <c r="CE989" s="138">
        <v>11</v>
      </c>
      <c r="CF989" s="138">
        <v>2</v>
      </c>
      <c r="CG989" s="138">
        <v>3</v>
      </c>
      <c r="CH989" s="138">
        <v>0</v>
      </c>
      <c r="CI989" s="77">
        <f t="shared" si="793"/>
        <v>16</v>
      </c>
      <c r="CJ989" s="138"/>
      <c r="CK989" s="138"/>
      <c r="CL989" s="138"/>
      <c r="CM989" s="138"/>
      <c r="CN989" s="138"/>
      <c r="CO989" s="138"/>
      <c r="CP989" s="77">
        <f t="shared" si="794"/>
        <v>0</v>
      </c>
      <c r="CQ989" s="138">
        <v>2</v>
      </c>
      <c r="CR989" s="138">
        <v>1</v>
      </c>
      <c r="CS989" s="138">
        <v>2</v>
      </c>
      <c r="CT989" s="138">
        <v>1</v>
      </c>
      <c r="CU989" s="138">
        <v>18</v>
      </c>
      <c r="CV989" s="138">
        <v>9</v>
      </c>
      <c r="CW989" s="138">
        <v>0</v>
      </c>
      <c r="CX989" s="77">
        <f t="shared" si="795"/>
        <v>28</v>
      </c>
      <c r="CY989" s="138">
        <v>2</v>
      </c>
      <c r="CZ989" s="138">
        <v>2</v>
      </c>
      <c r="DA989" s="138">
        <v>1</v>
      </c>
      <c r="DB989" s="138">
        <v>18</v>
      </c>
      <c r="DC989" s="138">
        <v>9</v>
      </c>
      <c r="DD989" s="138">
        <v>0</v>
      </c>
      <c r="DE989" s="138"/>
      <c r="DF989" s="138"/>
      <c r="DG989" s="138"/>
      <c r="DH989" s="138"/>
      <c r="DI989" s="138"/>
      <c r="DJ989" s="138"/>
      <c r="DK989" s="138"/>
      <c r="DL989" s="138"/>
      <c r="DM989" s="138"/>
      <c r="DN989" s="138"/>
      <c r="DO989" s="138"/>
      <c r="DP989" s="138">
        <v>4</v>
      </c>
      <c r="DQ989" s="138">
        <v>6</v>
      </c>
      <c r="DR989" s="138">
        <v>17</v>
      </c>
      <c r="DS989" s="138">
        <v>34</v>
      </c>
      <c r="DT989" s="138">
        <v>31</v>
      </c>
      <c r="DU989" s="138">
        <v>0</v>
      </c>
      <c r="DV989" s="138">
        <v>3</v>
      </c>
      <c r="DW989" s="138">
        <v>9</v>
      </c>
      <c r="DX989" s="138">
        <v>12</v>
      </c>
      <c r="DY989" s="138">
        <v>43</v>
      </c>
      <c r="DZ989" s="138">
        <v>64</v>
      </c>
      <c r="EA989" s="138">
        <v>2</v>
      </c>
      <c r="EB989" s="138"/>
      <c r="EC989" s="138"/>
      <c r="ED989" s="138"/>
      <c r="EE989" s="138"/>
      <c r="EF989" s="138"/>
      <c r="EG989" s="138"/>
      <c r="EH989" s="138">
        <v>1</v>
      </c>
      <c r="EI989" s="138">
        <v>0</v>
      </c>
      <c r="EJ989" s="138">
        <v>0</v>
      </c>
      <c r="EK989" s="138">
        <v>4</v>
      </c>
      <c r="EL989" s="138">
        <v>5</v>
      </c>
      <c r="EM989" s="138">
        <v>1</v>
      </c>
      <c r="EN989" s="138"/>
      <c r="EO989" s="138"/>
      <c r="EP989" s="138"/>
      <c r="EQ989" s="138"/>
      <c r="ER989" s="138"/>
      <c r="ES989" s="138"/>
      <c r="ET989" s="138">
        <v>331</v>
      </c>
      <c r="EU989" s="138">
        <v>410</v>
      </c>
      <c r="EV989" s="138">
        <v>396</v>
      </c>
      <c r="EW989" s="138">
        <v>3100</v>
      </c>
      <c r="EX989" s="138">
        <v>3230</v>
      </c>
      <c r="EY989" s="138">
        <v>83</v>
      </c>
      <c r="EZ989" s="138">
        <v>27</v>
      </c>
      <c r="FA989" s="138">
        <v>121</v>
      </c>
      <c r="FB989" s="138">
        <v>381</v>
      </c>
      <c r="FC989" s="138">
        <v>1101</v>
      </c>
      <c r="FD989" s="138">
        <v>1089</v>
      </c>
      <c r="FE989" s="138">
        <v>35</v>
      </c>
      <c r="FF989" s="138"/>
      <c r="FG989" s="138"/>
      <c r="FH989" s="138"/>
      <c r="FI989" s="138"/>
      <c r="FJ989" s="138"/>
      <c r="FK989" s="138"/>
      <c r="FL989" s="86">
        <f t="shared" si="796"/>
        <v>6493.8999999999978</v>
      </c>
      <c r="FM989" s="138">
        <v>362</v>
      </c>
      <c r="FN989" s="138">
        <v>69</v>
      </c>
      <c r="FO989" s="138">
        <v>28960</v>
      </c>
      <c r="FP989" s="138">
        <v>82800000</v>
      </c>
      <c r="FQ989" s="142">
        <v>0.81146402467316014</v>
      </c>
      <c r="FR989" s="142">
        <v>0.71306855902542787</v>
      </c>
      <c r="FS989" s="142">
        <v>1.4005589996296424</v>
      </c>
      <c r="FT989" s="138" t="s">
        <v>1326</v>
      </c>
      <c r="FU989" s="138" t="s">
        <v>1336</v>
      </c>
      <c r="FV989" s="138" t="s">
        <v>1336</v>
      </c>
      <c r="FW989" s="138" t="s">
        <v>1337</v>
      </c>
      <c r="FX989" s="138" t="s">
        <v>1338</v>
      </c>
      <c r="FY989" s="138" t="s">
        <v>1339</v>
      </c>
      <c r="FZ989" s="138" t="s">
        <v>1340</v>
      </c>
      <c r="GA989" s="138" t="s">
        <v>1341</v>
      </c>
      <c r="GB989" s="138"/>
      <c r="GC989" s="143"/>
      <c r="GD989" s="143"/>
      <c r="GE989" s="143"/>
      <c r="GF989" s="143"/>
      <c r="GG989" s="143"/>
      <c r="GH989" s="143"/>
      <c r="GI989" s="143"/>
      <c r="GJ989" s="143"/>
    </row>
    <row r="990" spans="1:192" hidden="1" x14ac:dyDescent="0.25">
      <c r="A990" s="144" t="s">
        <v>51</v>
      </c>
      <c r="B990" s="144" t="s">
        <v>51</v>
      </c>
      <c r="C990" s="144" t="s">
        <v>51</v>
      </c>
      <c r="D990" s="133">
        <v>26.971278100160923</v>
      </c>
      <c r="E990" s="133">
        <v>37.286534408836566</v>
      </c>
      <c r="F990" s="133">
        <v>45.989381546850339</v>
      </c>
      <c r="G990" s="136">
        <v>400</v>
      </c>
      <c r="H990" s="136">
        <v>1926</v>
      </c>
      <c r="I990" s="136">
        <v>3248</v>
      </c>
      <c r="J990" s="136">
        <v>5574</v>
      </c>
      <c r="K990" s="136">
        <v>398</v>
      </c>
      <c r="L990" s="136">
        <v>1874</v>
      </c>
      <c r="M990" s="136">
        <v>3761</v>
      </c>
      <c r="N990" s="136">
        <v>6033</v>
      </c>
      <c r="O990" s="136">
        <v>293</v>
      </c>
      <c r="P990" s="138">
        <v>798</v>
      </c>
      <c r="Q990" s="136">
        <v>459</v>
      </c>
      <c r="R990" s="95">
        <f t="shared" si="798"/>
        <v>8.2346609257265876E-2</v>
      </c>
      <c r="S990" s="136">
        <v>5105</v>
      </c>
      <c r="T990" s="136">
        <v>6595</v>
      </c>
      <c r="U990" s="136">
        <v>5123</v>
      </c>
      <c r="V990" s="136">
        <v>6769</v>
      </c>
      <c r="W990" s="136">
        <v>11718</v>
      </c>
      <c r="X990" s="136">
        <v>16823</v>
      </c>
      <c r="Y990" s="137">
        <f t="shared" si="799"/>
        <v>7.796278158667973</v>
      </c>
      <c r="Z990" s="137">
        <f t="shared" si="800"/>
        <v>28.415466262319939</v>
      </c>
      <c r="AA990" s="137">
        <f t="shared" si="801"/>
        <v>63.556509857505375</v>
      </c>
      <c r="AB990" s="137">
        <f t="shared" si="802"/>
        <v>43.778801843317972</v>
      </c>
      <c r="AC990" s="137">
        <f t="shared" si="803"/>
        <v>32.859775307614576</v>
      </c>
      <c r="AD990" s="138">
        <v>6588</v>
      </c>
      <c r="AE990" s="138">
        <v>1867</v>
      </c>
      <c r="AF990" s="126">
        <v>6628</v>
      </c>
      <c r="AG990" s="126">
        <v>5122</v>
      </c>
      <c r="AH990" s="126">
        <v>6637</v>
      </c>
      <c r="AI990" s="126">
        <v>4970</v>
      </c>
      <c r="AJ990" s="126">
        <v>1650</v>
      </c>
      <c r="AK990" s="126">
        <v>1492</v>
      </c>
      <c r="AL990" s="136">
        <v>208</v>
      </c>
      <c r="AM990" s="136">
        <v>334</v>
      </c>
      <c r="AN990" s="136">
        <v>504</v>
      </c>
      <c r="AO990" s="136">
        <v>2037</v>
      </c>
      <c r="AP990" s="136">
        <v>3850</v>
      </c>
      <c r="AQ990" s="136">
        <v>202</v>
      </c>
      <c r="AR990" s="77">
        <f t="shared" si="788"/>
        <v>6593</v>
      </c>
      <c r="AS990" s="138">
        <v>1019</v>
      </c>
      <c r="AT990" s="138">
        <v>263</v>
      </c>
      <c r="AU990" s="138">
        <v>609</v>
      </c>
      <c r="AV990" s="139">
        <v>33.172647741474734</v>
      </c>
      <c r="AW990" s="139">
        <v>43.388960205391527</v>
      </c>
      <c r="AX990" s="140">
        <v>61.087613293051355</v>
      </c>
      <c r="AY990" s="141">
        <v>9.847596717467761</v>
      </c>
      <c r="AZ990" s="141">
        <v>30.312499999999996</v>
      </c>
      <c r="BA990" s="141">
        <v>69.986660738105826</v>
      </c>
      <c r="BB990" s="141">
        <v>50.189351748719091</v>
      </c>
      <c r="BC990" s="141">
        <v>39.07990314769976</v>
      </c>
      <c r="BD990" s="82">
        <f t="shared" si="789"/>
        <v>1898</v>
      </c>
      <c r="BE990" s="138">
        <v>209</v>
      </c>
      <c r="BF990" s="138">
        <v>381</v>
      </c>
      <c r="BG990" s="138">
        <v>473</v>
      </c>
      <c r="BH990" s="138">
        <v>1875</v>
      </c>
      <c r="BI990" s="138">
        <v>3962</v>
      </c>
      <c r="BJ990" s="138">
        <v>307</v>
      </c>
      <c r="BK990" s="77">
        <f t="shared" si="790"/>
        <v>6617</v>
      </c>
      <c r="BL990" s="138">
        <v>189</v>
      </c>
      <c r="BM990" s="138">
        <v>293</v>
      </c>
      <c r="BN990" s="138">
        <v>332</v>
      </c>
      <c r="BO990" s="138">
        <v>317</v>
      </c>
      <c r="BP990" s="138">
        <v>1615</v>
      </c>
      <c r="BQ990" s="138">
        <v>3697</v>
      </c>
      <c r="BR990" s="138">
        <v>288</v>
      </c>
      <c r="BS990" s="77">
        <f t="shared" si="791"/>
        <v>5917</v>
      </c>
      <c r="BT990" s="138">
        <v>6</v>
      </c>
      <c r="BU990" s="138">
        <v>18</v>
      </c>
      <c r="BV990" s="138">
        <v>24</v>
      </c>
      <c r="BW990" s="138">
        <v>33</v>
      </c>
      <c r="BX990" s="138">
        <v>116</v>
      </c>
      <c r="BY990" s="138">
        <v>199</v>
      </c>
      <c r="BZ990" s="138">
        <v>18</v>
      </c>
      <c r="CA990" s="77">
        <f t="shared" si="792"/>
        <v>366</v>
      </c>
      <c r="CB990" s="138">
        <v>7</v>
      </c>
      <c r="CC990" s="138">
        <v>18</v>
      </c>
      <c r="CD990" s="138">
        <v>18</v>
      </c>
      <c r="CE990" s="138">
        <v>115</v>
      </c>
      <c r="CF990" s="138">
        <v>87</v>
      </c>
      <c r="CG990" s="138">
        <v>38</v>
      </c>
      <c r="CH990" s="138">
        <v>0</v>
      </c>
      <c r="CI990" s="77">
        <f t="shared" si="793"/>
        <v>240</v>
      </c>
      <c r="CJ990" s="138"/>
      <c r="CK990" s="138"/>
      <c r="CL990" s="138"/>
      <c r="CM990" s="138"/>
      <c r="CN990" s="138"/>
      <c r="CO990" s="138"/>
      <c r="CP990" s="77">
        <f t="shared" si="794"/>
        <v>0</v>
      </c>
      <c r="CQ990" s="138">
        <v>7</v>
      </c>
      <c r="CR990" s="138">
        <v>5</v>
      </c>
      <c r="CS990" s="138">
        <v>7</v>
      </c>
      <c r="CT990" s="138">
        <v>8</v>
      </c>
      <c r="CU990" s="138">
        <v>57</v>
      </c>
      <c r="CV990" s="138">
        <v>28</v>
      </c>
      <c r="CW990" s="138">
        <v>1</v>
      </c>
      <c r="CX990" s="77">
        <f t="shared" si="795"/>
        <v>94</v>
      </c>
      <c r="CY990" s="138">
        <v>7</v>
      </c>
      <c r="CZ990" s="138">
        <v>7</v>
      </c>
      <c r="DA990" s="138">
        <v>8</v>
      </c>
      <c r="DB990" s="138">
        <v>57</v>
      </c>
      <c r="DC990" s="138">
        <v>28</v>
      </c>
      <c r="DD990" s="138">
        <v>1</v>
      </c>
      <c r="DE990" s="138"/>
      <c r="DF990" s="138"/>
      <c r="DG990" s="138"/>
      <c r="DH990" s="138"/>
      <c r="DI990" s="138"/>
      <c r="DJ990" s="138"/>
      <c r="DK990" s="138"/>
      <c r="DL990" s="138"/>
      <c r="DM990" s="138"/>
      <c r="DN990" s="138"/>
      <c r="DO990" s="138"/>
      <c r="DP990" s="138"/>
      <c r="DQ990" s="138"/>
      <c r="DR990" s="138"/>
      <c r="DS990" s="138"/>
      <c r="DT990" s="138"/>
      <c r="DU990" s="138"/>
      <c r="DV990" s="138">
        <v>3</v>
      </c>
      <c r="DW990" s="138">
        <v>12</v>
      </c>
      <c r="DX990" s="138">
        <v>12</v>
      </c>
      <c r="DY990" s="138">
        <v>55</v>
      </c>
      <c r="DZ990" s="138">
        <v>135</v>
      </c>
      <c r="EA990" s="138">
        <v>11</v>
      </c>
      <c r="EB990" s="138">
        <v>3</v>
      </c>
      <c r="EC990" s="138">
        <v>12</v>
      </c>
      <c r="ED990" s="138">
        <v>21</v>
      </c>
      <c r="EE990" s="138">
        <v>61</v>
      </c>
      <c r="EF990" s="138">
        <v>64</v>
      </c>
      <c r="EG990" s="138">
        <v>7</v>
      </c>
      <c r="EH990" s="138">
        <v>1</v>
      </c>
      <c r="EI990" s="138">
        <v>0</v>
      </c>
      <c r="EJ990" s="138">
        <v>0</v>
      </c>
      <c r="EK990" s="138">
        <v>2</v>
      </c>
      <c r="EL990" s="138">
        <v>5</v>
      </c>
      <c r="EM990" s="138">
        <v>0</v>
      </c>
      <c r="EN990" s="138"/>
      <c r="EO990" s="138"/>
      <c r="EP990" s="138"/>
      <c r="EQ990" s="138"/>
      <c r="ER990" s="138"/>
      <c r="ES990" s="138"/>
      <c r="ET990" s="138">
        <v>169</v>
      </c>
      <c r="EU990" s="138">
        <v>234</v>
      </c>
      <c r="EV990" s="138">
        <v>63</v>
      </c>
      <c r="EW990" s="138">
        <v>898</v>
      </c>
      <c r="EX990" s="138">
        <v>2856</v>
      </c>
      <c r="EY990" s="138">
        <v>213</v>
      </c>
      <c r="EZ990" s="138">
        <v>19</v>
      </c>
      <c r="FA990" s="138">
        <v>98</v>
      </c>
      <c r="FB990" s="138">
        <v>254</v>
      </c>
      <c r="FC990" s="138">
        <v>715</v>
      </c>
      <c r="FD990" s="138">
        <v>836</v>
      </c>
      <c r="FE990" s="138">
        <v>75</v>
      </c>
      <c r="FF990" s="138"/>
      <c r="FG990" s="138"/>
      <c r="FH990" s="138"/>
      <c r="FI990" s="138"/>
      <c r="FJ990" s="138"/>
      <c r="FK990" s="138"/>
      <c r="FL990" s="86">
        <f t="shared" si="796"/>
        <v>1772.8999999999996</v>
      </c>
      <c r="FM990" s="138">
        <v>150</v>
      </c>
      <c r="FN990" s="138">
        <v>28</v>
      </c>
      <c r="FO990" s="138">
        <v>12000</v>
      </c>
      <c r="FP990" s="138">
        <v>33600000</v>
      </c>
      <c r="FQ990" s="142">
        <v>0.44894517058376227</v>
      </c>
      <c r="FR990" s="142">
        <v>0.34604496085387532</v>
      </c>
      <c r="FS990" s="142">
        <v>0.52180043271095</v>
      </c>
      <c r="FT990" s="138" t="s">
        <v>1377</v>
      </c>
      <c r="FU990" s="138" t="s">
        <v>1378</v>
      </c>
      <c r="FV990" s="138" t="s">
        <v>1377</v>
      </c>
      <c r="FW990" s="138" t="s">
        <v>1338</v>
      </c>
      <c r="FX990" s="138" t="s">
        <v>1337</v>
      </c>
      <c r="FY990" s="138" t="s">
        <v>1350</v>
      </c>
      <c r="FZ990" s="138" t="s">
        <v>1373</v>
      </c>
      <c r="GA990" s="138" t="s">
        <v>1372</v>
      </c>
      <c r="GB990" s="138"/>
      <c r="GC990" s="143"/>
      <c r="GD990" s="143"/>
      <c r="GE990" s="143"/>
      <c r="GF990" s="143"/>
      <c r="GG990" s="143"/>
      <c r="GH990" s="143"/>
      <c r="GI990" s="143"/>
      <c r="GJ990" s="143"/>
    </row>
    <row r="991" spans="1:192" hidden="1" x14ac:dyDescent="0.25">
      <c r="A991" s="144" t="s">
        <v>57</v>
      </c>
      <c r="B991" s="144" t="s">
        <v>57</v>
      </c>
      <c r="C991" s="144" t="s">
        <v>57</v>
      </c>
      <c r="D991" s="133">
        <v>48.376081950289844</v>
      </c>
      <c r="E991" s="133">
        <v>61.133984237148574</v>
      </c>
      <c r="F991" s="133">
        <v>64.419302701454626</v>
      </c>
      <c r="G991" s="136">
        <v>895</v>
      </c>
      <c r="H991" s="136">
        <v>2407</v>
      </c>
      <c r="I991" s="136">
        <v>2859</v>
      </c>
      <c r="J991" s="136">
        <v>6161</v>
      </c>
      <c r="K991" s="136">
        <v>620</v>
      </c>
      <c r="L991" s="136">
        <v>1989</v>
      </c>
      <c r="M991" s="136">
        <v>2947</v>
      </c>
      <c r="N991" s="136">
        <v>5556</v>
      </c>
      <c r="O991" s="136">
        <v>129</v>
      </c>
      <c r="P991" s="138">
        <v>731</v>
      </c>
      <c r="Q991" s="136">
        <v>-605</v>
      </c>
      <c r="R991" s="95">
        <f t="shared" si="798"/>
        <v>-9.8198344424606399E-2</v>
      </c>
      <c r="S991" s="136">
        <v>3095</v>
      </c>
      <c r="T991" s="136">
        <v>4059</v>
      </c>
      <c r="U991" s="136">
        <v>3066</v>
      </c>
      <c r="V991" s="136">
        <v>4036</v>
      </c>
      <c r="W991" s="136">
        <v>7125</v>
      </c>
      <c r="X991" s="136">
        <v>10220</v>
      </c>
      <c r="Y991" s="137">
        <f t="shared" si="799"/>
        <v>20.032310177705977</v>
      </c>
      <c r="Z991" s="137">
        <f t="shared" si="800"/>
        <v>49.002217294900227</v>
      </c>
      <c r="AA991" s="137">
        <f t="shared" si="801"/>
        <v>76.484018264840188</v>
      </c>
      <c r="AB991" s="137">
        <f t="shared" si="802"/>
        <v>60.828070175438597</v>
      </c>
      <c r="AC991" s="137">
        <f t="shared" si="803"/>
        <v>48.473581213307241</v>
      </c>
      <c r="AD991" s="138">
        <v>2791</v>
      </c>
      <c r="AE991" s="138">
        <v>721</v>
      </c>
      <c r="AF991" s="126">
        <v>3924</v>
      </c>
      <c r="AG991" s="126">
        <v>3100</v>
      </c>
      <c r="AH991" s="126">
        <v>3968</v>
      </c>
      <c r="AI991" s="126">
        <v>3100</v>
      </c>
      <c r="AJ991" s="126">
        <v>967</v>
      </c>
      <c r="AK991" s="126">
        <v>851</v>
      </c>
      <c r="AL991" s="136">
        <v>158</v>
      </c>
      <c r="AM991" s="136">
        <v>296</v>
      </c>
      <c r="AN991" s="136">
        <v>631</v>
      </c>
      <c r="AO991" s="136">
        <v>1918</v>
      </c>
      <c r="AP991" s="136">
        <v>2755</v>
      </c>
      <c r="AQ991" s="136">
        <v>126</v>
      </c>
      <c r="AR991" s="77">
        <f t="shared" si="788"/>
        <v>5430</v>
      </c>
      <c r="AS991" s="138">
        <v>752</v>
      </c>
      <c r="AT991" s="138">
        <v>97</v>
      </c>
      <c r="AU991" s="138">
        <v>249</v>
      </c>
      <c r="AV991" s="139">
        <v>45.840274375306223</v>
      </c>
      <c r="AW991" s="139">
        <v>56.919831223628691</v>
      </c>
      <c r="AX991" s="140">
        <v>68.855109961190166</v>
      </c>
      <c r="AY991" s="141">
        <v>20.387722132471726</v>
      </c>
      <c r="AZ991" s="141">
        <v>47.735191637630663</v>
      </c>
      <c r="BA991" s="141">
        <v>75.671059053196672</v>
      </c>
      <c r="BB991" s="141">
        <v>61.840808279940859</v>
      </c>
      <c r="BC991" s="141">
        <v>50.396931585050396</v>
      </c>
      <c r="BD991" s="82">
        <f t="shared" si="789"/>
        <v>966</v>
      </c>
      <c r="BE991" s="138">
        <v>160</v>
      </c>
      <c r="BF991" s="138">
        <v>367</v>
      </c>
      <c r="BG991" s="138">
        <v>590</v>
      </c>
      <c r="BH991" s="138">
        <v>1869</v>
      </c>
      <c r="BI991" s="138">
        <v>2943</v>
      </c>
      <c r="BJ991" s="138">
        <v>185</v>
      </c>
      <c r="BK991" s="77">
        <f t="shared" si="790"/>
        <v>5587</v>
      </c>
      <c r="BL991" s="138">
        <v>139</v>
      </c>
      <c r="BM991" s="138">
        <v>233</v>
      </c>
      <c r="BN991" s="138">
        <v>307</v>
      </c>
      <c r="BO991" s="138">
        <v>464</v>
      </c>
      <c r="BP991" s="138">
        <v>1584</v>
      </c>
      <c r="BQ991" s="138">
        <v>2659</v>
      </c>
      <c r="BR991" s="138">
        <v>174</v>
      </c>
      <c r="BS991" s="77">
        <f t="shared" si="791"/>
        <v>4881</v>
      </c>
      <c r="BT991" s="138">
        <v>4</v>
      </c>
      <c r="BU991" s="138">
        <v>22</v>
      </c>
      <c r="BV991" s="138">
        <v>13</v>
      </c>
      <c r="BW991" s="138">
        <v>9</v>
      </c>
      <c r="BX991" s="138">
        <v>57</v>
      </c>
      <c r="BY991" s="138">
        <v>88</v>
      </c>
      <c r="BZ991" s="138">
        <v>4</v>
      </c>
      <c r="CA991" s="77">
        <f t="shared" si="792"/>
        <v>158</v>
      </c>
      <c r="CB991" s="138">
        <v>8</v>
      </c>
      <c r="CC991" s="138">
        <v>33</v>
      </c>
      <c r="CD991" s="138">
        <v>33</v>
      </c>
      <c r="CE991" s="138">
        <v>117</v>
      </c>
      <c r="CF991" s="138">
        <v>148</v>
      </c>
      <c r="CG991" s="138">
        <v>117</v>
      </c>
      <c r="CH991" s="138">
        <v>6</v>
      </c>
      <c r="CI991" s="77">
        <f t="shared" si="793"/>
        <v>388</v>
      </c>
      <c r="CJ991" s="138"/>
      <c r="CK991" s="138"/>
      <c r="CL991" s="138"/>
      <c r="CM991" s="138"/>
      <c r="CN991" s="138"/>
      <c r="CO991" s="138"/>
      <c r="CP991" s="77">
        <f t="shared" si="794"/>
        <v>0</v>
      </c>
      <c r="CQ991" s="138">
        <v>9</v>
      </c>
      <c r="CR991" s="138">
        <v>8</v>
      </c>
      <c r="CS991" s="138">
        <v>14</v>
      </c>
      <c r="CT991" s="138">
        <v>0</v>
      </c>
      <c r="CU991" s="138">
        <v>80</v>
      </c>
      <c r="CV991" s="138">
        <v>79</v>
      </c>
      <c r="CW991" s="138">
        <v>1</v>
      </c>
      <c r="CX991" s="77">
        <f t="shared" si="795"/>
        <v>160</v>
      </c>
      <c r="CY991" s="138">
        <v>9</v>
      </c>
      <c r="CZ991" s="138">
        <v>14</v>
      </c>
      <c r="DA991" s="138">
        <v>0</v>
      </c>
      <c r="DB991" s="138">
        <v>80</v>
      </c>
      <c r="DC991" s="138">
        <v>79</v>
      </c>
      <c r="DD991" s="138">
        <v>1</v>
      </c>
      <c r="DE991" s="138"/>
      <c r="DF991" s="138"/>
      <c r="DG991" s="138"/>
      <c r="DH991" s="138"/>
      <c r="DI991" s="138"/>
      <c r="DJ991" s="138"/>
      <c r="DK991" s="138"/>
      <c r="DL991" s="138"/>
      <c r="DM991" s="138"/>
      <c r="DN991" s="138"/>
      <c r="DO991" s="138"/>
      <c r="DP991" s="138">
        <v>3</v>
      </c>
      <c r="DQ991" s="138">
        <v>5</v>
      </c>
      <c r="DR991" s="138">
        <v>22</v>
      </c>
      <c r="DS991" s="138">
        <v>30</v>
      </c>
      <c r="DT991" s="138">
        <v>15</v>
      </c>
      <c r="DU991" s="138">
        <v>4</v>
      </c>
      <c r="DV991" s="138">
        <v>3</v>
      </c>
      <c r="DW991" s="138">
        <v>10</v>
      </c>
      <c r="DX991" s="138">
        <v>9</v>
      </c>
      <c r="DY991" s="138">
        <v>30</v>
      </c>
      <c r="DZ991" s="138">
        <v>58</v>
      </c>
      <c r="EA991" s="138">
        <v>3</v>
      </c>
      <c r="EB991" s="138">
        <v>1</v>
      </c>
      <c r="EC991" s="138">
        <v>3</v>
      </c>
      <c r="ED991" s="138">
        <v>0</v>
      </c>
      <c r="EE991" s="138">
        <v>27</v>
      </c>
      <c r="EF991" s="138">
        <v>30</v>
      </c>
      <c r="EG991" s="138">
        <v>1</v>
      </c>
      <c r="EH991" s="138">
        <v>1</v>
      </c>
      <c r="EI991" s="138">
        <v>0</v>
      </c>
      <c r="EJ991" s="138">
        <v>0</v>
      </c>
      <c r="EK991" s="138">
        <v>0</v>
      </c>
      <c r="EL991" s="138">
        <v>2</v>
      </c>
      <c r="EM991" s="138">
        <v>0</v>
      </c>
      <c r="EN991" s="138"/>
      <c r="EO991" s="138"/>
      <c r="EP991" s="138"/>
      <c r="EQ991" s="138"/>
      <c r="ER991" s="138"/>
      <c r="ES991" s="138"/>
      <c r="ET991" s="138">
        <v>124</v>
      </c>
      <c r="EU991" s="138">
        <v>213</v>
      </c>
      <c r="EV991" s="138">
        <v>168</v>
      </c>
      <c r="EW991" s="138">
        <v>1000</v>
      </c>
      <c r="EX991" s="138">
        <v>1896</v>
      </c>
      <c r="EY991" s="138">
        <v>133</v>
      </c>
      <c r="EZ991" s="138">
        <v>11</v>
      </c>
      <c r="FA991" s="138">
        <v>89</v>
      </c>
      <c r="FB991" s="138">
        <v>274</v>
      </c>
      <c r="FC991" s="138">
        <v>554</v>
      </c>
      <c r="FD991" s="138">
        <v>746</v>
      </c>
      <c r="FE991" s="138">
        <v>37</v>
      </c>
      <c r="FF991" s="138"/>
      <c r="FG991" s="138"/>
      <c r="FH991" s="138"/>
      <c r="FI991" s="138"/>
      <c r="FJ991" s="138"/>
      <c r="FK991" s="138"/>
      <c r="FL991" s="86">
        <f t="shared" si="796"/>
        <v>51.599999999999454</v>
      </c>
      <c r="FM991" s="138">
        <v>29</v>
      </c>
      <c r="FN991" s="138">
        <v>3</v>
      </c>
      <c r="FO991" s="138">
        <v>2320</v>
      </c>
      <c r="FP991" s="138">
        <v>3600000</v>
      </c>
      <c r="FQ991" s="142">
        <v>4.177373514533754E-2</v>
      </c>
      <c r="FR991" s="142">
        <v>1.1561884140421801E-2</v>
      </c>
      <c r="FS991" s="142">
        <v>0.17466436114478423</v>
      </c>
      <c r="FT991" s="138" t="s">
        <v>1385</v>
      </c>
      <c r="FU991" s="138" t="s">
        <v>1385</v>
      </c>
      <c r="FV991" s="138" t="s">
        <v>1387</v>
      </c>
      <c r="FW991" s="138" t="s">
        <v>1325</v>
      </c>
      <c r="FX991" s="138" t="s">
        <v>1325</v>
      </c>
      <c r="FY991" s="138" t="s">
        <v>1382</v>
      </c>
      <c r="FZ991" s="138" t="s">
        <v>1355</v>
      </c>
      <c r="GA991" s="138" t="s">
        <v>1346</v>
      </c>
      <c r="GB991" s="138"/>
      <c r="GC991" s="143"/>
      <c r="GD991" s="143"/>
      <c r="GE991" s="143"/>
      <c r="GF991" s="143"/>
      <c r="GG991" s="143"/>
      <c r="GH991" s="143"/>
      <c r="GI991" s="143"/>
      <c r="GJ991" s="143"/>
    </row>
    <row r="992" spans="1:192" hidden="1" x14ac:dyDescent="0.25">
      <c r="A992" s="144" t="s">
        <v>64</v>
      </c>
      <c r="B992" s="144" t="s">
        <v>64</v>
      </c>
      <c r="C992" s="144" t="s">
        <v>64</v>
      </c>
      <c r="D992" s="133">
        <v>29.308003591036847</v>
      </c>
      <c r="E992" s="133">
        <v>38.679157158679956</v>
      </c>
      <c r="F992" s="133">
        <v>47.808028332226606</v>
      </c>
      <c r="G992" s="136">
        <v>6995</v>
      </c>
      <c r="H992" s="136">
        <v>21252</v>
      </c>
      <c r="I992" s="136">
        <v>37393</v>
      </c>
      <c r="J992" s="136">
        <v>65640</v>
      </c>
      <c r="K992" s="136">
        <v>9363</v>
      </c>
      <c r="L992" s="136">
        <v>22227</v>
      </c>
      <c r="M992" s="136">
        <v>43144</v>
      </c>
      <c r="N992" s="136">
        <v>74734</v>
      </c>
      <c r="O992" s="136">
        <v>1870</v>
      </c>
      <c r="P992" s="138">
        <v>9453</v>
      </c>
      <c r="Q992" s="136">
        <v>9094</v>
      </c>
      <c r="R992" s="95">
        <f t="shared" si="798"/>
        <v>0.13854357099329678</v>
      </c>
      <c r="S992" s="136">
        <v>55846</v>
      </c>
      <c r="T992" s="136">
        <v>72666</v>
      </c>
      <c r="U992" s="136">
        <v>55693</v>
      </c>
      <c r="V992" s="136">
        <v>73562</v>
      </c>
      <c r="W992" s="136">
        <v>128359</v>
      </c>
      <c r="X992" s="136">
        <v>184205</v>
      </c>
      <c r="Y992" s="137">
        <f t="shared" si="799"/>
        <v>16.765748665974286</v>
      </c>
      <c r="Z992" s="137">
        <f t="shared" si="800"/>
        <v>30.587895301791761</v>
      </c>
      <c r="AA992" s="137">
        <f t="shared" si="801"/>
        <v>63.851830571166936</v>
      </c>
      <c r="AB992" s="137">
        <f t="shared" si="802"/>
        <v>45.020606268356715</v>
      </c>
      <c r="AC992" s="137">
        <f t="shared" si="803"/>
        <v>36.45449363480904</v>
      </c>
      <c r="AD992" s="138">
        <v>70571</v>
      </c>
      <c r="AE992" s="138">
        <v>20132</v>
      </c>
      <c r="AF992" s="126">
        <v>73603</v>
      </c>
      <c r="AG992" s="126">
        <v>57648</v>
      </c>
      <c r="AH992" s="126">
        <v>73086</v>
      </c>
      <c r="AI992" s="126">
        <v>55544</v>
      </c>
      <c r="AJ992" s="126">
        <v>18108</v>
      </c>
      <c r="AK992" s="126">
        <v>15639</v>
      </c>
      <c r="AL992" s="136">
        <v>1308</v>
      </c>
      <c r="AM992" s="136">
        <v>3712</v>
      </c>
      <c r="AN992" s="136">
        <v>7563</v>
      </c>
      <c r="AO992" s="136">
        <v>21823</v>
      </c>
      <c r="AP992" s="136">
        <v>41927</v>
      </c>
      <c r="AQ992" s="136">
        <v>1941</v>
      </c>
      <c r="AR992" s="77">
        <f t="shared" si="788"/>
        <v>73254</v>
      </c>
      <c r="AS992" s="138">
        <v>11639</v>
      </c>
      <c r="AT992" s="138">
        <v>1153</v>
      </c>
      <c r="AU992" s="138">
        <v>4337</v>
      </c>
      <c r="AV992" s="139">
        <v>32.980767686716163</v>
      </c>
      <c r="AW992" s="139">
        <v>41.841094872430027</v>
      </c>
      <c r="AX992" s="140">
        <v>58.036807606425121</v>
      </c>
      <c r="AY992" s="141">
        <v>13.121779412530147</v>
      </c>
      <c r="AZ992" s="141">
        <v>29.629881062292945</v>
      </c>
      <c r="BA992" s="141">
        <v>63.658942620089675</v>
      </c>
      <c r="BB992" s="141">
        <v>46.740201703816716</v>
      </c>
      <c r="BC992" s="141">
        <v>37.323775968898069</v>
      </c>
      <c r="BD992" s="82">
        <f t="shared" si="789"/>
        <v>26235</v>
      </c>
      <c r="BE992" s="138">
        <v>1397</v>
      </c>
      <c r="BF992" s="138">
        <v>4871</v>
      </c>
      <c r="BG992" s="138">
        <v>7925</v>
      </c>
      <c r="BH992" s="138">
        <v>21807</v>
      </c>
      <c r="BI992" s="138">
        <v>43729</v>
      </c>
      <c r="BJ992" s="138">
        <v>3088</v>
      </c>
      <c r="BK992" s="77">
        <f t="shared" si="790"/>
        <v>76549</v>
      </c>
      <c r="BL992" s="138">
        <v>817</v>
      </c>
      <c r="BM992" s="138">
        <v>1833</v>
      </c>
      <c r="BN992" s="138">
        <v>2838</v>
      </c>
      <c r="BO992" s="138">
        <v>3014</v>
      </c>
      <c r="BP992" s="138">
        <v>12193</v>
      </c>
      <c r="BQ992" s="138">
        <v>33524</v>
      </c>
      <c r="BR992" s="138">
        <v>2594</v>
      </c>
      <c r="BS992" s="77">
        <f t="shared" si="791"/>
        <v>51325</v>
      </c>
      <c r="BT992" s="138">
        <v>380</v>
      </c>
      <c r="BU992" s="138">
        <v>1389</v>
      </c>
      <c r="BV992" s="138">
        <v>1326</v>
      </c>
      <c r="BW992" s="138">
        <v>2363</v>
      </c>
      <c r="BX992" s="138">
        <v>6323</v>
      </c>
      <c r="BY992" s="138">
        <v>8084</v>
      </c>
      <c r="BZ992" s="138">
        <v>398</v>
      </c>
      <c r="CA992" s="77">
        <f t="shared" si="792"/>
        <v>17168</v>
      </c>
      <c r="CB992" s="138">
        <v>140</v>
      </c>
      <c r="CC992" s="138">
        <v>388</v>
      </c>
      <c r="CD992" s="138">
        <v>484</v>
      </c>
      <c r="CE992" s="138">
        <v>1749</v>
      </c>
      <c r="CF992" s="138">
        <v>1881</v>
      </c>
      <c r="CG992" s="138">
        <v>1203</v>
      </c>
      <c r="CH992" s="138">
        <v>66</v>
      </c>
      <c r="CI992" s="77">
        <f t="shared" si="793"/>
        <v>4899</v>
      </c>
      <c r="CJ992" s="138">
        <v>13</v>
      </c>
      <c r="CK992" s="138">
        <v>28</v>
      </c>
      <c r="CL992" s="138">
        <v>116</v>
      </c>
      <c r="CM992" s="138">
        <v>211</v>
      </c>
      <c r="CN992" s="138">
        <v>95</v>
      </c>
      <c r="CO992" s="138">
        <v>1</v>
      </c>
      <c r="CP992" s="77">
        <f t="shared" si="794"/>
        <v>423</v>
      </c>
      <c r="CQ992" s="138">
        <v>47</v>
      </c>
      <c r="CR992" s="138">
        <v>102</v>
      </c>
      <c r="CS992" s="138">
        <v>195</v>
      </c>
      <c r="CT992" s="138">
        <v>683</v>
      </c>
      <c r="CU992" s="138">
        <v>1199</v>
      </c>
      <c r="CV992" s="138">
        <v>823</v>
      </c>
      <c r="CW992" s="138">
        <v>29</v>
      </c>
      <c r="CX992" s="77">
        <f t="shared" si="795"/>
        <v>2734</v>
      </c>
      <c r="CY992" s="138">
        <v>20</v>
      </c>
      <c r="CZ992" s="138">
        <v>42</v>
      </c>
      <c r="DA992" s="138">
        <v>28</v>
      </c>
      <c r="DB992" s="138">
        <v>293</v>
      </c>
      <c r="DC992" s="138">
        <v>222</v>
      </c>
      <c r="DD992" s="138">
        <v>3</v>
      </c>
      <c r="DE992" s="138">
        <v>27</v>
      </c>
      <c r="DF992" s="138">
        <v>153</v>
      </c>
      <c r="DG992" s="138">
        <v>655</v>
      </c>
      <c r="DH992" s="138">
        <v>906</v>
      </c>
      <c r="DI992" s="138">
        <v>601</v>
      </c>
      <c r="DJ992" s="138">
        <v>26</v>
      </c>
      <c r="DK992" s="138"/>
      <c r="DL992" s="138"/>
      <c r="DM992" s="138"/>
      <c r="DN992" s="138"/>
      <c r="DO992" s="138"/>
      <c r="DP992" s="138">
        <v>27</v>
      </c>
      <c r="DQ992" s="138">
        <v>78</v>
      </c>
      <c r="DR992" s="138">
        <v>217</v>
      </c>
      <c r="DS992" s="138">
        <v>429</v>
      </c>
      <c r="DT992" s="138">
        <v>291</v>
      </c>
      <c r="DU992" s="138">
        <v>24</v>
      </c>
      <c r="DV992" s="138">
        <v>109</v>
      </c>
      <c r="DW992" s="138">
        <v>284</v>
      </c>
      <c r="DX992" s="138">
        <v>164</v>
      </c>
      <c r="DY992" s="138">
        <v>1100</v>
      </c>
      <c r="DZ992" s="138">
        <v>2808</v>
      </c>
      <c r="EA992" s="138">
        <v>180</v>
      </c>
      <c r="EB992" s="138">
        <v>271</v>
      </c>
      <c r="EC992" s="138">
        <v>1042</v>
      </c>
      <c r="ED992" s="138">
        <v>2199</v>
      </c>
      <c r="EE992" s="138">
        <v>5223</v>
      </c>
      <c r="EF992" s="138">
        <v>5276</v>
      </c>
      <c r="EG992" s="138">
        <v>218</v>
      </c>
      <c r="EH992" s="138">
        <v>10</v>
      </c>
      <c r="EI992" s="138">
        <v>17</v>
      </c>
      <c r="EJ992" s="138">
        <v>49</v>
      </c>
      <c r="EK992" s="138">
        <v>128</v>
      </c>
      <c r="EL992" s="138">
        <v>173</v>
      </c>
      <c r="EM992" s="138">
        <v>33</v>
      </c>
      <c r="EN992" s="138"/>
      <c r="EO992" s="138"/>
      <c r="EP992" s="138"/>
      <c r="EQ992" s="138"/>
      <c r="ER992" s="138"/>
      <c r="ES992" s="138"/>
      <c r="ET992" s="138">
        <v>680</v>
      </c>
      <c r="EU992" s="138">
        <v>1894</v>
      </c>
      <c r="EV992" s="138">
        <v>252</v>
      </c>
      <c r="EW992" s="138">
        <v>5649</v>
      </c>
      <c r="EX992" s="138">
        <v>26512</v>
      </c>
      <c r="EY992" s="138">
        <v>2138</v>
      </c>
      <c r="EZ992" s="138">
        <v>100</v>
      </c>
      <c r="FA992" s="138">
        <v>849</v>
      </c>
      <c r="FB992" s="138">
        <v>2496</v>
      </c>
      <c r="FC992" s="138">
        <v>5987</v>
      </c>
      <c r="FD992" s="138">
        <v>6548</v>
      </c>
      <c r="FE992" s="138">
        <v>399</v>
      </c>
      <c r="FF992" s="138"/>
      <c r="FG992" s="138"/>
      <c r="FH992" s="138"/>
      <c r="FI992" s="138"/>
      <c r="FJ992" s="138"/>
      <c r="FK992" s="138"/>
      <c r="FL992" s="86">
        <f t="shared" si="796"/>
        <v>23197</v>
      </c>
      <c r="FM992" s="138">
        <v>1668</v>
      </c>
      <c r="FN992" s="138">
        <v>323</v>
      </c>
      <c r="FO992" s="138">
        <v>133440</v>
      </c>
      <c r="FP992" s="138">
        <v>387600000</v>
      </c>
      <c r="FQ992" s="142">
        <v>0.27350113947415561</v>
      </c>
      <c r="FR992" s="142">
        <v>0.20840796794166411</v>
      </c>
      <c r="FS992" s="142">
        <v>0.33155339889175539</v>
      </c>
      <c r="FT992" s="138" t="s">
        <v>1334</v>
      </c>
      <c r="FU992" s="138" t="s">
        <v>1335</v>
      </c>
      <c r="FV992" s="138" t="s">
        <v>1360</v>
      </c>
      <c r="FW992" s="138" t="s">
        <v>1351</v>
      </c>
      <c r="FX992" s="138" t="s">
        <v>1341</v>
      </c>
      <c r="FY992" s="138" t="s">
        <v>1340</v>
      </c>
      <c r="FZ992" s="138" t="s">
        <v>1344</v>
      </c>
      <c r="GA992" s="138" t="s">
        <v>1365</v>
      </c>
      <c r="GB992" s="138"/>
      <c r="GC992" s="143"/>
      <c r="GD992" s="143"/>
      <c r="GE992" s="143"/>
      <c r="GF992" s="143"/>
      <c r="GG992" s="143"/>
      <c r="GH992" s="143"/>
      <c r="GI992" s="143"/>
      <c r="GJ992" s="143"/>
    </row>
    <row r="993" spans="1:192" hidden="1" x14ac:dyDescent="0.25">
      <c r="A993" s="144" t="s">
        <v>89</v>
      </c>
      <c r="B993" s="144" t="s">
        <v>89</v>
      </c>
      <c r="C993" s="144" t="s">
        <v>89</v>
      </c>
      <c r="D993" s="133">
        <v>37.545655207910599</v>
      </c>
      <c r="E993" s="133">
        <v>50.91830737584484</v>
      </c>
      <c r="F993" s="133">
        <v>62.625562868029093</v>
      </c>
      <c r="G993" s="136">
        <v>3277</v>
      </c>
      <c r="H993" s="136">
        <v>12959</v>
      </c>
      <c r="I993" s="136">
        <v>22621</v>
      </c>
      <c r="J993" s="136">
        <v>38857</v>
      </c>
      <c r="K993" s="136">
        <v>4029</v>
      </c>
      <c r="L993" s="136">
        <v>13225</v>
      </c>
      <c r="M993" s="136">
        <v>25336</v>
      </c>
      <c r="N993" s="136">
        <v>42590</v>
      </c>
      <c r="O993" s="136">
        <v>775</v>
      </c>
      <c r="P993" s="138">
        <v>7712</v>
      </c>
      <c r="Q993" s="136">
        <v>3733</v>
      </c>
      <c r="R993" s="95">
        <f t="shared" si="798"/>
        <v>9.6070206140463757E-2</v>
      </c>
      <c r="S993" s="136">
        <v>25096</v>
      </c>
      <c r="T993" s="136">
        <v>33349</v>
      </c>
      <c r="U993" s="136">
        <v>24812</v>
      </c>
      <c r="V993" s="136">
        <v>33688</v>
      </c>
      <c r="W993" s="136">
        <v>58161</v>
      </c>
      <c r="X993" s="136">
        <v>83257</v>
      </c>
      <c r="Y993" s="137">
        <f t="shared" si="799"/>
        <v>16.054351291042398</v>
      </c>
      <c r="Z993" s="137">
        <f t="shared" si="800"/>
        <v>39.656361510090257</v>
      </c>
      <c r="AA993" s="137">
        <f t="shared" si="801"/>
        <v>74.1536353377398</v>
      </c>
      <c r="AB993" s="137">
        <f t="shared" si="802"/>
        <v>54.373205412561688</v>
      </c>
      <c r="AC993" s="137">
        <f t="shared" si="803"/>
        <v>42.822825708348851</v>
      </c>
      <c r="AD993" s="138">
        <v>26537</v>
      </c>
      <c r="AE993" s="138">
        <v>6413</v>
      </c>
      <c r="AF993" s="126">
        <v>33485</v>
      </c>
      <c r="AG993" s="126">
        <v>26435</v>
      </c>
      <c r="AH993" s="126">
        <v>33404</v>
      </c>
      <c r="AI993" s="126">
        <v>24914</v>
      </c>
      <c r="AJ993" s="126">
        <v>9054</v>
      </c>
      <c r="AK993" s="126">
        <v>7806</v>
      </c>
      <c r="AL993" s="145">
        <v>821</v>
      </c>
      <c r="AM993" s="145">
        <v>2166</v>
      </c>
      <c r="AN993" s="145">
        <v>5193</v>
      </c>
      <c r="AO993" s="145">
        <v>13461</v>
      </c>
      <c r="AP993" s="145">
        <v>24638</v>
      </c>
      <c r="AQ993" s="145">
        <v>2182</v>
      </c>
      <c r="AR993" s="77">
        <f t="shared" si="788"/>
        <v>45474</v>
      </c>
      <c r="AS993" s="146">
        <v>8754</v>
      </c>
      <c r="AT993" s="138">
        <v>524</v>
      </c>
      <c r="AU993" s="138">
        <v>1856</v>
      </c>
      <c r="AV993" s="139">
        <v>43.270250524380756</v>
      </c>
      <c r="AW993" s="139">
        <v>53.951331371072634</v>
      </c>
      <c r="AX993" s="140">
        <v>72.542563443623507</v>
      </c>
      <c r="AY993" s="141">
        <v>19.65110118822372</v>
      </c>
      <c r="AZ993" s="141">
        <v>40.143743289991654</v>
      </c>
      <c r="BA993" s="141">
        <v>78.565820465846642</v>
      </c>
      <c r="BB993" s="141">
        <v>59.597179075690875</v>
      </c>
      <c r="BC993" s="141">
        <v>48.408534452605807</v>
      </c>
      <c r="BD993" s="82">
        <f t="shared" si="789"/>
        <v>6950</v>
      </c>
      <c r="BE993" s="138">
        <v>833</v>
      </c>
      <c r="BF993" s="138">
        <v>2587</v>
      </c>
      <c r="BG993" s="138">
        <v>4954</v>
      </c>
      <c r="BH993" s="138">
        <v>12729</v>
      </c>
      <c r="BI993" s="138">
        <v>24924</v>
      </c>
      <c r="BJ993" s="138">
        <v>3132</v>
      </c>
      <c r="BK993" s="77">
        <f t="shared" si="790"/>
        <v>45739</v>
      </c>
      <c r="BL993" s="138">
        <v>532</v>
      </c>
      <c r="BM993" s="138">
        <v>1137</v>
      </c>
      <c r="BN993" s="138">
        <v>1602</v>
      </c>
      <c r="BO993" s="138">
        <v>2188</v>
      </c>
      <c r="BP993" s="138">
        <v>8097</v>
      </c>
      <c r="BQ993" s="138">
        <v>20591</v>
      </c>
      <c r="BR993" s="138">
        <v>2636</v>
      </c>
      <c r="BS993" s="77">
        <f t="shared" si="791"/>
        <v>33512</v>
      </c>
      <c r="BT993" s="138">
        <v>92</v>
      </c>
      <c r="BU993" s="138">
        <v>364</v>
      </c>
      <c r="BV993" s="138">
        <v>352</v>
      </c>
      <c r="BW993" s="138">
        <v>601</v>
      </c>
      <c r="BX993" s="138">
        <v>1618</v>
      </c>
      <c r="BY993" s="138">
        <v>2351</v>
      </c>
      <c r="BZ993" s="138">
        <v>331</v>
      </c>
      <c r="CA993" s="77">
        <f t="shared" si="792"/>
        <v>4901</v>
      </c>
      <c r="CB993" s="138">
        <v>141</v>
      </c>
      <c r="CC993" s="138">
        <v>548</v>
      </c>
      <c r="CD993" s="138">
        <v>498</v>
      </c>
      <c r="CE993" s="138">
        <v>1737</v>
      </c>
      <c r="CF993" s="138">
        <v>1935</v>
      </c>
      <c r="CG993" s="138">
        <v>1346</v>
      </c>
      <c r="CH993" s="138">
        <v>134</v>
      </c>
      <c r="CI993" s="77">
        <f t="shared" si="793"/>
        <v>5152</v>
      </c>
      <c r="CJ993" s="138">
        <v>2</v>
      </c>
      <c r="CK993" s="138">
        <v>7</v>
      </c>
      <c r="CL993" s="138">
        <v>48</v>
      </c>
      <c r="CM993" s="138">
        <v>38</v>
      </c>
      <c r="CN993" s="138">
        <v>13</v>
      </c>
      <c r="CO993" s="138">
        <v>0</v>
      </c>
      <c r="CP993" s="77">
        <f t="shared" si="794"/>
        <v>99</v>
      </c>
      <c r="CQ993" s="138">
        <v>66</v>
      </c>
      <c r="CR993" s="138">
        <v>117</v>
      </c>
      <c r="CS993" s="138">
        <v>128</v>
      </c>
      <c r="CT993" s="138">
        <v>380</v>
      </c>
      <c r="CU993" s="138">
        <v>1041</v>
      </c>
      <c r="CV993" s="138">
        <v>623</v>
      </c>
      <c r="CW993" s="138">
        <v>31</v>
      </c>
      <c r="CX993" s="77">
        <f t="shared" si="795"/>
        <v>2075</v>
      </c>
      <c r="CY993" s="138">
        <v>56</v>
      </c>
      <c r="CZ993" s="138">
        <v>79</v>
      </c>
      <c r="DA993" s="138">
        <v>60</v>
      </c>
      <c r="DB993" s="138">
        <v>709</v>
      </c>
      <c r="DC993" s="138">
        <v>426</v>
      </c>
      <c r="DD993" s="138">
        <v>23</v>
      </c>
      <c r="DE993" s="138">
        <v>10</v>
      </c>
      <c r="DF993" s="138">
        <v>49</v>
      </c>
      <c r="DG993" s="138">
        <v>320</v>
      </c>
      <c r="DH993" s="138">
        <v>332</v>
      </c>
      <c r="DI993" s="138">
        <v>197</v>
      </c>
      <c r="DJ993" s="138">
        <v>8</v>
      </c>
      <c r="DK993" s="138"/>
      <c r="DL993" s="138"/>
      <c r="DM993" s="138"/>
      <c r="DN993" s="138"/>
      <c r="DO993" s="138"/>
      <c r="DP993" s="138">
        <v>6</v>
      </c>
      <c r="DQ993" s="138">
        <v>15</v>
      </c>
      <c r="DR993" s="138">
        <v>71</v>
      </c>
      <c r="DS993" s="138">
        <v>122</v>
      </c>
      <c r="DT993" s="138">
        <v>113</v>
      </c>
      <c r="DU993" s="138">
        <v>17</v>
      </c>
      <c r="DV993" s="138">
        <v>44</v>
      </c>
      <c r="DW993" s="138">
        <v>118</v>
      </c>
      <c r="DX993" s="138">
        <v>63</v>
      </c>
      <c r="DY993" s="138">
        <v>419</v>
      </c>
      <c r="DZ993" s="138">
        <v>993</v>
      </c>
      <c r="EA993" s="138">
        <v>217</v>
      </c>
      <c r="EB993" s="138">
        <v>48</v>
      </c>
      <c r="EC993" s="138">
        <v>234</v>
      </c>
      <c r="ED993" s="138">
        <v>538</v>
      </c>
      <c r="EE993" s="138">
        <v>1199</v>
      </c>
      <c r="EF993" s="138">
        <v>1358</v>
      </c>
      <c r="EG993" s="138">
        <v>114</v>
      </c>
      <c r="EH993" s="138">
        <v>5</v>
      </c>
      <c r="EI993" s="138">
        <v>3</v>
      </c>
      <c r="EJ993" s="138">
        <v>3</v>
      </c>
      <c r="EK993" s="138">
        <v>16</v>
      </c>
      <c r="EL993" s="138">
        <v>17</v>
      </c>
      <c r="EM993" s="138">
        <v>11</v>
      </c>
      <c r="EN993" s="138"/>
      <c r="EO993" s="138"/>
      <c r="EP993" s="138"/>
      <c r="EQ993" s="138"/>
      <c r="ER993" s="138"/>
      <c r="ES993" s="138"/>
      <c r="ET993" s="138">
        <v>460</v>
      </c>
      <c r="EU993" s="138">
        <v>1087</v>
      </c>
      <c r="EV993" s="138">
        <v>514</v>
      </c>
      <c r="EW993" s="138">
        <v>3956</v>
      </c>
      <c r="EX993" s="138">
        <v>15501</v>
      </c>
      <c r="EY993" s="138">
        <v>2144</v>
      </c>
      <c r="EZ993" s="138">
        <v>61</v>
      </c>
      <c r="FA993" s="138">
        <v>497</v>
      </c>
      <c r="FB993" s="138">
        <v>1600</v>
      </c>
      <c r="FC993" s="138">
        <v>4003</v>
      </c>
      <c r="FD993" s="138">
        <v>4960</v>
      </c>
      <c r="FE993" s="138">
        <v>464</v>
      </c>
      <c r="FF993" s="138"/>
      <c r="FG993" s="138"/>
      <c r="FH993" s="138"/>
      <c r="FI993" s="138"/>
      <c r="FJ993" s="138"/>
      <c r="FK993" s="138"/>
      <c r="FL993" s="86">
        <f t="shared" si="796"/>
        <v>17.599999999998545</v>
      </c>
      <c r="FM993" s="138">
        <v>458</v>
      </c>
      <c r="FN993" s="138">
        <v>87</v>
      </c>
      <c r="FO993" s="138">
        <v>36640</v>
      </c>
      <c r="FP993" s="138">
        <v>104400000</v>
      </c>
      <c r="FQ993" s="142">
        <v>0.28932453527689345</v>
      </c>
      <c r="FR993" s="142">
        <v>0.17044697962531269</v>
      </c>
      <c r="FS993" s="142">
        <v>0.25453276374391187</v>
      </c>
      <c r="FT993" s="138" t="s">
        <v>1322</v>
      </c>
      <c r="FU993" s="138" t="s">
        <v>1356</v>
      </c>
      <c r="FV993" s="138" t="s">
        <v>1339</v>
      </c>
      <c r="FW993" s="138" t="s">
        <v>1349</v>
      </c>
      <c r="FX993" s="138" t="s">
        <v>1320</v>
      </c>
      <c r="FY993" s="138" t="s">
        <v>1343</v>
      </c>
      <c r="FZ993" s="138" t="s">
        <v>1342</v>
      </c>
      <c r="GA993" s="138" t="s">
        <v>1354</v>
      </c>
      <c r="GB993" s="138"/>
      <c r="GC993" s="143"/>
      <c r="GD993" s="143"/>
      <c r="GE993" s="143"/>
      <c r="GF993" s="143"/>
      <c r="GG993" s="143"/>
      <c r="GH993" s="143"/>
      <c r="GI993" s="143"/>
      <c r="GJ993" s="143"/>
    </row>
    <row r="994" spans="1:192" hidden="1" x14ac:dyDescent="0.25">
      <c r="A994" s="144" t="s">
        <v>107</v>
      </c>
      <c r="B994" s="144" t="s">
        <v>107</v>
      </c>
      <c r="C994" s="144" t="s">
        <v>107</v>
      </c>
      <c r="D994" s="133">
        <v>31.144708423326133</v>
      </c>
      <c r="E994" s="133">
        <v>42.197092084006457</v>
      </c>
      <c r="F994" s="133">
        <v>39.721485411140584</v>
      </c>
      <c r="G994" s="136">
        <v>136</v>
      </c>
      <c r="H994" s="136">
        <v>707</v>
      </c>
      <c r="I994" s="136">
        <v>604</v>
      </c>
      <c r="J994" s="136">
        <v>1447</v>
      </c>
      <c r="K994" s="136">
        <v>194</v>
      </c>
      <c r="L994" s="136">
        <v>616</v>
      </c>
      <c r="M994" s="136">
        <v>636</v>
      </c>
      <c r="N994" s="136">
        <v>1446</v>
      </c>
      <c r="O994" s="136">
        <v>191</v>
      </c>
      <c r="P994" s="138">
        <v>75</v>
      </c>
      <c r="Q994" s="136">
        <v>-1</v>
      </c>
      <c r="R994" s="95">
        <f t="shared" si="798"/>
        <v>-6.9108500345542499E-4</v>
      </c>
      <c r="S994" s="136">
        <v>1221</v>
      </c>
      <c r="T994" s="136">
        <v>1476</v>
      </c>
      <c r="U994" s="136">
        <v>1140</v>
      </c>
      <c r="V994" s="136">
        <v>1537</v>
      </c>
      <c r="W994" s="136">
        <v>2616</v>
      </c>
      <c r="X994" s="136">
        <v>3837</v>
      </c>
      <c r="Y994" s="137">
        <f t="shared" si="799"/>
        <v>15.88861588861589</v>
      </c>
      <c r="Z994" s="137">
        <f t="shared" si="800"/>
        <v>41.734417344173444</v>
      </c>
      <c r="AA994" s="137">
        <f t="shared" si="801"/>
        <v>65.964912280701753</v>
      </c>
      <c r="AB994" s="137">
        <f t="shared" si="802"/>
        <v>52.293577981651374</v>
      </c>
      <c r="AC994" s="137">
        <f t="shared" si="803"/>
        <v>40.708887151420384</v>
      </c>
      <c r="AD994" s="138">
        <v>1248</v>
      </c>
      <c r="AE994" s="138">
        <v>388</v>
      </c>
      <c r="AF994" s="126">
        <v>1493</v>
      </c>
      <c r="AG994" s="126">
        <v>1116</v>
      </c>
      <c r="AH994" s="126">
        <v>1485</v>
      </c>
      <c r="AI994" s="126">
        <v>1035</v>
      </c>
      <c r="AJ994" s="126">
        <v>395</v>
      </c>
      <c r="AK994" s="126">
        <v>307</v>
      </c>
      <c r="AL994" s="136">
        <v>72</v>
      </c>
      <c r="AM994" s="136">
        <v>103</v>
      </c>
      <c r="AN994" s="136">
        <v>177</v>
      </c>
      <c r="AO994" s="136">
        <v>612</v>
      </c>
      <c r="AP994" s="136">
        <v>606</v>
      </c>
      <c r="AQ994" s="136">
        <v>5</v>
      </c>
      <c r="AR994" s="77">
        <f t="shared" si="788"/>
        <v>1400</v>
      </c>
      <c r="AS994" s="138">
        <v>90</v>
      </c>
      <c r="AT994" s="138">
        <v>137</v>
      </c>
      <c r="AU994" s="138">
        <v>261</v>
      </c>
      <c r="AV994" s="139">
        <v>36.068281938325988</v>
      </c>
      <c r="AW994" s="139">
        <v>44.996028594122315</v>
      </c>
      <c r="AX994" s="140">
        <v>50.386847195357831</v>
      </c>
      <c r="AY994" s="141">
        <v>15.888689407540395</v>
      </c>
      <c r="AZ994" s="141">
        <v>41.239892183288411</v>
      </c>
      <c r="BA994" s="141">
        <v>70.406732117812069</v>
      </c>
      <c r="BB994" s="141">
        <v>55.532646048109967</v>
      </c>
      <c r="BC994" s="141">
        <v>44.557654075546722</v>
      </c>
      <c r="BD994" s="82">
        <f t="shared" si="789"/>
        <v>426</v>
      </c>
      <c r="BE994" s="138">
        <v>74</v>
      </c>
      <c r="BF994" s="138">
        <v>97</v>
      </c>
      <c r="BG994" s="138">
        <v>152</v>
      </c>
      <c r="BH994" s="138">
        <v>591</v>
      </c>
      <c r="BI994" s="138">
        <v>645</v>
      </c>
      <c r="BJ994" s="138">
        <v>7</v>
      </c>
      <c r="BK994" s="77">
        <f t="shared" si="790"/>
        <v>1395</v>
      </c>
      <c r="BL994" s="138">
        <v>71</v>
      </c>
      <c r="BM994" s="138">
        <v>98</v>
      </c>
      <c r="BN994" s="138">
        <v>92</v>
      </c>
      <c r="BO994" s="138">
        <v>134</v>
      </c>
      <c r="BP994" s="138">
        <v>551</v>
      </c>
      <c r="BQ994" s="138">
        <v>626</v>
      </c>
      <c r="BR994" s="138">
        <v>7</v>
      </c>
      <c r="BS994" s="77">
        <f t="shared" si="791"/>
        <v>1318</v>
      </c>
      <c r="BT994" s="138">
        <v>1</v>
      </c>
      <c r="BU994" s="138">
        <v>2</v>
      </c>
      <c r="BV994" s="138">
        <v>2</v>
      </c>
      <c r="BW994" s="138">
        <v>2</v>
      </c>
      <c r="BX994" s="138">
        <v>19</v>
      </c>
      <c r="BY994" s="138">
        <v>17</v>
      </c>
      <c r="BZ994" s="138">
        <v>0</v>
      </c>
      <c r="CA994" s="77">
        <f t="shared" si="792"/>
        <v>38</v>
      </c>
      <c r="CB994" s="138">
        <v>1</v>
      </c>
      <c r="CC994" s="138">
        <v>3</v>
      </c>
      <c r="CD994" s="138">
        <v>2</v>
      </c>
      <c r="CE994" s="138">
        <v>16</v>
      </c>
      <c r="CF994" s="138">
        <v>11</v>
      </c>
      <c r="CG994" s="138">
        <v>0</v>
      </c>
      <c r="CH994" s="138">
        <v>0</v>
      </c>
      <c r="CI994" s="77">
        <f t="shared" si="793"/>
        <v>27</v>
      </c>
      <c r="CJ994" s="138"/>
      <c r="CK994" s="138"/>
      <c r="CL994" s="138"/>
      <c r="CM994" s="138"/>
      <c r="CN994" s="138"/>
      <c r="CO994" s="138"/>
      <c r="CP994" s="77">
        <f t="shared" si="794"/>
        <v>0</v>
      </c>
      <c r="CQ994" s="138">
        <v>1</v>
      </c>
      <c r="CR994" s="138"/>
      <c r="CS994" s="138">
        <v>1</v>
      </c>
      <c r="CT994" s="138">
        <v>0</v>
      </c>
      <c r="CU994" s="138">
        <v>10</v>
      </c>
      <c r="CV994" s="138">
        <v>2</v>
      </c>
      <c r="CW994" s="138">
        <v>0</v>
      </c>
      <c r="CX994" s="77">
        <f t="shared" si="795"/>
        <v>12</v>
      </c>
      <c r="CY994" s="138">
        <v>1</v>
      </c>
      <c r="CZ994" s="138">
        <v>1</v>
      </c>
      <c r="DA994" s="138">
        <v>0</v>
      </c>
      <c r="DB994" s="138">
        <v>10</v>
      </c>
      <c r="DC994" s="138">
        <v>2</v>
      </c>
      <c r="DD994" s="138">
        <v>0</v>
      </c>
      <c r="DE994" s="138"/>
      <c r="DF994" s="138"/>
      <c r="DG994" s="138"/>
      <c r="DH994" s="138"/>
      <c r="DI994" s="138"/>
      <c r="DJ994" s="138"/>
      <c r="DK994" s="138"/>
      <c r="DL994" s="138"/>
      <c r="DM994" s="138"/>
      <c r="DN994" s="138"/>
      <c r="DO994" s="138"/>
      <c r="DP994" s="138">
        <v>1</v>
      </c>
      <c r="DQ994" s="138">
        <v>2</v>
      </c>
      <c r="DR994" s="138">
        <v>0</v>
      </c>
      <c r="DS994" s="138">
        <v>10</v>
      </c>
      <c r="DT994" s="138">
        <v>13</v>
      </c>
      <c r="DU994" s="138">
        <v>0</v>
      </c>
      <c r="DV994" s="138">
        <v>1</v>
      </c>
      <c r="DW994" s="138">
        <v>2</v>
      </c>
      <c r="DX994" s="138">
        <v>2</v>
      </c>
      <c r="DY994" s="138">
        <v>19</v>
      </c>
      <c r="DZ994" s="138">
        <v>17</v>
      </c>
      <c r="EA994" s="138">
        <v>0</v>
      </c>
      <c r="EB994" s="138"/>
      <c r="EC994" s="138"/>
      <c r="ED994" s="138"/>
      <c r="EE994" s="138"/>
      <c r="EF994" s="138"/>
      <c r="EG994" s="138"/>
      <c r="EH994" s="138"/>
      <c r="EI994" s="138"/>
      <c r="EJ994" s="138"/>
      <c r="EK994" s="138"/>
      <c r="EL994" s="138"/>
      <c r="EM994" s="138"/>
      <c r="EN994" s="138"/>
      <c r="EO994" s="138"/>
      <c r="EP994" s="138"/>
      <c r="EQ994" s="138"/>
      <c r="ER994" s="138"/>
      <c r="ES994" s="138"/>
      <c r="ET994" s="138">
        <v>63</v>
      </c>
      <c r="EU994" s="138">
        <v>68</v>
      </c>
      <c r="EV994" s="138">
        <v>48</v>
      </c>
      <c r="EW994" s="138">
        <v>386</v>
      </c>
      <c r="EX994" s="138">
        <v>444</v>
      </c>
      <c r="EY994" s="138">
        <v>3</v>
      </c>
      <c r="EZ994" s="138">
        <v>7</v>
      </c>
      <c r="FA994" s="138">
        <v>22</v>
      </c>
      <c r="FB994" s="138">
        <v>86</v>
      </c>
      <c r="FC994" s="138">
        <v>155</v>
      </c>
      <c r="FD994" s="138">
        <v>169</v>
      </c>
      <c r="FE994" s="138">
        <v>4</v>
      </c>
      <c r="FF994" s="138"/>
      <c r="FG994" s="138"/>
      <c r="FH994" s="138"/>
      <c r="FI994" s="138"/>
      <c r="FJ994" s="138"/>
      <c r="FK994" s="138"/>
      <c r="FL994" s="86">
        <f t="shared" si="796"/>
        <v>404</v>
      </c>
      <c r="FM994" s="138">
        <v>19</v>
      </c>
      <c r="FN994" s="138">
        <v>2</v>
      </c>
      <c r="FO994" s="138">
        <v>1520</v>
      </c>
      <c r="FP994" s="138">
        <v>2400000</v>
      </c>
      <c r="FQ994" s="142">
        <v>0.43066531463093849</v>
      </c>
      <c r="FR994" s="142">
        <v>0.31603016476952811</v>
      </c>
      <c r="FS994" s="142">
        <v>0.772510050645419</v>
      </c>
      <c r="FT994" s="138" t="s">
        <v>1369</v>
      </c>
      <c r="FU994" s="138" t="s">
        <v>1388</v>
      </c>
      <c r="FV994" s="138" t="s">
        <v>1320</v>
      </c>
      <c r="FW994" s="138" t="s">
        <v>1359</v>
      </c>
      <c r="FX994" s="138" t="s">
        <v>1383</v>
      </c>
      <c r="FY994" s="138" t="s">
        <v>1324</v>
      </c>
      <c r="FZ994" s="138" t="s">
        <v>1377</v>
      </c>
      <c r="GA994" s="138" t="s">
        <v>1321</v>
      </c>
      <c r="GB994" s="138"/>
      <c r="GC994" s="143"/>
      <c r="GD994" s="143"/>
      <c r="GE994" s="143"/>
      <c r="GF994" s="143"/>
      <c r="GG994" s="143"/>
      <c r="GH994" s="143"/>
      <c r="GI994" s="143"/>
      <c r="GJ994" s="143"/>
    </row>
    <row r="995" spans="1:192" hidden="1" x14ac:dyDescent="0.25">
      <c r="A995" s="144" t="s">
        <v>113</v>
      </c>
      <c r="B995" s="144" t="s">
        <v>113</v>
      </c>
      <c r="C995" s="144" t="s">
        <v>113</v>
      </c>
      <c r="D995" s="133">
        <v>36.530542210020592</v>
      </c>
      <c r="E995" s="133">
        <v>48.668032786885249</v>
      </c>
      <c r="F995" s="133">
        <v>54.452405322415551</v>
      </c>
      <c r="G995" s="136">
        <v>229</v>
      </c>
      <c r="H995" s="136">
        <v>836</v>
      </c>
      <c r="I995" s="136">
        <v>1078</v>
      </c>
      <c r="J995" s="136">
        <v>2143</v>
      </c>
      <c r="K995" s="136">
        <v>275</v>
      </c>
      <c r="L995" s="136">
        <v>833</v>
      </c>
      <c r="M995" s="136">
        <v>1227</v>
      </c>
      <c r="N995" s="136">
        <v>2335</v>
      </c>
      <c r="O995" s="136">
        <v>151</v>
      </c>
      <c r="P995" s="138">
        <v>216</v>
      </c>
      <c r="Q995" s="136">
        <v>192</v>
      </c>
      <c r="R995" s="95">
        <f t="shared" si="798"/>
        <v>8.9594027064862344E-2</v>
      </c>
      <c r="S995" s="136">
        <v>1422</v>
      </c>
      <c r="T995" s="136">
        <v>1912</v>
      </c>
      <c r="U995" s="136">
        <v>1480</v>
      </c>
      <c r="V995" s="136">
        <v>1966</v>
      </c>
      <c r="W995" s="136">
        <v>3392</v>
      </c>
      <c r="X995" s="136">
        <v>4814</v>
      </c>
      <c r="Y995" s="137">
        <f t="shared" si="799"/>
        <v>19.338959212376931</v>
      </c>
      <c r="Z995" s="137">
        <f t="shared" si="800"/>
        <v>43.56694560669456</v>
      </c>
      <c r="AA995" s="137">
        <f t="shared" si="801"/>
        <v>78.513513513513516</v>
      </c>
      <c r="AB995" s="137">
        <f t="shared" si="802"/>
        <v>58.814858490566039</v>
      </c>
      <c r="AC995" s="137">
        <f t="shared" si="803"/>
        <v>47.154133776485253</v>
      </c>
      <c r="AD995" s="138">
        <v>1397</v>
      </c>
      <c r="AE995" s="138">
        <v>318</v>
      </c>
      <c r="AF995" s="126">
        <v>1891</v>
      </c>
      <c r="AG995" s="126">
        <v>1496</v>
      </c>
      <c r="AH995" s="126">
        <v>1877</v>
      </c>
      <c r="AI995" s="126">
        <v>1370</v>
      </c>
      <c r="AJ995" s="126">
        <v>469</v>
      </c>
      <c r="AK995" s="126">
        <v>442</v>
      </c>
      <c r="AL995" s="136">
        <v>68</v>
      </c>
      <c r="AM995" s="136">
        <v>116</v>
      </c>
      <c r="AN995" s="136">
        <v>248</v>
      </c>
      <c r="AO995" s="136">
        <v>795</v>
      </c>
      <c r="AP995" s="136">
        <v>1100</v>
      </c>
      <c r="AQ995" s="136">
        <v>26</v>
      </c>
      <c r="AR995" s="77">
        <f t="shared" si="788"/>
        <v>2169</v>
      </c>
      <c r="AS995" s="138">
        <v>263</v>
      </c>
      <c r="AT995" s="138">
        <v>72</v>
      </c>
      <c r="AU995" s="138">
        <v>195</v>
      </c>
      <c r="AV995" s="139">
        <v>40.202488926386835</v>
      </c>
      <c r="AW995" s="139">
        <v>51.093990755007702</v>
      </c>
      <c r="AX995" s="140">
        <v>63.038714390065742</v>
      </c>
      <c r="AY995" s="141">
        <v>16.577540106951872</v>
      </c>
      <c r="AZ995" s="141">
        <v>42.377398720682301</v>
      </c>
      <c r="BA995" s="141">
        <v>74.333877107123442</v>
      </c>
      <c r="BB995" s="141">
        <v>58.196500672947515</v>
      </c>
      <c r="BC995" s="141">
        <v>46.248320859719819</v>
      </c>
      <c r="BD995" s="82">
        <f t="shared" si="789"/>
        <v>472</v>
      </c>
      <c r="BE995" s="138">
        <v>68</v>
      </c>
      <c r="BF995" s="138">
        <v>139</v>
      </c>
      <c r="BG995" s="138">
        <v>250</v>
      </c>
      <c r="BH995" s="138">
        <v>799</v>
      </c>
      <c r="BI995" s="138">
        <v>1221</v>
      </c>
      <c r="BJ995" s="138">
        <v>46</v>
      </c>
      <c r="BK995" s="77">
        <f t="shared" si="790"/>
        <v>2316</v>
      </c>
      <c r="BL995" s="138">
        <v>62</v>
      </c>
      <c r="BM995" s="138">
        <v>110</v>
      </c>
      <c r="BN995" s="138">
        <v>128</v>
      </c>
      <c r="BO995" s="138">
        <v>230</v>
      </c>
      <c r="BP995" s="138">
        <v>744</v>
      </c>
      <c r="BQ995" s="138">
        <v>1171</v>
      </c>
      <c r="BR995" s="138">
        <v>46</v>
      </c>
      <c r="BS995" s="77">
        <f t="shared" si="791"/>
        <v>2191</v>
      </c>
      <c r="BT995" s="138">
        <v>1</v>
      </c>
      <c r="BU995" s="138">
        <v>2</v>
      </c>
      <c r="BV995" s="138">
        <v>1</v>
      </c>
      <c r="BW995" s="138">
        <v>1</v>
      </c>
      <c r="BX995" s="138">
        <v>4</v>
      </c>
      <c r="BY995" s="138">
        <v>10</v>
      </c>
      <c r="BZ995" s="138">
        <v>0</v>
      </c>
      <c r="CA995" s="77">
        <f t="shared" si="792"/>
        <v>15</v>
      </c>
      <c r="CB995" s="138">
        <v>4</v>
      </c>
      <c r="CC995" s="138">
        <v>4</v>
      </c>
      <c r="CD995" s="138">
        <v>8</v>
      </c>
      <c r="CE995" s="138">
        <v>19</v>
      </c>
      <c r="CF995" s="138">
        <v>44</v>
      </c>
      <c r="CG995" s="138">
        <v>25</v>
      </c>
      <c r="CH995" s="138">
        <v>0</v>
      </c>
      <c r="CI995" s="77">
        <f t="shared" si="793"/>
        <v>88</v>
      </c>
      <c r="CJ995" s="138"/>
      <c r="CK995" s="138"/>
      <c r="CL995" s="138"/>
      <c r="CM995" s="138"/>
      <c r="CN995" s="138"/>
      <c r="CO995" s="138"/>
      <c r="CP995" s="77">
        <f t="shared" si="794"/>
        <v>0</v>
      </c>
      <c r="CQ995" s="138">
        <v>1</v>
      </c>
      <c r="CR995" s="138"/>
      <c r="CS995" s="138">
        <v>2</v>
      </c>
      <c r="CT995" s="138">
        <v>0</v>
      </c>
      <c r="CU995" s="138">
        <v>7</v>
      </c>
      <c r="CV995" s="138">
        <v>15</v>
      </c>
      <c r="CW995" s="138">
        <v>0</v>
      </c>
      <c r="CX995" s="77">
        <f t="shared" si="795"/>
        <v>22</v>
      </c>
      <c r="CY995" s="138">
        <v>1</v>
      </c>
      <c r="CZ995" s="138">
        <v>2</v>
      </c>
      <c r="DA995" s="138">
        <v>0</v>
      </c>
      <c r="DB995" s="138">
        <v>7</v>
      </c>
      <c r="DC995" s="138">
        <v>15</v>
      </c>
      <c r="DD995" s="138">
        <v>0</v>
      </c>
      <c r="DE995" s="138"/>
      <c r="DF995" s="138"/>
      <c r="DG995" s="138"/>
      <c r="DH995" s="138"/>
      <c r="DI995" s="138"/>
      <c r="DJ995" s="138"/>
      <c r="DK995" s="138"/>
      <c r="DL995" s="138"/>
      <c r="DM995" s="138"/>
      <c r="DN995" s="138"/>
      <c r="DO995" s="138"/>
      <c r="DP995" s="138">
        <v>1</v>
      </c>
      <c r="DQ995" s="138">
        <v>1</v>
      </c>
      <c r="DR995" s="138">
        <v>9</v>
      </c>
      <c r="DS995" s="138">
        <v>11</v>
      </c>
      <c r="DT995" s="138">
        <v>0</v>
      </c>
      <c r="DU995" s="138">
        <v>0</v>
      </c>
      <c r="DV995" s="138">
        <v>1</v>
      </c>
      <c r="DW995" s="138">
        <v>1</v>
      </c>
      <c r="DX995" s="138">
        <v>1</v>
      </c>
      <c r="DY995" s="138">
        <v>4</v>
      </c>
      <c r="DZ995" s="138">
        <v>10</v>
      </c>
      <c r="EA995" s="138">
        <v>0</v>
      </c>
      <c r="EB995" s="138"/>
      <c r="EC995" s="138"/>
      <c r="ED995" s="138"/>
      <c r="EE995" s="138"/>
      <c r="EF995" s="138"/>
      <c r="EG995" s="138"/>
      <c r="EH995" s="138"/>
      <c r="EI995" s="138"/>
      <c r="EJ995" s="138"/>
      <c r="EK995" s="138"/>
      <c r="EL995" s="138"/>
      <c r="EM995" s="138"/>
      <c r="EN995" s="138"/>
      <c r="EO995" s="138"/>
      <c r="EP995" s="138"/>
      <c r="EQ995" s="138"/>
      <c r="ER995" s="138"/>
      <c r="ES995" s="138"/>
      <c r="ET995" s="138">
        <v>49</v>
      </c>
      <c r="EU995" s="138">
        <v>73</v>
      </c>
      <c r="EV995" s="138">
        <v>39</v>
      </c>
      <c r="EW995" s="138">
        <v>357</v>
      </c>
      <c r="EX995" s="138">
        <v>788</v>
      </c>
      <c r="EY995" s="138">
        <v>31</v>
      </c>
      <c r="EZ995" s="138">
        <v>12</v>
      </c>
      <c r="FA995" s="138">
        <v>54</v>
      </c>
      <c r="FB995" s="138">
        <v>182</v>
      </c>
      <c r="FC995" s="138">
        <v>376</v>
      </c>
      <c r="FD995" s="138">
        <v>383</v>
      </c>
      <c r="FE995" s="138">
        <v>15</v>
      </c>
      <c r="FF995" s="138"/>
      <c r="FG995" s="138"/>
      <c r="FH995" s="138"/>
      <c r="FI995" s="138"/>
      <c r="FJ995" s="138"/>
      <c r="FK995" s="138"/>
      <c r="FL995" s="86">
        <f t="shared" si="796"/>
        <v>279.89999999999964</v>
      </c>
      <c r="FM995" s="138">
        <v>16</v>
      </c>
      <c r="FN995" s="138">
        <v>2</v>
      </c>
      <c r="FO995" s="138">
        <v>1280</v>
      </c>
      <c r="FP995" s="138">
        <v>2400000</v>
      </c>
      <c r="FQ995" s="142">
        <v>0.26601791437504507</v>
      </c>
      <c r="FR995" s="142">
        <v>0.19578494014308992</v>
      </c>
      <c r="FS995" s="142">
        <v>0.36511650251239874</v>
      </c>
      <c r="FT995" s="138" t="s">
        <v>1332</v>
      </c>
      <c r="FU995" s="138" t="s">
        <v>1365</v>
      </c>
      <c r="FV995" s="138" t="s">
        <v>1373</v>
      </c>
      <c r="FW995" s="138" t="s">
        <v>1390</v>
      </c>
      <c r="FX995" s="138" t="s">
        <v>1342</v>
      </c>
      <c r="FY995" s="138" t="s">
        <v>1390</v>
      </c>
      <c r="FZ995" s="138" t="s">
        <v>1382</v>
      </c>
      <c r="GA995" s="138" t="s">
        <v>1382</v>
      </c>
      <c r="GB995" s="138"/>
      <c r="GC995" s="143"/>
      <c r="GD995" s="143"/>
      <c r="GE995" s="143"/>
      <c r="GF995" s="143"/>
      <c r="GG995" s="143"/>
      <c r="GH995" s="143"/>
      <c r="GI995" s="143"/>
      <c r="GJ995" s="143"/>
    </row>
    <row r="996" spans="1:192" hidden="1" x14ac:dyDescent="0.25">
      <c r="A996" s="144" t="s">
        <v>121</v>
      </c>
      <c r="B996" s="144" t="s">
        <v>121</v>
      </c>
      <c r="C996" s="144" t="s">
        <v>121</v>
      </c>
      <c r="D996" s="133">
        <v>31.92598187311178</v>
      </c>
      <c r="E996" s="133">
        <v>43.177174276479548</v>
      </c>
      <c r="F996" s="133">
        <v>52.311993691304039</v>
      </c>
      <c r="G996" s="136">
        <v>1059</v>
      </c>
      <c r="H996" s="136">
        <v>4325</v>
      </c>
      <c r="I996" s="136">
        <v>7481</v>
      </c>
      <c r="J996" s="136">
        <v>12865</v>
      </c>
      <c r="K996" s="136">
        <v>1511</v>
      </c>
      <c r="L996" s="136">
        <v>4910</v>
      </c>
      <c r="M996" s="136">
        <v>8758</v>
      </c>
      <c r="N996" s="136">
        <v>15179</v>
      </c>
      <c r="O996" s="136">
        <v>479</v>
      </c>
      <c r="P996" s="138">
        <v>2230</v>
      </c>
      <c r="Q996" s="136">
        <v>2314</v>
      </c>
      <c r="R996" s="95">
        <f t="shared" si="798"/>
        <v>0.17986785853089779</v>
      </c>
      <c r="S996" s="136">
        <v>9758</v>
      </c>
      <c r="T996" s="136">
        <v>12993</v>
      </c>
      <c r="U996" s="136">
        <v>9652</v>
      </c>
      <c r="V996" s="136">
        <v>13114</v>
      </c>
      <c r="W996" s="136">
        <v>22645</v>
      </c>
      <c r="X996" s="136">
        <v>32403</v>
      </c>
      <c r="Y996" s="137">
        <f t="shared" si="799"/>
        <v>15.484730477556877</v>
      </c>
      <c r="Z996" s="137">
        <f t="shared" si="800"/>
        <v>37.789579004079123</v>
      </c>
      <c r="AA996" s="137">
        <f t="shared" si="801"/>
        <v>72.596353087443021</v>
      </c>
      <c r="AB996" s="137">
        <f t="shared" si="802"/>
        <v>52.625303599028484</v>
      </c>
      <c r="AC996" s="137">
        <f t="shared" si="803"/>
        <v>41.440607351171188</v>
      </c>
      <c r="AD996" s="138">
        <v>10728</v>
      </c>
      <c r="AE996" s="138">
        <v>2645</v>
      </c>
      <c r="AF996" s="126">
        <v>13357</v>
      </c>
      <c r="AG996" s="126">
        <v>10712</v>
      </c>
      <c r="AH996" s="126">
        <v>13003</v>
      </c>
      <c r="AI996" s="126">
        <v>9662</v>
      </c>
      <c r="AJ996" s="126">
        <v>3513</v>
      </c>
      <c r="AK996" s="126">
        <v>2819</v>
      </c>
      <c r="AL996" s="136">
        <v>401</v>
      </c>
      <c r="AM996" s="136">
        <v>779</v>
      </c>
      <c r="AN996" s="136">
        <v>1980</v>
      </c>
      <c r="AO996" s="136">
        <v>5133</v>
      </c>
      <c r="AP996" s="136">
        <v>8768</v>
      </c>
      <c r="AQ996" s="136">
        <v>519</v>
      </c>
      <c r="AR996" s="77">
        <f t="shared" si="788"/>
        <v>16400</v>
      </c>
      <c r="AS996" s="138">
        <v>2685</v>
      </c>
      <c r="AT996" s="138">
        <v>313</v>
      </c>
      <c r="AU996" s="138">
        <v>999</v>
      </c>
      <c r="AV996" s="139">
        <v>41.130604288499022</v>
      </c>
      <c r="AW996" s="139">
        <v>51.849069942119918</v>
      </c>
      <c r="AX996" s="140">
        <v>68.32953839784723</v>
      </c>
      <c r="AY996" s="141">
        <v>18.483943241224797</v>
      </c>
      <c r="AZ996" s="141">
        <v>39.572893377534498</v>
      </c>
      <c r="BA996" s="141">
        <v>76.37520836490377</v>
      </c>
      <c r="BB996" s="141">
        <v>58.13366960907944</v>
      </c>
      <c r="BC996" s="141">
        <v>46.617499525500932</v>
      </c>
      <c r="BD996" s="82">
        <f t="shared" si="789"/>
        <v>3095</v>
      </c>
      <c r="BE996" s="138">
        <v>402</v>
      </c>
      <c r="BF996" s="138">
        <v>961</v>
      </c>
      <c r="BG996" s="138">
        <v>1828</v>
      </c>
      <c r="BH996" s="138">
        <v>4848</v>
      </c>
      <c r="BI996" s="138">
        <v>9083</v>
      </c>
      <c r="BJ996" s="138">
        <v>735</v>
      </c>
      <c r="BK996" s="77">
        <f t="shared" si="790"/>
        <v>16494</v>
      </c>
      <c r="BL996" s="138">
        <v>342</v>
      </c>
      <c r="BM996" s="138">
        <v>558</v>
      </c>
      <c r="BN996" s="138">
        <v>750</v>
      </c>
      <c r="BO996" s="138">
        <v>1126</v>
      </c>
      <c r="BP996" s="138">
        <v>3904</v>
      </c>
      <c r="BQ996" s="138">
        <v>8146</v>
      </c>
      <c r="BR996" s="138">
        <v>645</v>
      </c>
      <c r="BS996" s="77">
        <f t="shared" si="791"/>
        <v>13821</v>
      </c>
      <c r="BT996" s="138">
        <v>30</v>
      </c>
      <c r="BU996" s="138">
        <v>115</v>
      </c>
      <c r="BV996" s="138">
        <v>115</v>
      </c>
      <c r="BW996" s="138">
        <v>256</v>
      </c>
      <c r="BX996" s="138">
        <v>497</v>
      </c>
      <c r="BY996" s="138">
        <v>677</v>
      </c>
      <c r="BZ996" s="138">
        <v>79</v>
      </c>
      <c r="CA996" s="77">
        <f t="shared" si="792"/>
        <v>1509</v>
      </c>
      <c r="CB996" s="138">
        <v>30</v>
      </c>
      <c r="CC996" s="138">
        <v>106</v>
      </c>
      <c r="CD996" s="138">
        <v>96</v>
      </c>
      <c r="CE996" s="138">
        <v>446</v>
      </c>
      <c r="CF996" s="138">
        <v>447</v>
      </c>
      <c r="CG996" s="138">
        <v>260</v>
      </c>
      <c r="CH996" s="138">
        <v>11</v>
      </c>
      <c r="CI996" s="77">
        <f t="shared" si="793"/>
        <v>1164</v>
      </c>
      <c r="CJ996" s="138"/>
      <c r="CK996" s="138"/>
      <c r="CL996" s="138"/>
      <c r="CM996" s="138"/>
      <c r="CN996" s="138"/>
      <c r="CO996" s="138"/>
      <c r="CP996" s="77">
        <f t="shared" si="794"/>
        <v>0</v>
      </c>
      <c r="CQ996" s="138">
        <v>0</v>
      </c>
      <c r="CR996" s="138"/>
      <c r="CS996" s="138">
        <v>0</v>
      </c>
      <c r="CT996" s="138">
        <v>0</v>
      </c>
      <c r="CU996" s="138">
        <v>0</v>
      </c>
      <c r="CV996" s="138">
        <v>0</v>
      </c>
      <c r="CW996" s="138">
        <v>0</v>
      </c>
      <c r="CX996" s="77">
        <f t="shared" si="795"/>
        <v>0</v>
      </c>
      <c r="CY996" s="138"/>
      <c r="CZ996" s="138"/>
      <c r="DA996" s="138"/>
      <c r="DB996" s="138"/>
      <c r="DC996" s="138"/>
      <c r="DD996" s="138"/>
      <c r="DE996" s="138"/>
      <c r="DF996" s="138"/>
      <c r="DG996" s="138"/>
      <c r="DH996" s="138"/>
      <c r="DI996" s="138"/>
      <c r="DJ996" s="138"/>
      <c r="DK996" s="138"/>
      <c r="DL996" s="138"/>
      <c r="DM996" s="138"/>
      <c r="DN996" s="138"/>
      <c r="DO996" s="138"/>
      <c r="DP996" s="138">
        <v>7</v>
      </c>
      <c r="DQ996" s="138">
        <v>18</v>
      </c>
      <c r="DR996" s="138">
        <v>72</v>
      </c>
      <c r="DS996" s="138">
        <v>114</v>
      </c>
      <c r="DT996" s="138">
        <v>121</v>
      </c>
      <c r="DU996" s="138">
        <v>12</v>
      </c>
      <c r="DV996" s="138">
        <v>15</v>
      </c>
      <c r="DW996" s="138">
        <v>47</v>
      </c>
      <c r="DX996" s="138">
        <v>41</v>
      </c>
      <c r="DY996" s="138">
        <v>170</v>
      </c>
      <c r="DZ996" s="138">
        <v>388</v>
      </c>
      <c r="EA996" s="138">
        <v>58</v>
      </c>
      <c r="EB996" s="138">
        <v>15</v>
      </c>
      <c r="EC996" s="138">
        <v>68</v>
      </c>
      <c r="ED996" s="138">
        <v>215</v>
      </c>
      <c r="EE996" s="138">
        <v>327</v>
      </c>
      <c r="EF996" s="138">
        <v>289</v>
      </c>
      <c r="EG996" s="138">
        <v>21</v>
      </c>
      <c r="EH996" s="138"/>
      <c r="EI996" s="138"/>
      <c r="EJ996" s="138"/>
      <c r="EK996" s="138"/>
      <c r="EL996" s="138"/>
      <c r="EM996" s="138"/>
      <c r="EN996" s="138"/>
      <c r="EO996" s="138"/>
      <c r="EP996" s="138"/>
      <c r="EQ996" s="138"/>
      <c r="ER996" s="138"/>
      <c r="ES996" s="138"/>
      <c r="ET996" s="138">
        <v>295</v>
      </c>
      <c r="EU996" s="138">
        <v>471</v>
      </c>
      <c r="EV996" s="138">
        <v>199</v>
      </c>
      <c r="EW996" s="138">
        <v>1888</v>
      </c>
      <c r="EX996" s="138">
        <v>5680</v>
      </c>
      <c r="EY996" s="138">
        <v>448</v>
      </c>
      <c r="EZ996" s="138">
        <v>40</v>
      </c>
      <c r="FA996" s="138">
        <v>261</v>
      </c>
      <c r="FB996" s="138">
        <v>855</v>
      </c>
      <c r="FC996" s="138">
        <v>1902</v>
      </c>
      <c r="FD996" s="138">
        <v>2345</v>
      </c>
      <c r="FE996" s="138">
        <v>185</v>
      </c>
      <c r="FF996" s="138"/>
      <c r="FG996" s="138"/>
      <c r="FH996" s="138"/>
      <c r="FI996" s="138"/>
      <c r="FJ996" s="138"/>
      <c r="FK996" s="138"/>
      <c r="FL996" s="86">
        <f t="shared" si="796"/>
        <v>1132.4999999999982</v>
      </c>
      <c r="FM996" s="138">
        <v>188</v>
      </c>
      <c r="FN996" s="138">
        <v>31</v>
      </c>
      <c r="FO996" s="138">
        <v>15040</v>
      </c>
      <c r="FP996" s="138">
        <v>37200000</v>
      </c>
      <c r="FQ996" s="142">
        <v>0.46017434047227912</v>
      </c>
      <c r="FR996" s="142">
        <v>0.34639819727034188</v>
      </c>
      <c r="FS996" s="142">
        <v>0.45999421883245528</v>
      </c>
      <c r="FT996" s="138" t="s">
        <v>1321</v>
      </c>
      <c r="FU996" s="138" t="s">
        <v>1395</v>
      </c>
      <c r="FV996" s="138" t="s">
        <v>1324</v>
      </c>
      <c r="FW996" s="138" t="s">
        <v>1367</v>
      </c>
      <c r="FX996" s="138" t="s">
        <v>1390</v>
      </c>
      <c r="FY996" s="138" t="s">
        <v>1363</v>
      </c>
      <c r="FZ996" s="138" t="s">
        <v>1379</v>
      </c>
      <c r="GA996" s="138" t="s">
        <v>1363</v>
      </c>
      <c r="GB996" s="138"/>
      <c r="GC996" s="143"/>
      <c r="GD996" s="143"/>
      <c r="GE996" s="143"/>
      <c r="GF996" s="143"/>
      <c r="GG996" s="143"/>
      <c r="GH996" s="143"/>
      <c r="GI996" s="143"/>
      <c r="GJ996" s="143"/>
    </row>
    <row r="997" spans="1:192" hidden="1" x14ac:dyDescent="0.25">
      <c r="A997" s="144" t="s">
        <v>138</v>
      </c>
      <c r="B997" s="144" t="s">
        <v>138</v>
      </c>
      <c r="C997" s="144" t="s">
        <v>138</v>
      </c>
      <c r="D997" s="133">
        <v>30.273342076165498</v>
      </c>
      <c r="E997" s="133">
        <v>41.421249904383082</v>
      </c>
      <c r="F997" s="133">
        <v>52.532679738562095</v>
      </c>
      <c r="G997" s="136">
        <v>943</v>
      </c>
      <c r="H997" s="136">
        <v>3757</v>
      </c>
      <c r="I997" s="136">
        <v>7250</v>
      </c>
      <c r="J997" s="136">
        <v>11950</v>
      </c>
      <c r="K997" s="136">
        <v>1497</v>
      </c>
      <c r="L997" s="136">
        <v>4403</v>
      </c>
      <c r="M997" s="136">
        <v>8463</v>
      </c>
      <c r="N997" s="136">
        <v>14363</v>
      </c>
      <c r="O997" s="136">
        <v>347</v>
      </c>
      <c r="P997" s="138">
        <v>2338</v>
      </c>
      <c r="Q997" s="136">
        <v>1489</v>
      </c>
      <c r="R997" s="95">
        <f t="shared" si="798"/>
        <v>0.20192468619246862</v>
      </c>
      <c r="S997" s="136">
        <v>10056</v>
      </c>
      <c r="T997" s="136">
        <v>12858</v>
      </c>
      <c r="U997" s="136">
        <v>9287</v>
      </c>
      <c r="V997" s="136">
        <v>12712</v>
      </c>
      <c r="W997" s="136">
        <v>22145</v>
      </c>
      <c r="X997" s="136">
        <v>32201</v>
      </c>
      <c r="Y997" s="137">
        <f t="shared" si="799"/>
        <v>14.886634844868734</v>
      </c>
      <c r="Z997" s="137">
        <f t="shared" si="800"/>
        <v>34.243272670710837</v>
      </c>
      <c r="AA997" s="137">
        <f t="shared" si="801"/>
        <v>69.688812318294396</v>
      </c>
      <c r="AB997" s="137">
        <f t="shared" si="802"/>
        <v>49.108150824113793</v>
      </c>
      <c r="AC997" s="137">
        <f t="shared" si="803"/>
        <v>38.421167044501722</v>
      </c>
      <c r="AD997" s="138">
        <v>11598</v>
      </c>
      <c r="AE997" s="138">
        <v>2933</v>
      </c>
      <c r="AF997" s="126">
        <v>13155</v>
      </c>
      <c r="AG997" s="126">
        <v>10246</v>
      </c>
      <c r="AH997" s="126">
        <v>13007</v>
      </c>
      <c r="AI997" s="126">
        <v>9582</v>
      </c>
      <c r="AJ997" s="126">
        <v>3442</v>
      </c>
      <c r="AK997" s="126">
        <v>2566</v>
      </c>
      <c r="AL997" s="136">
        <v>417</v>
      </c>
      <c r="AM997" s="136">
        <v>774</v>
      </c>
      <c r="AN997" s="136">
        <v>1654</v>
      </c>
      <c r="AO997" s="136">
        <v>4647</v>
      </c>
      <c r="AP997" s="136">
        <v>8689</v>
      </c>
      <c r="AQ997" s="136">
        <v>493</v>
      </c>
      <c r="AR997" s="77">
        <f t="shared" si="788"/>
        <v>15483</v>
      </c>
      <c r="AS997" s="138">
        <v>2628</v>
      </c>
      <c r="AT997" s="138">
        <v>261</v>
      </c>
      <c r="AU997" s="138">
        <v>802</v>
      </c>
      <c r="AV997" s="139">
        <v>39.106230226332443</v>
      </c>
      <c r="AW997" s="139">
        <v>49.504994254397594</v>
      </c>
      <c r="AX997" s="140">
        <v>68.399081611354632</v>
      </c>
      <c r="AY997" s="141">
        <v>16.142885028303727</v>
      </c>
      <c r="AZ997" s="141">
        <v>35.625574977000916</v>
      </c>
      <c r="BA997" s="141">
        <v>74.596496596037625</v>
      </c>
      <c r="BB997" s="141">
        <v>55.132672205842937</v>
      </c>
      <c r="BC997" s="141">
        <v>44.146522564144874</v>
      </c>
      <c r="BD997" s="82">
        <f t="shared" si="789"/>
        <v>3272</v>
      </c>
      <c r="BE997" s="138">
        <v>441</v>
      </c>
      <c r="BF997" s="138">
        <v>1018</v>
      </c>
      <c r="BG997" s="138">
        <v>1666</v>
      </c>
      <c r="BH997" s="138">
        <v>4637</v>
      </c>
      <c r="BI997" s="138">
        <v>8941</v>
      </c>
      <c r="BJ997" s="138">
        <v>737</v>
      </c>
      <c r="BK997" s="77">
        <f t="shared" si="790"/>
        <v>15981</v>
      </c>
      <c r="BL997" s="138">
        <v>356</v>
      </c>
      <c r="BM997" s="138">
        <v>573</v>
      </c>
      <c r="BN997" s="138">
        <v>764</v>
      </c>
      <c r="BO997" s="138">
        <v>963</v>
      </c>
      <c r="BP997" s="138">
        <v>3453</v>
      </c>
      <c r="BQ997" s="138">
        <v>7889</v>
      </c>
      <c r="BR997" s="138">
        <v>652</v>
      </c>
      <c r="BS997" s="77">
        <f t="shared" si="791"/>
        <v>12957</v>
      </c>
      <c r="BT997" s="138">
        <v>31</v>
      </c>
      <c r="BU997" s="138">
        <v>104</v>
      </c>
      <c r="BV997" s="138">
        <v>108</v>
      </c>
      <c r="BW997" s="138">
        <v>200</v>
      </c>
      <c r="BX997" s="138">
        <v>582</v>
      </c>
      <c r="BY997" s="138">
        <v>690</v>
      </c>
      <c r="BZ997" s="138">
        <v>62</v>
      </c>
      <c r="CA997" s="77">
        <f t="shared" si="792"/>
        <v>1534</v>
      </c>
      <c r="CB997" s="138">
        <v>44</v>
      </c>
      <c r="CC997" s="138">
        <v>94</v>
      </c>
      <c r="CD997" s="138">
        <v>132</v>
      </c>
      <c r="CE997" s="138">
        <v>503</v>
      </c>
      <c r="CF997" s="138">
        <v>503</v>
      </c>
      <c r="CG997" s="138">
        <v>320</v>
      </c>
      <c r="CH997" s="138">
        <v>23</v>
      </c>
      <c r="CI997" s="77">
        <f t="shared" si="793"/>
        <v>1349</v>
      </c>
      <c r="CJ997" s="138"/>
      <c r="CK997" s="138"/>
      <c r="CL997" s="138"/>
      <c r="CM997" s="138"/>
      <c r="CN997" s="138"/>
      <c r="CO997" s="138"/>
      <c r="CP997" s="77">
        <f t="shared" si="794"/>
        <v>0</v>
      </c>
      <c r="CQ997" s="138">
        <v>10</v>
      </c>
      <c r="CR997" s="138">
        <v>3</v>
      </c>
      <c r="CS997" s="138">
        <v>14</v>
      </c>
      <c r="CT997" s="138">
        <v>0</v>
      </c>
      <c r="CU997" s="138">
        <v>99</v>
      </c>
      <c r="CV997" s="138">
        <v>42</v>
      </c>
      <c r="CW997" s="138">
        <v>0</v>
      </c>
      <c r="CX997" s="77">
        <f t="shared" si="795"/>
        <v>141</v>
      </c>
      <c r="CY997" s="138">
        <v>10</v>
      </c>
      <c r="CZ997" s="138">
        <v>14</v>
      </c>
      <c r="DA997" s="138">
        <v>0</v>
      </c>
      <c r="DB997" s="138">
        <v>99</v>
      </c>
      <c r="DC997" s="138">
        <v>42</v>
      </c>
      <c r="DD997" s="138">
        <v>0</v>
      </c>
      <c r="DE997" s="138"/>
      <c r="DF997" s="138"/>
      <c r="DG997" s="138"/>
      <c r="DH997" s="138"/>
      <c r="DI997" s="138"/>
      <c r="DJ997" s="138"/>
      <c r="DK997" s="138"/>
      <c r="DL997" s="138"/>
      <c r="DM997" s="138"/>
      <c r="DN997" s="138"/>
      <c r="DO997" s="138"/>
      <c r="DP997" s="138">
        <v>9</v>
      </c>
      <c r="DQ997" s="138">
        <v>16</v>
      </c>
      <c r="DR997" s="138">
        <v>56</v>
      </c>
      <c r="DS997" s="138">
        <v>113</v>
      </c>
      <c r="DT997" s="138">
        <v>75</v>
      </c>
      <c r="DU997" s="138">
        <v>6</v>
      </c>
      <c r="DV997" s="138">
        <v>5</v>
      </c>
      <c r="DW997" s="138">
        <v>15</v>
      </c>
      <c r="DX997" s="138">
        <v>19</v>
      </c>
      <c r="DY997" s="138">
        <v>60</v>
      </c>
      <c r="DZ997" s="138">
        <v>136</v>
      </c>
      <c r="EA997" s="138">
        <v>9</v>
      </c>
      <c r="EB997" s="138">
        <v>26</v>
      </c>
      <c r="EC997" s="138">
        <v>93</v>
      </c>
      <c r="ED997" s="138">
        <v>181</v>
      </c>
      <c r="EE997" s="138">
        <v>522</v>
      </c>
      <c r="EF997" s="138">
        <v>554</v>
      </c>
      <c r="EG997" s="138">
        <v>53</v>
      </c>
      <c r="EH997" s="138">
        <v>3</v>
      </c>
      <c r="EI997" s="138">
        <v>2</v>
      </c>
      <c r="EJ997" s="138">
        <v>2</v>
      </c>
      <c r="EK997" s="138">
        <v>3</v>
      </c>
      <c r="EL997" s="138">
        <v>9</v>
      </c>
      <c r="EM997" s="138">
        <v>0</v>
      </c>
      <c r="EN997" s="138"/>
      <c r="EO997" s="138"/>
      <c r="EP997" s="138"/>
      <c r="EQ997" s="138"/>
      <c r="ER997" s="138"/>
      <c r="ES997" s="138"/>
      <c r="ET997" s="138">
        <v>308</v>
      </c>
      <c r="EU997" s="138">
        <v>484</v>
      </c>
      <c r="EV997" s="138">
        <v>177</v>
      </c>
      <c r="EW997" s="138">
        <v>1572</v>
      </c>
      <c r="EX997" s="138">
        <v>5558</v>
      </c>
      <c r="EY997" s="138">
        <v>465</v>
      </c>
      <c r="EZ997" s="138">
        <v>36</v>
      </c>
      <c r="FA997" s="138">
        <v>262</v>
      </c>
      <c r="FB997" s="138">
        <v>728</v>
      </c>
      <c r="FC997" s="138">
        <v>1765</v>
      </c>
      <c r="FD997" s="138">
        <v>2247</v>
      </c>
      <c r="FE997" s="138">
        <v>181</v>
      </c>
      <c r="FF997" s="138"/>
      <c r="FG997" s="138"/>
      <c r="FH997" s="138"/>
      <c r="FI997" s="138"/>
      <c r="FJ997" s="138"/>
      <c r="FK997" s="138"/>
      <c r="FL997" s="86">
        <f t="shared" si="796"/>
        <v>1722.2999999999993</v>
      </c>
      <c r="FM997" s="138">
        <v>238</v>
      </c>
      <c r="FN997" s="138">
        <v>39</v>
      </c>
      <c r="FO997" s="138">
        <v>19040</v>
      </c>
      <c r="FP997" s="138">
        <v>46800000</v>
      </c>
      <c r="FQ997" s="142">
        <v>0.45826392253209031</v>
      </c>
      <c r="FR997" s="142">
        <v>0.33102386656876209</v>
      </c>
      <c r="FS997" s="142">
        <v>0.42000173924650153</v>
      </c>
      <c r="FT997" s="138" t="s">
        <v>1394</v>
      </c>
      <c r="FU997" s="138" t="s">
        <v>1391</v>
      </c>
      <c r="FV997" s="138" t="s">
        <v>1329</v>
      </c>
      <c r="FW997" s="138" t="s">
        <v>1395</v>
      </c>
      <c r="FX997" s="138" t="s">
        <v>1350</v>
      </c>
      <c r="FY997" s="138" t="s">
        <v>1368</v>
      </c>
      <c r="FZ997" s="138" t="s">
        <v>1391</v>
      </c>
      <c r="GA997" s="138" t="s">
        <v>1394</v>
      </c>
      <c r="GB997" s="138"/>
      <c r="GC997" s="143"/>
      <c r="GD997" s="143"/>
      <c r="GE997" s="143"/>
      <c r="GF997" s="143"/>
      <c r="GG997" s="143"/>
      <c r="GH997" s="143"/>
      <c r="GI997" s="143"/>
      <c r="GJ997" s="143"/>
    </row>
    <row r="998" spans="1:192" hidden="1" x14ac:dyDescent="0.25">
      <c r="A998" s="144" t="s">
        <v>157</v>
      </c>
      <c r="B998" s="144" t="s">
        <v>157</v>
      </c>
      <c r="C998" s="144" t="s">
        <v>157</v>
      </c>
      <c r="D998" s="133">
        <v>31.74440707705805</v>
      </c>
      <c r="E998" s="133">
        <v>43.049815096802263</v>
      </c>
      <c r="F998" s="133">
        <v>48.847139197267289</v>
      </c>
      <c r="G998" s="136">
        <v>192</v>
      </c>
      <c r="H998" s="136">
        <v>835</v>
      </c>
      <c r="I998" s="136">
        <v>1168</v>
      </c>
      <c r="J998" s="136">
        <v>2195</v>
      </c>
      <c r="K998" s="136">
        <v>246</v>
      </c>
      <c r="L998" s="136">
        <v>805</v>
      </c>
      <c r="M998" s="136">
        <v>1347</v>
      </c>
      <c r="N998" s="136">
        <v>2398</v>
      </c>
      <c r="O998" s="136">
        <v>130</v>
      </c>
      <c r="P998" s="138">
        <v>303</v>
      </c>
      <c r="Q998" s="136">
        <v>203</v>
      </c>
      <c r="R998" s="95">
        <f t="shared" si="798"/>
        <v>9.248291571753986E-2</v>
      </c>
      <c r="S998" s="136">
        <v>1664</v>
      </c>
      <c r="T998" s="136">
        <v>2212</v>
      </c>
      <c r="U998" s="136">
        <v>1707</v>
      </c>
      <c r="V998" s="136">
        <v>2261</v>
      </c>
      <c r="W998" s="136">
        <v>3919</v>
      </c>
      <c r="X998" s="136">
        <v>5583</v>
      </c>
      <c r="Y998" s="137">
        <f t="shared" si="799"/>
        <v>14.783653846153847</v>
      </c>
      <c r="Z998" s="137">
        <f t="shared" si="800"/>
        <v>36.392405063291136</v>
      </c>
      <c r="AA998" s="137">
        <f t="shared" si="801"/>
        <v>68.775629759812546</v>
      </c>
      <c r="AB998" s="137">
        <f t="shared" si="802"/>
        <v>50.497575912222501</v>
      </c>
      <c r="AC998" s="137">
        <f t="shared" si="803"/>
        <v>39.853125559734906</v>
      </c>
      <c r="AD998" s="138">
        <v>1940</v>
      </c>
      <c r="AE998" s="138">
        <v>533</v>
      </c>
      <c r="AF998" s="126">
        <v>2172</v>
      </c>
      <c r="AG998" s="126">
        <v>1629</v>
      </c>
      <c r="AH998" s="126">
        <v>2203</v>
      </c>
      <c r="AI998" s="126">
        <v>1669</v>
      </c>
      <c r="AJ998" s="126">
        <v>552</v>
      </c>
      <c r="AK998" s="126">
        <v>500</v>
      </c>
      <c r="AL998" s="136">
        <v>85</v>
      </c>
      <c r="AM998" s="136">
        <v>134</v>
      </c>
      <c r="AN998" s="136">
        <v>238</v>
      </c>
      <c r="AO998" s="136">
        <v>768</v>
      </c>
      <c r="AP998" s="136">
        <v>1381</v>
      </c>
      <c r="AQ998" s="136">
        <v>62</v>
      </c>
      <c r="AR998" s="77">
        <f t="shared" si="788"/>
        <v>2449</v>
      </c>
      <c r="AS998" s="138">
        <v>378</v>
      </c>
      <c r="AT998" s="138">
        <v>54</v>
      </c>
      <c r="AU998" s="138">
        <v>169</v>
      </c>
      <c r="AV998" s="139">
        <v>37.73000546547641</v>
      </c>
      <c r="AW998" s="139">
        <v>47.413347128815317</v>
      </c>
      <c r="AX998" s="140">
        <v>63.810665068903539</v>
      </c>
      <c r="AY998" s="141">
        <v>14.664202094886015</v>
      </c>
      <c r="AZ998" s="141">
        <v>34.956759217114246</v>
      </c>
      <c r="BA998" s="141">
        <v>72.317403065825076</v>
      </c>
      <c r="BB998" s="141">
        <v>53.72593431483579</v>
      </c>
      <c r="BC998" s="141">
        <v>43.226233852268962</v>
      </c>
      <c r="BD998" s="82">
        <f t="shared" si="789"/>
        <v>617</v>
      </c>
      <c r="BE998" s="138">
        <v>86</v>
      </c>
      <c r="BF998" s="138">
        <v>152</v>
      </c>
      <c r="BG998" s="138">
        <v>210</v>
      </c>
      <c r="BH998" s="138">
        <v>720</v>
      </c>
      <c r="BI998" s="138">
        <v>1465</v>
      </c>
      <c r="BJ998" s="138">
        <v>101</v>
      </c>
      <c r="BK998" s="77">
        <f t="shared" si="790"/>
        <v>2496</v>
      </c>
      <c r="BL998" s="138">
        <v>75</v>
      </c>
      <c r="BM998" s="138">
        <v>116</v>
      </c>
      <c r="BN998" s="138">
        <v>130</v>
      </c>
      <c r="BO998" s="138">
        <v>162</v>
      </c>
      <c r="BP998" s="138">
        <v>610</v>
      </c>
      <c r="BQ998" s="138">
        <v>1344</v>
      </c>
      <c r="BR998" s="138">
        <v>89</v>
      </c>
      <c r="BS998" s="77">
        <f t="shared" si="791"/>
        <v>2205</v>
      </c>
      <c r="BT998" s="138">
        <v>5</v>
      </c>
      <c r="BU998" s="138">
        <v>12</v>
      </c>
      <c r="BV998" s="138">
        <v>14</v>
      </c>
      <c r="BW998" s="138">
        <v>31</v>
      </c>
      <c r="BX998" s="138">
        <v>57</v>
      </c>
      <c r="BY998" s="138">
        <v>79</v>
      </c>
      <c r="BZ998" s="138">
        <v>9</v>
      </c>
      <c r="CA998" s="77">
        <f t="shared" si="792"/>
        <v>176</v>
      </c>
      <c r="CB998" s="138">
        <v>1</v>
      </c>
      <c r="CC998" s="138">
        <v>3</v>
      </c>
      <c r="CD998" s="138">
        <v>3</v>
      </c>
      <c r="CE998" s="138">
        <v>15</v>
      </c>
      <c r="CF998" s="138">
        <v>16</v>
      </c>
      <c r="CG998" s="138">
        <v>18</v>
      </c>
      <c r="CH998" s="138">
        <v>3</v>
      </c>
      <c r="CI998" s="77">
        <f t="shared" si="793"/>
        <v>52</v>
      </c>
      <c r="CJ998" s="138"/>
      <c r="CK998" s="138"/>
      <c r="CL998" s="138"/>
      <c r="CM998" s="138"/>
      <c r="CN998" s="138"/>
      <c r="CO998" s="138"/>
      <c r="CP998" s="77">
        <f t="shared" si="794"/>
        <v>0</v>
      </c>
      <c r="CQ998" s="138">
        <v>5</v>
      </c>
      <c r="CR998" s="138">
        <v>3</v>
      </c>
      <c r="CS998" s="138">
        <v>5</v>
      </c>
      <c r="CT998" s="138">
        <v>2</v>
      </c>
      <c r="CU998" s="138">
        <v>37</v>
      </c>
      <c r="CV998" s="138">
        <v>24</v>
      </c>
      <c r="CW998" s="138">
        <v>0</v>
      </c>
      <c r="CX998" s="77">
        <f t="shared" si="795"/>
        <v>63</v>
      </c>
      <c r="CY998" s="138">
        <v>5</v>
      </c>
      <c r="CZ998" s="138">
        <v>5</v>
      </c>
      <c r="DA998" s="138">
        <v>2</v>
      </c>
      <c r="DB998" s="138">
        <v>37</v>
      </c>
      <c r="DC998" s="138">
        <v>24</v>
      </c>
      <c r="DD998" s="138">
        <v>0</v>
      </c>
      <c r="DE998" s="138"/>
      <c r="DF998" s="138"/>
      <c r="DG998" s="138"/>
      <c r="DH998" s="138"/>
      <c r="DI998" s="138"/>
      <c r="DJ998" s="138"/>
      <c r="DK998" s="138"/>
      <c r="DL998" s="138"/>
      <c r="DM998" s="138"/>
      <c r="DN998" s="138"/>
      <c r="DO998" s="138"/>
      <c r="DP998" s="138">
        <v>1</v>
      </c>
      <c r="DQ998" s="138">
        <v>2</v>
      </c>
      <c r="DR998" s="138">
        <v>11</v>
      </c>
      <c r="DS998" s="138">
        <v>16</v>
      </c>
      <c r="DT998" s="138">
        <v>11</v>
      </c>
      <c r="DU998" s="138">
        <v>3</v>
      </c>
      <c r="DV998" s="138">
        <v>2</v>
      </c>
      <c r="DW998" s="138">
        <v>5</v>
      </c>
      <c r="DX998" s="138">
        <v>0</v>
      </c>
      <c r="DY998" s="138">
        <v>19</v>
      </c>
      <c r="DZ998" s="138">
        <v>46</v>
      </c>
      <c r="EA998" s="138">
        <v>6</v>
      </c>
      <c r="EB998" s="138">
        <v>3</v>
      </c>
      <c r="EC998" s="138">
        <v>9</v>
      </c>
      <c r="ED998" s="138">
        <v>31</v>
      </c>
      <c r="EE998" s="138">
        <v>38</v>
      </c>
      <c r="EF998" s="138">
        <v>33</v>
      </c>
      <c r="EG998" s="138">
        <v>3</v>
      </c>
      <c r="EH998" s="138"/>
      <c r="EI998" s="138"/>
      <c r="EJ998" s="138"/>
      <c r="EK998" s="138"/>
      <c r="EL998" s="138"/>
      <c r="EM998" s="138"/>
      <c r="EN998" s="138"/>
      <c r="EO998" s="138"/>
      <c r="EP998" s="138"/>
      <c r="EQ998" s="138"/>
      <c r="ER998" s="138"/>
      <c r="ES998" s="138"/>
      <c r="ET998" s="138">
        <v>67</v>
      </c>
      <c r="EU998" s="138">
        <v>94</v>
      </c>
      <c r="EV998" s="138">
        <v>47</v>
      </c>
      <c r="EW998" s="138">
        <v>369</v>
      </c>
      <c r="EX998" s="138">
        <v>1021</v>
      </c>
      <c r="EY998" s="138">
        <v>69</v>
      </c>
      <c r="EZ998" s="138">
        <v>7</v>
      </c>
      <c r="FA998" s="138">
        <v>34</v>
      </c>
      <c r="FB998" s="138">
        <v>104</v>
      </c>
      <c r="FC998" s="138">
        <v>225</v>
      </c>
      <c r="FD998" s="138">
        <v>312</v>
      </c>
      <c r="FE998" s="138">
        <v>17</v>
      </c>
      <c r="FF998" s="138"/>
      <c r="FG998" s="138"/>
      <c r="FH998" s="138"/>
      <c r="FI998" s="138"/>
      <c r="FJ998" s="138"/>
      <c r="FK998" s="138"/>
      <c r="FL998" s="86">
        <f t="shared" si="796"/>
        <v>445.39999999999964</v>
      </c>
      <c r="FM998" s="138">
        <v>36</v>
      </c>
      <c r="FN998" s="138">
        <v>6</v>
      </c>
      <c r="FO998" s="138">
        <v>2880</v>
      </c>
      <c r="FP998" s="138">
        <v>7200000</v>
      </c>
      <c r="FQ998" s="142">
        <v>0.36169605396438242</v>
      </c>
      <c r="FR998" s="142">
        <v>0.24799454292723661</v>
      </c>
      <c r="FS998" s="142">
        <v>0.4804838984279925</v>
      </c>
      <c r="FT998" s="138" t="s">
        <v>1352</v>
      </c>
      <c r="FU998" s="138" t="s">
        <v>1323</v>
      </c>
      <c r="FV998" s="138" t="s">
        <v>1388</v>
      </c>
      <c r="FW998" s="138" t="s">
        <v>1393</v>
      </c>
      <c r="FX998" s="138" t="s">
        <v>1398</v>
      </c>
      <c r="FY998" s="138" t="s">
        <v>1369</v>
      </c>
      <c r="FZ998" s="138" t="s">
        <v>1381</v>
      </c>
      <c r="GA998" s="138" t="s">
        <v>1347</v>
      </c>
      <c r="GB998" s="138"/>
      <c r="GC998" s="143"/>
      <c r="GD998" s="143"/>
      <c r="GE998" s="143"/>
      <c r="GF998" s="143"/>
      <c r="GG998" s="143"/>
      <c r="GH998" s="143"/>
      <c r="GI998" s="143"/>
      <c r="GJ998" s="143"/>
    </row>
    <row r="999" spans="1:192" hidden="1" x14ac:dyDescent="0.25">
      <c r="A999" s="144" t="s">
        <v>161</v>
      </c>
      <c r="B999" s="144" t="s">
        <v>161</v>
      </c>
      <c r="C999" s="144" t="s">
        <v>161</v>
      </c>
      <c r="D999" s="133">
        <v>22.667793336552393</v>
      </c>
      <c r="E999" s="133">
        <v>30.620892735303624</v>
      </c>
      <c r="F999" s="133">
        <v>28.810212285774739</v>
      </c>
      <c r="G999" s="136">
        <v>780</v>
      </c>
      <c r="H999" s="136">
        <v>4292</v>
      </c>
      <c r="I999" s="136">
        <v>3998</v>
      </c>
      <c r="J999" s="136">
        <v>9070</v>
      </c>
      <c r="K999" s="136">
        <v>942</v>
      </c>
      <c r="L999" s="136">
        <v>4317</v>
      </c>
      <c r="M999" s="136">
        <v>4530</v>
      </c>
      <c r="N999" s="136">
        <v>9789</v>
      </c>
      <c r="O999" s="136">
        <v>1572</v>
      </c>
      <c r="P999" s="138">
        <v>667</v>
      </c>
      <c r="Q999" s="136">
        <v>719</v>
      </c>
      <c r="R999" s="95">
        <f t="shared" si="798"/>
        <v>7.9272326350606395E-2</v>
      </c>
      <c r="S999" s="136">
        <v>10192</v>
      </c>
      <c r="T999" s="136">
        <v>13537</v>
      </c>
      <c r="U999" s="136">
        <v>10084</v>
      </c>
      <c r="V999" s="136">
        <v>13705</v>
      </c>
      <c r="W999" s="136">
        <v>23621</v>
      </c>
      <c r="X999" s="136">
        <v>33813</v>
      </c>
      <c r="Y999" s="137">
        <f t="shared" si="799"/>
        <v>9.2425431711145993</v>
      </c>
      <c r="Z999" s="137">
        <f t="shared" si="800"/>
        <v>31.890374529068477</v>
      </c>
      <c r="AA999" s="137">
        <f t="shared" si="801"/>
        <v>53.897262990876641</v>
      </c>
      <c r="AB999" s="137">
        <f t="shared" si="802"/>
        <v>41.285296981499513</v>
      </c>
      <c r="AC999" s="137">
        <f t="shared" si="803"/>
        <v>31.626889066335433</v>
      </c>
      <c r="AD999" s="138">
        <v>13869</v>
      </c>
      <c r="AE999" s="138">
        <v>4649</v>
      </c>
      <c r="AF999" s="126">
        <v>13633</v>
      </c>
      <c r="AG999" s="126">
        <v>10552</v>
      </c>
      <c r="AH999" s="126">
        <v>13384</v>
      </c>
      <c r="AI999" s="126">
        <v>9910</v>
      </c>
      <c r="AJ999" s="126">
        <v>3599</v>
      </c>
      <c r="AK999" s="126">
        <v>3122</v>
      </c>
      <c r="AL999" s="136">
        <v>278</v>
      </c>
      <c r="AM999" s="136">
        <v>497</v>
      </c>
      <c r="AN999" s="136">
        <v>817</v>
      </c>
      <c r="AO999" s="136">
        <v>4157</v>
      </c>
      <c r="AP999" s="136">
        <v>4389</v>
      </c>
      <c r="AQ999" s="136">
        <v>111</v>
      </c>
      <c r="AR999" s="77">
        <f t="shared" si="788"/>
        <v>9474</v>
      </c>
      <c r="AS999" s="138">
        <v>694</v>
      </c>
      <c r="AT999" s="138">
        <v>1238</v>
      </c>
      <c r="AU999" s="138">
        <v>2500</v>
      </c>
      <c r="AV999" s="139">
        <v>25.931067072270299</v>
      </c>
      <c r="AW999" s="139">
        <v>34.165701291457502</v>
      </c>
      <c r="AX999" s="140">
        <v>38.405650857719479</v>
      </c>
      <c r="AY999" s="141">
        <v>7.7426080363912062</v>
      </c>
      <c r="AZ999" s="141">
        <v>31.029334925729639</v>
      </c>
      <c r="BA999" s="141">
        <v>59.977859778597789</v>
      </c>
      <c r="BB999" s="141">
        <v>45.585779493079009</v>
      </c>
      <c r="BC999" s="141">
        <v>34.936931651510704</v>
      </c>
      <c r="BD999" s="82">
        <f t="shared" si="789"/>
        <v>5382</v>
      </c>
      <c r="BE999" s="138">
        <v>279</v>
      </c>
      <c r="BF999" s="138">
        <v>610</v>
      </c>
      <c r="BG999" s="138">
        <v>755</v>
      </c>
      <c r="BH999" s="138">
        <v>3994</v>
      </c>
      <c r="BI999" s="138">
        <v>4914</v>
      </c>
      <c r="BJ999" s="138">
        <v>168</v>
      </c>
      <c r="BK999" s="77">
        <f t="shared" si="790"/>
        <v>9831</v>
      </c>
      <c r="BL999" s="138">
        <v>264</v>
      </c>
      <c r="BM999" s="138">
        <v>450</v>
      </c>
      <c r="BN999" s="138">
        <v>559</v>
      </c>
      <c r="BO999" s="138">
        <v>678</v>
      </c>
      <c r="BP999" s="138">
        <v>3738</v>
      </c>
      <c r="BQ999" s="138">
        <v>4637</v>
      </c>
      <c r="BR999" s="138">
        <v>160</v>
      </c>
      <c r="BS999" s="77">
        <f t="shared" si="791"/>
        <v>9213</v>
      </c>
      <c r="BT999" s="138">
        <v>9</v>
      </c>
      <c r="BU999" s="138">
        <v>42</v>
      </c>
      <c r="BV999" s="138">
        <v>37</v>
      </c>
      <c r="BW999" s="138">
        <v>53</v>
      </c>
      <c r="BX999" s="138">
        <v>228</v>
      </c>
      <c r="BY999" s="138">
        <v>262</v>
      </c>
      <c r="BZ999" s="138">
        <v>7</v>
      </c>
      <c r="CA999" s="77">
        <f t="shared" si="792"/>
        <v>550</v>
      </c>
      <c r="CB999" s="138">
        <v>6</v>
      </c>
      <c r="CC999" s="138">
        <v>5</v>
      </c>
      <c r="CD999" s="138">
        <v>14</v>
      </c>
      <c r="CE999" s="138">
        <v>24</v>
      </c>
      <c r="CF999" s="138">
        <v>28</v>
      </c>
      <c r="CG999" s="138">
        <v>15</v>
      </c>
      <c r="CH999" s="138">
        <v>1</v>
      </c>
      <c r="CI999" s="77">
        <f t="shared" si="793"/>
        <v>68</v>
      </c>
      <c r="CJ999" s="138"/>
      <c r="CK999" s="138"/>
      <c r="CL999" s="138"/>
      <c r="CM999" s="138"/>
      <c r="CN999" s="138"/>
      <c r="CO999" s="138"/>
      <c r="CP999" s="77">
        <f t="shared" si="794"/>
        <v>0</v>
      </c>
      <c r="CQ999" s="138">
        <v>0</v>
      </c>
      <c r="CR999" s="138"/>
      <c r="CS999" s="138">
        <v>0</v>
      </c>
      <c r="CT999" s="138">
        <v>0</v>
      </c>
      <c r="CU999" s="138">
        <v>0</v>
      </c>
      <c r="CV999" s="138">
        <v>0</v>
      </c>
      <c r="CW999" s="138">
        <v>0</v>
      </c>
      <c r="CX999" s="77">
        <f t="shared" si="795"/>
        <v>0</v>
      </c>
      <c r="CY999" s="138"/>
      <c r="CZ999" s="138"/>
      <c r="DA999" s="138"/>
      <c r="DB999" s="138"/>
      <c r="DC999" s="138"/>
      <c r="DD999" s="138"/>
      <c r="DE999" s="138"/>
      <c r="DF999" s="138"/>
      <c r="DG999" s="138"/>
      <c r="DH999" s="138"/>
      <c r="DI999" s="138"/>
      <c r="DJ999" s="138"/>
      <c r="DK999" s="138"/>
      <c r="DL999" s="138"/>
      <c r="DM999" s="138"/>
      <c r="DN999" s="138"/>
      <c r="DO999" s="138"/>
      <c r="DP999" s="138">
        <v>2</v>
      </c>
      <c r="DQ999" s="138">
        <v>12</v>
      </c>
      <c r="DR999" s="138">
        <v>35</v>
      </c>
      <c r="DS999" s="138">
        <v>82</v>
      </c>
      <c r="DT999" s="138">
        <v>95</v>
      </c>
      <c r="DU999" s="138">
        <v>3</v>
      </c>
      <c r="DV999" s="138">
        <v>6</v>
      </c>
      <c r="DW999" s="138">
        <v>15</v>
      </c>
      <c r="DX999" s="138">
        <v>12</v>
      </c>
      <c r="DY999" s="138">
        <v>83</v>
      </c>
      <c r="DZ999" s="138">
        <v>95</v>
      </c>
      <c r="EA999" s="138">
        <v>3</v>
      </c>
      <c r="EB999" s="138">
        <v>3</v>
      </c>
      <c r="EC999" s="138">
        <v>22</v>
      </c>
      <c r="ED999" s="138">
        <v>41</v>
      </c>
      <c r="EE999" s="138">
        <v>145</v>
      </c>
      <c r="EF999" s="138">
        <v>167</v>
      </c>
      <c r="EG999" s="138">
        <v>4</v>
      </c>
      <c r="EH999" s="138">
        <v>2</v>
      </c>
      <c r="EI999" s="138">
        <v>5</v>
      </c>
      <c r="EJ999" s="138">
        <v>5</v>
      </c>
      <c r="EK999" s="138">
        <v>4</v>
      </c>
      <c r="EL999" s="138">
        <v>13</v>
      </c>
      <c r="EM999" s="138">
        <v>8</v>
      </c>
      <c r="EN999" s="138"/>
      <c r="EO999" s="138"/>
      <c r="EP999" s="138"/>
      <c r="EQ999" s="138"/>
      <c r="ER999" s="138"/>
      <c r="ES999" s="138"/>
      <c r="ET999" s="138">
        <v>226</v>
      </c>
      <c r="EU999" s="138">
        <v>322</v>
      </c>
      <c r="EV999" s="138">
        <v>359</v>
      </c>
      <c r="EW999" s="138">
        <v>2011</v>
      </c>
      <c r="EX999" s="138">
        <v>2409</v>
      </c>
      <c r="EY999" s="138">
        <v>98</v>
      </c>
      <c r="EZ999" s="138">
        <v>34</v>
      </c>
      <c r="FA999" s="138">
        <v>220</v>
      </c>
      <c r="FB999" s="138">
        <v>279</v>
      </c>
      <c r="FC999" s="138">
        <v>1641</v>
      </c>
      <c r="FD999" s="138">
        <v>2120</v>
      </c>
      <c r="FE999" s="138">
        <v>51</v>
      </c>
      <c r="FF999" s="138"/>
      <c r="FG999" s="138"/>
      <c r="FH999" s="138"/>
      <c r="FI999" s="138"/>
      <c r="FJ999" s="138"/>
      <c r="FK999" s="138"/>
      <c r="FL999" s="86">
        <f t="shared" si="796"/>
        <v>6410.7999999999993</v>
      </c>
      <c r="FM999" s="138">
        <v>336</v>
      </c>
      <c r="FN999" s="138">
        <v>66</v>
      </c>
      <c r="FO999" s="138">
        <v>26880</v>
      </c>
      <c r="FP999" s="138">
        <v>79200000</v>
      </c>
      <c r="FQ999" s="142">
        <v>0.54125861008155629</v>
      </c>
      <c r="FR999" s="142">
        <v>0.48871490740444606</v>
      </c>
      <c r="FS999" s="142">
        <v>1.0818263740532141</v>
      </c>
      <c r="FT999" s="138" t="s">
        <v>1353</v>
      </c>
      <c r="FU999" s="138" t="s">
        <v>1354</v>
      </c>
      <c r="FV999" s="138" t="s">
        <v>1355</v>
      </c>
      <c r="FW999" s="138" t="s">
        <v>1356</v>
      </c>
      <c r="FX999" s="138" t="s">
        <v>1331</v>
      </c>
      <c r="FY999" s="138" t="s">
        <v>1357</v>
      </c>
      <c r="FZ999" s="138" t="s">
        <v>1330</v>
      </c>
      <c r="GA999" s="138" t="s">
        <v>1330</v>
      </c>
      <c r="GB999" s="138"/>
      <c r="GC999" s="143"/>
      <c r="GD999" s="143"/>
      <c r="GE999" s="143"/>
      <c r="GF999" s="143"/>
      <c r="GG999" s="143"/>
      <c r="GH999" s="143"/>
      <c r="GI999" s="143"/>
      <c r="GJ999" s="143"/>
    </row>
    <row r="1000" spans="1:192" hidden="1" x14ac:dyDescent="0.25">
      <c r="A1000" s="144" t="s">
        <v>167</v>
      </c>
      <c r="B1000" s="144" t="s">
        <v>167</v>
      </c>
      <c r="C1000" s="144" t="s">
        <v>167</v>
      </c>
      <c r="D1000" s="133">
        <v>27.929193593706099</v>
      </c>
      <c r="E1000" s="133">
        <v>38.837405223251899</v>
      </c>
      <c r="F1000" s="133">
        <v>42.668863261943983</v>
      </c>
      <c r="G1000" s="136">
        <v>72</v>
      </c>
      <c r="H1000" s="136">
        <v>404</v>
      </c>
      <c r="I1000" s="136">
        <v>531</v>
      </c>
      <c r="J1000" s="136">
        <v>1007</v>
      </c>
      <c r="K1000" s="136">
        <v>85</v>
      </c>
      <c r="L1000" s="136">
        <v>366</v>
      </c>
      <c r="M1000" s="136">
        <v>519</v>
      </c>
      <c r="N1000" s="136">
        <v>970</v>
      </c>
      <c r="O1000" s="136">
        <v>83</v>
      </c>
      <c r="P1000" s="138">
        <v>82</v>
      </c>
      <c r="Q1000" s="136">
        <v>-37</v>
      </c>
      <c r="R1000" s="95">
        <f t="shared" si="798"/>
        <v>-3.6742800397219465E-2</v>
      </c>
      <c r="S1000" s="136">
        <v>871</v>
      </c>
      <c r="T1000" s="136">
        <v>1213</v>
      </c>
      <c r="U1000" s="136">
        <v>952</v>
      </c>
      <c r="V1000" s="136">
        <v>1240</v>
      </c>
      <c r="W1000" s="136">
        <v>2165</v>
      </c>
      <c r="X1000" s="136">
        <v>3036</v>
      </c>
      <c r="Y1000" s="137">
        <f t="shared" si="799"/>
        <v>9.758897818599312</v>
      </c>
      <c r="Z1000" s="137">
        <f t="shared" si="800"/>
        <v>30.173124484748559</v>
      </c>
      <c r="AA1000" s="137">
        <f t="shared" si="801"/>
        <v>54.621848739495796</v>
      </c>
      <c r="AB1000" s="137">
        <f t="shared" si="802"/>
        <v>40.92378752886836</v>
      </c>
      <c r="AC1000" s="137">
        <f t="shared" si="803"/>
        <v>31.982872200263508</v>
      </c>
      <c r="AD1000" s="138">
        <v>1279</v>
      </c>
      <c r="AE1000" s="138">
        <v>432</v>
      </c>
      <c r="AF1000" s="126">
        <v>1138</v>
      </c>
      <c r="AG1000" s="126">
        <v>928</v>
      </c>
      <c r="AH1000" s="126">
        <v>1107</v>
      </c>
      <c r="AI1000" s="126">
        <v>892</v>
      </c>
      <c r="AJ1000" s="126">
        <v>275</v>
      </c>
      <c r="AK1000" s="126">
        <v>264</v>
      </c>
      <c r="AL1000" s="136">
        <v>41</v>
      </c>
      <c r="AM1000" s="136">
        <v>64</v>
      </c>
      <c r="AN1000" s="136">
        <v>173</v>
      </c>
      <c r="AO1000" s="136">
        <v>378</v>
      </c>
      <c r="AP1000" s="136">
        <v>529</v>
      </c>
      <c r="AQ1000" s="136">
        <v>15</v>
      </c>
      <c r="AR1000" s="77">
        <f t="shared" si="788"/>
        <v>1095</v>
      </c>
      <c r="AS1000" s="138">
        <v>102</v>
      </c>
      <c r="AT1000" s="138">
        <v>71</v>
      </c>
      <c r="AU1000" s="138">
        <v>126</v>
      </c>
      <c r="AV1000" s="139">
        <v>33.948717948717949</v>
      </c>
      <c r="AW1000" s="139">
        <v>41.061592388582874</v>
      </c>
      <c r="AX1000" s="140">
        <v>49.551569506726459</v>
      </c>
      <c r="AY1000" s="141">
        <v>18.642241379310345</v>
      </c>
      <c r="AZ1000" s="141">
        <v>34.20814479638009</v>
      </c>
      <c r="BA1000" s="141">
        <v>61.421319796954307</v>
      </c>
      <c r="BB1000" s="141">
        <v>48.272846523830346</v>
      </c>
      <c r="BC1000" s="141">
        <v>39.720062208398133</v>
      </c>
      <c r="BD1000" s="82">
        <f t="shared" si="789"/>
        <v>441</v>
      </c>
      <c r="BE1000" s="138">
        <v>40</v>
      </c>
      <c r="BF1000" s="138">
        <v>70</v>
      </c>
      <c r="BG1000" s="138">
        <v>157</v>
      </c>
      <c r="BH1000" s="138">
        <v>349</v>
      </c>
      <c r="BI1000" s="138">
        <v>572</v>
      </c>
      <c r="BJ1000" s="138">
        <v>26</v>
      </c>
      <c r="BK1000" s="77">
        <f t="shared" si="790"/>
        <v>1104</v>
      </c>
      <c r="BL1000" s="138">
        <v>37</v>
      </c>
      <c r="BM1000" s="138">
        <v>56</v>
      </c>
      <c r="BN1000" s="138">
        <v>64</v>
      </c>
      <c r="BO1000" s="138">
        <v>134</v>
      </c>
      <c r="BP1000" s="138">
        <v>320</v>
      </c>
      <c r="BQ1000" s="138">
        <v>541</v>
      </c>
      <c r="BR1000" s="138">
        <v>26</v>
      </c>
      <c r="BS1000" s="77">
        <f t="shared" si="791"/>
        <v>1021</v>
      </c>
      <c r="BT1000" s="138">
        <v>1</v>
      </c>
      <c r="BU1000" s="138">
        <v>1</v>
      </c>
      <c r="BV1000" s="138">
        <v>1</v>
      </c>
      <c r="BW1000" s="138">
        <v>0</v>
      </c>
      <c r="BX1000" s="138">
        <v>6</v>
      </c>
      <c r="BY1000" s="138">
        <v>6</v>
      </c>
      <c r="BZ1000" s="138">
        <v>0</v>
      </c>
      <c r="CA1000" s="77">
        <f t="shared" si="792"/>
        <v>12</v>
      </c>
      <c r="CB1000" s="138">
        <v>1</v>
      </c>
      <c r="CC1000" s="138">
        <v>5</v>
      </c>
      <c r="CD1000" s="138">
        <v>3</v>
      </c>
      <c r="CE1000" s="138">
        <v>23</v>
      </c>
      <c r="CF1000" s="138">
        <v>14</v>
      </c>
      <c r="CG1000" s="138">
        <v>3</v>
      </c>
      <c r="CH1000" s="138">
        <v>0</v>
      </c>
      <c r="CI1000" s="77">
        <f t="shared" si="793"/>
        <v>40</v>
      </c>
      <c r="CJ1000" s="138"/>
      <c r="CK1000" s="138"/>
      <c r="CL1000" s="138"/>
      <c r="CM1000" s="138"/>
      <c r="CN1000" s="138"/>
      <c r="CO1000" s="138"/>
      <c r="CP1000" s="77">
        <f t="shared" si="794"/>
        <v>0</v>
      </c>
      <c r="CQ1000" s="138">
        <v>1</v>
      </c>
      <c r="CR1000" s="138">
        <v>2</v>
      </c>
      <c r="CS1000" s="138">
        <v>2</v>
      </c>
      <c r="CT1000" s="138">
        <v>0</v>
      </c>
      <c r="CU1000" s="138">
        <v>9</v>
      </c>
      <c r="CV1000" s="138">
        <v>22</v>
      </c>
      <c r="CW1000" s="138">
        <v>0</v>
      </c>
      <c r="CX1000" s="77">
        <f t="shared" si="795"/>
        <v>31</v>
      </c>
      <c r="CY1000" s="138">
        <v>1</v>
      </c>
      <c r="CZ1000" s="138">
        <v>2</v>
      </c>
      <c r="DA1000" s="138">
        <v>0</v>
      </c>
      <c r="DB1000" s="138">
        <v>9</v>
      </c>
      <c r="DC1000" s="138">
        <v>22</v>
      </c>
      <c r="DD1000" s="138">
        <v>0</v>
      </c>
      <c r="DE1000" s="138"/>
      <c r="DF1000" s="138"/>
      <c r="DG1000" s="138"/>
      <c r="DH1000" s="138"/>
      <c r="DI1000" s="138"/>
      <c r="DJ1000" s="138"/>
      <c r="DK1000" s="138"/>
      <c r="DL1000" s="138"/>
      <c r="DM1000" s="138"/>
      <c r="DN1000" s="138"/>
      <c r="DO1000" s="138"/>
      <c r="DP1000" s="138">
        <v>1</v>
      </c>
      <c r="DQ1000" s="138">
        <v>1</v>
      </c>
      <c r="DR1000" s="138">
        <v>2</v>
      </c>
      <c r="DS1000" s="138">
        <v>7</v>
      </c>
      <c r="DT1000" s="138">
        <v>6</v>
      </c>
      <c r="DU1000" s="138">
        <v>0</v>
      </c>
      <c r="DV1000" s="138">
        <v>1</v>
      </c>
      <c r="DW1000" s="138">
        <v>1</v>
      </c>
      <c r="DX1000" s="138">
        <v>0</v>
      </c>
      <c r="DY1000" s="138">
        <v>6</v>
      </c>
      <c r="DZ1000" s="138">
        <v>6</v>
      </c>
      <c r="EA1000" s="138">
        <v>0</v>
      </c>
      <c r="EB1000" s="138"/>
      <c r="EC1000" s="138"/>
      <c r="ED1000" s="138"/>
      <c r="EE1000" s="138"/>
      <c r="EF1000" s="138"/>
      <c r="EG1000" s="138"/>
      <c r="EH1000" s="138"/>
      <c r="EI1000" s="138"/>
      <c r="EJ1000" s="138"/>
      <c r="EK1000" s="138"/>
      <c r="EL1000" s="138"/>
      <c r="EM1000" s="138"/>
      <c r="EN1000" s="138"/>
      <c r="EO1000" s="138"/>
      <c r="EP1000" s="138"/>
      <c r="EQ1000" s="138"/>
      <c r="ER1000" s="138"/>
      <c r="ES1000" s="138"/>
      <c r="ET1000" s="138">
        <v>29</v>
      </c>
      <c r="EU1000" s="138">
        <v>37</v>
      </c>
      <c r="EV1000" s="138">
        <v>24</v>
      </c>
      <c r="EW1000" s="138">
        <v>131</v>
      </c>
      <c r="EX1000" s="138">
        <v>328</v>
      </c>
      <c r="EY1000" s="138">
        <v>17</v>
      </c>
      <c r="EZ1000" s="138">
        <v>7</v>
      </c>
      <c r="FA1000" s="138">
        <v>26</v>
      </c>
      <c r="FB1000" s="138">
        <v>108</v>
      </c>
      <c r="FC1000" s="138">
        <v>182</v>
      </c>
      <c r="FD1000" s="138">
        <v>207</v>
      </c>
      <c r="FE1000" s="138">
        <v>9</v>
      </c>
      <c r="FF1000" s="138"/>
      <c r="FG1000" s="138"/>
      <c r="FH1000" s="138"/>
      <c r="FI1000" s="138"/>
      <c r="FJ1000" s="138"/>
      <c r="FK1000" s="138"/>
      <c r="FL1000" s="86">
        <f t="shared" si="796"/>
        <v>406.29999999999995</v>
      </c>
      <c r="FM1000" s="138">
        <v>30</v>
      </c>
      <c r="FN1000" s="138">
        <v>5</v>
      </c>
      <c r="FO1000" s="138">
        <v>2400</v>
      </c>
      <c r="FP1000" s="138">
        <v>6000000</v>
      </c>
      <c r="FQ1000" s="142">
        <v>0.42217003420210208</v>
      </c>
      <c r="FR1000" s="142">
        <v>0.24294726298886365</v>
      </c>
      <c r="FS1000" s="142">
        <v>0.43948807400584045</v>
      </c>
      <c r="FT1000" s="138" t="s">
        <v>1393</v>
      </c>
      <c r="FU1000" s="138" t="s">
        <v>1380</v>
      </c>
      <c r="FV1000" s="138" t="s">
        <v>1350</v>
      </c>
      <c r="FW1000" s="138" t="s">
        <v>1343</v>
      </c>
      <c r="FX1000" s="138" t="s">
        <v>1362</v>
      </c>
      <c r="FY1000" s="138" t="s">
        <v>1399</v>
      </c>
      <c r="FZ1000" s="138" t="s">
        <v>1331</v>
      </c>
      <c r="GA1000" s="138" t="s">
        <v>1380</v>
      </c>
      <c r="GB1000" s="138"/>
      <c r="GC1000" s="143"/>
      <c r="GD1000" s="143"/>
      <c r="GE1000" s="143"/>
      <c r="GF1000" s="143"/>
      <c r="GG1000" s="143"/>
      <c r="GH1000" s="143"/>
      <c r="GI1000" s="143"/>
      <c r="GJ1000" s="143"/>
    </row>
    <row r="1001" spans="1:192" hidden="1" x14ac:dyDescent="0.25">
      <c r="A1001" s="144" t="s">
        <v>170</v>
      </c>
      <c r="B1001" s="144" t="s">
        <v>170</v>
      </c>
      <c r="C1001" s="144" t="s">
        <v>170</v>
      </c>
      <c r="D1001" s="133">
        <v>36.377531524646542</v>
      </c>
      <c r="E1001" s="133">
        <v>48.459490300494487</v>
      </c>
      <c r="F1001" s="133">
        <v>61.006530925854783</v>
      </c>
      <c r="G1001" s="136">
        <v>308</v>
      </c>
      <c r="H1001" s="136">
        <v>960</v>
      </c>
      <c r="I1001" s="136">
        <v>1629</v>
      </c>
      <c r="J1001" s="136">
        <v>2897</v>
      </c>
      <c r="K1001" s="136">
        <v>305</v>
      </c>
      <c r="L1001" s="136">
        <v>874</v>
      </c>
      <c r="M1001" s="136">
        <v>1865</v>
      </c>
      <c r="N1001" s="136">
        <v>3044</v>
      </c>
      <c r="O1001" s="136">
        <v>67</v>
      </c>
      <c r="P1001" s="138">
        <v>453</v>
      </c>
      <c r="Q1001" s="136">
        <v>147</v>
      </c>
      <c r="R1001" s="95">
        <f t="shared" si="798"/>
        <v>5.0742147048671041E-2</v>
      </c>
      <c r="S1001" s="136">
        <v>1959</v>
      </c>
      <c r="T1001" s="136">
        <v>2555</v>
      </c>
      <c r="U1001" s="136">
        <v>1991</v>
      </c>
      <c r="V1001" s="136">
        <v>2604</v>
      </c>
      <c r="W1001" s="136">
        <v>4546</v>
      </c>
      <c r="X1001" s="136">
        <v>6505</v>
      </c>
      <c r="Y1001" s="137">
        <f t="shared" si="799"/>
        <v>15.569167942827974</v>
      </c>
      <c r="Z1001" s="137">
        <f t="shared" si="800"/>
        <v>34.207436399217222</v>
      </c>
      <c r="AA1001" s="137">
        <f t="shared" si="801"/>
        <v>74.284279256654955</v>
      </c>
      <c r="AB1001" s="137">
        <f t="shared" si="802"/>
        <v>51.759788825340955</v>
      </c>
      <c r="AC1001" s="137">
        <f t="shared" si="803"/>
        <v>40.860876249039201</v>
      </c>
      <c r="AD1001" s="138">
        <v>2193</v>
      </c>
      <c r="AE1001" s="138">
        <v>512</v>
      </c>
      <c r="AF1001" s="126">
        <v>2605</v>
      </c>
      <c r="AG1001" s="126">
        <v>2150</v>
      </c>
      <c r="AH1001" s="126">
        <v>2537</v>
      </c>
      <c r="AI1001" s="126">
        <v>1974</v>
      </c>
      <c r="AJ1001" s="126">
        <v>618</v>
      </c>
      <c r="AK1001" s="126">
        <v>575</v>
      </c>
      <c r="AL1001" s="136">
        <v>67</v>
      </c>
      <c r="AM1001" s="136">
        <v>173</v>
      </c>
      <c r="AN1001" s="136">
        <v>333</v>
      </c>
      <c r="AO1001" s="136">
        <v>1055</v>
      </c>
      <c r="AP1001" s="136">
        <v>1910</v>
      </c>
      <c r="AQ1001" s="136">
        <v>99</v>
      </c>
      <c r="AR1001" s="77">
        <f t="shared" si="788"/>
        <v>3397</v>
      </c>
      <c r="AS1001" s="138">
        <v>540</v>
      </c>
      <c r="AT1001" s="138">
        <v>41</v>
      </c>
      <c r="AU1001" s="138">
        <v>108</v>
      </c>
      <c r="AV1001" s="139">
        <v>42.711915084467037</v>
      </c>
      <c r="AW1001" s="139">
        <v>55.387316216809303</v>
      </c>
      <c r="AX1001" s="140">
        <v>74.948979591836746</v>
      </c>
      <c r="AY1001" s="141">
        <v>15.619136960600374</v>
      </c>
      <c r="AZ1001" s="141">
        <v>40.623796688486713</v>
      </c>
      <c r="BA1001" s="141">
        <v>78.768171384850802</v>
      </c>
      <c r="BB1001" s="141">
        <v>59.758203799654574</v>
      </c>
      <c r="BC1001" s="141">
        <v>46.942666485087834</v>
      </c>
      <c r="BD1001" s="82">
        <f t="shared" si="789"/>
        <v>533</v>
      </c>
      <c r="BE1001" s="138">
        <v>66</v>
      </c>
      <c r="BF1001" s="138">
        <v>192</v>
      </c>
      <c r="BG1001" s="138">
        <v>287</v>
      </c>
      <c r="BH1001" s="138">
        <v>950</v>
      </c>
      <c r="BI1001" s="138">
        <v>1941</v>
      </c>
      <c r="BJ1001" s="138">
        <v>169</v>
      </c>
      <c r="BK1001" s="77">
        <f t="shared" si="790"/>
        <v>3347</v>
      </c>
      <c r="BL1001" s="138">
        <v>51</v>
      </c>
      <c r="BM1001" s="138">
        <v>120</v>
      </c>
      <c r="BN1001" s="138">
        <v>142</v>
      </c>
      <c r="BO1001" s="138">
        <v>184</v>
      </c>
      <c r="BP1001" s="138">
        <v>686</v>
      </c>
      <c r="BQ1001" s="138">
        <v>1710</v>
      </c>
      <c r="BR1001" s="138">
        <v>152</v>
      </c>
      <c r="BS1001" s="77">
        <f t="shared" si="791"/>
        <v>2732</v>
      </c>
      <c r="BT1001" s="138">
        <v>5</v>
      </c>
      <c r="BU1001" s="138">
        <v>16</v>
      </c>
      <c r="BV1001" s="138">
        <v>13</v>
      </c>
      <c r="BW1001" s="138">
        <v>20</v>
      </c>
      <c r="BX1001" s="138">
        <v>43</v>
      </c>
      <c r="BY1001" s="138">
        <v>77</v>
      </c>
      <c r="BZ1001" s="138">
        <v>6</v>
      </c>
      <c r="CA1001" s="77">
        <f t="shared" si="792"/>
        <v>146</v>
      </c>
      <c r="CB1001" s="138">
        <v>6</v>
      </c>
      <c r="CC1001" s="138">
        <v>19</v>
      </c>
      <c r="CD1001" s="138">
        <v>19</v>
      </c>
      <c r="CE1001" s="138">
        <v>83</v>
      </c>
      <c r="CF1001" s="138">
        <v>102</v>
      </c>
      <c r="CG1001" s="138">
        <v>96</v>
      </c>
      <c r="CH1001" s="138">
        <v>10</v>
      </c>
      <c r="CI1001" s="77">
        <f t="shared" si="793"/>
        <v>291</v>
      </c>
      <c r="CJ1001" s="138"/>
      <c r="CK1001" s="138"/>
      <c r="CL1001" s="138"/>
      <c r="CM1001" s="138"/>
      <c r="CN1001" s="138"/>
      <c r="CO1001" s="138"/>
      <c r="CP1001" s="77">
        <f t="shared" si="794"/>
        <v>0</v>
      </c>
      <c r="CQ1001" s="138">
        <v>4</v>
      </c>
      <c r="CR1001" s="138">
        <v>18</v>
      </c>
      <c r="CS1001" s="138">
        <v>18</v>
      </c>
      <c r="CT1001" s="138">
        <v>0</v>
      </c>
      <c r="CU1001" s="138">
        <v>119</v>
      </c>
      <c r="CV1001" s="138">
        <v>58</v>
      </c>
      <c r="CW1001" s="138">
        <v>1</v>
      </c>
      <c r="CX1001" s="77">
        <f t="shared" si="795"/>
        <v>178</v>
      </c>
      <c r="CY1001" s="138">
        <v>4</v>
      </c>
      <c r="CZ1001" s="138">
        <v>18</v>
      </c>
      <c r="DA1001" s="138">
        <v>0</v>
      </c>
      <c r="DB1001" s="138">
        <v>119</v>
      </c>
      <c r="DC1001" s="138">
        <v>58</v>
      </c>
      <c r="DD1001" s="138">
        <v>1</v>
      </c>
      <c r="DE1001" s="138"/>
      <c r="DF1001" s="138"/>
      <c r="DG1001" s="138"/>
      <c r="DH1001" s="138"/>
      <c r="DI1001" s="138"/>
      <c r="DJ1001" s="138"/>
      <c r="DK1001" s="138"/>
      <c r="DL1001" s="138"/>
      <c r="DM1001" s="138"/>
      <c r="DN1001" s="138"/>
      <c r="DO1001" s="138"/>
      <c r="DP1001" s="138">
        <v>1</v>
      </c>
      <c r="DQ1001" s="138">
        <v>1</v>
      </c>
      <c r="DR1001" s="138">
        <v>0</v>
      </c>
      <c r="DS1001" s="138">
        <v>4</v>
      </c>
      <c r="DT1001" s="138">
        <v>14</v>
      </c>
      <c r="DU1001" s="138">
        <v>3</v>
      </c>
      <c r="DV1001" s="138">
        <v>3</v>
      </c>
      <c r="DW1001" s="138">
        <v>5</v>
      </c>
      <c r="DX1001" s="138">
        <v>6</v>
      </c>
      <c r="DY1001" s="138">
        <v>19</v>
      </c>
      <c r="DZ1001" s="138">
        <v>31</v>
      </c>
      <c r="EA1001" s="138">
        <v>4</v>
      </c>
      <c r="EB1001" s="138">
        <v>2</v>
      </c>
      <c r="EC1001" s="138">
        <v>8</v>
      </c>
      <c r="ED1001" s="138">
        <v>14</v>
      </c>
      <c r="EE1001" s="138">
        <v>24</v>
      </c>
      <c r="EF1001" s="138">
        <v>46</v>
      </c>
      <c r="EG1001" s="138">
        <v>2</v>
      </c>
      <c r="EH1001" s="138"/>
      <c r="EI1001" s="138"/>
      <c r="EJ1001" s="138"/>
      <c r="EK1001" s="138"/>
      <c r="EL1001" s="138"/>
      <c r="EM1001" s="138"/>
      <c r="EN1001" s="138"/>
      <c r="EO1001" s="138"/>
      <c r="EP1001" s="138"/>
      <c r="EQ1001" s="138"/>
      <c r="ER1001" s="138"/>
      <c r="ES1001" s="138"/>
      <c r="ET1001" s="138">
        <v>40</v>
      </c>
      <c r="EU1001" s="138">
        <v>66</v>
      </c>
      <c r="EV1001" s="138">
        <v>7</v>
      </c>
      <c r="EW1001" s="138">
        <v>224</v>
      </c>
      <c r="EX1001" s="138">
        <v>918</v>
      </c>
      <c r="EY1001" s="138">
        <v>73</v>
      </c>
      <c r="EZ1001" s="138">
        <v>10</v>
      </c>
      <c r="FA1001" s="138">
        <v>75</v>
      </c>
      <c r="FB1001" s="138">
        <v>177</v>
      </c>
      <c r="FC1001" s="138">
        <v>458</v>
      </c>
      <c r="FD1001" s="138">
        <v>778</v>
      </c>
      <c r="FE1001" s="138">
        <v>76</v>
      </c>
      <c r="FF1001" s="138"/>
      <c r="FG1001" s="138"/>
      <c r="FH1001" s="138"/>
      <c r="FI1001" s="138"/>
      <c r="FJ1001" s="138"/>
      <c r="FK1001" s="138"/>
      <c r="FL1001" s="86">
        <f t="shared" si="796"/>
        <v>52.699999999999818</v>
      </c>
      <c r="FM1001" s="138">
        <v>37</v>
      </c>
      <c r="FN1001" s="138">
        <v>6</v>
      </c>
      <c r="FO1001" s="138">
        <v>2960</v>
      </c>
      <c r="FP1001" s="138">
        <v>7200000</v>
      </c>
      <c r="FQ1001" s="142">
        <v>0.29043023310372751</v>
      </c>
      <c r="FR1001" s="142">
        <v>0.23315791043400211</v>
      </c>
      <c r="FS1001" s="142">
        <v>0.29114326268744734</v>
      </c>
      <c r="FT1001" s="138" t="s">
        <v>1328</v>
      </c>
      <c r="FU1001" s="138" t="s">
        <v>1372</v>
      </c>
      <c r="FV1001" s="138" t="s">
        <v>1365</v>
      </c>
      <c r="FW1001" s="138" t="s">
        <v>1391</v>
      </c>
      <c r="FX1001" s="138" t="s">
        <v>1363</v>
      </c>
      <c r="FY1001" s="138" t="s">
        <v>1354</v>
      </c>
      <c r="FZ1001" s="138" t="s">
        <v>1367</v>
      </c>
      <c r="GA1001" s="138" t="s">
        <v>1353</v>
      </c>
      <c r="GB1001" s="138"/>
      <c r="GC1001" s="143"/>
      <c r="GD1001" s="143"/>
      <c r="GE1001" s="143"/>
      <c r="GF1001" s="143"/>
      <c r="GG1001" s="143"/>
      <c r="GH1001" s="143"/>
      <c r="GI1001" s="143"/>
      <c r="GJ1001" s="143"/>
    </row>
    <row r="1002" spans="1:192" hidden="1" x14ac:dyDescent="0.25">
      <c r="A1002" s="144" t="s">
        <v>177</v>
      </c>
      <c r="B1002" s="144" t="s">
        <v>177</v>
      </c>
      <c r="C1002" s="144" t="s">
        <v>177</v>
      </c>
      <c r="D1002" s="133">
        <v>24.693261816962789</v>
      </c>
      <c r="E1002" s="133">
        <v>34.233870967741936</v>
      </c>
      <c r="F1002" s="133">
        <v>34.346869373874775</v>
      </c>
      <c r="G1002" s="136">
        <v>287</v>
      </c>
      <c r="H1002" s="136">
        <v>1679</v>
      </c>
      <c r="I1002" s="136">
        <v>1724</v>
      </c>
      <c r="J1002" s="136">
        <v>3690</v>
      </c>
      <c r="K1002" s="136">
        <v>326</v>
      </c>
      <c r="L1002" s="136">
        <v>1497</v>
      </c>
      <c r="M1002" s="136">
        <v>2008</v>
      </c>
      <c r="N1002" s="136">
        <v>3831</v>
      </c>
      <c r="O1002" s="136">
        <v>567</v>
      </c>
      <c r="P1002" s="138">
        <v>223</v>
      </c>
      <c r="Q1002" s="136">
        <v>141</v>
      </c>
      <c r="R1002" s="95">
        <f t="shared" si="798"/>
        <v>3.8211382113821135E-2</v>
      </c>
      <c r="S1002" s="136">
        <v>3814</v>
      </c>
      <c r="T1002" s="136">
        <v>4916</v>
      </c>
      <c r="U1002" s="136">
        <v>3836</v>
      </c>
      <c r="V1002" s="136">
        <v>4951</v>
      </c>
      <c r="W1002" s="136">
        <v>8752</v>
      </c>
      <c r="X1002" s="136">
        <v>12566</v>
      </c>
      <c r="Y1002" s="137">
        <f t="shared" si="799"/>
        <v>8.5474567383324604</v>
      </c>
      <c r="Z1002" s="137">
        <f t="shared" si="800"/>
        <v>30.451586655817735</v>
      </c>
      <c r="AA1002" s="137">
        <f t="shared" si="801"/>
        <v>61.313868613138688</v>
      </c>
      <c r="AB1002" s="137">
        <f t="shared" si="802"/>
        <v>43.978519195612428</v>
      </c>
      <c r="AC1002" s="137">
        <f t="shared" si="803"/>
        <v>33.224574247970715</v>
      </c>
      <c r="AD1002" s="138">
        <v>4903</v>
      </c>
      <c r="AE1002" s="138">
        <v>1484</v>
      </c>
      <c r="AF1002" s="126">
        <v>5108</v>
      </c>
      <c r="AG1002" s="126">
        <v>3907</v>
      </c>
      <c r="AH1002" s="126">
        <v>4978</v>
      </c>
      <c r="AI1002" s="126">
        <v>3743</v>
      </c>
      <c r="AJ1002" s="126">
        <v>1114</v>
      </c>
      <c r="AK1002" s="126">
        <v>1120</v>
      </c>
      <c r="AL1002" s="136">
        <v>127</v>
      </c>
      <c r="AM1002" s="136">
        <v>212</v>
      </c>
      <c r="AN1002" s="136">
        <v>289</v>
      </c>
      <c r="AO1002" s="136">
        <v>1611</v>
      </c>
      <c r="AP1002" s="136">
        <v>2033</v>
      </c>
      <c r="AQ1002" s="136">
        <v>47</v>
      </c>
      <c r="AR1002" s="77">
        <f t="shared" si="788"/>
        <v>3980</v>
      </c>
      <c r="AS1002" s="138">
        <v>257</v>
      </c>
      <c r="AT1002" s="138">
        <v>408</v>
      </c>
      <c r="AU1002" s="138">
        <v>807</v>
      </c>
      <c r="AV1002" s="139">
        <v>29.601653812514911</v>
      </c>
      <c r="AW1002" s="139">
        <v>39.521233743814015</v>
      </c>
      <c r="AX1002" s="140">
        <v>48.926462694578639</v>
      </c>
      <c r="AY1002" s="141">
        <v>7.4331275720164607</v>
      </c>
      <c r="AZ1002" s="141">
        <v>32.460205520854323</v>
      </c>
      <c r="BA1002" s="141">
        <v>67.260302340028986</v>
      </c>
      <c r="BB1002" s="141">
        <v>49.622140522875817</v>
      </c>
      <c r="BC1002" s="141">
        <v>37.631578947368425</v>
      </c>
      <c r="BD1002" s="82">
        <f t="shared" si="789"/>
        <v>1609</v>
      </c>
      <c r="BE1002" s="138">
        <v>129</v>
      </c>
      <c r="BF1002" s="138">
        <v>249</v>
      </c>
      <c r="BG1002" s="138">
        <v>282</v>
      </c>
      <c r="BH1002" s="138">
        <v>1492</v>
      </c>
      <c r="BI1002" s="138">
        <v>2282</v>
      </c>
      <c r="BJ1002" s="138">
        <v>66</v>
      </c>
      <c r="BK1002" s="77">
        <f t="shared" si="790"/>
        <v>4122</v>
      </c>
      <c r="BL1002" s="138">
        <v>123</v>
      </c>
      <c r="BM1002" s="138">
        <v>198</v>
      </c>
      <c r="BN1002" s="138">
        <v>231</v>
      </c>
      <c r="BO1002" s="138">
        <v>218</v>
      </c>
      <c r="BP1002" s="138">
        <v>1421</v>
      </c>
      <c r="BQ1002" s="138">
        <v>2226</v>
      </c>
      <c r="BR1002" s="138">
        <v>62</v>
      </c>
      <c r="BS1002" s="77">
        <f t="shared" si="791"/>
        <v>3927</v>
      </c>
      <c r="BT1002" s="138">
        <v>2</v>
      </c>
      <c r="BU1002" s="138">
        <v>2</v>
      </c>
      <c r="BV1002" s="138">
        <v>3</v>
      </c>
      <c r="BW1002" s="138">
        <v>8</v>
      </c>
      <c r="BX1002" s="138">
        <v>22</v>
      </c>
      <c r="BY1002" s="138">
        <v>28</v>
      </c>
      <c r="BZ1002" s="138">
        <v>1</v>
      </c>
      <c r="CA1002" s="77">
        <f t="shared" si="792"/>
        <v>59</v>
      </c>
      <c r="CB1002" s="138">
        <v>3</v>
      </c>
      <c r="CC1002" s="138">
        <v>10</v>
      </c>
      <c r="CD1002" s="138">
        <v>13</v>
      </c>
      <c r="CE1002" s="138">
        <v>56</v>
      </c>
      <c r="CF1002" s="138">
        <v>42</v>
      </c>
      <c r="CG1002" s="138">
        <v>14</v>
      </c>
      <c r="CH1002" s="138">
        <v>2</v>
      </c>
      <c r="CI1002" s="77">
        <f t="shared" si="793"/>
        <v>114</v>
      </c>
      <c r="CJ1002" s="138"/>
      <c r="CK1002" s="138"/>
      <c r="CL1002" s="138"/>
      <c r="CM1002" s="138"/>
      <c r="CN1002" s="138"/>
      <c r="CO1002" s="138"/>
      <c r="CP1002" s="77">
        <f t="shared" si="794"/>
        <v>0</v>
      </c>
      <c r="CQ1002" s="138">
        <v>1</v>
      </c>
      <c r="CR1002" s="138">
        <v>2</v>
      </c>
      <c r="CS1002" s="138">
        <v>2</v>
      </c>
      <c r="CT1002" s="138">
        <v>0</v>
      </c>
      <c r="CU1002" s="138">
        <v>7</v>
      </c>
      <c r="CV1002" s="138">
        <v>14</v>
      </c>
      <c r="CW1002" s="138">
        <v>1</v>
      </c>
      <c r="CX1002" s="77">
        <f t="shared" si="795"/>
        <v>22</v>
      </c>
      <c r="CY1002" s="138">
        <v>1</v>
      </c>
      <c r="CZ1002" s="138">
        <v>2</v>
      </c>
      <c r="DA1002" s="138">
        <v>0</v>
      </c>
      <c r="DB1002" s="138">
        <v>7</v>
      </c>
      <c r="DC1002" s="138">
        <v>14</v>
      </c>
      <c r="DD1002" s="138">
        <v>1</v>
      </c>
      <c r="DE1002" s="138"/>
      <c r="DF1002" s="138"/>
      <c r="DG1002" s="138"/>
      <c r="DH1002" s="138"/>
      <c r="DI1002" s="138"/>
      <c r="DJ1002" s="138"/>
      <c r="DK1002" s="138"/>
      <c r="DL1002" s="138"/>
      <c r="DM1002" s="138"/>
      <c r="DN1002" s="138"/>
      <c r="DO1002" s="138"/>
      <c r="DP1002" s="138">
        <v>2</v>
      </c>
      <c r="DQ1002" s="138">
        <v>8</v>
      </c>
      <c r="DR1002" s="138">
        <v>31</v>
      </c>
      <c r="DS1002" s="138">
        <v>45</v>
      </c>
      <c r="DT1002" s="138">
        <v>44</v>
      </c>
      <c r="DU1002" s="138">
        <v>1</v>
      </c>
      <c r="DV1002" s="138">
        <v>2</v>
      </c>
      <c r="DW1002" s="138">
        <v>3</v>
      </c>
      <c r="DX1002" s="138">
        <v>8</v>
      </c>
      <c r="DY1002" s="138">
        <v>22</v>
      </c>
      <c r="DZ1002" s="138">
        <v>28</v>
      </c>
      <c r="EA1002" s="138">
        <v>1</v>
      </c>
      <c r="EB1002" s="138"/>
      <c r="EC1002" s="138"/>
      <c r="ED1002" s="138"/>
      <c r="EE1002" s="138"/>
      <c r="EF1002" s="138"/>
      <c r="EG1002" s="138"/>
      <c r="EH1002" s="138">
        <v>1</v>
      </c>
      <c r="EI1002" s="138">
        <v>2</v>
      </c>
      <c r="EJ1002" s="138">
        <v>0</v>
      </c>
      <c r="EK1002" s="138">
        <v>2</v>
      </c>
      <c r="EL1002" s="138">
        <v>6</v>
      </c>
      <c r="EM1002" s="138">
        <v>3</v>
      </c>
      <c r="EN1002" s="138"/>
      <c r="EO1002" s="138"/>
      <c r="EP1002" s="138"/>
      <c r="EQ1002" s="138"/>
      <c r="ER1002" s="138"/>
      <c r="ES1002" s="138"/>
      <c r="ET1002" s="138">
        <v>105</v>
      </c>
      <c r="EU1002" s="138">
        <v>153</v>
      </c>
      <c r="EV1002" s="138">
        <v>90</v>
      </c>
      <c r="EW1002" s="138">
        <v>871</v>
      </c>
      <c r="EX1002" s="138">
        <v>1424</v>
      </c>
      <c r="EY1002" s="138">
        <v>42</v>
      </c>
      <c r="EZ1002" s="138">
        <v>15</v>
      </c>
      <c r="FA1002" s="138">
        <v>68</v>
      </c>
      <c r="FB1002" s="138">
        <v>97</v>
      </c>
      <c r="FC1002" s="138">
        <v>503</v>
      </c>
      <c r="FD1002" s="138">
        <v>752</v>
      </c>
      <c r="FE1002" s="138">
        <v>16</v>
      </c>
      <c r="FF1002" s="138"/>
      <c r="FG1002" s="138"/>
      <c r="FH1002" s="138"/>
      <c r="FI1002" s="138"/>
      <c r="FJ1002" s="138"/>
      <c r="FK1002" s="138"/>
      <c r="FL1002" s="86">
        <f t="shared" si="796"/>
        <v>2005.6999999999998</v>
      </c>
      <c r="FM1002" s="138">
        <v>112</v>
      </c>
      <c r="FN1002" s="138">
        <v>20</v>
      </c>
      <c r="FO1002" s="138">
        <v>8960</v>
      </c>
      <c r="FP1002" s="138">
        <v>24000000</v>
      </c>
      <c r="FQ1002" s="142">
        <v>0.52396144447461324</v>
      </c>
      <c r="FR1002" s="142">
        <v>0.44950422257634892</v>
      </c>
      <c r="FS1002" s="142">
        <v>0.95826587884568959</v>
      </c>
      <c r="FT1002" s="138" t="s">
        <v>1371</v>
      </c>
      <c r="FU1002" s="138" t="s">
        <v>1371</v>
      </c>
      <c r="FV1002" s="138" t="s">
        <v>1343</v>
      </c>
      <c r="FW1002" s="138" t="s">
        <v>1341</v>
      </c>
      <c r="FX1002" s="138" t="s">
        <v>1372</v>
      </c>
      <c r="FY1002" s="138" t="s">
        <v>1373</v>
      </c>
      <c r="FZ1002" s="138" t="s">
        <v>1374</v>
      </c>
      <c r="GA1002" s="138" t="s">
        <v>1328</v>
      </c>
      <c r="GB1002" s="138"/>
      <c r="GC1002" s="143"/>
      <c r="GD1002" s="143"/>
      <c r="GE1002" s="143"/>
      <c r="GF1002" s="143"/>
      <c r="GG1002" s="143"/>
      <c r="GH1002" s="143"/>
      <c r="GI1002" s="143"/>
      <c r="GJ1002" s="143"/>
    </row>
    <row r="1003" spans="1:192" hidden="1" x14ac:dyDescent="0.25">
      <c r="A1003" s="144" t="s">
        <v>185</v>
      </c>
      <c r="B1003" s="144" t="s">
        <v>185</v>
      </c>
      <c r="C1003" s="144" t="s">
        <v>185</v>
      </c>
      <c r="D1003" s="133">
        <v>24.698720337930176</v>
      </c>
      <c r="E1003" s="133">
        <v>33.917474521501369</v>
      </c>
      <c r="F1003" s="133">
        <v>32.18347706536683</v>
      </c>
      <c r="G1003" s="136">
        <v>506</v>
      </c>
      <c r="H1003" s="136">
        <v>2883</v>
      </c>
      <c r="I1003" s="136">
        <v>2614</v>
      </c>
      <c r="J1003" s="136">
        <v>6003</v>
      </c>
      <c r="K1003" s="136">
        <v>525</v>
      </c>
      <c r="L1003" s="136">
        <v>3021</v>
      </c>
      <c r="M1003" s="136">
        <v>2955</v>
      </c>
      <c r="N1003" s="136">
        <v>6501</v>
      </c>
      <c r="O1003" s="136">
        <v>989</v>
      </c>
      <c r="P1003" s="138">
        <v>335</v>
      </c>
      <c r="Q1003" s="136">
        <v>498</v>
      </c>
      <c r="R1003" s="95">
        <f t="shared" si="798"/>
        <v>8.2958520739630184E-2</v>
      </c>
      <c r="S1003" s="136">
        <v>6143</v>
      </c>
      <c r="T1003" s="136">
        <v>7880</v>
      </c>
      <c r="U1003" s="136">
        <v>6046</v>
      </c>
      <c r="V1003" s="136">
        <v>8005</v>
      </c>
      <c r="W1003" s="136">
        <v>13926</v>
      </c>
      <c r="X1003" s="136">
        <v>20069</v>
      </c>
      <c r="Y1003" s="137">
        <f t="shared" si="799"/>
        <v>8.546312876444734</v>
      </c>
      <c r="Z1003" s="137">
        <f t="shared" si="800"/>
        <v>38.337563451776653</v>
      </c>
      <c r="AA1003" s="137">
        <f t="shared" si="801"/>
        <v>59.692358584187886</v>
      </c>
      <c r="AB1003" s="137">
        <f t="shared" si="802"/>
        <v>47.60878931495045</v>
      </c>
      <c r="AC1003" s="137">
        <f t="shared" si="803"/>
        <v>35.652000597937118</v>
      </c>
      <c r="AD1003" s="138">
        <v>7296</v>
      </c>
      <c r="AE1003" s="138">
        <v>2437</v>
      </c>
      <c r="AF1003" s="126">
        <v>7804</v>
      </c>
      <c r="AG1003" s="126">
        <v>6126</v>
      </c>
      <c r="AH1003" s="126">
        <v>7746</v>
      </c>
      <c r="AI1003" s="126">
        <v>5820</v>
      </c>
      <c r="AJ1003" s="126">
        <v>1938</v>
      </c>
      <c r="AK1003" s="126">
        <v>1697</v>
      </c>
      <c r="AL1003" s="136">
        <v>245</v>
      </c>
      <c r="AM1003" s="136">
        <v>360</v>
      </c>
      <c r="AN1003" s="136">
        <v>646</v>
      </c>
      <c r="AO1003" s="136">
        <v>2946</v>
      </c>
      <c r="AP1003" s="136">
        <v>2765</v>
      </c>
      <c r="AQ1003" s="136">
        <v>69</v>
      </c>
      <c r="AR1003" s="77">
        <f t="shared" si="788"/>
        <v>6426</v>
      </c>
      <c r="AS1003" s="138">
        <v>394</v>
      </c>
      <c r="AT1003" s="138">
        <v>951</v>
      </c>
      <c r="AU1003" s="138">
        <v>1420</v>
      </c>
      <c r="AV1003" s="139">
        <v>30.703451084190164</v>
      </c>
      <c r="AW1003" s="139">
        <v>39.837278106508876</v>
      </c>
      <c r="AX1003" s="140">
        <v>41.924398625429554</v>
      </c>
      <c r="AY1003" s="141">
        <v>10.545217107411036</v>
      </c>
      <c r="AZ1003" s="141">
        <v>38.259740259740262</v>
      </c>
      <c r="BA1003" s="141">
        <v>65.86304180559118</v>
      </c>
      <c r="BB1003" s="141">
        <v>52.148664343786301</v>
      </c>
      <c r="BC1003" s="141">
        <v>40.362560118386973</v>
      </c>
      <c r="BD1003" s="82">
        <f t="shared" si="789"/>
        <v>2622</v>
      </c>
      <c r="BE1003" s="138">
        <v>247</v>
      </c>
      <c r="BF1003" s="138">
        <v>393</v>
      </c>
      <c r="BG1003" s="138">
        <v>666</v>
      </c>
      <c r="BH1003" s="138">
        <v>2881</v>
      </c>
      <c r="BI1003" s="138">
        <v>3141</v>
      </c>
      <c r="BJ1003" s="138">
        <v>110</v>
      </c>
      <c r="BK1003" s="77">
        <f t="shared" si="790"/>
        <v>6798</v>
      </c>
      <c r="BL1003" s="138">
        <v>240</v>
      </c>
      <c r="BM1003" s="138">
        <v>352</v>
      </c>
      <c r="BN1003" s="138">
        <v>381</v>
      </c>
      <c r="BO1003" s="138">
        <v>628</v>
      </c>
      <c r="BP1003" s="138">
        <v>2830</v>
      </c>
      <c r="BQ1003" s="138">
        <v>3095</v>
      </c>
      <c r="BR1003" s="138">
        <v>110</v>
      </c>
      <c r="BS1003" s="77">
        <f t="shared" si="791"/>
        <v>6663</v>
      </c>
      <c r="BT1003" s="138">
        <v>2</v>
      </c>
      <c r="BU1003" s="138">
        <v>7</v>
      </c>
      <c r="BV1003" s="138">
        <v>5</v>
      </c>
      <c r="BW1003" s="138">
        <v>14</v>
      </c>
      <c r="BX1003" s="138">
        <v>24</v>
      </c>
      <c r="BY1003" s="138">
        <v>37</v>
      </c>
      <c r="BZ1003" s="138">
        <v>0</v>
      </c>
      <c r="CA1003" s="77">
        <f t="shared" si="792"/>
        <v>75</v>
      </c>
      <c r="CB1003" s="138">
        <v>4</v>
      </c>
      <c r="CC1003" s="138"/>
      <c r="CD1003" s="138">
        <v>6</v>
      </c>
      <c r="CE1003" s="138">
        <v>24</v>
      </c>
      <c r="CF1003" s="138">
        <v>18</v>
      </c>
      <c r="CG1003" s="138">
        <v>7</v>
      </c>
      <c r="CH1003" s="138">
        <v>0</v>
      </c>
      <c r="CI1003" s="77">
        <f t="shared" si="793"/>
        <v>49</v>
      </c>
      <c r="CJ1003" s="138"/>
      <c r="CK1003" s="138"/>
      <c r="CL1003" s="138"/>
      <c r="CM1003" s="138"/>
      <c r="CN1003" s="138"/>
      <c r="CO1003" s="138"/>
      <c r="CP1003" s="77">
        <f t="shared" si="794"/>
        <v>0</v>
      </c>
      <c r="CQ1003" s="138">
        <v>1</v>
      </c>
      <c r="CR1003" s="138">
        <v>1</v>
      </c>
      <c r="CS1003" s="138">
        <v>1</v>
      </c>
      <c r="CT1003" s="138">
        <v>0</v>
      </c>
      <c r="CU1003" s="138">
        <v>9</v>
      </c>
      <c r="CV1003" s="138">
        <v>2</v>
      </c>
      <c r="CW1003" s="138">
        <v>0</v>
      </c>
      <c r="CX1003" s="77">
        <f t="shared" si="795"/>
        <v>11</v>
      </c>
      <c r="CY1003" s="138">
        <v>1</v>
      </c>
      <c r="CZ1003" s="138">
        <v>1</v>
      </c>
      <c r="DA1003" s="138">
        <v>0</v>
      </c>
      <c r="DB1003" s="138">
        <v>9</v>
      </c>
      <c r="DC1003" s="138">
        <v>2</v>
      </c>
      <c r="DD1003" s="138">
        <v>0</v>
      </c>
      <c r="DE1003" s="138"/>
      <c r="DF1003" s="138"/>
      <c r="DG1003" s="138"/>
      <c r="DH1003" s="138"/>
      <c r="DI1003" s="138"/>
      <c r="DJ1003" s="138"/>
      <c r="DK1003" s="138"/>
      <c r="DL1003" s="138"/>
      <c r="DM1003" s="138"/>
      <c r="DN1003" s="138"/>
      <c r="DO1003" s="138"/>
      <c r="DP1003" s="138">
        <v>2</v>
      </c>
      <c r="DQ1003" s="138">
        <v>2</v>
      </c>
      <c r="DR1003" s="138">
        <v>12</v>
      </c>
      <c r="DS1003" s="138">
        <v>13</v>
      </c>
      <c r="DT1003" s="138">
        <v>8</v>
      </c>
      <c r="DU1003" s="138">
        <v>0</v>
      </c>
      <c r="DV1003" s="138">
        <v>2</v>
      </c>
      <c r="DW1003" s="138">
        <v>5</v>
      </c>
      <c r="DX1003" s="138">
        <v>14</v>
      </c>
      <c r="DY1003" s="138">
        <v>24</v>
      </c>
      <c r="DZ1003" s="138">
        <v>37</v>
      </c>
      <c r="EA1003" s="138">
        <v>0</v>
      </c>
      <c r="EB1003" s="138"/>
      <c r="EC1003" s="138"/>
      <c r="ED1003" s="138"/>
      <c r="EE1003" s="138"/>
      <c r="EF1003" s="138"/>
      <c r="EG1003" s="138"/>
      <c r="EH1003" s="138">
        <v>2</v>
      </c>
      <c r="EI1003" s="138">
        <v>0</v>
      </c>
      <c r="EJ1003" s="138">
        <v>1</v>
      </c>
      <c r="EK1003" s="138">
        <v>0</v>
      </c>
      <c r="EL1003" s="138">
        <v>3</v>
      </c>
      <c r="EM1003" s="138">
        <v>3</v>
      </c>
      <c r="EN1003" s="138"/>
      <c r="EO1003" s="138"/>
      <c r="EP1003" s="138"/>
      <c r="EQ1003" s="138"/>
      <c r="ER1003" s="138"/>
      <c r="ES1003" s="138"/>
      <c r="ET1003" s="138">
        <v>211</v>
      </c>
      <c r="EU1003" s="138">
        <v>280</v>
      </c>
      <c r="EV1003" s="138">
        <v>286</v>
      </c>
      <c r="EW1003" s="138">
        <v>2054</v>
      </c>
      <c r="EX1003" s="138">
        <v>2360</v>
      </c>
      <c r="EY1003" s="138">
        <v>94</v>
      </c>
      <c r="EZ1003" s="138">
        <v>25</v>
      </c>
      <c r="FA1003" s="138">
        <v>99</v>
      </c>
      <c r="FB1003" s="138">
        <v>329</v>
      </c>
      <c r="FC1003" s="138">
        <v>763</v>
      </c>
      <c r="FD1003" s="138">
        <v>724</v>
      </c>
      <c r="FE1003" s="138">
        <v>13</v>
      </c>
      <c r="FF1003" s="138"/>
      <c r="FG1003" s="138"/>
      <c r="FH1003" s="138"/>
      <c r="FI1003" s="138"/>
      <c r="FJ1003" s="138"/>
      <c r="FK1003" s="138"/>
      <c r="FL1003" s="86">
        <f t="shared" si="796"/>
        <v>2765.1999999999989</v>
      </c>
      <c r="FM1003" s="138">
        <v>153</v>
      </c>
      <c r="FN1003" s="138">
        <v>29</v>
      </c>
      <c r="FO1003" s="138">
        <v>12240</v>
      </c>
      <c r="FP1003" s="138">
        <v>34800000</v>
      </c>
      <c r="FQ1003" s="142">
        <v>0.63419641042704611</v>
      </c>
      <c r="FR1003" s="142">
        <v>0.53751613525139086</v>
      </c>
      <c r="FS1003" s="142">
        <v>1.0464862038312039</v>
      </c>
      <c r="FT1003" s="138" t="s">
        <v>1358</v>
      </c>
      <c r="FU1003" s="138" t="s">
        <v>1355</v>
      </c>
      <c r="FV1003" s="138" t="s">
        <v>1358</v>
      </c>
      <c r="FW1003" s="138" t="s">
        <v>1323</v>
      </c>
      <c r="FX1003" s="138" t="s">
        <v>1359</v>
      </c>
      <c r="FY1003" s="138" t="s">
        <v>1360</v>
      </c>
      <c r="FZ1003" s="138" t="s">
        <v>1361</v>
      </c>
      <c r="GA1003" s="138" t="s">
        <v>1362</v>
      </c>
      <c r="GB1003" s="138"/>
      <c r="GC1003" s="143"/>
      <c r="GD1003" s="143"/>
      <c r="GE1003" s="143"/>
      <c r="GF1003" s="143"/>
      <c r="GG1003" s="143"/>
      <c r="GH1003" s="143"/>
      <c r="GI1003" s="143"/>
      <c r="GJ1003" s="143"/>
    </row>
    <row r="1004" spans="1:192" hidden="1" x14ac:dyDescent="0.25">
      <c r="A1004" s="144" t="s">
        <v>192</v>
      </c>
      <c r="B1004" s="144" t="s">
        <v>192</v>
      </c>
      <c r="C1004" s="144" t="s">
        <v>192</v>
      </c>
      <c r="D1004" s="133">
        <v>33.829666160849776</v>
      </c>
      <c r="E1004" s="133">
        <v>44.870002795638804</v>
      </c>
      <c r="F1004" s="133">
        <v>54.238683127572017</v>
      </c>
      <c r="G1004" s="136">
        <v>357</v>
      </c>
      <c r="H1004" s="136">
        <v>1233</v>
      </c>
      <c r="I1004" s="136">
        <v>2033</v>
      </c>
      <c r="J1004" s="136">
        <v>3623</v>
      </c>
      <c r="K1004" s="136">
        <v>549</v>
      </c>
      <c r="L1004" s="136">
        <v>1210</v>
      </c>
      <c r="M1004" s="136">
        <v>2230</v>
      </c>
      <c r="N1004" s="136">
        <v>3989</v>
      </c>
      <c r="O1004" s="136">
        <v>91</v>
      </c>
      <c r="P1004" s="138">
        <v>532</v>
      </c>
      <c r="Q1004" s="136">
        <v>366</v>
      </c>
      <c r="R1004" s="95">
        <f t="shared" si="798"/>
        <v>0.10102125310516147</v>
      </c>
      <c r="S1004" s="136">
        <v>2741</v>
      </c>
      <c r="T1004" s="136">
        <v>3373</v>
      </c>
      <c r="U1004" s="136">
        <v>2680</v>
      </c>
      <c r="V1004" s="136">
        <v>3478</v>
      </c>
      <c r="W1004" s="136">
        <v>6053</v>
      </c>
      <c r="X1004" s="136">
        <v>8794</v>
      </c>
      <c r="Y1004" s="137">
        <f t="shared" si="799"/>
        <v>20.029186428310837</v>
      </c>
      <c r="Z1004" s="137">
        <f t="shared" si="800"/>
        <v>35.873109991105842</v>
      </c>
      <c r="AA1004" s="137">
        <f t="shared" si="801"/>
        <v>66.75373134328359</v>
      </c>
      <c r="AB1004" s="137">
        <f t="shared" si="802"/>
        <v>49.545679828184369</v>
      </c>
      <c r="AC1004" s="137">
        <f t="shared" si="803"/>
        <v>40.34569024334774</v>
      </c>
      <c r="AD1004" s="138">
        <v>3054</v>
      </c>
      <c r="AE1004" s="138">
        <v>891</v>
      </c>
      <c r="AF1004" s="126">
        <v>3535</v>
      </c>
      <c r="AG1004" s="126">
        <v>2634</v>
      </c>
      <c r="AH1004" s="126">
        <v>3583</v>
      </c>
      <c r="AI1004" s="126">
        <v>2614</v>
      </c>
      <c r="AJ1004" s="126">
        <v>798</v>
      </c>
      <c r="AK1004" s="126">
        <v>824</v>
      </c>
      <c r="AL1004" s="136">
        <v>86</v>
      </c>
      <c r="AM1004" s="136">
        <v>233</v>
      </c>
      <c r="AN1004" s="136">
        <v>461</v>
      </c>
      <c r="AO1004" s="136">
        <v>1362</v>
      </c>
      <c r="AP1004" s="136">
        <v>2169</v>
      </c>
      <c r="AQ1004" s="136">
        <v>115</v>
      </c>
      <c r="AR1004" s="77">
        <f t="shared" si="788"/>
        <v>4107</v>
      </c>
      <c r="AS1004" s="138">
        <v>589</v>
      </c>
      <c r="AT1004" s="138">
        <v>55</v>
      </c>
      <c r="AU1004" s="138">
        <v>164</v>
      </c>
      <c r="AV1004" s="138">
        <v>39.733453806189296</v>
      </c>
      <c r="AW1004" s="138">
        <v>49.076898378551938</v>
      </c>
      <c r="AX1004" s="140">
        <v>65.117172493276982</v>
      </c>
      <c r="AY1004" s="141">
        <v>17.561904761904763</v>
      </c>
      <c r="AZ1004" s="141">
        <v>37.562051847766128</v>
      </c>
      <c r="BA1004" s="141">
        <v>68.561584840654604</v>
      </c>
      <c r="BB1004" s="141">
        <v>52.750035166690111</v>
      </c>
      <c r="BC1004" s="141">
        <v>43.260735566057122</v>
      </c>
      <c r="BD1004" s="82">
        <f t="shared" si="789"/>
        <v>1024</v>
      </c>
      <c r="BE1004" s="138">
        <v>90</v>
      </c>
      <c r="BF1004" s="138">
        <v>273</v>
      </c>
      <c r="BG1004" s="138">
        <v>414</v>
      </c>
      <c r="BH1004" s="138">
        <v>1281</v>
      </c>
      <c r="BI1004" s="138">
        <v>2277</v>
      </c>
      <c r="BJ1004" s="138">
        <v>198</v>
      </c>
      <c r="BK1004" s="77">
        <f t="shared" si="790"/>
        <v>4170</v>
      </c>
      <c r="BL1004" s="138">
        <v>76</v>
      </c>
      <c r="BM1004" s="138">
        <v>187</v>
      </c>
      <c r="BN1004" s="138">
        <v>220</v>
      </c>
      <c r="BO1004" s="138">
        <v>295</v>
      </c>
      <c r="BP1004" s="138">
        <v>1032</v>
      </c>
      <c r="BQ1004" s="138">
        <v>2027</v>
      </c>
      <c r="BR1004" s="138">
        <v>171</v>
      </c>
      <c r="BS1004" s="77">
        <f t="shared" si="791"/>
        <v>3525</v>
      </c>
      <c r="BT1004" s="138">
        <v>4</v>
      </c>
      <c r="BU1004" s="138">
        <v>12</v>
      </c>
      <c r="BV1004" s="138">
        <v>11</v>
      </c>
      <c r="BW1004" s="138">
        <v>21</v>
      </c>
      <c r="BX1004" s="138">
        <v>59</v>
      </c>
      <c r="BY1004" s="138">
        <v>87</v>
      </c>
      <c r="BZ1004" s="138">
        <v>19</v>
      </c>
      <c r="CA1004" s="77">
        <f t="shared" si="792"/>
        <v>186</v>
      </c>
      <c r="CB1004" s="138">
        <v>5</v>
      </c>
      <c r="CC1004" s="138">
        <v>27</v>
      </c>
      <c r="CD1004" s="138">
        <v>26</v>
      </c>
      <c r="CE1004" s="138">
        <v>96</v>
      </c>
      <c r="CF1004" s="138">
        <v>115</v>
      </c>
      <c r="CG1004" s="138">
        <v>93</v>
      </c>
      <c r="CH1004" s="138">
        <v>4</v>
      </c>
      <c r="CI1004" s="77">
        <f t="shared" si="793"/>
        <v>308</v>
      </c>
      <c r="CJ1004" s="138"/>
      <c r="CK1004" s="138"/>
      <c r="CL1004" s="138"/>
      <c r="CM1004" s="138"/>
      <c r="CN1004" s="138"/>
      <c r="CO1004" s="138"/>
      <c r="CP1004" s="77">
        <f t="shared" si="794"/>
        <v>0</v>
      </c>
      <c r="CQ1004" s="138">
        <v>5</v>
      </c>
      <c r="CR1004" s="138">
        <v>7</v>
      </c>
      <c r="CS1004" s="138">
        <v>16</v>
      </c>
      <c r="CT1004" s="138">
        <v>2</v>
      </c>
      <c r="CU1004" s="138">
        <v>75</v>
      </c>
      <c r="CV1004" s="138">
        <v>70</v>
      </c>
      <c r="CW1004" s="138">
        <v>4</v>
      </c>
      <c r="CX1004" s="77">
        <f t="shared" si="795"/>
        <v>151</v>
      </c>
      <c r="CY1004" s="138">
        <v>5</v>
      </c>
      <c r="CZ1004" s="138">
        <v>16</v>
      </c>
      <c r="DA1004" s="138">
        <v>2</v>
      </c>
      <c r="DB1004" s="138">
        <v>75</v>
      </c>
      <c r="DC1004" s="138">
        <v>70</v>
      </c>
      <c r="DD1004" s="138">
        <v>4</v>
      </c>
      <c r="DE1004" s="138"/>
      <c r="DF1004" s="138"/>
      <c r="DG1004" s="138"/>
      <c r="DH1004" s="138"/>
      <c r="DI1004" s="138"/>
      <c r="DJ1004" s="138"/>
      <c r="DK1004" s="138"/>
      <c r="DL1004" s="138"/>
      <c r="DM1004" s="138"/>
      <c r="DN1004" s="138"/>
      <c r="DO1004" s="138"/>
      <c r="DP1004" s="138">
        <v>1</v>
      </c>
      <c r="DQ1004" s="138">
        <v>1</v>
      </c>
      <c r="DR1004" s="138">
        <v>8</v>
      </c>
      <c r="DS1004" s="138">
        <v>9</v>
      </c>
      <c r="DT1004" s="138">
        <v>1</v>
      </c>
      <c r="DU1004" s="138">
        <v>0</v>
      </c>
      <c r="DV1004" s="138">
        <v>2</v>
      </c>
      <c r="DW1004" s="138">
        <v>3</v>
      </c>
      <c r="DX1004" s="138">
        <v>0</v>
      </c>
      <c r="DY1004" s="138">
        <v>6</v>
      </c>
      <c r="DZ1004" s="138">
        <v>31</v>
      </c>
      <c r="EA1004" s="138">
        <v>7</v>
      </c>
      <c r="EB1004" s="138">
        <v>2</v>
      </c>
      <c r="EC1004" s="138">
        <v>8</v>
      </c>
      <c r="ED1004" s="138">
        <v>21</v>
      </c>
      <c r="EE1004" s="138">
        <v>53</v>
      </c>
      <c r="EF1004" s="138">
        <v>56</v>
      </c>
      <c r="EG1004" s="138">
        <v>12</v>
      </c>
      <c r="EH1004" s="138">
        <v>1</v>
      </c>
      <c r="EI1004" s="138">
        <v>0</v>
      </c>
      <c r="EJ1004" s="138">
        <v>1</v>
      </c>
      <c r="EK1004" s="138">
        <v>1</v>
      </c>
      <c r="EL1004" s="138">
        <v>1</v>
      </c>
      <c r="EM1004" s="138">
        <v>1</v>
      </c>
      <c r="EN1004" s="138"/>
      <c r="EO1004" s="138"/>
      <c r="EP1004" s="138"/>
      <c r="EQ1004" s="138"/>
      <c r="ER1004" s="138"/>
      <c r="ES1004" s="138"/>
      <c r="ET1004" s="138">
        <v>57</v>
      </c>
      <c r="EU1004" s="138">
        <v>122</v>
      </c>
      <c r="EV1004" s="138">
        <v>19</v>
      </c>
      <c r="EW1004" s="138">
        <v>359</v>
      </c>
      <c r="EX1004" s="138">
        <v>1254</v>
      </c>
      <c r="EY1004" s="138">
        <v>106</v>
      </c>
      <c r="EZ1004" s="138">
        <v>17</v>
      </c>
      <c r="FA1004" s="138">
        <v>97</v>
      </c>
      <c r="FB1004" s="138">
        <v>267</v>
      </c>
      <c r="FC1004" s="138">
        <v>663</v>
      </c>
      <c r="FD1004" s="138">
        <v>771</v>
      </c>
      <c r="FE1004" s="138">
        <v>64</v>
      </c>
      <c r="FF1004" s="138"/>
      <c r="FG1004" s="138"/>
      <c r="FH1004" s="138"/>
      <c r="FI1004" s="138"/>
      <c r="FJ1004" s="138"/>
      <c r="FK1004" s="138"/>
      <c r="FL1004" s="86">
        <f t="shared" si="796"/>
        <v>636.89999999999964</v>
      </c>
      <c r="FM1004" s="138">
        <v>56</v>
      </c>
      <c r="FN1004" s="138">
        <v>9</v>
      </c>
      <c r="FO1004" s="138">
        <v>4480</v>
      </c>
      <c r="FP1004" s="138">
        <v>10800000</v>
      </c>
      <c r="FQ1004" s="142">
        <v>0.2787810367493867</v>
      </c>
      <c r="FR1004" s="142">
        <v>0.1756191638084145</v>
      </c>
      <c r="FS1004" s="142">
        <v>0.26407170836715238</v>
      </c>
      <c r="FT1004" s="138" t="s">
        <v>1365</v>
      </c>
      <c r="FU1004" s="138" t="s">
        <v>1340</v>
      </c>
      <c r="FV1004" s="138" t="s">
        <v>1341</v>
      </c>
      <c r="FW1004" s="138" t="s">
        <v>1382</v>
      </c>
      <c r="FX1004" s="138" t="s">
        <v>1396</v>
      </c>
      <c r="FY1004" s="138" t="s">
        <v>1362</v>
      </c>
      <c r="FZ1004" s="138" t="s">
        <v>1352</v>
      </c>
      <c r="GA1004" s="138" t="s">
        <v>1393</v>
      </c>
      <c r="GB1004" s="138"/>
      <c r="GC1004" s="143"/>
      <c r="GD1004" s="143"/>
      <c r="GE1004" s="143"/>
      <c r="GF1004" s="143"/>
      <c r="GG1004" s="143"/>
      <c r="GH1004" s="143"/>
      <c r="GI1004" s="143"/>
      <c r="GJ1004" s="143"/>
    </row>
    <row r="1005" spans="1:192" hidden="1" x14ac:dyDescent="0.25">
      <c r="A1005" s="144" t="s">
        <v>201</v>
      </c>
      <c r="B1005" s="144" t="s">
        <v>201</v>
      </c>
      <c r="C1005" s="144" t="s">
        <v>201</v>
      </c>
      <c r="D1005" s="133">
        <v>40.0371017023134</v>
      </c>
      <c r="E1005" s="133">
        <v>54.267994124367561</v>
      </c>
      <c r="F1005" s="133">
        <v>71.275906735751292</v>
      </c>
      <c r="G1005" s="136">
        <v>344</v>
      </c>
      <c r="H1005" s="136">
        <v>1124</v>
      </c>
      <c r="I1005" s="136">
        <v>2421</v>
      </c>
      <c r="J1005" s="136">
        <v>3889</v>
      </c>
      <c r="K1005" s="136">
        <v>372</v>
      </c>
      <c r="L1005" s="136">
        <v>1150</v>
      </c>
      <c r="M1005" s="136">
        <v>2654</v>
      </c>
      <c r="N1005" s="136">
        <v>4176</v>
      </c>
      <c r="O1005" s="136">
        <v>31</v>
      </c>
      <c r="P1005" s="138">
        <v>1004</v>
      </c>
      <c r="Q1005" s="136">
        <v>287</v>
      </c>
      <c r="R1005" s="95">
        <f t="shared" si="798"/>
        <v>7.3797891488814604E-2</v>
      </c>
      <c r="S1005" s="136">
        <v>2287</v>
      </c>
      <c r="T1005" s="136">
        <v>3001</v>
      </c>
      <c r="U1005" s="136">
        <v>2176</v>
      </c>
      <c r="V1005" s="136">
        <v>2961</v>
      </c>
      <c r="W1005" s="136">
        <v>5177</v>
      </c>
      <c r="X1005" s="136">
        <v>7464</v>
      </c>
      <c r="Y1005" s="137">
        <f t="shared" si="799"/>
        <v>16.265850459116745</v>
      </c>
      <c r="Z1005" s="137">
        <f t="shared" si="800"/>
        <v>38.320559813395533</v>
      </c>
      <c r="AA1005" s="137">
        <f t="shared" si="801"/>
        <v>77.251838235294116</v>
      </c>
      <c r="AB1005" s="137">
        <f t="shared" si="802"/>
        <v>54.684180027042686</v>
      </c>
      <c r="AC1005" s="137">
        <f t="shared" si="803"/>
        <v>42.912647374062161</v>
      </c>
      <c r="AD1005" s="138">
        <v>2346</v>
      </c>
      <c r="AE1005" s="138">
        <v>495</v>
      </c>
      <c r="AF1005" s="126">
        <v>2937</v>
      </c>
      <c r="AG1005" s="126">
        <v>2318</v>
      </c>
      <c r="AH1005" s="126">
        <v>2967</v>
      </c>
      <c r="AI1005" s="126">
        <v>2238</v>
      </c>
      <c r="AJ1005" s="126">
        <v>784</v>
      </c>
      <c r="AK1005" s="126">
        <v>629</v>
      </c>
      <c r="AL1005" s="136">
        <v>127</v>
      </c>
      <c r="AM1005" s="136">
        <v>248</v>
      </c>
      <c r="AN1005" s="136">
        <v>417</v>
      </c>
      <c r="AO1005" s="136">
        <v>1187</v>
      </c>
      <c r="AP1005" s="136">
        <v>2289</v>
      </c>
      <c r="AQ1005" s="136">
        <v>406</v>
      </c>
      <c r="AR1005" s="77">
        <f t="shared" si="788"/>
        <v>4299</v>
      </c>
      <c r="AS1005" s="138">
        <v>1026</v>
      </c>
      <c r="AT1005" s="138">
        <v>33</v>
      </c>
      <c r="AU1005" s="138">
        <v>110</v>
      </c>
      <c r="AV1005" s="138">
        <v>43.674939951961569</v>
      </c>
      <c r="AW1005" s="138">
        <v>55.039506648679904</v>
      </c>
      <c r="AX1005" s="140">
        <v>75.011235955056179</v>
      </c>
      <c r="AY1005" s="141">
        <v>18.09110629067245</v>
      </c>
      <c r="AZ1005" s="141">
        <v>40.047233468286095</v>
      </c>
      <c r="BA1005" s="141">
        <v>79.947403024326107</v>
      </c>
      <c r="BB1005" s="141">
        <v>60.256410256410255</v>
      </c>
      <c r="BC1005" s="141">
        <v>48.562146552761398</v>
      </c>
      <c r="BD1005" s="82">
        <f t="shared" si="789"/>
        <v>590</v>
      </c>
      <c r="BE1005" s="138">
        <v>128</v>
      </c>
      <c r="BF1005" s="138">
        <v>262</v>
      </c>
      <c r="BG1005" s="138">
        <v>376</v>
      </c>
      <c r="BH1005" s="138">
        <v>1149</v>
      </c>
      <c r="BI1005" s="138">
        <v>2328</v>
      </c>
      <c r="BJ1005" s="138">
        <v>503</v>
      </c>
      <c r="BK1005" s="77">
        <f t="shared" si="790"/>
        <v>4356</v>
      </c>
      <c r="BL1005" s="138">
        <v>117</v>
      </c>
      <c r="BM1005" s="138">
        <v>218</v>
      </c>
      <c r="BN1005" s="138">
        <v>234</v>
      </c>
      <c r="BO1005" s="138">
        <v>320</v>
      </c>
      <c r="BP1005" s="138">
        <v>1027</v>
      </c>
      <c r="BQ1005" s="138">
        <v>2215</v>
      </c>
      <c r="BR1005" s="138">
        <v>478</v>
      </c>
      <c r="BS1005" s="77">
        <f t="shared" si="791"/>
        <v>4040</v>
      </c>
      <c r="BT1005" s="138">
        <v>6</v>
      </c>
      <c r="BU1005" s="138">
        <v>24</v>
      </c>
      <c r="BV1005" s="138">
        <v>21</v>
      </c>
      <c r="BW1005" s="138">
        <v>38</v>
      </c>
      <c r="BX1005" s="138">
        <v>82</v>
      </c>
      <c r="BY1005" s="138">
        <v>101</v>
      </c>
      <c r="BZ1005" s="138">
        <v>25</v>
      </c>
      <c r="CA1005" s="77">
        <f t="shared" si="792"/>
        <v>246</v>
      </c>
      <c r="CB1005" s="138">
        <v>2</v>
      </c>
      <c r="CC1005" s="138">
        <v>4</v>
      </c>
      <c r="CD1005" s="138">
        <v>4</v>
      </c>
      <c r="CE1005" s="138">
        <v>15</v>
      </c>
      <c r="CF1005" s="138">
        <v>15</v>
      </c>
      <c r="CG1005" s="138">
        <v>4</v>
      </c>
      <c r="CH1005" s="138">
        <v>0</v>
      </c>
      <c r="CI1005" s="77">
        <f t="shared" si="793"/>
        <v>34</v>
      </c>
      <c r="CJ1005" s="138"/>
      <c r="CK1005" s="138"/>
      <c r="CL1005" s="138"/>
      <c r="CM1005" s="138"/>
      <c r="CN1005" s="138"/>
      <c r="CO1005" s="138"/>
      <c r="CP1005" s="77">
        <f t="shared" si="794"/>
        <v>0</v>
      </c>
      <c r="CQ1005" s="138">
        <v>3</v>
      </c>
      <c r="CR1005" s="138">
        <v>2</v>
      </c>
      <c r="CS1005" s="138">
        <v>3</v>
      </c>
      <c r="CT1005" s="138">
        <v>3</v>
      </c>
      <c r="CU1005" s="138">
        <v>25</v>
      </c>
      <c r="CV1005" s="138">
        <v>8</v>
      </c>
      <c r="CW1005" s="138">
        <v>0</v>
      </c>
      <c r="CX1005" s="77">
        <f t="shared" si="795"/>
        <v>36</v>
      </c>
      <c r="CY1005" s="138">
        <v>3</v>
      </c>
      <c r="CZ1005" s="138">
        <v>3</v>
      </c>
      <c r="DA1005" s="138">
        <v>3</v>
      </c>
      <c r="DB1005" s="138">
        <v>25</v>
      </c>
      <c r="DC1005" s="138">
        <v>8</v>
      </c>
      <c r="DD1005" s="138">
        <v>0</v>
      </c>
      <c r="DE1005" s="138"/>
      <c r="DF1005" s="138"/>
      <c r="DG1005" s="138"/>
      <c r="DH1005" s="138"/>
      <c r="DI1005" s="138"/>
      <c r="DJ1005" s="138"/>
      <c r="DK1005" s="138"/>
      <c r="DL1005" s="138"/>
      <c r="DM1005" s="138"/>
      <c r="DN1005" s="138"/>
      <c r="DO1005" s="138"/>
      <c r="DP1005" s="138">
        <v>1</v>
      </c>
      <c r="DQ1005" s="138">
        <v>3</v>
      </c>
      <c r="DR1005" s="138">
        <v>0</v>
      </c>
      <c r="DS1005" s="138">
        <v>6</v>
      </c>
      <c r="DT1005" s="138">
        <v>13</v>
      </c>
      <c r="DU1005" s="138">
        <v>20</v>
      </c>
      <c r="DV1005" s="138">
        <v>2</v>
      </c>
      <c r="DW1005" s="138">
        <v>6</v>
      </c>
      <c r="DX1005" s="138">
        <v>11</v>
      </c>
      <c r="DY1005" s="138">
        <v>15</v>
      </c>
      <c r="DZ1005" s="138">
        <v>34</v>
      </c>
      <c r="EA1005" s="138">
        <v>13</v>
      </c>
      <c r="EB1005" s="138">
        <v>4</v>
      </c>
      <c r="EC1005" s="138">
        <v>15</v>
      </c>
      <c r="ED1005" s="138">
        <v>27</v>
      </c>
      <c r="EE1005" s="138">
        <v>67</v>
      </c>
      <c r="EF1005" s="138">
        <v>67</v>
      </c>
      <c r="EG1005" s="138">
        <v>12</v>
      </c>
      <c r="EH1005" s="138">
        <v>2</v>
      </c>
      <c r="EI1005" s="138">
        <v>2</v>
      </c>
      <c r="EJ1005" s="138">
        <v>0</v>
      </c>
      <c r="EK1005" s="138">
        <v>0</v>
      </c>
      <c r="EL1005" s="138">
        <v>1</v>
      </c>
      <c r="EM1005" s="138">
        <v>2</v>
      </c>
      <c r="EN1005" s="138"/>
      <c r="EO1005" s="138"/>
      <c r="EP1005" s="138"/>
      <c r="EQ1005" s="138"/>
      <c r="ER1005" s="138"/>
      <c r="ES1005" s="138"/>
      <c r="ET1005" s="138">
        <v>99</v>
      </c>
      <c r="EU1005" s="138">
        <v>155</v>
      </c>
      <c r="EV1005" s="138">
        <v>80</v>
      </c>
      <c r="EW1005" s="138">
        <v>518</v>
      </c>
      <c r="EX1005" s="138">
        <v>1609</v>
      </c>
      <c r="EY1005" s="138">
        <v>350</v>
      </c>
      <c r="EZ1005" s="138">
        <v>15</v>
      </c>
      <c r="FA1005" s="138">
        <v>74</v>
      </c>
      <c r="FB1005" s="138">
        <v>240</v>
      </c>
      <c r="FC1005" s="138">
        <v>503</v>
      </c>
      <c r="FD1005" s="138">
        <v>592</v>
      </c>
      <c r="FE1005" s="138">
        <v>106</v>
      </c>
      <c r="FF1005" s="138"/>
      <c r="FG1005" s="138"/>
      <c r="FH1005" s="138"/>
      <c r="FI1005" s="138"/>
      <c r="FJ1005" s="138"/>
      <c r="FK1005" s="138"/>
      <c r="FL1005" s="86">
        <f t="shared" si="796"/>
        <v>0</v>
      </c>
      <c r="FM1005" s="138">
        <v>34</v>
      </c>
      <c r="FN1005" s="138">
        <v>5</v>
      </c>
      <c r="FO1005" s="138">
        <v>2720</v>
      </c>
      <c r="FP1005" s="138">
        <v>6000000</v>
      </c>
      <c r="FQ1005" s="142">
        <v>0.21292862090353079</v>
      </c>
      <c r="FR1005" s="142">
        <v>0.11034894929631754</v>
      </c>
      <c r="FS1005" s="142">
        <v>0.12166097473475253</v>
      </c>
      <c r="FT1005" s="138" t="s">
        <v>1386</v>
      </c>
      <c r="FU1005" s="138" t="s">
        <v>1386</v>
      </c>
      <c r="FV1005" s="138" t="s">
        <v>1385</v>
      </c>
      <c r="FW1005" s="138" t="s">
        <v>1383</v>
      </c>
      <c r="FX1005" s="138" t="s">
        <v>1382</v>
      </c>
      <c r="FY1005" s="138" t="s">
        <v>1349</v>
      </c>
      <c r="FZ1005" s="138" t="s">
        <v>1364</v>
      </c>
      <c r="GA1005" s="138" t="s">
        <v>1364</v>
      </c>
      <c r="GB1005" s="138"/>
      <c r="GC1005" s="143"/>
      <c r="GD1005" s="143"/>
      <c r="GE1005" s="143"/>
      <c r="GF1005" s="143"/>
      <c r="GG1005" s="143"/>
      <c r="GH1005" s="143"/>
      <c r="GI1005" s="143"/>
      <c r="GJ1005" s="143"/>
    </row>
    <row r="1006" spans="1:192" hidden="1" x14ac:dyDescent="0.25">
      <c r="A1006" s="144" t="s">
        <v>210</v>
      </c>
      <c r="B1006" s="144" t="s">
        <v>210</v>
      </c>
      <c r="C1006" s="144" t="s">
        <v>210</v>
      </c>
      <c r="D1006" s="133">
        <v>30.215733982157339</v>
      </c>
      <c r="E1006" s="133">
        <v>40.794136792111665</v>
      </c>
      <c r="F1006" s="133">
        <v>48.04890184092686</v>
      </c>
      <c r="G1006" s="136">
        <v>3414</v>
      </c>
      <c r="H1006" s="136">
        <v>13562</v>
      </c>
      <c r="I1006" s="136">
        <v>20784</v>
      </c>
      <c r="J1006" s="136">
        <v>37760</v>
      </c>
      <c r="K1006" s="136">
        <v>4095</v>
      </c>
      <c r="L1006" s="136">
        <v>13640</v>
      </c>
      <c r="M1006" s="136">
        <v>24425</v>
      </c>
      <c r="N1006" s="136">
        <v>42160</v>
      </c>
      <c r="O1006" s="136">
        <v>1137</v>
      </c>
      <c r="P1006" s="138">
        <v>5906</v>
      </c>
      <c r="Q1006" s="136">
        <v>4400</v>
      </c>
      <c r="R1006" s="95">
        <f t="shared" si="798"/>
        <v>0.11652542372881355</v>
      </c>
      <c r="S1006" s="136">
        <v>30475</v>
      </c>
      <c r="T1006" s="136">
        <v>40768</v>
      </c>
      <c r="U1006" s="136">
        <v>30753</v>
      </c>
      <c r="V1006" s="136">
        <v>40943</v>
      </c>
      <c r="W1006" s="136">
        <v>71521</v>
      </c>
      <c r="X1006" s="136">
        <v>101996</v>
      </c>
      <c r="Y1006" s="137">
        <f t="shared" si="799"/>
        <v>13.437243642329779</v>
      </c>
      <c r="Z1006" s="137">
        <f t="shared" si="800"/>
        <v>33.45761381475667</v>
      </c>
      <c r="AA1006" s="137">
        <f t="shared" si="801"/>
        <v>63.915715539947328</v>
      </c>
      <c r="AB1006" s="137">
        <f t="shared" si="802"/>
        <v>46.554158918359647</v>
      </c>
      <c r="AC1006" s="137">
        <f t="shared" si="803"/>
        <v>36.659280756108082</v>
      </c>
      <c r="AD1006" s="138">
        <v>38225</v>
      </c>
      <c r="AE1006" s="138">
        <v>11097</v>
      </c>
      <c r="AF1006" s="126">
        <v>40964</v>
      </c>
      <c r="AG1006" s="126">
        <v>32691</v>
      </c>
      <c r="AH1006" s="126">
        <v>40423</v>
      </c>
      <c r="AI1006" s="126">
        <v>30873</v>
      </c>
      <c r="AJ1006" s="126">
        <v>10357</v>
      </c>
      <c r="AK1006" s="126">
        <v>9243</v>
      </c>
      <c r="AL1006" s="136">
        <v>723</v>
      </c>
      <c r="AM1006" s="136">
        <v>1971</v>
      </c>
      <c r="AN1006" s="136">
        <v>3707</v>
      </c>
      <c r="AO1006" s="136">
        <v>13960</v>
      </c>
      <c r="AP1006" s="136">
        <v>24286</v>
      </c>
      <c r="AQ1006" s="136">
        <v>1406</v>
      </c>
      <c r="AR1006" s="77">
        <f t="shared" si="788"/>
        <v>43359</v>
      </c>
      <c r="AS1006" s="138">
        <v>7147</v>
      </c>
      <c r="AT1006" s="138">
        <v>752</v>
      </c>
      <c r="AU1006" s="138">
        <v>2788</v>
      </c>
      <c r="AV1006" s="138">
        <v>34.741396678595073</v>
      </c>
      <c r="AW1006" s="138">
        <v>45.434849459059009</v>
      </c>
      <c r="AX1006" s="140">
        <v>60.076452104052613</v>
      </c>
      <c r="AY1006" s="141">
        <v>11.339512404025573</v>
      </c>
      <c r="AZ1006" s="141">
        <v>34.322523541415684</v>
      </c>
      <c r="BA1006" s="141">
        <v>67.019918591488235</v>
      </c>
      <c r="BB1006" s="141">
        <v>50.839497761339302</v>
      </c>
      <c r="BC1006" s="141">
        <v>39.599418538861272</v>
      </c>
      <c r="BD1006" s="82">
        <f t="shared" si="789"/>
        <v>13404</v>
      </c>
      <c r="BE1006" s="138">
        <v>750</v>
      </c>
      <c r="BF1006" s="138">
        <v>2598</v>
      </c>
      <c r="BG1006" s="138">
        <v>3605</v>
      </c>
      <c r="BH1006" s="138">
        <v>13542</v>
      </c>
      <c r="BI1006" s="138">
        <v>25220</v>
      </c>
      <c r="BJ1006" s="138">
        <v>2149</v>
      </c>
      <c r="BK1006" s="77">
        <f t="shared" si="790"/>
        <v>44516</v>
      </c>
      <c r="BL1006" s="138">
        <v>511</v>
      </c>
      <c r="BM1006" s="138">
        <v>1111</v>
      </c>
      <c r="BN1006" s="138">
        <v>1700</v>
      </c>
      <c r="BO1006" s="138">
        <v>1707</v>
      </c>
      <c r="BP1006" s="138">
        <v>9244</v>
      </c>
      <c r="BQ1006" s="138">
        <v>20740</v>
      </c>
      <c r="BR1006" s="138">
        <v>1819</v>
      </c>
      <c r="BS1006" s="77">
        <f t="shared" si="791"/>
        <v>33510</v>
      </c>
      <c r="BT1006" s="138">
        <v>152</v>
      </c>
      <c r="BU1006" s="138">
        <v>645</v>
      </c>
      <c r="BV1006" s="138">
        <v>626</v>
      </c>
      <c r="BW1006" s="138">
        <v>1189</v>
      </c>
      <c r="BX1006" s="138">
        <v>2938</v>
      </c>
      <c r="BY1006" s="138">
        <v>3341</v>
      </c>
      <c r="BZ1006" s="138">
        <v>274</v>
      </c>
      <c r="CA1006" s="77">
        <f t="shared" si="792"/>
        <v>7742</v>
      </c>
      <c r="CB1006" s="138">
        <v>46</v>
      </c>
      <c r="CC1006" s="138">
        <v>191</v>
      </c>
      <c r="CD1006" s="138">
        <v>176</v>
      </c>
      <c r="CE1006" s="138">
        <v>562</v>
      </c>
      <c r="CF1006" s="138">
        <v>705</v>
      </c>
      <c r="CG1006" s="138">
        <v>604</v>
      </c>
      <c r="CH1006" s="138">
        <v>36</v>
      </c>
      <c r="CI1006" s="77">
        <f t="shared" si="793"/>
        <v>1907</v>
      </c>
      <c r="CJ1006" s="138"/>
      <c r="CK1006" s="138"/>
      <c r="CL1006" s="138"/>
      <c r="CM1006" s="138"/>
      <c r="CN1006" s="138"/>
      <c r="CO1006" s="138"/>
      <c r="CP1006" s="77">
        <f t="shared" si="794"/>
        <v>0</v>
      </c>
      <c r="CQ1006" s="138">
        <v>59</v>
      </c>
      <c r="CR1006" s="138">
        <v>24</v>
      </c>
      <c r="CS1006" s="138">
        <v>96</v>
      </c>
      <c r="CT1006" s="138">
        <v>147</v>
      </c>
      <c r="CU1006" s="138">
        <v>655</v>
      </c>
      <c r="CV1006" s="138">
        <v>535</v>
      </c>
      <c r="CW1006" s="138">
        <v>20</v>
      </c>
      <c r="CX1006" s="77">
        <f t="shared" si="795"/>
        <v>1357</v>
      </c>
      <c r="CY1006" s="138">
        <v>30</v>
      </c>
      <c r="CZ1006" s="138">
        <v>43</v>
      </c>
      <c r="DA1006" s="138">
        <v>15</v>
      </c>
      <c r="DB1006" s="138">
        <v>323</v>
      </c>
      <c r="DC1006" s="138">
        <v>224</v>
      </c>
      <c r="DD1006" s="138">
        <v>4</v>
      </c>
      <c r="DE1006" s="138"/>
      <c r="DF1006" s="138"/>
      <c r="DG1006" s="138"/>
      <c r="DH1006" s="138"/>
      <c r="DI1006" s="138"/>
      <c r="DJ1006" s="138"/>
      <c r="DK1006" s="138">
        <v>24</v>
      </c>
      <c r="DL1006" s="138">
        <v>97</v>
      </c>
      <c r="DM1006" s="138">
        <v>152</v>
      </c>
      <c r="DN1006" s="138">
        <v>79</v>
      </c>
      <c r="DO1006" s="138">
        <v>0</v>
      </c>
      <c r="DP1006" s="138">
        <v>14</v>
      </c>
      <c r="DQ1006" s="138">
        <v>37</v>
      </c>
      <c r="DR1006" s="138">
        <v>156</v>
      </c>
      <c r="DS1006" s="138">
        <v>233</v>
      </c>
      <c r="DT1006" s="138">
        <v>182</v>
      </c>
      <c r="DU1006" s="138">
        <v>16</v>
      </c>
      <c r="DV1006" s="138">
        <v>38</v>
      </c>
      <c r="DW1006" s="138">
        <v>148</v>
      </c>
      <c r="DX1006" s="138">
        <v>64</v>
      </c>
      <c r="DY1006" s="138">
        <v>645</v>
      </c>
      <c r="DZ1006" s="138">
        <v>1359</v>
      </c>
      <c r="EA1006" s="138">
        <v>140</v>
      </c>
      <c r="EB1006" s="138">
        <v>113</v>
      </c>
      <c r="EC1006" s="138">
        <v>476</v>
      </c>
      <c r="ED1006" s="138">
        <v>1124</v>
      </c>
      <c r="EE1006" s="138">
        <v>2288</v>
      </c>
      <c r="EF1006" s="138">
        <v>1973</v>
      </c>
      <c r="EG1006" s="138">
        <v>133</v>
      </c>
      <c r="EH1006" s="138">
        <v>3</v>
      </c>
      <c r="EI1006" s="138">
        <v>0</v>
      </c>
      <c r="EJ1006" s="138">
        <v>3</v>
      </c>
      <c r="EK1006" s="138">
        <v>11</v>
      </c>
      <c r="EL1006" s="138">
        <v>37</v>
      </c>
      <c r="EM1006" s="138">
        <v>22</v>
      </c>
      <c r="EN1006" s="138">
        <v>1</v>
      </c>
      <c r="EO1006" s="138">
        <v>2</v>
      </c>
      <c r="EP1006" s="138">
        <v>1</v>
      </c>
      <c r="EQ1006" s="138">
        <v>5</v>
      </c>
      <c r="ER1006" s="138">
        <v>9</v>
      </c>
      <c r="ES1006" s="138">
        <v>1</v>
      </c>
      <c r="ET1006" s="138">
        <v>441</v>
      </c>
      <c r="EU1006" s="138">
        <v>1119</v>
      </c>
      <c r="EV1006" s="138">
        <v>432</v>
      </c>
      <c r="EW1006" s="138">
        <v>4997</v>
      </c>
      <c r="EX1006" s="138">
        <v>14522</v>
      </c>
      <c r="EY1006" s="138">
        <v>1249</v>
      </c>
      <c r="EZ1006" s="138">
        <v>53</v>
      </c>
      <c r="FA1006" s="138">
        <v>544</v>
      </c>
      <c r="FB1006" s="138">
        <v>1116</v>
      </c>
      <c r="FC1006" s="138">
        <v>4003</v>
      </c>
      <c r="FD1006" s="138">
        <v>5999</v>
      </c>
      <c r="FE1006" s="138">
        <v>532</v>
      </c>
      <c r="FF1006" s="138">
        <v>5</v>
      </c>
      <c r="FG1006" s="138">
        <v>29</v>
      </c>
      <c r="FH1006" s="138">
        <v>35</v>
      </c>
      <c r="FI1006" s="138">
        <v>180</v>
      </c>
      <c r="FJ1006" s="138">
        <v>232</v>
      </c>
      <c r="FK1006" s="138">
        <v>16</v>
      </c>
      <c r="FL1006" s="86">
        <f t="shared" si="796"/>
        <v>9503.1999999999971</v>
      </c>
      <c r="FM1006" s="138">
        <v>833</v>
      </c>
      <c r="FN1006" s="138">
        <v>160</v>
      </c>
      <c r="FO1006" s="138">
        <v>66640</v>
      </c>
      <c r="FP1006" s="138">
        <v>192000000</v>
      </c>
      <c r="FQ1006" s="142">
        <v>0.31055623412110667</v>
      </c>
      <c r="FR1006" s="142">
        <v>0.2462452146105982</v>
      </c>
      <c r="FS1006" s="142">
        <v>0.39482727021249703</v>
      </c>
      <c r="FT1006" s="138" t="s">
        <v>1372</v>
      </c>
      <c r="FU1006" s="138" t="s">
        <v>1333</v>
      </c>
      <c r="FV1006" s="138" t="s">
        <v>1366</v>
      </c>
      <c r="FW1006" s="138" t="s">
        <v>1398</v>
      </c>
      <c r="FX1006" s="138" t="s">
        <v>1361</v>
      </c>
      <c r="FY1006" s="138" t="s">
        <v>1372</v>
      </c>
      <c r="FZ1006" s="138" t="s">
        <v>1348</v>
      </c>
      <c r="GA1006" s="138" t="s">
        <v>1373</v>
      </c>
      <c r="GB1006" s="138"/>
      <c r="GC1006" s="143"/>
      <c r="GD1006" s="143"/>
      <c r="GE1006" s="143"/>
      <c r="GF1006" s="143"/>
      <c r="GG1006" s="143"/>
      <c r="GH1006" s="143"/>
      <c r="GI1006" s="143"/>
      <c r="GJ1006" s="143"/>
    </row>
    <row r="1007" spans="1:192" hidden="1" x14ac:dyDescent="0.25">
      <c r="A1007" s="144" t="s">
        <v>227</v>
      </c>
      <c r="B1007" s="144" t="s">
        <v>227</v>
      </c>
      <c r="C1007" s="144" t="s">
        <v>227</v>
      </c>
      <c r="D1007" s="133">
        <v>36.983627204030228</v>
      </c>
      <c r="E1007" s="133">
        <v>49.516908212560381</v>
      </c>
      <c r="F1007" s="133">
        <v>63.031766672859</v>
      </c>
      <c r="G1007" s="136">
        <v>543</v>
      </c>
      <c r="H1007" s="136">
        <v>1937</v>
      </c>
      <c r="I1007" s="136">
        <v>3527</v>
      </c>
      <c r="J1007" s="136">
        <v>6007</v>
      </c>
      <c r="K1007" s="136">
        <v>784</v>
      </c>
      <c r="L1007" s="136">
        <v>1893</v>
      </c>
      <c r="M1007" s="136">
        <v>4085</v>
      </c>
      <c r="N1007" s="136">
        <v>6762</v>
      </c>
      <c r="O1007" s="136">
        <v>108</v>
      </c>
      <c r="P1007" s="138">
        <v>1190</v>
      </c>
      <c r="Q1007" s="136">
        <v>755</v>
      </c>
      <c r="R1007" s="95">
        <f t="shared" si="798"/>
        <v>0.1256866988513401</v>
      </c>
      <c r="S1007" s="136">
        <v>4172</v>
      </c>
      <c r="T1007" s="136">
        <v>5173</v>
      </c>
      <c r="U1007" s="136">
        <v>4027</v>
      </c>
      <c r="V1007" s="136">
        <v>5393</v>
      </c>
      <c r="W1007" s="136">
        <v>9200</v>
      </c>
      <c r="X1007" s="136">
        <v>13372</v>
      </c>
      <c r="Y1007" s="137">
        <f t="shared" si="799"/>
        <v>18.791946308724832</v>
      </c>
      <c r="Z1007" s="137">
        <f t="shared" si="800"/>
        <v>36.59385269669437</v>
      </c>
      <c r="AA1007" s="137">
        <f t="shared" si="801"/>
        <v>74.57164142041222</v>
      </c>
      <c r="AB1007" s="137">
        <f t="shared" si="802"/>
        <v>53.217391304347828</v>
      </c>
      <c r="AC1007" s="137">
        <f t="shared" si="803"/>
        <v>42.476817230032907</v>
      </c>
      <c r="AD1007" s="138">
        <v>4304</v>
      </c>
      <c r="AE1007" s="138">
        <v>1024</v>
      </c>
      <c r="AF1007" s="126">
        <v>5515</v>
      </c>
      <c r="AG1007" s="126">
        <v>4373</v>
      </c>
      <c r="AH1007" s="126">
        <v>5495</v>
      </c>
      <c r="AI1007" s="126">
        <v>3845</v>
      </c>
      <c r="AJ1007" s="126">
        <v>1393</v>
      </c>
      <c r="AK1007" s="126">
        <v>1210</v>
      </c>
      <c r="AL1007" s="136">
        <v>158</v>
      </c>
      <c r="AM1007" s="136">
        <v>330</v>
      </c>
      <c r="AN1007" s="136">
        <v>831</v>
      </c>
      <c r="AO1007" s="136">
        <v>1995</v>
      </c>
      <c r="AP1007" s="136">
        <v>3753</v>
      </c>
      <c r="AQ1007" s="136">
        <v>334</v>
      </c>
      <c r="AR1007" s="77">
        <f t="shared" si="788"/>
        <v>6913</v>
      </c>
      <c r="AS1007" s="138">
        <v>1290</v>
      </c>
      <c r="AT1007" s="138">
        <v>75</v>
      </c>
      <c r="AU1007" s="138">
        <v>215</v>
      </c>
      <c r="AV1007" s="138">
        <v>41.09779272036252</v>
      </c>
      <c r="AW1007" s="138">
        <v>51.427344923803389</v>
      </c>
      <c r="AX1007" s="140">
        <v>72.933507170795309</v>
      </c>
      <c r="AY1007" s="141">
        <v>19.042163153070575</v>
      </c>
      <c r="AZ1007" s="141">
        <v>36.385190589093561</v>
      </c>
      <c r="BA1007" s="141">
        <v>77.274464831804281</v>
      </c>
      <c r="BB1007" s="141">
        <v>56.350909939337377</v>
      </c>
      <c r="BC1007" s="141">
        <v>45.553418661714964</v>
      </c>
      <c r="BD1007" s="82">
        <f t="shared" si="789"/>
        <v>1195</v>
      </c>
      <c r="BE1007" s="138">
        <v>162</v>
      </c>
      <c r="BF1007" s="138">
        <v>411</v>
      </c>
      <c r="BG1007" s="138">
        <v>729</v>
      </c>
      <c r="BH1007" s="138">
        <v>1918</v>
      </c>
      <c r="BI1007" s="138">
        <v>3719</v>
      </c>
      <c r="BJ1007" s="138">
        <v>496</v>
      </c>
      <c r="BK1007" s="77">
        <f t="shared" si="790"/>
        <v>6862</v>
      </c>
      <c r="BL1007" s="138">
        <v>136</v>
      </c>
      <c r="BM1007" s="138">
        <v>251</v>
      </c>
      <c r="BN1007" s="138">
        <v>339</v>
      </c>
      <c r="BO1007" s="138">
        <v>509</v>
      </c>
      <c r="BP1007" s="138">
        <v>1631</v>
      </c>
      <c r="BQ1007" s="138">
        <v>3441</v>
      </c>
      <c r="BR1007" s="138">
        <v>454</v>
      </c>
      <c r="BS1007" s="77">
        <f t="shared" si="791"/>
        <v>6035</v>
      </c>
      <c r="BT1007" s="138">
        <v>9</v>
      </c>
      <c r="BU1007" s="138">
        <v>35</v>
      </c>
      <c r="BV1007" s="138">
        <v>26</v>
      </c>
      <c r="BW1007" s="138">
        <v>37</v>
      </c>
      <c r="BX1007" s="138">
        <v>83</v>
      </c>
      <c r="BY1007" s="138">
        <v>156</v>
      </c>
      <c r="BZ1007" s="138">
        <v>41</v>
      </c>
      <c r="CA1007" s="77">
        <f t="shared" si="792"/>
        <v>317</v>
      </c>
      <c r="CB1007" s="138">
        <v>15</v>
      </c>
      <c r="CC1007" s="138">
        <v>43</v>
      </c>
      <c r="CD1007" s="138">
        <v>44</v>
      </c>
      <c r="CE1007" s="138">
        <v>179</v>
      </c>
      <c r="CF1007" s="138">
        <v>189</v>
      </c>
      <c r="CG1007" s="138">
        <v>109</v>
      </c>
      <c r="CH1007" s="138">
        <v>1</v>
      </c>
      <c r="CI1007" s="77">
        <f t="shared" si="793"/>
        <v>478</v>
      </c>
      <c r="CJ1007" s="138"/>
      <c r="CK1007" s="138"/>
      <c r="CL1007" s="138"/>
      <c r="CM1007" s="138"/>
      <c r="CN1007" s="138"/>
      <c r="CO1007" s="138"/>
      <c r="CP1007" s="77">
        <f t="shared" si="794"/>
        <v>0</v>
      </c>
      <c r="CQ1007" s="138">
        <v>2</v>
      </c>
      <c r="CR1007" s="138">
        <v>1</v>
      </c>
      <c r="CS1007" s="138">
        <v>2</v>
      </c>
      <c r="CT1007" s="138">
        <v>4</v>
      </c>
      <c r="CU1007" s="138">
        <v>15</v>
      </c>
      <c r="CV1007" s="138">
        <v>13</v>
      </c>
      <c r="CW1007" s="138">
        <v>0</v>
      </c>
      <c r="CX1007" s="77">
        <f t="shared" si="795"/>
        <v>32</v>
      </c>
      <c r="CY1007" s="138">
        <v>2</v>
      </c>
      <c r="CZ1007" s="138">
        <v>2</v>
      </c>
      <c r="DA1007" s="138">
        <v>4</v>
      </c>
      <c r="DB1007" s="138">
        <v>15</v>
      </c>
      <c r="DC1007" s="138">
        <v>13</v>
      </c>
      <c r="DD1007" s="138">
        <v>0</v>
      </c>
      <c r="DE1007" s="138"/>
      <c r="DF1007" s="138"/>
      <c r="DG1007" s="138"/>
      <c r="DH1007" s="138"/>
      <c r="DI1007" s="138"/>
      <c r="DJ1007" s="138"/>
      <c r="DK1007" s="138"/>
      <c r="DL1007" s="138"/>
      <c r="DM1007" s="138"/>
      <c r="DN1007" s="138"/>
      <c r="DO1007" s="138"/>
      <c r="DP1007" s="138">
        <v>3</v>
      </c>
      <c r="DQ1007" s="138">
        <v>11</v>
      </c>
      <c r="DR1007" s="138">
        <v>41</v>
      </c>
      <c r="DS1007" s="138">
        <v>79</v>
      </c>
      <c r="DT1007" s="138">
        <v>64</v>
      </c>
      <c r="DU1007" s="138">
        <v>8</v>
      </c>
      <c r="DV1007" s="138">
        <v>5</v>
      </c>
      <c r="DW1007" s="138">
        <v>18</v>
      </c>
      <c r="DX1007" s="138">
        <v>14</v>
      </c>
      <c r="DY1007" s="138">
        <v>52</v>
      </c>
      <c r="DZ1007" s="138">
        <v>130</v>
      </c>
      <c r="EA1007" s="138">
        <v>39</v>
      </c>
      <c r="EB1007" s="138">
        <v>3</v>
      </c>
      <c r="EC1007" s="138">
        <v>6</v>
      </c>
      <c r="ED1007" s="138">
        <v>14</v>
      </c>
      <c r="EE1007" s="138">
        <v>23</v>
      </c>
      <c r="EF1007" s="138">
        <v>19</v>
      </c>
      <c r="EG1007" s="138">
        <v>1</v>
      </c>
      <c r="EH1007" s="138"/>
      <c r="EI1007" s="138"/>
      <c r="EJ1007" s="138"/>
      <c r="EK1007" s="138"/>
      <c r="EL1007" s="138"/>
      <c r="EM1007" s="138"/>
      <c r="EN1007" s="138">
        <v>1</v>
      </c>
      <c r="EO1007" s="138">
        <v>2</v>
      </c>
      <c r="EP1007" s="138">
        <v>9</v>
      </c>
      <c r="EQ1007" s="138">
        <v>8</v>
      </c>
      <c r="ER1007" s="138">
        <v>7</v>
      </c>
      <c r="ES1007" s="138">
        <v>1</v>
      </c>
      <c r="ET1007" s="138">
        <v>111</v>
      </c>
      <c r="EU1007" s="138">
        <v>183</v>
      </c>
      <c r="EV1007" s="138">
        <v>57</v>
      </c>
      <c r="EW1007" s="138">
        <v>548</v>
      </c>
      <c r="EX1007" s="138">
        <v>2193</v>
      </c>
      <c r="EY1007" s="138">
        <v>304</v>
      </c>
      <c r="EZ1007" s="138">
        <v>22</v>
      </c>
      <c r="FA1007" s="138">
        <v>145</v>
      </c>
      <c r="FB1007" s="138">
        <v>411</v>
      </c>
      <c r="FC1007" s="138">
        <v>1004</v>
      </c>
      <c r="FD1007" s="138">
        <v>1184</v>
      </c>
      <c r="FE1007" s="138">
        <v>142</v>
      </c>
      <c r="FF1007" s="138"/>
      <c r="FG1007" s="138"/>
      <c r="FH1007" s="138"/>
      <c r="FI1007" s="138"/>
      <c r="FJ1007" s="138"/>
      <c r="FK1007" s="138"/>
      <c r="FL1007" s="86">
        <f t="shared" si="796"/>
        <v>381</v>
      </c>
      <c r="FM1007" s="138">
        <v>71</v>
      </c>
      <c r="FN1007" s="138">
        <v>11</v>
      </c>
      <c r="FO1007" s="138">
        <v>5680</v>
      </c>
      <c r="FP1007" s="138">
        <v>13200000</v>
      </c>
      <c r="FQ1007" s="142">
        <v>0.23171852264265896</v>
      </c>
      <c r="FR1007" s="142">
        <v>0.13801349828710618</v>
      </c>
      <c r="FS1007" s="142">
        <v>0.22596063716357928</v>
      </c>
      <c r="FT1007" s="138" t="s">
        <v>1330</v>
      </c>
      <c r="FU1007" s="138" t="s">
        <v>1399</v>
      </c>
      <c r="FV1007" s="138" t="s">
        <v>1386</v>
      </c>
      <c r="FW1007" s="138" t="s">
        <v>1355</v>
      </c>
      <c r="FX1007" s="138" t="s">
        <v>1384</v>
      </c>
      <c r="FY1007" s="138" t="s">
        <v>1383</v>
      </c>
      <c r="FZ1007" s="138" t="s">
        <v>1394</v>
      </c>
      <c r="GA1007" s="138" t="s">
        <v>1375</v>
      </c>
      <c r="GB1007" s="138"/>
      <c r="GC1007" s="143"/>
      <c r="GD1007" s="143"/>
      <c r="GE1007" s="143"/>
      <c r="GF1007" s="143"/>
      <c r="GG1007" s="143"/>
      <c r="GH1007" s="143"/>
      <c r="GI1007" s="143"/>
      <c r="GJ1007" s="143"/>
    </row>
    <row r="1008" spans="1:192" hidden="1" x14ac:dyDescent="0.25">
      <c r="A1008" s="144" t="s">
        <v>237</v>
      </c>
      <c r="B1008" s="144" t="s">
        <v>237</v>
      </c>
      <c r="C1008" s="144" t="s">
        <v>237</v>
      </c>
      <c r="D1008" s="133">
        <v>35.923958624545712</v>
      </c>
      <c r="E1008" s="133">
        <v>46.450939457202509</v>
      </c>
      <c r="F1008" s="133">
        <v>51.280991735537185</v>
      </c>
      <c r="G1008" s="136">
        <v>345</v>
      </c>
      <c r="H1008" s="136">
        <v>984</v>
      </c>
      <c r="I1008" s="136">
        <v>1269</v>
      </c>
      <c r="J1008" s="136">
        <v>2598</v>
      </c>
      <c r="K1008" s="136">
        <v>340</v>
      </c>
      <c r="L1008" s="136">
        <v>838</v>
      </c>
      <c r="M1008" s="136">
        <v>1330</v>
      </c>
      <c r="N1008" s="136">
        <v>2508</v>
      </c>
      <c r="O1008" s="136">
        <v>62</v>
      </c>
      <c r="P1008" s="138">
        <v>320</v>
      </c>
      <c r="Q1008" s="136">
        <v>-90</v>
      </c>
      <c r="R1008" s="95">
        <f t="shared" si="798"/>
        <v>-3.4642032332563508E-2</v>
      </c>
      <c r="S1008" s="136">
        <v>1702</v>
      </c>
      <c r="T1008" s="136">
        <v>2226</v>
      </c>
      <c r="U1008" s="136">
        <v>1600</v>
      </c>
      <c r="V1008" s="136">
        <v>2160</v>
      </c>
      <c r="W1008" s="136">
        <v>3826</v>
      </c>
      <c r="X1008" s="136">
        <v>5528</v>
      </c>
      <c r="Y1008" s="137">
        <f t="shared" si="799"/>
        <v>19.9764982373678</v>
      </c>
      <c r="Z1008" s="137">
        <f t="shared" si="800"/>
        <v>37.646001796945193</v>
      </c>
      <c r="AA1008" s="137">
        <f t="shared" si="801"/>
        <v>67</v>
      </c>
      <c r="AB1008" s="137">
        <f t="shared" si="802"/>
        <v>49.921589127025612</v>
      </c>
      <c r="AC1008" s="137">
        <f t="shared" si="803"/>
        <v>40.701881331403762</v>
      </c>
      <c r="AD1008" s="138">
        <v>1916</v>
      </c>
      <c r="AE1008" s="138">
        <v>528</v>
      </c>
      <c r="AF1008" s="126">
        <v>2194</v>
      </c>
      <c r="AG1008" s="126">
        <v>1721</v>
      </c>
      <c r="AH1008" s="126">
        <v>2189</v>
      </c>
      <c r="AI1008" s="126">
        <v>1636</v>
      </c>
      <c r="AJ1008" s="126">
        <v>559</v>
      </c>
      <c r="AK1008" s="126">
        <v>456</v>
      </c>
      <c r="AL1008" s="136">
        <v>62</v>
      </c>
      <c r="AM1008" s="136">
        <v>137</v>
      </c>
      <c r="AN1008" s="136">
        <v>319</v>
      </c>
      <c r="AO1008" s="136">
        <v>849</v>
      </c>
      <c r="AP1008" s="136">
        <v>1396</v>
      </c>
      <c r="AQ1008" s="136">
        <v>63</v>
      </c>
      <c r="AR1008" s="77">
        <f t="shared" si="788"/>
        <v>2627</v>
      </c>
      <c r="AS1008" s="138">
        <v>397</v>
      </c>
      <c r="AT1008" s="138">
        <v>28</v>
      </c>
      <c r="AU1008" s="138">
        <v>109</v>
      </c>
      <c r="AV1008" s="138">
        <v>40.158472897532867</v>
      </c>
      <c r="AW1008" s="138">
        <v>49.623474422227993</v>
      </c>
      <c r="AX1008" s="140">
        <v>65.677179962894243</v>
      </c>
      <c r="AY1008" s="141">
        <v>18.742655699177437</v>
      </c>
      <c r="AZ1008" s="141">
        <v>38.003581020590872</v>
      </c>
      <c r="BA1008" s="141">
        <v>69.085173501577287</v>
      </c>
      <c r="BB1008" s="141">
        <v>53.492027846395686</v>
      </c>
      <c r="BC1008" s="141">
        <v>43.883021933387489</v>
      </c>
      <c r="BD1008" s="82">
        <f t="shared" si="789"/>
        <v>662</v>
      </c>
      <c r="BE1008" s="138">
        <v>61</v>
      </c>
      <c r="BF1008" s="138">
        <v>154</v>
      </c>
      <c r="BG1008" s="138">
        <v>310</v>
      </c>
      <c r="BH1008" s="138">
        <v>805</v>
      </c>
      <c r="BI1008" s="138">
        <v>1467</v>
      </c>
      <c r="BJ1008" s="138">
        <v>104</v>
      </c>
      <c r="BK1008" s="77">
        <f t="shared" si="790"/>
        <v>2686</v>
      </c>
      <c r="BL1008" s="138">
        <v>56</v>
      </c>
      <c r="BM1008" s="138">
        <v>119</v>
      </c>
      <c r="BN1008" s="138">
        <v>140</v>
      </c>
      <c r="BO1008" s="138">
        <v>286</v>
      </c>
      <c r="BP1008" s="138">
        <v>734</v>
      </c>
      <c r="BQ1008" s="138">
        <v>1390</v>
      </c>
      <c r="BR1008" s="138">
        <v>100</v>
      </c>
      <c r="BS1008" s="77">
        <f t="shared" si="791"/>
        <v>2510</v>
      </c>
      <c r="BT1008" s="138">
        <v>3</v>
      </c>
      <c r="BU1008" s="138">
        <v>10</v>
      </c>
      <c r="BV1008" s="138">
        <v>9</v>
      </c>
      <c r="BW1008" s="138">
        <v>21</v>
      </c>
      <c r="BX1008" s="138">
        <v>31</v>
      </c>
      <c r="BY1008" s="138">
        <v>41</v>
      </c>
      <c r="BZ1008" s="138">
        <v>3</v>
      </c>
      <c r="CA1008" s="77">
        <f t="shared" si="792"/>
        <v>96</v>
      </c>
      <c r="CB1008" s="138">
        <v>1</v>
      </c>
      <c r="CC1008" s="138">
        <v>6</v>
      </c>
      <c r="CD1008" s="138">
        <v>3</v>
      </c>
      <c r="CE1008" s="138">
        <v>3</v>
      </c>
      <c r="CF1008" s="138">
        <v>18</v>
      </c>
      <c r="CG1008" s="138">
        <v>21</v>
      </c>
      <c r="CH1008" s="138">
        <v>1</v>
      </c>
      <c r="CI1008" s="77">
        <f t="shared" si="793"/>
        <v>43</v>
      </c>
      <c r="CJ1008" s="138"/>
      <c r="CK1008" s="138"/>
      <c r="CL1008" s="138"/>
      <c r="CM1008" s="138"/>
      <c r="CN1008" s="138"/>
      <c r="CO1008" s="138"/>
      <c r="CP1008" s="77">
        <f t="shared" si="794"/>
        <v>0</v>
      </c>
      <c r="CQ1008" s="138">
        <v>1</v>
      </c>
      <c r="CR1008" s="138">
        <v>2</v>
      </c>
      <c r="CS1008" s="138">
        <v>2</v>
      </c>
      <c r="CT1008" s="138">
        <v>0</v>
      </c>
      <c r="CU1008" s="138">
        <v>22</v>
      </c>
      <c r="CV1008" s="138">
        <v>15</v>
      </c>
      <c r="CW1008" s="138">
        <v>0</v>
      </c>
      <c r="CX1008" s="77">
        <f t="shared" si="795"/>
        <v>37</v>
      </c>
      <c r="CY1008" s="138">
        <v>1</v>
      </c>
      <c r="CZ1008" s="138">
        <v>2</v>
      </c>
      <c r="DA1008" s="138">
        <v>0</v>
      </c>
      <c r="DB1008" s="138">
        <v>22</v>
      </c>
      <c r="DC1008" s="138">
        <v>15</v>
      </c>
      <c r="DD1008" s="138">
        <v>0</v>
      </c>
      <c r="DE1008" s="138"/>
      <c r="DF1008" s="138"/>
      <c r="DG1008" s="138"/>
      <c r="DH1008" s="138"/>
      <c r="DI1008" s="138"/>
      <c r="DJ1008" s="138"/>
      <c r="DK1008" s="138"/>
      <c r="DL1008" s="138"/>
      <c r="DM1008" s="138"/>
      <c r="DN1008" s="138"/>
      <c r="DO1008" s="138"/>
      <c r="DP1008" s="138">
        <v>1</v>
      </c>
      <c r="DQ1008" s="138">
        <v>4</v>
      </c>
      <c r="DR1008" s="138">
        <v>7</v>
      </c>
      <c r="DS1008" s="138">
        <v>21</v>
      </c>
      <c r="DT1008" s="138">
        <v>31</v>
      </c>
      <c r="DU1008" s="138">
        <v>3</v>
      </c>
      <c r="DV1008" s="138">
        <v>2</v>
      </c>
      <c r="DW1008" s="138">
        <v>7</v>
      </c>
      <c r="DX1008" s="138">
        <v>16</v>
      </c>
      <c r="DY1008" s="138">
        <v>30</v>
      </c>
      <c r="DZ1008" s="138">
        <v>39</v>
      </c>
      <c r="EA1008" s="138">
        <v>2</v>
      </c>
      <c r="EB1008" s="138">
        <v>1</v>
      </c>
      <c r="EC1008" s="138">
        <v>2</v>
      </c>
      <c r="ED1008" s="138">
        <v>5</v>
      </c>
      <c r="EE1008" s="138">
        <v>1</v>
      </c>
      <c r="EF1008" s="138">
        <v>2</v>
      </c>
      <c r="EG1008" s="138">
        <v>1</v>
      </c>
      <c r="EH1008" s="138"/>
      <c r="EI1008" s="138"/>
      <c r="EJ1008" s="138"/>
      <c r="EK1008" s="138"/>
      <c r="EL1008" s="138"/>
      <c r="EM1008" s="138"/>
      <c r="EN1008" s="138"/>
      <c r="EO1008" s="138"/>
      <c r="EP1008" s="138"/>
      <c r="EQ1008" s="138"/>
      <c r="ER1008" s="138"/>
      <c r="ES1008" s="138"/>
      <c r="ET1008" s="138">
        <v>42</v>
      </c>
      <c r="EU1008" s="138">
        <v>62</v>
      </c>
      <c r="EV1008" s="138">
        <v>39</v>
      </c>
      <c r="EW1008" s="138">
        <v>217</v>
      </c>
      <c r="EX1008" s="138">
        <v>738</v>
      </c>
      <c r="EY1008" s="138">
        <v>59</v>
      </c>
      <c r="EZ1008" s="138">
        <v>13</v>
      </c>
      <c r="FA1008" s="138">
        <v>74</v>
      </c>
      <c r="FB1008" s="138">
        <v>240</v>
      </c>
      <c r="FC1008" s="138">
        <v>496</v>
      </c>
      <c r="FD1008" s="138">
        <v>621</v>
      </c>
      <c r="FE1008" s="138">
        <v>38</v>
      </c>
      <c r="FF1008" s="138"/>
      <c r="FG1008" s="138"/>
      <c r="FH1008" s="138"/>
      <c r="FI1008" s="138"/>
      <c r="FJ1008" s="138"/>
      <c r="FK1008" s="138"/>
      <c r="FL1008" s="86">
        <f t="shared" si="796"/>
        <v>341.5</v>
      </c>
      <c r="FM1008" s="138">
        <v>32</v>
      </c>
      <c r="FN1008" s="138">
        <v>3</v>
      </c>
      <c r="FO1008" s="138">
        <v>2560</v>
      </c>
      <c r="FP1008" s="138">
        <v>3600000</v>
      </c>
      <c r="FQ1008" s="142">
        <v>0.22155306969437383</v>
      </c>
      <c r="FR1008" s="142">
        <v>0.15158118374937221</v>
      </c>
      <c r="FS1008" s="142">
        <v>0.34718871775839688</v>
      </c>
      <c r="FT1008" s="138" t="s">
        <v>1399</v>
      </c>
      <c r="FU1008" s="138" t="s">
        <v>1330</v>
      </c>
      <c r="FV1008" s="138" t="s">
        <v>1374</v>
      </c>
      <c r="FW1008" s="138" t="s">
        <v>1364</v>
      </c>
      <c r="FX1008" s="138" t="s">
        <v>1369</v>
      </c>
      <c r="FY1008" s="138" t="s">
        <v>1329</v>
      </c>
      <c r="FZ1008" s="138" t="s">
        <v>1351</v>
      </c>
      <c r="GA1008" s="138" t="s">
        <v>1391</v>
      </c>
      <c r="GB1008" s="138"/>
      <c r="GC1008" s="143"/>
      <c r="GD1008" s="143"/>
      <c r="GE1008" s="143"/>
      <c r="GF1008" s="143"/>
      <c r="GG1008" s="143"/>
      <c r="GH1008" s="143"/>
      <c r="GI1008" s="143"/>
      <c r="GJ1008" s="143"/>
    </row>
    <row r="1009" spans="1:192" hidden="1" x14ac:dyDescent="0.25">
      <c r="A1009" s="144" t="s">
        <v>249</v>
      </c>
      <c r="B1009" s="144" t="s">
        <v>249</v>
      </c>
      <c r="C1009" s="144" t="s">
        <v>249</v>
      </c>
      <c r="D1009" s="133">
        <v>29.621907144842925</v>
      </c>
      <c r="E1009" s="133">
        <v>39.765881708652792</v>
      </c>
      <c r="F1009" s="133">
        <v>50.613786591123699</v>
      </c>
      <c r="G1009" s="136">
        <v>584</v>
      </c>
      <c r="H1009" s="136">
        <v>2057</v>
      </c>
      <c r="I1009" s="136">
        <v>3840</v>
      </c>
      <c r="J1009" s="136">
        <v>6481</v>
      </c>
      <c r="K1009" s="136">
        <v>643</v>
      </c>
      <c r="L1009" s="136">
        <v>2163</v>
      </c>
      <c r="M1009" s="136">
        <v>4303</v>
      </c>
      <c r="N1009" s="136">
        <v>7109</v>
      </c>
      <c r="O1009" s="136">
        <v>181</v>
      </c>
      <c r="P1009" s="138">
        <v>1063</v>
      </c>
      <c r="Q1009" s="136">
        <v>628</v>
      </c>
      <c r="R1009" s="95">
        <f t="shared" si="798"/>
        <v>9.6898626755130376E-2</v>
      </c>
      <c r="S1009" s="136">
        <v>5173</v>
      </c>
      <c r="T1009" s="136">
        <v>6711</v>
      </c>
      <c r="U1009" s="136">
        <v>5413</v>
      </c>
      <c r="V1009" s="136">
        <v>7057</v>
      </c>
      <c r="W1009" s="136">
        <v>12124</v>
      </c>
      <c r="X1009" s="136">
        <v>17297</v>
      </c>
      <c r="Y1009" s="137">
        <f t="shared" si="799"/>
        <v>12.429924608544365</v>
      </c>
      <c r="Z1009" s="137">
        <f t="shared" si="800"/>
        <v>32.230666070630306</v>
      </c>
      <c r="AA1009" s="137">
        <f t="shared" si="801"/>
        <v>63.199704415296509</v>
      </c>
      <c r="AB1009" s="137">
        <f t="shared" si="802"/>
        <v>46.057406796436815</v>
      </c>
      <c r="AC1009" s="137">
        <f t="shared" si="803"/>
        <v>36.000462507949358</v>
      </c>
      <c r="AD1009" s="138">
        <v>6540</v>
      </c>
      <c r="AE1009" s="138">
        <v>1992</v>
      </c>
      <c r="AF1009" s="126">
        <v>6685</v>
      </c>
      <c r="AG1009" s="126">
        <v>5247</v>
      </c>
      <c r="AH1009" s="126">
        <v>6637</v>
      </c>
      <c r="AI1009" s="126">
        <v>5016</v>
      </c>
      <c r="AJ1009" s="126">
        <v>1627</v>
      </c>
      <c r="AK1009" s="126">
        <v>1554</v>
      </c>
      <c r="AL1009" s="136">
        <v>198</v>
      </c>
      <c r="AM1009" s="136">
        <v>347</v>
      </c>
      <c r="AN1009" s="136">
        <v>777</v>
      </c>
      <c r="AO1009" s="136">
        <v>2305</v>
      </c>
      <c r="AP1009" s="136">
        <v>4035</v>
      </c>
      <c r="AQ1009" s="136">
        <v>277</v>
      </c>
      <c r="AR1009" s="77">
        <f t="shared" si="788"/>
        <v>7394</v>
      </c>
      <c r="AS1009" s="138">
        <v>1209</v>
      </c>
      <c r="AT1009" s="138">
        <v>109</v>
      </c>
      <c r="AU1009" s="138">
        <v>332</v>
      </c>
      <c r="AV1009" s="138">
        <v>36.324660832794976</v>
      </c>
      <c r="AW1009" s="138">
        <v>45.884948243678942</v>
      </c>
      <c r="AX1009" s="140">
        <v>61.985617259288851</v>
      </c>
      <c r="AY1009" s="141">
        <v>14.825414997137951</v>
      </c>
      <c r="AZ1009" s="141">
        <v>33.997050147492622</v>
      </c>
      <c r="BA1009" s="141">
        <v>65.959328028293541</v>
      </c>
      <c r="BB1009" s="141">
        <v>49.985257260799052</v>
      </c>
      <c r="BC1009" s="141">
        <v>40.187164353698094</v>
      </c>
      <c r="BD1009" s="82">
        <f t="shared" si="789"/>
        <v>2167</v>
      </c>
      <c r="BE1009" s="138">
        <v>194</v>
      </c>
      <c r="BF1009" s="138">
        <v>431</v>
      </c>
      <c r="BG1009" s="138">
        <v>728</v>
      </c>
      <c r="BH1009" s="138">
        <v>2178</v>
      </c>
      <c r="BI1009" s="138">
        <v>4137</v>
      </c>
      <c r="BJ1009" s="138">
        <v>439</v>
      </c>
      <c r="BK1009" s="77">
        <f t="shared" si="790"/>
        <v>7482</v>
      </c>
      <c r="BL1009" s="138">
        <v>175</v>
      </c>
      <c r="BM1009" s="138">
        <v>286</v>
      </c>
      <c r="BN1009" s="138">
        <v>373</v>
      </c>
      <c r="BO1009" s="138">
        <v>533</v>
      </c>
      <c r="BP1009" s="138">
        <v>1791</v>
      </c>
      <c r="BQ1009" s="138">
        <v>3804</v>
      </c>
      <c r="BR1009" s="138">
        <v>405</v>
      </c>
      <c r="BS1009" s="77">
        <f t="shared" si="791"/>
        <v>6533</v>
      </c>
      <c r="BT1009" s="138">
        <v>6</v>
      </c>
      <c r="BU1009" s="138">
        <v>20</v>
      </c>
      <c r="BV1009" s="138">
        <v>17</v>
      </c>
      <c r="BW1009" s="138">
        <v>27</v>
      </c>
      <c r="BX1009" s="138">
        <v>114</v>
      </c>
      <c r="BY1009" s="138">
        <v>143</v>
      </c>
      <c r="BZ1009" s="138">
        <v>19</v>
      </c>
      <c r="CA1009" s="77">
        <f t="shared" si="792"/>
        <v>303</v>
      </c>
      <c r="CB1009" s="138">
        <v>9</v>
      </c>
      <c r="CC1009" s="138">
        <v>38</v>
      </c>
      <c r="CD1009" s="138">
        <v>35</v>
      </c>
      <c r="CE1009" s="138">
        <v>156</v>
      </c>
      <c r="CF1009" s="138">
        <v>217</v>
      </c>
      <c r="CG1009" s="138">
        <v>158</v>
      </c>
      <c r="CH1009" s="138">
        <v>14</v>
      </c>
      <c r="CI1009" s="77">
        <f t="shared" si="793"/>
        <v>545</v>
      </c>
      <c r="CJ1009" s="138"/>
      <c r="CK1009" s="138"/>
      <c r="CL1009" s="138"/>
      <c r="CM1009" s="138"/>
      <c r="CN1009" s="138"/>
      <c r="CO1009" s="138"/>
      <c r="CP1009" s="77">
        <f t="shared" si="794"/>
        <v>0</v>
      </c>
      <c r="CQ1009" s="138">
        <v>4</v>
      </c>
      <c r="CR1009" s="138">
        <v>3</v>
      </c>
      <c r="CS1009" s="138">
        <v>6</v>
      </c>
      <c r="CT1009" s="138">
        <v>12</v>
      </c>
      <c r="CU1009" s="138">
        <v>56</v>
      </c>
      <c r="CV1009" s="138">
        <v>32</v>
      </c>
      <c r="CW1009" s="138">
        <v>1</v>
      </c>
      <c r="CX1009" s="77">
        <f t="shared" si="795"/>
        <v>101</v>
      </c>
      <c r="CY1009" s="138">
        <v>4</v>
      </c>
      <c r="CZ1009" s="138">
        <v>6</v>
      </c>
      <c r="DA1009" s="138">
        <v>12</v>
      </c>
      <c r="DB1009" s="138">
        <v>56</v>
      </c>
      <c r="DC1009" s="138">
        <v>32</v>
      </c>
      <c r="DD1009" s="138">
        <v>1</v>
      </c>
      <c r="DE1009" s="138"/>
      <c r="DF1009" s="138"/>
      <c r="DG1009" s="138"/>
      <c r="DH1009" s="138"/>
      <c r="DI1009" s="138"/>
      <c r="DJ1009" s="138"/>
      <c r="DK1009" s="138"/>
      <c r="DL1009" s="138"/>
      <c r="DM1009" s="138"/>
      <c r="DN1009" s="138"/>
      <c r="DO1009" s="138"/>
      <c r="DP1009" s="138">
        <v>4</v>
      </c>
      <c r="DQ1009" s="138">
        <v>12</v>
      </c>
      <c r="DR1009" s="138">
        <v>18</v>
      </c>
      <c r="DS1009" s="138">
        <v>95</v>
      </c>
      <c r="DT1009" s="138">
        <v>102</v>
      </c>
      <c r="DU1009" s="138">
        <v>6</v>
      </c>
      <c r="DV1009" s="138">
        <v>3</v>
      </c>
      <c r="DW1009" s="138">
        <v>3</v>
      </c>
      <c r="DX1009" s="138">
        <v>1</v>
      </c>
      <c r="DY1009" s="138">
        <v>25</v>
      </c>
      <c r="DZ1009" s="138">
        <v>21</v>
      </c>
      <c r="EA1009" s="138">
        <v>4</v>
      </c>
      <c r="EB1009" s="138">
        <v>3</v>
      </c>
      <c r="EC1009" s="138">
        <v>14</v>
      </c>
      <c r="ED1009" s="138">
        <v>26</v>
      </c>
      <c r="EE1009" s="138">
        <v>89</v>
      </c>
      <c r="EF1009" s="138">
        <v>122</v>
      </c>
      <c r="EG1009" s="138">
        <v>15</v>
      </c>
      <c r="EH1009" s="138">
        <v>2</v>
      </c>
      <c r="EI1009" s="138">
        <v>3</v>
      </c>
      <c r="EJ1009" s="138">
        <v>0</v>
      </c>
      <c r="EK1009" s="138">
        <v>3</v>
      </c>
      <c r="EL1009" s="138">
        <v>9</v>
      </c>
      <c r="EM1009" s="138">
        <v>4</v>
      </c>
      <c r="EN1009" s="138"/>
      <c r="EO1009" s="138"/>
      <c r="EP1009" s="138"/>
      <c r="EQ1009" s="138"/>
      <c r="ER1009" s="138"/>
      <c r="ES1009" s="138"/>
      <c r="ET1009" s="138">
        <v>150</v>
      </c>
      <c r="EU1009" s="138">
        <v>239</v>
      </c>
      <c r="EV1009" s="138">
        <v>148</v>
      </c>
      <c r="EW1009" s="138">
        <v>888</v>
      </c>
      <c r="EX1009" s="138">
        <v>2633</v>
      </c>
      <c r="EY1009" s="138">
        <v>277</v>
      </c>
      <c r="EZ1009" s="138">
        <v>19</v>
      </c>
      <c r="FA1009" s="138">
        <v>119</v>
      </c>
      <c r="FB1009" s="138">
        <v>367</v>
      </c>
      <c r="FC1009" s="138">
        <v>805</v>
      </c>
      <c r="FD1009" s="138">
        <v>1060</v>
      </c>
      <c r="FE1009" s="138">
        <v>118</v>
      </c>
      <c r="FF1009" s="138"/>
      <c r="FG1009" s="138"/>
      <c r="FH1009" s="138"/>
      <c r="FI1009" s="138"/>
      <c r="FJ1009" s="138"/>
      <c r="FK1009" s="138"/>
      <c r="FL1009" s="86">
        <f t="shared" si="796"/>
        <v>1431.0999999999995</v>
      </c>
      <c r="FM1009" s="138">
        <v>138</v>
      </c>
      <c r="FN1009" s="138">
        <v>24</v>
      </c>
      <c r="FO1009" s="138">
        <v>11040</v>
      </c>
      <c r="FP1009" s="138">
        <v>28800000</v>
      </c>
      <c r="FQ1009" s="142">
        <v>0.35667039118021626</v>
      </c>
      <c r="FR1009" s="142">
        <v>0.25698853170210462</v>
      </c>
      <c r="FS1009" s="142">
        <v>0.30318896235005344</v>
      </c>
      <c r="FT1009" s="138" t="s">
        <v>1345</v>
      </c>
      <c r="FU1009" s="138" t="s">
        <v>1362</v>
      </c>
      <c r="FV1009" s="138" t="s">
        <v>1322</v>
      </c>
      <c r="FW1009" s="138" t="s">
        <v>1397</v>
      </c>
      <c r="FX1009" s="138" t="s">
        <v>1323</v>
      </c>
      <c r="FY1009" s="138" t="s">
        <v>1335</v>
      </c>
      <c r="FZ1009" s="138" t="s">
        <v>1372</v>
      </c>
      <c r="GA1009" s="138" t="s">
        <v>1323</v>
      </c>
      <c r="GB1009" s="138"/>
      <c r="GC1009" s="143"/>
      <c r="GD1009" s="143"/>
      <c r="GE1009" s="143"/>
      <c r="GF1009" s="143"/>
      <c r="GG1009" s="143"/>
      <c r="GH1009" s="143"/>
      <c r="GI1009" s="143"/>
      <c r="GJ1009" s="143"/>
    </row>
    <row r="1010" spans="1:192" hidden="1" x14ac:dyDescent="0.25">
      <c r="A1010" s="144" t="s">
        <v>261</v>
      </c>
      <c r="B1010" s="144" t="s">
        <v>261</v>
      </c>
      <c r="C1010" s="144" t="s">
        <v>261</v>
      </c>
      <c r="D1010" s="133">
        <v>37.905094034126293</v>
      </c>
      <c r="E1010" s="133">
        <v>49.987235128925199</v>
      </c>
      <c r="F1010" s="133">
        <v>63.115159217679874</v>
      </c>
      <c r="G1010" s="136">
        <v>1510</v>
      </c>
      <c r="H1010" s="136">
        <v>4750</v>
      </c>
      <c r="I1010" s="136">
        <v>9225</v>
      </c>
      <c r="J1010" s="136">
        <v>15485</v>
      </c>
      <c r="K1010" s="136">
        <v>1755</v>
      </c>
      <c r="L1010" s="136">
        <v>4605</v>
      </c>
      <c r="M1010" s="136">
        <v>10128</v>
      </c>
      <c r="N1010" s="136">
        <v>16488</v>
      </c>
      <c r="O1010" s="136">
        <v>252</v>
      </c>
      <c r="P1010" s="138">
        <v>3007</v>
      </c>
      <c r="Q1010" s="136">
        <v>10701</v>
      </c>
      <c r="R1010" s="95">
        <f t="shared" si="798"/>
        <v>6.4772360348724578E-2</v>
      </c>
      <c r="S1010" s="136">
        <v>9787</v>
      </c>
      <c r="T1010" s="136">
        <v>12803</v>
      </c>
      <c r="U1010" s="136">
        <v>9839</v>
      </c>
      <c r="V1010" s="136">
        <v>13072</v>
      </c>
      <c r="W1010" s="136">
        <v>22642</v>
      </c>
      <c r="X1010" s="136">
        <v>32429</v>
      </c>
      <c r="Y1010" s="137">
        <f t="shared" si="799"/>
        <v>17.931950546643506</v>
      </c>
      <c r="Z1010" s="137">
        <f t="shared" si="800"/>
        <v>35.968132468952589</v>
      </c>
      <c r="AA1010" s="137">
        <f t="shared" si="801"/>
        <v>74.936477284276862</v>
      </c>
      <c r="AB1010" s="137">
        <f t="shared" si="802"/>
        <v>52.901687130112187</v>
      </c>
      <c r="AC1010" s="137">
        <f t="shared" si="803"/>
        <v>42.347898485923089</v>
      </c>
      <c r="AD1010" s="138">
        <v>10664</v>
      </c>
      <c r="AE1010" s="138">
        <v>2466</v>
      </c>
      <c r="AF1010" s="126">
        <v>13140</v>
      </c>
      <c r="AG1010" s="126">
        <v>10335</v>
      </c>
      <c r="AH1010" s="126">
        <v>12970</v>
      </c>
      <c r="AI1010" s="126">
        <v>9685</v>
      </c>
      <c r="AJ1010" s="126">
        <v>3248</v>
      </c>
      <c r="AK1010" s="126">
        <v>2980</v>
      </c>
      <c r="AL1010" s="136">
        <v>401</v>
      </c>
      <c r="AM1010" s="136">
        <v>926</v>
      </c>
      <c r="AN1010" s="136">
        <v>1859</v>
      </c>
      <c r="AO1010" s="136">
        <v>4959</v>
      </c>
      <c r="AP1010" s="136">
        <v>9547</v>
      </c>
      <c r="AQ1010" s="136">
        <v>973</v>
      </c>
      <c r="AR1010" s="77">
        <f t="shared" si="788"/>
        <v>17338</v>
      </c>
      <c r="AS1010" s="138">
        <v>3380</v>
      </c>
      <c r="AT1010" s="138">
        <v>174</v>
      </c>
      <c r="AU1010" s="138">
        <v>503</v>
      </c>
      <c r="AV1010" s="138">
        <v>42.241927185788214</v>
      </c>
      <c r="AW1010" s="138">
        <v>53.262017960908615</v>
      </c>
      <c r="AX1010" s="140">
        <v>73.783197271881789</v>
      </c>
      <c r="AY1010" s="141">
        <v>18.001355669603949</v>
      </c>
      <c r="AZ1010" s="141">
        <v>38.032057673134446</v>
      </c>
      <c r="BA1010" s="141">
        <v>78.380864765409385</v>
      </c>
      <c r="BB1010" s="141">
        <v>58.21032856649925</v>
      </c>
      <c r="BC1010" s="141">
        <v>46.805822576215327</v>
      </c>
      <c r="BD1010" s="82">
        <f t="shared" si="789"/>
        <v>2709</v>
      </c>
      <c r="BE1010" s="138">
        <v>400</v>
      </c>
      <c r="BF1010" s="138">
        <v>1076</v>
      </c>
      <c r="BG1010" s="138">
        <v>1792</v>
      </c>
      <c r="BH1010" s="138">
        <v>4664</v>
      </c>
      <c r="BI1010" s="138">
        <v>9661</v>
      </c>
      <c r="BJ1010" s="138">
        <v>1385</v>
      </c>
      <c r="BK1010" s="77">
        <f t="shared" si="790"/>
        <v>17502</v>
      </c>
      <c r="BL1010" s="138">
        <v>311</v>
      </c>
      <c r="BM1010" s="138">
        <v>657</v>
      </c>
      <c r="BN1010" s="138">
        <v>820</v>
      </c>
      <c r="BO1010" s="138">
        <v>1249</v>
      </c>
      <c r="BP1010" s="138">
        <v>3586</v>
      </c>
      <c r="BQ1010" s="138">
        <v>8567</v>
      </c>
      <c r="BR1010" s="138">
        <v>1245</v>
      </c>
      <c r="BS1010" s="77">
        <f t="shared" si="791"/>
        <v>14647</v>
      </c>
      <c r="BT1010" s="138">
        <v>36</v>
      </c>
      <c r="BU1010" s="138">
        <v>134</v>
      </c>
      <c r="BV1010" s="138">
        <v>118</v>
      </c>
      <c r="BW1010" s="138">
        <v>198</v>
      </c>
      <c r="BX1010" s="138">
        <v>531</v>
      </c>
      <c r="BY1010" s="138">
        <v>670</v>
      </c>
      <c r="BZ1010" s="138">
        <v>100</v>
      </c>
      <c r="CA1010" s="77">
        <f t="shared" si="792"/>
        <v>1499</v>
      </c>
      <c r="CB1010" s="138">
        <v>41</v>
      </c>
      <c r="CC1010" s="138">
        <v>122</v>
      </c>
      <c r="CD1010" s="138">
        <v>125</v>
      </c>
      <c r="CE1010" s="138">
        <v>342</v>
      </c>
      <c r="CF1010" s="138">
        <v>442</v>
      </c>
      <c r="CG1010" s="138">
        <v>366</v>
      </c>
      <c r="CH1010" s="138">
        <v>38</v>
      </c>
      <c r="CI1010" s="77">
        <f t="shared" si="793"/>
        <v>1188</v>
      </c>
      <c r="CJ1010" s="138"/>
      <c r="CK1010" s="138"/>
      <c r="CL1010" s="138"/>
      <c r="CM1010" s="138"/>
      <c r="CN1010" s="138"/>
      <c r="CO1010" s="138"/>
      <c r="CP1010" s="77">
        <f t="shared" si="794"/>
        <v>0</v>
      </c>
      <c r="CQ1010" s="138">
        <v>12</v>
      </c>
      <c r="CR1010" s="138">
        <v>13</v>
      </c>
      <c r="CS1010" s="138">
        <v>13</v>
      </c>
      <c r="CT1010" s="138">
        <v>3</v>
      </c>
      <c r="CU1010" s="138">
        <v>105</v>
      </c>
      <c r="CV1010" s="138">
        <v>58</v>
      </c>
      <c r="CW1010" s="138">
        <v>2</v>
      </c>
      <c r="CX1010" s="77">
        <f t="shared" si="795"/>
        <v>168</v>
      </c>
      <c r="CY1010" s="138">
        <v>12</v>
      </c>
      <c r="CZ1010" s="138">
        <v>13</v>
      </c>
      <c r="DA1010" s="138">
        <v>3</v>
      </c>
      <c r="DB1010" s="138">
        <v>105</v>
      </c>
      <c r="DC1010" s="138">
        <v>58</v>
      </c>
      <c r="DD1010" s="138">
        <v>2</v>
      </c>
      <c r="DE1010" s="138"/>
      <c r="DF1010" s="138"/>
      <c r="DG1010" s="138"/>
      <c r="DH1010" s="138"/>
      <c r="DI1010" s="138"/>
      <c r="DJ1010" s="138"/>
      <c r="DK1010" s="138"/>
      <c r="DL1010" s="138"/>
      <c r="DM1010" s="138"/>
      <c r="DN1010" s="138"/>
      <c r="DO1010" s="138"/>
      <c r="DP1010" s="138">
        <v>4</v>
      </c>
      <c r="DQ1010" s="138">
        <v>8</v>
      </c>
      <c r="DR1010" s="138">
        <v>26</v>
      </c>
      <c r="DS1010" s="138">
        <v>47</v>
      </c>
      <c r="DT1010" s="138">
        <v>30</v>
      </c>
      <c r="DU1010" s="138">
        <v>2</v>
      </c>
      <c r="DV1010" s="138">
        <v>12</v>
      </c>
      <c r="DW1010" s="138">
        <v>35</v>
      </c>
      <c r="DX1010" s="138">
        <v>22</v>
      </c>
      <c r="DY1010" s="138">
        <v>131</v>
      </c>
      <c r="DZ1010" s="138">
        <v>283</v>
      </c>
      <c r="EA1010" s="138">
        <v>49</v>
      </c>
      <c r="EB1010" s="138">
        <v>23</v>
      </c>
      <c r="EC1010" s="138">
        <v>83</v>
      </c>
      <c r="ED1010" s="138">
        <v>176</v>
      </c>
      <c r="EE1010" s="138">
        <v>399</v>
      </c>
      <c r="EF1010" s="138">
        <v>385</v>
      </c>
      <c r="EG1010" s="138">
        <v>51</v>
      </c>
      <c r="EH1010" s="138">
        <v>5</v>
      </c>
      <c r="EI1010" s="138">
        <v>4</v>
      </c>
      <c r="EJ1010" s="138">
        <v>15</v>
      </c>
      <c r="EK1010" s="138">
        <v>38</v>
      </c>
      <c r="EL1010" s="138">
        <v>24</v>
      </c>
      <c r="EM1010" s="138">
        <v>14</v>
      </c>
      <c r="EN1010" s="138">
        <v>1</v>
      </c>
      <c r="EO1010" s="138">
        <v>0</v>
      </c>
      <c r="EP1010" s="138">
        <v>0</v>
      </c>
      <c r="EQ1010" s="138">
        <v>1</v>
      </c>
      <c r="ER1010" s="138">
        <v>2</v>
      </c>
      <c r="ES1010" s="138">
        <v>0</v>
      </c>
      <c r="ET1010" s="138">
        <v>249</v>
      </c>
      <c r="EU1010" s="138">
        <v>464</v>
      </c>
      <c r="EV1010" s="138">
        <v>112</v>
      </c>
      <c r="EW1010" s="138">
        <v>1106</v>
      </c>
      <c r="EX1010" s="138">
        <v>5614</v>
      </c>
      <c r="EY1010" s="138">
        <v>850</v>
      </c>
      <c r="EZ1010" s="138">
        <v>53</v>
      </c>
      <c r="FA1010" s="138">
        <v>344</v>
      </c>
      <c r="FB1010" s="138">
        <v>1096</v>
      </c>
      <c r="FC1010" s="138">
        <v>2395</v>
      </c>
      <c r="FD1010" s="138">
        <v>2899</v>
      </c>
      <c r="FE1010" s="138">
        <v>379</v>
      </c>
      <c r="FF1010" s="138"/>
      <c r="FG1010" s="138"/>
      <c r="FH1010" s="138"/>
      <c r="FI1010" s="138"/>
      <c r="FJ1010" s="138"/>
      <c r="FK1010" s="138"/>
      <c r="FL1010" s="86">
        <f t="shared" si="796"/>
        <v>205.49999999999818</v>
      </c>
      <c r="FM1010" s="138">
        <v>186</v>
      </c>
      <c r="FN1010" s="138">
        <v>32</v>
      </c>
      <c r="FO1010" s="138">
        <v>14880</v>
      </c>
      <c r="FP1010" s="138">
        <v>38400000</v>
      </c>
      <c r="FQ1010" s="142">
        <v>0.23481615779862278</v>
      </c>
      <c r="FR1010" s="142">
        <v>0.16450386616433887</v>
      </c>
      <c r="FS1010" s="142">
        <v>0.24187066525617298</v>
      </c>
      <c r="FT1010" s="138" t="s">
        <v>1344</v>
      </c>
      <c r="FU1010" s="138" t="s">
        <v>1339</v>
      </c>
      <c r="FV1010" s="138" t="s">
        <v>1330</v>
      </c>
      <c r="FW1010" s="138" t="s">
        <v>1363</v>
      </c>
      <c r="FX1010" s="138" t="s">
        <v>1391</v>
      </c>
      <c r="FY1010" s="138" t="s">
        <v>1367</v>
      </c>
      <c r="FZ1010" s="138" t="s">
        <v>1320</v>
      </c>
      <c r="GA1010" s="138" t="s">
        <v>1383</v>
      </c>
      <c r="GB1010" s="138"/>
      <c r="GC1010" s="143"/>
      <c r="GD1010" s="143"/>
      <c r="GE1010" s="143"/>
      <c r="GF1010" s="143"/>
      <c r="GG1010" s="143"/>
      <c r="GH1010" s="143"/>
      <c r="GI1010" s="143"/>
      <c r="GJ1010" s="143"/>
    </row>
    <row r="1011" spans="1:192" hidden="1" x14ac:dyDescent="0.25">
      <c r="A1011" s="144" t="s">
        <v>279</v>
      </c>
      <c r="B1011" s="144" t="s">
        <v>279</v>
      </c>
      <c r="C1011" s="144" t="s">
        <v>279</v>
      </c>
      <c r="D1011" s="133">
        <v>24.550071236899839</v>
      </c>
      <c r="E1011" s="133">
        <v>33.278975262694146</v>
      </c>
      <c r="F1011" s="133">
        <v>31.68332091756788</v>
      </c>
      <c r="G1011" s="136">
        <v>2782</v>
      </c>
      <c r="H1011" s="136">
        <v>12971</v>
      </c>
      <c r="I1011" s="136">
        <v>12512</v>
      </c>
      <c r="J1011" s="136">
        <v>28265</v>
      </c>
      <c r="K1011" s="136">
        <v>2970</v>
      </c>
      <c r="L1011" s="136">
        <v>13100</v>
      </c>
      <c r="M1011" s="136">
        <v>13616</v>
      </c>
      <c r="N1011" s="136">
        <v>29686</v>
      </c>
      <c r="O1011" s="136">
        <v>3785</v>
      </c>
      <c r="P1011" s="138">
        <v>1834</v>
      </c>
      <c r="Q1011" s="136">
        <v>1421</v>
      </c>
      <c r="R1011" s="95">
        <f t="shared" si="798"/>
        <v>5.0274190695206084E-2</v>
      </c>
      <c r="S1011" s="136">
        <v>29090</v>
      </c>
      <c r="T1011" s="136">
        <v>38151</v>
      </c>
      <c r="U1011" s="136">
        <v>27968</v>
      </c>
      <c r="V1011" s="136">
        <v>37917</v>
      </c>
      <c r="W1011" s="136">
        <v>66119</v>
      </c>
      <c r="X1011" s="136">
        <v>95209</v>
      </c>
      <c r="Y1011" s="137">
        <f t="shared" si="799"/>
        <v>10.209694052939154</v>
      </c>
      <c r="Z1011" s="137">
        <f t="shared" si="800"/>
        <v>34.337238866608999</v>
      </c>
      <c r="AA1011" s="137">
        <f t="shared" si="801"/>
        <v>55.660040045766593</v>
      </c>
      <c r="AB1011" s="137">
        <f t="shared" si="802"/>
        <v>43.356675085830091</v>
      </c>
      <c r="AC1011" s="137">
        <f t="shared" si="803"/>
        <v>33.229001459946012</v>
      </c>
      <c r="AD1011" s="138">
        <v>37452</v>
      </c>
      <c r="AE1011" s="138">
        <v>12401</v>
      </c>
      <c r="AF1011" s="126">
        <v>38868</v>
      </c>
      <c r="AG1011" s="126">
        <v>30259</v>
      </c>
      <c r="AH1011" s="126">
        <v>38445</v>
      </c>
      <c r="AI1011" s="126">
        <v>27945</v>
      </c>
      <c r="AJ1011" s="126">
        <v>9842</v>
      </c>
      <c r="AK1011" s="126">
        <v>8929</v>
      </c>
      <c r="AL1011" s="136">
        <v>818</v>
      </c>
      <c r="AM1011" s="136">
        <v>1282</v>
      </c>
      <c r="AN1011" s="136">
        <v>2654</v>
      </c>
      <c r="AO1011" s="136">
        <v>12735</v>
      </c>
      <c r="AP1011" s="136">
        <v>13557</v>
      </c>
      <c r="AQ1011" s="136">
        <v>292</v>
      </c>
      <c r="AR1011" s="77">
        <f t="shared" si="788"/>
        <v>29238</v>
      </c>
      <c r="AS1011" s="138">
        <v>2131</v>
      </c>
      <c r="AT1011" s="138">
        <v>3224</v>
      </c>
      <c r="AU1011" s="138">
        <v>7179</v>
      </c>
      <c r="AV1011" s="138">
        <v>28.062238602012506</v>
      </c>
      <c r="AW1011" s="138">
        <v>36.8617815095648</v>
      </c>
      <c r="AX1011" s="140">
        <v>41.932367149758456</v>
      </c>
      <c r="AY1011" s="141">
        <v>8.7709441818962954</v>
      </c>
      <c r="AZ1011" s="141">
        <v>33.170973119399875</v>
      </c>
      <c r="BA1011" s="141">
        <v>63.399661303979684</v>
      </c>
      <c r="BB1011" s="141">
        <v>48.166281633938887</v>
      </c>
      <c r="BC1011" s="141">
        <v>36.967203104008718</v>
      </c>
      <c r="BD1011" s="82">
        <f t="shared" si="789"/>
        <v>13827</v>
      </c>
      <c r="BE1011" s="138">
        <v>822</v>
      </c>
      <c r="BF1011" s="138">
        <v>1501</v>
      </c>
      <c r="BG1011" s="138">
        <v>2375</v>
      </c>
      <c r="BH1011" s="138">
        <v>11967</v>
      </c>
      <c r="BI1011" s="138">
        <v>15141</v>
      </c>
      <c r="BJ1011" s="138">
        <v>462</v>
      </c>
      <c r="BK1011" s="77">
        <f t="shared" si="790"/>
        <v>29945</v>
      </c>
      <c r="BL1011" s="138">
        <v>780</v>
      </c>
      <c r="BM1011" s="138">
        <v>1162</v>
      </c>
      <c r="BN1011" s="138">
        <v>1405</v>
      </c>
      <c r="BO1011" s="138">
        <v>2200</v>
      </c>
      <c r="BP1011" s="138">
        <v>11376</v>
      </c>
      <c r="BQ1011" s="138">
        <v>14523</v>
      </c>
      <c r="BR1011" s="138">
        <v>438</v>
      </c>
      <c r="BS1011" s="77">
        <f t="shared" si="791"/>
        <v>28537</v>
      </c>
      <c r="BT1011" s="138">
        <v>24</v>
      </c>
      <c r="BU1011" s="138">
        <v>94</v>
      </c>
      <c r="BV1011" s="138">
        <v>70</v>
      </c>
      <c r="BW1011" s="138">
        <v>112</v>
      </c>
      <c r="BX1011" s="138">
        <v>423</v>
      </c>
      <c r="BY1011" s="138">
        <v>537</v>
      </c>
      <c r="BZ1011" s="138">
        <v>22</v>
      </c>
      <c r="CA1011" s="77">
        <f t="shared" si="792"/>
        <v>1094</v>
      </c>
      <c r="CB1011" s="138">
        <v>7</v>
      </c>
      <c r="CC1011" s="138">
        <v>14</v>
      </c>
      <c r="CD1011" s="138">
        <v>13</v>
      </c>
      <c r="CE1011" s="138">
        <v>47</v>
      </c>
      <c r="CF1011" s="138">
        <v>48</v>
      </c>
      <c r="CG1011" s="138">
        <v>21</v>
      </c>
      <c r="CH1011" s="138">
        <v>0</v>
      </c>
      <c r="CI1011" s="77">
        <f t="shared" si="793"/>
        <v>116</v>
      </c>
      <c r="CJ1011" s="138"/>
      <c r="CK1011" s="138"/>
      <c r="CL1011" s="138"/>
      <c r="CM1011" s="138"/>
      <c r="CN1011" s="138"/>
      <c r="CO1011" s="138"/>
      <c r="CP1011" s="77">
        <f t="shared" si="794"/>
        <v>0</v>
      </c>
      <c r="CQ1011" s="138">
        <v>11</v>
      </c>
      <c r="CR1011" s="138">
        <v>12</v>
      </c>
      <c r="CS1011" s="138">
        <v>13</v>
      </c>
      <c r="CT1011" s="138">
        <v>16</v>
      </c>
      <c r="CU1011" s="138">
        <v>120</v>
      </c>
      <c r="CV1011" s="138">
        <v>60</v>
      </c>
      <c r="CW1011" s="138">
        <v>2</v>
      </c>
      <c r="CX1011" s="77">
        <f t="shared" si="795"/>
        <v>198</v>
      </c>
      <c r="CY1011" s="138">
        <v>11</v>
      </c>
      <c r="CZ1011" s="138">
        <v>13</v>
      </c>
      <c r="DA1011" s="138">
        <v>16</v>
      </c>
      <c r="DB1011" s="138">
        <v>120</v>
      </c>
      <c r="DC1011" s="138">
        <v>60</v>
      </c>
      <c r="DD1011" s="138">
        <v>2</v>
      </c>
      <c r="DE1011" s="138"/>
      <c r="DF1011" s="138"/>
      <c r="DG1011" s="138"/>
      <c r="DH1011" s="138"/>
      <c r="DI1011" s="138"/>
      <c r="DJ1011" s="138"/>
      <c r="DK1011" s="138"/>
      <c r="DL1011" s="138"/>
      <c r="DM1011" s="138"/>
      <c r="DN1011" s="138"/>
      <c r="DO1011" s="138"/>
      <c r="DP1011" s="138">
        <v>7</v>
      </c>
      <c r="DQ1011" s="138">
        <v>20</v>
      </c>
      <c r="DR1011" s="138">
        <v>60</v>
      </c>
      <c r="DS1011" s="138">
        <v>134</v>
      </c>
      <c r="DT1011" s="138">
        <v>176</v>
      </c>
      <c r="DU1011" s="138">
        <v>8</v>
      </c>
      <c r="DV1011" s="138">
        <v>16</v>
      </c>
      <c r="DW1011" s="138">
        <v>30</v>
      </c>
      <c r="DX1011" s="138">
        <v>35</v>
      </c>
      <c r="DY1011" s="138">
        <v>189</v>
      </c>
      <c r="DZ1011" s="138">
        <v>246</v>
      </c>
      <c r="EA1011" s="138">
        <v>7</v>
      </c>
      <c r="EB1011" s="138">
        <v>8</v>
      </c>
      <c r="EC1011" s="138">
        <v>40</v>
      </c>
      <c r="ED1011" s="138">
        <v>77</v>
      </c>
      <c r="EE1011" s="138">
        <v>234</v>
      </c>
      <c r="EF1011" s="138">
        <v>291</v>
      </c>
      <c r="EG1011" s="138">
        <v>15</v>
      </c>
      <c r="EH1011" s="138">
        <v>2</v>
      </c>
      <c r="EI1011" s="138">
        <v>0</v>
      </c>
      <c r="EJ1011" s="138">
        <v>4</v>
      </c>
      <c r="EK1011" s="138">
        <v>13</v>
      </c>
      <c r="EL1011" s="138">
        <v>13</v>
      </c>
      <c r="EM1011" s="138">
        <v>2</v>
      </c>
      <c r="EN1011" s="138"/>
      <c r="EO1011" s="138"/>
      <c r="EP1011" s="138"/>
      <c r="EQ1011" s="138"/>
      <c r="ER1011" s="138"/>
      <c r="ES1011" s="138"/>
      <c r="ET1011" s="138">
        <v>721</v>
      </c>
      <c r="EU1011" s="138">
        <v>1064</v>
      </c>
      <c r="EV1011" s="138">
        <v>1291</v>
      </c>
      <c r="EW1011" s="138">
        <v>8263</v>
      </c>
      <c r="EX1011" s="138">
        <v>10630</v>
      </c>
      <c r="EY1011" s="138">
        <v>297</v>
      </c>
      <c r="EZ1011" s="138">
        <v>50</v>
      </c>
      <c r="FA1011" s="138">
        <v>321</v>
      </c>
      <c r="FB1011" s="138">
        <v>845</v>
      </c>
      <c r="FC1011" s="138">
        <v>2966</v>
      </c>
      <c r="FD1011" s="138">
        <v>3704</v>
      </c>
      <c r="FE1011" s="138">
        <v>131</v>
      </c>
      <c r="FF1011" s="138"/>
      <c r="FG1011" s="138"/>
      <c r="FH1011" s="138"/>
      <c r="FI1011" s="138"/>
      <c r="FJ1011" s="138"/>
      <c r="FK1011" s="138"/>
      <c r="FL1011" s="86">
        <f t="shared" si="796"/>
        <v>16665</v>
      </c>
      <c r="FM1011" s="138">
        <v>872</v>
      </c>
      <c r="FN1011" s="138">
        <v>167</v>
      </c>
      <c r="FO1011" s="138">
        <v>69760</v>
      </c>
      <c r="FP1011" s="138">
        <v>200400000</v>
      </c>
      <c r="FQ1011" s="142">
        <v>0.50578801777346294</v>
      </c>
      <c r="FR1011" s="142">
        <v>0.44734870150684797</v>
      </c>
      <c r="FS1011" s="142">
        <v>1.001042171965806</v>
      </c>
      <c r="FT1011" s="138" t="s">
        <v>1320</v>
      </c>
      <c r="FU1011" s="138" t="s">
        <v>1363</v>
      </c>
      <c r="FV1011" s="138" t="s">
        <v>1364</v>
      </c>
      <c r="FW1011" s="138" t="s">
        <v>1365</v>
      </c>
      <c r="FX1011" s="138" t="s">
        <v>1366</v>
      </c>
      <c r="FY1011" s="138" t="s">
        <v>1356</v>
      </c>
      <c r="FZ1011" s="138" t="s">
        <v>1365</v>
      </c>
      <c r="GA1011" s="138" t="s">
        <v>1340</v>
      </c>
      <c r="GB1011" s="138"/>
      <c r="GC1011" s="143"/>
      <c r="GD1011" s="143"/>
      <c r="GE1011" s="143"/>
      <c r="GF1011" s="143"/>
      <c r="GG1011" s="143"/>
      <c r="GH1011" s="143"/>
      <c r="GI1011" s="143"/>
      <c r="GJ1011" s="143"/>
    </row>
    <row r="1012" spans="1:192" hidden="1" x14ac:dyDescent="0.25">
      <c r="A1012" s="144" t="s">
        <v>296</v>
      </c>
      <c r="B1012" s="144" t="s">
        <v>296</v>
      </c>
      <c r="C1012" s="144" t="s">
        <v>296</v>
      </c>
      <c r="D1012" s="133">
        <v>30.894519131334025</v>
      </c>
      <c r="E1012" s="133">
        <v>40.311402259565178</v>
      </c>
      <c r="F1012" s="133">
        <v>45.505304299274144</v>
      </c>
      <c r="G1012" s="136">
        <v>534</v>
      </c>
      <c r="H1012" s="136">
        <v>1801</v>
      </c>
      <c r="I1012" s="136">
        <v>2481</v>
      </c>
      <c r="J1012" s="136">
        <v>4816</v>
      </c>
      <c r="K1012" s="136">
        <v>661</v>
      </c>
      <c r="L1012" s="136">
        <v>1716</v>
      </c>
      <c r="M1012" s="136">
        <v>2846</v>
      </c>
      <c r="N1012" s="136">
        <v>5223</v>
      </c>
      <c r="O1012" s="136">
        <v>220</v>
      </c>
      <c r="P1012" s="138">
        <v>632</v>
      </c>
      <c r="Q1012" s="136">
        <v>407</v>
      </c>
      <c r="R1012" s="95">
        <f t="shared" si="798"/>
        <v>8.4509966777408643E-2</v>
      </c>
      <c r="S1012" s="136">
        <v>3647</v>
      </c>
      <c r="T1012" s="136">
        <v>4906</v>
      </c>
      <c r="U1012" s="136">
        <v>3819</v>
      </c>
      <c r="V1012" s="136">
        <v>5026</v>
      </c>
      <c r="W1012" s="136">
        <v>8725</v>
      </c>
      <c r="X1012" s="136">
        <v>12372</v>
      </c>
      <c r="Y1012" s="137">
        <f t="shared" si="799"/>
        <v>18.124485878804496</v>
      </c>
      <c r="Z1012" s="137">
        <f t="shared" si="800"/>
        <v>34.977578475336323</v>
      </c>
      <c r="AA1012" s="137">
        <f t="shared" si="801"/>
        <v>63.733961770096883</v>
      </c>
      <c r="AB1012" s="137">
        <f t="shared" si="802"/>
        <v>47.564469914040117</v>
      </c>
      <c r="AC1012" s="137">
        <f t="shared" si="803"/>
        <v>38.886194633042351</v>
      </c>
      <c r="AD1012" s="138">
        <v>4575</v>
      </c>
      <c r="AE1012" s="138">
        <v>1385</v>
      </c>
      <c r="AF1012" s="126">
        <v>4900</v>
      </c>
      <c r="AG1012" s="126">
        <v>3737</v>
      </c>
      <c r="AH1012" s="126">
        <v>4910</v>
      </c>
      <c r="AI1012" s="126">
        <v>3740</v>
      </c>
      <c r="AJ1012" s="126">
        <v>1208</v>
      </c>
      <c r="AK1012" s="126">
        <v>1218</v>
      </c>
      <c r="AL1012" s="136">
        <v>165</v>
      </c>
      <c r="AM1012" s="136">
        <v>346</v>
      </c>
      <c r="AN1012" s="136">
        <v>697</v>
      </c>
      <c r="AO1012" s="136">
        <v>1933</v>
      </c>
      <c r="AP1012" s="136">
        <v>2813</v>
      </c>
      <c r="AQ1012" s="136">
        <v>112</v>
      </c>
      <c r="AR1012" s="77">
        <f t="shared" si="788"/>
        <v>5555</v>
      </c>
      <c r="AS1012" s="138">
        <v>681</v>
      </c>
      <c r="AT1012" s="138">
        <v>170</v>
      </c>
      <c r="AU1012" s="138">
        <v>407</v>
      </c>
      <c r="AV1012" s="138">
        <v>39.293776201225413</v>
      </c>
      <c r="AW1012" s="138">
        <v>48.194300219222335</v>
      </c>
      <c r="AX1012" s="140">
        <v>60</v>
      </c>
      <c r="AY1012" s="141">
        <v>18.651324591918652</v>
      </c>
      <c r="AZ1012" s="141">
        <v>39.232798863405719</v>
      </c>
      <c r="BA1012" s="141">
        <v>68.004012036108335</v>
      </c>
      <c r="BB1012" s="141">
        <v>53.702582728006455</v>
      </c>
      <c r="BC1012" s="141">
        <v>44.105795296358707</v>
      </c>
      <c r="BD1012" s="82">
        <f t="shared" si="789"/>
        <v>1558</v>
      </c>
      <c r="BE1012" s="138">
        <v>174</v>
      </c>
      <c r="BF1012" s="138">
        <v>380</v>
      </c>
      <c r="BG1012" s="138">
        <v>675</v>
      </c>
      <c r="BH1012" s="138">
        <v>1927</v>
      </c>
      <c r="BI1012" s="138">
        <v>3079</v>
      </c>
      <c r="BJ1012" s="138">
        <v>200</v>
      </c>
      <c r="BK1012" s="77">
        <f t="shared" si="790"/>
        <v>5881</v>
      </c>
      <c r="BL1012" s="138">
        <v>142</v>
      </c>
      <c r="BM1012" s="138">
        <v>279</v>
      </c>
      <c r="BN1012" s="138">
        <v>301</v>
      </c>
      <c r="BO1012" s="138">
        <v>445</v>
      </c>
      <c r="BP1012" s="138">
        <v>1456</v>
      </c>
      <c r="BQ1012" s="138">
        <v>2652</v>
      </c>
      <c r="BR1012" s="138">
        <v>167</v>
      </c>
      <c r="BS1012" s="77">
        <f t="shared" si="791"/>
        <v>4720</v>
      </c>
      <c r="BT1012" s="138">
        <v>8</v>
      </c>
      <c r="BU1012" s="138">
        <v>33</v>
      </c>
      <c r="BV1012" s="138">
        <v>34</v>
      </c>
      <c r="BW1012" s="138">
        <v>65</v>
      </c>
      <c r="BX1012" s="138">
        <v>189</v>
      </c>
      <c r="BY1012" s="138">
        <v>208</v>
      </c>
      <c r="BZ1012" s="138">
        <v>24</v>
      </c>
      <c r="CA1012" s="77">
        <f t="shared" si="792"/>
        <v>486</v>
      </c>
      <c r="CB1012" s="138">
        <v>8</v>
      </c>
      <c r="CC1012" s="138">
        <v>24</v>
      </c>
      <c r="CD1012" s="138">
        <v>22</v>
      </c>
      <c r="CE1012" s="138">
        <v>155</v>
      </c>
      <c r="CF1012" s="138">
        <v>90</v>
      </c>
      <c r="CG1012" s="138">
        <v>46</v>
      </c>
      <c r="CH1012" s="138">
        <v>1</v>
      </c>
      <c r="CI1012" s="77">
        <f t="shared" si="793"/>
        <v>292</v>
      </c>
      <c r="CJ1012" s="138"/>
      <c r="CK1012" s="138"/>
      <c r="CL1012" s="138"/>
      <c r="CM1012" s="138"/>
      <c r="CN1012" s="138"/>
      <c r="CO1012" s="138"/>
      <c r="CP1012" s="77">
        <f t="shared" si="794"/>
        <v>0</v>
      </c>
      <c r="CQ1012" s="138">
        <v>16</v>
      </c>
      <c r="CR1012" s="138">
        <v>10</v>
      </c>
      <c r="CS1012" s="138">
        <v>23</v>
      </c>
      <c r="CT1012" s="138">
        <v>10</v>
      </c>
      <c r="CU1012" s="138">
        <v>192</v>
      </c>
      <c r="CV1012" s="138">
        <v>173</v>
      </c>
      <c r="CW1012" s="138">
        <v>8</v>
      </c>
      <c r="CX1012" s="77">
        <f t="shared" si="795"/>
        <v>383</v>
      </c>
      <c r="CY1012" s="138">
        <v>16</v>
      </c>
      <c r="CZ1012" s="138">
        <v>23</v>
      </c>
      <c r="DA1012" s="138">
        <v>10</v>
      </c>
      <c r="DB1012" s="138">
        <v>192</v>
      </c>
      <c r="DC1012" s="138">
        <v>173</v>
      </c>
      <c r="DD1012" s="138">
        <v>8</v>
      </c>
      <c r="DE1012" s="138"/>
      <c r="DF1012" s="138"/>
      <c r="DG1012" s="138"/>
      <c r="DH1012" s="138"/>
      <c r="DI1012" s="138"/>
      <c r="DJ1012" s="138"/>
      <c r="DK1012" s="138"/>
      <c r="DL1012" s="138"/>
      <c r="DM1012" s="138"/>
      <c r="DN1012" s="138"/>
      <c r="DO1012" s="138"/>
      <c r="DP1012" s="138">
        <v>3</v>
      </c>
      <c r="DQ1012" s="138">
        <v>6</v>
      </c>
      <c r="DR1012" s="138">
        <v>17</v>
      </c>
      <c r="DS1012" s="138">
        <v>26</v>
      </c>
      <c r="DT1012" s="138">
        <v>23</v>
      </c>
      <c r="DU1012" s="138">
        <v>2</v>
      </c>
      <c r="DV1012" s="138">
        <v>2</v>
      </c>
      <c r="DW1012" s="138">
        <v>7</v>
      </c>
      <c r="DX1012" s="138">
        <v>0</v>
      </c>
      <c r="DY1012" s="138">
        <v>27</v>
      </c>
      <c r="DZ1012" s="138">
        <v>61</v>
      </c>
      <c r="EA1012" s="138">
        <v>4</v>
      </c>
      <c r="EB1012" s="138">
        <v>6</v>
      </c>
      <c r="EC1012" s="138">
        <v>27</v>
      </c>
      <c r="ED1012" s="138">
        <v>65</v>
      </c>
      <c r="EE1012" s="138">
        <v>162</v>
      </c>
      <c r="EF1012" s="138">
        <v>147</v>
      </c>
      <c r="EG1012" s="138">
        <v>20</v>
      </c>
      <c r="EH1012" s="138">
        <v>2</v>
      </c>
      <c r="EI1012" s="138">
        <v>1</v>
      </c>
      <c r="EJ1012" s="138">
        <v>10</v>
      </c>
      <c r="EK1012" s="138">
        <v>23</v>
      </c>
      <c r="EL1012" s="138">
        <v>17</v>
      </c>
      <c r="EM1012" s="138">
        <v>13</v>
      </c>
      <c r="EN1012" s="138"/>
      <c r="EO1012" s="138"/>
      <c r="EP1012" s="138"/>
      <c r="EQ1012" s="138"/>
      <c r="ER1012" s="138"/>
      <c r="ES1012" s="138"/>
      <c r="ET1012" s="138">
        <v>111</v>
      </c>
      <c r="EU1012" s="138">
        <v>174</v>
      </c>
      <c r="EV1012" s="138">
        <v>44</v>
      </c>
      <c r="EW1012" s="138">
        <v>674</v>
      </c>
      <c r="EX1012" s="138">
        <v>1688</v>
      </c>
      <c r="EY1012" s="138">
        <v>111</v>
      </c>
      <c r="EZ1012" s="138">
        <v>26</v>
      </c>
      <c r="FA1012" s="138">
        <v>120</v>
      </c>
      <c r="FB1012" s="138">
        <v>374</v>
      </c>
      <c r="FC1012" s="138">
        <v>733</v>
      </c>
      <c r="FD1012" s="138">
        <v>924</v>
      </c>
      <c r="FE1012" s="138">
        <v>41</v>
      </c>
      <c r="FF1012" s="138"/>
      <c r="FG1012" s="138"/>
      <c r="FH1012" s="138"/>
      <c r="FI1012" s="138"/>
      <c r="FJ1012" s="138"/>
      <c r="FK1012" s="138"/>
      <c r="FL1012" s="86">
        <f t="shared" si="796"/>
        <v>1027</v>
      </c>
      <c r="FM1012" s="138">
        <v>93</v>
      </c>
      <c r="FN1012" s="138">
        <v>14</v>
      </c>
      <c r="FO1012" s="138">
        <v>7440</v>
      </c>
      <c r="FP1012" s="138">
        <v>16800000</v>
      </c>
      <c r="FQ1012" s="142">
        <v>0.42762524022021309</v>
      </c>
      <c r="FR1012" s="142">
        <v>0.33219336757911438</v>
      </c>
      <c r="FS1012" s="142">
        <v>0.49441945468306797</v>
      </c>
      <c r="FT1012" s="138" t="s">
        <v>1396</v>
      </c>
      <c r="FU1012" s="138" t="s">
        <v>1359</v>
      </c>
      <c r="FV1012" s="138" t="s">
        <v>1381</v>
      </c>
      <c r="FW1012" s="138" t="s">
        <v>1354</v>
      </c>
      <c r="FX1012" s="138" t="s">
        <v>1392</v>
      </c>
      <c r="FY1012" s="138" t="s">
        <v>1333</v>
      </c>
      <c r="FZ1012" s="138" t="s">
        <v>1384</v>
      </c>
      <c r="GA1012" s="138" t="s">
        <v>1378</v>
      </c>
      <c r="GB1012" s="138"/>
      <c r="GC1012" s="143"/>
      <c r="GD1012" s="143"/>
      <c r="GE1012" s="143"/>
      <c r="GF1012" s="143"/>
      <c r="GG1012" s="143"/>
      <c r="GH1012" s="143"/>
      <c r="GI1012" s="143"/>
      <c r="GJ1012" s="143"/>
    </row>
    <row r="1013" spans="1:192" hidden="1" x14ac:dyDescent="0.25">
      <c r="A1013" s="144" t="s">
        <v>304</v>
      </c>
      <c r="B1013" s="144" t="s">
        <v>304</v>
      </c>
      <c r="C1013" s="144" t="s">
        <v>304</v>
      </c>
      <c r="D1013" s="133">
        <v>37.503108679432977</v>
      </c>
      <c r="E1013" s="133">
        <v>49.027000729749453</v>
      </c>
      <c r="F1013" s="133">
        <v>61.09150788049871</v>
      </c>
      <c r="G1013" s="136">
        <v>493</v>
      </c>
      <c r="H1013" s="136">
        <v>1434</v>
      </c>
      <c r="I1013" s="136">
        <v>2680</v>
      </c>
      <c r="J1013" s="136">
        <v>4607</v>
      </c>
      <c r="K1013" s="136">
        <v>611</v>
      </c>
      <c r="L1013" s="136">
        <v>1482</v>
      </c>
      <c r="M1013" s="136">
        <v>2899</v>
      </c>
      <c r="N1013" s="136">
        <v>4992</v>
      </c>
      <c r="O1013" s="136">
        <v>88</v>
      </c>
      <c r="P1013" s="138">
        <v>769</v>
      </c>
      <c r="Q1013" s="136">
        <v>385</v>
      </c>
      <c r="R1013" s="95">
        <f t="shared" si="798"/>
        <v>8.356848274365096E-2</v>
      </c>
      <c r="S1013" s="136">
        <v>3071</v>
      </c>
      <c r="T1013" s="136">
        <v>3833</v>
      </c>
      <c r="U1013" s="136">
        <v>3025</v>
      </c>
      <c r="V1013" s="136">
        <v>3978</v>
      </c>
      <c r="W1013" s="136">
        <v>6858</v>
      </c>
      <c r="X1013" s="136">
        <v>9929</v>
      </c>
      <c r="Y1013" s="137">
        <f t="shared" si="799"/>
        <v>19.895799413871703</v>
      </c>
      <c r="Z1013" s="137">
        <f t="shared" si="800"/>
        <v>38.664231672319332</v>
      </c>
      <c r="AA1013" s="137">
        <f t="shared" si="801"/>
        <v>73.32231404958678</v>
      </c>
      <c r="AB1013" s="137">
        <f t="shared" si="802"/>
        <v>53.951589384660245</v>
      </c>
      <c r="AC1013" s="137">
        <f t="shared" si="803"/>
        <v>43.418269714976333</v>
      </c>
      <c r="AD1013" s="138">
        <v>3158</v>
      </c>
      <c r="AE1013" s="138">
        <v>807</v>
      </c>
      <c r="AF1013" s="126">
        <v>4089</v>
      </c>
      <c r="AG1013" s="126">
        <v>3168</v>
      </c>
      <c r="AH1013" s="126">
        <v>4038</v>
      </c>
      <c r="AI1013" s="126">
        <v>2885</v>
      </c>
      <c r="AJ1013" s="126">
        <v>951</v>
      </c>
      <c r="AK1013" s="126">
        <v>907</v>
      </c>
      <c r="AL1013" s="136">
        <v>134</v>
      </c>
      <c r="AM1013" s="136">
        <v>275</v>
      </c>
      <c r="AN1013" s="136">
        <v>720</v>
      </c>
      <c r="AO1013" s="136">
        <v>1801</v>
      </c>
      <c r="AP1013" s="136">
        <v>3042</v>
      </c>
      <c r="AQ1013" s="136">
        <v>215</v>
      </c>
      <c r="AR1013" s="77">
        <f t="shared" si="788"/>
        <v>5778</v>
      </c>
      <c r="AS1013" s="138">
        <v>875</v>
      </c>
      <c r="AT1013" s="138">
        <v>45</v>
      </c>
      <c r="AU1013" s="138">
        <v>200</v>
      </c>
      <c r="AV1013" s="138">
        <v>48.616757560733767</v>
      </c>
      <c r="AW1013" s="138">
        <v>60.456713397889871</v>
      </c>
      <c r="AX1013" s="140">
        <v>82.6222684703434</v>
      </c>
      <c r="AY1013" s="141">
        <v>22.741629816803538</v>
      </c>
      <c r="AZ1013" s="141">
        <v>44.623389494549059</v>
      </c>
      <c r="BA1013" s="141">
        <v>85.509885535900096</v>
      </c>
      <c r="BB1013" s="141">
        <v>64.568527918781726</v>
      </c>
      <c r="BC1013" s="141">
        <v>52.580119500271593</v>
      </c>
      <c r="BD1013" s="82">
        <f t="shared" si="789"/>
        <v>549</v>
      </c>
      <c r="BE1013" s="138">
        <v>136</v>
      </c>
      <c r="BF1013" s="138">
        <v>315</v>
      </c>
      <c r="BG1013" s="138">
        <v>617</v>
      </c>
      <c r="BH1013" s="138">
        <v>1499</v>
      </c>
      <c r="BI1013" s="138">
        <v>2707</v>
      </c>
      <c r="BJ1013" s="138">
        <v>331</v>
      </c>
      <c r="BK1013" s="77">
        <f t="shared" si="790"/>
        <v>5154</v>
      </c>
      <c r="BL1013" s="138">
        <v>116</v>
      </c>
      <c r="BM1013" s="138">
        <v>192</v>
      </c>
      <c r="BN1013" s="138">
        <v>237</v>
      </c>
      <c r="BO1013" s="138">
        <v>340</v>
      </c>
      <c r="BP1013" s="138">
        <v>1103</v>
      </c>
      <c r="BQ1013" s="138">
        <v>2385</v>
      </c>
      <c r="BR1013" s="138">
        <v>292</v>
      </c>
      <c r="BS1013" s="77">
        <f t="shared" si="791"/>
        <v>4120</v>
      </c>
      <c r="BT1013" s="138">
        <v>10</v>
      </c>
      <c r="BU1013" s="138">
        <v>40</v>
      </c>
      <c r="BV1013" s="138">
        <v>36</v>
      </c>
      <c r="BW1013" s="138">
        <v>84</v>
      </c>
      <c r="BX1013" s="138">
        <v>159</v>
      </c>
      <c r="BY1013" s="138">
        <v>203</v>
      </c>
      <c r="BZ1013" s="138">
        <v>33</v>
      </c>
      <c r="CA1013" s="77">
        <f t="shared" si="792"/>
        <v>479</v>
      </c>
      <c r="CB1013" s="138">
        <v>6</v>
      </c>
      <c r="CC1013" s="138">
        <v>37</v>
      </c>
      <c r="CD1013" s="138">
        <v>33</v>
      </c>
      <c r="CE1013" s="138">
        <v>160</v>
      </c>
      <c r="CF1013" s="138">
        <v>192</v>
      </c>
      <c r="CG1013" s="138">
        <v>81</v>
      </c>
      <c r="CH1013" s="138">
        <v>3</v>
      </c>
      <c r="CI1013" s="77">
        <f t="shared" si="793"/>
        <v>436</v>
      </c>
      <c r="CJ1013" s="138"/>
      <c r="CK1013" s="138"/>
      <c r="CL1013" s="138"/>
      <c r="CM1013" s="138"/>
      <c r="CN1013" s="138"/>
      <c r="CO1013" s="138"/>
      <c r="CP1013" s="77">
        <f t="shared" si="794"/>
        <v>0</v>
      </c>
      <c r="CQ1013" s="138">
        <v>4</v>
      </c>
      <c r="CR1013" s="138">
        <v>6</v>
      </c>
      <c r="CS1013" s="138">
        <v>9</v>
      </c>
      <c r="CT1013" s="138">
        <v>33</v>
      </c>
      <c r="CU1013" s="138">
        <v>45</v>
      </c>
      <c r="CV1013" s="138">
        <v>38</v>
      </c>
      <c r="CW1013" s="138">
        <v>3</v>
      </c>
      <c r="CX1013" s="77">
        <f t="shared" si="795"/>
        <v>119</v>
      </c>
      <c r="CY1013" s="138">
        <v>2</v>
      </c>
      <c r="CZ1013" s="138">
        <v>3</v>
      </c>
      <c r="DA1013" s="138">
        <v>0</v>
      </c>
      <c r="DB1013" s="138">
        <v>9</v>
      </c>
      <c r="DC1013" s="138">
        <v>5</v>
      </c>
      <c r="DD1013" s="138">
        <v>0</v>
      </c>
      <c r="DE1013" s="138">
        <v>2</v>
      </c>
      <c r="DF1013" s="138">
        <v>6</v>
      </c>
      <c r="DG1013" s="138">
        <v>33</v>
      </c>
      <c r="DH1013" s="138">
        <v>36</v>
      </c>
      <c r="DI1013" s="138">
        <v>33</v>
      </c>
      <c r="DJ1013" s="138">
        <v>3</v>
      </c>
      <c r="DK1013" s="138"/>
      <c r="DL1013" s="138"/>
      <c r="DM1013" s="138"/>
      <c r="DN1013" s="138"/>
      <c r="DO1013" s="138"/>
      <c r="DP1013" s="138">
        <v>5</v>
      </c>
      <c r="DQ1013" s="138">
        <v>11</v>
      </c>
      <c r="DR1013" s="138">
        <v>57</v>
      </c>
      <c r="DS1013" s="138">
        <v>100</v>
      </c>
      <c r="DT1013" s="138">
        <v>28</v>
      </c>
      <c r="DU1013" s="138">
        <v>7</v>
      </c>
      <c r="DV1013" s="138">
        <v>3</v>
      </c>
      <c r="DW1013" s="138">
        <v>10</v>
      </c>
      <c r="DX1013" s="138">
        <v>13</v>
      </c>
      <c r="DY1013" s="138">
        <v>36</v>
      </c>
      <c r="DZ1013" s="138">
        <v>99</v>
      </c>
      <c r="EA1013" s="138">
        <v>21</v>
      </c>
      <c r="EB1013" s="138">
        <v>7</v>
      </c>
      <c r="EC1013" s="138">
        <v>26</v>
      </c>
      <c r="ED1013" s="138">
        <v>71</v>
      </c>
      <c r="EE1013" s="138">
        <v>123</v>
      </c>
      <c r="EF1013" s="138">
        <v>104</v>
      </c>
      <c r="EG1013" s="138">
        <v>12</v>
      </c>
      <c r="EH1013" s="138">
        <v>2</v>
      </c>
      <c r="EI1013" s="138">
        <v>0</v>
      </c>
      <c r="EJ1013" s="138">
        <v>0</v>
      </c>
      <c r="EK1013" s="138">
        <v>1</v>
      </c>
      <c r="EL1013" s="138">
        <v>5</v>
      </c>
      <c r="EM1013" s="138">
        <v>2</v>
      </c>
      <c r="EN1013" s="138"/>
      <c r="EO1013" s="138"/>
      <c r="EP1013" s="138"/>
      <c r="EQ1013" s="138"/>
      <c r="ER1013" s="138"/>
      <c r="ES1013" s="138"/>
      <c r="ET1013" s="138">
        <v>97</v>
      </c>
      <c r="EU1013" s="138">
        <v>155</v>
      </c>
      <c r="EV1013" s="138">
        <v>56</v>
      </c>
      <c r="EW1013" s="138">
        <v>507</v>
      </c>
      <c r="EX1013" s="138">
        <v>1793</v>
      </c>
      <c r="EY1013" s="138">
        <v>240</v>
      </c>
      <c r="EZ1013" s="138">
        <v>12</v>
      </c>
      <c r="FA1013" s="138">
        <v>71</v>
      </c>
      <c r="FB1013" s="138">
        <v>227</v>
      </c>
      <c r="FC1013" s="138">
        <v>495</v>
      </c>
      <c r="FD1013" s="138">
        <v>559</v>
      </c>
      <c r="FE1013" s="138">
        <v>43</v>
      </c>
      <c r="FF1013" s="138"/>
      <c r="FG1013" s="138"/>
      <c r="FH1013" s="138"/>
      <c r="FI1013" s="138"/>
      <c r="FJ1013" s="138"/>
      <c r="FK1013" s="138"/>
      <c r="FL1013" s="86">
        <f t="shared" si="796"/>
        <v>0</v>
      </c>
      <c r="FM1013" s="138">
        <v>51</v>
      </c>
      <c r="FN1013" s="138">
        <v>8</v>
      </c>
      <c r="FO1013" s="138">
        <v>4080</v>
      </c>
      <c r="FP1013" s="138">
        <v>9600000</v>
      </c>
      <c r="FQ1013" s="142">
        <v>0.40202029516307741</v>
      </c>
      <c r="FR1013" s="142">
        <v>0.31699934643568184</v>
      </c>
      <c r="FS1013" s="142">
        <v>0.39970166889915781</v>
      </c>
      <c r="FT1013" s="138" t="s">
        <v>1384</v>
      </c>
      <c r="FU1013" s="138" t="s">
        <v>1381</v>
      </c>
      <c r="FV1013" s="138" t="s">
        <v>1323</v>
      </c>
      <c r="FW1013" s="138" t="s">
        <v>1336</v>
      </c>
      <c r="FX1013" s="138" t="s">
        <v>1355</v>
      </c>
      <c r="FY1013" s="138" t="s">
        <v>1319</v>
      </c>
      <c r="FZ1013" s="138" t="s">
        <v>1336</v>
      </c>
      <c r="GA1013" s="138" t="s">
        <v>1336</v>
      </c>
      <c r="GB1013" s="138"/>
      <c r="GC1013" s="143"/>
      <c r="GD1013" s="143"/>
      <c r="GE1013" s="143"/>
      <c r="GF1013" s="143"/>
      <c r="GG1013" s="143"/>
      <c r="GH1013" s="143"/>
      <c r="GI1013" s="143"/>
      <c r="GJ1013" s="143"/>
    </row>
    <row r="1014" spans="1:192" hidden="1" x14ac:dyDescent="0.25">
      <c r="A1014" s="144" t="s">
        <v>313</v>
      </c>
      <c r="B1014" s="144" t="s">
        <v>313</v>
      </c>
      <c r="C1014" s="144" t="s">
        <v>313</v>
      </c>
      <c r="D1014" s="133">
        <v>29.452385372192314</v>
      </c>
      <c r="E1014" s="133">
        <v>39.252439495010748</v>
      </c>
      <c r="F1014" s="133">
        <v>38.951392681594754</v>
      </c>
      <c r="G1014" s="136">
        <v>813</v>
      </c>
      <c r="H1014" s="136">
        <v>3554</v>
      </c>
      <c r="I1014" s="136">
        <v>3603</v>
      </c>
      <c r="J1014" s="136">
        <v>7970</v>
      </c>
      <c r="K1014" s="136">
        <v>932</v>
      </c>
      <c r="L1014" s="136">
        <v>3323</v>
      </c>
      <c r="M1014" s="136">
        <v>4332</v>
      </c>
      <c r="N1014" s="136">
        <v>8587</v>
      </c>
      <c r="O1014" s="136">
        <v>905</v>
      </c>
      <c r="P1014" s="138">
        <v>675</v>
      </c>
      <c r="Q1014" s="136">
        <v>617</v>
      </c>
      <c r="R1014" s="95">
        <f t="shared" si="798"/>
        <v>7.7415307402760355E-2</v>
      </c>
      <c r="S1014" s="136">
        <v>6787</v>
      </c>
      <c r="T1014" s="136">
        <v>8718</v>
      </c>
      <c r="U1014" s="136">
        <v>6711</v>
      </c>
      <c r="V1014" s="136">
        <v>8914</v>
      </c>
      <c r="W1014" s="136">
        <v>15429</v>
      </c>
      <c r="X1014" s="136">
        <v>22216</v>
      </c>
      <c r="Y1014" s="137">
        <f t="shared" si="799"/>
        <v>13.732134963901576</v>
      </c>
      <c r="Z1014" s="137">
        <f t="shared" si="800"/>
        <v>38.116540490938291</v>
      </c>
      <c r="AA1014" s="137">
        <f t="shared" si="801"/>
        <v>67.977946654745935</v>
      </c>
      <c r="AB1014" s="137">
        <f t="shared" si="802"/>
        <v>51.105061896428808</v>
      </c>
      <c r="AC1014" s="137">
        <f t="shared" si="803"/>
        <v>39.687612531508819</v>
      </c>
      <c r="AD1014" s="138">
        <v>7544</v>
      </c>
      <c r="AE1014" s="138">
        <v>2149</v>
      </c>
      <c r="AF1014" s="126">
        <v>8671</v>
      </c>
      <c r="AG1014" s="126">
        <v>6781</v>
      </c>
      <c r="AH1014" s="126">
        <v>8742</v>
      </c>
      <c r="AI1014" s="126">
        <v>6492</v>
      </c>
      <c r="AJ1014" s="126">
        <v>2187</v>
      </c>
      <c r="AK1014" s="126">
        <v>2011</v>
      </c>
      <c r="AL1014" s="136">
        <v>214</v>
      </c>
      <c r="AM1014" s="136">
        <v>456</v>
      </c>
      <c r="AN1014" s="136">
        <v>792</v>
      </c>
      <c r="AO1014" s="136">
        <v>3440</v>
      </c>
      <c r="AP1014" s="136">
        <v>4565</v>
      </c>
      <c r="AQ1014" s="136">
        <v>123</v>
      </c>
      <c r="AR1014" s="77">
        <f t="shared" si="788"/>
        <v>8920</v>
      </c>
      <c r="AS1014" s="138">
        <v>907</v>
      </c>
      <c r="AT1014" s="138">
        <v>632</v>
      </c>
      <c r="AU1014" s="138">
        <v>1155</v>
      </c>
      <c r="AV1014" s="138">
        <v>36.535655662958234</v>
      </c>
      <c r="AW1014" s="138">
        <v>47.635068276271518</v>
      </c>
      <c r="AX1014" s="140">
        <v>58.33076211045973</v>
      </c>
      <c r="AY1014" s="141">
        <v>11.693488852797875</v>
      </c>
      <c r="AZ1014" s="141">
        <v>39.64503860781376</v>
      </c>
      <c r="BA1014" s="141">
        <v>72.961176200321617</v>
      </c>
      <c r="BB1014" s="141">
        <v>56.330898003796811</v>
      </c>
      <c r="BC1014" s="141">
        <v>43.815201192250377</v>
      </c>
      <c r="BD1014" s="82">
        <f t="shared" si="789"/>
        <v>2327</v>
      </c>
      <c r="BE1014" s="138">
        <v>215</v>
      </c>
      <c r="BF1014" s="138">
        <v>520</v>
      </c>
      <c r="BG1014" s="138">
        <v>801</v>
      </c>
      <c r="BH1014" s="138">
        <v>3299</v>
      </c>
      <c r="BI1014" s="138">
        <v>4883</v>
      </c>
      <c r="BJ1014" s="138">
        <v>188</v>
      </c>
      <c r="BK1014" s="77">
        <f t="shared" si="790"/>
        <v>9171</v>
      </c>
      <c r="BL1014" s="138">
        <v>184</v>
      </c>
      <c r="BM1014" s="138">
        <v>339</v>
      </c>
      <c r="BN1014" s="138">
        <v>429</v>
      </c>
      <c r="BO1014" s="138">
        <v>601</v>
      </c>
      <c r="BP1014" s="138">
        <v>2837</v>
      </c>
      <c r="BQ1014" s="138">
        <v>4479</v>
      </c>
      <c r="BR1014" s="138">
        <v>168</v>
      </c>
      <c r="BS1014" s="77">
        <f t="shared" si="791"/>
        <v>8085</v>
      </c>
      <c r="BT1014" s="138">
        <v>15</v>
      </c>
      <c r="BU1014" s="138">
        <v>83</v>
      </c>
      <c r="BV1014" s="138">
        <v>57</v>
      </c>
      <c r="BW1014" s="138">
        <v>118</v>
      </c>
      <c r="BX1014" s="138">
        <v>334</v>
      </c>
      <c r="BY1014" s="138">
        <v>312</v>
      </c>
      <c r="BZ1014" s="138">
        <v>17</v>
      </c>
      <c r="CA1014" s="77">
        <f t="shared" si="792"/>
        <v>781</v>
      </c>
      <c r="CB1014" s="138">
        <v>15</v>
      </c>
      <c r="CC1014" s="138">
        <v>32</v>
      </c>
      <c r="CD1014" s="138">
        <v>32</v>
      </c>
      <c r="CE1014" s="138">
        <v>82</v>
      </c>
      <c r="CF1014" s="138">
        <v>118</v>
      </c>
      <c r="CG1014" s="138">
        <v>87</v>
      </c>
      <c r="CH1014" s="138">
        <v>3</v>
      </c>
      <c r="CI1014" s="77">
        <f t="shared" si="793"/>
        <v>290</v>
      </c>
      <c r="CJ1014" s="138"/>
      <c r="CK1014" s="138"/>
      <c r="CL1014" s="138"/>
      <c r="CM1014" s="138"/>
      <c r="CN1014" s="138"/>
      <c r="CO1014" s="138"/>
      <c r="CP1014" s="77">
        <f t="shared" si="794"/>
        <v>0</v>
      </c>
      <c r="CQ1014" s="138">
        <v>1</v>
      </c>
      <c r="CR1014" s="138">
        <v>2</v>
      </c>
      <c r="CS1014" s="138">
        <v>2</v>
      </c>
      <c r="CT1014" s="138">
        <v>0</v>
      </c>
      <c r="CU1014" s="138">
        <v>10</v>
      </c>
      <c r="CV1014" s="138">
        <v>5</v>
      </c>
      <c r="CW1014" s="138">
        <v>0</v>
      </c>
      <c r="CX1014" s="77">
        <f t="shared" si="795"/>
        <v>15</v>
      </c>
      <c r="CY1014" s="138">
        <v>1</v>
      </c>
      <c r="CZ1014" s="138">
        <v>2</v>
      </c>
      <c r="DA1014" s="138">
        <v>0</v>
      </c>
      <c r="DB1014" s="138">
        <v>10</v>
      </c>
      <c r="DC1014" s="138">
        <v>5</v>
      </c>
      <c r="DD1014" s="138">
        <v>0</v>
      </c>
      <c r="DE1014" s="138"/>
      <c r="DF1014" s="138"/>
      <c r="DG1014" s="138"/>
      <c r="DH1014" s="138"/>
      <c r="DI1014" s="138"/>
      <c r="DJ1014" s="138"/>
      <c r="DK1014" s="138"/>
      <c r="DL1014" s="138"/>
      <c r="DM1014" s="138"/>
      <c r="DN1014" s="138"/>
      <c r="DO1014" s="138"/>
      <c r="DP1014" s="138">
        <v>3</v>
      </c>
      <c r="DQ1014" s="138">
        <v>7</v>
      </c>
      <c r="DR1014" s="138">
        <v>21</v>
      </c>
      <c r="DS1014" s="138">
        <v>35</v>
      </c>
      <c r="DT1014" s="138">
        <v>54</v>
      </c>
      <c r="DU1014" s="138">
        <v>1</v>
      </c>
      <c r="DV1014" s="138">
        <v>1</v>
      </c>
      <c r="DW1014" s="138">
        <v>2</v>
      </c>
      <c r="DX1014" s="138">
        <v>1</v>
      </c>
      <c r="DY1014" s="138">
        <v>13</v>
      </c>
      <c r="DZ1014" s="138">
        <v>12</v>
      </c>
      <c r="EA1014" s="138">
        <v>1</v>
      </c>
      <c r="EB1014" s="138">
        <v>14</v>
      </c>
      <c r="EC1014" s="138">
        <v>55</v>
      </c>
      <c r="ED1014" s="138">
        <v>117</v>
      </c>
      <c r="EE1014" s="138">
        <v>321</v>
      </c>
      <c r="EF1014" s="138">
        <v>300</v>
      </c>
      <c r="EG1014" s="138">
        <v>16</v>
      </c>
      <c r="EH1014" s="138"/>
      <c r="EI1014" s="138"/>
      <c r="EJ1014" s="138"/>
      <c r="EK1014" s="138"/>
      <c r="EL1014" s="138"/>
      <c r="EM1014" s="138"/>
      <c r="EN1014" s="138"/>
      <c r="EO1014" s="138"/>
      <c r="EP1014" s="138"/>
      <c r="EQ1014" s="138"/>
      <c r="ER1014" s="138"/>
      <c r="ES1014" s="138"/>
      <c r="ET1014" s="138">
        <v>157</v>
      </c>
      <c r="EU1014" s="138">
        <v>241</v>
      </c>
      <c r="EV1014" s="138">
        <v>206</v>
      </c>
      <c r="EW1014" s="138">
        <v>1450</v>
      </c>
      <c r="EX1014" s="138">
        <v>2437</v>
      </c>
      <c r="EY1014" s="138">
        <v>81</v>
      </c>
      <c r="EZ1014" s="138">
        <v>24</v>
      </c>
      <c r="FA1014" s="138">
        <v>181</v>
      </c>
      <c r="FB1014" s="138">
        <v>374</v>
      </c>
      <c r="FC1014" s="138">
        <v>1352</v>
      </c>
      <c r="FD1014" s="138">
        <v>1988</v>
      </c>
      <c r="FE1014" s="138">
        <v>86</v>
      </c>
      <c r="FF1014" s="138"/>
      <c r="FG1014" s="138"/>
      <c r="FH1014" s="138"/>
      <c r="FI1014" s="138"/>
      <c r="FJ1014" s="138"/>
      <c r="FK1014" s="138"/>
      <c r="FL1014" s="86">
        <f t="shared" si="796"/>
        <v>1903.7999999999993</v>
      </c>
      <c r="FM1014" s="138">
        <v>142</v>
      </c>
      <c r="FN1014" s="138">
        <v>26</v>
      </c>
      <c r="FO1014" s="138">
        <v>11360</v>
      </c>
      <c r="FP1014" s="138">
        <v>31200000</v>
      </c>
      <c r="FQ1014" s="142">
        <v>0.48766222628673134</v>
      </c>
      <c r="FR1014" s="142">
        <v>0.43509291979054837</v>
      </c>
      <c r="FS1014" s="142">
        <v>0.87313395432962548</v>
      </c>
      <c r="FT1014" s="138" t="s">
        <v>1375</v>
      </c>
      <c r="FU1014" s="138" t="s">
        <v>1320</v>
      </c>
      <c r="FV1014" s="138" t="s">
        <v>1342</v>
      </c>
      <c r="FW1014" s="138" t="s">
        <v>1376</v>
      </c>
      <c r="FX1014" s="138" t="s">
        <v>1375</v>
      </c>
      <c r="FY1014" s="138" t="s">
        <v>1377</v>
      </c>
      <c r="FZ1014" s="138" t="s">
        <v>1378</v>
      </c>
      <c r="GA1014" s="138" t="s">
        <v>1369</v>
      </c>
      <c r="GB1014" s="138"/>
      <c r="GC1014" s="143"/>
      <c r="GD1014" s="143"/>
      <c r="GE1014" s="143"/>
      <c r="GF1014" s="143"/>
      <c r="GG1014" s="143"/>
      <c r="GH1014" s="143"/>
      <c r="GI1014" s="143"/>
      <c r="GJ1014" s="143"/>
    </row>
    <row r="1015" spans="1:192" hidden="1" x14ac:dyDescent="0.25">
      <c r="A1015" s="144" t="s">
        <v>324</v>
      </c>
      <c r="B1015" s="144" t="s">
        <v>324</v>
      </c>
      <c r="C1015" s="144" t="s">
        <v>324</v>
      </c>
      <c r="D1015" s="133">
        <v>33.983538166647875</v>
      </c>
      <c r="E1015" s="133">
        <v>45.110623205539611</v>
      </c>
      <c r="F1015" s="133">
        <v>51.556291390728482</v>
      </c>
      <c r="G1015" s="136">
        <v>343</v>
      </c>
      <c r="H1015" s="136">
        <v>1114</v>
      </c>
      <c r="I1015" s="136">
        <v>1594</v>
      </c>
      <c r="J1015" s="136">
        <v>3051</v>
      </c>
      <c r="K1015" s="136">
        <v>412</v>
      </c>
      <c r="L1015" s="136">
        <v>1193</v>
      </c>
      <c r="M1015" s="136">
        <v>1692</v>
      </c>
      <c r="N1015" s="136">
        <v>3297</v>
      </c>
      <c r="O1015" s="136">
        <v>141</v>
      </c>
      <c r="P1015" s="138">
        <v>415</v>
      </c>
      <c r="Q1015" s="136">
        <v>246</v>
      </c>
      <c r="R1015" s="95">
        <f t="shared" si="798"/>
        <v>8.0629301868239925E-2</v>
      </c>
      <c r="S1015" s="136">
        <v>2345</v>
      </c>
      <c r="T1015" s="136">
        <v>2864</v>
      </c>
      <c r="U1015" s="136">
        <v>2145</v>
      </c>
      <c r="V1015" s="136">
        <v>2882</v>
      </c>
      <c r="W1015" s="136">
        <v>5009</v>
      </c>
      <c r="X1015" s="136">
        <v>7354</v>
      </c>
      <c r="Y1015" s="137">
        <f t="shared" si="799"/>
        <v>17.569296375266525</v>
      </c>
      <c r="Z1015" s="137">
        <f t="shared" si="800"/>
        <v>41.655027932960891</v>
      </c>
      <c r="AA1015" s="137">
        <f t="shared" si="801"/>
        <v>66.107226107226097</v>
      </c>
      <c r="AB1015" s="137">
        <f t="shared" si="802"/>
        <v>52.126172888800163</v>
      </c>
      <c r="AC1015" s="137">
        <f t="shared" si="803"/>
        <v>41.106880609192274</v>
      </c>
      <c r="AD1015" s="138">
        <v>2398</v>
      </c>
      <c r="AE1015" s="138">
        <v>727</v>
      </c>
      <c r="AF1015" s="126">
        <v>3111</v>
      </c>
      <c r="AG1015" s="126">
        <v>2407</v>
      </c>
      <c r="AH1015" s="126">
        <v>3100</v>
      </c>
      <c r="AI1015" s="126">
        <v>2148</v>
      </c>
      <c r="AJ1015" s="126">
        <v>741</v>
      </c>
      <c r="AK1015" s="126">
        <v>639</v>
      </c>
      <c r="AL1015" s="136">
        <v>111</v>
      </c>
      <c r="AM1015" s="136">
        <v>183</v>
      </c>
      <c r="AN1015" s="136">
        <v>455</v>
      </c>
      <c r="AO1015" s="136">
        <v>1316</v>
      </c>
      <c r="AP1015" s="136">
        <v>1755</v>
      </c>
      <c r="AQ1015" s="136">
        <v>92</v>
      </c>
      <c r="AR1015" s="77">
        <f t="shared" si="788"/>
        <v>3618</v>
      </c>
      <c r="AS1015" s="138">
        <v>491</v>
      </c>
      <c r="AT1015" s="138">
        <v>86</v>
      </c>
      <c r="AU1015" s="138">
        <v>257</v>
      </c>
      <c r="AV1015" s="138">
        <v>40.999082207945456</v>
      </c>
      <c r="AW1015" s="138">
        <v>51.089866156787764</v>
      </c>
      <c r="AX1015" s="140">
        <v>63.512880562060893</v>
      </c>
      <c r="AY1015" s="141">
        <v>18.982060909470171</v>
      </c>
      <c r="AZ1015" s="141">
        <v>42.520193861066232</v>
      </c>
      <c r="BA1015" s="141">
        <v>72.046703296703299</v>
      </c>
      <c r="BB1015" s="141">
        <v>56.83369402363909</v>
      </c>
      <c r="BC1015" s="141">
        <v>46.037601142313186</v>
      </c>
      <c r="BD1015" s="82">
        <f t="shared" si="789"/>
        <v>791</v>
      </c>
      <c r="BE1015" s="138">
        <v>115</v>
      </c>
      <c r="BF1015" s="138">
        <v>234</v>
      </c>
      <c r="BG1015" s="138">
        <v>470</v>
      </c>
      <c r="BH1015" s="138">
        <v>1421</v>
      </c>
      <c r="BI1015" s="138">
        <v>1935</v>
      </c>
      <c r="BJ1015" s="138">
        <v>150</v>
      </c>
      <c r="BK1015" s="77">
        <f t="shared" si="790"/>
        <v>3976</v>
      </c>
      <c r="BL1015" s="138">
        <v>92</v>
      </c>
      <c r="BM1015" s="138">
        <v>150</v>
      </c>
      <c r="BN1015" s="138">
        <v>181</v>
      </c>
      <c r="BO1015" s="138">
        <v>391</v>
      </c>
      <c r="BP1015" s="138">
        <v>1125</v>
      </c>
      <c r="BQ1015" s="138">
        <v>1677</v>
      </c>
      <c r="BR1015" s="138">
        <v>138</v>
      </c>
      <c r="BS1015" s="77">
        <f t="shared" si="791"/>
        <v>3331</v>
      </c>
      <c r="BT1015" s="138">
        <v>4</v>
      </c>
      <c r="BU1015" s="138">
        <v>10</v>
      </c>
      <c r="BV1015" s="138">
        <v>8</v>
      </c>
      <c r="BW1015" s="138">
        <v>6</v>
      </c>
      <c r="BX1015" s="138">
        <v>38</v>
      </c>
      <c r="BY1015" s="138">
        <v>65</v>
      </c>
      <c r="BZ1015" s="138">
        <v>8</v>
      </c>
      <c r="CA1015" s="77">
        <f t="shared" si="792"/>
        <v>117</v>
      </c>
      <c r="CB1015" s="138">
        <v>7</v>
      </c>
      <c r="CC1015" s="138">
        <v>16</v>
      </c>
      <c r="CD1015" s="138">
        <v>19</v>
      </c>
      <c r="CE1015" s="138">
        <v>67</v>
      </c>
      <c r="CF1015" s="138">
        <v>95</v>
      </c>
      <c r="CG1015" s="138">
        <v>59</v>
      </c>
      <c r="CH1015" s="138">
        <v>4</v>
      </c>
      <c r="CI1015" s="77">
        <f t="shared" si="793"/>
        <v>225</v>
      </c>
      <c r="CJ1015" s="138"/>
      <c r="CK1015" s="138"/>
      <c r="CL1015" s="138"/>
      <c r="CM1015" s="138"/>
      <c r="CN1015" s="138"/>
      <c r="CO1015" s="138"/>
      <c r="CP1015" s="77">
        <f t="shared" si="794"/>
        <v>0</v>
      </c>
      <c r="CQ1015" s="138">
        <v>12</v>
      </c>
      <c r="CR1015" s="138">
        <v>7</v>
      </c>
      <c r="CS1015" s="138">
        <v>26</v>
      </c>
      <c r="CT1015" s="138">
        <v>6</v>
      </c>
      <c r="CU1015" s="138">
        <v>163</v>
      </c>
      <c r="CV1015" s="138">
        <v>134</v>
      </c>
      <c r="CW1015" s="138">
        <v>0</v>
      </c>
      <c r="CX1015" s="77">
        <f t="shared" si="795"/>
        <v>303</v>
      </c>
      <c r="CY1015" s="138">
        <v>11</v>
      </c>
      <c r="CZ1015" s="138">
        <v>24</v>
      </c>
      <c r="DA1015" s="138">
        <v>3</v>
      </c>
      <c r="DB1015" s="138">
        <v>154</v>
      </c>
      <c r="DC1015" s="138">
        <v>129</v>
      </c>
      <c r="DD1015" s="138">
        <v>0</v>
      </c>
      <c r="DE1015" s="138">
        <v>1</v>
      </c>
      <c r="DF1015" s="138">
        <v>2</v>
      </c>
      <c r="DG1015" s="138">
        <v>3</v>
      </c>
      <c r="DH1015" s="138">
        <v>9</v>
      </c>
      <c r="DI1015" s="138">
        <v>5</v>
      </c>
      <c r="DJ1015" s="138">
        <v>0</v>
      </c>
      <c r="DK1015" s="138"/>
      <c r="DL1015" s="138"/>
      <c r="DM1015" s="138"/>
      <c r="DN1015" s="138"/>
      <c r="DO1015" s="138"/>
      <c r="DP1015" s="138">
        <v>1</v>
      </c>
      <c r="DQ1015" s="138">
        <v>4</v>
      </c>
      <c r="DR1015" s="138">
        <v>17</v>
      </c>
      <c r="DS1015" s="138">
        <v>29</v>
      </c>
      <c r="DT1015" s="138">
        <v>19</v>
      </c>
      <c r="DU1015" s="138">
        <v>2</v>
      </c>
      <c r="DV1015" s="138">
        <v>4</v>
      </c>
      <c r="DW1015" s="138">
        <v>8</v>
      </c>
      <c r="DX1015" s="138">
        <v>6</v>
      </c>
      <c r="DY1015" s="138">
        <v>38</v>
      </c>
      <c r="DZ1015" s="138">
        <v>65</v>
      </c>
      <c r="EA1015" s="138">
        <v>8</v>
      </c>
      <c r="EB1015" s="138"/>
      <c r="EC1015" s="138"/>
      <c r="ED1015" s="138"/>
      <c r="EE1015" s="138"/>
      <c r="EF1015" s="138"/>
      <c r="EG1015" s="138"/>
      <c r="EH1015" s="138">
        <v>1</v>
      </c>
      <c r="EI1015" s="138">
        <v>0</v>
      </c>
      <c r="EJ1015" s="138">
        <v>0</v>
      </c>
      <c r="EK1015" s="138">
        <v>1</v>
      </c>
      <c r="EL1015" s="138">
        <v>6</v>
      </c>
      <c r="EM1015" s="138">
        <v>1</v>
      </c>
      <c r="EN1015" s="138"/>
      <c r="EO1015" s="138"/>
      <c r="EP1015" s="138"/>
      <c r="EQ1015" s="138"/>
      <c r="ER1015" s="138"/>
      <c r="ES1015" s="138"/>
      <c r="ET1015" s="138">
        <v>70</v>
      </c>
      <c r="EU1015" s="138">
        <v>84</v>
      </c>
      <c r="EV1015" s="138">
        <v>48</v>
      </c>
      <c r="EW1015" s="138">
        <v>451</v>
      </c>
      <c r="EX1015" s="138">
        <v>810</v>
      </c>
      <c r="EY1015" s="138">
        <v>57</v>
      </c>
      <c r="EZ1015" s="138">
        <v>20</v>
      </c>
      <c r="FA1015" s="138">
        <v>93</v>
      </c>
      <c r="FB1015" s="138">
        <v>326</v>
      </c>
      <c r="FC1015" s="138">
        <v>644</v>
      </c>
      <c r="FD1015" s="138">
        <v>842</v>
      </c>
      <c r="FE1015" s="138">
        <v>78</v>
      </c>
      <c r="FF1015" s="138"/>
      <c r="FG1015" s="138"/>
      <c r="FH1015" s="138"/>
      <c r="FI1015" s="138"/>
      <c r="FJ1015" s="138"/>
      <c r="FK1015" s="138"/>
      <c r="FL1015" s="86">
        <f t="shared" si="796"/>
        <v>424.59999999999991</v>
      </c>
      <c r="FM1015" s="138">
        <v>40</v>
      </c>
      <c r="FN1015" s="138">
        <v>6</v>
      </c>
      <c r="FO1015" s="138">
        <v>3200</v>
      </c>
      <c r="FP1015" s="138">
        <v>7200000</v>
      </c>
      <c r="FQ1015" s="142">
        <v>0.3547030010987911</v>
      </c>
      <c r="FR1015" s="142">
        <v>0.25987383868950586</v>
      </c>
      <c r="FS1015" s="142">
        <v>0.39743766188852886</v>
      </c>
      <c r="FT1015" s="138" t="s">
        <v>1323</v>
      </c>
      <c r="FU1015" s="138" t="s">
        <v>1361</v>
      </c>
      <c r="FV1015" s="138" t="s">
        <v>1333</v>
      </c>
      <c r="FW1015" s="138" t="s">
        <v>1358</v>
      </c>
      <c r="FX1015" s="138" t="s">
        <v>1354</v>
      </c>
      <c r="FY1015" s="138" t="s">
        <v>1396</v>
      </c>
      <c r="FZ1015" s="138" t="s">
        <v>1392</v>
      </c>
      <c r="GA1015" s="138" t="s">
        <v>1379</v>
      </c>
      <c r="GB1015" s="138"/>
      <c r="GC1015" s="143"/>
      <c r="GD1015" s="143"/>
      <c r="GE1015" s="143"/>
      <c r="GF1015" s="143"/>
      <c r="GG1015" s="143"/>
      <c r="GH1015" s="143"/>
      <c r="GI1015" s="143"/>
      <c r="GJ1015" s="143"/>
    </row>
    <row r="1016" spans="1:192" hidden="1" x14ac:dyDescent="0.25">
      <c r="A1016" s="144" t="s">
        <v>333</v>
      </c>
      <c r="B1016" s="144" t="s">
        <v>333</v>
      </c>
      <c r="C1016" s="144" t="s">
        <v>333</v>
      </c>
      <c r="D1016" s="133">
        <v>24.646532653650091</v>
      </c>
      <c r="E1016" s="133">
        <v>32.633408152921582</v>
      </c>
      <c r="F1016" s="133">
        <v>32.635379061371836</v>
      </c>
      <c r="G1016" s="136">
        <v>1236</v>
      </c>
      <c r="H1016" s="136">
        <v>4494</v>
      </c>
      <c r="I1016" s="136">
        <v>4627</v>
      </c>
      <c r="J1016" s="136">
        <v>10357</v>
      </c>
      <c r="K1016" s="136">
        <v>1139</v>
      </c>
      <c r="L1016" s="136">
        <v>4284</v>
      </c>
      <c r="M1016" s="136">
        <v>5209</v>
      </c>
      <c r="N1016" s="136">
        <v>10632</v>
      </c>
      <c r="O1016" s="136">
        <v>1511</v>
      </c>
      <c r="P1016" s="138">
        <v>950</v>
      </c>
      <c r="Q1016" s="136">
        <v>275</v>
      </c>
      <c r="R1016" s="95">
        <f t="shared" si="798"/>
        <v>2.6552090373660325E-2</v>
      </c>
      <c r="S1016" s="136">
        <v>10916</v>
      </c>
      <c r="T1016" s="136">
        <v>13578</v>
      </c>
      <c r="U1016" s="136">
        <v>10156</v>
      </c>
      <c r="V1016" s="136">
        <v>13683</v>
      </c>
      <c r="W1016" s="136">
        <v>23734</v>
      </c>
      <c r="X1016" s="136">
        <v>34650</v>
      </c>
      <c r="Y1016" s="137">
        <f t="shared" si="799"/>
        <v>10.434224990839134</v>
      </c>
      <c r="Z1016" s="137">
        <f t="shared" si="800"/>
        <v>31.551038444542645</v>
      </c>
      <c r="AA1016" s="137">
        <f t="shared" si="801"/>
        <v>56.81370618353683</v>
      </c>
      <c r="AB1016" s="137">
        <f t="shared" si="802"/>
        <v>42.36116963006657</v>
      </c>
      <c r="AC1016" s="137">
        <f t="shared" si="803"/>
        <v>32.303030303030305</v>
      </c>
      <c r="AD1016" s="138">
        <v>13680</v>
      </c>
      <c r="AE1016" s="138">
        <v>4386</v>
      </c>
      <c r="AF1016" s="126">
        <v>13768</v>
      </c>
      <c r="AG1016" s="126">
        <v>10872</v>
      </c>
      <c r="AH1016" s="126">
        <v>13604</v>
      </c>
      <c r="AI1016" s="126">
        <v>9791</v>
      </c>
      <c r="AJ1016" s="126">
        <v>3453</v>
      </c>
      <c r="AK1016" s="126">
        <v>2845</v>
      </c>
      <c r="AL1016" s="136">
        <v>395</v>
      </c>
      <c r="AM1016" s="136">
        <v>651</v>
      </c>
      <c r="AN1016" s="136">
        <v>1095</v>
      </c>
      <c r="AO1016" s="136">
        <v>4396</v>
      </c>
      <c r="AP1016" s="136">
        <v>5353</v>
      </c>
      <c r="AQ1016" s="136">
        <v>183</v>
      </c>
      <c r="AR1016" s="77">
        <f t="shared" si="788"/>
        <v>11027</v>
      </c>
      <c r="AS1016" s="138">
        <v>1092</v>
      </c>
      <c r="AT1016" s="138">
        <v>1123</v>
      </c>
      <c r="AU1016" s="138">
        <v>1906</v>
      </c>
      <c r="AV1016" s="138">
        <v>29.037820775121297</v>
      </c>
      <c r="AW1016" s="138">
        <v>37.858672376873663</v>
      </c>
      <c r="AX1016" s="138">
        <v>45.425738526014513</v>
      </c>
      <c r="AY1016" s="141">
        <v>10.079160530191459</v>
      </c>
      <c r="AZ1016" s="141">
        <v>32.40215228127073</v>
      </c>
      <c r="BA1016" s="141">
        <v>63.055743624464</v>
      </c>
      <c r="BB1016" s="141">
        <v>47.572598659717052</v>
      </c>
      <c r="BC1016" s="141">
        <v>36.774997349167634</v>
      </c>
      <c r="BD1016" s="82">
        <f t="shared" si="789"/>
        <v>4862</v>
      </c>
      <c r="BE1016" s="138">
        <v>402</v>
      </c>
      <c r="BF1016" s="138">
        <v>659</v>
      </c>
      <c r="BG1016" s="138">
        <v>1044</v>
      </c>
      <c r="BH1016" s="138">
        <v>4250</v>
      </c>
      <c r="BI1016" s="138">
        <v>5612</v>
      </c>
      <c r="BJ1016" s="138">
        <v>265</v>
      </c>
      <c r="BK1016" s="77">
        <f t="shared" si="790"/>
        <v>11171</v>
      </c>
      <c r="BL1016" s="138">
        <v>344</v>
      </c>
      <c r="BM1016" s="138">
        <v>535</v>
      </c>
      <c r="BN1016" s="138">
        <v>554</v>
      </c>
      <c r="BO1016" s="138">
        <v>893</v>
      </c>
      <c r="BP1016" s="138">
        <v>3679</v>
      </c>
      <c r="BQ1016" s="138">
        <v>4949</v>
      </c>
      <c r="BR1016" s="138">
        <v>241</v>
      </c>
      <c r="BS1016" s="77">
        <f t="shared" si="791"/>
        <v>9762</v>
      </c>
      <c r="BT1016" s="138">
        <v>15</v>
      </c>
      <c r="BU1016" s="138">
        <v>41</v>
      </c>
      <c r="BV1016" s="138">
        <v>41</v>
      </c>
      <c r="BW1016" s="138">
        <v>57</v>
      </c>
      <c r="BX1016" s="138">
        <v>159</v>
      </c>
      <c r="BY1016" s="138">
        <v>335</v>
      </c>
      <c r="BZ1016" s="138">
        <v>20</v>
      </c>
      <c r="CA1016" s="77">
        <f t="shared" si="792"/>
        <v>571</v>
      </c>
      <c r="CB1016" s="138">
        <v>15</v>
      </c>
      <c r="CC1016" s="138">
        <v>43</v>
      </c>
      <c r="CD1016" s="138">
        <v>41</v>
      </c>
      <c r="CE1016" s="138">
        <v>77</v>
      </c>
      <c r="CF1016" s="138">
        <v>172</v>
      </c>
      <c r="CG1016" s="138">
        <v>126</v>
      </c>
      <c r="CH1016" s="138">
        <v>0</v>
      </c>
      <c r="CI1016" s="77">
        <f t="shared" si="793"/>
        <v>375</v>
      </c>
      <c r="CJ1016" s="138">
        <v>2</v>
      </c>
      <c r="CK1016" s="138">
        <v>2</v>
      </c>
      <c r="CL1016" s="138">
        <v>5</v>
      </c>
      <c r="CM1016" s="138">
        <v>22</v>
      </c>
      <c r="CN1016" s="138">
        <v>11</v>
      </c>
      <c r="CO1016" s="138">
        <v>0</v>
      </c>
      <c r="CP1016" s="77">
        <f t="shared" si="794"/>
        <v>38</v>
      </c>
      <c r="CQ1016" s="138">
        <v>26</v>
      </c>
      <c r="CR1016" s="138">
        <v>32</v>
      </c>
      <c r="CS1016" s="138">
        <v>21</v>
      </c>
      <c r="CT1016" s="138">
        <v>12</v>
      </c>
      <c r="CU1016" s="138">
        <v>218</v>
      </c>
      <c r="CV1016" s="138">
        <v>191</v>
      </c>
      <c r="CW1016" s="138">
        <v>4</v>
      </c>
      <c r="CX1016" s="77">
        <f t="shared" si="795"/>
        <v>425</v>
      </c>
      <c r="CY1016" s="138">
        <v>26</v>
      </c>
      <c r="CZ1016" s="138">
        <v>21</v>
      </c>
      <c r="DA1016" s="138">
        <v>12</v>
      </c>
      <c r="DB1016" s="138">
        <v>218</v>
      </c>
      <c r="DC1016" s="138">
        <v>191</v>
      </c>
      <c r="DD1016" s="138">
        <v>4</v>
      </c>
      <c r="DE1016" s="138"/>
      <c r="DF1016" s="138"/>
      <c r="DG1016" s="138"/>
      <c r="DH1016" s="138"/>
      <c r="DI1016" s="138"/>
      <c r="DJ1016" s="138"/>
      <c r="DK1016" s="138"/>
      <c r="DL1016" s="138"/>
      <c r="DM1016" s="138"/>
      <c r="DN1016" s="138"/>
      <c r="DO1016" s="138"/>
      <c r="DP1016" s="138">
        <v>3</v>
      </c>
      <c r="DQ1016" s="138">
        <v>5</v>
      </c>
      <c r="DR1016" s="138">
        <v>18</v>
      </c>
      <c r="DS1016" s="138">
        <v>34</v>
      </c>
      <c r="DT1016" s="138">
        <v>36</v>
      </c>
      <c r="DU1016" s="138">
        <v>1</v>
      </c>
      <c r="DV1016" s="138">
        <v>4</v>
      </c>
      <c r="DW1016" s="138">
        <v>10</v>
      </c>
      <c r="DX1016" s="138">
        <v>1</v>
      </c>
      <c r="DY1016" s="138">
        <v>22</v>
      </c>
      <c r="DZ1016" s="138">
        <v>152</v>
      </c>
      <c r="EA1016" s="138">
        <v>16</v>
      </c>
      <c r="EB1016" s="138">
        <v>11</v>
      </c>
      <c r="EC1016" s="138">
        <v>31</v>
      </c>
      <c r="ED1016" s="138">
        <v>56</v>
      </c>
      <c r="EE1016" s="138">
        <v>137</v>
      </c>
      <c r="EF1016" s="138">
        <v>183</v>
      </c>
      <c r="EG1016" s="138">
        <v>4</v>
      </c>
      <c r="EH1016" s="138">
        <v>1</v>
      </c>
      <c r="EI1016" s="138">
        <v>0</v>
      </c>
      <c r="EJ1016" s="138">
        <v>0</v>
      </c>
      <c r="EK1016" s="138">
        <v>2</v>
      </c>
      <c r="EL1016" s="138">
        <v>3</v>
      </c>
      <c r="EM1016" s="138">
        <v>1</v>
      </c>
      <c r="EN1016" s="138"/>
      <c r="EO1016" s="138"/>
      <c r="EP1016" s="138"/>
      <c r="EQ1016" s="138"/>
      <c r="ER1016" s="138"/>
      <c r="ES1016" s="138"/>
      <c r="ET1016" s="138">
        <v>308</v>
      </c>
      <c r="EU1016" s="138">
        <v>398</v>
      </c>
      <c r="EV1016" s="138">
        <v>404</v>
      </c>
      <c r="EW1016" s="138">
        <v>2470</v>
      </c>
      <c r="EX1016" s="138">
        <v>3550</v>
      </c>
      <c r="EY1016" s="138">
        <v>175</v>
      </c>
      <c r="EZ1016" s="138">
        <v>32</v>
      </c>
      <c r="FA1016" s="138">
        <v>151</v>
      </c>
      <c r="FB1016" s="138">
        <v>471</v>
      </c>
      <c r="FC1016" s="138">
        <v>1173</v>
      </c>
      <c r="FD1016" s="138">
        <v>1360</v>
      </c>
      <c r="FE1016" s="138">
        <v>64</v>
      </c>
      <c r="FF1016" s="138"/>
      <c r="FG1016" s="138"/>
      <c r="FH1016" s="138"/>
      <c r="FI1016" s="138"/>
      <c r="FJ1016" s="138"/>
      <c r="FK1016" s="138"/>
      <c r="FL1016" s="86">
        <f t="shared" si="796"/>
        <v>5321.4999999999982</v>
      </c>
      <c r="FM1016" s="138">
        <v>319</v>
      </c>
      <c r="FN1016" s="138">
        <v>58</v>
      </c>
      <c r="FO1016" s="138">
        <v>25520</v>
      </c>
      <c r="FP1016" s="138">
        <v>69600000</v>
      </c>
      <c r="FQ1016" s="142">
        <v>0.49209618512895958</v>
      </c>
      <c r="FR1016" s="142">
        <v>0.457788240713007</v>
      </c>
      <c r="FS1016" s="142">
        <v>0.93212842743103219</v>
      </c>
      <c r="FT1016" s="138" t="s">
        <v>1368</v>
      </c>
      <c r="FU1016" s="138" t="s">
        <v>1353</v>
      </c>
      <c r="FV1016" s="138" t="s">
        <v>1367</v>
      </c>
      <c r="FW1016" s="138" t="s">
        <v>1373</v>
      </c>
      <c r="FX1016" s="138" t="s">
        <v>1374</v>
      </c>
      <c r="FY1016" s="138" t="s">
        <v>1344</v>
      </c>
      <c r="FZ1016" s="138" t="s">
        <v>1337</v>
      </c>
      <c r="GA1016" s="138" t="s">
        <v>1356</v>
      </c>
      <c r="GB1016" s="138"/>
      <c r="GC1016" s="143"/>
      <c r="GD1016" s="143"/>
      <c r="GE1016" s="143"/>
      <c r="GF1016" s="143"/>
      <c r="GG1016" s="143"/>
      <c r="GH1016" s="143"/>
      <c r="GI1016" s="143"/>
      <c r="GJ1016" s="143"/>
    </row>
    <row r="1017" spans="1:192" hidden="1" x14ac:dyDescent="0.25">
      <c r="A1017" s="144" t="s">
        <v>354</v>
      </c>
      <c r="B1017" s="144" t="s">
        <v>354</v>
      </c>
      <c r="C1017" s="144" t="s">
        <v>354</v>
      </c>
      <c r="D1017" s="133">
        <v>35.503969808096272</v>
      </c>
      <c r="E1017" s="133">
        <v>46.543754596071018</v>
      </c>
      <c r="F1017" s="133">
        <v>57.596699329551313</v>
      </c>
      <c r="G1017" s="136">
        <v>1111</v>
      </c>
      <c r="H1017" s="136">
        <v>3277</v>
      </c>
      <c r="I1017" s="136">
        <v>5748</v>
      </c>
      <c r="J1017" s="136">
        <v>10136</v>
      </c>
      <c r="K1017" s="136">
        <v>1442</v>
      </c>
      <c r="L1017" s="136">
        <v>3411</v>
      </c>
      <c r="M1017" s="136">
        <v>6447</v>
      </c>
      <c r="N1017" s="136">
        <v>11300</v>
      </c>
      <c r="O1017" s="136">
        <v>259</v>
      </c>
      <c r="P1017" s="138">
        <v>1629</v>
      </c>
      <c r="Q1017" s="136">
        <v>1164</v>
      </c>
      <c r="R1017" s="95">
        <f t="shared" ref="R1017:R1048" si="804">(N1017-J1017)/J1017</f>
        <v>0.1148382004735596</v>
      </c>
      <c r="S1017" s="136">
        <v>7100</v>
      </c>
      <c r="T1017" s="136">
        <v>9238</v>
      </c>
      <c r="U1017" s="136">
        <v>7092</v>
      </c>
      <c r="V1017" s="136">
        <v>9455</v>
      </c>
      <c r="W1017" s="136">
        <v>16330</v>
      </c>
      <c r="X1017" s="136">
        <v>23430</v>
      </c>
      <c r="Y1017" s="137">
        <f t="shared" si="799"/>
        <v>20.309859154929576</v>
      </c>
      <c r="Z1017" s="137">
        <f t="shared" si="800"/>
        <v>36.923576531716826</v>
      </c>
      <c r="AA1017" s="137">
        <f t="shared" si="801"/>
        <v>71.587704455724761</v>
      </c>
      <c r="AB1017" s="137">
        <f t="shared" si="802"/>
        <v>51.977954684629509</v>
      </c>
      <c r="AC1017" s="137">
        <f t="shared" si="803"/>
        <v>42.381562099871964</v>
      </c>
      <c r="AD1017" s="138">
        <v>7842</v>
      </c>
      <c r="AE1017" s="138">
        <v>2015</v>
      </c>
      <c r="AF1017" s="126">
        <v>9552</v>
      </c>
      <c r="AG1017" s="126">
        <v>7542</v>
      </c>
      <c r="AH1017" s="126">
        <v>9400</v>
      </c>
      <c r="AI1017" s="126">
        <v>7013</v>
      </c>
      <c r="AJ1017" s="126">
        <v>2413</v>
      </c>
      <c r="AK1017" s="126">
        <v>2039</v>
      </c>
      <c r="AL1017" s="136">
        <v>205</v>
      </c>
      <c r="AM1017" s="136">
        <v>511</v>
      </c>
      <c r="AN1017" s="136">
        <v>1356</v>
      </c>
      <c r="AO1017" s="136">
        <v>3382</v>
      </c>
      <c r="AP1017" s="136">
        <v>6339</v>
      </c>
      <c r="AQ1017" s="136">
        <v>403</v>
      </c>
      <c r="AR1017" s="77">
        <f t="shared" si="788"/>
        <v>11480</v>
      </c>
      <c r="AS1017" s="138">
        <v>1985</v>
      </c>
      <c r="AT1017" s="138">
        <v>154</v>
      </c>
      <c r="AU1017" s="138">
        <v>451</v>
      </c>
      <c r="AV1017" s="138">
        <v>39.465480693295646</v>
      </c>
      <c r="AW1017" s="138">
        <v>49.213931551578185</v>
      </c>
      <c r="AX1017" s="138">
        <v>68.122583416869546</v>
      </c>
      <c r="AY1017" s="141">
        <v>18.029517351416036</v>
      </c>
      <c r="AZ1017" s="141">
        <v>35.395081109366821</v>
      </c>
      <c r="BA1017" s="141">
        <v>73.133228014744603</v>
      </c>
      <c r="BB1017" s="141">
        <v>54.204724409448822</v>
      </c>
      <c r="BC1017" s="141">
        <v>43.965225245568476</v>
      </c>
      <c r="BD1017" s="82">
        <f t="shared" si="789"/>
        <v>2482</v>
      </c>
      <c r="BE1017" s="138">
        <v>208</v>
      </c>
      <c r="BF1017" s="138">
        <v>689</v>
      </c>
      <c r="BG1017" s="138">
        <v>1279</v>
      </c>
      <c r="BH1017" s="138">
        <v>3283</v>
      </c>
      <c r="BI1017" s="138">
        <v>6508</v>
      </c>
      <c r="BJ1017" s="138">
        <v>589</v>
      </c>
      <c r="BK1017" s="77">
        <f t="shared" si="790"/>
        <v>11659</v>
      </c>
      <c r="BL1017" s="138">
        <v>159</v>
      </c>
      <c r="BM1017" s="138">
        <v>350</v>
      </c>
      <c r="BN1017" s="138">
        <v>531</v>
      </c>
      <c r="BO1017" s="138">
        <v>791</v>
      </c>
      <c r="BP1017" s="138">
        <v>2516</v>
      </c>
      <c r="BQ1017" s="138">
        <v>5751</v>
      </c>
      <c r="BR1017" s="138">
        <v>511</v>
      </c>
      <c r="BS1017" s="77">
        <f t="shared" si="791"/>
        <v>9569</v>
      </c>
      <c r="BT1017" s="138">
        <v>28</v>
      </c>
      <c r="BU1017" s="138">
        <v>99</v>
      </c>
      <c r="BV1017" s="138">
        <v>93</v>
      </c>
      <c r="BW1017" s="138">
        <v>264</v>
      </c>
      <c r="BX1017" s="138">
        <v>453</v>
      </c>
      <c r="BY1017" s="138">
        <v>498</v>
      </c>
      <c r="BZ1017" s="138">
        <v>69</v>
      </c>
      <c r="CA1017" s="77">
        <f t="shared" si="792"/>
        <v>1284</v>
      </c>
      <c r="CB1017" s="138">
        <v>13</v>
      </c>
      <c r="CC1017" s="138">
        <v>37</v>
      </c>
      <c r="CD1017" s="138">
        <v>35</v>
      </c>
      <c r="CE1017" s="138">
        <v>153</v>
      </c>
      <c r="CF1017" s="138">
        <v>136</v>
      </c>
      <c r="CG1017" s="138">
        <v>109</v>
      </c>
      <c r="CH1017" s="138">
        <v>5</v>
      </c>
      <c r="CI1017" s="77">
        <f t="shared" si="793"/>
        <v>403</v>
      </c>
      <c r="CJ1017" s="138"/>
      <c r="CK1017" s="138"/>
      <c r="CL1017" s="138"/>
      <c r="CM1017" s="138"/>
      <c r="CN1017" s="138"/>
      <c r="CO1017" s="138"/>
      <c r="CP1017" s="77">
        <f t="shared" si="794"/>
        <v>0</v>
      </c>
      <c r="CQ1017" s="138">
        <v>8</v>
      </c>
      <c r="CR1017" s="138">
        <v>25</v>
      </c>
      <c r="CS1017" s="138">
        <v>30</v>
      </c>
      <c r="CT1017" s="138">
        <v>71</v>
      </c>
      <c r="CU1017" s="138">
        <v>178</v>
      </c>
      <c r="CV1017" s="138">
        <v>150</v>
      </c>
      <c r="CW1017" s="138">
        <v>4</v>
      </c>
      <c r="CX1017" s="77">
        <f t="shared" si="795"/>
        <v>403</v>
      </c>
      <c r="CY1017" s="138">
        <v>3</v>
      </c>
      <c r="CZ1017" s="138">
        <v>5</v>
      </c>
      <c r="DA1017" s="138">
        <v>1</v>
      </c>
      <c r="DB1017" s="138">
        <v>37</v>
      </c>
      <c r="DC1017" s="138">
        <v>20</v>
      </c>
      <c r="DD1017" s="138">
        <v>0</v>
      </c>
      <c r="DE1017" s="138">
        <v>4</v>
      </c>
      <c r="DF1017" s="138">
        <v>23</v>
      </c>
      <c r="DG1017" s="138">
        <v>68</v>
      </c>
      <c r="DH1017" s="138">
        <v>122</v>
      </c>
      <c r="DI1017" s="138">
        <v>113</v>
      </c>
      <c r="DJ1017" s="138">
        <v>4</v>
      </c>
      <c r="DK1017" s="138"/>
      <c r="DL1017" s="138"/>
      <c r="DM1017" s="138"/>
      <c r="DN1017" s="138"/>
      <c r="DO1017" s="138"/>
      <c r="DP1017" s="138">
        <v>1</v>
      </c>
      <c r="DQ1017" s="138">
        <v>8</v>
      </c>
      <c r="DR1017" s="138">
        <v>38</v>
      </c>
      <c r="DS1017" s="138">
        <v>43</v>
      </c>
      <c r="DT1017" s="138">
        <v>19</v>
      </c>
      <c r="DU1017" s="138">
        <v>5</v>
      </c>
      <c r="DV1017" s="138">
        <v>6</v>
      </c>
      <c r="DW1017" s="138">
        <v>17</v>
      </c>
      <c r="DX1017" s="138">
        <v>23</v>
      </c>
      <c r="DY1017" s="138">
        <v>54</v>
      </c>
      <c r="DZ1017" s="138">
        <v>192</v>
      </c>
      <c r="EA1017" s="138">
        <v>43</v>
      </c>
      <c r="EB1017" s="138">
        <v>22</v>
      </c>
      <c r="EC1017" s="138">
        <v>76</v>
      </c>
      <c r="ED1017" s="138">
        <v>241</v>
      </c>
      <c r="EE1017" s="138">
        <v>399</v>
      </c>
      <c r="EF1017" s="138">
        <v>306</v>
      </c>
      <c r="EG1017" s="138">
        <v>26</v>
      </c>
      <c r="EH1017" s="138">
        <v>1</v>
      </c>
      <c r="EI1017" s="138">
        <v>0</v>
      </c>
      <c r="EJ1017" s="138">
        <v>0</v>
      </c>
      <c r="EK1017" s="138">
        <v>0</v>
      </c>
      <c r="EL1017" s="138">
        <v>2</v>
      </c>
      <c r="EM1017" s="138">
        <v>2</v>
      </c>
      <c r="EN1017" s="138"/>
      <c r="EO1017" s="138"/>
      <c r="EP1017" s="138"/>
      <c r="EQ1017" s="138"/>
      <c r="ER1017" s="138"/>
      <c r="ES1017" s="138"/>
      <c r="ET1017" s="138">
        <v>127</v>
      </c>
      <c r="EU1017" s="138">
        <v>282</v>
      </c>
      <c r="EV1017" s="138">
        <v>82</v>
      </c>
      <c r="EW1017" s="138">
        <v>813</v>
      </c>
      <c r="EX1017" s="138">
        <v>3742</v>
      </c>
      <c r="EY1017" s="138">
        <v>361</v>
      </c>
      <c r="EZ1017" s="138">
        <v>30</v>
      </c>
      <c r="FA1017" s="138">
        <v>241</v>
      </c>
      <c r="FB1017" s="138">
        <v>671</v>
      </c>
      <c r="FC1017" s="138">
        <v>1660</v>
      </c>
      <c r="FD1017" s="138">
        <v>1988</v>
      </c>
      <c r="FE1017" s="138">
        <v>143</v>
      </c>
      <c r="FF1017" s="138">
        <v>1</v>
      </c>
      <c r="FG1017" s="138">
        <v>2</v>
      </c>
      <c r="FH1017" s="138">
        <v>2</v>
      </c>
      <c r="FI1017" s="138">
        <v>19</v>
      </c>
      <c r="FJ1017" s="138">
        <v>17</v>
      </c>
      <c r="FK1017" s="138">
        <v>0</v>
      </c>
      <c r="FL1017" s="86">
        <f t="shared" si="796"/>
        <v>1211.0999999999985</v>
      </c>
      <c r="FM1017" s="138">
        <v>139</v>
      </c>
      <c r="FN1017" s="138">
        <v>25</v>
      </c>
      <c r="FO1017" s="138">
        <v>11120</v>
      </c>
      <c r="FP1017" s="138">
        <v>30000000</v>
      </c>
      <c r="FQ1017" s="142">
        <v>0.23831857347802024</v>
      </c>
      <c r="FR1017" s="142">
        <v>0.16459715980937437</v>
      </c>
      <c r="FS1017" s="142">
        <v>0.26974685817147015</v>
      </c>
      <c r="FT1017" s="138" t="s">
        <v>1341</v>
      </c>
      <c r="FU1017" s="138" t="s">
        <v>1344</v>
      </c>
      <c r="FV1017" s="138" t="s">
        <v>1337</v>
      </c>
      <c r="FW1017" s="138" t="s">
        <v>1371</v>
      </c>
      <c r="FX1017" s="138" t="s">
        <v>1352</v>
      </c>
      <c r="FY1017" s="138" t="s">
        <v>1378</v>
      </c>
      <c r="FZ1017" s="138" t="s">
        <v>1397</v>
      </c>
      <c r="GA1017" s="138" t="s">
        <v>1359</v>
      </c>
      <c r="GB1017" s="138"/>
      <c r="GC1017" s="143"/>
      <c r="GD1017" s="143"/>
      <c r="GE1017" s="143"/>
      <c r="GF1017" s="143"/>
      <c r="GG1017" s="143"/>
      <c r="GH1017" s="143"/>
      <c r="GI1017" s="143"/>
      <c r="GJ1017" s="143"/>
    </row>
    <row r="1018" spans="1:192" hidden="1" x14ac:dyDescent="0.25">
      <c r="A1018" s="144" t="s">
        <v>369</v>
      </c>
      <c r="B1018" s="144" t="s">
        <v>369</v>
      </c>
      <c r="C1018" s="144" t="s">
        <v>369</v>
      </c>
      <c r="D1018" s="133">
        <v>20.838444878610265</v>
      </c>
      <c r="E1018" s="133">
        <v>29.281022226221541</v>
      </c>
      <c r="F1018" s="133">
        <v>33.705579266270099</v>
      </c>
      <c r="G1018" s="136">
        <v>1486</v>
      </c>
      <c r="H1018" s="136">
        <v>10790</v>
      </c>
      <c r="I1018" s="136">
        <v>15496</v>
      </c>
      <c r="J1018" s="136">
        <v>27772</v>
      </c>
      <c r="K1018" s="136">
        <v>2030</v>
      </c>
      <c r="L1018" s="136">
        <v>10520</v>
      </c>
      <c r="M1018" s="136">
        <v>17729</v>
      </c>
      <c r="N1018" s="136">
        <v>30279</v>
      </c>
      <c r="O1018" s="136">
        <v>2313</v>
      </c>
      <c r="P1018" s="138">
        <v>2879</v>
      </c>
      <c r="Q1018" s="136">
        <v>2507</v>
      </c>
      <c r="R1018" s="95">
        <f t="shared" si="804"/>
        <v>9.0270776321474872E-2</v>
      </c>
      <c r="S1018" s="136">
        <v>33047</v>
      </c>
      <c r="T1018" s="136">
        <v>43166</v>
      </c>
      <c r="U1018" s="136">
        <v>32908</v>
      </c>
      <c r="V1018" s="136">
        <v>43750</v>
      </c>
      <c r="W1018" s="136">
        <v>76074</v>
      </c>
      <c r="X1018" s="136">
        <v>109121</v>
      </c>
      <c r="Y1018" s="137">
        <f t="shared" si="799"/>
        <v>6.1427663630586746</v>
      </c>
      <c r="Z1018" s="137">
        <f t="shared" si="800"/>
        <v>24.371032757262661</v>
      </c>
      <c r="AA1018" s="137">
        <f t="shared" si="801"/>
        <v>52.154491309104166</v>
      </c>
      <c r="AB1018" s="137">
        <f t="shared" si="802"/>
        <v>36.389568052159738</v>
      </c>
      <c r="AC1018" s="137">
        <f t="shared" si="803"/>
        <v>27.22940588887565</v>
      </c>
      <c r="AD1018" s="138">
        <v>48391</v>
      </c>
      <c r="AE1018" s="138">
        <v>15745</v>
      </c>
      <c r="AF1018" s="126">
        <v>44194</v>
      </c>
      <c r="AG1018" s="126">
        <v>34943</v>
      </c>
      <c r="AH1018" s="126">
        <v>43277</v>
      </c>
      <c r="AI1018" s="126">
        <v>32257</v>
      </c>
      <c r="AJ1018" s="126">
        <v>10871</v>
      </c>
      <c r="AK1018" s="126">
        <v>9901</v>
      </c>
      <c r="AL1018" s="136">
        <v>517</v>
      </c>
      <c r="AM1018" s="136">
        <v>1270</v>
      </c>
      <c r="AN1018" s="136">
        <v>1966</v>
      </c>
      <c r="AO1018" s="136">
        <v>11000</v>
      </c>
      <c r="AP1018" s="136">
        <v>18992</v>
      </c>
      <c r="AQ1018" s="136">
        <v>589</v>
      </c>
      <c r="AR1018" s="77">
        <f t="shared" si="788"/>
        <v>32547</v>
      </c>
      <c r="AS1018" s="138">
        <v>4001</v>
      </c>
      <c r="AT1018" s="138">
        <v>1541</v>
      </c>
      <c r="AU1018" s="138">
        <v>5957</v>
      </c>
      <c r="AV1018" s="138">
        <v>25.806626587714142</v>
      </c>
      <c r="AW1018" s="138">
        <v>35.125277513479226</v>
      </c>
      <c r="AX1018" s="138">
        <v>48.299593886598259</v>
      </c>
      <c r="AY1018" s="141">
        <v>5.6263056978507855</v>
      </c>
      <c r="AZ1018" s="141">
        <v>25.336865138776901</v>
      </c>
      <c r="BA1018" s="141">
        <v>61.145350045010737</v>
      </c>
      <c r="BB1018" s="141">
        <v>43.222117180474534</v>
      </c>
      <c r="BC1018" s="141">
        <v>32.425769018992284</v>
      </c>
      <c r="BD1018" s="82">
        <f t="shared" si="789"/>
        <v>16638</v>
      </c>
      <c r="BE1018" s="138">
        <v>538</v>
      </c>
      <c r="BF1018" s="138">
        <v>1853</v>
      </c>
      <c r="BG1018" s="138">
        <v>2127</v>
      </c>
      <c r="BH1018" s="138">
        <v>10971</v>
      </c>
      <c r="BI1018" s="138">
        <v>21066</v>
      </c>
      <c r="BJ1018" s="138">
        <v>954</v>
      </c>
      <c r="BK1018" s="77">
        <f t="shared" si="790"/>
        <v>35118</v>
      </c>
      <c r="BL1018" s="138">
        <v>476</v>
      </c>
      <c r="BM1018" s="138">
        <v>1071</v>
      </c>
      <c r="BN1018" s="138">
        <v>1605</v>
      </c>
      <c r="BO1018" s="138">
        <v>1380</v>
      </c>
      <c r="BP1018" s="138">
        <v>9809</v>
      </c>
      <c r="BQ1018" s="138">
        <v>19803</v>
      </c>
      <c r="BR1018" s="138">
        <v>871</v>
      </c>
      <c r="BS1018" s="77">
        <f t="shared" si="791"/>
        <v>31863</v>
      </c>
      <c r="BT1018" s="138">
        <v>20</v>
      </c>
      <c r="BU1018" s="138">
        <v>100</v>
      </c>
      <c r="BV1018" s="138">
        <v>89</v>
      </c>
      <c r="BW1018" s="138">
        <v>158</v>
      </c>
      <c r="BX1018" s="138">
        <v>397</v>
      </c>
      <c r="BY1018" s="138">
        <v>650</v>
      </c>
      <c r="BZ1018" s="138">
        <v>58</v>
      </c>
      <c r="CA1018" s="77">
        <f t="shared" si="792"/>
        <v>1263</v>
      </c>
      <c r="CB1018" s="138">
        <v>30</v>
      </c>
      <c r="CC1018" s="138">
        <v>80</v>
      </c>
      <c r="CD1018" s="138">
        <v>133</v>
      </c>
      <c r="CE1018" s="138">
        <v>547</v>
      </c>
      <c r="CF1018" s="138">
        <v>590</v>
      </c>
      <c r="CG1018" s="138">
        <v>415</v>
      </c>
      <c r="CH1018" s="138">
        <v>20</v>
      </c>
      <c r="CI1018" s="77">
        <f t="shared" si="793"/>
        <v>1572</v>
      </c>
      <c r="CJ1018" s="138">
        <v>3</v>
      </c>
      <c r="CK1018" s="138">
        <v>12</v>
      </c>
      <c r="CL1018" s="138">
        <v>42</v>
      </c>
      <c r="CM1018" s="138">
        <v>49</v>
      </c>
      <c r="CN1018" s="138">
        <v>137</v>
      </c>
      <c r="CO1018" s="138">
        <v>4</v>
      </c>
      <c r="CP1018" s="77">
        <f t="shared" si="794"/>
        <v>232</v>
      </c>
      <c r="CQ1018" s="138">
        <v>9</v>
      </c>
      <c r="CR1018" s="138">
        <v>19</v>
      </c>
      <c r="CS1018" s="138">
        <v>14</v>
      </c>
      <c r="CT1018" s="138">
        <v>0</v>
      </c>
      <c r="CU1018" s="138">
        <v>126</v>
      </c>
      <c r="CV1018" s="138">
        <v>61</v>
      </c>
      <c r="CW1018" s="138">
        <v>1</v>
      </c>
      <c r="CX1018" s="77">
        <f t="shared" si="795"/>
        <v>188</v>
      </c>
      <c r="CY1018" s="138">
        <v>9</v>
      </c>
      <c r="CZ1018" s="138">
        <v>14</v>
      </c>
      <c r="DA1018" s="138">
        <v>0</v>
      </c>
      <c r="DB1018" s="138">
        <v>126</v>
      </c>
      <c r="DC1018" s="138">
        <v>61</v>
      </c>
      <c r="DD1018" s="138">
        <v>1</v>
      </c>
      <c r="DE1018" s="138"/>
      <c r="DF1018" s="138"/>
      <c r="DG1018" s="138"/>
      <c r="DH1018" s="138"/>
      <c r="DI1018" s="138"/>
      <c r="DJ1018" s="138"/>
      <c r="DK1018" s="138"/>
      <c r="DL1018" s="138"/>
      <c r="DM1018" s="138"/>
      <c r="DN1018" s="138"/>
      <c r="DO1018" s="138"/>
      <c r="DP1018" s="138">
        <v>4</v>
      </c>
      <c r="DQ1018" s="138">
        <v>4</v>
      </c>
      <c r="DR1018" s="138">
        <v>13</v>
      </c>
      <c r="DS1018" s="138">
        <v>36</v>
      </c>
      <c r="DT1018" s="138">
        <v>22</v>
      </c>
      <c r="DU1018" s="138">
        <v>1</v>
      </c>
      <c r="DV1018" s="138">
        <v>13</v>
      </c>
      <c r="DW1018" s="138">
        <v>43</v>
      </c>
      <c r="DX1018" s="138">
        <v>33</v>
      </c>
      <c r="DY1018" s="138">
        <v>140</v>
      </c>
      <c r="DZ1018" s="138">
        <v>436</v>
      </c>
      <c r="EA1018" s="138">
        <v>51</v>
      </c>
      <c r="EB1018" s="138">
        <v>7</v>
      </c>
      <c r="EC1018" s="138">
        <v>46</v>
      </c>
      <c r="ED1018" s="138">
        <v>125</v>
      </c>
      <c r="EE1018" s="138">
        <v>257</v>
      </c>
      <c r="EF1018" s="138">
        <v>214</v>
      </c>
      <c r="EG1018" s="138">
        <v>7</v>
      </c>
      <c r="EH1018" s="138">
        <v>4</v>
      </c>
      <c r="EI1018" s="138">
        <v>1</v>
      </c>
      <c r="EJ1018" s="138">
        <v>0</v>
      </c>
      <c r="EK1018" s="138">
        <v>3</v>
      </c>
      <c r="EL1018" s="138">
        <v>5</v>
      </c>
      <c r="EM1018" s="138">
        <v>2</v>
      </c>
      <c r="EN1018" s="138"/>
      <c r="EO1018" s="138"/>
      <c r="EP1018" s="138"/>
      <c r="EQ1018" s="138"/>
      <c r="ER1018" s="138"/>
      <c r="ES1018" s="138"/>
      <c r="ET1018" s="138">
        <v>410</v>
      </c>
      <c r="EU1018" s="138">
        <v>1063</v>
      </c>
      <c r="EV1018" s="138">
        <v>480</v>
      </c>
      <c r="EW1018" s="138">
        <v>5986</v>
      </c>
      <c r="EX1018" s="138">
        <v>13868</v>
      </c>
      <c r="EY1018" s="138">
        <v>558</v>
      </c>
      <c r="EZ1018" s="138">
        <v>58</v>
      </c>
      <c r="FA1018" s="138">
        <v>537</v>
      </c>
      <c r="FB1018" s="138">
        <v>887</v>
      </c>
      <c r="FC1018" s="138">
        <v>3784</v>
      </c>
      <c r="FD1018" s="138">
        <v>5908</v>
      </c>
      <c r="FE1018" s="138">
        <v>310</v>
      </c>
      <c r="FF1018" s="138"/>
      <c r="FG1018" s="138"/>
      <c r="FH1018" s="138"/>
      <c r="FI1018" s="138"/>
      <c r="FJ1018" s="138"/>
      <c r="FK1018" s="138"/>
      <c r="FL1018" s="86">
        <f t="shared" si="796"/>
        <v>20751.799999999996</v>
      </c>
      <c r="FM1018" s="138">
        <v>1274</v>
      </c>
      <c r="FN1018" s="138">
        <v>252</v>
      </c>
      <c r="FO1018" s="138">
        <v>101920</v>
      </c>
      <c r="FP1018" s="138">
        <v>302400000</v>
      </c>
      <c r="FQ1018" s="142">
        <v>0.55605512829202963</v>
      </c>
      <c r="FR1018" s="142">
        <v>0.47611367002647054</v>
      </c>
      <c r="FS1018" s="142">
        <v>0.81410174149418069</v>
      </c>
      <c r="FT1018" s="138" t="s">
        <v>1343</v>
      </c>
      <c r="FU1018" s="138" t="s">
        <v>1367</v>
      </c>
      <c r="FV1018" s="138" t="s">
        <v>1371</v>
      </c>
      <c r="FW1018" s="138" t="s">
        <v>1385</v>
      </c>
      <c r="FX1018" s="138" t="s">
        <v>1357</v>
      </c>
      <c r="FY1018" s="138" t="s">
        <v>1386</v>
      </c>
      <c r="FZ1018" s="138" t="s">
        <v>1357</v>
      </c>
      <c r="GA1018" s="138" t="s">
        <v>1385</v>
      </c>
      <c r="GB1018" s="138"/>
      <c r="GC1018" s="143"/>
      <c r="GD1018" s="143"/>
      <c r="GE1018" s="143"/>
      <c r="GF1018" s="143"/>
      <c r="GG1018" s="143"/>
      <c r="GH1018" s="143"/>
      <c r="GI1018" s="143"/>
      <c r="GJ1018" s="143"/>
    </row>
    <row r="1019" spans="1:192" hidden="1" x14ac:dyDescent="0.25">
      <c r="A1019" s="144" t="s">
        <v>379</v>
      </c>
      <c r="B1019" s="144" t="s">
        <v>379</v>
      </c>
      <c r="C1019" s="144" t="s">
        <v>379</v>
      </c>
      <c r="D1019" s="133">
        <v>37.695126917334058</v>
      </c>
      <c r="E1019" s="133">
        <v>49.336305603404604</v>
      </c>
      <c r="F1019" s="133">
        <v>52.6494701059788</v>
      </c>
      <c r="G1019" s="136">
        <v>685</v>
      </c>
      <c r="H1019" s="136">
        <v>2236</v>
      </c>
      <c r="I1019" s="136">
        <v>2673</v>
      </c>
      <c r="J1019" s="136">
        <v>5594</v>
      </c>
      <c r="K1019" s="136">
        <v>937</v>
      </c>
      <c r="L1019" s="136">
        <v>2389</v>
      </c>
      <c r="M1019" s="136">
        <v>2943</v>
      </c>
      <c r="N1019" s="136">
        <v>6269</v>
      </c>
      <c r="O1019" s="136">
        <v>246</v>
      </c>
      <c r="P1019" s="138">
        <v>660</v>
      </c>
      <c r="Q1019" s="136">
        <v>675</v>
      </c>
      <c r="R1019" s="95">
        <f t="shared" si="804"/>
        <v>0.12066499821237039</v>
      </c>
      <c r="S1019" s="136">
        <v>3509</v>
      </c>
      <c r="T1019" s="136">
        <v>4863</v>
      </c>
      <c r="U1019" s="136">
        <v>3563</v>
      </c>
      <c r="V1019" s="136">
        <v>4742</v>
      </c>
      <c r="W1019" s="136">
        <v>8426</v>
      </c>
      <c r="X1019" s="136">
        <v>11935</v>
      </c>
      <c r="Y1019" s="137">
        <f t="shared" si="799"/>
        <v>26.702764320319179</v>
      </c>
      <c r="Z1019" s="137">
        <f t="shared" si="800"/>
        <v>49.126053876208104</v>
      </c>
      <c r="AA1019" s="137">
        <f t="shared" si="801"/>
        <v>70.979511647488067</v>
      </c>
      <c r="AB1019" s="137">
        <f t="shared" si="802"/>
        <v>58.366959411345832</v>
      </c>
      <c r="AC1019" s="137">
        <f t="shared" si="803"/>
        <v>49.057394218684543</v>
      </c>
      <c r="AD1019" s="138">
        <v>3508</v>
      </c>
      <c r="AE1019" s="138">
        <v>1034</v>
      </c>
      <c r="AF1019" s="126">
        <v>4689</v>
      </c>
      <c r="AG1019" s="126">
        <v>3608</v>
      </c>
      <c r="AH1019" s="126">
        <v>4643</v>
      </c>
      <c r="AI1019" s="126">
        <v>3670</v>
      </c>
      <c r="AJ1019" s="126">
        <v>1166</v>
      </c>
      <c r="AK1019" s="126">
        <v>1115</v>
      </c>
      <c r="AL1019" s="136">
        <v>183</v>
      </c>
      <c r="AM1019" s="136">
        <v>327</v>
      </c>
      <c r="AN1019" s="136">
        <v>909</v>
      </c>
      <c r="AO1019" s="136">
        <v>2474</v>
      </c>
      <c r="AP1019" s="136">
        <v>3284</v>
      </c>
      <c r="AQ1019" s="136">
        <v>111</v>
      </c>
      <c r="AR1019" s="77">
        <f t="shared" si="788"/>
        <v>6778</v>
      </c>
      <c r="AS1019" s="138">
        <v>785</v>
      </c>
      <c r="AT1019" s="138">
        <v>196</v>
      </c>
      <c r="AU1019" s="138">
        <v>369</v>
      </c>
      <c r="AV1019" s="138">
        <v>50.281063847638229</v>
      </c>
      <c r="AW1019" s="138">
        <v>61.098425669991585</v>
      </c>
      <c r="AX1019" s="138">
        <v>71.155943293347875</v>
      </c>
      <c r="AY1019" s="141">
        <v>25.264035575319621</v>
      </c>
      <c r="AZ1019" s="141">
        <v>53.169997850848915</v>
      </c>
      <c r="BA1019" s="141">
        <v>79.377191173437822</v>
      </c>
      <c r="BB1019" s="141">
        <v>66.54388549778993</v>
      </c>
      <c r="BC1019" s="141">
        <v>55.206106870229007</v>
      </c>
      <c r="BD1019" s="82">
        <f t="shared" si="789"/>
        <v>987</v>
      </c>
      <c r="BE1019" s="138">
        <v>183</v>
      </c>
      <c r="BF1019" s="138">
        <v>374</v>
      </c>
      <c r="BG1019" s="138">
        <v>866</v>
      </c>
      <c r="BH1019" s="138">
        <v>2379</v>
      </c>
      <c r="BI1019" s="138">
        <v>3495</v>
      </c>
      <c r="BJ1019" s="138">
        <v>182</v>
      </c>
      <c r="BK1019" s="77">
        <f t="shared" si="790"/>
        <v>6922</v>
      </c>
      <c r="BL1019" s="138">
        <v>156</v>
      </c>
      <c r="BM1019" s="138">
        <v>270</v>
      </c>
      <c r="BN1019" s="138">
        <v>322</v>
      </c>
      <c r="BO1019" s="138">
        <v>728</v>
      </c>
      <c r="BP1019" s="138">
        <v>2077</v>
      </c>
      <c r="BQ1019" s="138">
        <v>3233</v>
      </c>
      <c r="BR1019" s="138">
        <v>164</v>
      </c>
      <c r="BS1019" s="77">
        <f t="shared" si="791"/>
        <v>6202</v>
      </c>
      <c r="BT1019" s="138">
        <v>2</v>
      </c>
      <c r="BU1019" s="138">
        <v>9</v>
      </c>
      <c r="BV1019" s="138">
        <v>7</v>
      </c>
      <c r="BW1019" s="138">
        <v>4</v>
      </c>
      <c r="BX1019" s="138">
        <v>36</v>
      </c>
      <c r="BY1019" s="138">
        <v>74</v>
      </c>
      <c r="BZ1019" s="138">
        <v>5</v>
      </c>
      <c r="CA1019" s="77">
        <f t="shared" si="792"/>
        <v>119</v>
      </c>
      <c r="CB1019" s="138">
        <v>11</v>
      </c>
      <c r="CC1019" s="138">
        <v>29</v>
      </c>
      <c r="CD1019" s="138">
        <v>26</v>
      </c>
      <c r="CE1019" s="138">
        <v>110</v>
      </c>
      <c r="CF1019" s="138">
        <v>114</v>
      </c>
      <c r="CG1019" s="138">
        <v>79</v>
      </c>
      <c r="CH1019" s="138">
        <v>12</v>
      </c>
      <c r="CI1019" s="77">
        <f t="shared" si="793"/>
        <v>315</v>
      </c>
      <c r="CJ1019" s="138"/>
      <c r="CK1019" s="138"/>
      <c r="CL1019" s="138"/>
      <c r="CM1019" s="138"/>
      <c r="CN1019" s="138"/>
      <c r="CO1019" s="138"/>
      <c r="CP1019" s="77">
        <f t="shared" si="794"/>
        <v>0</v>
      </c>
      <c r="CQ1019" s="138">
        <v>14</v>
      </c>
      <c r="CR1019" s="138">
        <v>19</v>
      </c>
      <c r="CS1019" s="138">
        <v>19</v>
      </c>
      <c r="CT1019" s="138">
        <v>24</v>
      </c>
      <c r="CU1019" s="138">
        <v>152</v>
      </c>
      <c r="CV1019" s="138">
        <v>109</v>
      </c>
      <c r="CW1019" s="138">
        <v>1</v>
      </c>
      <c r="CX1019" s="77">
        <f t="shared" si="795"/>
        <v>286</v>
      </c>
      <c r="CY1019" s="138">
        <v>14</v>
      </c>
      <c r="CZ1019" s="138">
        <v>19</v>
      </c>
      <c r="DA1019" s="138">
        <v>24</v>
      </c>
      <c r="DB1019" s="138">
        <v>152</v>
      </c>
      <c r="DC1019" s="138">
        <v>109</v>
      </c>
      <c r="DD1019" s="138">
        <v>1</v>
      </c>
      <c r="DE1019" s="138"/>
      <c r="DF1019" s="138"/>
      <c r="DG1019" s="138"/>
      <c r="DH1019" s="138"/>
      <c r="DI1019" s="138"/>
      <c r="DJ1019" s="138"/>
      <c r="DK1019" s="138"/>
      <c r="DL1019" s="138"/>
      <c r="DM1019" s="138"/>
      <c r="DN1019" s="138"/>
      <c r="DO1019" s="138"/>
      <c r="DP1019" s="138">
        <v>2</v>
      </c>
      <c r="DQ1019" s="138">
        <v>5</v>
      </c>
      <c r="DR1019" s="138">
        <v>18</v>
      </c>
      <c r="DS1019" s="138">
        <v>32</v>
      </c>
      <c r="DT1019" s="138">
        <v>25</v>
      </c>
      <c r="DU1019" s="138">
        <v>1</v>
      </c>
      <c r="DV1019" s="138">
        <v>2</v>
      </c>
      <c r="DW1019" s="138">
        <v>7</v>
      </c>
      <c r="DX1019" s="138">
        <v>4</v>
      </c>
      <c r="DY1019" s="138">
        <v>36</v>
      </c>
      <c r="DZ1019" s="138">
        <v>74</v>
      </c>
      <c r="EA1019" s="138">
        <v>5</v>
      </c>
      <c r="EB1019" s="138"/>
      <c r="EC1019" s="138"/>
      <c r="ED1019" s="138"/>
      <c r="EE1019" s="138"/>
      <c r="EF1019" s="138"/>
      <c r="EG1019" s="138"/>
      <c r="EH1019" s="138">
        <v>2</v>
      </c>
      <c r="EI1019" s="138">
        <v>2</v>
      </c>
      <c r="EJ1019" s="138">
        <v>1</v>
      </c>
      <c r="EK1019" s="138">
        <v>9</v>
      </c>
      <c r="EL1019" s="138">
        <v>11</v>
      </c>
      <c r="EM1019" s="138">
        <v>0</v>
      </c>
      <c r="EN1019" s="138"/>
      <c r="EO1019" s="138"/>
      <c r="EP1019" s="138"/>
      <c r="EQ1019" s="138"/>
      <c r="ER1019" s="138"/>
      <c r="ES1019" s="138"/>
      <c r="ET1019" s="138">
        <v>129</v>
      </c>
      <c r="EU1019" s="138">
        <v>190</v>
      </c>
      <c r="EV1019" s="138">
        <v>162</v>
      </c>
      <c r="EW1019" s="138">
        <v>1001</v>
      </c>
      <c r="EX1019" s="138">
        <v>2196</v>
      </c>
      <c r="EY1019" s="138">
        <v>105</v>
      </c>
      <c r="EZ1019" s="138">
        <v>23</v>
      </c>
      <c r="FA1019" s="138">
        <v>125</v>
      </c>
      <c r="FB1019" s="138">
        <v>547</v>
      </c>
      <c r="FC1019" s="138">
        <v>1035</v>
      </c>
      <c r="FD1019" s="138">
        <v>1001</v>
      </c>
      <c r="FE1019" s="138">
        <v>58</v>
      </c>
      <c r="FF1019" s="138"/>
      <c r="FG1019" s="138"/>
      <c r="FH1019" s="138"/>
      <c r="FI1019" s="138"/>
      <c r="FJ1019" s="138"/>
      <c r="FK1019" s="138"/>
      <c r="FL1019" s="86">
        <f t="shared" si="796"/>
        <v>0</v>
      </c>
      <c r="FM1019" s="138">
        <v>45</v>
      </c>
      <c r="FN1019" s="138">
        <v>3</v>
      </c>
      <c r="FO1019" s="138">
        <v>3600</v>
      </c>
      <c r="FP1019" s="138">
        <v>3600000</v>
      </c>
      <c r="FQ1019" s="142">
        <v>0.46454227336325926</v>
      </c>
      <c r="FR1019" s="142">
        <v>0.3487812815315029</v>
      </c>
      <c r="FS1019" s="142">
        <v>0.50765413239028701</v>
      </c>
      <c r="FT1019" s="138" t="s">
        <v>1392</v>
      </c>
      <c r="FU1019" s="138" t="s">
        <v>1394</v>
      </c>
      <c r="FV1019" s="138" t="s">
        <v>1396</v>
      </c>
      <c r="FW1019" s="138" t="s">
        <v>1319</v>
      </c>
      <c r="FX1019" s="138" t="s">
        <v>1319</v>
      </c>
      <c r="FY1019" s="138" t="s">
        <v>1358</v>
      </c>
      <c r="FZ1019" s="138" t="s">
        <v>1327</v>
      </c>
      <c r="GA1019" s="138" t="s">
        <v>1319</v>
      </c>
      <c r="GB1019" s="138"/>
      <c r="GC1019" s="143"/>
      <c r="GD1019" s="143"/>
      <c r="GE1019" s="143"/>
      <c r="GF1019" s="143"/>
      <c r="GG1019" s="143"/>
      <c r="GH1019" s="143"/>
      <c r="GI1019" s="143"/>
      <c r="GJ1019" s="143"/>
    </row>
    <row r="1020" spans="1:192" hidden="1" x14ac:dyDescent="0.25">
      <c r="A1020" s="144" t="s">
        <v>395</v>
      </c>
      <c r="B1020" s="144" t="s">
        <v>395</v>
      </c>
      <c r="C1020" s="144" t="s">
        <v>395</v>
      </c>
      <c r="D1020" s="133">
        <v>25.031743152548518</v>
      </c>
      <c r="E1020" s="133">
        <v>33.005057226510516</v>
      </c>
      <c r="F1020" s="133">
        <v>36.215076436478647</v>
      </c>
      <c r="G1020" s="136">
        <v>140</v>
      </c>
      <c r="H1020" s="136">
        <v>553</v>
      </c>
      <c r="I1020" s="136">
        <v>696</v>
      </c>
      <c r="J1020" s="136">
        <v>1389</v>
      </c>
      <c r="K1020" s="136">
        <v>184</v>
      </c>
      <c r="L1020" s="136">
        <v>518</v>
      </c>
      <c r="M1020" s="136">
        <v>723</v>
      </c>
      <c r="N1020" s="136">
        <v>1425</v>
      </c>
      <c r="O1020" s="136">
        <v>95</v>
      </c>
      <c r="P1020" s="138">
        <v>122</v>
      </c>
      <c r="Q1020" s="136">
        <v>36</v>
      </c>
      <c r="R1020" s="95">
        <f t="shared" si="804"/>
        <v>2.591792656587473E-2</v>
      </c>
      <c r="S1020" s="136">
        <v>1376</v>
      </c>
      <c r="T1020" s="136">
        <v>1736</v>
      </c>
      <c r="U1020" s="136">
        <v>1413</v>
      </c>
      <c r="V1020" s="136">
        <v>1808</v>
      </c>
      <c r="W1020" s="136">
        <v>3149</v>
      </c>
      <c r="X1020" s="136">
        <v>4525</v>
      </c>
      <c r="Y1020" s="137">
        <f t="shared" si="799"/>
        <v>13.372093023255813</v>
      </c>
      <c r="Z1020" s="137">
        <f t="shared" si="800"/>
        <v>29.838709677419356</v>
      </c>
      <c r="AA1020" s="137">
        <f t="shared" si="801"/>
        <v>49.256900212314228</v>
      </c>
      <c r="AB1020" s="137">
        <f t="shared" si="802"/>
        <v>38.551921244839633</v>
      </c>
      <c r="AC1020" s="137">
        <f t="shared" si="803"/>
        <v>30.895027624309389</v>
      </c>
      <c r="AD1020" s="138">
        <v>1935</v>
      </c>
      <c r="AE1020" s="138">
        <v>717</v>
      </c>
      <c r="AF1020" s="126">
        <v>1852</v>
      </c>
      <c r="AG1020" s="126">
        <v>1444</v>
      </c>
      <c r="AH1020" s="126">
        <v>1883</v>
      </c>
      <c r="AI1020" s="126">
        <v>1388</v>
      </c>
      <c r="AJ1020" s="126">
        <v>416</v>
      </c>
      <c r="AK1020" s="126">
        <v>413</v>
      </c>
      <c r="AL1020" s="136">
        <v>50</v>
      </c>
      <c r="AM1020" s="136">
        <v>89</v>
      </c>
      <c r="AN1020" s="136">
        <v>175</v>
      </c>
      <c r="AO1020" s="136">
        <v>573</v>
      </c>
      <c r="AP1020" s="136">
        <v>735</v>
      </c>
      <c r="AQ1020" s="136">
        <v>23</v>
      </c>
      <c r="AR1020" s="77">
        <f t="shared" si="788"/>
        <v>1506</v>
      </c>
      <c r="AS1020" s="138">
        <v>145</v>
      </c>
      <c r="AT1020" s="138">
        <v>69</v>
      </c>
      <c r="AU1020" s="138">
        <v>137</v>
      </c>
      <c r="AV1020" s="138">
        <v>28.846969054684191</v>
      </c>
      <c r="AW1020" s="138">
        <v>36.213740458015266</v>
      </c>
      <c r="AX1020" s="138">
        <v>44.164265129682995</v>
      </c>
      <c r="AY1020" s="141">
        <v>12.127512127512126</v>
      </c>
      <c r="AZ1020" s="141">
        <v>30.365659777424479</v>
      </c>
      <c r="BA1020" s="141">
        <v>51.988950276243095</v>
      </c>
      <c r="BB1020" s="141">
        <v>40.952123343251287</v>
      </c>
      <c r="BC1020" s="141">
        <v>32.859922178988327</v>
      </c>
      <c r="BD1020" s="82">
        <f t="shared" si="789"/>
        <v>863</v>
      </c>
      <c r="BE1020" s="138">
        <v>50</v>
      </c>
      <c r="BF1020" s="138">
        <v>95</v>
      </c>
      <c r="BG1020" s="138">
        <v>162</v>
      </c>
      <c r="BH1020" s="138">
        <v>528</v>
      </c>
      <c r="BI1020" s="138">
        <v>782</v>
      </c>
      <c r="BJ1020" s="138">
        <v>38</v>
      </c>
      <c r="BK1020" s="77">
        <f t="shared" si="790"/>
        <v>1510</v>
      </c>
      <c r="BL1020" s="138">
        <v>47</v>
      </c>
      <c r="BM1020" s="138">
        <v>79</v>
      </c>
      <c r="BN1020" s="138">
        <v>85</v>
      </c>
      <c r="BO1020" s="138">
        <v>160</v>
      </c>
      <c r="BP1020" s="138">
        <v>470</v>
      </c>
      <c r="BQ1020" s="138">
        <v>711</v>
      </c>
      <c r="BR1020" s="138">
        <v>36</v>
      </c>
      <c r="BS1020" s="77">
        <f t="shared" si="791"/>
        <v>1377</v>
      </c>
      <c r="BT1020" s="138">
        <v>2</v>
      </c>
      <c r="BU1020" s="138">
        <v>4</v>
      </c>
      <c r="BV1020" s="138">
        <v>4</v>
      </c>
      <c r="BW1020" s="138">
        <v>2</v>
      </c>
      <c r="BX1020" s="138">
        <v>21</v>
      </c>
      <c r="BY1020" s="138">
        <v>36</v>
      </c>
      <c r="BZ1020" s="138">
        <v>1</v>
      </c>
      <c r="CA1020" s="77">
        <f t="shared" si="792"/>
        <v>60</v>
      </c>
      <c r="CB1020" s="138"/>
      <c r="CC1020" s="138"/>
      <c r="CD1020" s="138"/>
      <c r="CE1020" s="138"/>
      <c r="CF1020" s="138"/>
      <c r="CG1020" s="138"/>
      <c r="CH1020" s="138"/>
      <c r="CI1020" s="77">
        <f t="shared" si="793"/>
        <v>0</v>
      </c>
      <c r="CJ1020" s="138"/>
      <c r="CK1020" s="138"/>
      <c r="CL1020" s="138"/>
      <c r="CM1020" s="138"/>
      <c r="CN1020" s="138"/>
      <c r="CO1020" s="138"/>
      <c r="CP1020" s="77">
        <f t="shared" si="794"/>
        <v>0</v>
      </c>
      <c r="CQ1020" s="138">
        <v>1</v>
      </c>
      <c r="CR1020" s="138">
        <v>6</v>
      </c>
      <c r="CS1020" s="138">
        <v>6</v>
      </c>
      <c r="CT1020" s="138">
        <v>0</v>
      </c>
      <c r="CU1020" s="138">
        <v>37</v>
      </c>
      <c r="CV1020" s="138">
        <v>35</v>
      </c>
      <c r="CW1020" s="138">
        <v>1</v>
      </c>
      <c r="CX1020" s="77">
        <f t="shared" si="795"/>
        <v>73</v>
      </c>
      <c r="CY1020" s="138">
        <v>1</v>
      </c>
      <c r="CZ1020" s="138">
        <v>6</v>
      </c>
      <c r="DA1020" s="138">
        <v>0</v>
      </c>
      <c r="DB1020" s="138">
        <v>37</v>
      </c>
      <c r="DC1020" s="138">
        <v>35</v>
      </c>
      <c r="DD1020" s="138">
        <v>1</v>
      </c>
      <c r="DE1020" s="138"/>
      <c r="DF1020" s="138"/>
      <c r="DG1020" s="138"/>
      <c r="DH1020" s="138"/>
      <c r="DI1020" s="138"/>
      <c r="DJ1020" s="138"/>
      <c r="DK1020" s="138"/>
      <c r="DL1020" s="138"/>
      <c r="DM1020" s="138"/>
      <c r="DN1020" s="138"/>
      <c r="DO1020" s="138"/>
      <c r="DP1020" s="138">
        <v>2</v>
      </c>
      <c r="DQ1020" s="138">
        <v>3</v>
      </c>
      <c r="DR1020" s="138">
        <v>13</v>
      </c>
      <c r="DS1020" s="138">
        <v>16</v>
      </c>
      <c r="DT1020" s="138">
        <v>8</v>
      </c>
      <c r="DU1020" s="138">
        <v>1</v>
      </c>
      <c r="DV1020" s="138">
        <v>2</v>
      </c>
      <c r="DW1020" s="138">
        <v>4</v>
      </c>
      <c r="DX1020" s="138">
        <v>2</v>
      </c>
      <c r="DY1020" s="138">
        <v>21</v>
      </c>
      <c r="DZ1020" s="138">
        <v>36</v>
      </c>
      <c r="EA1020" s="138">
        <v>1</v>
      </c>
      <c r="EB1020" s="138"/>
      <c r="EC1020" s="138"/>
      <c r="ED1020" s="138"/>
      <c r="EE1020" s="138"/>
      <c r="EF1020" s="138"/>
      <c r="EG1020" s="138"/>
      <c r="EH1020" s="138">
        <v>1</v>
      </c>
      <c r="EI1020" s="138">
        <v>1</v>
      </c>
      <c r="EJ1020" s="138">
        <v>0</v>
      </c>
      <c r="EK1020" s="138">
        <v>1</v>
      </c>
      <c r="EL1020" s="138">
        <v>1</v>
      </c>
      <c r="EM1020" s="138">
        <v>0</v>
      </c>
      <c r="EN1020" s="138"/>
      <c r="EO1020" s="138"/>
      <c r="EP1020" s="138"/>
      <c r="EQ1020" s="138"/>
      <c r="ER1020" s="138"/>
      <c r="ES1020" s="138"/>
      <c r="ET1020" s="138">
        <v>37</v>
      </c>
      <c r="EU1020" s="138">
        <v>45</v>
      </c>
      <c r="EV1020" s="138">
        <v>29</v>
      </c>
      <c r="EW1020" s="138">
        <v>239</v>
      </c>
      <c r="EX1020" s="138">
        <v>399</v>
      </c>
      <c r="EY1020" s="138">
        <v>15</v>
      </c>
      <c r="EZ1020" s="138">
        <v>7</v>
      </c>
      <c r="FA1020" s="138">
        <v>36</v>
      </c>
      <c r="FB1020" s="138">
        <v>118</v>
      </c>
      <c r="FC1020" s="138">
        <v>214</v>
      </c>
      <c r="FD1020" s="138">
        <v>303</v>
      </c>
      <c r="FE1020" s="138">
        <v>20</v>
      </c>
      <c r="FF1020" s="138"/>
      <c r="FG1020" s="138"/>
      <c r="FH1020" s="138"/>
      <c r="FI1020" s="138"/>
      <c r="FJ1020" s="138"/>
      <c r="FK1020" s="138"/>
      <c r="FL1020" s="86">
        <f t="shared" si="796"/>
        <v>889.69999999999982</v>
      </c>
      <c r="FM1020" s="138">
        <v>45</v>
      </c>
      <c r="FN1020" s="138">
        <v>7</v>
      </c>
      <c r="FO1020" s="138">
        <v>3600</v>
      </c>
      <c r="FP1020" s="138">
        <v>8400000</v>
      </c>
      <c r="FQ1020" s="142">
        <v>0.31273007951277298</v>
      </c>
      <c r="FR1020" s="142">
        <v>0.24078328548866995</v>
      </c>
      <c r="FS1020" s="142">
        <v>0.43556097050994413</v>
      </c>
      <c r="FT1020" s="138" t="s">
        <v>1373</v>
      </c>
      <c r="FU1020" s="138" t="s">
        <v>1348</v>
      </c>
      <c r="FV1020" s="138" t="s">
        <v>1398</v>
      </c>
      <c r="FW1020" s="138" t="s">
        <v>1324</v>
      </c>
      <c r="FX1020" s="138" t="s">
        <v>1332</v>
      </c>
      <c r="FY1020" s="138" t="s">
        <v>1385</v>
      </c>
      <c r="FZ1020" s="138" t="s">
        <v>1385</v>
      </c>
      <c r="GA1020" s="138" t="s">
        <v>1387</v>
      </c>
      <c r="GB1020" s="138"/>
      <c r="GC1020" s="143"/>
      <c r="GD1020" s="143"/>
      <c r="GE1020" s="143"/>
      <c r="GF1020" s="143"/>
      <c r="GG1020" s="143"/>
      <c r="GH1020" s="143"/>
      <c r="GI1020" s="143"/>
      <c r="GJ1020" s="143"/>
    </row>
    <row r="1021" spans="1:192" hidden="1" x14ac:dyDescent="0.25">
      <c r="A1021" s="144" t="s">
        <v>401</v>
      </c>
      <c r="B1021" s="144" t="s">
        <v>401</v>
      </c>
      <c r="C1021" s="144" t="s">
        <v>401</v>
      </c>
      <c r="D1021" s="133">
        <v>15.446125524938159</v>
      </c>
      <c r="E1021" s="133">
        <v>19.916588645842197</v>
      </c>
      <c r="F1021" s="133">
        <v>17.35136940547762</v>
      </c>
      <c r="G1021" s="136">
        <v>345</v>
      </c>
      <c r="H1021" s="136">
        <v>1301</v>
      </c>
      <c r="I1021" s="136">
        <v>1077</v>
      </c>
      <c r="J1021" s="136">
        <v>2723</v>
      </c>
      <c r="K1021" s="136">
        <v>552</v>
      </c>
      <c r="L1021" s="136">
        <v>1606</v>
      </c>
      <c r="M1021" s="136">
        <v>1330</v>
      </c>
      <c r="N1021" s="136">
        <v>3488</v>
      </c>
      <c r="O1021" s="136">
        <v>744</v>
      </c>
      <c r="P1021" s="138">
        <v>144</v>
      </c>
      <c r="Q1021" s="136">
        <v>765</v>
      </c>
      <c r="R1021" s="95">
        <f t="shared" si="804"/>
        <v>0.28094013955196473</v>
      </c>
      <c r="S1021" s="136">
        <v>4475</v>
      </c>
      <c r="T1021" s="136">
        <v>5515</v>
      </c>
      <c r="U1021" s="136">
        <v>4224</v>
      </c>
      <c r="V1021" s="136">
        <v>5735</v>
      </c>
      <c r="W1021" s="136">
        <v>9739</v>
      </c>
      <c r="X1021" s="136">
        <v>14214</v>
      </c>
      <c r="Y1021" s="137">
        <f t="shared" si="799"/>
        <v>12.335195530726258</v>
      </c>
      <c r="Z1021" s="137">
        <f t="shared" si="800"/>
        <v>29.120580235720762</v>
      </c>
      <c r="AA1021" s="137">
        <f t="shared" si="801"/>
        <v>45.691287878787875</v>
      </c>
      <c r="AB1021" s="137">
        <f t="shared" si="802"/>
        <v>36.307629120032857</v>
      </c>
      <c r="AC1021" s="137">
        <f t="shared" si="803"/>
        <v>28.760377093006895</v>
      </c>
      <c r="AD1021" s="138">
        <v>6203</v>
      </c>
      <c r="AE1021" s="138">
        <v>2294</v>
      </c>
      <c r="AF1021" s="126">
        <v>5683</v>
      </c>
      <c r="AG1021" s="126">
        <v>4399</v>
      </c>
      <c r="AH1021" s="126">
        <v>5601</v>
      </c>
      <c r="AI1021" s="126">
        <v>3912</v>
      </c>
      <c r="AJ1021" s="126">
        <v>1482</v>
      </c>
      <c r="AK1021" s="126">
        <v>1203</v>
      </c>
      <c r="AL1021" s="136">
        <v>148</v>
      </c>
      <c r="AM1021" s="136">
        <v>199</v>
      </c>
      <c r="AN1021" s="136">
        <v>781</v>
      </c>
      <c r="AO1021" s="136">
        <v>2191</v>
      </c>
      <c r="AP1021" s="136">
        <v>1558</v>
      </c>
      <c r="AQ1021" s="136">
        <v>51</v>
      </c>
      <c r="AR1021" s="77">
        <f t="shared" si="788"/>
        <v>4581</v>
      </c>
      <c r="AS1021" s="138">
        <v>187</v>
      </c>
      <c r="AT1021" s="138">
        <v>678</v>
      </c>
      <c r="AU1021" s="138">
        <v>1270</v>
      </c>
      <c r="AV1021" s="138">
        <v>31.581973693667791</v>
      </c>
      <c r="AW1021" s="138">
        <v>37.975614883329825</v>
      </c>
      <c r="AX1021" s="138">
        <v>36.349693251533743</v>
      </c>
      <c r="AY1021" s="141">
        <v>17.754035007956354</v>
      </c>
      <c r="AZ1021" s="141">
        <v>39.111031774366303</v>
      </c>
      <c r="BA1021" s="141">
        <v>65.09468993687338</v>
      </c>
      <c r="BB1021" s="141">
        <v>51.847469967236982</v>
      </c>
      <c r="BC1021" s="141">
        <v>42.100474426463897</v>
      </c>
      <c r="BD1021" s="82">
        <f t="shared" si="789"/>
        <v>1888</v>
      </c>
      <c r="BE1021" s="138">
        <v>145</v>
      </c>
      <c r="BF1021" s="138">
        <v>276</v>
      </c>
      <c r="BG1021" s="138">
        <v>755</v>
      </c>
      <c r="BH1021" s="138">
        <v>2211</v>
      </c>
      <c r="BI1021" s="138">
        <v>1722</v>
      </c>
      <c r="BJ1021" s="138">
        <v>69</v>
      </c>
      <c r="BK1021" s="77">
        <f t="shared" si="790"/>
        <v>4757</v>
      </c>
      <c r="BL1021" s="138">
        <v>143</v>
      </c>
      <c r="BM1021" s="138">
        <v>195</v>
      </c>
      <c r="BN1021" s="138">
        <v>274</v>
      </c>
      <c r="BO1021" s="138">
        <v>754</v>
      </c>
      <c r="BP1021" s="138">
        <v>2201</v>
      </c>
      <c r="BQ1021" s="138">
        <v>1696</v>
      </c>
      <c r="BR1021" s="138">
        <v>69</v>
      </c>
      <c r="BS1021" s="77">
        <f t="shared" si="791"/>
        <v>4720</v>
      </c>
      <c r="BT1021" s="138">
        <v>2</v>
      </c>
      <c r="BU1021" s="138">
        <v>4</v>
      </c>
      <c r="BV1021" s="138">
        <v>2</v>
      </c>
      <c r="BW1021" s="138">
        <v>1</v>
      </c>
      <c r="BX1021" s="138">
        <v>10</v>
      </c>
      <c r="BY1021" s="138">
        <v>26</v>
      </c>
      <c r="BZ1021" s="138">
        <v>0</v>
      </c>
      <c r="CA1021" s="77">
        <f t="shared" si="792"/>
        <v>37</v>
      </c>
      <c r="CB1021" s="138"/>
      <c r="CC1021" s="138"/>
      <c r="CD1021" s="138"/>
      <c r="CE1021" s="138"/>
      <c r="CF1021" s="138"/>
      <c r="CG1021" s="138"/>
      <c r="CH1021" s="138"/>
      <c r="CI1021" s="77">
        <f t="shared" si="793"/>
        <v>0</v>
      </c>
      <c r="CJ1021" s="138"/>
      <c r="CK1021" s="138"/>
      <c r="CL1021" s="138"/>
      <c r="CM1021" s="138"/>
      <c r="CN1021" s="138"/>
      <c r="CO1021" s="138"/>
      <c r="CP1021" s="77">
        <f t="shared" si="794"/>
        <v>0</v>
      </c>
      <c r="CQ1021" s="138">
        <v>0</v>
      </c>
      <c r="CR1021" s="138"/>
      <c r="CS1021" s="138">
        <v>0</v>
      </c>
      <c r="CT1021" s="138">
        <v>0</v>
      </c>
      <c r="CU1021" s="138">
        <v>0</v>
      </c>
      <c r="CV1021" s="138">
        <v>0</v>
      </c>
      <c r="CW1021" s="138">
        <v>0</v>
      </c>
      <c r="CX1021" s="77">
        <f t="shared" si="795"/>
        <v>0</v>
      </c>
      <c r="CY1021" s="138"/>
      <c r="CZ1021" s="138"/>
      <c r="DA1021" s="138"/>
      <c r="DB1021" s="138"/>
      <c r="DC1021" s="138"/>
      <c r="DD1021" s="138"/>
      <c r="DE1021" s="138"/>
      <c r="DF1021" s="138"/>
      <c r="DG1021" s="138"/>
      <c r="DH1021" s="138"/>
      <c r="DI1021" s="138"/>
      <c r="DJ1021" s="138"/>
      <c r="DK1021" s="138"/>
      <c r="DL1021" s="138"/>
      <c r="DM1021" s="138"/>
      <c r="DN1021" s="138"/>
      <c r="DO1021" s="138"/>
      <c r="DP1021" s="138">
        <v>1</v>
      </c>
      <c r="DQ1021" s="138">
        <v>1</v>
      </c>
      <c r="DR1021" s="138">
        <v>1</v>
      </c>
      <c r="DS1021" s="138">
        <v>8</v>
      </c>
      <c r="DT1021" s="138">
        <v>3</v>
      </c>
      <c r="DU1021" s="138">
        <v>0</v>
      </c>
      <c r="DV1021" s="138">
        <v>2</v>
      </c>
      <c r="DW1021" s="138">
        <v>2</v>
      </c>
      <c r="DX1021" s="138">
        <v>1</v>
      </c>
      <c r="DY1021" s="138">
        <v>10</v>
      </c>
      <c r="DZ1021" s="138">
        <v>26</v>
      </c>
      <c r="EA1021" s="138">
        <v>0</v>
      </c>
      <c r="EB1021" s="138"/>
      <c r="EC1021" s="138"/>
      <c r="ED1021" s="138"/>
      <c r="EE1021" s="138"/>
      <c r="EF1021" s="138"/>
      <c r="EG1021" s="138"/>
      <c r="EH1021" s="138"/>
      <c r="EI1021" s="138"/>
      <c r="EJ1021" s="138"/>
      <c r="EK1021" s="138"/>
      <c r="EL1021" s="138"/>
      <c r="EM1021" s="138"/>
      <c r="EN1021" s="138"/>
      <c r="EO1021" s="138"/>
      <c r="EP1021" s="138"/>
      <c r="EQ1021" s="138"/>
      <c r="ER1021" s="138"/>
      <c r="ES1021" s="138"/>
      <c r="ET1021" s="138">
        <v>120</v>
      </c>
      <c r="EU1021" s="138">
        <v>188</v>
      </c>
      <c r="EV1021" s="138">
        <v>424</v>
      </c>
      <c r="EW1021" s="138">
        <v>1394</v>
      </c>
      <c r="EX1021" s="138">
        <v>1144</v>
      </c>
      <c r="EY1021" s="138">
        <v>62</v>
      </c>
      <c r="EZ1021" s="138">
        <v>22</v>
      </c>
      <c r="FA1021" s="138">
        <v>85</v>
      </c>
      <c r="FB1021" s="138">
        <v>329</v>
      </c>
      <c r="FC1021" s="138">
        <v>799</v>
      </c>
      <c r="FD1021" s="138">
        <v>549</v>
      </c>
      <c r="FE1021" s="138">
        <v>7</v>
      </c>
      <c r="FF1021" s="138"/>
      <c r="FG1021" s="138"/>
      <c r="FH1021" s="138"/>
      <c r="FI1021" s="138"/>
      <c r="FJ1021" s="138"/>
      <c r="FK1021" s="138"/>
      <c r="FL1021" s="86">
        <f t="shared" si="796"/>
        <v>2181.0999999999995</v>
      </c>
      <c r="FM1021" s="138">
        <v>163</v>
      </c>
      <c r="FN1021" s="138">
        <v>31</v>
      </c>
      <c r="FO1021" s="138">
        <v>13040</v>
      </c>
      <c r="FP1021" s="138">
        <v>37200000</v>
      </c>
      <c r="FQ1021" s="142">
        <v>1.7256333219933775</v>
      </c>
      <c r="FR1021" s="142">
        <v>1.6032304472011427</v>
      </c>
      <c r="FS1021" s="142">
        <v>2.7515592236958408</v>
      </c>
      <c r="FT1021" s="138" t="s">
        <v>1319</v>
      </c>
      <c r="FU1021" s="138" t="s">
        <v>1319</v>
      </c>
      <c r="FV1021" s="138" t="s">
        <v>1319</v>
      </c>
      <c r="FW1021" s="138" t="s">
        <v>1320</v>
      </c>
      <c r="FX1021" s="138" t="s">
        <v>1321</v>
      </c>
      <c r="FY1021" s="138" t="s">
        <v>1322</v>
      </c>
      <c r="FZ1021" s="138" t="s">
        <v>1323</v>
      </c>
      <c r="GA1021" s="138" t="s">
        <v>1324</v>
      </c>
      <c r="GB1021" s="138"/>
      <c r="GC1021" s="143"/>
      <c r="GD1021" s="143"/>
      <c r="GE1021" s="143"/>
      <c r="GF1021" s="143"/>
      <c r="GG1021" s="143"/>
      <c r="GH1021" s="143"/>
      <c r="GI1021" s="143"/>
      <c r="GJ1021" s="143"/>
    </row>
    <row r="1022" spans="1:192" hidden="1" x14ac:dyDescent="0.25">
      <c r="A1022" s="144" t="s">
        <v>405</v>
      </c>
      <c r="B1022" s="144" t="s">
        <v>405</v>
      </c>
      <c r="C1022" s="144" t="s">
        <v>405</v>
      </c>
      <c r="D1022" s="133">
        <v>40.527320848269625</v>
      </c>
      <c r="E1022" s="133">
        <v>55.221526867083881</v>
      </c>
      <c r="F1022" s="133">
        <v>54.557019832985389</v>
      </c>
      <c r="G1022" s="136">
        <v>3025</v>
      </c>
      <c r="H1022" s="136">
        <v>16541</v>
      </c>
      <c r="I1022" s="136">
        <v>16964</v>
      </c>
      <c r="J1022" s="136">
        <v>36530</v>
      </c>
      <c r="K1022" s="136">
        <v>2472</v>
      </c>
      <c r="L1022" s="136">
        <v>12362</v>
      </c>
      <c r="M1022" s="136">
        <v>18874</v>
      </c>
      <c r="N1022" s="136">
        <v>33708</v>
      </c>
      <c r="O1022" s="136">
        <v>1554</v>
      </c>
      <c r="P1022" s="138">
        <v>3538</v>
      </c>
      <c r="Q1022" s="136">
        <v>2399</v>
      </c>
      <c r="R1022" s="95">
        <f t="shared" si="804"/>
        <v>-7.7251574048727067E-2</v>
      </c>
      <c r="S1022" s="136">
        <v>21949</v>
      </c>
      <c r="T1022" s="136">
        <v>29272</v>
      </c>
      <c r="U1022" s="136">
        <v>22144</v>
      </c>
      <c r="V1022" s="136">
        <v>29544</v>
      </c>
      <c r="W1022" s="136">
        <v>51416</v>
      </c>
      <c r="X1022" s="136">
        <v>73365</v>
      </c>
      <c r="Y1022" s="137">
        <f t="shared" si="799"/>
        <v>11.262472094400657</v>
      </c>
      <c r="Z1022" s="137">
        <f t="shared" si="800"/>
        <v>42.231484012025142</v>
      </c>
      <c r="AA1022" s="137">
        <f t="shared" si="801"/>
        <v>76.273482658959537</v>
      </c>
      <c r="AB1022" s="137">
        <f t="shared" si="802"/>
        <v>56.892796016804105</v>
      </c>
      <c r="AC1022" s="137">
        <f t="shared" si="803"/>
        <v>43.241327608532679</v>
      </c>
      <c r="AD1022" s="138">
        <v>22164</v>
      </c>
      <c r="AE1022" s="138">
        <v>5254</v>
      </c>
      <c r="AF1022" s="126">
        <v>29345</v>
      </c>
      <c r="AG1022" s="126">
        <v>22733</v>
      </c>
      <c r="AH1022" s="126">
        <v>28927</v>
      </c>
      <c r="AI1022" s="126">
        <v>21911</v>
      </c>
      <c r="AJ1022" s="126">
        <v>7362</v>
      </c>
      <c r="AK1022" s="126">
        <v>6933</v>
      </c>
      <c r="AL1022" s="136">
        <v>669</v>
      </c>
      <c r="AM1022" s="136">
        <v>1281</v>
      </c>
      <c r="AN1022" s="136">
        <v>2269</v>
      </c>
      <c r="AO1022" s="136">
        <v>11265</v>
      </c>
      <c r="AP1022" s="136">
        <v>19234</v>
      </c>
      <c r="AQ1022" s="136">
        <v>690</v>
      </c>
      <c r="AR1022" s="77">
        <f t="shared" si="788"/>
        <v>33458</v>
      </c>
      <c r="AS1022" s="138">
        <v>4212</v>
      </c>
      <c r="AT1022" s="138">
        <v>986</v>
      </c>
      <c r="AU1022" s="138">
        <v>3346</v>
      </c>
      <c r="AV1022" s="138">
        <v>39.804556713939625</v>
      </c>
      <c r="AW1022" s="138">
        <v>53.166078713466426</v>
      </c>
      <c r="AX1022" s="138">
        <v>71.708274382730124</v>
      </c>
      <c r="AY1022" s="141">
        <v>9.9810847666388067</v>
      </c>
      <c r="AZ1022" s="141">
        <v>39.073881373569193</v>
      </c>
      <c r="BA1022" s="141">
        <v>80.16736971016465</v>
      </c>
      <c r="BB1022" s="141">
        <v>59.82035516779446</v>
      </c>
      <c r="BC1022" s="141">
        <v>45.825664842698153</v>
      </c>
      <c r="BD1022" s="82">
        <f t="shared" si="789"/>
        <v>5707</v>
      </c>
      <c r="BE1022" s="138">
        <v>670</v>
      </c>
      <c r="BF1022" s="138">
        <v>1727</v>
      </c>
      <c r="BG1022" s="138">
        <v>1994</v>
      </c>
      <c r="BH1022" s="138">
        <v>10201</v>
      </c>
      <c r="BI1022" s="138">
        <v>20223</v>
      </c>
      <c r="BJ1022" s="138">
        <v>1121</v>
      </c>
      <c r="BK1022" s="77">
        <f t="shared" si="790"/>
        <v>33539</v>
      </c>
      <c r="BL1022" s="138">
        <v>582</v>
      </c>
      <c r="BM1022" s="138">
        <v>1036</v>
      </c>
      <c r="BN1022" s="138">
        <v>1502</v>
      </c>
      <c r="BO1022" s="138">
        <v>1303</v>
      </c>
      <c r="BP1022" s="138">
        <v>9098</v>
      </c>
      <c r="BQ1022" s="138">
        <v>19326</v>
      </c>
      <c r="BR1022" s="138">
        <v>1080</v>
      </c>
      <c r="BS1022" s="77">
        <f t="shared" si="791"/>
        <v>30807</v>
      </c>
      <c r="BT1022" s="138">
        <v>23</v>
      </c>
      <c r="BU1022" s="138">
        <v>88</v>
      </c>
      <c r="BV1022" s="138">
        <v>75</v>
      </c>
      <c r="BW1022" s="138">
        <v>118</v>
      </c>
      <c r="BX1022" s="138">
        <v>383</v>
      </c>
      <c r="BY1022" s="138">
        <v>572</v>
      </c>
      <c r="BZ1022" s="138">
        <v>34</v>
      </c>
      <c r="CA1022" s="77">
        <f t="shared" si="792"/>
        <v>1107</v>
      </c>
      <c r="CB1022" s="138">
        <v>45</v>
      </c>
      <c r="CC1022" s="138">
        <v>134</v>
      </c>
      <c r="CD1022" s="138">
        <v>122</v>
      </c>
      <c r="CE1022" s="138">
        <v>563</v>
      </c>
      <c r="CF1022" s="138">
        <v>509</v>
      </c>
      <c r="CG1022" s="138">
        <v>193</v>
      </c>
      <c r="CH1022" s="138">
        <v>4</v>
      </c>
      <c r="CI1022" s="77">
        <f t="shared" si="793"/>
        <v>1269</v>
      </c>
      <c r="CJ1022" s="138"/>
      <c r="CK1022" s="138"/>
      <c r="CL1022" s="138"/>
      <c r="CM1022" s="138"/>
      <c r="CN1022" s="138"/>
      <c r="CO1022" s="138"/>
      <c r="CP1022" s="77">
        <f t="shared" si="794"/>
        <v>0</v>
      </c>
      <c r="CQ1022" s="138">
        <v>20</v>
      </c>
      <c r="CR1022" s="138">
        <v>23</v>
      </c>
      <c r="CS1022" s="138">
        <v>28</v>
      </c>
      <c r="CT1022" s="138">
        <v>10</v>
      </c>
      <c r="CU1022" s="138">
        <v>211</v>
      </c>
      <c r="CV1022" s="138">
        <v>132</v>
      </c>
      <c r="CW1022" s="138">
        <v>3</v>
      </c>
      <c r="CX1022" s="77">
        <f t="shared" si="795"/>
        <v>356</v>
      </c>
      <c r="CY1022" s="138">
        <v>20</v>
      </c>
      <c r="CZ1022" s="138">
        <v>28</v>
      </c>
      <c r="DA1022" s="138">
        <v>10</v>
      </c>
      <c r="DB1022" s="138">
        <v>211</v>
      </c>
      <c r="DC1022" s="138">
        <v>132</v>
      </c>
      <c r="DD1022" s="138">
        <v>3</v>
      </c>
      <c r="DE1022" s="138"/>
      <c r="DF1022" s="138"/>
      <c r="DG1022" s="138"/>
      <c r="DH1022" s="138"/>
      <c r="DI1022" s="138"/>
      <c r="DJ1022" s="138"/>
      <c r="DK1022" s="138"/>
      <c r="DL1022" s="138"/>
      <c r="DM1022" s="138"/>
      <c r="DN1022" s="138"/>
      <c r="DO1022" s="138"/>
      <c r="DP1022" s="138">
        <v>7</v>
      </c>
      <c r="DQ1022" s="138">
        <v>17</v>
      </c>
      <c r="DR1022" s="138">
        <v>32</v>
      </c>
      <c r="DS1022" s="138">
        <v>125</v>
      </c>
      <c r="DT1022" s="138">
        <v>144</v>
      </c>
      <c r="DU1022" s="138">
        <v>12</v>
      </c>
      <c r="DV1022" s="138">
        <v>12</v>
      </c>
      <c r="DW1022" s="138">
        <v>33</v>
      </c>
      <c r="DX1022" s="138">
        <v>6</v>
      </c>
      <c r="DY1022" s="138">
        <v>170</v>
      </c>
      <c r="DZ1022" s="138">
        <v>377</v>
      </c>
      <c r="EA1022" s="138">
        <v>22</v>
      </c>
      <c r="EB1022" s="138">
        <v>11</v>
      </c>
      <c r="EC1022" s="138">
        <v>42</v>
      </c>
      <c r="ED1022" s="138">
        <v>112</v>
      </c>
      <c r="EE1022" s="138">
        <v>213</v>
      </c>
      <c r="EF1022" s="138">
        <v>195</v>
      </c>
      <c r="EG1022" s="138">
        <v>12</v>
      </c>
      <c r="EH1022" s="138"/>
      <c r="EI1022" s="138"/>
      <c r="EJ1022" s="138"/>
      <c r="EK1022" s="138"/>
      <c r="EL1022" s="138"/>
      <c r="EM1022" s="138"/>
      <c r="EN1022" s="138"/>
      <c r="EO1022" s="138"/>
      <c r="EP1022" s="138"/>
      <c r="EQ1022" s="138"/>
      <c r="ER1022" s="138"/>
      <c r="ES1022" s="138"/>
      <c r="ET1022" s="138">
        <v>516</v>
      </c>
      <c r="EU1022" s="138">
        <v>1061</v>
      </c>
      <c r="EV1022" s="138">
        <v>478</v>
      </c>
      <c r="EW1022" s="138">
        <v>5969</v>
      </c>
      <c r="EX1022" s="138">
        <v>14466</v>
      </c>
      <c r="EY1022" s="138">
        <v>811</v>
      </c>
      <c r="EZ1022" s="138">
        <v>59</v>
      </c>
      <c r="FA1022" s="138">
        <v>424</v>
      </c>
      <c r="FB1022" s="138">
        <v>793</v>
      </c>
      <c r="FC1022" s="138">
        <v>3004</v>
      </c>
      <c r="FD1022" s="138">
        <v>4716</v>
      </c>
      <c r="FE1022" s="138">
        <v>257</v>
      </c>
      <c r="FF1022" s="138"/>
      <c r="FG1022" s="138"/>
      <c r="FH1022" s="138"/>
      <c r="FI1022" s="138"/>
      <c r="FJ1022" s="138"/>
      <c r="FK1022" s="138"/>
      <c r="FL1022" s="86">
        <f t="shared" si="796"/>
        <v>3411.5999999999985</v>
      </c>
      <c r="FM1022" s="138">
        <v>375</v>
      </c>
      <c r="FN1022" s="138">
        <v>71</v>
      </c>
      <c r="FO1022" s="138">
        <v>30000</v>
      </c>
      <c r="FP1022" s="138">
        <v>85200000</v>
      </c>
      <c r="FQ1022" s="142">
        <v>0.13073511605331664</v>
      </c>
      <c r="FR1022" s="142">
        <v>8.3279629550624054E-2</v>
      </c>
      <c r="FS1022" s="142">
        <v>0.46942354907910755</v>
      </c>
      <c r="FT1022" s="138" t="s">
        <v>1357</v>
      </c>
      <c r="FU1022" s="138" t="s">
        <v>1387</v>
      </c>
      <c r="FV1022" s="138" t="s">
        <v>1351</v>
      </c>
      <c r="FW1022" s="138" t="s">
        <v>1372</v>
      </c>
      <c r="FX1022" s="138" t="s">
        <v>1394</v>
      </c>
      <c r="FY1022" s="138" t="s">
        <v>1346</v>
      </c>
      <c r="FZ1022" s="138" t="s">
        <v>1354</v>
      </c>
      <c r="GA1022" s="138" t="s">
        <v>1368</v>
      </c>
      <c r="GB1022" s="138"/>
      <c r="GC1022" s="143"/>
      <c r="GD1022" s="143"/>
      <c r="GE1022" s="143"/>
      <c r="GF1022" s="143"/>
      <c r="GG1022" s="143"/>
      <c r="GH1022" s="143"/>
      <c r="GI1022" s="143"/>
      <c r="GJ1022" s="143"/>
    </row>
    <row r="1023" spans="1:192" hidden="1" x14ac:dyDescent="0.25">
      <c r="A1023" s="144" t="s">
        <v>421</v>
      </c>
      <c r="B1023" s="144" t="s">
        <v>421</v>
      </c>
      <c r="C1023" s="144" t="s">
        <v>421</v>
      </c>
      <c r="D1023" s="133">
        <v>26.4509755495184</v>
      </c>
      <c r="E1023" s="133">
        <v>37.316060872846187</v>
      </c>
      <c r="F1023" s="133">
        <v>37.5</v>
      </c>
      <c r="G1023" s="136">
        <v>246</v>
      </c>
      <c r="H1023" s="136">
        <v>1494</v>
      </c>
      <c r="I1023" s="136">
        <v>1500</v>
      </c>
      <c r="J1023" s="136">
        <v>3240</v>
      </c>
      <c r="K1023" s="136">
        <v>289</v>
      </c>
      <c r="L1023" s="136">
        <v>1504</v>
      </c>
      <c r="M1023" s="136">
        <v>1637</v>
      </c>
      <c r="N1023" s="136">
        <v>3430</v>
      </c>
      <c r="O1023" s="136">
        <v>573</v>
      </c>
      <c r="P1023" s="138">
        <v>195</v>
      </c>
      <c r="Q1023" s="136">
        <v>190</v>
      </c>
      <c r="R1023" s="95">
        <f t="shared" si="804"/>
        <v>5.8641975308641972E-2</v>
      </c>
      <c r="S1023" s="136">
        <v>3148</v>
      </c>
      <c r="T1023" s="136">
        <v>4146</v>
      </c>
      <c r="U1023" s="136">
        <v>3134</v>
      </c>
      <c r="V1023" s="136">
        <v>4179</v>
      </c>
      <c r="W1023" s="136">
        <v>7280</v>
      </c>
      <c r="X1023" s="136">
        <v>10428</v>
      </c>
      <c r="Y1023" s="137">
        <f t="shared" si="799"/>
        <v>9.1804320203303682</v>
      </c>
      <c r="Z1023" s="137">
        <f t="shared" si="800"/>
        <v>36.275928605885191</v>
      </c>
      <c r="AA1023" s="137">
        <f t="shared" si="801"/>
        <v>64.294830887045308</v>
      </c>
      <c r="AB1023" s="137">
        <f t="shared" si="802"/>
        <v>48.337912087912088</v>
      </c>
      <c r="AC1023" s="137">
        <f t="shared" si="803"/>
        <v>36.517069428461838</v>
      </c>
      <c r="AD1023" s="138">
        <v>3761</v>
      </c>
      <c r="AE1023" s="138">
        <v>1119</v>
      </c>
      <c r="AF1023" s="126">
        <v>4238</v>
      </c>
      <c r="AG1023" s="126">
        <v>3138</v>
      </c>
      <c r="AH1023" s="126">
        <v>4152</v>
      </c>
      <c r="AI1023" s="126">
        <v>3065</v>
      </c>
      <c r="AJ1023" s="126">
        <v>1025</v>
      </c>
      <c r="AK1023" s="126">
        <v>1073</v>
      </c>
      <c r="AL1023" s="136">
        <v>114</v>
      </c>
      <c r="AM1023" s="136">
        <v>176</v>
      </c>
      <c r="AN1023" s="136">
        <v>329</v>
      </c>
      <c r="AO1023" s="136">
        <v>1532</v>
      </c>
      <c r="AP1023" s="136">
        <v>1597</v>
      </c>
      <c r="AQ1023" s="136">
        <v>43</v>
      </c>
      <c r="AR1023" s="77">
        <f t="shared" si="788"/>
        <v>3501</v>
      </c>
      <c r="AS1023" s="138">
        <v>236</v>
      </c>
      <c r="AT1023" s="138">
        <v>475</v>
      </c>
      <c r="AU1023" s="138">
        <v>782</v>
      </c>
      <c r="AV1023" s="138">
        <v>31.558090083123915</v>
      </c>
      <c r="AW1023" s="138">
        <v>40.732519422863483</v>
      </c>
      <c r="AX1023" s="138">
        <v>45.807504078303424</v>
      </c>
      <c r="AY1023" s="141">
        <v>10.484384958572338</v>
      </c>
      <c r="AZ1023" s="141">
        <v>36.978035240164132</v>
      </c>
      <c r="BA1023" s="141">
        <v>69.711773326819738</v>
      </c>
      <c r="BB1023" s="141">
        <v>53.247541580672575</v>
      </c>
      <c r="BC1023" s="141">
        <v>41.450549450549453</v>
      </c>
      <c r="BD1023" s="82">
        <f t="shared" si="789"/>
        <v>1236</v>
      </c>
      <c r="BE1023" s="138">
        <v>114</v>
      </c>
      <c r="BF1023" s="138">
        <v>200</v>
      </c>
      <c r="BG1023" s="138">
        <v>300</v>
      </c>
      <c r="BH1023" s="138">
        <v>1464</v>
      </c>
      <c r="BI1023" s="138">
        <v>1789</v>
      </c>
      <c r="BJ1023" s="138">
        <v>64</v>
      </c>
      <c r="BK1023" s="77">
        <f t="shared" si="790"/>
        <v>3617</v>
      </c>
      <c r="BL1023" s="138">
        <v>106</v>
      </c>
      <c r="BM1023" s="138">
        <v>160</v>
      </c>
      <c r="BN1023" s="138">
        <v>184</v>
      </c>
      <c r="BO1023" s="138">
        <v>272</v>
      </c>
      <c r="BP1023" s="138">
        <v>1387</v>
      </c>
      <c r="BQ1023" s="138">
        <v>1737</v>
      </c>
      <c r="BR1023" s="138">
        <v>60</v>
      </c>
      <c r="BS1023" s="77">
        <f t="shared" si="791"/>
        <v>3456</v>
      </c>
      <c r="BT1023" s="138">
        <v>2</v>
      </c>
      <c r="BU1023" s="138">
        <v>5</v>
      </c>
      <c r="BV1023" s="138">
        <v>5</v>
      </c>
      <c r="BW1023" s="138">
        <v>0</v>
      </c>
      <c r="BX1023" s="138">
        <v>25</v>
      </c>
      <c r="BY1023" s="138">
        <v>24</v>
      </c>
      <c r="BZ1023" s="138">
        <v>4</v>
      </c>
      <c r="CA1023" s="77">
        <f t="shared" si="792"/>
        <v>53</v>
      </c>
      <c r="CB1023" s="138">
        <v>3</v>
      </c>
      <c r="CC1023" s="138">
        <v>7</v>
      </c>
      <c r="CD1023" s="138">
        <v>6</v>
      </c>
      <c r="CE1023" s="138">
        <v>28</v>
      </c>
      <c r="CF1023" s="138">
        <v>25</v>
      </c>
      <c r="CG1023" s="138">
        <v>10</v>
      </c>
      <c r="CH1023" s="138">
        <v>0</v>
      </c>
      <c r="CI1023" s="77">
        <f t="shared" si="793"/>
        <v>63</v>
      </c>
      <c r="CJ1023" s="138"/>
      <c r="CK1023" s="138"/>
      <c r="CL1023" s="138"/>
      <c r="CM1023" s="138"/>
      <c r="CN1023" s="138"/>
      <c r="CO1023" s="138"/>
      <c r="CP1023" s="77">
        <f t="shared" si="794"/>
        <v>0</v>
      </c>
      <c r="CQ1023" s="138">
        <v>3</v>
      </c>
      <c r="CR1023" s="138">
        <v>4</v>
      </c>
      <c r="CS1023" s="138">
        <v>5</v>
      </c>
      <c r="CT1023" s="138">
        <v>0</v>
      </c>
      <c r="CU1023" s="138">
        <v>27</v>
      </c>
      <c r="CV1023" s="138">
        <v>18</v>
      </c>
      <c r="CW1023" s="138">
        <v>0</v>
      </c>
      <c r="CX1023" s="77">
        <f t="shared" si="795"/>
        <v>45</v>
      </c>
      <c r="CY1023" s="138">
        <v>3</v>
      </c>
      <c r="CZ1023" s="138">
        <v>5</v>
      </c>
      <c r="DA1023" s="138">
        <v>0</v>
      </c>
      <c r="DB1023" s="138">
        <v>27</v>
      </c>
      <c r="DC1023" s="138">
        <v>18</v>
      </c>
      <c r="DD1023" s="138">
        <v>0</v>
      </c>
      <c r="DE1023" s="138"/>
      <c r="DF1023" s="138"/>
      <c r="DG1023" s="138"/>
      <c r="DH1023" s="138"/>
      <c r="DI1023" s="138"/>
      <c r="DJ1023" s="138"/>
      <c r="DK1023" s="138"/>
      <c r="DL1023" s="138"/>
      <c r="DM1023" s="138"/>
      <c r="DN1023" s="138"/>
      <c r="DO1023" s="138"/>
      <c r="DP1023" s="138">
        <v>2</v>
      </c>
      <c r="DQ1023" s="138">
        <v>4</v>
      </c>
      <c r="DR1023" s="138">
        <v>16</v>
      </c>
      <c r="DS1023" s="138">
        <v>34</v>
      </c>
      <c r="DT1023" s="138">
        <v>18</v>
      </c>
      <c r="DU1023" s="138">
        <v>1</v>
      </c>
      <c r="DV1023" s="138">
        <v>2</v>
      </c>
      <c r="DW1023" s="138">
        <v>5</v>
      </c>
      <c r="DX1023" s="138">
        <v>0</v>
      </c>
      <c r="DY1023" s="138">
        <v>25</v>
      </c>
      <c r="DZ1023" s="138">
        <v>24</v>
      </c>
      <c r="EA1023" s="138">
        <v>4</v>
      </c>
      <c r="EB1023" s="138"/>
      <c r="EC1023" s="138"/>
      <c r="ED1023" s="138"/>
      <c r="EE1023" s="138"/>
      <c r="EF1023" s="138"/>
      <c r="EG1023" s="138"/>
      <c r="EH1023" s="138"/>
      <c r="EI1023" s="138"/>
      <c r="EJ1023" s="138"/>
      <c r="EK1023" s="138"/>
      <c r="EL1023" s="138"/>
      <c r="EM1023" s="138"/>
      <c r="EN1023" s="138"/>
      <c r="EO1023" s="138"/>
      <c r="EP1023" s="138"/>
      <c r="EQ1023" s="138"/>
      <c r="ER1023" s="138"/>
      <c r="ES1023" s="138"/>
      <c r="ET1023" s="138">
        <v>93</v>
      </c>
      <c r="EU1023" s="138">
        <v>139</v>
      </c>
      <c r="EV1023" s="138">
        <v>113</v>
      </c>
      <c r="EW1023" s="138">
        <v>996</v>
      </c>
      <c r="EX1023" s="138">
        <v>1394</v>
      </c>
      <c r="EY1023" s="138">
        <v>48</v>
      </c>
      <c r="EZ1023" s="138">
        <v>11</v>
      </c>
      <c r="FA1023" s="138">
        <v>41</v>
      </c>
      <c r="FB1023" s="138">
        <v>143</v>
      </c>
      <c r="FC1023" s="138">
        <v>357</v>
      </c>
      <c r="FD1023" s="138">
        <v>325</v>
      </c>
      <c r="FE1023" s="138">
        <v>11</v>
      </c>
      <c r="FF1023" s="138"/>
      <c r="FG1023" s="138"/>
      <c r="FH1023" s="138"/>
      <c r="FI1023" s="138"/>
      <c r="FJ1023" s="138"/>
      <c r="FK1023" s="138"/>
      <c r="FL1023" s="86">
        <f t="shared" si="796"/>
        <v>1404.8999999999996</v>
      </c>
      <c r="FM1023" s="138">
        <v>77</v>
      </c>
      <c r="FN1023" s="138">
        <v>14</v>
      </c>
      <c r="FO1023" s="138">
        <v>6160</v>
      </c>
      <c r="FP1023" s="138">
        <v>16800000</v>
      </c>
      <c r="FQ1023" s="142">
        <v>0.567070725726188</v>
      </c>
      <c r="FR1023" s="142">
        <v>0.42693361344094238</v>
      </c>
      <c r="FS1023" s="142">
        <v>0.85898062204852632</v>
      </c>
      <c r="FT1023" s="138" t="s">
        <v>1354</v>
      </c>
      <c r="FU1023" s="138" t="s">
        <v>1379</v>
      </c>
      <c r="FV1023" s="138" t="s">
        <v>1353</v>
      </c>
      <c r="FW1023" s="138" t="s">
        <v>1380</v>
      </c>
      <c r="FX1023" s="138" t="s">
        <v>1381</v>
      </c>
      <c r="FY1023" s="138" t="s">
        <v>1376</v>
      </c>
      <c r="FZ1023" s="138" t="s">
        <v>1324</v>
      </c>
      <c r="GA1023" s="138" t="s">
        <v>1350</v>
      </c>
      <c r="GB1023" s="138"/>
      <c r="GC1023" s="143"/>
      <c r="GD1023" s="143"/>
      <c r="GE1023" s="143"/>
      <c r="GF1023" s="143"/>
      <c r="GG1023" s="143"/>
      <c r="GH1023" s="143"/>
      <c r="GI1023" s="143"/>
      <c r="GJ1023" s="143"/>
    </row>
    <row r="1024" spans="1:192" hidden="1" x14ac:dyDescent="0.25">
      <c r="A1024" s="144" t="s">
        <v>425</v>
      </c>
      <c r="B1024" s="144" t="s">
        <v>425</v>
      </c>
      <c r="C1024" s="144" t="s">
        <v>425</v>
      </c>
      <c r="D1024" s="133">
        <v>37.738950444417384</v>
      </c>
      <c r="E1024" s="133">
        <v>49.052238141852804</v>
      </c>
      <c r="F1024" s="133">
        <v>64.089557460206407</v>
      </c>
      <c r="G1024" s="136">
        <v>687</v>
      </c>
      <c r="H1024" s="136">
        <v>1848</v>
      </c>
      <c r="I1024" s="136">
        <v>3826</v>
      </c>
      <c r="J1024" s="136">
        <v>6361</v>
      </c>
      <c r="K1024" s="136">
        <v>678</v>
      </c>
      <c r="L1024" s="136">
        <v>1795</v>
      </c>
      <c r="M1024" s="136">
        <v>4148</v>
      </c>
      <c r="N1024" s="136">
        <v>6621</v>
      </c>
      <c r="O1024" s="136">
        <v>133</v>
      </c>
      <c r="P1024" s="138">
        <v>1323</v>
      </c>
      <c r="Q1024" s="136">
        <v>260</v>
      </c>
      <c r="R1024" s="95">
        <f t="shared" si="804"/>
        <v>4.0874076403081279E-2</v>
      </c>
      <c r="S1024" s="136">
        <v>4111</v>
      </c>
      <c r="T1024" s="136">
        <v>5208</v>
      </c>
      <c r="U1024" s="136">
        <v>3942</v>
      </c>
      <c r="V1024" s="136">
        <v>5451</v>
      </c>
      <c r="W1024" s="136">
        <v>9150</v>
      </c>
      <c r="X1024" s="136">
        <v>13261</v>
      </c>
      <c r="Y1024" s="137">
        <f t="shared" si="799"/>
        <v>16.492337630746775</v>
      </c>
      <c r="Z1024" s="137">
        <f t="shared" si="800"/>
        <v>34.466205837173582</v>
      </c>
      <c r="AA1024" s="137">
        <f t="shared" si="801"/>
        <v>75.038051750380518</v>
      </c>
      <c r="AB1024" s="137">
        <f t="shared" si="802"/>
        <v>51.945355191256823</v>
      </c>
      <c r="AC1024" s="137">
        <f t="shared" si="803"/>
        <v>40.954679134303596</v>
      </c>
      <c r="AD1024" s="138">
        <v>4397</v>
      </c>
      <c r="AE1024" s="138">
        <v>984</v>
      </c>
      <c r="AF1024" s="126">
        <v>5107</v>
      </c>
      <c r="AG1024" s="126">
        <v>4163</v>
      </c>
      <c r="AH1024" s="126">
        <v>5118</v>
      </c>
      <c r="AI1024" s="126">
        <v>3708</v>
      </c>
      <c r="AJ1024" s="126">
        <v>1520</v>
      </c>
      <c r="AK1024" s="126">
        <v>1029</v>
      </c>
      <c r="AL1024" s="136">
        <v>197</v>
      </c>
      <c r="AM1024" s="136">
        <v>387</v>
      </c>
      <c r="AN1024" s="136">
        <v>753</v>
      </c>
      <c r="AO1024" s="136">
        <v>1984</v>
      </c>
      <c r="AP1024" s="136">
        <v>3794</v>
      </c>
      <c r="AQ1024" s="136">
        <v>368</v>
      </c>
      <c r="AR1024" s="77">
        <f t="shared" si="788"/>
        <v>6899</v>
      </c>
      <c r="AS1024" s="138">
        <v>1429</v>
      </c>
      <c r="AT1024" s="138">
        <v>94</v>
      </c>
      <c r="AU1024" s="138">
        <v>282</v>
      </c>
      <c r="AV1024" s="138">
        <v>42.057511917576498</v>
      </c>
      <c r="AW1024" s="138">
        <v>53.269339356295873</v>
      </c>
      <c r="AX1024" s="138">
        <v>74.085117918134983</v>
      </c>
      <c r="AY1024" s="141">
        <v>18.140207178993016</v>
      </c>
      <c r="AZ1024" s="141">
        <v>38.404955478126212</v>
      </c>
      <c r="BA1024" s="141">
        <v>79.398324447829395</v>
      </c>
      <c r="BB1024" s="141">
        <v>59.070838932616624</v>
      </c>
      <c r="BC1024" s="141">
        <v>47.408881872468939</v>
      </c>
      <c r="BD1024" s="82">
        <f t="shared" si="789"/>
        <v>1058</v>
      </c>
      <c r="BE1024" s="138">
        <v>198</v>
      </c>
      <c r="BF1024" s="138">
        <v>442</v>
      </c>
      <c r="BG1024" s="138">
        <v>751</v>
      </c>
      <c r="BH1024" s="138">
        <v>1925</v>
      </c>
      <c r="BI1024" s="138">
        <v>3859</v>
      </c>
      <c r="BJ1024" s="138">
        <v>497</v>
      </c>
      <c r="BK1024" s="77">
        <f t="shared" si="790"/>
        <v>7032</v>
      </c>
      <c r="BL1024" s="138">
        <v>171</v>
      </c>
      <c r="BM1024" s="138">
        <v>301</v>
      </c>
      <c r="BN1024" s="138">
        <v>360</v>
      </c>
      <c r="BO1024" s="138">
        <v>525</v>
      </c>
      <c r="BP1024" s="138">
        <v>1545</v>
      </c>
      <c r="BQ1024" s="138">
        <v>3484</v>
      </c>
      <c r="BR1024" s="138">
        <v>447</v>
      </c>
      <c r="BS1024" s="77">
        <f t="shared" si="791"/>
        <v>6001</v>
      </c>
      <c r="BT1024" s="138">
        <v>8</v>
      </c>
      <c r="BU1024" s="138">
        <v>30</v>
      </c>
      <c r="BV1024" s="138">
        <v>29</v>
      </c>
      <c r="BW1024" s="138">
        <v>28</v>
      </c>
      <c r="BX1024" s="138">
        <v>130</v>
      </c>
      <c r="BY1024" s="138">
        <v>211</v>
      </c>
      <c r="BZ1024" s="138">
        <v>37</v>
      </c>
      <c r="CA1024" s="77">
        <f t="shared" si="792"/>
        <v>406</v>
      </c>
      <c r="CB1024" s="138">
        <v>15</v>
      </c>
      <c r="CC1024" s="138">
        <v>53</v>
      </c>
      <c r="CD1024" s="138">
        <v>48</v>
      </c>
      <c r="CE1024" s="138">
        <v>193</v>
      </c>
      <c r="CF1024" s="138">
        <v>205</v>
      </c>
      <c r="CG1024" s="138">
        <v>145</v>
      </c>
      <c r="CH1024" s="138">
        <v>13</v>
      </c>
      <c r="CI1024" s="77">
        <f t="shared" si="793"/>
        <v>556</v>
      </c>
      <c r="CJ1024" s="138"/>
      <c r="CK1024" s="138"/>
      <c r="CL1024" s="138"/>
      <c r="CM1024" s="138"/>
      <c r="CN1024" s="138"/>
      <c r="CO1024" s="138"/>
      <c r="CP1024" s="77">
        <f t="shared" si="794"/>
        <v>0</v>
      </c>
      <c r="CQ1024" s="138">
        <v>4</v>
      </c>
      <c r="CR1024" s="138">
        <v>3</v>
      </c>
      <c r="CS1024" s="138">
        <v>5</v>
      </c>
      <c r="CT1024" s="138">
        <v>5</v>
      </c>
      <c r="CU1024" s="138">
        <v>45</v>
      </c>
      <c r="CV1024" s="138">
        <v>19</v>
      </c>
      <c r="CW1024" s="138">
        <v>0</v>
      </c>
      <c r="CX1024" s="77">
        <f t="shared" si="795"/>
        <v>69</v>
      </c>
      <c r="CY1024" s="138">
        <v>4</v>
      </c>
      <c r="CZ1024" s="138">
        <v>5</v>
      </c>
      <c r="DA1024" s="138">
        <v>5</v>
      </c>
      <c r="DB1024" s="138">
        <v>45</v>
      </c>
      <c r="DC1024" s="138">
        <v>19</v>
      </c>
      <c r="DD1024" s="138">
        <v>0</v>
      </c>
      <c r="DE1024" s="138"/>
      <c r="DF1024" s="138"/>
      <c r="DG1024" s="138"/>
      <c r="DH1024" s="138"/>
      <c r="DI1024" s="138"/>
      <c r="DJ1024" s="138"/>
      <c r="DK1024" s="138"/>
      <c r="DL1024" s="138"/>
      <c r="DM1024" s="138"/>
      <c r="DN1024" s="138"/>
      <c r="DO1024" s="138"/>
      <c r="DP1024" s="138">
        <v>2</v>
      </c>
      <c r="DQ1024" s="138">
        <v>4</v>
      </c>
      <c r="DR1024" s="138">
        <v>12</v>
      </c>
      <c r="DS1024" s="138">
        <v>12</v>
      </c>
      <c r="DT1024" s="138">
        <v>10</v>
      </c>
      <c r="DU1024" s="138">
        <v>2</v>
      </c>
      <c r="DV1024" s="138">
        <v>3</v>
      </c>
      <c r="DW1024" s="138">
        <v>12</v>
      </c>
      <c r="DX1024" s="138">
        <v>0</v>
      </c>
      <c r="DY1024" s="138">
        <v>42</v>
      </c>
      <c r="DZ1024" s="138">
        <v>128</v>
      </c>
      <c r="EA1024" s="138">
        <v>25</v>
      </c>
      <c r="EB1024" s="138">
        <v>5</v>
      </c>
      <c r="EC1024" s="138">
        <v>17</v>
      </c>
      <c r="ED1024" s="138">
        <v>28</v>
      </c>
      <c r="EE1024" s="138">
        <v>88</v>
      </c>
      <c r="EF1024" s="138">
        <v>83</v>
      </c>
      <c r="EG1024" s="138">
        <v>12</v>
      </c>
      <c r="EH1024" s="138">
        <v>2</v>
      </c>
      <c r="EI1024" s="138">
        <v>2</v>
      </c>
      <c r="EJ1024" s="138">
        <v>0</v>
      </c>
      <c r="EK1024" s="138">
        <v>1</v>
      </c>
      <c r="EL1024" s="138">
        <v>4</v>
      </c>
      <c r="EM1024" s="138">
        <v>3</v>
      </c>
      <c r="EN1024" s="138"/>
      <c r="EO1024" s="138"/>
      <c r="EP1024" s="138"/>
      <c r="EQ1024" s="138"/>
      <c r="ER1024" s="138"/>
      <c r="ES1024" s="138"/>
      <c r="ET1024" s="138">
        <v>140</v>
      </c>
      <c r="EU1024" s="138">
        <v>219</v>
      </c>
      <c r="EV1024" s="138">
        <v>120</v>
      </c>
      <c r="EW1024" s="138">
        <v>605</v>
      </c>
      <c r="EX1024" s="138">
        <v>2389</v>
      </c>
      <c r="EY1024" s="138">
        <v>338</v>
      </c>
      <c r="EZ1024" s="138">
        <v>27</v>
      </c>
      <c r="FA1024" s="138">
        <v>135</v>
      </c>
      <c r="FB1024" s="138">
        <v>393</v>
      </c>
      <c r="FC1024" s="138">
        <v>927</v>
      </c>
      <c r="FD1024" s="138">
        <v>1081</v>
      </c>
      <c r="FE1024" s="138">
        <v>104</v>
      </c>
      <c r="FF1024" s="138"/>
      <c r="FG1024" s="138"/>
      <c r="FH1024" s="138"/>
      <c r="FI1024" s="138"/>
      <c r="FJ1024" s="138"/>
      <c r="FK1024" s="138"/>
      <c r="FL1024" s="86">
        <f t="shared" si="796"/>
        <v>0</v>
      </c>
      <c r="FM1024" s="138">
        <v>77</v>
      </c>
      <c r="FN1024" s="138">
        <v>13</v>
      </c>
      <c r="FO1024" s="138">
        <v>6160</v>
      </c>
      <c r="FP1024" s="138">
        <v>15600000</v>
      </c>
      <c r="FQ1024" s="142">
        <v>0.25623212395091927</v>
      </c>
      <c r="FR1024" s="142">
        <v>0.20424349979283934</v>
      </c>
      <c r="FS1024" s="142">
        <v>0.23886523162729426</v>
      </c>
      <c r="FT1024" s="138" t="s">
        <v>1356</v>
      </c>
      <c r="FU1024" s="138" t="s">
        <v>1360</v>
      </c>
      <c r="FV1024" s="138" t="s">
        <v>1399</v>
      </c>
      <c r="FW1024" s="138" t="s">
        <v>1353</v>
      </c>
      <c r="FX1024" s="138" t="s">
        <v>1378</v>
      </c>
      <c r="FY1024" s="138" t="s">
        <v>1355</v>
      </c>
      <c r="FZ1024" s="138" t="s">
        <v>1353</v>
      </c>
      <c r="GA1024" s="138" t="s">
        <v>1343</v>
      </c>
      <c r="GB1024" s="138"/>
      <c r="GC1024" s="143"/>
      <c r="GD1024" s="143"/>
      <c r="GE1024" s="143"/>
      <c r="GF1024" s="143"/>
      <c r="GG1024" s="143"/>
      <c r="GH1024" s="143"/>
      <c r="GI1024" s="143"/>
      <c r="GJ1024" s="143"/>
    </row>
    <row r="1025" spans="1:192" hidden="1" x14ac:dyDescent="0.25">
      <c r="A1025" s="144" t="s">
        <v>436</v>
      </c>
      <c r="B1025" s="144" t="s">
        <v>436</v>
      </c>
      <c r="C1025" s="144" t="s">
        <v>436</v>
      </c>
      <c r="D1025" s="133">
        <v>21.354332975044183</v>
      </c>
      <c r="E1025" s="133">
        <v>28.376347481751747</v>
      </c>
      <c r="F1025" s="133">
        <v>32.004100370712393</v>
      </c>
      <c r="G1025" s="136">
        <v>15751</v>
      </c>
      <c r="H1025" s="136">
        <v>54263</v>
      </c>
      <c r="I1025" s="136">
        <v>73530</v>
      </c>
      <c r="J1025" s="136">
        <v>143544</v>
      </c>
      <c r="K1025" s="136">
        <v>18600</v>
      </c>
      <c r="L1025" s="136">
        <v>59088</v>
      </c>
      <c r="M1025" s="136">
        <v>90933</v>
      </c>
      <c r="N1025" s="136">
        <v>168621</v>
      </c>
      <c r="O1025" s="136">
        <v>10067</v>
      </c>
      <c r="P1025" s="138">
        <v>17432</v>
      </c>
      <c r="Q1025" s="136">
        <v>25077</v>
      </c>
      <c r="R1025" s="95">
        <f t="shared" si="804"/>
        <v>0.17469904698211003</v>
      </c>
      <c r="S1025" s="136">
        <v>162079</v>
      </c>
      <c r="T1025" s="136">
        <v>219890</v>
      </c>
      <c r="U1025" s="136">
        <v>166400</v>
      </c>
      <c r="V1025" s="136">
        <v>219945</v>
      </c>
      <c r="W1025" s="136">
        <v>386290</v>
      </c>
      <c r="X1025" s="136">
        <v>548369</v>
      </c>
      <c r="Y1025" s="137">
        <f t="shared" si="799"/>
        <v>11.475885216468512</v>
      </c>
      <c r="Z1025" s="137">
        <f t="shared" si="800"/>
        <v>26.871617626995313</v>
      </c>
      <c r="AA1025" s="137">
        <f t="shared" si="801"/>
        <v>50.22115384615384</v>
      </c>
      <c r="AB1025" s="137">
        <f t="shared" si="802"/>
        <v>36.929767791037818</v>
      </c>
      <c r="AC1025" s="137">
        <f t="shared" si="803"/>
        <v>29.406476296070711</v>
      </c>
      <c r="AD1025" s="138">
        <v>243634</v>
      </c>
      <c r="AE1025" s="138">
        <v>82832</v>
      </c>
      <c r="AF1025" s="126">
        <v>217634</v>
      </c>
      <c r="AG1025" s="126">
        <v>170595</v>
      </c>
      <c r="AH1025" s="126">
        <v>214784</v>
      </c>
      <c r="AI1025" s="126">
        <v>165651</v>
      </c>
      <c r="AJ1025" s="126">
        <v>53478</v>
      </c>
      <c r="AK1025" s="126">
        <v>51538</v>
      </c>
      <c r="AL1025" s="136">
        <v>3161</v>
      </c>
      <c r="AM1025" s="136">
        <v>9161</v>
      </c>
      <c r="AN1025" s="136">
        <v>17959</v>
      </c>
      <c r="AO1025" s="136">
        <v>60540</v>
      </c>
      <c r="AP1025" s="136">
        <v>97820</v>
      </c>
      <c r="AQ1025" s="136">
        <v>3065</v>
      </c>
      <c r="AR1025" s="77">
        <f t="shared" si="788"/>
        <v>179384</v>
      </c>
      <c r="AS1025" s="138">
        <v>22812</v>
      </c>
      <c r="AT1025" s="138">
        <v>5932</v>
      </c>
      <c r="AU1025" s="138">
        <v>22960</v>
      </c>
      <c r="AV1025" s="138">
        <v>28.349598942584514</v>
      </c>
      <c r="AW1025" s="138">
        <v>36.315120711562898</v>
      </c>
      <c r="AX1025" s="138">
        <v>47.13101641402708</v>
      </c>
      <c r="AY1025" s="141">
        <v>10.527272194378499</v>
      </c>
      <c r="AZ1025" s="141">
        <v>28.022069578419213</v>
      </c>
      <c r="BA1025" s="141">
        <v>57.393919628945177</v>
      </c>
      <c r="BB1025" s="141">
        <v>42.867084840437705</v>
      </c>
      <c r="BC1025" s="141">
        <v>33.784315500934284</v>
      </c>
      <c r="BD1025" s="82">
        <f t="shared" si="789"/>
        <v>92417</v>
      </c>
      <c r="BE1025" s="138">
        <v>3260</v>
      </c>
      <c r="BF1025" s="138">
        <v>11640</v>
      </c>
      <c r="BG1025" s="138">
        <v>17875</v>
      </c>
      <c r="BH1025" s="138">
        <v>56615</v>
      </c>
      <c r="BI1025" s="138">
        <v>102655</v>
      </c>
      <c r="BJ1025" s="138">
        <v>5405</v>
      </c>
      <c r="BK1025" s="77">
        <f t="shared" si="790"/>
        <v>182550</v>
      </c>
      <c r="BL1025" s="138">
        <v>1515</v>
      </c>
      <c r="BM1025" s="138">
        <v>3816</v>
      </c>
      <c r="BN1025" s="138">
        <v>5890</v>
      </c>
      <c r="BO1025" s="138">
        <v>4105</v>
      </c>
      <c r="BP1025" s="138">
        <v>29570</v>
      </c>
      <c r="BQ1025" s="138">
        <v>74660</v>
      </c>
      <c r="BR1025" s="138">
        <v>4189</v>
      </c>
      <c r="BS1025" s="77">
        <f t="shared" si="791"/>
        <v>112524</v>
      </c>
      <c r="BT1025" s="138">
        <v>1365</v>
      </c>
      <c r="BU1025" s="138">
        <v>4459</v>
      </c>
      <c r="BV1025" s="138">
        <v>4657</v>
      </c>
      <c r="BW1025" s="138">
        <v>10373</v>
      </c>
      <c r="BX1025" s="138">
        <v>21717</v>
      </c>
      <c r="BY1025" s="138">
        <v>23649</v>
      </c>
      <c r="BZ1025" s="138">
        <v>1148</v>
      </c>
      <c r="CA1025" s="77">
        <f t="shared" si="792"/>
        <v>56887</v>
      </c>
      <c r="CB1025" s="138">
        <v>223</v>
      </c>
      <c r="CC1025" s="138">
        <v>579</v>
      </c>
      <c r="CD1025" s="138">
        <v>620</v>
      </c>
      <c r="CE1025" s="138">
        <v>2221</v>
      </c>
      <c r="CF1025" s="138">
        <v>2291</v>
      </c>
      <c r="CG1025" s="138">
        <v>1459</v>
      </c>
      <c r="CH1025" s="138">
        <v>41</v>
      </c>
      <c r="CI1025" s="77">
        <f t="shared" si="793"/>
        <v>6012</v>
      </c>
      <c r="CJ1025" s="138">
        <v>41</v>
      </c>
      <c r="CK1025" s="138">
        <v>220</v>
      </c>
      <c r="CL1025" s="138">
        <v>889</v>
      </c>
      <c r="CM1025" s="138">
        <v>1311</v>
      </c>
      <c r="CN1025" s="138">
        <v>1235</v>
      </c>
      <c r="CO1025" s="138">
        <v>6</v>
      </c>
      <c r="CP1025" s="77">
        <f t="shared" si="794"/>
        <v>3441</v>
      </c>
      <c r="CQ1025" s="138">
        <v>116</v>
      </c>
      <c r="CR1025" s="138">
        <v>307</v>
      </c>
      <c r="CS1025" s="138">
        <v>253</v>
      </c>
      <c r="CT1025" s="138">
        <v>287</v>
      </c>
      <c r="CU1025" s="138">
        <v>1726</v>
      </c>
      <c r="CV1025" s="138">
        <v>1652</v>
      </c>
      <c r="CW1025" s="138">
        <v>21</v>
      </c>
      <c r="CX1025" s="77">
        <f t="shared" si="795"/>
        <v>3686</v>
      </c>
      <c r="CY1025" s="138">
        <v>96</v>
      </c>
      <c r="CZ1025" s="138">
        <v>192</v>
      </c>
      <c r="DA1025" s="138">
        <v>45</v>
      </c>
      <c r="DB1025" s="138">
        <v>1438</v>
      </c>
      <c r="DC1025" s="138">
        <v>1454</v>
      </c>
      <c r="DD1025" s="138">
        <v>15</v>
      </c>
      <c r="DE1025" s="138">
        <v>15</v>
      </c>
      <c r="DF1025" s="138">
        <v>54</v>
      </c>
      <c r="DG1025" s="138">
        <v>236</v>
      </c>
      <c r="DH1025" s="138">
        <v>236</v>
      </c>
      <c r="DI1025" s="138">
        <v>152</v>
      </c>
      <c r="DJ1025" s="138">
        <v>6</v>
      </c>
      <c r="DK1025" s="138"/>
      <c r="DL1025" s="138"/>
      <c r="DM1025" s="138"/>
      <c r="DN1025" s="138"/>
      <c r="DO1025" s="138"/>
      <c r="DP1025" s="138">
        <v>43</v>
      </c>
      <c r="DQ1025" s="138">
        <v>132</v>
      </c>
      <c r="DR1025" s="138">
        <v>460</v>
      </c>
      <c r="DS1025" s="138">
        <v>728</v>
      </c>
      <c r="DT1025" s="138">
        <v>765</v>
      </c>
      <c r="DU1025" s="138">
        <v>30</v>
      </c>
      <c r="DV1025" s="138">
        <v>249</v>
      </c>
      <c r="DW1025" s="138">
        <v>696</v>
      </c>
      <c r="DX1025" s="138">
        <v>524</v>
      </c>
      <c r="DY1025" s="138">
        <v>3193</v>
      </c>
      <c r="DZ1025" s="138">
        <v>6268</v>
      </c>
      <c r="EA1025" s="138">
        <v>416</v>
      </c>
      <c r="EB1025" s="138">
        <v>1111</v>
      </c>
      <c r="EC1025" s="138">
        <v>3948</v>
      </c>
      <c r="ED1025" s="138">
        <v>9823</v>
      </c>
      <c r="EE1025" s="138">
        <v>18484</v>
      </c>
      <c r="EF1025" s="138">
        <v>17326</v>
      </c>
      <c r="EG1025" s="138">
        <v>726</v>
      </c>
      <c r="EH1025" s="138">
        <v>23</v>
      </c>
      <c r="EI1025" s="138">
        <v>30</v>
      </c>
      <c r="EJ1025" s="138">
        <v>59</v>
      </c>
      <c r="EK1025" s="138">
        <v>179</v>
      </c>
      <c r="EL1025" s="138">
        <v>235</v>
      </c>
      <c r="EM1025" s="138">
        <v>67</v>
      </c>
      <c r="EN1025" s="138">
        <v>5</v>
      </c>
      <c r="EO1025" s="138">
        <v>13</v>
      </c>
      <c r="EP1025" s="138">
        <v>26</v>
      </c>
      <c r="EQ1025" s="138">
        <v>40</v>
      </c>
      <c r="ER1025" s="138">
        <v>55</v>
      </c>
      <c r="ES1025" s="138">
        <v>6</v>
      </c>
      <c r="ET1025" s="138">
        <v>1335</v>
      </c>
      <c r="EU1025" s="138">
        <v>4713</v>
      </c>
      <c r="EV1025" s="138">
        <v>829</v>
      </c>
      <c r="EW1025" s="138">
        <v>21058</v>
      </c>
      <c r="EX1025" s="138">
        <v>64748</v>
      </c>
      <c r="EY1025" s="138">
        <v>3723</v>
      </c>
      <c r="EZ1025" s="138">
        <v>114</v>
      </c>
      <c r="FA1025" s="138">
        <v>1015</v>
      </c>
      <c r="FB1025" s="138">
        <v>2757</v>
      </c>
      <c r="FC1025" s="138">
        <v>7605</v>
      </c>
      <c r="FD1025" s="138">
        <v>8912</v>
      </c>
      <c r="FE1025" s="138">
        <v>369</v>
      </c>
      <c r="FF1025" s="138">
        <v>5</v>
      </c>
      <c r="FG1025" s="138">
        <v>7</v>
      </c>
      <c r="FH1025" s="138">
        <v>6</v>
      </c>
      <c r="FI1025" s="138">
        <v>52</v>
      </c>
      <c r="FJ1025" s="138">
        <v>46</v>
      </c>
      <c r="FK1025" s="138">
        <v>0</v>
      </c>
      <c r="FL1025" s="86">
        <f t="shared" si="796"/>
        <v>98947.5</v>
      </c>
      <c r="FM1025" s="138">
        <v>6468</v>
      </c>
      <c r="FN1025" s="138">
        <v>1281</v>
      </c>
      <c r="FO1025" s="138">
        <v>517440</v>
      </c>
      <c r="FP1025" s="138">
        <v>1537200000</v>
      </c>
      <c r="FQ1025" s="142">
        <v>0.58208245326212915</v>
      </c>
      <c r="FR1025" s="142">
        <v>0.51066252864307704</v>
      </c>
      <c r="FS1025" s="142">
        <v>0.7933301971977168</v>
      </c>
      <c r="FT1025" s="138" t="s">
        <v>1364</v>
      </c>
      <c r="FU1025" s="138" t="s">
        <v>1358</v>
      </c>
      <c r="FV1025" s="138" t="s">
        <v>1363</v>
      </c>
      <c r="FW1025" s="138" t="s">
        <v>1366</v>
      </c>
      <c r="FX1025" s="138" t="s">
        <v>1330</v>
      </c>
      <c r="FY1025" s="138" t="s">
        <v>1387</v>
      </c>
      <c r="FZ1025" s="138" t="s">
        <v>1387</v>
      </c>
      <c r="GA1025" s="138" t="s">
        <v>1386</v>
      </c>
      <c r="GB1025" s="138"/>
      <c r="GC1025" s="143"/>
      <c r="GD1025" s="143"/>
      <c r="GE1025" s="143"/>
      <c r="GF1025" s="143"/>
      <c r="GG1025" s="143"/>
      <c r="GH1025" s="143"/>
      <c r="GI1025" s="143"/>
      <c r="GJ1025" s="143"/>
    </row>
    <row r="1026" spans="1:192" hidden="1" x14ac:dyDescent="0.25">
      <c r="A1026" s="144" t="s">
        <v>476</v>
      </c>
      <c r="B1026" s="144" t="s">
        <v>476</v>
      </c>
      <c r="C1026" s="144" t="s">
        <v>476</v>
      </c>
      <c r="D1026" s="133">
        <v>31.804514139991625</v>
      </c>
      <c r="E1026" s="133">
        <v>42.215784983735041</v>
      </c>
      <c r="F1026" s="133">
        <v>49.633238349112965</v>
      </c>
      <c r="G1026" s="136">
        <v>5104</v>
      </c>
      <c r="H1026" s="136">
        <v>18034</v>
      </c>
      <c r="I1026" s="136">
        <v>27593</v>
      </c>
      <c r="J1026" s="136">
        <v>50731</v>
      </c>
      <c r="K1026" s="136">
        <v>5584</v>
      </c>
      <c r="L1026" s="136">
        <v>16820</v>
      </c>
      <c r="M1026" s="136">
        <v>31245</v>
      </c>
      <c r="N1026" s="136">
        <v>53649</v>
      </c>
      <c r="O1026" s="136">
        <v>1544</v>
      </c>
      <c r="P1026" s="138">
        <v>7808</v>
      </c>
      <c r="Q1026" s="136">
        <v>2918</v>
      </c>
      <c r="R1026" s="95">
        <f t="shared" si="804"/>
        <v>5.7519071179357791E-2</v>
      </c>
      <c r="S1026" s="136">
        <v>39304</v>
      </c>
      <c r="T1026" s="136">
        <v>51181</v>
      </c>
      <c r="U1026" s="136">
        <v>38990</v>
      </c>
      <c r="V1026" s="136">
        <v>51727</v>
      </c>
      <c r="W1026" s="136">
        <v>90171</v>
      </c>
      <c r="X1026" s="136">
        <v>129475</v>
      </c>
      <c r="Y1026" s="137">
        <f t="shared" si="799"/>
        <v>14.20720537349888</v>
      </c>
      <c r="Z1026" s="137">
        <f t="shared" si="800"/>
        <v>32.863758035208377</v>
      </c>
      <c r="AA1026" s="137">
        <f t="shared" si="801"/>
        <v>64.070274429340856</v>
      </c>
      <c r="AB1026" s="137">
        <f t="shared" si="802"/>
        <v>46.357476350489627</v>
      </c>
      <c r="AC1026" s="137">
        <f t="shared" si="803"/>
        <v>36.597798802857696</v>
      </c>
      <c r="AD1026" s="138">
        <v>48370</v>
      </c>
      <c r="AE1026" s="138">
        <v>14009</v>
      </c>
      <c r="AF1026" s="126">
        <v>52501</v>
      </c>
      <c r="AG1026" s="126">
        <v>42001</v>
      </c>
      <c r="AH1026" s="126">
        <v>51871</v>
      </c>
      <c r="AI1026" s="126">
        <v>38788</v>
      </c>
      <c r="AJ1026" s="126">
        <v>12877</v>
      </c>
      <c r="AK1026" s="126">
        <v>11726</v>
      </c>
      <c r="AL1026" s="136">
        <v>1235</v>
      </c>
      <c r="AM1026" s="136">
        <v>2861</v>
      </c>
      <c r="AN1026" s="136">
        <v>6893</v>
      </c>
      <c r="AO1026" s="136">
        <v>19425</v>
      </c>
      <c r="AP1026" s="136">
        <v>31647</v>
      </c>
      <c r="AQ1026" s="136">
        <v>1679</v>
      </c>
      <c r="AR1026" s="77">
        <f t="shared" si="788"/>
        <v>59644</v>
      </c>
      <c r="AS1026" s="138">
        <v>8995</v>
      </c>
      <c r="AT1026" s="138">
        <v>1132</v>
      </c>
      <c r="AU1026" s="138">
        <v>3728</v>
      </c>
      <c r="AV1026" s="138">
        <v>38.174952515903406</v>
      </c>
      <c r="AW1026" s="138">
        <v>48.255858836503997</v>
      </c>
      <c r="AX1026" s="138">
        <v>62.729780596591645</v>
      </c>
      <c r="AY1026" s="141">
        <v>16.411514011571153</v>
      </c>
      <c r="AZ1026" s="141">
        <v>37.436401480111009</v>
      </c>
      <c r="BA1026" s="141">
        <v>70.431964192695773</v>
      </c>
      <c r="BB1026" s="141">
        <v>53.925434579304095</v>
      </c>
      <c r="BC1026" s="141">
        <v>43.112913630062721</v>
      </c>
      <c r="BD1026" s="82">
        <f t="shared" si="789"/>
        <v>15158</v>
      </c>
      <c r="BE1026" s="138">
        <v>1289</v>
      </c>
      <c r="BF1026" s="138">
        <v>3776</v>
      </c>
      <c r="BG1026" s="138">
        <v>7075</v>
      </c>
      <c r="BH1026" s="138">
        <v>18990</v>
      </c>
      <c r="BI1026" s="138">
        <v>33163</v>
      </c>
      <c r="BJ1026" s="138">
        <v>2735</v>
      </c>
      <c r="BK1026" s="77">
        <f t="shared" si="790"/>
        <v>61963</v>
      </c>
      <c r="BL1026" s="138">
        <v>816</v>
      </c>
      <c r="BM1026" s="138">
        <v>1445</v>
      </c>
      <c r="BN1026" s="138">
        <v>2254</v>
      </c>
      <c r="BO1026" s="138">
        <v>2247</v>
      </c>
      <c r="BP1026" s="138">
        <v>11207</v>
      </c>
      <c r="BQ1026" s="138">
        <v>26226</v>
      </c>
      <c r="BR1026" s="138">
        <v>2134</v>
      </c>
      <c r="BS1026" s="77">
        <f t="shared" si="791"/>
        <v>41814</v>
      </c>
      <c r="BT1026" s="138">
        <v>366</v>
      </c>
      <c r="BU1026" s="138">
        <v>1207</v>
      </c>
      <c r="BV1026" s="138">
        <v>1213</v>
      </c>
      <c r="BW1026" s="138">
        <v>2596</v>
      </c>
      <c r="BX1026" s="138">
        <v>5176</v>
      </c>
      <c r="BY1026" s="138">
        <v>5569</v>
      </c>
      <c r="BZ1026" s="138">
        <v>563</v>
      </c>
      <c r="CA1026" s="77">
        <f t="shared" si="792"/>
        <v>13904</v>
      </c>
      <c r="CB1026" s="138">
        <v>72</v>
      </c>
      <c r="CC1026" s="138">
        <v>144</v>
      </c>
      <c r="CD1026" s="138">
        <v>202</v>
      </c>
      <c r="CE1026" s="138">
        <v>875</v>
      </c>
      <c r="CF1026" s="138">
        <v>814</v>
      </c>
      <c r="CG1026" s="138">
        <v>504</v>
      </c>
      <c r="CH1026" s="138">
        <v>27</v>
      </c>
      <c r="CI1026" s="77">
        <f t="shared" si="793"/>
        <v>2220</v>
      </c>
      <c r="CJ1026" s="138">
        <v>11</v>
      </c>
      <c r="CK1026" s="138">
        <v>39</v>
      </c>
      <c r="CL1026" s="138">
        <v>1262</v>
      </c>
      <c r="CM1026" s="138">
        <v>1351</v>
      </c>
      <c r="CN1026" s="138">
        <v>550</v>
      </c>
      <c r="CO1026" s="138">
        <v>5</v>
      </c>
      <c r="CP1026" s="77">
        <f t="shared" si="794"/>
        <v>3168</v>
      </c>
      <c r="CQ1026" s="138">
        <v>24</v>
      </c>
      <c r="CR1026" s="138">
        <v>65</v>
      </c>
      <c r="CS1026" s="138">
        <v>68</v>
      </c>
      <c r="CT1026" s="138">
        <v>95</v>
      </c>
      <c r="CU1026" s="138">
        <v>442</v>
      </c>
      <c r="CV1026" s="138">
        <v>314</v>
      </c>
      <c r="CW1026" s="138">
        <v>6</v>
      </c>
      <c r="CX1026" s="77">
        <f t="shared" si="795"/>
        <v>857</v>
      </c>
      <c r="CY1026" s="138">
        <v>19</v>
      </c>
      <c r="CZ1026" s="138">
        <v>48</v>
      </c>
      <c r="DA1026" s="138">
        <v>8</v>
      </c>
      <c r="DB1026" s="138">
        <v>369</v>
      </c>
      <c r="DC1026" s="138">
        <v>259</v>
      </c>
      <c r="DD1026" s="138">
        <v>3</v>
      </c>
      <c r="DE1026" s="138">
        <v>5</v>
      </c>
      <c r="DF1026" s="138">
        <v>20</v>
      </c>
      <c r="DG1026" s="138">
        <v>87</v>
      </c>
      <c r="DH1026" s="138">
        <v>73</v>
      </c>
      <c r="DI1026" s="138">
        <v>55</v>
      </c>
      <c r="DJ1026" s="138">
        <v>3</v>
      </c>
      <c r="DK1026" s="138"/>
      <c r="DL1026" s="138"/>
      <c r="DM1026" s="138"/>
      <c r="DN1026" s="138"/>
      <c r="DO1026" s="138"/>
      <c r="DP1026" s="138">
        <v>22</v>
      </c>
      <c r="DQ1026" s="138">
        <v>58</v>
      </c>
      <c r="DR1026" s="138">
        <v>201</v>
      </c>
      <c r="DS1026" s="138">
        <v>375</v>
      </c>
      <c r="DT1026" s="138">
        <v>307</v>
      </c>
      <c r="DU1026" s="138">
        <v>32</v>
      </c>
      <c r="DV1026" s="138">
        <v>67</v>
      </c>
      <c r="DW1026" s="138">
        <v>184</v>
      </c>
      <c r="DX1026" s="138">
        <v>100</v>
      </c>
      <c r="DY1026" s="138">
        <v>605</v>
      </c>
      <c r="DZ1026" s="138">
        <v>1593</v>
      </c>
      <c r="EA1026" s="138">
        <v>231</v>
      </c>
      <c r="EB1026" s="138">
        <v>299</v>
      </c>
      <c r="EC1026" s="138">
        <v>1029</v>
      </c>
      <c r="ED1026" s="138">
        <v>2496</v>
      </c>
      <c r="EE1026" s="138">
        <v>4571</v>
      </c>
      <c r="EF1026" s="138">
        <v>3976</v>
      </c>
      <c r="EG1026" s="138">
        <v>332</v>
      </c>
      <c r="EH1026" s="138">
        <v>10</v>
      </c>
      <c r="EI1026" s="138">
        <v>6</v>
      </c>
      <c r="EJ1026" s="138">
        <v>8</v>
      </c>
      <c r="EK1026" s="138">
        <v>33</v>
      </c>
      <c r="EL1026" s="138">
        <v>39</v>
      </c>
      <c r="EM1026" s="138">
        <v>10</v>
      </c>
      <c r="EN1026" s="138"/>
      <c r="EO1026" s="138"/>
      <c r="EP1026" s="138"/>
      <c r="EQ1026" s="138"/>
      <c r="ER1026" s="138"/>
      <c r="ES1026" s="138"/>
      <c r="ET1026" s="138">
        <v>722</v>
      </c>
      <c r="EU1026" s="138">
        <v>1670</v>
      </c>
      <c r="EV1026" s="138">
        <v>514</v>
      </c>
      <c r="EW1026" s="138">
        <v>6852</v>
      </c>
      <c r="EX1026" s="138">
        <v>21159</v>
      </c>
      <c r="EY1026" s="138">
        <v>1782</v>
      </c>
      <c r="EZ1026" s="138">
        <v>62</v>
      </c>
      <c r="FA1026" s="138">
        <v>520</v>
      </c>
      <c r="FB1026" s="138">
        <v>1524</v>
      </c>
      <c r="FC1026" s="138">
        <v>3947</v>
      </c>
      <c r="FD1026" s="138">
        <v>4721</v>
      </c>
      <c r="FE1026" s="138">
        <v>310</v>
      </c>
      <c r="FF1026" s="138"/>
      <c r="FG1026" s="138"/>
      <c r="FH1026" s="138"/>
      <c r="FI1026" s="138"/>
      <c r="FJ1026" s="138"/>
      <c r="FK1026" s="138"/>
      <c r="FL1026" s="86">
        <f t="shared" si="796"/>
        <v>9578.2999999999956</v>
      </c>
      <c r="FM1026" s="138">
        <v>1055</v>
      </c>
      <c r="FN1026" s="138">
        <v>198</v>
      </c>
      <c r="FO1026" s="138">
        <v>84400</v>
      </c>
      <c r="FP1026" s="138">
        <v>237600000</v>
      </c>
      <c r="FQ1026" s="142">
        <v>0.35555957372263991</v>
      </c>
      <c r="FR1026" s="142">
        <v>0.27737609522316276</v>
      </c>
      <c r="FS1026" s="142">
        <v>0.41904833404759129</v>
      </c>
      <c r="FT1026" s="138" t="s">
        <v>1362</v>
      </c>
      <c r="FU1026" s="138" t="s">
        <v>1398</v>
      </c>
      <c r="FV1026" s="138" t="s">
        <v>1361</v>
      </c>
      <c r="FW1026" s="138" t="s">
        <v>1321</v>
      </c>
      <c r="FX1026" s="138" t="s">
        <v>1393</v>
      </c>
      <c r="FY1026" s="138" t="s">
        <v>1389</v>
      </c>
      <c r="FZ1026" s="138" t="s">
        <v>1347</v>
      </c>
      <c r="GA1026" s="138" t="s">
        <v>1381</v>
      </c>
      <c r="GB1026" s="138"/>
      <c r="GC1026" s="143"/>
      <c r="GD1026" s="143"/>
      <c r="GE1026" s="143"/>
      <c r="GF1026" s="143"/>
      <c r="GG1026" s="143"/>
      <c r="GH1026" s="143"/>
      <c r="GI1026" s="143"/>
      <c r="GJ1026" s="143"/>
    </row>
    <row r="1027" spans="1:192" hidden="1" x14ac:dyDescent="0.25">
      <c r="A1027" s="144" t="s">
        <v>507</v>
      </c>
      <c r="B1027" s="144" t="s">
        <v>507</v>
      </c>
      <c r="C1027" s="144" t="s">
        <v>507</v>
      </c>
      <c r="D1027" s="133">
        <v>23.622831780921182</v>
      </c>
      <c r="E1027" s="133">
        <v>33.253201527746576</v>
      </c>
      <c r="F1027" s="133">
        <v>41.242665732551011</v>
      </c>
      <c r="G1027" s="136">
        <v>847</v>
      </c>
      <c r="H1027" s="136">
        <v>5382</v>
      </c>
      <c r="I1027" s="136">
        <v>9667</v>
      </c>
      <c r="J1027" s="136">
        <v>15896</v>
      </c>
      <c r="K1027" s="136">
        <v>1056</v>
      </c>
      <c r="L1027" s="136">
        <v>5547</v>
      </c>
      <c r="M1027" s="136">
        <v>10845</v>
      </c>
      <c r="N1027" s="136">
        <v>17448</v>
      </c>
      <c r="O1027" s="136">
        <v>871</v>
      </c>
      <c r="P1027" s="138">
        <v>2375</v>
      </c>
      <c r="Q1027" s="136">
        <v>454</v>
      </c>
      <c r="R1027" s="95">
        <f t="shared" si="804"/>
        <v>9.7634625062908903E-2</v>
      </c>
      <c r="S1027" s="136">
        <v>16593</v>
      </c>
      <c r="T1027" s="136">
        <v>21672</v>
      </c>
      <c r="U1027" s="136">
        <v>16337</v>
      </c>
      <c r="V1027" s="136">
        <v>21716</v>
      </c>
      <c r="W1027" s="136">
        <v>38009</v>
      </c>
      <c r="X1027" s="136">
        <v>54602</v>
      </c>
      <c r="Y1027" s="137">
        <f t="shared" si="799"/>
        <v>6.3641294521786298</v>
      </c>
      <c r="Z1027" s="137">
        <f t="shared" si="800"/>
        <v>25.595238095238095</v>
      </c>
      <c r="AA1027" s="137">
        <f t="shared" si="801"/>
        <v>57.17696027422415</v>
      </c>
      <c r="AB1027" s="137">
        <f t="shared" si="802"/>
        <v>39.169670341234969</v>
      </c>
      <c r="AC1027" s="137">
        <f t="shared" si="803"/>
        <v>29.200395589905131</v>
      </c>
      <c r="AD1027" s="138">
        <v>23121</v>
      </c>
      <c r="AE1027" s="138">
        <v>6996</v>
      </c>
      <c r="AF1027" s="126">
        <v>21525</v>
      </c>
      <c r="AG1027" s="126">
        <v>16728</v>
      </c>
      <c r="AH1027" s="126">
        <v>21470</v>
      </c>
      <c r="AI1027" s="126">
        <v>16281</v>
      </c>
      <c r="AJ1027" s="126">
        <v>5360</v>
      </c>
      <c r="AK1027" s="126">
        <v>4785</v>
      </c>
      <c r="AL1027" s="136">
        <v>451</v>
      </c>
      <c r="AM1027" s="136">
        <v>746</v>
      </c>
      <c r="AN1027" s="136">
        <v>1040</v>
      </c>
      <c r="AO1027" s="136">
        <v>5264</v>
      </c>
      <c r="AP1027" s="136">
        <v>11144</v>
      </c>
      <c r="AQ1027" s="136">
        <v>692</v>
      </c>
      <c r="AR1027" s="77">
        <f t="shared" si="788"/>
        <v>18140</v>
      </c>
      <c r="AS1027" s="138">
        <v>3063</v>
      </c>
      <c r="AT1027" s="138">
        <v>600</v>
      </c>
      <c r="AU1027" s="138">
        <v>1936</v>
      </c>
      <c r="AV1027" s="138">
        <v>27.73597748302949</v>
      </c>
      <c r="AW1027" s="138">
        <v>37.301692753315088</v>
      </c>
      <c r="AX1027" s="138">
        <v>53.88489650512868</v>
      </c>
      <c r="AY1027" s="141">
        <v>6.2171209947393589</v>
      </c>
      <c r="AZ1027" s="141">
        <v>24.655737704918032</v>
      </c>
      <c r="BA1027" s="141">
        <v>63.073447369634373</v>
      </c>
      <c r="BB1027" s="141">
        <v>44.015892562559536</v>
      </c>
      <c r="BC1027" s="141">
        <v>33.436511787441233</v>
      </c>
      <c r="BD1027" s="82">
        <f t="shared" si="789"/>
        <v>7961</v>
      </c>
      <c r="BE1027" s="138">
        <v>450</v>
      </c>
      <c r="BF1027" s="138">
        <v>957</v>
      </c>
      <c r="BG1027" s="138">
        <v>944</v>
      </c>
      <c r="BH1027" s="138">
        <v>4820</v>
      </c>
      <c r="BI1027" s="138">
        <v>11525</v>
      </c>
      <c r="BJ1027" s="138">
        <v>984</v>
      </c>
      <c r="BK1027" s="77">
        <f t="shared" si="790"/>
        <v>18273</v>
      </c>
      <c r="BL1027" s="138">
        <v>426</v>
      </c>
      <c r="BM1027" s="138">
        <v>674</v>
      </c>
      <c r="BN1027" s="138">
        <v>889</v>
      </c>
      <c r="BO1027" s="138">
        <v>788</v>
      </c>
      <c r="BP1027" s="138">
        <v>4454</v>
      </c>
      <c r="BQ1027" s="138">
        <v>11070</v>
      </c>
      <c r="BR1027" s="138">
        <v>944</v>
      </c>
      <c r="BS1027" s="77">
        <f t="shared" si="791"/>
        <v>17256</v>
      </c>
      <c r="BT1027" s="138">
        <v>10</v>
      </c>
      <c r="BU1027" s="138">
        <v>35</v>
      </c>
      <c r="BV1027" s="138">
        <v>31</v>
      </c>
      <c r="BW1027" s="138">
        <v>24</v>
      </c>
      <c r="BX1027" s="138">
        <v>166</v>
      </c>
      <c r="BY1027" s="138">
        <v>266</v>
      </c>
      <c r="BZ1027" s="138">
        <v>27</v>
      </c>
      <c r="CA1027" s="77">
        <f t="shared" si="792"/>
        <v>483</v>
      </c>
      <c r="CB1027" s="138">
        <v>13</v>
      </c>
      <c r="CC1027" s="138">
        <v>37</v>
      </c>
      <c r="CD1027" s="138">
        <v>36</v>
      </c>
      <c r="CE1027" s="138">
        <v>132</v>
      </c>
      <c r="CF1027" s="138">
        <v>188</v>
      </c>
      <c r="CG1027" s="138">
        <v>184</v>
      </c>
      <c r="CH1027" s="138">
        <v>13</v>
      </c>
      <c r="CI1027" s="77">
        <f t="shared" si="793"/>
        <v>517</v>
      </c>
      <c r="CJ1027" s="138"/>
      <c r="CK1027" s="138"/>
      <c r="CL1027" s="138"/>
      <c r="CM1027" s="138"/>
      <c r="CN1027" s="138"/>
      <c r="CO1027" s="138"/>
      <c r="CP1027" s="77">
        <f t="shared" si="794"/>
        <v>0</v>
      </c>
      <c r="CQ1027" s="138">
        <v>1</v>
      </c>
      <c r="CR1027" s="138"/>
      <c r="CS1027" s="138">
        <v>1</v>
      </c>
      <c r="CT1027" s="138">
        <v>0</v>
      </c>
      <c r="CU1027" s="138">
        <v>12</v>
      </c>
      <c r="CV1027" s="138">
        <v>5</v>
      </c>
      <c r="CW1027" s="138">
        <v>0</v>
      </c>
      <c r="CX1027" s="77">
        <f t="shared" si="795"/>
        <v>17</v>
      </c>
      <c r="CY1027" s="138">
        <v>1</v>
      </c>
      <c r="CZ1027" s="138">
        <v>1</v>
      </c>
      <c r="DA1027" s="138">
        <v>0</v>
      </c>
      <c r="DB1027" s="138">
        <v>12</v>
      </c>
      <c r="DC1027" s="138">
        <v>5</v>
      </c>
      <c r="DD1027" s="138">
        <v>0</v>
      </c>
      <c r="DE1027" s="138"/>
      <c r="DF1027" s="138"/>
      <c r="DG1027" s="138"/>
      <c r="DH1027" s="138"/>
      <c r="DI1027" s="138"/>
      <c r="DJ1027" s="138"/>
      <c r="DK1027" s="138"/>
      <c r="DL1027" s="138"/>
      <c r="DM1027" s="138"/>
      <c r="DN1027" s="138"/>
      <c r="DO1027" s="138"/>
      <c r="DP1027" s="138">
        <v>3</v>
      </c>
      <c r="DQ1027" s="138">
        <v>9</v>
      </c>
      <c r="DR1027" s="138">
        <v>28</v>
      </c>
      <c r="DS1027" s="138">
        <v>77</v>
      </c>
      <c r="DT1027" s="138">
        <v>58</v>
      </c>
      <c r="DU1027" s="138">
        <v>6</v>
      </c>
      <c r="DV1027" s="138">
        <v>7</v>
      </c>
      <c r="DW1027" s="138">
        <v>15</v>
      </c>
      <c r="DX1027" s="138">
        <v>2</v>
      </c>
      <c r="DY1027" s="138">
        <v>76</v>
      </c>
      <c r="DZ1027" s="138">
        <v>151</v>
      </c>
      <c r="EA1027" s="138">
        <v>15</v>
      </c>
      <c r="EB1027" s="138">
        <v>3</v>
      </c>
      <c r="EC1027" s="138">
        <v>16</v>
      </c>
      <c r="ED1027" s="138">
        <v>22</v>
      </c>
      <c r="EE1027" s="138">
        <v>90</v>
      </c>
      <c r="EF1027" s="138">
        <v>115</v>
      </c>
      <c r="EG1027" s="138">
        <v>12</v>
      </c>
      <c r="EH1027" s="138">
        <v>2</v>
      </c>
      <c r="EI1027" s="138">
        <v>1</v>
      </c>
      <c r="EJ1027" s="138">
        <v>0</v>
      </c>
      <c r="EK1027" s="138">
        <v>3</v>
      </c>
      <c r="EL1027" s="138">
        <v>5</v>
      </c>
      <c r="EM1027" s="138">
        <v>2</v>
      </c>
      <c r="EN1027" s="138"/>
      <c r="EO1027" s="138"/>
      <c r="EP1027" s="138"/>
      <c r="EQ1027" s="138"/>
      <c r="ER1027" s="138"/>
      <c r="ES1027" s="138"/>
      <c r="ET1027" s="138">
        <v>387</v>
      </c>
      <c r="EU1027" s="138">
        <v>630</v>
      </c>
      <c r="EV1027" s="138">
        <v>298</v>
      </c>
      <c r="EW1027" s="138">
        <v>2606</v>
      </c>
      <c r="EX1027" s="138">
        <v>8183</v>
      </c>
      <c r="EY1027" s="138">
        <v>695</v>
      </c>
      <c r="EZ1027" s="138">
        <v>34</v>
      </c>
      <c r="FA1027" s="138">
        <v>249</v>
      </c>
      <c r="FB1027" s="138">
        <v>462</v>
      </c>
      <c r="FC1027" s="138">
        <v>1768</v>
      </c>
      <c r="FD1027" s="138">
        <v>2824</v>
      </c>
      <c r="FE1027" s="138">
        <v>241</v>
      </c>
      <c r="FF1027" s="138"/>
      <c r="FG1027" s="138"/>
      <c r="FH1027" s="138"/>
      <c r="FI1027" s="138"/>
      <c r="FJ1027" s="138"/>
      <c r="FK1027" s="138"/>
      <c r="FL1027" s="86">
        <f t="shared" si="796"/>
        <v>8725.6999999999971</v>
      </c>
      <c r="FM1027" s="138">
        <v>588</v>
      </c>
      <c r="FN1027" s="138">
        <v>114</v>
      </c>
      <c r="FO1027" s="138">
        <v>47040</v>
      </c>
      <c r="FP1027" s="138">
        <v>136800000</v>
      </c>
      <c r="FQ1027" s="142">
        <v>0.4154319895909348</v>
      </c>
      <c r="FR1027" s="142">
        <v>0.32365879194616903</v>
      </c>
      <c r="FS1027" s="142">
        <v>0.52932518423156372</v>
      </c>
      <c r="FT1027" s="138" t="s">
        <v>1381</v>
      </c>
      <c r="FU1027" s="138" t="s">
        <v>1393</v>
      </c>
      <c r="FV1027" s="138" t="s">
        <v>1378</v>
      </c>
      <c r="FW1027" s="138" t="s">
        <v>1387</v>
      </c>
      <c r="FX1027" s="138" t="s">
        <v>1387</v>
      </c>
      <c r="FY1027" s="138" t="s">
        <v>1341</v>
      </c>
      <c r="FZ1027" s="138" t="s">
        <v>1386</v>
      </c>
      <c r="GA1027" s="138" t="s">
        <v>1357</v>
      </c>
      <c r="GB1027" s="138"/>
      <c r="GC1027" s="143"/>
      <c r="GD1027" s="143"/>
      <c r="GE1027" s="143"/>
      <c r="GF1027" s="143"/>
      <c r="GG1027" s="143"/>
      <c r="GH1027" s="143"/>
      <c r="GI1027" s="143"/>
      <c r="GJ1027" s="143"/>
    </row>
    <row r="1028" spans="1:192" hidden="1" x14ac:dyDescent="0.25">
      <c r="A1028" s="144" t="s">
        <v>519</v>
      </c>
      <c r="B1028" s="144" t="s">
        <v>519</v>
      </c>
      <c r="C1028" s="144" t="s">
        <v>519</v>
      </c>
      <c r="D1028" s="133">
        <v>33.469596320899335</v>
      </c>
      <c r="E1028" s="133">
        <v>45.420349821327818</v>
      </c>
      <c r="F1028" s="133">
        <v>55.962962962962962</v>
      </c>
      <c r="G1028" s="136">
        <v>205</v>
      </c>
      <c r="H1028" s="136">
        <v>904</v>
      </c>
      <c r="I1028" s="136">
        <v>1547</v>
      </c>
      <c r="J1028" s="136">
        <v>2656</v>
      </c>
      <c r="K1028" s="136">
        <v>241</v>
      </c>
      <c r="L1028" s="136">
        <v>760</v>
      </c>
      <c r="M1028" s="136">
        <v>1683</v>
      </c>
      <c r="N1028" s="136">
        <v>2684</v>
      </c>
      <c r="O1028" s="136">
        <v>85</v>
      </c>
      <c r="P1028" s="138">
        <v>394</v>
      </c>
      <c r="Q1028" s="136">
        <v>28</v>
      </c>
      <c r="R1028" s="95">
        <f t="shared" si="804"/>
        <v>1.0542168674698794E-2</v>
      </c>
      <c r="S1028" s="136">
        <v>1915</v>
      </c>
      <c r="T1028" s="136">
        <v>2464</v>
      </c>
      <c r="U1028" s="136">
        <v>1910</v>
      </c>
      <c r="V1028" s="136">
        <v>2523</v>
      </c>
      <c r="W1028" s="136">
        <v>4374</v>
      </c>
      <c r="X1028" s="136">
        <v>6289</v>
      </c>
      <c r="Y1028" s="137">
        <f t="shared" si="799"/>
        <v>12.584856396866842</v>
      </c>
      <c r="Z1028" s="137">
        <f t="shared" si="800"/>
        <v>30.844155844155846</v>
      </c>
      <c r="AA1028" s="137">
        <f t="shared" si="801"/>
        <v>71.937172774869111</v>
      </c>
      <c r="AB1028" s="137">
        <f t="shared" si="802"/>
        <v>48.788294467306812</v>
      </c>
      <c r="AC1028" s="137">
        <f t="shared" si="803"/>
        <v>37.764350453172206</v>
      </c>
      <c r="AD1028" s="138">
        <v>2240</v>
      </c>
      <c r="AE1028" s="138">
        <v>536</v>
      </c>
      <c r="AF1028" s="126">
        <v>2474</v>
      </c>
      <c r="AG1028" s="126">
        <v>1852</v>
      </c>
      <c r="AH1028" s="126">
        <v>2530</v>
      </c>
      <c r="AI1028" s="126">
        <v>1888</v>
      </c>
      <c r="AJ1028" s="126">
        <v>622</v>
      </c>
      <c r="AK1028" s="126">
        <v>536</v>
      </c>
      <c r="AL1028" s="136">
        <v>82</v>
      </c>
      <c r="AM1028" s="136">
        <v>155</v>
      </c>
      <c r="AN1028" s="136">
        <v>254</v>
      </c>
      <c r="AO1028" s="136">
        <v>921</v>
      </c>
      <c r="AP1028" s="136">
        <v>1640</v>
      </c>
      <c r="AQ1028" s="136">
        <v>90</v>
      </c>
      <c r="AR1028" s="77">
        <f t="shared" si="788"/>
        <v>2905</v>
      </c>
      <c r="AS1028" s="138">
        <v>485</v>
      </c>
      <c r="AT1028" s="138">
        <v>44</v>
      </c>
      <c r="AU1028" s="138">
        <v>154</v>
      </c>
      <c r="AV1028" s="138">
        <v>38.492126610466045</v>
      </c>
      <c r="AW1028" s="138">
        <v>48.68509777478085</v>
      </c>
      <c r="AX1028" s="138">
        <v>66.082802547770697</v>
      </c>
      <c r="AY1028" s="141">
        <v>13.81936887921654</v>
      </c>
      <c r="AZ1028" s="141">
        <v>35.906432748538016</v>
      </c>
      <c r="BA1028" s="141">
        <v>70.801232665639446</v>
      </c>
      <c r="BB1028" s="141">
        <v>53.458632048052699</v>
      </c>
      <c r="BC1028" s="141">
        <v>43.049007001000142</v>
      </c>
      <c r="BD1028" s="82">
        <f t="shared" si="789"/>
        <v>672</v>
      </c>
      <c r="BE1028" s="138">
        <v>86</v>
      </c>
      <c r="BF1028" s="138">
        <v>194</v>
      </c>
      <c r="BG1028" s="138">
        <v>232</v>
      </c>
      <c r="BH1028" s="138">
        <v>908</v>
      </c>
      <c r="BI1028" s="138">
        <v>1720</v>
      </c>
      <c r="BJ1028" s="138">
        <v>148</v>
      </c>
      <c r="BK1028" s="77">
        <f t="shared" si="790"/>
        <v>3008</v>
      </c>
      <c r="BL1028" s="138">
        <v>66</v>
      </c>
      <c r="BM1028" s="138">
        <v>115</v>
      </c>
      <c r="BN1028" s="138">
        <v>147</v>
      </c>
      <c r="BO1028" s="138">
        <v>143</v>
      </c>
      <c r="BP1028" s="138">
        <v>626</v>
      </c>
      <c r="BQ1028" s="138">
        <v>1472</v>
      </c>
      <c r="BR1028" s="138">
        <v>130</v>
      </c>
      <c r="BS1028" s="77">
        <f t="shared" si="791"/>
        <v>2371</v>
      </c>
      <c r="BT1028" s="138">
        <v>3</v>
      </c>
      <c r="BU1028" s="138">
        <v>8</v>
      </c>
      <c r="BV1028" s="138">
        <v>8</v>
      </c>
      <c r="BW1028" s="138">
        <v>1</v>
      </c>
      <c r="BX1028" s="138">
        <v>30</v>
      </c>
      <c r="BY1028" s="138">
        <v>63</v>
      </c>
      <c r="BZ1028" s="138">
        <v>8</v>
      </c>
      <c r="CA1028" s="77">
        <f t="shared" si="792"/>
        <v>102</v>
      </c>
      <c r="CB1028" s="138">
        <v>4</v>
      </c>
      <c r="CC1028" s="138">
        <v>20</v>
      </c>
      <c r="CD1028" s="138">
        <v>21</v>
      </c>
      <c r="CE1028" s="138">
        <v>78</v>
      </c>
      <c r="CF1028" s="138">
        <v>118</v>
      </c>
      <c r="CG1028" s="138">
        <v>99</v>
      </c>
      <c r="CH1028" s="138">
        <v>8</v>
      </c>
      <c r="CI1028" s="77">
        <f t="shared" si="793"/>
        <v>303</v>
      </c>
      <c r="CJ1028" s="138"/>
      <c r="CK1028" s="138"/>
      <c r="CL1028" s="138"/>
      <c r="CM1028" s="138"/>
      <c r="CN1028" s="138"/>
      <c r="CO1028" s="138"/>
      <c r="CP1028" s="77">
        <f t="shared" si="794"/>
        <v>0</v>
      </c>
      <c r="CQ1028" s="138">
        <v>13</v>
      </c>
      <c r="CR1028" s="138">
        <v>12</v>
      </c>
      <c r="CS1028" s="138">
        <v>18</v>
      </c>
      <c r="CT1028" s="138">
        <v>10</v>
      </c>
      <c r="CU1028" s="138">
        <v>134</v>
      </c>
      <c r="CV1028" s="138">
        <v>86</v>
      </c>
      <c r="CW1028" s="138">
        <v>2</v>
      </c>
      <c r="CX1028" s="77">
        <f t="shared" si="795"/>
        <v>232</v>
      </c>
      <c r="CY1028" s="138">
        <v>12</v>
      </c>
      <c r="CZ1028" s="138">
        <v>16</v>
      </c>
      <c r="DA1028" s="138">
        <v>3</v>
      </c>
      <c r="DB1028" s="138">
        <v>123</v>
      </c>
      <c r="DC1028" s="138">
        <v>76</v>
      </c>
      <c r="DD1028" s="138">
        <v>2</v>
      </c>
      <c r="DE1028" s="138">
        <v>1</v>
      </c>
      <c r="DF1028" s="138">
        <v>2</v>
      </c>
      <c r="DG1028" s="138">
        <v>7</v>
      </c>
      <c r="DH1028" s="138">
        <v>11</v>
      </c>
      <c r="DI1028" s="138">
        <v>10</v>
      </c>
      <c r="DJ1028" s="138">
        <v>0</v>
      </c>
      <c r="DK1028" s="138"/>
      <c r="DL1028" s="138"/>
      <c r="DM1028" s="138"/>
      <c r="DN1028" s="138"/>
      <c r="DO1028" s="138"/>
      <c r="DP1028" s="138">
        <v>2</v>
      </c>
      <c r="DQ1028" s="138">
        <v>4</v>
      </c>
      <c r="DR1028" s="138">
        <v>11</v>
      </c>
      <c r="DS1028" s="138">
        <v>41</v>
      </c>
      <c r="DT1028" s="138">
        <v>9</v>
      </c>
      <c r="DU1028" s="138">
        <v>2</v>
      </c>
      <c r="DV1028" s="138">
        <v>3</v>
      </c>
      <c r="DW1028" s="138">
        <v>8</v>
      </c>
      <c r="DX1028" s="138">
        <v>1</v>
      </c>
      <c r="DY1028" s="138">
        <v>30</v>
      </c>
      <c r="DZ1028" s="138">
        <v>63</v>
      </c>
      <c r="EA1028" s="138">
        <v>8</v>
      </c>
      <c r="EB1028" s="138"/>
      <c r="EC1028" s="138"/>
      <c r="ED1028" s="138"/>
      <c r="EE1028" s="138"/>
      <c r="EF1028" s="138"/>
      <c r="EG1028" s="138"/>
      <c r="EH1028" s="138">
        <v>1</v>
      </c>
      <c r="EI1028" s="138">
        <v>0</v>
      </c>
      <c r="EJ1028" s="138">
        <v>0</v>
      </c>
      <c r="EK1028" s="138">
        <v>3</v>
      </c>
      <c r="EL1028" s="138">
        <v>1</v>
      </c>
      <c r="EM1028" s="138">
        <v>0</v>
      </c>
      <c r="EN1028" s="138"/>
      <c r="EO1028" s="138"/>
      <c r="EP1028" s="138"/>
      <c r="EQ1028" s="138"/>
      <c r="ER1028" s="138"/>
      <c r="ES1028" s="138"/>
      <c r="ET1028" s="138">
        <v>52</v>
      </c>
      <c r="EU1028" s="138">
        <v>89</v>
      </c>
      <c r="EV1028" s="138">
        <v>16</v>
      </c>
      <c r="EW1028" s="138">
        <v>271</v>
      </c>
      <c r="EX1028" s="138">
        <v>978</v>
      </c>
      <c r="EY1028" s="138">
        <v>100</v>
      </c>
      <c r="EZ1028" s="138">
        <v>11</v>
      </c>
      <c r="FA1028" s="138">
        <v>54</v>
      </c>
      <c r="FB1028" s="138">
        <v>116</v>
      </c>
      <c r="FC1028" s="138">
        <v>311</v>
      </c>
      <c r="FD1028" s="138">
        <v>484</v>
      </c>
      <c r="FE1028" s="138">
        <v>28</v>
      </c>
      <c r="FF1028" s="138"/>
      <c r="FG1028" s="138"/>
      <c r="FH1028" s="138"/>
      <c r="FI1028" s="138"/>
      <c r="FJ1028" s="138"/>
      <c r="FK1028" s="138"/>
      <c r="FL1028" s="86">
        <f t="shared" si="796"/>
        <v>397.59999999999991</v>
      </c>
      <c r="FM1028" s="138">
        <v>43</v>
      </c>
      <c r="FN1028" s="138">
        <v>6</v>
      </c>
      <c r="FO1028" s="138">
        <v>3440</v>
      </c>
      <c r="FP1028" s="138">
        <v>7200000</v>
      </c>
      <c r="FQ1028" s="142">
        <v>0.2862123160451493</v>
      </c>
      <c r="FR1028" s="142">
        <v>0.17697534823807948</v>
      </c>
      <c r="FS1028" s="142">
        <v>0.26514446192737595</v>
      </c>
      <c r="FT1028" s="138" t="s">
        <v>1331</v>
      </c>
      <c r="FU1028" s="138" t="s">
        <v>1337</v>
      </c>
      <c r="FV1028" s="138" t="s">
        <v>1356</v>
      </c>
      <c r="FW1028" s="138" t="s">
        <v>1381</v>
      </c>
      <c r="FX1028" s="138" t="s">
        <v>1389</v>
      </c>
      <c r="FY1028" s="138" t="s">
        <v>1388</v>
      </c>
      <c r="FZ1028" s="138" t="s">
        <v>1389</v>
      </c>
      <c r="GA1028" s="138" t="s">
        <v>1388</v>
      </c>
      <c r="GB1028" s="138"/>
      <c r="GC1028" s="143"/>
      <c r="GD1028" s="143"/>
      <c r="GE1028" s="143"/>
      <c r="GF1028" s="143"/>
      <c r="GG1028" s="143"/>
      <c r="GH1028" s="143"/>
      <c r="GI1028" s="143"/>
      <c r="GJ1028" s="143"/>
    </row>
    <row r="1029" spans="1:192" hidden="1" x14ac:dyDescent="0.25">
      <c r="A1029" s="144" t="s">
        <v>523</v>
      </c>
      <c r="B1029" s="144" t="s">
        <v>523</v>
      </c>
      <c r="C1029" s="144" t="s">
        <v>523</v>
      </c>
      <c r="D1029" s="133">
        <v>34.675312978474288</v>
      </c>
      <c r="E1029" s="133">
        <v>47.445159595428869</v>
      </c>
      <c r="F1029" s="133">
        <v>58.243774574049802</v>
      </c>
      <c r="G1029" s="136">
        <v>238</v>
      </c>
      <c r="H1029" s="136">
        <v>1390</v>
      </c>
      <c r="I1029" s="136">
        <v>2258</v>
      </c>
      <c r="J1029" s="136">
        <v>3886</v>
      </c>
      <c r="K1029" s="136">
        <v>243</v>
      </c>
      <c r="L1029" s="136">
        <v>1191</v>
      </c>
      <c r="M1029" s="136">
        <v>2601</v>
      </c>
      <c r="N1029" s="136">
        <v>4035</v>
      </c>
      <c r="O1029" s="136">
        <v>140</v>
      </c>
      <c r="P1029" s="138">
        <v>685</v>
      </c>
      <c r="Q1029" s="136">
        <v>149</v>
      </c>
      <c r="R1029" s="95">
        <f t="shared" si="804"/>
        <v>3.8342768914050439E-2</v>
      </c>
      <c r="S1029" s="136">
        <v>2727</v>
      </c>
      <c r="T1029" s="136">
        <v>3477</v>
      </c>
      <c r="U1029" s="136">
        <v>2791</v>
      </c>
      <c r="V1029" s="136">
        <v>3656</v>
      </c>
      <c r="W1029" s="136">
        <v>6268</v>
      </c>
      <c r="X1029" s="136">
        <v>8995</v>
      </c>
      <c r="Y1029" s="137">
        <f t="shared" si="799"/>
        <v>8.9108910891089099</v>
      </c>
      <c r="Z1029" s="137">
        <f t="shared" si="800"/>
        <v>34.253666954270926</v>
      </c>
      <c r="AA1029" s="137">
        <f t="shared" si="801"/>
        <v>73.665352920100318</v>
      </c>
      <c r="AB1029" s="137">
        <f t="shared" si="802"/>
        <v>51.802807913209961</v>
      </c>
      <c r="AC1029" s="137">
        <f t="shared" si="803"/>
        <v>38.799332962757092</v>
      </c>
      <c r="AD1029" s="138">
        <v>3021</v>
      </c>
      <c r="AE1029" s="138">
        <v>735</v>
      </c>
      <c r="AF1029" s="126">
        <v>3574</v>
      </c>
      <c r="AG1029" s="126">
        <v>2811</v>
      </c>
      <c r="AH1029" s="126">
        <v>3542</v>
      </c>
      <c r="AI1029" s="126">
        <v>2622</v>
      </c>
      <c r="AJ1029" s="126">
        <v>864</v>
      </c>
      <c r="AK1029" s="126">
        <v>829</v>
      </c>
      <c r="AL1029" s="136">
        <v>109</v>
      </c>
      <c r="AM1029" s="136">
        <v>216</v>
      </c>
      <c r="AN1029" s="136">
        <v>296</v>
      </c>
      <c r="AO1029" s="136">
        <v>1276</v>
      </c>
      <c r="AP1029" s="136">
        <v>2424</v>
      </c>
      <c r="AQ1029" s="136">
        <v>160</v>
      </c>
      <c r="AR1029" s="77">
        <f t="shared" si="788"/>
        <v>4156</v>
      </c>
      <c r="AS1029" s="138">
        <v>703</v>
      </c>
      <c r="AT1029" s="138">
        <v>80</v>
      </c>
      <c r="AU1029" s="138">
        <v>224</v>
      </c>
      <c r="AV1029" s="138">
        <v>38.439274184570856</v>
      </c>
      <c r="AW1029" s="138">
        <v>51.125506072874494</v>
      </c>
      <c r="AX1029" s="138">
        <v>71.876194115399315</v>
      </c>
      <c r="AY1029" s="141">
        <v>10.541310541310542</v>
      </c>
      <c r="AZ1029" s="141">
        <v>35.8628442945475</v>
      </c>
      <c r="BA1029" s="141">
        <v>77.94285714285715</v>
      </c>
      <c r="BB1029" s="141">
        <v>56.729951827713229</v>
      </c>
      <c r="BC1029" s="141">
        <v>43.584025947699168</v>
      </c>
      <c r="BD1029" s="82">
        <f t="shared" si="789"/>
        <v>758</v>
      </c>
      <c r="BE1029" s="138">
        <v>108</v>
      </c>
      <c r="BF1029" s="138">
        <v>244</v>
      </c>
      <c r="BG1029" s="138">
        <v>270</v>
      </c>
      <c r="BH1029" s="138">
        <v>1180</v>
      </c>
      <c r="BI1029" s="138">
        <v>2454</v>
      </c>
      <c r="BJ1029" s="138">
        <v>230</v>
      </c>
      <c r="BK1029" s="77">
        <f t="shared" si="790"/>
        <v>4134</v>
      </c>
      <c r="BL1029" s="138">
        <v>94</v>
      </c>
      <c r="BM1029" s="138">
        <v>167</v>
      </c>
      <c r="BN1029" s="138">
        <v>199</v>
      </c>
      <c r="BO1029" s="138">
        <v>203</v>
      </c>
      <c r="BP1029" s="138">
        <v>924</v>
      </c>
      <c r="BQ1029" s="138">
        <v>2142</v>
      </c>
      <c r="BR1029" s="138">
        <v>192</v>
      </c>
      <c r="BS1029" s="77">
        <f t="shared" si="791"/>
        <v>3461</v>
      </c>
      <c r="BT1029" s="138">
        <v>6</v>
      </c>
      <c r="BU1029" s="138">
        <v>23</v>
      </c>
      <c r="BV1029" s="138">
        <v>20</v>
      </c>
      <c r="BW1029" s="138">
        <v>14</v>
      </c>
      <c r="BX1029" s="138">
        <v>120</v>
      </c>
      <c r="BY1029" s="138">
        <v>199</v>
      </c>
      <c r="BZ1029" s="138">
        <v>27</v>
      </c>
      <c r="CA1029" s="77">
        <f t="shared" si="792"/>
        <v>360</v>
      </c>
      <c r="CB1029" s="138">
        <v>5</v>
      </c>
      <c r="CC1029" s="138">
        <v>18</v>
      </c>
      <c r="CD1029" s="138">
        <v>17</v>
      </c>
      <c r="CE1029" s="138">
        <v>52</v>
      </c>
      <c r="CF1029" s="138">
        <v>64</v>
      </c>
      <c r="CG1029" s="138">
        <v>67</v>
      </c>
      <c r="CH1029" s="138">
        <v>10</v>
      </c>
      <c r="CI1029" s="77">
        <f t="shared" si="793"/>
        <v>193</v>
      </c>
      <c r="CJ1029" s="138"/>
      <c r="CK1029" s="138"/>
      <c r="CL1029" s="138"/>
      <c r="CM1029" s="138"/>
      <c r="CN1029" s="138"/>
      <c r="CO1029" s="138"/>
      <c r="CP1029" s="77">
        <f t="shared" si="794"/>
        <v>0</v>
      </c>
      <c r="CQ1029" s="138">
        <v>3</v>
      </c>
      <c r="CR1029" s="138">
        <v>8</v>
      </c>
      <c r="CS1029" s="138">
        <v>8</v>
      </c>
      <c r="CT1029" s="138">
        <v>1</v>
      </c>
      <c r="CU1029" s="138">
        <v>72</v>
      </c>
      <c r="CV1029" s="138">
        <v>46</v>
      </c>
      <c r="CW1029" s="138">
        <v>1</v>
      </c>
      <c r="CX1029" s="77">
        <f t="shared" si="795"/>
        <v>120</v>
      </c>
      <c r="CY1029" s="138">
        <v>3</v>
      </c>
      <c r="CZ1029" s="138">
        <v>8</v>
      </c>
      <c r="DA1029" s="138">
        <v>1</v>
      </c>
      <c r="DB1029" s="138">
        <v>72</v>
      </c>
      <c r="DC1029" s="138">
        <v>46</v>
      </c>
      <c r="DD1029" s="138">
        <v>1</v>
      </c>
      <c r="DE1029" s="138"/>
      <c r="DF1029" s="138"/>
      <c r="DG1029" s="138"/>
      <c r="DH1029" s="138"/>
      <c r="DI1029" s="138"/>
      <c r="DJ1029" s="138"/>
      <c r="DK1029" s="138"/>
      <c r="DL1029" s="138"/>
      <c r="DM1029" s="138"/>
      <c r="DN1029" s="138"/>
      <c r="DO1029" s="138"/>
      <c r="DP1029" s="138">
        <v>1</v>
      </c>
      <c r="DQ1029" s="138">
        <v>4</v>
      </c>
      <c r="DR1029" s="138">
        <v>21</v>
      </c>
      <c r="DS1029" s="138">
        <v>38</v>
      </c>
      <c r="DT1029" s="138">
        <v>28</v>
      </c>
      <c r="DU1029" s="138">
        <v>8</v>
      </c>
      <c r="DV1029" s="138">
        <v>4</v>
      </c>
      <c r="DW1029" s="138">
        <v>8</v>
      </c>
      <c r="DX1029" s="138">
        <v>1</v>
      </c>
      <c r="DY1029" s="138">
        <v>18</v>
      </c>
      <c r="DZ1029" s="138">
        <v>87</v>
      </c>
      <c r="EA1029" s="138">
        <v>20</v>
      </c>
      <c r="EB1029" s="138">
        <v>2</v>
      </c>
      <c r="EC1029" s="138">
        <v>12</v>
      </c>
      <c r="ED1029" s="138">
        <v>13</v>
      </c>
      <c r="EE1029" s="138">
        <v>102</v>
      </c>
      <c r="EF1029" s="138">
        <v>112</v>
      </c>
      <c r="EG1029" s="138">
        <v>7</v>
      </c>
      <c r="EH1029" s="138">
        <v>1</v>
      </c>
      <c r="EI1029" s="138">
        <v>0</v>
      </c>
      <c r="EJ1029" s="138">
        <v>0</v>
      </c>
      <c r="EK1029" s="138">
        <v>0</v>
      </c>
      <c r="EL1029" s="138">
        <v>0</v>
      </c>
      <c r="EM1029" s="138">
        <v>1</v>
      </c>
      <c r="EN1029" s="138"/>
      <c r="EO1029" s="138"/>
      <c r="EP1029" s="138"/>
      <c r="EQ1029" s="138"/>
      <c r="ER1029" s="138"/>
      <c r="ES1029" s="138"/>
      <c r="ET1029" s="138">
        <v>79</v>
      </c>
      <c r="EU1029" s="138">
        <v>144</v>
      </c>
      <c r="EV1029" s="138">
        <v>55</v>
      </c>
      <c r="EW1029" s="138">
        <v>546</v>
      </c>
      <c r="EX1029" s="138">
        <v>1590</v>
      </c>
      <c r="EY1029" s="138">
        <v>133</v>
      </c>
      <c r="EZ1029" s="138">
        <v>13</v>
      </c>
      <c r="FA1029" s="138">
        <v>51</v>
      </c>
      <c r="FB1029" s="138">
        <v>127</v>
      </c>
      <c r="FC1029" s="138">
        <v>340</v>
      </c>
      <c r="FD1029" s="138">
        <v>524</v>
      </c>
      <c r="FE1029" s="138">
        <v>50</v>
      </c>
      <c r="FF1029" s="138"/>
      <c r="FG1029" s="138"/>
      <c r="FH1029" s="138"/>
      <c r="FI1029" s="138"/>
      <c r="FJ1029" s="138"/>
      <c r="FK1029" s="138"/>
      <c r="FL1029" s="86">
        <f t="shared" si="796"/>
        <v>374.79999999999927</v>
      </c>
      <c r="FM1029" s="138">
        <v>53</v>
      </c>
      <c r="FN1029" s="138">
        <v>9</v>
      </c>
      <c r="FO1029" s="138">
        <v>4240</v>
      </c>
      <c r="FP1029" s="138">
        <v>10800000</v>
      </c>
      <c r="FQ1029" s="142">
        <v>0.25691802622676319</v>
      </c>
      <c r="FR1029" s="142">
        <v>0.19569524713283731</v>
      </c>
      <c r="FS1029" s="142">
        <v>0.33821782178217841</v>
      </c>
      <c r="FT1029" s="138" t="s">
        <v>1340</v>
      </c>
      <c r="FU1029" s="138" t="s">
        <v>1334</v>
      </c>
      <c r="FV1029" s="138" t="s">
        <v>1335</v>
      </c>
      <c r="FW1029" s="138" t="s">
        <v>1333</v>
      </c>
      <c r="FX1029" s="138" t="s">
        <v>1370</v>
      </c>
      <c r="FY1029" s="138" t="s">
        <v>1342</v>
      </c>
      <c r="FZ1029" s="138" t="s">
        <v>1321</v>
      </c>
      <c r="GA1029" s="138" t="s">
        <v>1397</v>
      </c>
      <c r="GB1029" s="138"/>
      <c r="GC1029" s="143"/>
      <c r="GD1029" s="143"/>
      <c r="GE1029" s="143"/>
      <c r="GF1029" s="143"/>
      <c r="GG1029" s="143"/>
      <c r="GH1029" s="143"/>
      <c r="GI1029" s="143"/>
      <c r="GJ1029" s="143"/>
    </row>
    <row r="1030" spans="1:192" hidden="1" x14ac:dyDescent="0.25">
      <c r="A1030" s="144" t="s">
        <v>529</v>
      </c>
      <c r="B1030" s="144" t="s">
        <v>529</v>
      </c>
      <c r="C1030" s="144" t="s">
        <v>529</v>
      </c>
      <c r="D1030" s="133">
        <v>24.671248444179881</v>
      </c>
      <c r="E1030" s="133">
        <v>34.148160424262514</v>
      </c>
      <c r="F1030" s="133">
        <v>32.120019675356616</v>
      </c>
      <c r="G1030" s="136">
        <v>438</v>
      </c>
      <c r="H1030" s="136">
        <v>2162</v>
      </c>
      <c r="I1030" s="136">
        <v>1981</v>
      </c>
      <c r="J1030" s="136">
        <v>4581</v>
      </c>
      <c r="K1030" s="136">
        <v>515</v>
      </c>
      <c r="L1030" s="136">
        <v>2198</v>
      </c>
      <c r="M1030" s="136">
        <v>2144</v>
      </c>
      <c r="N1030" s="136">
        <v>4857</v>
      </c>
      <c r="O1030" s="136">
        <v>991</v>
      </c>
      <c r="P1030" s="138">
        <v>240</v>
      </c>
      <c r="Q1030" s="136">
        <v>276</v>
      </c>
      <c r="R1030" s="95">
        <f t="shared" si="804"/>
        <v>6.0248853962017027E-2</v>
      </c>
      <c r="S1030" s="136">
        <v>4377</v>
      </c>
      <c r="T1030" s="136">
        <v>6118</v>
      </c>
      <c r="U1030" s="136">
        <v>4526</v>
      </c>
      <c r="V1030" s="136">
        <v>5966</v>
      </c>
      <c r="W1030" s="136">
        <v>10644</v>
      </c>
      <c r="X1030" s="136">
        <v>15021</v>
      </c>
      <c r="Y1030" s="137">
        <f t="shared" si="799"/>
        <v>11.76604980580306</v>
      </c>
      <c r="Z1030" s="137">
        <f t="shared" si="800"/>
        <v>35.926773455377578</v>
      </c>
      <c r="AA1030" s="137">
        <f t="shared" si="801"/>
        <v>63.963764913831199</v>
      </c>
      <c r="AB1030" s="137">
        <f t="shared" si="802"/>
        <v>47.848553175497933</v>
      </c>
      <c r="AC1030" s="137">
        <f t="shared" si="803"/>
        <v>37.334398508754411</v>
      </c>
      <c r="AD1030" s="138">
        <v>5551</v>
      </c>
      <c r="AE1030" s="138">
        <v>1631</v>
      </c>
      <c r="AF1030" s="126">
        <v>5617</v>
      </c>
      <c r="AG1030" s="126">
        <v>4455</v>
      </c>
      <c r="AH1030" s="126">
        <v>5585</v>
      </c>
      <c r="AI1030" s="126">
        <v>4502</v>
      </c>
      <c r="AJ1030" s="126">
        <v>1378</v>
      </c>
      <c r="AK1030" s="126">
        <v>1323</v>
      </c>
      <c r="AL1030" s="136">
        <v>240</v>
      </c>
      <c r="AM1030" s="136">
        <v>327</v>
      </c>
      <c r="AN1030" s="136">
        <v>525</v>
      </c>
      <c r="AO1030" s="136">
        <v>2030</v>
      </c>
      <c r="AP1030" s="136">
        <v>2252</v>
      </c>
      <c r="AQ1030" s="136">
        <v>57</v>
      </c>
      <c r="AR1030" s="77">
        <f t="shared" ref="AR1030:AR1070" si="805">AN1030+AO1030+AP1030+AQ1030</f>
        <v>4864</v>
      </c>
      <c r="AS1030" s="138">
        <v>325</v>
      </c>
      <c r="AT1030" s="138">
        <v>773</v>
      </c>
      <c r="AU1030" s="138">
        <v>1011</v>
      </c>
      <c r="AV1030" s="138">
        <v>31.198020482507388</v>
      </c>
      <c r="AW1030" s="138">
        <v>39.766197741232418</v>
      </c>
      <c r="AX1030" s="138">
        <v>44.069302532207914</v>
      </c>
      <c r="AY1030" s="141">
        <v>11.784511784511785</v>
      </c>
      <c r="AZ1030" s="141">
        <v>36.301859799713874</v>
      </c>
      <c r="BA1030" s="141">
        <v>68.499660556687033</v>
      </c>
      <c r="BB1030" s="141">
        <v>52.82131661442007</v>
      </c>
      <c r="BC1030" s="141">
        <v>41.351402220967437</v>
      </c>
      <c r="BD1030" s="82">
        <f t="shared" ref="BD1030:BD1068" si="806">(AI1030+AJ1030)-(AP1030+AT1030+AU1030)</f>
        <v>1844</v>
      </c>
      <c r="BE1030" s="138">
        <v>242</v>
      </c>
      <c r="BF1030" s="138">
        <v>338</v>
      </c>
      <c r="BG1030" s="138">
        <v>479</v>
      </c>
      <c r="BH1030" s="138">
        <v>1892</v>
      </c>
      <c r="BI1030" s="138">
        <v>2495</v>
      </c>
      <c r="BJ1030" s="138">
        <v>85</v>
      </c>
      <c r="BK1030" s="77">
        <f t="shared" ref="BK1030:BK1070" si="807">BG1030+BH1030+BI1030+BJ1030</f>
        <v>4951</v>
      </c>
      <c r="BL1030" s="138">
        <v>237</v>
      </c>
      <c r="BM1030" s="138">
        <v>313</v>
      </c>
      <c r="BN1030" s="138">
        <v>326</v>
      </c>
      <c r="BO1030" s="138">
        <v>465</v>
      </c>
      <c r="BP1030" s="138">
        <v>1831</v>
      </c>
      <c r="BQ1030" s="138">
        <v>2403</v>
      </c>
      <c r="BR1030" s="138">
        <v>79</v>
      </c>
      <c r="BS1030" s="77">
        <f t="shared" ref="BS1030:BS1070" si="808">BO1030+BP1030+BQ1030+BR1030</f>
        <v>4778</v>
      </c>
      <c r="BT1030" s="138">
        <v>4</v>
      </c>
      <c r="BU1030" s="138">
        <v>12</v>
      </c>
      <c r="BV1030" s="138">
        <v>10</v>
      </c>
      <c r="BW1030" s="138">
        <v>14</v>
      </c>
      <c r="BX1030" s="138">
        <v>55</v>
      </c>
      <c r="BY1030" s="138">
        <v>84</v>
      </c>
      <c r="BZ1030" s="138">
        <v>5</v>
      </c>
      <c r="CA1030" s="77">
        <f t="shared" ref="CA1030:CA1070" si="809">BW1030+BX1030+BY1030+BZ1030</f>
        <v>158</v>
      </c>
      <c r="CB1030" s="138"/>
      <c r="CC1030" s="138"/>
      <c r="CD1030" s="138"/>
      <c r="CE1030" s="138"/>
      <c r="CF1030" s="138"/>
      <c r="CG1030" s="138"/>
      <c r="CH1030" s="138"/>
      <c r="CI1030" s="77">
        <f t="shared" ref="CI1030:CI1070" si="810">CE1030+CF1030+CG1030+CH1030</f>
        <v>0</v>
      </c>
      <c r="CJ1030" s="138"/>
      <c r="CK1030" s="138"/>
      <c r="CL1030" s="138"/>
      <c r="CM1030" s="138"/>
      <c r="CN1030" s="138"/>
      <c r="CO1030" s="138"/>
      <c r="CP1030" s="77">
        <f t="shared" ref="CP1030:CP1070" si="811">CL1030+CM1030+CN1030+CO1030</f>
        <v>0</v>
      </c>
      <c r="CQ1030" s="138">
        <v>1</v>
      </c>
      <c r="CR1030" s="138">
        <v>2</v>
      </c>
      <c r="CS1030" s="138">
        <v>2</v>
      </c>
      <c r="CT1030" s="138">
        <v>0</v>
      </c>
      <c r="CU1030" s="138">
        <v>6</v>
      </c>
      <c r="CV1030" s="138">
        <v>8</v>
      </c>
      <c r="CW1030" s="138">
        <v>1</v>
      </c>
      <c r="CX1030" s="77">
        <f t="shared" ref="CX1030:CX1070" si="812">CT1030+CU1030+CV1030+CW1030</f>
        <v>15</v>
      </c>
      <c r="CY1030" s="138">
        <v>1</v>
      </c>
      <c r="CZ1030" s="138">
        <v>2</v>
      </c>
      <c r="DA1030" s="138">
        <v>0</v>
      </c>
      <c r="DB1030" s="138">
        <v>6</v>
      </c>
      <c r="DC1030" s="138">
        <v>8</v>
      </c>
      <c r="DD1030" s="138">
        <v>1</v>
      </c>
      <c r="DE1030" s="138"/>
      <c r="DF1030" s="138"/>
      <c r="DG1030" s="138"/>
      <c r="DH1030" s="138"/>
      <c r="DI1030" s="138"/>
      <c r="DJ1030" s="138"/>
      <c r="DK1030" s="138"/>
      <c r="DL1030" s="138"/>
      <c r="DM1030" s="138"/>
      <c r="DN1030" s="138"/>
      <c r="DO1030" s="138"/>
      <c r="DP1030" s="138">
        <v>1</v>
      </c>
      <c r="DQ1030" s="138">
        <v>4</v>
      </c>
      <c r="DR1030" s="138">
        <v>14</v>
      </c>
      <c r="DS1030" s="138">
        <v>20</v>
      </c>
      <c r="DT1030" s="138">
        <v>12</v>
      </c>
      <c r="DU1030" s="138">
        <v>0</v>
      </c>
      <c r="DV1030" s="138">
        <v>3</v>
      </c>
      <c r="DW1030" s="138">
        <v>7</v>
      </c>
      <c r="DX1030" s="138">
        <v>3</v>
      </c>
      <c r="DY1030" s="138">
        <v>45</v>
      </c>
      <c r="DZ1030" s="138">
        <v>74</v>
      </c>
      <c r="EA1030" s="138">
        <v>4</v>
      </c>
      <c r="EB1030" s="138">
        <v>1</v>
      </c>
      <c r="EC1030" s="138">
        <v>3</v>
      </c>
      <c r="ED1030" s="138">
        <v>11</v>
      </c>
      <c r="EE1030" s="138">
        <v>10</v>
      </c>
      <c r="EF1030" s="138">
        <v>10</v>
      </c>
      <c r="EG1030" s="138">
        <v>1</v>
      </c>
      <c r="EH1030" s="138"/>
      <c r="EI1030" s="138"/>
      <c r="EJ1030" s="138"/>
      <c r="EK1030" s="138"/>
      <c r="EL1030" s="138"/>
      <c r="EM1030" s="138"/>
      <c r="EN1030" s="138"/>
      <c r="EO1030" s="138"/>
      <c r="EP1030" s="138"/>
      <c r="EQ1030" s="138"/>
      <c r="ER1030" s="138"/>
      <c r="ES1030" s="138"/>
      <c r="ET1030" s="138">
        <v>220</v>
      </c>
      <c r="EU1030" s="138">
        <v>245</v>
      </c>
      <c r="EV1030" s="138">
        <v>246</v>
      </c>
      <c r="EW1030" s="138">
        <v>1371</v>
      </c>
      <c r="EX1030" s="138">
        <v>1743</v>
      </c>
      <c r="EY1030" s="138">
        <v>49</v>
      </c>
      <c r="EZ1030" s="138">
        <v>16</v>
      </c>
      <c r="FA1030" s="138">
        <v>77</v>
      </c>
      <c r="FB1030" s="138">
        <v>205</v>
      </c>
      <c r="FC1030" s="138">
        <v>440</v>
      </c>
      <c r="FD1030" s="138">
        <v>648</v>
      </c>
      <c r="FE1030" s="138">
        <v>30</v>
      </c>
      <c r="FF1030" s="138"/>
      <c r="FG1030" s="138"/>
      <c r="FH1030" s="138"/>
      <c r="FI1030" s="138"/>
      <c r="FJ1030" s="138"/>
      <c r="FK1030" s="138"/>
      <c r="FL1030" s="86">
        <f t="shared" ref="FL1030:FL1066" si="813">IF(((AH1030+AI1030)*0.7)-(AO1030+AP1030+AQ1030+AT1030)&gt;0,((AH1030+AI1030)*0.7)-(AO1030+AP1030+AQ1030+AT1030),0)</f>
        <v>1948.8999999999996</v>
      </c>
      <c r="FM1030" s="138">
        <v>115</v>
      </c>
      <c r="FN1030" s="138">
        <v>19</v>
      </c>
      <c r="FO1030" s="138">
        <v>9200</v>
      </c>
      <c r="FP1030" s="138">
        <v>22800000</v>
      </c>
      <c r="FQ1030" s="142">
        <v>0.67609686694726312</v>
      </c>
      <c r="FR1030" s="142">
        <v>0.54682758772827322</v>
      </c>
      <c r="FS1030" s="142">
        <v>1.1326157720022165</v>
      </c>
      <c r="FT1030" s="138" t="s">
        <v>1349</v>
      </c>
      <c r="FU1030" s="138" t="s">
        <v>1349</v>
      </c>
      <c r="FV1030" s="138" t="s">
        <v>1349</v>
      </c>
      <c r="FW1030" s="138" t="s">
        <v>1350</v>
      </c>
      <c r="FX1030" s="138" t="s">
        <v>1351</v>
      </c>
      <c r="FY1030" s="138" t="s">
        <v>1323</v>
      </c>
      <c r="FZ1030" s="138" t="s">
        <v>1350</v>
      </c>
      <c r="GA1030" s="138" t="s">
        <v>1352</v>
      </c>
      <c r="GB1030" s="138"/>
      <c r="GC1030" s="143"/>
      <c r="GD1030" s="143"/>
      <c r="GE1030" s="143"/>
      <c r="GF1030" s="143"/>
      <c r="GG1030" s="143"/>
      <c r="GH1030" s="143"/>
      <c r="GI1030" s="143"/>
      <c r="GJ1030" s="143"/>
    </row>
    <row r="1031" spans="1:192" hidden="1" x14ac:dyDescent="0.25">
      <c r="A1031" s="144" t="s">
        <v>537</v>
      </c>
      <c r="B1031" s="144" t="s">
        <v>537</v>
      </c>
      <c r="C1031" s="144" t="s">
        <v>537</v>
      </c>
      <c r="D1031" s="133">
        <v>29.554881940012763</v>
      </c>
      <c r="E1031" s="133">
        <v>40.135087095627441</v>
      </c>
      <c r="F1031" s="133">
        <v>45.847871598046055</v>
      </c>
      <c r="G1031" s="136">
        <v>318</v>
      </c>
      <c r="H1031" s="136">
        <v>1416</v>
      </c>
      <c r="I1031" s="136">
        <v>2004</v>
      </c>
      <c r="J1031" s="136">
        <v>3738</v>
      </c>
      <c r="K1031" s="136">
        <v>456</v>
      </c>
      <c r="L1031" s="136">
        <v>1396</v>
      </c>
      <c r="M1031" s="136">
        <v>2287</v>
      </c>
      <c r="N1031" s="136">
        <v>4139</v>
      </c>
      <c r="O1031" s="136">
        <v>247</v>
      </c>
      <c r="P1031" s="138">
        <v>435</v>
      </c>
      <c r="Q1031" s="136">
        <v>401</v>
      </c>
      <c r="R1031" s="95">
        <f t="shared" si="804"/>
        <v>0.10727661851257357</v>
      </c>
      <c r="S1031" s="136">
        <v>3022</v>
      </c>
      <c r="T1031" s="136">
        <v>4027</v>
      </c>
      <c r="U1031" s="136">
        <v>3124</v>
      </c>
      <c r="V1031" s="136">
        <v>4071</v>
      </c>
      <c r="W1031" s="136">
        <v>7151</v>
      </c>
      <c r="X1031" s="136">
        <v>10173</v>
      </c>
      <c r="Y1031" s="137">
        <f t="shared" si="799"/>
        <v>15.089344804765057</v>
      </c>
      <c r="Z1031" s="137">
        <f t="shared" si="800"/>
        <v>34.666004469828657</v>
      </c>
      <c r="AA1031" s="137">
        <f t="shared" si="801"/>
        <v>67.189500640204869</v>
      </c>
      <c r="AB1031" s="137">
        <f t="shared" si="802"/>
        <v>48.874283317018595</v>
      </c>
      <c r="AC1031" s="137">
        <f t="shared" si="803"/>
        <v>38.838100855204956</v>
      </c>
      <c r="AD1031" s="138">
        <v>3656</v>
      </c>
      <c r="AE1031" s="138">
        <v>1025</v>
      </c>
      <c r="AF1031" s="126">
        <v>4015</v>
      </c>
      <c r="AG1031" s="126">
        <v>3118</v>
      </c>
      <c r="AH1031" s="126">
        <v>4014</v>
      </c>
      <c r="AI1031" s="126">
        <v>3139</v>
      </c>
      <c r="AJ1031" s="126">
        <v>960</v>
      </c>
      <c r="AK1031" s="126">
        <v>919</v>
      </c>
      <c r="AL1031" s="136">
        <v>123</v>
      </c>
      <c r="AM1031" s="136">
        <v>238</v>
      </c>
      <c r="AN1031" s="136">
        <v>455</v>
      </c>
      <c r="AO1031" s="136">
        <v>1469</v>
      </c>
      <c r="AP1031" s="136">
        <v>2374</v>
      </c>
      <c r="AQ1031" s="136">
        <v>68</v>
      </c>
      <c r="AR1031" s="77">
        <f t="shared" si="805"/>
        <v>4366</v>
      </c>
      <c r="AS1031" s="138">
        <v>558</v>
      </c>
      <c r="AT1031" s="138">
        <v>183</v>
      </c>
      <c r="AU1031" s="138">
        <v>320</v>
      </c>
      <c r="AV1031" s="138">
        <v>37.194764602461419</v>
      </c>
      <c r="AW1031" s="138">
        <v>46.823069403714562</v>
      </c>
      <c r="AX1031" s="138">
        <v>60.481540930979136</v>
      </c>
      <c r="AY1031" s="141">
        <v>14.787130321741957</v>
      </c>
      <c r="AZ1031" s="141">
        <v>36.307464162135446</v>
      </c>
      <c r="BA1031" s="141">
        <v>69.14203316510455</v>
      </c>
      <c r="BB1031" s="141">
        <v>52.954794687461927</v>
      </c>
      <c r="BC1031" s="141">
        <v>42.546969159872383</v>
      </c>
      <c r="BD1031" s="82">
        <f t="shared" si="806"/>
        <v>1222</v>
      </c>
      <c r="BE1031" s="138">
        <v>122</v>
      </c>
      <c r="BF1031" s="138">
        <v>266</v>
      </c>
      <c r="BG1031" s="138">
        <v>434</v>
      </c>
      <c r="BH1031" s="138">
        <v>1392</v>
      </c>
      <c r="BI1031" s="138">
        <v>2522</v>
      </c>
      <c r="BJ1031" s="138">
        <v>123</v>
      </c>
      <c r="BK1031" s="77">
        <f t="shared" si="807"/>
        <v>4471</v>
      </c>
      <c r="BL1031" s="138">
        <v>104</v>
      </c>
      <c r="BM1031" s="138">
        <v>191</v>
      </c>
      <c r="BN1031" s="138">
        <v>220</v>
      </c>
      <c r="BO1031" s="138">
        <v>322</v>
      </c>
      <c r="BP1031" s="138">
        <v>1150</v>
      </c>
      <c r="BQ1031" s="138">
        <v>2335</v>
      </c>
      <c r="BR1031" s="138">
        <v>118</v>
      </c>
      <c r="BS1031" s="77">
        <f t="shared" si="808"/>
        <v>3925</v>
      </c>
      <c r="BT1031" s="138">
        <v>6</v>
      </c>
      <c r="BU1031" s="138">
        <v>23</v>
      </c>
      <c r="BV1031" s="138">
        <v>19</v>
      </c>
      <c r="BW1031" s="138">
        <v>43</v>
      </c>
      <c r="BX1031" s="138">
        <v>95</v>
      </c>
      <c r="BY1031" s="138">
        <v>117</v>
      </c>
      <c r="BZ1031" s="138">
        <v>5</v>
      </c>
      <c r="CA1031" s="77">
        <f t="shared" si="809"/>
        <v>260</v>
      </c>
      <c r="CB1031" s="138">
        <v>6</v>
      </c>
      <c r="CC1031" s="138">
        <v>16</v>
      </c>
      <c r="CD1031" s="138">
        <v>17</v>
      </c>
      <c r="CE1031" s="138">
        <v>52</v>
      </c>
      <c r="CF1031" s="138">
        <v>73</v>
      </c>
      <c r="CG1031" s="138">
        <v>29</v>
      </c>
      <c r="CH1031" s="138">
        <v>0</v>
      </c>
      <c r="CI1031" s="77">
        <f t="shared" si="810"/>
        <v>154</v>
      </c>
      <c r="CJ1031" s="138"/>
      <c r="CK1031" s="138"/>
      <c r="CL1031" s="138"/>
      <c r="CM1031" s="138"/>
      <c r="CN1031" s="138"/>
      <c r="CO1031" s="138"/>
      <c r="CP1031" s="77">
        <f t="shared" si="811"/>
        <v>0</v>
      </c>
      <c r="CQ1031" s="138">
        <v>6</v>
      </c>
      <c r="CR1031" s="138">
        <v>8</v>
      </c>
      <c r="CS1031" s="138">
        <v>10</v>
      </c>
      <c r="CT1031" s="138">
        <v>17</v>
      </c>
      <c r="CU1031" s="138">
        <v>74</v>
      </c>
      <c r="CV1031" s="138">
        <v>41</v>
      </c>
      <c r="CW1031" s="138">
        <v>0</v>
      </c>
      <c r="CX1031" s="77">
        <f t="shared" si="812"/>
        <v>132</v>
      </c>
      <c r="CY1031" s="138">
        <v>5</v>
      </c>
      <c r="CZ1031" s="138">
        <v>7</v>
      </c>
      <c r="DA1031" s="138">
        <v>2</v>
      </c>
      <c r="DB1031" s="138">
        <v>57</v>
      </c>
      <c r="DC1031" s="138">
        <v>27</v>
      </c>
      <c r="DD1031" s="138">
        <v>0</v>
      </c>
      <c r="DE1031" s="138">
        <v>1</v>
      </c>
      <c r="DF1031" s="138">
        <v>3</v>
      </c>
      <c r="DG1031" s="138">
        <v>15</v>
      </c>
      <c r="DH1031" s="138">
        <v>17</v>
      </c>
      <c r="DI1031" s="138">
        <v>14</v>
      </c>
      <c r="DJ1031" s="138">
        <v>0</v>
      </c>
      <c r="DK1031" s="138"/>
      <c r="DL1031" s="138"/>
      <c r="DM1031" s="138"/>
      <c r="DN1031" s="138"/>
      <c r="DO1031" s="138"/>
      <c r="DP1031" s="138">
        <v>4</v>
      </c>
      <c r="DQ1031" s="138">
        <v>12</v>
      </c>
      <c r="DR1031" s="138">
        <v>36</v>
      </c>
      <c r="DS1031" s="138">
        <v>92</v>
      </c>
      <c r="DT1031" s="138">
        <v>64</v>
      </c>
      <c r="DU1031" s="138">
        <v>6</v>
      </c>
      <c r="DV1031" s="138">
        <v>3</v>
      </c>
      <c r="DW1031" s="138">
        <v>9</v>
      </c>
      <c r="DX1031" s="138">
        <v>10</v>
      </c>
      <c r="DY1031" s="138">
        <v>34</v>
      </c>
      <c r="DZ1031" s="138">
        <v>71</v>
      </c>
      <c r="EA1031" s="138">
        <v>3</v>
      </c>
      <c r="EB1031" s="138">
        <v>3</v>
      </c>
      <c r="EC1031" s="138">
        <v>10</v>
      </c>
      <c r="ED1031" s="138">
        <v>33</v>
      </c>
      <c r="EE1031" s="138">
        <v>61</v>
      </c>
      <c r="EF1031" s="138">
        <v>46</v>
      </c>
      <c r="EG1031" s="138">
        <v>2</v>
      </c>
      <c r="EH1031" s="138"/>
      <c r="EI1031" s="138"/>
      <c r="EJ1031" s="138"/>
      <c r="EK1031" s="138"/>
      <c r="EL1031" s="138"/>
      <c r="EM1031" s="138"/>
      <c r="EN1031" s="138"/>
      <c r="EO1031" s="138"/>
      <c r="EP1031" s="138"/>
      <c r="EQ1031" s="138"/>
      <c r="ER1031" s="138"/>
      <c r="ES1031" s="138"/>
      <c r="ET1031" s="138">
        <v>83</v>
      </c>
      <c r="EU1031" s="138">
        <v>138</v>
      </c>
      <c r="EV1031" s="138">
        <v>59</v>
      </c>
      <c r="EW1031" s="138">
        <v>573</v>
      </c>
      <c r="EX1031" s="138">
        <v>1633</v>
      </c>
      <c r="EY1031" s="138">
        <v>85</v>
      </c>
      <c r="EZ1031" s="138">
        <v>17</v>
      </c>
      <c r="FA1031" s="138">
        <v>70</v>
      </c>
      <c r="FB1031" s="138">
        <v>227</v>
      </c>
      <c r="FC1031" s="138">
        <v>485</v>
      </c>
      <c r="FD1031" s="138">
        <v>638</v>
      </c>
      <c r="FE1031" s="138">
        <v>27</v>
      </c>
      <c r="FF1031" s="138"/>
      <c r="FG1031" s="138"/>
      <c r="FH1031" s="138"/>
      <c r="FI1031" s="138"/>
      <c r="FJ1031" s="138"/>
      <c r="FK1031" s="138"/>
      <c r="FL1031" s="86">
        <f t="shared" si="813"/>
        <v>913.09999999999945</v>
      </c>
      <c r="FM1031" s="138">
        <v>64</v>
      </c>
      <c r="FN1031" s="138">
        <v>8</v>
      </c>
      <c r="FO1031" s="138">
        <v>5120</v>
      </c>
      <c r="FP1031" s="138">
        <v>9600000</v>
      </c>
      <c r="FQ1031" s="142">
        <v>0.43959191737695058</v>
      </c>
      <c r="FR1031" s="142">
        <v>0.3194139721508451</v>
      </c>
      <c r="FS1031" s="142">
        <v>0.50807509171377208</v>
      </c>
      <c r="FT1031" s="138" t="s">
        <v>1359</v>
      </c>
      <c r="FU1031" s="138" t="s">
        <v>1347</v>
      </c>
      <c r="FV1031" s="138" t="s">
        <v>1397</v>
      </c>
      <c r="FW1031" s="138" t="s">
        <v>1396</v>
      </c>
      <c r="FX1031" s="138" t="s">
        <v>1388</v>
      </c>
      <c r="FY1031" s="138" t="s">
        <v>1398</v>
      </c>
      <c r="FZ1031" s="138" t="s">
        <v>1370</v>
      </c>
      <c r="GA1031" s="138" t="s">
        <v>1351</v>
      </c>
      <c r="GB1031" s="138"/>
      <c r="GC1031" s="143"/>
      <c r="GD1031" s="143"/>
      <c r="GE1031" s="143"/>
      <c r="GF1031" s="143"/>
      <c r="GG1031" s="143"/>
      <c r="GH1031" s="143"/>
      <c r="GI1031" s="143"/>
      <c r="GJ1031" s="143"/>
    </row>
    <row r="1032" spans="1:192" hidden="1" x14ac:dyDescent="0.25">
      <c r="A1032" s="144" t="s">
        <v>555</v>
      </c>
      <c r="B1032" s="144" t="s">
        <v>555</v>
      </c>
      <c r="C1032" s="144" t="s">
        <v>555</v>
      </c>
      <c r="D1032" s="133">
        <v>24.681269347574126</v>
      </c>
      <c r="E1032" s="133">
        <v>34.477850148815939</v>
      </c>
      <c r="F1032" s="133">
        <v>44.479284251013837</v>
      </c>
      <c r="G1032" s="136">
        <v>837</v>
      </c>
      <c r="H1032" s="136">
        <v>5347</v>
      </c>
      <c r="I1032" s="136">
        <v>10876</v>
      </c>
      <c r="J1032" s="136">
        <v>17060</v>
      </c>
      <c r="K1032" s="136">
        <v>1019</v>
      </c>
      <c r="L1032" s="136">
        <v>5024</v>
      </c>
      <c r="M1032" s="136">
        <v>12377</v>
      </c>
      <c r="N1032" s="136">
        <v>18420</v>
      </c>
      <c r="O1032" s="136">
        <v>666</v>
      </c>
      <c r="P1032" s="138">
        <v>2853</v>
      </c>
      <c r="Q1032" s="136">
        <v>1360</v>
      </c>
      <c r="R1032" s="95">
        <f t="shared" si="804"/>
        <v>7.9718640093786639E-2</v>
      </c>
      <c r="S1032" s="136">
        <v>17114</v>
      </c>
      <c r="T1032" s="136">
        <v>21985</v>
      </c>
      <c r="U1032" s="136">
        <v>16997</v>
      </c>
      <c r="V1032" s="136">
        <v>22528</v>
      </c>
      <c r="W1032" s="136">
        <v>38982</v>
      </c>
      <c r="X1032" s="136">
        <v>56096</v>
      </c>
      <c r="Y1032" s="137">
        <f t="shared" si="799"/>
        <v>5.9541895524132293</v>
      </c>
      <c r="Z1032" s="137">
        <f t="shared" si="800"/>
        <v>22.851944507618832</v>
      </c>
      <c r="AA1032" s="137">
        <f t="shared" si="801"/>
        <v>59.951756192269222</v>
      </c>
      <c r="AB1032" s="137">
        <f t="shared" si="802"/>
        <v>39.028269457698421</v>
      </c>
      <c r="AC1032" s="137">
        <f t="shared" si="803"/>
        <v>28.937892184826016</v>
      </c>
      <c r="AD1032" s="138">
        <v>23768</v>
      </c>
      <c r="AE1032" s="138">
        <v>6807</v>
      </c>
      <c r="AF1032" s="126">
        <v>22365</v>
      </c>
      <c r="AG1032" s="126">
        <v>17485</v>
      </c>
      <c r="AH1032" s="126">
        <v>22315</v>
      </c>
      <c r="AI1032" s="126">
        <v>16566</v>
      </c>
      <c r="AJ1032" s="126">
        <v>5562</v>
      </c>
      <c r="AK1032" s="126">
        <v>4822</v>
      </c>
      <c r="AL1032" s="136">
        <v>427</v>
      </c>
      <c r="AM1032" s="136">
        <v>1023</v>
      </c>
      <c r="AN1032" s="136">
        <v>1191</v>
      </c>
      <c r="AO1032" s="136">
        <v>6102</v>
      </c>
      <c r="AP1032" s="136">
        <v>12599</v>
      </c>
      <c r="AQ1032" s="136">
        <v>671</v>
      </c>
      <c r="AR1032" s="77">
        <f t="shared" si="805"/>
        <v>20563</v>
      </c>
      <c r="AS1032" s="138">
        <v>3458</v>
      </c>
      <c r="AT1032" s="138">
        <v>389</v>
      </c>
      <c r="AU1032" s="138">
        <v>1429</v>
      </c>
      <c r="AV1032" s="138">
        <v>30.328551924679516</v>
      </c>
      <c r="AW1032" s="138">
        <v>40.880600082203038</v>
      </c>
      <c r="AX1032" s="138">
        <v>59.269102990033218</v>
      </c>
      <c r="AY1032" s="141">
        <v>6.817011046877683</v>
      </c>
      <c r="AZ1032" s="141">
        <v>27.273946274527333</v>
      </c>
      <c r="BA1032" s="141">
        <v>64.997069564041297</v>
      </c>
      <c r="BB1032" s="141">
        <v>46.054226332091396</v>
      </c>
      <c r="BC1032" s="141">
        <v>35.00201531640468</v>
      </c>
      <c r="BD1032" s="82">
        <f t="shared" si="806"/>
        <v>7711</v>
      </c>
      <c r="BE1032" s="138">
        <v>422</v>
      </c>
      <c r="BF1032" s="138">
        <v>1214</v>
      </c>
      <c r="BG1032" s="138">
        <v>1106</v>
      </c>
      <c r="BH1032" s="138">
        <v>5569</v>
      </c>
      <c r="BI1032" s="138">
        <v>12951</v>
      </c>
      <c r="BJ1032" s="138">
        <v>988</v>
      </c>
      <c r="BK1032" s="77">
        <f t="shared" si="807"/>
        <v>20614</v>
      </c>
      <c r="BL1032" s="138">
        <v>339</v>
      </c>
      <c r="BM1032" s="138">
        <v>697</v>
      </c>
      <c r="BN1032" s="138">
        <v>905</v>
      </c>
      <c r="BO1032" s="138">
        <v>447</v>
      </c>
      <c r="BP1032" s="138">
        <v>3611</v>
      </c>
      <c r="BQ1032" s="138">
        <v>11219</v>
      </c>
      <c r="BR1032" s="138">
        <v>885</v>
      </c>
      <c r="BS1032" s="77">
        <f t="shared" si="808"/>
        <v>16162</v>
      </c>
      <c r="BT1032" s="138">
        <v>29</v>
      </c>
      <c r="BU1032" s="138">
        <v>116</v>
      </c>
      <c r="BV1032" s="138">
        <v>96</v>
      </c>
      <c r="BW1032" s="138">
        <v>123</v>
      </c>
      <c r="BX1032" s="138">
        <v>462</v>
      </c>
      <c r="BY1032" s="138">
        <v>798</v>
      </c>
      <c r="BZ1032" s="138">
        <v>71</v>
      </c>
      <c r="CA1032" s="77">
        <f t="shared" si="809"/>
        <v>1454</v>
      </c>
      <c r="CB1032" s="138">
        <v>43</v>
      </c>
      <c r="CC1032" s="138">
        <v>119</v>
      </c>
      <c r="CD1032" s="138">
        <v>114</v>
      </c>
      <c r="CE1032" s="138">
        <v>513</v>
      </c>
      <c r="CF1032" s="138">
        <v>661</v>
      </c>
      <c r="CG1032" s="138">
        <v>339</v>
      </c>
      <c r="CH1032" s="138">
        <v>12</v>
      </c>
      <c r="CI1032" s="77">
        <f t="shared" si="810"/>
        <v>1525</v>
      </c>
      <c r="CJ1032" s="138"/>
      <c r="CK1032" s="138"/>
      <c r="CL1032" s="138"/>
      <c r="CM1032" s="138"/>
      <c r="CN1032" s="138"/>
      <c r="CO1032" s="138"/>
      <c r="CP1032" s="77">
        <f t="shared" si="811"/>
        <v>0</v>
      </c>
      <c r="CQ1032" s="138">
        <v>11</v>
      </c>
      <c r="CR1032" s="138">
        <v>91</v>
      </c>
      <c r="CS1032" s="138">
        <v>99</v>
      </c>
      <c r="CT1032" s="138">
        <v>23</v>
      </c>
      <c r="CU1032" s="138">
        <v>835</v>
      </c>
      <c r="CV1032" s="138">
        <v>595</v>
      </c>
      <c r="CW1032" s="138">
        <v>20</v>
      </c>
      <c r="CX1032" s="77">
        <f t="shared" si="812"/>
        <v>1473</v>
      </c>
      <c r="CY1032" s="138">
        <v>11</v>
      </c>
      <c r="CZ1032" s="138">
        <v>99</v>
      </c>
      <c r="DA1032" s="138">
        <v>23</v>
      </c>
      <c r="DB1032" s="138">
        <v>835</v>
      </c>
      <c r="DC1032" s="138">
        <v>595</v>
      </c>
      <c r="DD1032" s="138">
        <v>20</v>
      </c>
      <c r="DE1032" s="138"/>
      <c r="DF1032" s="138"/>
      <c r="DG1032" s="138"/>
      <c r="DH1032" s="138"/>
      <c r="DI1032" s="138"/>
      <c r="DJ1032" s="138"/>
      <c r="DK1032" s="138"/>
      <c r="DL1032" s="138"/>
      <c r="DM1032" s="138"/>
      <c r="DN1032" s="138"/>
      <c r="DO1032" s="138"/>
      <c r="DP1032" s="138">
        <v>5</v>
      </c>
      <c r="DQ1032" s="138">
        <v>14</v>
      </c>
      <c r="DR1032" s="138">
        <v>31</v>
      </c>
      <c r="DS1032" s="138">
        <v>76</v>
      </c>
      <c r="DT1032" s="138">
        <v>128</v>
      </c>
      <c r="DU1032" s="138">
        <v>10</v>
      </c>
      <c r="DV1032" s="138">
        <v>15</v>
      </c>
      <c r="DW1032" s="138">
        <v>40</v>
      </c>
      <c r="DX1032" s="138">
        <v>11</v>
      </c>
      <c r="DY1032" s="138">
        <v>113</v>
      </c>
      <c r="DZ1032" s="138">
        <v>465</v>
      </c>
      <c r="EA1032" s="138">
        <v>44</v>
      </c>
      <c r="EB1032" s="138">
        <v>14</v>
      </c>
      <c r="EC1032" s="138">
        <v>56</v>
      </c>
      <c r="ED1032" s="138">
        <v>112</v>
      </c>
      <c r="EE1032" s="138">
        <v>349</v>
      </c>
      <c r="EF1032" s="138">
        <v>333</v>
      </c>
      <c r="EG1032" s="138">
        <v>27</v>
      </c>
      <c r="EH1032" s="138"/>
      <c r="EI1032" s="138"/>
      <c r="EJ1032" s="138"/>
      <c r="EK1032" s="138"/>
      <c r="EL1032" s="138"/>
      <c r="EM1032" s="138"/>
      <c r="EN1032" s="138"/>
      <c r="EO1032" s="138"/>
      <c r="EP1032" s="138"/>
      <c r="EQ1032" s="138"/>
      <c r="ER1032" s="138"/>
      <c r="ES1032" s="138"/>
      <c r="ET1032" s="138">
        <v>281</v>
      </c>
      <c r="EU1032" s="138">
        <v>509</v>
      </c>
      <c r="EV1032" s="138">
        <v>101</v>
      </c>
      <c r="EW1032" s="138">
        <v>1459</v>
      </c>
      <c r="EX1032" s="138">
        <v>6586</v>
      </c>
      <c r="EY1032" s="138">
        <v>483</v>
      </c>
      <c r="EZ1032" s="138">
        <v>53</v>
      </c>
      <c r="FA1032" s="138">
        <v>382</v>
      </c>
      <c r="FB1032" s="138">
        <v>315</v>
      </c>
      <c r="FC1032" s="138">
        <v>2076</v>
      </c>
      <c r="FD1032" s="138">
        <v>4505</v>
      </c>
      <c r="FE1032" s="138">
        <v>392</v>
      </c>
      <c r="FF1032" s="138"/>
      <c r="FG1032" s="138"/>
      <c r="FH1032" s="138"/>
      <c r="FI1032" s="138"/>
      <c r="FJ1032" s="138"/>
      <c r="FK1032" s="138"/>
      <c r="FL1032" s="86">
        <f t="shared" si="813"/>
        <v>7455.6999999999971</v>
      </c>
      <c r="FM1032" s="138">
        <v>597</v>
      </c>
      <c r="FN1032" s="138">
        <v>112</v>
      </c>
      <c r="FO1032" s="138">
        <v>47760</v>
      </c>
      <c r="FP1032" s="138">
        <v>134400000</v>
      </c>
      <c r="FQ1032" s="142">
        <v>0.41816106876387055</v>
      </c>
      <c r="FR1032" s="142">
        <v>0.33576270368681965</v>
      </c>
      <c r="FS1032" s="142">
        <v>0.4612885674427144</v>
      </c>
      <c r="FT1032" s="138" t="s">
        <v>1347</v>
      </c>
      <c r="FU1032" s="138" t="s">
        <v>1377</v>
      </c>
      <c r="FV1032" s="138" t="s">
        <v>1389</v>
      </c>
      <c r="FW1032" s="138" t="s">
        <v>1399</v>
      </c>
      <c r="FX1032" s="138" t="s">
        <v>1399</v>
      </c>
      <c r="FY1032" s="138" t="s">
        <v>1331</v>
      </c>
      <c r="FZ1032" s="138" t="s">
        <v>1339</v>
      </c>
      <c r="GA1032" s="138" t="s">
        <v>1339</v>
      </c>
      <c r="GB1032" s="138"/>
      <c r="GC1032" s="143"/>
      <c r="GD1032" s="143"/>
      <c r="GE1032" s="143"/>
      <c r="GF1032" s="143"/>
      <c r="GG1032" s="143"/>
      <c r="GH1032" s="143"/>
      <c r="GI1032" s="143"/>
      <c r="GJ1032" s="143"/>
    </row>
    <row r="1033" spans="1:192" hidden="1" x14ac:dyDescent="0.25">
      <c r="A1033" s="144" t="s">
        <v>571</v>
      </c>
      <c r="B1033" s="144" t="s">
        <v>571</v>
      </c>
      <c r="C1033" s="144" t="s">
        <v>571</v>
      </c>
      <c r="D1033" s="133">
        <v>29.529827169671062</v>
      </c>
      <c r="E1033" s="133">
        <v>40.607546655768964</v>
      </c>
      <c r="F1033" s="133">
        <v>52.571880770245315</v>
      </c>
      <c r="G1033" s="136">
        <v>197</v>
      </c>
      <c r="H1033" s="136">
        <v>988</v>
      </c>
      <c r="I1033" s="136">
        <v>2037</v>
      </c>
      <c r="J1033" s="136">
        <v>3222</v>
      </c>
      <c r="K1033" s="136">
        <v>228</v>
      </c>
      <c r="L1033" s="136">
        <v>932</v>
      </c>
      <c r="M1033" s="136">
        <v>2229</v>
      </c>
      <c r="N1033" s="136">
        <v>3389</v>
      </c>
      <c r="O1033" s="136">
        <v>103</v>
      </c>
      <c r="P1033" s="138">
        <v>537</v>
      </c>
      <c r="Q1033" s="136">
        <v>167</v>
      </c>
      <c r="R1033" s="95">
        <f t="shared" si="804"/>
        <v>5.1831160769708257E-2</v>
      </c>
      <c r="S1033" s="136">
        <v>2480</v>
      </c>
      <c r="T1033" s="136">
        <v>3310</v>
      </c>
      <c r="U1033" s="136">
        <v>2568</v>
      </c>
      <c r="V1033" s="136">
        <v>3426</v>
      </c>
      <c r="W1033" s="136">
        <v>5878</v>
      </c>
      <c r="X1033" s="136">
        <v>8358</v>
      </c>
      <c r="Y1033" s="137">
        <f t="shared" si="799"/>
        <v>9.193548387096774</v>
      </c>
      <c r="Z1033" s="137">
        <f t="shared" si="800"/>
        <v>28.157099697885197</v>
      </c>
      <c r="AA1033" s="137">
        <f t="shared" si="801"/>
        <v>69.898753894080997</v>
      </c>
      <c r="AB1033" s="137">
        <f t="shared" si="802"/>
        <v>46.393331064988089</v>
      </c>
      <c r="AC1033" s="137">
        <f t="shared" si="803"/>
        <v>35.355348169418519</v>
      </c>
      <c r="AD1033" s="138">
        <v>3151</v>
      </c>
      <c r="AE1033" s="138">
        <v>773</v>
      </c>
      <c r="AF1033" s="126">
        <v>3130</v>
      </c>
      <c r="AG1033" s="126">
        <v>2471</v>
      </c>
      <c r="AH1033" s="126">
        <v>3151</v>
      </c>
      <c r="AI1033" s="126">
        <v>2453</v>
      </c>
      <c r="AJ1033" s="126">
        <v>849</v>
      </c>
      <c r="AK1033" s="126">
        <v>700</v>
      </c>
      <c r="AL1033" s="136">
        <v>93</v>
      </c>
      <c r="AM1033" s="136">
        <v>207</v>
      </c>
      <c r="AN1033" s="136">
        <v>231</v>
      </c>
      <c r="AO1033" s="136">
        <v>1004</v>
      </c>
      <c r="AP1033" s="136">
        <v>2105</v>
      </c>
      <c r="AQ1033" s="136">
        <v>97</v>
      </c>
      <c r="AR1033" s="77">
        <f t="shared" si="805"/>
        <v>3437</v>
      </c>
      <c r="AS1033" s="138">
        <v>612</v>
      </c>
      <c r="AT1033" s="138">
        <v>62</v>
      </c>
      <c r="AU1033" s="138">
        <v>254</v>
      </c>
      <c r="AV1033" s="138">
        <v>34.919653893695923</v>
      </c>
      <c r="AW1033" s="138">
        <v>46.033717834960072</v>
      </c>
      <c r="AX1033" s="138">
        <v>65.137238836542394</v>
      </c>
      <c r="AY1033" s="141">
        <v>9.4093686354378807</v>
      </c>
      <c r="AZ1033" s="141">
        <v>31.43393863494051</v>
      </c>
      <c r="BA1033" s="141">
        <v>72.355050806933647</v>
      </c>
      <c r="BB1033" s="141">
        <v>52.37003058103975</v>
      </c>
      <c r="BC1033" s="141">
        <v>40.644802668148969</v>
      </c>
      <c r="BD1033" s="82">
        <f t="shared" si="806"/>
        <v>881</v>
      </c>
      <c r="BE1033" s="138">
        <v>95</v>
      </c>
      <c r="BF1033" s="138">
        <v>236</v>
      </c>
      <c r="BG1033" s="138">
        <v>239</v>
      </c>
      <c r="BH1033" s="138">
        <v>929</v>
      </c>
      <c r="BI1033" s="138">
        <v>2169</v>
      </c>
      <c r="BJ1033" s="138">
        <v>151</v>
      </c>
      <c r="BK1033" s="77">
        <f t="shared" si="807"/>
        <v>3488</v>
      </c>
      <c r="BL1033" s="138">
        <v>78</v>
      </c>
      <c r="BM1033" s="138">
        <v>153</v>
      </c>
      <c r="BN1033" s="138">
        <v>185</v>
      </c>
      <c r="BO1033" s="138">
        <v>122</v>
      </c>
      <c r="BP1033" s="138">
        <v>706</v>
      </c>
      <c r="BQ1033" s="138">
        <v>1889</v>
      </c>
      <c r="BR1033" s="138">
        <v>134</v>
      </c>
      <c r="BS1033" s="77">
        <f t="shared" si="808"/>
        <v>2851</v>
      </c>
      <c r="BT1033" s="138">
        <v>10</v>
      </c>
      <c r="BU1033" s="138">
        <v>39</v>
      </c>
      <c r="BV1033" s="138">
        <v>34</v>
      </c>
      <c r="BW1033" s="138">
        <v>61</v>
      </c>
      <c r="BX1033" s="138">
        <v>156</v>
      </c>
      <c r="BY1033" s="138">
        <v>239</v>
      </c>
      <c r="BZ1033" s="138">
        <v>15</v>
      </c>
      <c r="CA1033" s="77">
        <f t="shared" si="809"/>
        <v>471</v>
      </c>
      <c r="CB1033" s="138">
        <v>6</v>
      </c>
      <c r="CC1033" s="138">
        <v>13</v>
      </c>
      <c r="CD1033" s="138">
        <v>15</v>
      </c>
      <c r="CE1033" s="138">
        <v>56</v>
      </c>
      <c r="CF1033" s="138">
        <v>53</v>
      </c>
      <c r="CG1033" s="138">
        <v>31</v>
      </c>
      <c r="CH1033" s="138">
        <v>2</v>
      </c>
      <c r="CI1033" s="77">
        <f t="shared" si="810"/>
        <v>142</v>
      </c>
      <c r="CJ1033" s="138"/>
      <c r="CK1033" s="138"/>
      <c r="CL1033" s="138"/>
      <c r="CM1033" s="138"/>
      <c r="CN1033" s="138"/>
      <c r="CO1033" s="138"/>
      <c r="CP1033" s="77">
        <f t="shared" si="811"/>
        <v>0</v>
      </c>
      <c r="CQ1033" s="138">
        <v>1</v>
      </c>
      <c r="CR1033" s="138">
        <v>2</v>
      </c>
      <c r="CS1033" s="138">
        <v>2</v>
      </c>
      <c r="CT1033" s="138">
        <v>0</v>
      </c>
      <c r="CU1033" s="138">
        <v>14</v>
      </c>
      <c r="CV1033" s="138">
        <v>10</v>
      </c>
      <c r="CW1033" s="138">
        <v>0</v>
      </c>
      <c r="CX1033" s="77">
        <f t="shared" si="812"/>
        <v>24</v>
      </c>
      <c r="CY1033" s="138">
        <v>1</v>
      </c>
      <c r="CZ1033" s="138">
        <v>2</v>
      </c>
      <c r="DA1033" s="138">
        <v>0</v>
      </c>
      <c r="DB1033" s="138">
        <v>14</v>
      </c>
      <c r="DC1033" s="138">
        <v>10</v>
      </c>
      <c r="DD1033" s="138">
        <v>0</v>
      </c>
      <c r="DE1033" s="138"/>
      <c r="DF1033" s="138"/>
      <c r="DG1033" s="138"/>
      <c r="DH1033" s="138"/>
      <c r="DI1033" s="138"/>
      <c r="DJ1033" s="138"/>
      <c r="DK1033" s="138"/>
      <c r="DL1033" s="138"/>
      <c r="DM1033" s="138"/>
      <c r="DN1033" s="138"/>
      <c r="DO1033" s="138"/>
      <c r="DP1033" s="138">
        <v>1</v>
      </c>
      <c r="DQ1033" s="138">
        <v>1</v>
      </c>
      <c r="DR1033" s="138">
        <v>0</v>
      </c>
      <c r="DS1033" s="138">
        <v>2</v>
      </c>
      <c r="DT1033" s="138">
        <v>4</v>
      </c>
      <c r="DU1033" s="138">
        <v>1</v>
      </c>
      <c r="DV1033" s="138">
        <v>5</v>
      </c>
      <c r="DW1033" s="138">
        <v>8</v>
      </c>
      <c r="DX1033" s="138">
        <v>1</v>
      </c>
      <c r="DY1033" s="138">
        <v>24</v>
      </c>
      <c r="DZ1033" s="138">
        <v>65</v>
      </c>
      <c r="EA1033" s="138">
        <v>8</v>
      </c>
      <c r="EB1033" s="138">
        <v>5</v>
      </c>
      <c r="EC1033" s="138">
        <v>26</v>
      </c>
      <c r="ED1033" s="138">
        <v>60</v>
      </c>
      <c r="EE1033" s="138">
        <v>132</v>
      </c>
      <c r="EF1033" s="138">
        <v>174</v>
      </c>
      <c r="EG1033" s="138">
        <v>7</v>
      </c>
      <c r="EH1033" s="138">
        <v>3</v>
      </c>
      <c r="EI1033" s="138">
        <v>3</v>
      </c>
      <c r="EJ1033" s="138">
        <v>2</v>
      </c>
      <c r="EK1033" s="138">
        <v>6</v>
      </c>
      <c r="EL1033" s="138">
        <v>11</v>
      </c>
      <c r="EM1033" s="138">
        <v>4</v>
      </c>
      <c r="EN1033" s="138"/>
      <c r="EO1033" s="138"/>
      <c r="EP1033" s="138"/>
      <c r="EQ1033" s="138"/>
      <c r="ER1033" s="138"/>
      <c r="ES1033" s="138"/>
      <c r="ET1033" s="138">
        <v>60</v>
      </c>
      <c r="EU1033" s="138">
        <v>113</v>
      </c>
      <c r="EV1033" s="138">
        <v>27</v>
      </c>
      <c r="EW1033" s="138">
        <v>310</v>
      </c>
      <c r="EX1033" s="138">
        <v>1272</v>
      </c>
      <c r="EY1033" s="138">
        <v>87</v>
      </c>
      <c r="EZ1033" s="138">
        <v>14</v>
      </c>
      <c r="FA1033" s="138">
        <v>68</v>
      </c>
      <c r="FB1033" s="138">
        <v>93</v>
      </c>
      <c r="FC1033" s="138">
        <v>388</v>
      </c>
      <c r="FD1033" s="138">
        <v>602</v>
      </c>
      <c r="FE1033" s="138">
        <v>42</v>
      </c>
      <c r="FF1033" s="138"/>
      <c r="FG1033" s="138"/>
      <c r="FH1033" s="138"/>
      <c r="FI1033" s="138"/>
      <c r="FJ1033" s="138"/>
      <c r="FK1033" s="138"/>
      <c r="FL1033" s="86">
        <f t="shared" si="813"/>
        <v>654.79999999999973</v>
      </c>
      <c r="FM1033" s="138">
        <v>65</v>
      </c>
      <c r="FN1033" s="138">
        <v>11</v>
      </c>
      <c r="FO1033" s="138">
        <v>5200</v>
      </c>
      <c r="FP1033" s="138">
        <v>13200000</v>
      </c>
      <c r="FQ1033" s="142">
        <v>0.37639825775525249</v>
      </c>
      <c r="FR1033" s="142">
        <v>0.2896625108869938</v>
      </c>
      <c r="FS1033" s="142">
        <v>0.37630706276510523</v>
      </c>
      <c r="FT1033" s="138" t="s">
        <v>1350</v>
      </c>
      <c r="FU1033" s="138" t="s">
        <v>1350</v>
      </c>
      <c r="FV1033" s="138" t="s">
        <v>1348</v>
      </c>
      <c r="FW1033" s="138" t="s">
        <v>1335</v>
      </c>
      <c r="FX1033" s="138" t="s">
        <v>1335</v>
      </c>
      <c r="FY1033" s="138" t="s">
        <v>1391</v>
      </c>
      <c r="FZ1033" s="138" t="s">
        <v>1398</v>
      </c>
      <c r="GA1033" s="138" t="s">
        <v>1345</v>
      </c>
      <c r="GB1033" s="138"/>
      <c r="GC1033" s="143"/>
      <c r="GD1033" s="143"/>
      <c r="GE1033" s="143"/>
      <c r="GF1033" s="143"/>
      <c r="GG1033" s="143"/>
      <c r="GH1033" s="143"/>
      <c r="GI1033" s="143"/>
      <c r="GJ1033" s="143"/>
    </row>
    <row r="1034" spans="1:192" hidden="1" x14ac:dyDescent="0.25">
      <c r="A1034" s="144" t="s">
        <v>580</v>
      </c>
      <c r="B1034" s="144" t="s">
        <v>580</v>
      </c>
      <c r="C1034" s="144" t="s">
        <v>580</v>
      </c>
      <c r="D1034" s="133">
        <v>38.279692395328965</v>
      </c>
      <c r="E1034" s="133">
        <v>51.97443181818182</v>
      </c>
      <c r="F1034" s="133">
        <v>66.648091390359426</v>
      </c>
      <c r="G1034" s="136">
        <v>373</v>
      </c>
      <c r="H1034" s="136">
        <v>1267</v>
      </c>
      <c r="I1034" s="136">
        <v>2458</v>
      </c>
      <c r="J1034" s="136">
        <v>4098</v>
      </c>
      <c r="K1034" s="136">
        <v>461</v>
      </c>
      <c r="L1034" s="136">
        <v>1379</v>
      </c>
      <c r="M1034" s="136">
        <v>2689</v>
      </c>
      <c r="N1034" s="136">
        <v>4529</v>
      </c>
      <c r="O1034" s="136">
        <v>81</v>
      </c>
      <c r="P1034" s="138">
        <v>739</v>
      </c>
      <c r="Q1034" s="136">
        <v>431</v>
      </c>
      <c r="R1034" s="95">
        <f t="shared" si="804"/>
        <v>0.10517325524646169</v>
      </c>
      <c r="S1034" s="136">
        <v>2544</v>
      </c>
      <c r="T1034" s="136">
        <v>3476</v>
      </c>
      <c r="U1034" s="136">
        <v>2607</v>
      </c>
      <c r="V1034" s="136">
        <v>3484</v>
      </c>
      <c r="W1034" s="136">
        <v>6083</v>
      </c>
      <c r="X1034" s="136">
        <v>8627</v>
      </c>
      <c r="Y1034" s="137">
        <f t="shared" si="799"/>
        <v>18.121069182389938</v>
      </c>
      <c r="Z1034" s="137">
        <f t="shared" si="800"/>
        <v>39.672036823935557</v>
      </c>
      <c r="AA1034" s="137">
        <f t="shared" si="801"/>
        <v>77.905638665132344</v>
      </c>
      <c r="AB1034" s="137">
        <f t="shared" si="802"/>
        <v>56.057866184448471</v>
      </c>
      <c r="AC1034" s="137">
        <f t="shared" si="803"/>
        <v>44.870754607627219</v>
      </c>
      <c r="AD1034" s="138">
        <v>2673</v>
      </c>
      <c r="AE1034" s="138">
        <v>576</v>
      </c>
      <c r="AF1034" s="126">
        <v>3442</v>
      </c>
      <c r="AG1034" s="126">
        <v>2780</v>
      </c>
      <c r="AH1034" s="126">
        <v>3357</v>
      </c>
      <c r="AI1034" s="126">
        <v>2633</v>
      </c>
      <c r="AJ1034" s="126">
        <v>897</v>
      </c>
      <c r="AK1034" s="126">
        <v>772</v>
      </c>
      <c r="AL1034" s="136">
        <v>116</v>
      </c>
      <c r="AM1034" s="136">
        <v>206</v>
      </c>
      <c r="AN1034" s="136">
        <v>551</v>
      </c>
      <c r="AO1034" s="136">
        <v>1417</v>
      </c>
      <c r="AP1034" s="136">
        <v>2606</v>
      </c>
      <c r="AQ1034" s="136">
        <v>147</v>
      </c>
      <c r="AR1034" s="77">
        <f t="shared" si="805"/>
        <v>4721</v>
      </c>
      <c r="AS1034" s="138">
        <v>793</v>
      </c>
      <c r="AT1034" s="138">
        <v>54</v>
      </c>
      <c r="AU1034" s="138">
        <v>186</v>
      </c>
      <c r="AV1034" s="138">
        <v>45.107946715663758</v>
      </c>
      <c r="AW1034" s="138">
        <v>56.83271625715247</v>
      </c>
      <c r="AX1034" s="138">
        <v>74.923547400611625</v>
      </c>
      <c r="AY1034" s="141">
        <v>19.920462762111352</v>
      </c>
      <c r="AZ1034" s="141">
        <v>42.603728202044501</v>
      </c>
      <c r="BA1034" s="141">
        <v>81.128848346636261</v>
      </c>
      <c r="BB1034" s="141">
        <v>62.379280070237051</v>
      </c>
      <c r="BC1034" s="141">
        <v>50.145833333333336</v>
      </c>
      <c r="BD1034" s="82">
        <f t="shared" si="806"/>
        <v>684</v>
      </c>
      <c r="BE1034" s="138">
        <v>117</v>
      </c>
      <c r="BF1034" s="138">
        <v>265</v>
      </c>
      <c r="BG1034" s="138">
        <v>496</v>
      </c>
      <c r="BH1034" s="138">
        <v>1381</v>
      </c>
      <c r="BI1034" s="138">
        <v>2679</v>
      </c>
      <c r="BJ1034" s="138">
        <v>237</v>
      </c>
      <c r="BK1034" s="77">
        <f t="shared" si="807"/>
        <v>4793</v>
      </c>
      <c r="BL1034" s="138">
        <v>104</v>
      </c>
      <c r="BM1034" s="138">
        <v>177</v>
      </c>
      <c r="BN1034" s="138">
        <v>234</v>
      </c>
      <c r="BO1034" s="138">
        <v>421</v>
      </c>
      <c r="BP1034" s="138">
        <v>1229</v>
      </c>
      <c r="BQ1034" s="138">
        <v>2547</v>
      </c>
      <c r="BR1034" s="138">
        <v>224</v>
      </c>
      <c r="BS1034" s="77">
        <f t="shared" si="808"/>
        <v>4421</v>
      </c>
      <c r="BT1034" s="138">
        <v>5</v>
      </c>
      <c r="BU1034" s="138">
        <v>14</v>
      </c>
      <c r="BV1034" s="138">
        <v>14</v>
      </c>
      <c r="BW1034" s="138">
        <v>25</v>
      </c>
      <c r="BX1034" s="138">
        <v>64</v>
      </c>
      <c r="BY1034" s="138">
        <v>76</v>
      </c>
      <c r="BZ1034" s="138">
        <v>9</v>
      </c>
      <c r="CA1034" s="77">
        <f t="shared" si="809"/>
        <v>174</v>
      </c>
      <c r="CB1034" s="138">
        <v>8</v>
      </c>
      <c r="CC1034" s="138">
        <v>15</v>
      </c>
      <c r="CD1034" s="138">
        <v>17</v>
      </c>
      <c r="CE1034" s="138">
        <v>50</v>
      </c>
      <c r="CF1034" s="138">
        <v>88</v>
      </c>
      <c r="CG1034" s="138">
        <v>56</v>
      </c>
      <c r="CH1034" s="138">
        <v>4</v>
      </c>
      <c r="CI1034" s="77">
        <f t="shared" si="810"/>
        <v>198</v>
      </c>
      <c r="CJ1034" s="138"/>
      <c r="CK1034" s="138"/>
      <c r="CL1034" s="138"/>
      <c r="CM1034" s="138"/>
      <c r="CN1034" s="138"/>
      <c r="CO1034" s="138"/>
      <c r="CP1034" s="77">
        <f t="shared" si="811"/>
        <v>0</v>
      </c>
      <c r="CQ1034" s="138">
        <v>0</v>
      </c>
      <c r="CR1034" s="138"/>
      <c r="CS1034" s="138">
        <v>0</v>
      </c>
      <c r="CT1034" s="138">
        <v>0</v>
      </c>
      <c r="CU1034" s="138">
        <v>0</v>
      </c>
      <c r="CV1034" s="138">
        <v>0</v>
      </c>
      <c r="CW1034" s="138">
        <v>0</v>
      </c>
      <c r="CX1034" s="77">
        <f t="shared" si="812"/>
        <v>0</v>
      </c>
      <c r="CY1034" s="138"/>
      <c r="CZ1034" s="138"/>
      <c r="DA1034" s="138"/>
      <c r="DB1034" s="138"/>
      <c r="DC1034" s="138"/>
      <c r="DD1034" s="138"/>
      <c r="DE1034" s="138"/>
      <c r="DF1034" s="138"/>
      <c r="DG1034" s="138"/>
      <c r="DH1034" s="138"/>
      <c r="DI1034" s="138"/>
      <c r="DJ1034" s="138"/>
      <c r="DK1034" s="138"/>
      <c r="DL1034" s="138"/>
      <c r="DM1034" s="138"/>
      <c r="DN1034" s="138"/>
      <c r="DO1034" s="138"/>
      <c r="DP1034" s="138">
        <v>2</v>
      </c>
      <c r="DQ1034" s="138">
        <v>4</v>
      </c>
      <c r="DR1034" s="138">
        <v>11</v>
      </c>
      <c r="DS1034" s="138">
        <v>33</v>
      </c>
      <c r="DT1034" s="138">
        <v>3</v>
      </c>
      <c r="DU1034" s="138">
        <v>0</v>
      </c>
      <c r="DV1034" s="138">
        <v>3</v>
      </c>
      <c r="DW1034" s="138">
        <v>7</v>
      </c>
      <c r="DX1034" s="138">
        <v>7</v>
      </c>
      <c r="DY1034" s="138">
        <v>36</v>
      </c>
      <c r="DZ1034" s="138">
        <v>51</v>
      </c>
      <c r="EA1034" s="138">
        <v>8</v>
      </c>
      <c r="EB1034" s="138">
        <v>2</v>
      </c>
      <c r="EC1034" s="138">
        <v>7</v>
      </c>
      <c r="ED1034" s="138">
        <v>18</v>
      </c>
      <c r="EE1034" s="138">
        <v>28</v>
      </c>
      <c r="EF1034" s="138">
        <v>25</v>
      </c>
      <c r="EG1034" s="138">
        <v>1</v>
      </c>
      <c r="EH1034" s="138">
        <v>1</v>
      </c>
      <c r="EI1034" s="138">
        <v>1</v>
      </c>
      <c r="EJ1034" s="138">
        <v>0</v>
      </c>
      <c r="EK1034" s="138">
        <v>3</v>
      </c>
      <c r="EL1034" s="138">
        <v>0</v>
      </c>
      <c r="EM1034" s="138">
        <v>0</v>
      </c>
      <c r="EN1034" s="138"/>
      <c r="EO1034" s="138"/>
      <c r="EP1034" s="138"/>
      <c r="EQ1034" s="138"/>
      <c r="ER1034" s="138"/>
      <c r="ES1034" s="138"/>
      <c r="ET1034" s="138">
        <v>88</v>
      </c>
      <c r="EU1034" s="138">
        <v>156</v>
      </c>
      <c r="EV1034" s="138">
        <v>45</v>
      </c>
      <c r="EW1034" s="138">
        <v>532</v>
      </c>
      <c r="EX1034" s="138">
        <v>2121</v>
      </c>
      <c r="EY1034" s="138">
        <v>196</v>
      </c>
      <c r="EZ1034" s="138">
        <v>13</v>
      </c>
      <c r="FA1034" s="138">
        <v>73</v>
      </c>
      <c r="FB1034" s="138">
        <v>365</v>
      </c>
      <c r="FC1034" s="138">
        <v>661</v>
      </c>
      <c r="FD1034" s="138">
        <v>423</v>
      </c>
      <c r="FE1034" s="138">
        <v>28</v>
      </c>
      <c r="FF1034" s="138"/>
      <c r="FG1034" s="138"/>
      <c r="FH1034" s="138"/>
      <c r="FI1034" s="138"/>
      <c r="FJ1034" s="138"/>
      <c r="FK1034" s="138"/>
      <c r="FL1034" s="86">
        <f t="shared" si="813"/>
        <v>0</v>
      </c>
      <c r="FM1034" s="138">
        <v>40</v>
      </c>
      <c r="FN1034" s="138">
        <v>5</v>
      </c>
      <c r="FO1034" s="138">
        <v>3200</v>
      </c>
      <c r="FP1034" s="138">
        <v>6000000</v>
      </c>
      <c r="FQ1034" s="142">
        <v>0.30998527405753978</v>
      </c>
      <c r="FR1034" s="142">
        <v>0.20019166902013891</v>
      </c>
      <c r="FS1034" s="142">
        <v>0.21727189262574234</v>
      </c>
      <c r="FT1034" s="138" t="s">
        <v>1338</v>
      </c>
      <c r="FU1034" s="138" t="s">
        <v>1331</v>
      </c>
      <c r="FV1034" s="138" t="s">
        <v>1357</v>
      </c>
      <c r="FW1034" s="138" t="s">
        <v>1346</v>
      </c>
      <c r="FX1034" s="138" t="s">
        <v>1364</v>
      </c>
      <c r="FY1034" s="138" t="s">
        <v>1326</v>
      </c>
      <c r="FZ1034" s="138" t="s">
        <v>1349</v>
      </c>
      <c r="GA1034" s="138" t="s">
        <v>1349</v>
      </c>
      <c r="GB1034" s="138"/>
      <c r="GC1034" s="143"/>
      <c r="GD1034" s="143"/>
      <c r="GE1034" s="143"/>
      <c r="GF1034" s="143"/>
      <c r="GG1034" s="143"/>
      <c r="GH1034" s="143"/>
      <c r="GI1034" s="143"/>
      <c r="GJ1034" s="143"/>
    </row>
    <row r="1035" spans="1:192" hidden="1" x14ac:dyDescent="0.25">
      <c r="A1035" s="144" t="s">
        <v>588</v>
      </c>
      <c r="B1035" s="144" t="s">
        <v>588</v>
      </c>
      <c r="C1035" s="144" t="s">
        <v>588</v>
      </c>
      <c r="D1035" s="133">
        <v>34.215046375815874</v>
      </c>
      <c r="E1035" s="133">
        <v>46.797695696374106</v>
      </c>
      <c r="F1035" s="133">
        <v>61.55591572123177</v>
      </c>
      <c r="G1035" s="136">
        <v>226</v>
      </c>
      <c r="H1035" s="136">
        <v>863</v>
      </c>
      <c r="I1035" s="136">
        <v>1971</v>
      </c>
      <c r="J1035" s="136">
        <v>3060</v>
      </c>
      <c r="K1035" s="136">
        <v>223</v>
      </c>
      <c r="L1035" s="136">
        <v>856</v>
      </c>
      <c r="M1035" s="136">
        <v>2098</v>
      </c>
      <c r="N1035" s="136">
        <v>3177</v>
      </c>
      <c r="O1035" s="136">
        <v>42</v>
      </c>
      <c r="P1035" s="138">
        <v>547</v>
      </c>
      <c r="Q1035" s="136">
        <v>117</v>
      </c>
      <c r="R1035" s="95">
        <f t="shared" si="804"/>
        <v>3.8235294117647062E-2</v>
      </c>
      <c r="S1035" s="136">
        <v>2142</v>
      </c>
      <c r="T1035" s="136">
        <v>2806</v>
      </c>
      <c r="U1035" s="136">
        <v>2110</v>
      </c>
      <c r="V1035" s="136">
        <v>2816</v>
      </c>
      <c r="W1035" s="136">
        <v>4916</v>
      </c>
      <c r="X1035" s="136">
        <v>7058</v>
      </c>
      <c r="Y1035" s="137">
        <f t="shared" si="799"/>
        <v>10.410830999066294</v>
      </c>
      <c r="Z1035" s="137">
        <f t="shared" si="800"/>
        <v>30.506058446186739</v>
      </c>
      <c r="AA1035" s="137">
        <f t="shared" si="801"/>
        <v>75.497630331753555</v>
      </c>
      <c r="AB1035" s="137">
        <f t="shared" si="802"/>
        <v>49.816924328722543</v>
      </c>
      <c r="AC1035" s="137">
        <f t="shared" si="803"/>
        <v>37.857750070841604</v>
      </c>
      <c r="AD1035" s="138">
        <v>2467</v>
      </c>
      <c r="AE1035" s="138">
        <v>517</v>
      </c>
      <c r="AF1035" s="126">
        <v>2791</v>
      </c>
      <c r="AG1035" s="126">
        <v>2178</v>
      </c>
      <c r="AH1035" s="126">
        <v>2783</v>
      </c>
      <c r="AI1035" s="126">
        <v>2103</v>
      </c>
      <c r="AJ1035" s="126">
        <v>700</v>
      </c>
      <c r="AK1035" s="126">
        <v>594</v>
      </c>
      <c r="AL1035" s="136">
        <v>86</v>
      </c>
      <c r="AM1035" s="136">
        <v>175</v>
      </c>
      <c r="AN1035" s="136">
        <v>232</v>
      </c>
      <c r="AO1035" s="136">
        <v>927</v>
      </c>
      <c r="AP1035" s="136">
        <v>2031</v>
      </c>
      <c r="AQ1035" s="136">
        <v>149</v>
      </c>
      <c r="AR1035" s="77">
        <f t="shared" si="805"/>
        <v>3339</v>
      </c>
      <c r="AS1035" s="138">
        <v>633</v>
      </c>
      <c r="AT1035" s="138">
        <v>47</v>
      </c>
      <c r="AU1035" s="138">
        <v>155</v>
      </c>
      <c r="AV1035" s="138">
        <v>38.112676056338032</v>
      </c>
      <c r="AW1035" s="138">
        <v>50.202922077922075</v>
      </c>
      <c r="AX1035" s="138">
        <v>73.80725190839695</v>
      </c>
      <c r="AY1035" s="141">
        <v>10.681399631675875</v>
      </c>
      <c r="AZ1035" s="141">
        <v>32.733050847457626</v>
      </c>
      <c r="BA1035" s="141">
        <v>77.913468248429865</v>
      </c>
      <c r="BB1035" s="141">
        <v>55.458055458055455</v>
      </c>
      <c r="BC1035" s="141">
        <v>43.100381194409145</v>
      </c>
      <c r="BD1035" s="82">
        <f t="shared" si="806"/>
        <v>570</v>
      </c>
      <c r="BE1035" s="138">
        <v>87</v>
      </c>
      <c r="BF1035" s="138">
        <v>208</v>
      </c>
      <c r="BG1035" s="138">
        <v>214</v>
      </c>
      <c r="BH1035" s="138">
        <v>884</v>
      </c>
      <c r="BI1035" s="138">
        <v>2074</v>
      </c>
      <c r="BJ1035" s="138">
        <v>232</v>
      </c>
      <c r="BK1035" s="77">
        <f t="shared" si="807"/>
        <v>3404</v>
      </c>
      <c r="BL1035" s="138">
        <v>78</v>
      </c>
      <c r="BM1035" s="138">
        <v>149</v>
      </c>
      <c r="BN1035" s="138">
        <v>184</v>
      </c>
      <c r="BO1035" s="138">
        <v>161</v>
      </c>
      <c r="BP1035" s="138">
        <v>732</v>
      </c>
      <c r="BQ1035" s="138">
        <v>1939</v>
      </c>
      <c r="BR1035" s="138">
        <v>223</v>
      </c>
      <c r="BS1035" s="77">
        <f t="shared" si="808"/>
        <v>3055</v>
      </c>
      <c r="BT1035" s="138">
        <v>3</v>
      </c>
      <c r="BU1035" s="138">
        <v>14</v>
      </c>
      <c r="BV1035" s="138">
        <v>10</v>
      </c>
      <c r="BW1035" s="138">
        <v>10</v>
      </c>
      <c r="BX1035" s="138">
        <v>53</v>
      </c>
      <c r="BY1035" s="138">
        <v>81</v>
      </c>
      <c r="BZ1035" s="138">
        <v>3</v>
      </c>
      <c r="CA1035" s="77">
        <f t="shared" si="809"/>
        <v>147</v>
      </c>
      <c r="CB1035" s="138">
        <v>2</v>
      </c>
      <c r="CC1035" s="138">
        <v>8</v>
      </c>
      <c r="CD1035" s="138">
        <v>8</v>
      </c>
      <c r="CE1035" s="138">
        <v>24</v>
      </c>
      <c r="CF1035" s="138">
        <v>53</v>
      </c>
      <c r="CG1035" s="138">
        <v>44</v>
      </c>
      <c r="CH1035" s="138">
        <v>5</v>
      </c>
      <c r="CI1035" s="77">
        <f t="shared" si="810"/>
        <v>126</v>
      </c>
      <c r="CJ1035" s="138">
        <v>1</v>
      </c>
      <c r="CK1035" s="138">
        <v>1</v>
      </c>
      <c r="CL1035" s="138">
        <v>2</v>
      </c>
      <c r="CM1035" s="138">
        <v>11</v>
      </c>
      <c r="CN1035" s="138">
        <v>1</v>
      </c>
      <c r="CO1035" s="138">
        <v>0</v>
      </c>
      <c r="CP1035" s="77">
        <f t="shared" si="811"/>
        <v>14</v>
      </c>
      <c r="CQ1035" s="138">
        <v>3</v>
      </c>
      <c r="CR1035" s="138">
        <v>4</v>
      </c>
      <c r="CS1035" s="138">
        <v>5</v>
      </c>
      <c r="CT1035" s="138">
        <v>17</v>
      </c>
      <c r="CU1035" s="138">
        <v>35</v>
      </c>
      <c r="CV1035" s="138">
        <v>9</v>
      </c>
      <c r="CW1035" s="138">
        <v>1</v>
      </c>
      <c r="CX1035" s="77">
        <f t="shared" si="812"/>
        <v>62</v>
      </c>
      <c r="CY1035" s="138">
        <v>2</v>
      </c>
      <c r="CZ1035" s="138">
        <v>2</v>
      </c>
      <c r="DA1035" s="138">
        <v>3</v>
      </c>
      <c r="DB1035" s="138">
        <v>14</v>
      </c>
      <c r="DC1035" s="138">
        <v>6</v>
      </c>
      <c r="DD1035" s="138">
        <v>1</v>
      </c>
      <c r="DE1035" s="138">
        <v>1</v>
      </c>
      <c r="DF1035" s="138">
        <v>3</v>
      </c>
      <c r="DG1035" s="138">
        <v>14</v>
      </c>
      <c r="DH1035" s="138">
        <v>21</v>
      </c>
      <c r="DI1035" s="138">
        <v>3</v>
      </c>
      <c r="DJ1035" s="138">
        <v>0</v>
      </c>
      <c r="DK1035" s="138"/>
      <c r="DL1035" s="138"/>
      <c r="DM1035" s="138"/>
      <c r="DN1035" s="138"/>
      <c r="DO1035" s="138"/>
      <c r="DP1035" s="138">
        <v>1</v>
      </c>
      <c r="DQ1035" s="138">
        <v>2</v>
      </c>
      <c r="DR1035" s="138">
        <v>5</v>
      </c>
      <c r="DS1035" s="138">
        <v>17</v>
      </c>
      <c r="DT1035" s="138">
        <v>6</v>
      </c>
      <c r="DU1035" s="138">
        <v>1</v>
      </c>
      <c r="DV1035" s="138">
        <v>1</v>
      </c>
      <c r="DW1035" s="138">
        <v>3</v>
      </c>
      <c r="DX1035" s="138">
        <v>0</v>
      </c>
      <c r="DY1035" s="138">
        <v>13</v>
      </c>
      <c r="DZ1035" s="138">
        <v>34</v>
      </c>
      <c r="EA1035" s="138">
        <v>1</v>
      </c>
      <c r="EB1035" s="138">
        <v>2</v>
      </c>
      <c r="EC1035" s="138">
        <v>7</v>
      </c>
      <c r="ED1035" s="138">
        <v>10</v>
      </c>
      <c r="EE1035" s="138">
        <v>40</v>
      </c>
      <c r="EF1035" s="138">
        <v>47</v>
      </c>
      <c r="EG1035" s="138">
        <v>2</v>
      </c>
      <c r="EH1035" s="138">
        <v>1</v>
      </c>
      <c r="EI1035" s="138">
        <v>0</v>
      </c>
      <c r="EJ1035" s="138">
        <v>0</v>
      </c>
      <c r="EK1035" s="138">
        <v>0</v>
      </c>
      <c r="EL1035" s="138">
        <v>1</v>
      </c>
      <c r="EM1035" s="138">
        <v>0</v>
      </c>
      <c r="EN1035" s="138"/>
      <c r="EO1035" s="138"/>
      <c r="EP1035" s="138"/>
      <c r="EQ1035" s="138"/>
      <c r="ER1035" s="138"/>
      <c r="ES1035" s="138"/>
      <c r="ET1035" s="138">
        <v>62</v>
      </c>
      <c r="EU1035" s="138">
        <v>93</v>
      </c>
      <c r="EV1035" s="138">
        <v>34</v>
      </c>
      <c r="EW1035" s="138">
        <v>256</v>
      </c>
      <c r="EX1035" s="138">
        <v>1113</v>
      </c>
      <c r="EY1035" s="138">
        <v>124</v>
      </c>
      <c r="EZ1035" s="138">
        <v>14</v>
      </c>
      <c r="FA1035" s="138">
        <v>89</v>
      </c>
      <c r="FB1035" s="138">
        <v>122</v>
      </c>
      <c r="FC1035" s="138">
        <v>459</v>
      </c>
      <c r="FD1035" s="138">
        <v>819</v>
      </c>
      <c r="FE1035" s="138">
        <v>98</v>
      </c>
      <c r="FF1035" s="138"/>
      <c r="FG1035" s="138"/>
      <c r="FH1035" s="138"/>
      <c r="FI1035" s="138"/>
      <c r="FJ1035" s="138"/>
      <c r="FK1035" s="138"/>
      <c r="FL1035" s="86">
        <f t="shared" si="813"/>
        <v>266.19999999999982</v>
      </c>
      <c r="FM1035" s="138">
        <v>46</v>
      </c>
      <c r="FN1035" s="138">
        <v>7</v>
      </c>
      <c r="FO1035" s="138">
        <v>3680</v>
      </c>
      <c r="FP1035" s="138">
        <v>8400000</v>
      </c>
      <c r="FQ1035" s="142">
        <v>0.25969086000928726</v>
      </c>
      <c r="FR1035" s="142">
        <v>0.18505953408198161</v>
      </c>
      <c r="FS1035" s="142">
        <v>0.26573485806427655</v>
      </c>
      <c r="FT1035" s="138" t="s">
        <v>1337</v>
      </c>
      <c r="FU1035" s="138" t="s">
        <v>1332</v>
      </c>
      <c r="FV1035" s="138" t="s">
        <v>1340</v>
      </c>
      <c r="FW1035" s="138" t="s">
        <v>1362</v>
      </c>
      <c r="FX1035" s="138" t="s">
        <v>1348</v>
      </c>
      <c r="FY1035" s="138" t="s">
        <v>1353</v>
      </c>
      <c r="FZ1035" s="138" t="s">
        <v>1359</v>
      </c>
      <c r="GA1035" s="138" t="s">
        <v>1384</v>
      </c>
      <c r="GB1035" s="138"/>
      <c r="GC1035" s="143"/>
      <c r="GD1035" s="143"/>
      <c r="GE1035" s="143"/>
      <c r="GF1035" s="143"/>
      <c r="GG1035" s="143"/>
      <c r="GH1035" s="143"/>
      <c r="GI1035" s="143"/>
      <c r="GJ1035" s="143"/>
    </row>
    <row r="1036" spans="1:192" hidden="1" x14ac:dyDescent="0.25">
      <c r="A1036" s="144" t="s">
        <v>595</v>
      </c>
      <c r="B1036" s="144" t="s">
        <v>595</v>
      </c>
      <c r="C1036" s="144" t="s">
        <v>595</v>
      </c>
      <c r="D1036" s="133">
        <v>26.94245558207372</v>
      </c>
      <c r="E1036" s="133">
        <v>37.657154260626626</v>
      </c>
      <c r="F1036" s="133">
        <v>40.987460815047022</v>
      </c>
      <c r="G1036" s="136">
        <v>145</v>
      </c>
      <c r="H1036" s="136">
        <v>841</v>
      </c>
      <c r="I1036" s="136">
        <v>1065</v>
      </c>
      <c r="J1036" s="136">
        <v>2051</v>
      </c>
      <c r="K1036" s="136">
        <v>140</v>
      </c>
      <c r="L1036" s="136">
        <v>803</v>
      </c>
      <c r="M1036" s="136">
        <v>1162</v>
      </c>
      <c r="N1036" s="136">
        <v>2105</v>
      </c>
      <c r="O1036" s="136">
        <v>150</v>
      </c>
      <c r="P1036" s="138">
        <v>259</v>
      </c>
      <c r="Q1036" s="136">
        <v>54</v>
      </c>
      <c r="R1036" s="95">
        <f t="shared" si="804"/>
        <v>2.6328620185275476E-2</v>
      </c>
      <c r="S1036" s="136">
        <v>1859</v>
      </c>
      <c r="T1036" s="136">
        <v>2507</v>
      </c>
      <c r="U1036" s="136">
        <v>1766</v>
      </c>
      <c r="V1036" s="136">
        <v>2448</v>
      </c>
      <c r="W1036" s="136">
        <v>4273</v>
      </c>
      <c r="X1036" s="136">
        <v>6132</v>
      </c>
      <c r="Y1036" s="137">
        <f t="shared" si="799"/>
        <v>7.5309306078536853</v>
      </c>
      <c r="Z1036" s="137">
        <f t="shared" si="800"/>
        <v>32.030315117670519</v>
      </c>
      <c r="AA1036" s="137">
        <f t="shared" si="801"/>
        <v>59.626274065685166</v>
      </c>
      <c r="AB1036" s="137">
        <f t="shared" si="802"/>
        <v>43.435525391996258</v>
      </c>
      <c r="AC1036" s="137">
        <f t="shared" si="803"/>
        <v>32.550554468362684</v>
      </c>
      <c r="AD1036" s="138">
        <v>2417</v>
      </c>
      <c r="AE1036" s="138">
        <v>713</v>
      </c>
      <c r="AF1036" s="126">
        <v>2424</v>
      </c>
      <c r="AG1036" s="126">
        <v>2011</v>
      </c>
      <c r="AH1036" s="126">
        <v>2385</v>
      </c>
      <c r="AI1036" s="126">
        <v>1826</v>
      </c>
      <c r="AJ1036" s="126">
        <v>696</v>
      </c>
      <c r="AK1036" s="126">
        <v>462</v>
      </c>
      <c r="AL1036" s="136">
        <v>81</v>
      </c>
      <c r="AM1036" s="136">
        <v>122</v>
      </c>
      <c r="AN1036" s="136">
        <v>261</v>
      </c>
      <c r="AO1036" s="136">
        <v>964</v>
      </c>
      <c r="AP1036" s="136">
        <v>1349</v>
      </c>
      <c r="AQ1036" s="136">
        <v>49</v>
      </c>
      <c r="AR1036" s="77">
        <f t="shared" si="805"/>
        <v>2623</v>
      </c>
      <c r="AS1036" s="138">
        <v>302</v>
      </c>
      <c r="AT1036" s="138">
        <v>92</v>
      </c>
      <c r="AU1036" s="138">
        <v>378</v>
      </c>
      <c r="AV1036" s="138">
        <v>37.453606583830883</v>
      </c>
      <c r="AW1036" s="138">
        <v>49.19990446620492</v>
      </c>
      <c r="AX1036" s="138">
        <v>60.021905805038337</v>
      </c>
      <c r="AY1036" s="141">
        <v>12.985074626865673</v>
      </c>
      <c r="AZ1036" s="141">
        <v>40.830156713257097</v>
      </c>
      <c r="BA1036" s="141">
        <v>71.783741120757696</v>
      </c>
      <c r="BB1036" s="141">
        <v>56.853932584269664</v>
      </c>
      <c r="BC1036" s="141">
        <v>44.083997103548157</v>
      </c>
      <c r="BD1036" s="82">
        <f t="shared" si="806"/>
        <v>703</v>
      </c>
      <c r="BE1036" s="138">
        <v>78</v>
      </c>
      <c r="BF1036" s="138">
        <v>151</v>
      </c>
      <c r="BG1036" s="138">
        <v>252</v>
      </c>
      <c r="BH1036" s="138">
        <v>926</v>
      </c>
      <c r="BI1036" s="138">
        <v>1439</v>
      </c>
      <c r="BJ1036" s="138">
        <v>77</v>
      </c>
      <c r="BK1036" s="77">
        <f t="shared" si="807"/>
        <v>2694</v>
      </c>
      <c r="BL1036" s="138">
        <v>67</v>
      </c>
      <c r="BM1036" s="138">
        <v>102</v>
      </c>
      <c r="BN1036" s="138">
        <v>135</v>
      </c>
      <c r="BO1036" s="138">
        <v>234</v>
      </c>
      <c r="BP1036" s="138">
        <v>849</v>
      </c>
      <c r="BQ1036" s="138">
        <v>1341</v>
      </c>
      <c r="BR1036" s="138">
        <v>73</v>
      </c>
      <c r="BS1036" s="77">
        <f t="shared" si="808"/>
        <v>2497</v>
      </c>
      <c r="BT1036" s="138">
        <v>2</v>
      </c>
      <c r="BU1036" s="138">
        <v>8</v>
      </c>
      <c r="BV1036" s="138">
        <v>4</v>
      </c>
      <c r="BW1036" s="138">
        <v>1</v>
      </c>
      <c r="BX1036" s="138">
        <v>14</v>
      </c>
      <c r="BY1036" s="138">
        <v>41</v>
      </c>
      <c r="BZ1036" s="138">
        <v>2</v>
      </c>
      <c r="CA1036" s="77">
        <f t="shared" si="809"/>
        <v>58</v>
      </c>
      <c r="CB1036" s="138">
        <v>3</v>
      </c>
      <c r="CC1036" s="138">
        <v>6</v>
      </c>
      <c r="CD1036" s="138">
        <v>6</v>
      </c>
      <c r="CE1036" s="138">
        <v>7</v>
      </c>
      <c r="CF1036" s="138">
        <v>34</v>
      </c>
      <c r="CG1036" s="138">
        <v>30</v>
      </c>
      <c r="CH1036" s="138">
        <v>1</v>
      </c>
      <c r="CI1036" s="77">
        <f t="shared" si="810"/>
        <v>72</v>
      </c>
      <c r="CJ1036" s="138"/>
      <c r="CK1036" s="138"/>
      <c r="CL1036" s="138"/>
      <c r="CM1036" s="138"/>
      <c r="CN1036" s="138"/>
      <c r="CO1036" s="138"/>
      <c r="CP1036" s="77">
        <f t="shared" si="811"/>
        <v>0</v>
      </c>
      <c r="CQ1036" s="138">
        <v>6</v>
      </c>
      <c r="CR1036" s="138">
        <v>6</v>
      </c>
      <c r="CS1036" s="138">
        <v>6</v>
      </c>
      <c r="CT1036" s="138">
        <v>10</v>
      </c>
      <c r="CU1036" s="138">
        <v>29</v>
      </c>
      <c r="CV1036" s="138">
        <v>27</v>
      </c>
      <c r="CW1036" s="138">
        <v>1</v>
      </c>
      <c r="CX1036" s="77">
        <f t="shared" si="812"/>
        <v>67</v>
      </c>
      <c r="CY1036" s="138">
        <v>6</v>
      </c>
      <c r="CZ1036" s="138">
        <v>6</v>
      </c>
      <c r="DA1036" s="138">
        <v>10</v>
      </c>
      <c r="DB1036" s="138">
        <v>29</v>
      </c>
      <c r="DC1036" s="138">
        <v>27</v>
      </c>
      <c r="DD1036" s="138">
        <v>1</v>
      </c>
      <c r="DE1036" s="138"/>
      <c r="DF1036" s="138"/>
      <c r="DG1036" s="138"/>
      <c r="DH1036" s="138"/>
      <c r="DI1036" s="138"/>
      <c r="DJ1036" s="138"/>
      <c r="DK1036" s="138"/>
      <c r="DL1036" s="138"/>
      <c r="DM1036" s="138"/>
      <c r="DN1036" s="138"/>
      <c r="DO1036" s="138"/>
      <c r="DP1036" s="138">
        <v>1</v>
      </c>
      <c r="DQ1036" s="138">
        <v>2</v>
      </c>
      <c r="DR1036" s="138">
        <v>5</v>
      </c>
      <c r="DS1036" s="138">
        <v>4</v>
      </c>
      <c r="DT1036" s="138">
        <v>6</v>
      </c>
      <c r="DU1036" s="138">
        <v>0</v>
      </c>
      <c r="DV1036" s="138">
        <v>2</v>
      </c>
      <c r="DW1036" s="138">
        <v>4</v>
      </c>
      <c r="DX1036" s="138">
        <v>1</v>
      </c>
      <c r="DY1036" s="138">
        <v>14</v>
      </c>
      <c r="DZ1036" s="138">
        <v>41</v>
      </c>
      <c r="EA1036" s="138">
        <v>2</v>
      </c>
      <c r="EB1036" s="138"/>
      <c r="EC1036" s="138"/>
      <c r="ED1036" s="138"/>
      <c r="EE1036" s="138"/>
      <c r="EF1036" s="138"/>
      <c r="EG1036" s="138"/>
      <c r="EH1036" s="138"/>
      <c r="EI1036" s="138"/>
      <c r="EJ1036" s="138"/>
      <c r="EK1036" s="138"/>
      <c r="EL1036" s="138"/>
      <c r="EM1036" s="138"/>
      <c r="EN1036" s="138"/>
      <c r="EO1036" s="138"/>
      <c r="EP1036" s="138"/>
      <c r="EQ1036" s="138"/>
      <c r="ER1036" s="138"/>
      <c r="ES1036" s="138"/>
      <c r="ET1036" s="138">
        <v>55</v>
      </c>
      <c r="EU1036" s="138">
        <v>83</v>
      </c>
      <c r="EV1036" s="138">
        <v>100</v>
      </c>
      <c r="EW1036" s="138">
        <v>443</v>
      </c>
      <c r="EX1036" s="138">
        <v>817</v>
      </c>
      <c r="EY1036" s="138">
        <v>53</v>
      </c>
      <c r="EZ1036" s="138">
        <v>11</v>
      </c>
      <c r="FA1036" s="138">
        <v>50</v>
      </c>
      <c r="FB1036" s="138">
        <v>129</v>
      </c>
      <c r="FC1036" s="138">
        <v>402</v>
      </c>
      <c r="FD1036" s="138">
        <v>518</v>
      </c>
      <c r="FE1036" s="138">
        <v>20</v>
      </c>
      <c r="FF1036" s="138"/>
      <c r="FG1036" s="138"/>
      <c r="FH1036" s="138"/>
      <c r="FI1036" s="138"/>
      <c r="FJ1036" s="138"/>
      <c r="FK1036" s="138"/>
      <c r="FL1036" s="86">
        <f t="shared" si="813"/>
        <v>493.69999999999982</v>
      </c>
      <c r="FM1036" s="138">
        <v>54</v>
      </c>
      <c r="FN1036" s="138">
        <v>10</v>
      </c>
      <c r="FO1036" s="138">
        <v>4320</v>
      </c>
      <c r="FP1036" s="138">
        <v>12000000</v>
      </c>
      <c r="FQ1036" s="142">
        <v>0.63622788462086721</v>
      </c>
      <c r="FR1036" s="142">
        <v>0.50977772220336648</v>
      </c>
      <c r="FS1036" s="142">
        <v>0.75135857877795065</v>
      </c>
      <c r="FT1036" s="138" t="s">
        <v>1355</v>
      </c>
      <c r="FU1036" s="138" t="s">
        <v>1364</v>
      </c>
      <c r="FV1036" s="138" t="s">
        <v>1382</v>
      </c>
      <c r="FW1036" s="138" t="s">
        <v>1389</v>
      </c>
      <c r="FX1036" s="138" t="s">
        <v>1371</v>
      </c>
      <c r="FY1036" s="138" t="s">
        <v>1347</v>
      </c>
      <c r="FZ1036" s="138" t="s">
        <v>1390</v>
      </c>
      <c r="GA1036" s="138" t="s">
        <v>1377</v>
      </c>
      <c r="GB1036" s="138"/>
      <c r="GC1036" s="143"/>
      <c r="GD1036" s="143"/>
      <c r="GE1036" s="143"/>
      <c r="GF1036" s="143"/>
      <c r="GG1036" s="143"/>
      <c r="GH1036" s="143"/>
      <c r="GI1036" s="143"/>
      <c r="GJ1036" s="143"/>
    </row>
    <row r="1037" spans="1:192" hidden="1" x14ac:dyDescent="0.25">
      <c r="A1037" s="144" t="s">
        <v>599</v>
      </c>
      <c r="B1037" s="144" t="s">
        <v>599</v>
      </c>
      <c r="C1037" s="144" t="s">
        <v>599</v>
      </c>
      <c r="D1037" s="133">
        <v>29.307117235715406</v>
      </c>
      <c r="E1037" s="133">
        <v>40.223293489363989</v>
      </c>
      <c r="F1037" s="133">
        <v>47.683445150865857</v>
      </c>
      <c r="G1037" s="136">
        <v>1821</v>
      </c>
      <c r="H1037" s="136">
        <v>8870</v>
      </c>
      <c r="I1037" s="136">
        <v>13812</v>
      </c>
      <c r="J1037" s="136">
        <v>24503</v>
      </c>
      <c r="K1037" s="136">
        <v>2410</v>
      </c>
      <c r="L1037" s="136">
        <v>9488</v>
      </c>
      <c r="M1037" s="136">
        <v>16596</v>
      </c>
      <c r="N1037" s="136">
        <v>28494</v>
      </c>
      <c r="O1037" s="136">
        <v>1118</v>
      </c>
      <c r="P1037" s="138">
        <v>3623</v>
      </c>
      <c r="Q1037" s="136">
        <v>3489</v>
      </c>
      <c r="R1037" s="95">
        <f t="shared" si="804"/>
        <v>0.16287801493694651</v>
      </c>
      <c r="S1037" s="136">
        <v>20245</v>
      </c>
      <c r="T1037" s="136">
        <v>27557</v>
      </c>
      <c r="U1037" s="136">
        <v>21075</v>
      </c>
      <c r="V1037" s="136">
        <v>27736</v>
      </c>
      <c r="W1037" s="136">
        <v>48632</v>
      </c>
      <c r="X1037" s="136">
        <v>68877</v>
      </c>
      <c r="Y1037" s="137">
        <f t="shared" si="799"/>
        <v>11.90417387009138</v>
      </c>
      <c r="Z1037" s="137">
        <f t="shared" si="800"/>
        <v>34.430453242370355</v>
      </c>
      <c r="AA1037" s="137">
        <f t="shared" si="801"/>
        <v>66.861209964412822</v>
      </c>
      <c r="AB1037" s="137">
        <f t="shared" si="802"/>
        <v>48.484536930416191</v>
      </c>
      <c r="AC1037" s="137">
        <f t="shared" si="803"/>
        <v>37.73247963761488</v>
      </c>
      <c r="AD1037" s="138">
        <v>25500</v>
      </c>
      <c r="AE1037" s="138">
        <v>7112</v>
      </c>
      <c r="AF1037" s="126">
        <v>28128</v>
      </c>
      <c r="AG1037" s="126">
        <v>22088</v>
      </c>
      <c r="AH1037" s="126">
        <v>27601</v>
      </c>
      <c r="AI1037" s="126">
        <v>21375</v>
      </c>
      <c r="AJ1037" s="126">
        <v>6820</v>
      </c>
      <c r="AK1037" s="126">
        <v>6574</v>
      </c>
      <c r="AL1037" s="136">
        <v>597</v>
      </c>
      <c r="AM1037" s="136">
        <v>1420</v>
      </c>
      <c r="AN1037" s="136">
        <v>2571</v>
      </c>
      <c r="AO1037" s="136">
        <v>11003</v>
      </c>
      <c r="AP1037" s="136">
        <v>17692</v>
      </c>
      <c r="AQ1037" s="136">
        <v>739</v>
      </c>
      <c r="AR1037" s="77">
        <f t="shared" si="805"/>
        <v>32005</v>
      </c>
      <c r="AS1037" s="138">
        <v>4423</v>
      </c>
      <c r="AT1037" s="138">
        <v>792</v>
      </c>
      <c r="AU1037" s="138">
        <v>2340</v>
      </c>
      <c r="AV1037" s="138">
        <v>38.795977213587449</v>
      </c>
      <c r="AW1037" s="138">
        <v>51.03556634766462</v>
      </c>
      <c r="AX1037" s="138">
        <v>65.534502923976618</v>
      </c>
      <c r="AY1037" s="141">
        <v>11.639804418688881</v>
      </c>
      <c r="AZ1037" s="141">
        <v>39.819774174869714</v>
      </c>
      <c r="BA1037" s="141">
        <v>73.773337584582137</v>
      </c>
      <c r="BB1037" s="141">
        <v>56.977389498558871</v>
      </c>
      <c r="BC1037" s="141">
        <v>44.129985759554572</v>
      </c>
      <c r="BD1037" s="82">
        <f t="shared" si="806"/>
        <v>7371</v>
      </c>
      <c r="BE1037" s="138">
        <v>615</v>
      </c>
      <c r="BF1037" s="138">
        <v>1815</v>
      </c>
      <c r="BG1037" s="138">
        <v>2492</v>
      </c>
      <c r="BH1037" s="138">
        <v>10364</v>
      </c>
      <c r="BI1037" s="138">
        <v>18767</v>
      </c>
      <c r="BJ1037" s="138">
        <v>1226</v>
      </c>
      <c r="BK1037" s="77">
        <f t="shared" si="807"/>
        <v>32849</v>
      </c>
      <c r="BL1037" s="138">
        <v>377</v>
      </c>
      <c r="BM1037" s="138">
        <v>795</v>
      </c>
      <c r="BN1037" s="138">
        <v>1208</v>
      </c>
      <c r="BO1037" s="138">
        <v>1094</v>
      </c>
      <c r="BP1037" s="138">
        <v>6418</v>
      </c>
      <c r="BQ1037" s="138">
        <v>15390</v>
      </c>
      <c r="BR1037" s="138">
        <v>1086</v>
      </c>
      <c r="BS1037" s="77">
        <f t="shared" si="808"/>
        <v>23988</v>
      </c>
      <c r="BT1037" s="138">
        <v>68</v>
      </c>
      <c r="BU1037" s="138">
        <v>298</v>
      </c>
      <c r="BV1037" s="138">
        <v>274</v>
      </c>
      <c r="BW1037" s="138">
        <v>601</v>
      </c>
      <c r="BX1037" s="138">
        <v>1335</v>
      </c>
      <c r="BY1037" s="138">
        <v>1748</v>
      </c>
      <c r="BZ1037" s="138">
        <v>97</v>
      </c>
      <c r="CA1037" s="77">
        <f t="shared" si="809"/>
        <v>3781</v>
      </c>
      <c r="CB1037" s="138">
        <v>51</v>
      </c>
      <c r="CC1037" s="138">
        <v>156</v>
      </c>
      <c r="CD1037" s="138">
        <v>150</v>
      </c>
      <c r="CE1037" s="138">
        <v>623</v>
      </c>
      <c r="CF1037" s="138">
        <v>693</v>
      </c>
      <c r="CG1037" s="138">
        <v>439</v>
      </c>
      <c r="CH1037" s="138">
        <v>27</v>
      </c>
      <c r="CI1037" s="77">
        <f t="shared" si="810"/>
        <v>1782</v>
      </c>
      <c r="CJ1037" s="138">
        <v>4</v>
      </c>
      <c r="CK1037" s="138">
        <v>24</v>
      </c>
      <c r="CL1037" s="138">
        <v>0</v>
      </c>
      <c r="CM1037" s="138">
        <v>308</v>
      </c>
      <c r="CN1037" s="138">
        <v>118</v>
      </c>
      <c r="CO1037" s="138">
        <v>0</v>
      </c>
      <c r="CP1037" s="77">
        <f t="shared" si="811"/>
        <v>426</v>
      </c>
      <c r="CQ1037" s="138">
        <v>120</v>
      </c>
      <c r="CR1037" s="138">
        <v>171</v>
      </c>
      <c r="CS1037" s="138">
        <v>159</v>
      </c>
      <c r="CT1037" s="138">
        <v>174</v>
      </c>
      <c r="CU1037" s="138">
        <v>1610</v>
      </c>
      <c r="CV1037" s="138">
        <v>1072</v>
      </c>
      <c r="CW1037" s="138">
        <v>16</v>
      </c>
      <c r="CX1037" s="77">
        <f t="shared" si="812"/>
        <v>2872</v>
      </c>
      <c r="CY1037" s="138">
        <v>111</v>
      </c>
      <c r="CZ1037" s="138">
        <v>142</v>
      </c>
      <c r="DA1037" s="138">
        <v>74</v>
      </c>
      <c r="DB1037" s="138">
        <v>1518</v>
      </c>
      <c r="DC1037" s="138">
        <v>1019</v>
      </c>
      <c r="DD1037" s="138">
        <v>10</v>
      </c>
      <c r="DE1037" s="138">
        <v>2</v>
      </c>
      <c r="DF1037" s="138">
        <v>10</v>
      </c>
      <c r="DG1037" s="138">
        <v>77</v>
      </c>
      <c r="DH1037" s="138">
        <v>73</v>
      </c>
      <c r="DI1037" s="138">
        <v>38</v>
      </c>
      <c r="DJ1037" s="138">
        <v>6</v>
      </c>
      <c r="DK1037" s="138">
        <v>7</v>
      </c>
      <c r="DL1037" s="138">
        <v>23</v>
      </c>
      <c r="DM1037" s="138">
        <v>19</v>
      </c>
      <c r="DN1037" s="138">
        <v>15</v>
      </c>
      <c r="DO1037" s="138">
        <v>0</v>
      </c>
      <c r="DP1037" s="138">
        <v>8</v>
      </c>
      <c r="DQ1037" s="138">
        <v>21</v>
      </c>
      <c r="DR1037" s="138">
        <v>89</v>
      </c>
      <c r="DS1037" s="138">
        <v>124</v>
      </c>
      <c r="DT1037" s="138">
        <v>80</v>
      </c>
      <c r="DU1037" s="138">
        <v>10</v>
      </c>
      <c r="DV1037" s="138">
        <v>28</v>
      </c>
      <c r="DW1037" s="138">
        <v>98</v>
      </c>
      <c r="DX1037" s="138">
        <v>109</v>
      </c>
      <c r="DY1037" s="138">
        <v>483</v>
      </c>
      <c r="DZ1037" s="138">
        <v>836</v>
      </c>
      <c r="EA1037" s="138">
        <v>52</v>
      </c>
      <c r="EB1037" s="138">
        <v>38</v>
      </c>
      <c r="EC1037" s="138">
        <v>174</v>
      </c>
      <c r="ED1037" s="138">
        <v>491</v>
      </c>
      <c r="EE1037" s="138">
        <v>851</v>
      </c>
      <c r="EF1037" s="138">
        <v>912</v>
      </c>
      <c r="EG1037" s="138">
        <v>44</v>
      </c>
      <c r="EH1037" s="138">
        <v>3</v>
      </c>
      <c r="EI1037" s="138">
        <v>0</v>
      </c>
      <c r="EJ1037" s="138">
        <v>4</v>
      </c>
      <c r="EK1037" s="138">
        <v>15</v>
      </c>
      <c r="EL1037" s="138">
        <v>11</v>
      </c>
      <c r="EM1037" s="138">
        <v>8</v>
      </c>
      <c r="EN1037" s="138">
        <v>2</v>
      </c>
      <c r="EO1037" s="138">
        <v>2</v>
      </c>
      <c r="EP1037" s="138">
        <v>1</v>
      </c>
      <c r="EQ1037" s="138">
        <v>1</v>
      </c>
      <c r="ER1037" s="138">
        <v>0</v>
      </c>
      <c r="ES1037" s="138">
        <v>1</v>
      </c>
      <c r="ET1037" s="138">
        <v>327</v>
      </c>
      <c r="EU1037" s="138">
        <v>904</v>
      </c>
      <c r="EV1037" s="138">
        <v>154</v>
      </c>
      <c r="EW1037" s="138">
        <v>4231</v>
      </c>
      <c r="EX1037" s="138">
        <v>12770</v>
      </c>
      <c r="EY1037" s="138">
        <v>873</v>
      </c>
      <c r="EZ1037" s="138">
        <v>39</v>
      </c>
      <c r="FA1037" s="138">
        <v>283</v>
      </c>
      <c r="FB1037" s="138">
        <v>847</v>
      </c>
      <c r="FC1037" s="138">
        <v>2048</v>
      </c>
      <c r="FD1037" s="138">
        <v>2529</v>
      </c>
      <c r="FE1037" s="138">
        <v>195</v>
      </c>
      <c r="FF1037" s="138"/>
      <c r="FG1037" s="138"/>
      <c r="FH1037" s="138"/>
      <c r="FI1037" s="138"/>
      <c r="FJ1037" s="138"/>
      <c r="FK1037" s="138"/>
      <c r="FL1037" s="86">
        <f t="shared" si="813"/>
        <v>4057.1999999999971</v>
      </c>
      <c r="FM1037" s="138">
        <v>539</v>
      </c>
      <c r="FN1037" s="138">
        <v>102</v>
      </c>
      <c r="FO1037" s="138">
        <v>43120</v>
      </c>
      <c r="FP1037" s="138">
        <v>122400000</v>
      </c>
      <c r="FQ1037" s="142">
        <v>0.50577709177670782</v>
      </c>
      <c r="FR1037" s="142">
        <v>0.41652720490491585</v>
      </c>
      <c r="FS1037" s="142">
        <v>0.54714780677382591</v>
      </c>
      <c r="FT1037" s="138" t="s">
        <v>1382</v>
      </c>
      <c r="FU1037" s="138" t="s">
        <v>1368</v>
      </c>
      <c r="FV1037" s="138" t="s">
        <v>1394</v>
      </c>
      <c r="FW1037" s="138" t="s">
        <v>1352</v>
      </c>
      <c r="FX1037" s="138" t="s">
        <v>1379</v>
      </c>
      <c r="FY1037" s="138" t="s">
        <v>1394</v>
      </c>
      <c r="FZ1037" s="138" t="s">
        <v>1375</v>
      </c>
      <c r="GA1037" s="138" t="s">
        <v>1395</v>
      </c>
      <c r="GB1037" s="138"/>
      <c r="GC1037" s="143"/>
      <c r="GD1037" s="143"/>
      <c r="GE1037" s="143"/>
      <c r="GF1037" s="143"/>
      <c r="GG1037" s="143"/>
      <c r="GH1037" s="143"/>
      <c r="GI1037" s="143"/>
      <c r="GJ1037" s="143"/>
    </row>
    <row r="1038" spans="1:192" hidden="1" x14ac:dyDescent="0.25">
      <c r="A1038" s="144" t="s">
        <v>612</v>
      </c>
      <c r="B1038" s="144" t="s">
        <v>612</v>
      </c>
      <c r="C1038" s="144" t="s">
        <v>612</v>
      </c>
      <c r="D1038" s="133">
        <v>26.783373989572873</v>
      </c>
      <c r="E1038" s="133">
        <v>37.242669993761695</v>
      </c>
      <c r="F1038" s="133">
        <v>45.661054374827494</v>
      </c>
      <c r="G1038" s="136">
        <v>1730</v>
      </c>
      <c r="H1038" s="136">
        <v>9725</v>
      </c>
      <c r="I1038" s="136">
        <v>17000</v>
      </c>
      <c r="J1038" s="136">
        <v>28455</v>
      </c>
      <c r="K1038" s="136">
        <v>2300</v>
      </c>
      <c r="L1038" s="136">
        <v>10223</v>
      </c>
      <c r="M1038" s="136">
        <v>19759</v>
      </c>
      <c r="N1038" s="136">
        <v>32282</v>
      </c>
      <c r="O1038" s="136">
        <v>1633</v>
      </c>
      <c r="P1038" s="138">
        <v>4747</v>
      </c>
      <c r="Q1038" s="136">
        <v>3827</v>
      </c>
      <c r="R1038" s="95">
        <f t="shared" si="804"/>
        <v>0.13449305921630644</v>
      </c>
      <c r="S1038" s="136">
        <v>26827</v>
      </c>
      <c r="T1038" s="136">
        <v>33947</v>
      </c>
      <c r="U1038" s="136">
        <v>25424</v>
      </c>
      <c r="V1038" s="136">
        <v>34295</v>
      </c>
      <c r="W1038" s="136">
        <v>59371</v>
      </c>
      <c r="X1038" s="136">
        <v>86198</v>
      </c>
      <c r="Y1038" s="137">
        <f t="shared" si="799"/>
        <v>8.5734521191337087</v>
      </c>
      <c r="Z1038" s="137">
        <f t="shared" si="800"/>
        <v>30.114590390903466</v>
      </c>
      <c r="AA1038" s="137">
        <f t="shared" si="801"/>
        <v>65.469634990560095</v>
      </c>
      <c r="AB1038" s="137">
        <f t="shared" si="802"/>
        <v>45.254417139680989</v>
      </c>
      <c r="AC1038" s="137">
        <f t="shared" si="803"/>
        <v>33.838372120002788</v>
      </c>
      <c r="AD1038" s="138">
        <v>32503</v>
      </c>
      <c r="AE1038" s="138">
        <v>8779</v>
      </c>
      <c r="AF1038" s="126">
        <v>34595</v>
      </c>
      <c r="AG1038" s="126">
        <v>27522</v>
      </c>
      <c r="AH1038" s="126">
        <v>34470</v>
      </c>
      <c r="AI1038" s="126">
        <v>25223</v>
      </c>
      <c r="AJ1038" s="126">
        <v>8885</v>
      </c>
      <c r="AK1038" s="126">
        <v>6988</v>
      </c>
      <c r="AL1038" s="136">
        <v>837</v>
      </c>
      <c r="AM1038" s="136">
        <v>1496</v>
      </c>
      <c r="AN1038" s="136">
        <v>1984</v>
      </c>
      <c r="AO1038" s="136">
        <v>9831</v>
      </c>
      <c r="AP1038" s="136">
        <v>19319</v>
      </c>
      <c r="AQ1038" s="136">
        <v>1138</v>
      </c>
      <c r="AR1038" s="77">
        <f t="shared" si="805"/>
        <v>32272</v>
      </c>
      <c r="AS1038" s="138">
        <v>5828</v>
      </c>
      <c r="AT1038" s="138">
        <v>1052</v>
      </c>
      <c r="AU1038" s="138">
        <v>2927</v>
      </c>
      <c r="AV1038" s="138">
        <v>30.338561086699634</v>
      </c>
      <c r="AW1038" s="138">
        <v>40.994871451077664</v>
      </c>
      <c r="AX1038" s="138">
        <v>58.046980398381073</v>
      </c>
      <c r="AY1038" s="141">
        <v>7.2153325817361891</v>
      </c>
      <c r="AZ1038" s="141">
        <v>28.52541782729805</v>
      </c>
      <c r="BA1038" s="141">
        <v>67.803614563022023</v>
      </c>
      <c r="BB1038" s="141">
        <v>48.13512531783509</v>
      </c>
      <c r="BC1038" s="141">
        <v>36.453769647640208</v>
      </c>
      <c r="BD1038" s="82">
        <f t="shared" si="806"/>
        <v>10810</v>
      </c>
      <c r="BE1038" s="138">
        <v>905</v>
      </c>
      <c r="BF1038" s="138">
        <v>1954</v>
      </c>
      <c r="BG1038" s="138">
        <v>1989</v>
      </c>
      <c r="BH1038" s="138">
        <v>9880</v>
      </c>
      <c r="BI1038" s="138">
        <v>20733</v>
      </c>
      <c r="BJ1038" s="138">
        <v>1586</v>
      </c>
      <c r="BK1038" s="77">
        <f t="shared" si="807"/>
        <v>34188</v>
      </c>
      <c r="BL1038" s="138">
        <v>721</v>
      </c>
      <c r="BM1038" s="138">
        <v>1124</v>
      </c>
      <c r="BN1038" s="138">
        <v>1493</v>
      </c>
      <c r="BO1038" s="138">
        <v>1305</v>
      </c>
      <c r="BP1038" s="138">
        <v>7239</v>
      </c>
      <c r="BQ1038" s="138">
        <v>17630</v>
      </c>
      <c r="BR1038" s="138">
        <v>1332</v>
      </c>
      <c r="BS1038" s="77">
        <f t="shared" si="808"/>
        <v>27506</v>
      </c>
      <c r="BT1038" s="138">
        <v>50</v>
      </c>
      <c r="BU1038" s="138">
        <v>199</v>
      </c>
      <c r="BV1038" s="138">
        <v>165</v>
      </c>
      <c r="BW1038" s="138">
        <v>203</v>
      </c>
      <c r="BX1038" s="138">
        <v>839</v>
      </c>
      <c r="BY1038" s="138">
        <v>1258</v>
      </c>
      <c r="BZ1038" s="138">
        <v>124</v>
      </c>
      <c r="CA1038" s="77">
        <f t="shared" si="809"/>
        <v>2424</v>
      </c>
      <c r="CB1038" s="138">
        <v>55</v>
      </c>
      <c r="CC1038" s="138">
        <v>120</v>
      </c>
      <c r="CD1038" s="138">
        <v>176</v>
      </c>
      <c r="CE1038" s="138">
        <v>404</v>
      </c>
      <c r="CF1038" s="138">
        <v>858</v>
      </c>
      <c r="CG1038" s="138">
        <v>1039</v>
      </c>
      <c r="CH1038" s="138">
        <v>108</v>
      </c>
      <c r="CI1038" s="77">
        <f t="shared" si="810"/>
        <v>2409</v>
      </c>
      <c r="CJ1038" s="138"/>
      <c r="CK1038" s="138"/>
      <c r="CL1038" s="138"/>
      <c r="CM1038" s="138"/>
      <c r="CN1038" s="138"/>
      <c r="CO1038" s="138"/>
      <c r="CP1038" s="77">
        <f t="shared" si="811"/>
        <v>0</v>
      </c>
      <c r="CQ1038" s="138">
        <v>79</v>
      </c>
      <c r="CR1038" s="138">
        <v>53</v>
      </c>
      <c r="CS1038" s="138">
        <v>120</v>
      </c>
      <c r="CT1038" s="138">
        <v>77</v>
      </c>
      <c r="CU1038" s="138">
        <v>944</v>
      </c>
      <c r="CV1038" s="138">
        <v>806</v>
      </c>
      <c r="CW1038" s="138">
        <v>22</v>
      </c>
      <c r="CX1038" s="77">
        <f t="shared" si="812"/>
        <v>1849</v>
      </c>
      <c r="CY1038" s="138">
        <v>75</v>
      </c>
      <c r="CZ1038" s="138">
        <v>112</v>
      </c>
      <c r="DA1038" s="138">
        <v>30</v>
      </c>
      <c r="DB1038" s="138">
        <v>877</v>
      </c>
      <c r="DC1038" s="138">
        <v>784</v>
      </c>
      <c r="DD1038" s="138">
        <v>22</v>
      </c>
      <c r="DE1038" s="138">
        <v>4</v>
      </c>
      <c r="DF1038" s="138">
        <v>8</v>
      </c>
      <c r="DG1038" s="138">
        <v>47</v>
      </c>
      <c r="DH1038" s="138">
        <v>67</v>
      </c>
      <c r="DI1038" s="138">
        <v>22</v>
      </c>
      <c r="DJ1038" s="138">
        <v>0</v>
      </c>
      <c r="DK1038" s="138"/>
      <c r="DL1038" s="138"/>
      <c r="DM1038" s="138"/>
      <c r="DN1038" s="138"/>
      <c r="DO1038" s="138"/>
      <c r="DP1038" s="138">
        <v>7</v>
      </c>
      <c r="DQ1038" s="138">
        <v>10</v>
      </c>
      <c r="DR1038" s="138">
        <v>28</v>
      </c>
      <c r="DS1038" s="138">
        <v>86</v>
      </c>
      <c r="DT1038" s="138">
        <v>62</v>
      </c>
      <c r="DU1038" s="138">
        <v>5</v>
      </c>
      <c r="DV1038" s="138">
        <v>22</v>
      </c>
      <c r="DW1038" s="138">
        <v>53</v>
      </c>
      <c r="DX1038" s="138">
        <v>39</v>
      </c>
      <c r="DY1038" s="138">
        <v>234</v>
      </c>
      <c r="DZ1038" s="138">
        <v>501</v>
      </c>
      <c r="EA1038" s="138">
        <v>57</v>
      </c>
      <c r="EB1038" s="138">
        <v>28</v>
      </c>
      <c r="EC1038" s="138">
        <v>112</v>
      </c>
      <c r="ED1038" s="138">
        <v>164</v>
      </c>
      <c r="EE1038" s="138">
        <v>605</v>
      </c>
      <c r="EF1038" s="138">
        <v>757</v>
      </c>
      <c r="EG1038" s="138">
        <v>67</v>
      </c>
      <c r="EH1038" s="138">
        <v>6</v>
      </c>
      <c r="EI1038" s="138">
        <v>2</v>
      </c>
      <c r="EJ1038" s="138">
        <v>2</v>
      </c>
      <c r="EK1038" s="138">
        <v>14</v>
      </c>
      <c r="EL1038" s="138">
        <v>16</v>
      </c>
      <c r="EM1038" s="138">
        <v>4</v>
      </c>
      <c r="EN1038" s="138"/>
      <c r="EO1038" s="138"/>
      <c r="EP1038" s="138"/>
      <c r="EQ1038" s="138"/>
      <c r="ER1038" s="138"/>
      <c r="ES1038" s="138"/>
      <c r="ET1038" s="138">
        <v>660</v>
      </c>
      <c r="EU1038" s="138">
        <v>1179</v>
      </c>
      <c r="EV1038" s="138">
        <v>529</v>
      </c>
      <c r="EW1038" s="138">
        <v>5066</v>
      </c>
      <c r="EX1038" s="138">
        <v>14634</v>
      </c>
      <c r="EY1038" s="138">
        <v>1076</v>
      </c>
      <c r="EZ1038" s="138">
        <v>48</v>
      </c>
      <c r="FA1038" s="138">
        <v>302</v>
      </c>
      <c r="FB1038" s="138">
        <v>746</v>
      </c>
      <c r="FC1038" s="138">
        <v>2073</v>
      </c>
      <c r="FD1038" s="138">
        <v>2918</v>
      </c>
      <c r="FE1038" s="138">
        <v>247</v>
      </c>
      <c r="FF1038" s="138"/>
      <c r="FG1038" s="138"/>
      <c r="FH1038" s="138"/>
      <c r="FI1038" s="138"/>
      <c r="FJ1038" s="138"/>
      <c r="FK1038" s="138"/>
      <c r="FL1038" s="86">
        <f t="shared" si="813"/>
        <v>10445.099999999999</v>
      </c>
      <c r="FM1038" s="138">
        <v>724</v>
      </c>
      <c r="FN1038" s="138">
        <v>139</v>
      </c>
      <c r="FO1038" s="138">
        <v>57920</v>
      </c>
      <c r="FP1038" s="138">
        <v>166800000</v>
      </c>
      <c r="FQ1038" s="142">
        <v>0.36105965073079105</v>
      </c>
      <c r="FR1038" s="142">
        <v>0.29247246037671115</v>
      </c>
      <c r="FS1038" s="142">
        <v>0.48493317754838167</v>
      </c>
      <c r="FT1038" s="138" t="s">
        <v>1398</v>
      </c>
      <c r="FU1038" s="138" t="s">
        <v>1324</v>
      </c>
      <c r="FV1038" s="138" t="s">
        <v>1384</v>
      </c>
      <c r="FW1038" s="138" t="s">
        <v>1339</v>
      </c>
      <c r="FX1038" s="138" t="s">
        <v>1339</v>
      </c>
      <c r="FY1038" s="138" t="s">
        <v>1366</v>
      </c>
      <c r="FZ1038" s="138" t="s">
        <v>1334</v>
      </c>
      <c r="GA1038" s="138" t="s">
        <v>1344</v>
      </c>
      <c r="GB1038" s="138"/>
      <c r="GC1038" s="143"/>
      <c r="GD1038" s="143"/>
      <c r="GE1038" s="143"/>
      <c r="GF1038" s="143"/>
      <c r="GG1038" s="143"/>
      <c r="GH1038" s="143"/>
      <c r="GI1038" s="143"/>
      <c r="GJ1038" s="143"/>
    </row>
    <row r="1039" spans="1:192" hidden="1" x14ac:dyDescent="0.25">
      <c r="A1039" s="144" t="s">
        <v>643</v>
      </c>
      <c r="B1039" s="144" t="s">
        <v>643</v>
      </c>
      <c r="C1039" s="144" t="s">
        <v>643</v>
      </c>
      <c r="D1039" s="133">
        <v>33.109381797090244</v>
      </c>
      <c r="E1039" s="133">
        <v>45.820321010966666</v>
      </c>
      <c r="F1039" s="133">
        <v>57.03599153140437</v>
      </c>
      <c r="G1039" s="136">
        <v>541</v>
      </c>
      <c r="H1039" s="136">
        <v>2268</v>
      </c>
      <c r="I1039" s="136">
        <v>4151</v>
      </c>
      <c r="J1039" s="136">
        <v>6960</v>
      </c>
      <c r="K1039" s="136">
        <v>633</v>
      </c>
      <c r="L1039" s="136">
        <v>2362</v>
      </c>
      <c r="M1039" s="136">
        <v>4386</v>
      </c>
      <c r="N1039" s="136">
        <v>7381</v>
      </c>
      <c r="O1039" s="136">
        <v>234</v>
      </c>
      <c r="P1039" s="138">
        <v>1114</v>
      </c>
      <c r="Q1039" s="136">
        <v>421</v>
      </c>
      <c r="R1039" s="95">
        <f t="shared" si="804"/>
        <v>6.0488505747126435E-2</v>
      </c>
      <c r="S1039" s="136">
        <v>5059</v>
      </c>
      <c r="T1039" s="136">
        <v>6813</v>
      </c>
      <c r="U1039" s="136">
        <v>4888</v>
      </c>
      <c r="V1039" s="136">
        <v>6642</v>
      </c>
      <c r="W1039" s="136">
        <v>11701</v>
      </c>
      <c r="X1039" s="136">
        <v>16760</v>
      </c>
      <c r="Y1039" s="137">
        <f t="shared" si="799"/>
        <v>12.512354220201621</v>
      </c>
      <c r="Z1039" s="137">
        <f t="shared" si="800"/>
        <v>34.669015118156466</v>
      </c>
      <c r="AA1039" s="137">
        <f t="shared" si="801"/>
        <v>71.726677577741398</v>
      </c>
      <c r="AB1039" s="137">
        <f t="shared" si="802"/>
        <v>50.149559866678061</v>
      </c>
      <c r="AC1039" s="137">
        <f t="shared" si="803"/>
        <v>38.788782816229116</v>
      </c>
      <c r="AD1039" s="138">
        <v>5833</v>
      </c>
      <c r="AE1039" s="138">
        <v>1382</v>
      </c>
      <c r="AF1039" s="126">
        <v>6707</v>
      </c>
      <c r="AG1039" s="126">
        <v>5324</v>
      </c>
      <c r="AH1039" s="126">
        <v>6626</v>
      </c>
      <c r="AI1039" s="126">
        <v>5069</v>
      </c>
      <c r="AJ1039" s="126">
        <v>1755</v>
      </c>
      <c r="AK1039" s="126">
        <v>1350</v>
      </c>
      <c r="AL1039" s="136">
        <v>240</v>
      </c>
      <c r="AM1039" s="136">
        <v>437</v>
      </c>
      <c r="AN1039" s="136">
        <v>904</v>
      </c>
      <c r="AO1039" s="136">
        <v>2592</v>
      </c>
      <c r="AP1039" s="136">
        <v>4517</v>
      </c>
      <c r="AQ1039" s="136">
        <v>245</v>
      </c>
      <c r="AR1039" s="77">
        <f t="shared" si="805"/>
        <v>8258</v>
      </c>
      <c r="AS1039" s="138">
        <v>1407</v>
      </c>
      <c r="AT1039" s="138">
        <v>157</v>
      </c>
      <c r="AU1039" s="138">
        <v>400</v>
      </c>
      <c r="AV1039" s="138">
        <v>40.198321891685737</v>
      </c>
      <c r="AW1039" s="138">
        <v>50.68177944434975</v>
      </c>
      <c r="AX1039" s="138">
        <v>66.369930761622157</v>
      </c>
      <c r="AY1039" s="141">
        <v>17.027688830288191</v>
      </c>
      <c r="AZ1039" s="141">
        <v>38.808204821080999</v>
      </c>
      <c r="BA1039" s="141">
        <v>73.249603002742887</v>
      </c>
      <c r="BB1039" s="141">
        <v>56.342789945612225</v>
      </c>
      <c r="BC1039" s="141">
        <v>45.307956648162836</v>
      </c>
      <c r="BD1039" s="82">
        <f t="shared" si="806"/>
        <v>1750</v>
      </c>
      <c r="BE1039" s="138">
        <v>242</v>
      </c>
      <c r="BF1039" s="138">
        <v>484</v>
      </c>
      <c r="BG1039" s="138">
        <v>828</v>
      </c>
      <c r="BH1039" s="138">
        <v>2482</v>
      </c>
      <c r="BI1039" s="138">
        <v>4702</v>
      </c>
      <c r="BJ1039" s="138">
        <v>355</v>
      </c>
      <c r="BK1039" s="77">
        <f t="shared" si="807"/>
        <v>8367</v>
      </c>
      <c r="BL1039" s="138">
        <v>198</v>
      </c>
      <c r="BM1039" s="138">
        <v>324</v>
      </c>
      <c r="BN1039" s="138">
        <v>362</v>
      </c>
      <c r="BO1039" s="138">
        <v>642</v>
      </c>
      <c r="BP1039" s="138">
        <v>1843</v>
      </c>
      <c r="BQ1039" s="138">
        <v>3943</v>
      </c>
      <c r="BR1039" s="138">
        <v>295</v>
      </c>
      <c r="BS1039" s="77">
        <f t="shared" si="808"/>
        <v>6723</v>
      </c>
      <c r="BT1039" s="138">
        <v>18</v>
      </c>
      <c r="BU1039" s="138">
        <v>68</v>
      </c>
      <c r="BV1039" s="138">
        <v>77</v>
      </c>
      <c r="BW1039" s="138">
        <v>129</v>
      </c>
      <c r="BX1039" s="138">
        <v>358</v>
      </c>
      <c r="BY1039" s="138">
        <v>513</v>
      </c>
      <c r="BZ1039" s="138">
        <v>46</v>
      </c>
      <c r="CA1039" s="77">
        <f t="shared" si="809"/>
        <v>1046</v>
      </c>
      <c r="CB1039" s="138">
        <v>8</v>
      </c>
      <c r="CC1039" s="138">
        <v>20</v>
      </c>
      <c r="CD1039" s="138">
        <v>19</v>
      </c>
      <c r="CE1039" s="138">
        <v>44</v>
      </c>
      <c r="CF1039" s="138">
        <v>116</v>
      </c>
      <c r="CG1039" s="138">
        <v>134</v>
      </c>
      <c r="CH1039" s="138">
        <v>7</v>
      </c>
      <c r="CI1039" s="77">
        <f t="shared" si="810"/>
        <v>301</v>
      </c>
      <c r="CJ1039" s="138"/>
      <c r="CK1039" s="138"/>
      <c r="CL1039" s="138"/>
      <c r="CM1039" s="138"/>
      <c r="CN1039" s="138"/>
      <c r="CO1039" s="138"/>
      <c r="CP1039" s="77">
        <f t="shared" si="811"/>
        <v>0</v>
      </c>
      <c r="CQ1039" s="138">
        <v>18</v>
      </c>
      <c r="CR1039" s="138">
        <v>25</v>
      </c>
      <c r="CS1039" s="138">
        <v>26</v>
      </c>
      <c r="CT1039" s="138">
        <v>13</v>
      </c>
      <c r="CU1039" s="138">
        <v>165</v>
      </c>
      <c r="CV1039" s="138">
        <v>112</v>
      </c>
      <c r="CW1039" s="138">
        <v>7</v>
      </c>
      <c r="CX1039" s="77">
        <f t="shared" si="812"/>
        <v>297</v>
      </c>
      <c r="CY1039" s="138">
        <v>18</v>
      </c>
      <c r="CZ1039" s="138">
        <v>26</v>
      </c>
      <c r="DA1039" s="138">
        <v>13</v>
      </c>
      <c r="DB1039" s="138">
        <v>165</v>
      </c>
      <c r="DC1039" s="138">
        <v>112</v>
      </c>
      <c r="DD1039" s="138">
        <v>7</v>
      </c>
      <c r="DE1039" s="138"/>
      <c r="DF1039" s="138"/>
      <c r="DG1039" s="138"/>
      <c r="DH1039" s="138"/>
      <c r="DI1039" s="138"/>
      <c r="DJ1039" s="138"/>
      <c r="DK1039" s="138"/>
      <c r="DL1039" s="138"/>
      <c r="DM1039" s="138"/>
      <c r="DN1039" s="138"/>
      <c r="DO1039" s="138"/>
      <c r="DP1039" s="138">
        <v>2</v>
      </c>
      <c r="DQ1039" s="138">
        <v>4</v>
      </c>
      <c r="DR1039" s="138">
        <v>14</v>
      </c>
      <c r="DS1039" s="138">
        <v>40</v>
      </c>
      <c r="DT1039" s="138">
        <v>13</v>
      </c>
      <c r="DU1039" s="138">
        <v>0</v>
      </c>
      <c r="DV1039" s="138">
        <v>7</v>
      </c>
      <c r="DW1039" s="138">
        <v>17</v>
      </c>
      <c r="DX1039" s="138">
        <v>16</v>
      </c>
      <c r="DY1039" s="138">
        <v>73</v>
      </c>
      <c r="DZ1039" s="138">
        <v>162</v>
      </c>
      <c r="EA1039" s="138">
        <v>17</v>
      </c>
      <c r="EB1039" s="138">
        <v>11</v>
      </c>
      <c r="EC1039" s="138">
        <v>60</v>
      </c>
      <c r="ED1039" s="138">
        <v>113</v>
      </c>
      <c r="EE1039" s="138">
        <v>285</v>
      </c>
      <c r="EF1039" s="138">
        <v>351</v>
      </c>
      <c r="EG1039" s="138">
        <v>29</v>
      </c>
      <c r="EH1039" s="138">
        <v>4</v>
      </c>
      <c r="EI1039" s="138">
        <v>2</v>
      </c>
      <c r="EJ1039" s="138">
        <v>2</v>
      </c>
      <c r="EK1039" s="138">
        <v>5</v>
      </c>
      <c r="EL1039" s="138">
        <v>10</v>
      </c>
      <c r="EM1039" s="138">
        <v>8</v>
      </c>
      <c r="EN1039" s="138"/>
      <c r="EO1039" s="138"/>
      <c r="EP1039" s="138"/>
      <c r="EQ1039" s="138"/>
      <c r="ER1039" s="138"/>
      <c r="ES1039" s="138"/>
      <c r="ET1039" s="138">
        <v>172</v>
      </c>
      <c r="EU1039" s="138">
        <v>258</v>
      </c>
      <c r="EV1039" s="138">
        <v>269</v>
      </c>
      <c r="EW1039" s="138">
        <v>1046</v>
      </c>
      <c r="EX1039" s="138">
        <v>3072</v>
      </c>
      <c r="EY1039" s="138">
        <v>225</v>
      </c>
      <c r="EZ1039" s="138">
        <v>20</v>
      </c>
      <c r="FA1039" s="138">
        <v>98</v>
      </c>
      <c r="FB1039" s="138">
        <v>357</v>
      </c>
      <c r="FC1039" s="138">
        <v>752</v>
      </c>
      <c r="FD1039" s="138">
        <v>848</v>
      </c>
      <c r="FE1039" s="138">
        <v>62</v>
      </c>
      <c r="FF1039" s="138"/>
      <c r="FG1039" s="138"/>
      <c r="FH1039" s="138"/>
      <c r="FI1039" s="138"/>
      <c r="FJ1039" s="138"/>
      <c r="FK1039" s="138"/>
      <c r="FL1039" s="86">
        <f t="shared" si="813"/>
        <v>675.49999999999909</v>
      </c>
      <c r="FM1039" s="138">
        <v>110</v>
      </c>
      <c r="FN1039" s="138">
        <v>19</v>
      </c>
      <c r="FO1039" s="138">
        <v>8800</v>
      </c>
      <c r="FP1039" s="138">
        <v>22800000</v>
      </c>
      <c r="FQ1039" s="142">
        <v>0.36843257677932972</v>
      </c>
      <c r="FR1039" s="142">
        <v>0.22964633818534586</v>
      </c>
      <c r="FS1039" s="142">
        <v>0.28426982745467311</v>
      </c>
      <c r="FT1039" s="138" t="s">
        <v>1376</v>
      </c>
      <c r="FU1039" s="138" t="s">
        <v>1338</v>
      </c>
      <c r="FV1039" s="138" t="s">
        <v>1332</v>
      </c>
      <c r="FW1039" s="138" t="s">
        <v>1368</v>
      </c>
      <c r="FX1039" s="138" t="s">
        <v>1395</v>
      </c>
      <c r="FY1039" s="138" t="s">
        <v>1395</v>
      </c>
      <c r="FZ1039" s="138" t="s">
        <v>1395</v>
      </c>
      <c r="GA1039" s="138" t="s">
        <v>1392</v>
      </c>
      <c r="GB1039" s="138"/>
      <c r="GC1039" s="143"/>
      <c r="GD1039" s="143"/>
      <c r="GE1039" s="143"/>
      <c r="GF1039" s="143"/>
      <c r="GG1039" s="143"/>
      <c r="GH1039" s="143"/>
      <c r="GI1039" s="143"/>
      <c r="GJ1039" s="143"/>
    </row>
    <row r="1040" spans="1:192" hidden="1" x14ac:dyDescent="0.25">
      <c r="A1040" s="144" t="s">
        <v>656</v>
      </c>
      <c r="B1040" s="144" t="s">
        <v>656</v>
      </c>
      <c r="C1040" s="144" t="s">
        <v>656</v>
      </c>
      <c r="D1040" s="133">
        <v>29.907661193751828</v>
      </c>
      <c r="E1040" s="133">
        <v>40.850423628157415</v>
      </c>
      <c r="F1040" s="133">
        <v>46.890026368853732</v>
      </c>
      <c r="G1040" s="136">
        <v>921</v>
      </c>
      <c r="H1040" s="136">
        <v>4272</v>
      </c>
      <c r="I1040" s="136">
        <v>6181</v>
      </c>
      <c r="J1040" s="136">
        <v>11374</v>
      </c>
      <c r="K1040" s="136">
        <v>976</v>
      </c>
      <c r="L1040" s="136">
        <v>4141</v>
      </c>
      <c r="M1040" s="136">
        <v>7014</v>
      </c>
      <c r="N1040" s="136">
        <v>12131</v>
      </c>
      <c r="O1040" s="136">
        <v>717</v>
      </c>
      <c r="P1040" s="138">
        <v>1547</v>
      </c>
      <c r="Q1040" s="136">
        <v>8711</v>
      </c>
      <c r="R1040" s="95">
        <f t="shared" si="804"/>
        <v>6.6555301564972746E-2</v>
      </c>
      <c r="S1040" s="136">
        <v>9557</v>
      </c>
      <c r="T1040" s="136">
        <v>12334</v>
      </c>
      <c r="U1040" s="136">
        <v>9172</v>
      </c>
      <c r="V1040" s="136">
        <v>12388</v>
      </c>
      <c r="W1040" s="136">
        <v>21506</v>
      </c>
      <c r="X1040" s="136">
        <v>31063</v>
      </c>
      <c r="Y1040" s="137">
        <f t="shared" si="799"/>
        <v>10.21240975201423</v>
      </c>
      <c r="Z1040" s="137">
        <f t="shared" si="800"/>
        <v>33.573860872385275</v>
      </c>
      <c r="AA1040" s="137">
        <f t="shared" si="801"/>
        <v>67.42259049280419</v>
      </c>
      <c r="AB1040" s="137">
        <f t="shared" si="802"/>
        <v>48.009857714126291</v>
      </c>
      <c r="AC1040" s="137">
        <f t="shared" si="803"/>
        <v>36.380903325499794</v>
      </c>
      <c r="AD1040" s="138">
        <v>11181</v>
      </c>
      <c r="AE1040" s="138">
        <v>2988</v>
      </c>
      <c r="AF1040" s="126">
        <v>12082</v>
      </c>
      <c r="AG1040" s="126">
        <v>9622</v>
      </c>
      <c r="AH1040" s="126">
        <v>12137</v>
      </c>
      <c r="AI1040" s="126">
        <v>9196</v>
      </c>
      <c r="AJ1040" s="126">
        <v>3248</v>
      </c>
      <c r="AK1040" s="126">
        <v>2651</v>
      </c>
      <c r="AL1040" s="136">
        <v>285</v>
      </c>
      <c r="AM1040" s="136">
        <v>559</v>
      </c>
      <c r="AN1040" s="136">
        <v>1046</v>
      </c>
      <c r="AO1040" s="136">
        <v>3994</v>
      </c>
      <c r="AP1040" s="136">
        <v>7041</v>
      </c>
      <c r="AQ1040" s="136">
        <v>312</v>
      </c>
      <c r="AR1040" s="77">
        <f t="shared" si="805"/>
        <v>12393</v>
      </c>
      <c r="AS1040" s="138">
        <v>1843</v>
      </c>
      <c r="AT1040" s="138">
        <v>514</v>
      </c>
      <c r="AU1040" s="138">
        <v>1298</v>
      </c>
      <c r="AV1040" s="138">
        <v>34.114793856103475</v>
      </c>
      <c r="AW1040" s="138">
        <v>44.609246655714621</v>
      </c>
      <c r="AX1040" s="138">
        <v>59.989112683723469</v>
      </c>
      <c r="AY1040" s="141">
        <v>10.873180873180873</v>
      </c>
      <c r="AZ1040" s="141">
        <v>32.953795379537951</v>
      </c>
      <c r="BA1040" s="141">
        <v>70.778701630956192</v>
      </c>
      <c r="BB1040" s="141">
        <v>52.164203345785289</v>
      </c>
      <c r="BC1040" s="141">
        <v>40.565872459705673</v>
      </c>
      <c r="BD1040" s="82">
        <f t="shared" si="806"/>
        <v>3591</v>
      </c>
      <c r="BE1040" s="138">
        <v>290</v>
      </c>
      <c r="BF1040" s="138">
        <v>701</v>
      </c>
      <c r="BG1040" s="138">
        <v>1003</v>
      </c>
      <c r="BH1040" s="138">
        <v>3825</v>
      </c>
      <c r="BI1040" s="138">
        <v>7413</v>
      </c>
      <c r="BJ1040" s="138">
        <v>462</v>
      </c>
      <c r="BK1040" s="77">
        <f t="shared" si="807"/>
        <v>12703</v>
      </c>
      <c r="BL1040" s="138">
        <v>251</v>
      </c>
      <c r="BM1040" s="138">
        <v>425</v>
      </c>
      <c r="BN1040" s="138">
        <v>585</v>
      </c>
      <c r="BO1040" s="138">
        <v>720</v>
      </c>
      <c r="BP1040" s="138">
        <v>3296</v>
      </c>
      <c r="BQ1040" s="138">
        <v>6830</v>
      </c>
      <c r="BR1040" s="138">
        <v>430</v>
      </c>
      <c r="BS1040" s="77">
        <f t="shared" si="808"/>
        <v>11276</v>
      </c>
      <c r="BT1040" s="138">
        <v>22</v>
      </c>
      <c r="BU1040" s="138">
        <v>98</v>
      </c>
      <c r="BV1040" s="138">
        <v>70</v>
      </c>
      <c r="BW1040" s="138">
        <v>163</v>
      </c>
      <c r="BX1040" s="138">
        <v>363</v>
      </c>
      <c r="BY1040" s="138">
        <v>442</v>
      </c>
      <c r="BZ1040" s="138">
        <v>29</v>
      </c>
      <c r="CA1040" s="77">
        <f t="shared" si="809"/>
        <v>997</v>
      </c>
      <c r="CB1040" s="138">
        <v>11</v>
      </c>
      <c r="CC1040" s="138">
        <v>32</v>
      </c>
      <c r="CD1040" s="138">
        <v>36</v>
      </c>
      <c r="CE1040" s="138">
        <v>118</v>
      </c>
      <c r="CF1040" s="138">
        <v>129</v>
      </c>
      <c r="CG1040" s="138">
        <v>95</v>
      </c>
      <c r="CH1040" s="138">
        <v>3</v>
      </c>
      <c r="CI1040" s="77">
        <f t="shared" si="810"/>
        <v>345</v>
      </c>
      <c r="CJ1040" s="138"/>
      <c r="CK1040" s="138"/>
      <c r="CL1040" s="138"/>
      <c r="CM1040" s="138"/>
      <c r="CN1040" s="138"/>
      <c r="CO1040" s="138"/>
      <c r="CP1040" s="77">
        <f t="shared" si="811"/>
        <v>0</v>
      </c>
      <c r="CQ1040" s="138">
        <v>6</v>
      </c>
      <c r="CR1040" s="138">
        <v>4</v>
      </c>
      <c r="CS1040" s="138">
        <v>10</v>
      </c>
      <c r="CT1040" s="138">
        <v>1</v>
      </c>
      <c r="CU1040" s="138">
        <v>37</v>
      </c>
      <c r="CV1040" s="138">
        <v>46</v>
      </c>
      <c r="CW1040" s="138">
        <v>0</v>
      </c>
      <c r="CX1040" s="77">
        <f t="shared" si="812"/>
        <v>84</v>
      </c>
      <c r="CY1040" s="138">
        <v>5</v>
      </c>
      <c r="CZ1040" s="138">
        <v>7</v>
      </c>
      <c r="DA1040" s="138">
        <v>0</v>
      </c>
      <c r="DB1040" s="138">
        <v>32</v>
      </c>
      <c r="DC1040" s="138">
        <v>39</v>
      </c>
      <c r="DD1040" s="138">
        <v>0</v>
      </c>
      <c r="DE1040" s="138"/>
      <c r="DF1040" s="138"/>
      <c r="DG1040" s="138"/>
      <c r="DH1040" s="138"/>
      <c r="DI1040" s="138"/>
      <c r="DJ1040" s="138"/>
      <c r="DK1040" s="138"/>
      <c r="DL1040" s="138"/>
      <c r="DM1040" s="138"/>
      <c r="DN1040" s="138"/>
      <c r="DO1040" s="138"/>
      <c r="DP1040" s="138">
        <v>3</v>
      </c>
      <c r="DQ1040" s="138">
        <v>8</v>
      </c>
      <c r="DR1040" s="138">
        <v>13</v>
      </c>
      <c r="DS1040" s="138">
        <v>51</v>
      </c>
      <c r="DT1040" s="138">
        <v>65</v>
      </c>
      <c r="DU1040" s="138">
        <v>4</v>
      </c>
      <c r="DV1040" s="138">
        <v>5</v>
      </c>
      <c r="DW1040" s="138">
        <v>12</v>
      </c>
      <c r="DX1040" s="138">
        <v>5</v>
      </c>
      <c r="DY1040" s="138">
        <v>43</v>
      </c>
      <c r="DZ1040" s="138">
        <v>107</v>
      </c>
      <c r="EA1040" s="138">
        <v>10</v>
      </c>
      <c r="EB1040" s="138">
        <v>17</v>
      </c>
      <c r="EC1040" s="138">
        <v>58</v>
      </c>
      <c r="ED1040" s="138">
        <v>158</v>
      </c>
      <c r="EE1040" s="138">
        <v>320</v>
      </c>
      <c r="EF1040" s="138">
        <v>335</v>
      </c>
      <c r="EG1040" s="138">
        <v>19</v>
      </c>
      <c r="EH1040" s="138">
        <v>2</v>
      </c>
      <c r="EI1040" s="138">
        <v>0</v>
      </c>
      <c r="EJ1040" s="138">
        <v>1</v>
      </c>
      <c r="EK1040" s="138">
        <v>2</v>
      </c>
      <c r="EL1040" s="138">
        <v>6</v>
      </c>
      <c r="EM1040" s="138">
        <v>1</v>
      </c>
      <c r="EN1040" s="138"/>
      <c r="EO1040" s="138"/>
      <c r="EP1040" s="138"/>
      <c r="EQ1040" s="138"/>
      <c r="ER1040" s="138"/>
      <c r="ES1040" s="138"/>
      <c r="ET1040" s="138">
        <v>208</v>
      </c>
      <c r="EU1040" s="138">
        <v>356</v>
      </c>
      <c r="EV1040" s="138">
        <v>173</v>
      </c>
      <c r="EW1040" s="138">
        <v>1633</v>
      </c>
      <c r="EX1040" s="138">
        <v>4381</v>
      </c>
      <c r="EY1040" s="138">
        <v>273</v>
      </c>
      <c r="EZ1040" s="138">
        <v>38</v>
      </c>
      <c r="FA1040" s="138">
        <v>221</v>
      </c>
      <c r="FB1040" s="138">
        <v>533</v>
      </c>
      <c r="FC1040" s="138">
        <v>1610</v>
      </c>
      <c r="FD1040" s="138">
        <v>2378</v>
      </c>
      <c r="FE1040" s="138">
        <v>152</v>
      </c>
      <c r="FF1040" s="138">
        <v>1</v>
      </c>
      <c r="FG1040" s="138">
        <v>3</v>
      </c>
      <c r="FH1040" s="138">
        <v>1</v>
      </c>
      <c r="FI1040" s="138">
        <v>5</v>
      </c>
      <c r="FJ1040" s="138">
        <v>7</v>
      </c>
      <c r="FK1040" s="138">
        <v>0</v>
      </c>
      <c r="FL1040" s="86">
        <f t="shared" si="813"/>
        <v>3072.0999999999985</v>
      </c>
      <c r="FM1040" s="138">
        <v>230</v>
      </c>
      <c r="FN1040" s="138">
        <v>40</v>
      </c>
      <c r="FO1040" s="138">
        <v>18400</v>
      </c>
      <c r="FP1040" s="138">
        <v>48000000</v>
      </c>
      <c r="FQ1040" s="142">
        <v>0.35637060340179694</v>
      </c>
      <c r="FR1040" s="142">
        <v>0.27695623968583527</v>
      </c>
      <c r="FS1040" s="142">
        <v>0.50946175790530779</v>
      </c>
      <c r="FT1040" s="138" t="s">
        <v>1329</v>
      </c>
      <c r="FU1040" s="138" t="s">
        <v>1345</v>
      </c>
      <c r="FV1040" s="138" t="s">
        <v>1369</v>
      </c>
      <c r="FW1040" s="138" t="s">
        <v>1329</v>
      </c>
      <c r="FX1040" s="138" t="s">
        <v>1380</v>
      </c>
      <c r="FY1040" s="138" t="s">
        <v>1351</v>
      </c>
      <c r="FZ1040" s="138" t="s">
        <v>1329</v>
      </c>
      <c r="GA1040" s="138" t="s">
        <v>1329</v>
      </c>
      <c r="GB1040" s="138"/>
      <c r="GC1040" s="143"/>
      <c r="GD1040" s="143"/>
      <c r="GE1040" s="143"/>
      <c r="GF1040" s="143"/>
      <c r="GG1040" s="143"/>
      <c r="GH1040" s="143"/>
      <c r="GI1040" s="143"/>
      <c r="GJ1040" s="143"/>
    </row>
    <row r="1041" spans="1:192" hidden="1" x14ac:dyDescent="0.25">
      <c r="A1041" s="144" t="s">
        <v>668</v>
      </c>
      <c r="B1041" s="144" t="s">
        <v>668</v>
      </c>
      <c r="C1041" s="144" t="s">
        <v>668</v>
      </c>
      <c r="D1041" s="133">
        <v>29.836264402668284</v>
      </c>
      <c r="E1041" s="133">
        <v>40.703118800095226</v>
      </c>
      <c r="F1041" s="133">
        <v>50.807992152408488</v>
      </c>
      <c r="G1041" s="136">
        <v>1341</v>
      </c>
      <c r="H1041" s="136">
        <v>5546</v>
      </c>
      <c r="I1041" s="136">
        <v>10119</v>
      </c>
      <c r="J1041" s="136">
        <v>17006</v>
      </c>
      <c r="K1041" s="136">
        <v>1456</v>
      </c>
      <c r="L1041" s="136">
        <v>5253</v>
      </c>
      <c r="M1041" s="136">
        <v>11451</v>
      </c>
      <c r="N1041" s="136">
        <v>18160</v>
      </c>
      <c r="O1041" s="136">
        <v>589</v>
      </c>
      <c r="P1041" s="138">
        <v>3035</v>
      </c>
      <c r="Q1041" s="136">
        <v>3859</v>
      </c>
      <c r="R1041" s="95">
        <f t="shared" si="804"/>
        <v>6.7858402916617669E-2</v>
      </c>
      <c r="S1041" s="136">
        <v>14286</v>
      </c>
      <c r="T1041" s="136">
        <v>18309</v>
      </c>
      <c r="U1041" s="136">
        <v>13471</v>
      </c>
      <c r="V1041" s="136">
        <v>18438</v>
      </c>
      <c r="W1041" s="136">
        <v>31780</v>
      </c>
      <c r="X1041" s="136">
        <v>46066</v>
      </c>
      <c r="Y1041" s="137">
        <f t="shared" si="799"/>
        <v>10.191796164076719</v>
      </c>
      <c r="Z1041" s="137">
        <f t="shared" si="800"/>
        <v>28.690807799442897</v>
      </c>
      <c r="AA1041" s="137">
        <f t="shared" si="801"/>
        <v>66.847301610867788</v>
      </c>
      <c r="AB1041" s="137">
        <f t="shared" si="802"/>
        <v>44.864694776589047</v>
      </c>
      <c r="AC1041" s="137">
        <f t="shared" si="803"/>
        <v>34.111926366517601</v>
      </c>
      <c r="AD1041" s="138">
        <v>17522</v>
      </c>
      <c r="AE1041" s="138">
        <v>4466</v>
      </c>
      <c r="AF1041" s="126">
        <v>18775</v>
      </c>
      <c r="AG1041" s="126">
        <v>14949</v>
      </c>
      <c r="AH1041" s="126">
        <v>18631</v>
      </c>
      <c r="AI1041" s="126">
        <v>13409</v>
      </c>
      <c r="AJ1041" s="126">
        <v>4996</v>
      </c>
      <c r="AK1041" s="126">
        <v>3994</v>
      </c>
      <c r="AL1041" s="136">
        <v>493</v>
      </c>
      <c r="AM1041" s="136">
        <v>1012</v>
      </c>
      <c r="AN1041" s="136">
        <v>1600</v>
      </c>
      <c r="AO1041" s="136">
        <v>5792</v>
      </c>
      <c r="AP1041" s="136">
        <v>11738</v>
      </c>
      <c r="AQ1041" s="136">
        <v>726</v>
      </c>
      <c r="AR1041" s="77">
        <f t="shared" si="805"/>
        <v>19856</v>
      </c>
      <c r="AS1041" s="138">
        <v>3700</v>
      </c>
      <c r="AT1041" s="138">
        <v>293</v>
      </c>
      <c r="AU1041" s="138">
        <v>1342</v>
      </c>
      <c r="AV1041" s="138">
        <v>34.438949522510228</v>
      </c>
      <c r="AW1041" s="138">
        <v>45.540155805149709</v>
      </c>
      <c r="AX1041" s="138">
        <v>65.359087180252075</v>
      </c>
      <c r="AY1041" s="141">
        <v>10.703057060672954</v>
      </c>
      <c r="AZ1041" s="141">
        <v>31.216988250512017</v>
      </c>
      <c r="BA1041" s="141">
        <v>72.149986512004318</v>
      </c>
      <c r="BB1041" s="141">
        <v>51.673002777103726</v>
      </c>
      <c r="BC1041" s="141">
        <v>39.903532034282641</v>
      </c>
      <c r="BD1041" s="82">
        <f t="shared" si="806"/>
        <v>5032</v>
      </c>
      <c r="BE1041" s="138">
        <v>502</v>
      </c>
      <c r="BF1041" s="138">
        <v>1185</v>
      </c>
      <c r="BG1041" s="138">
        <v>1472</v>
      </c>
      <c r="BH1041" s="138">
        <v>5572</v>
      </c>
      <c r="BI1041" s="138">
        <v>11948</v>
      </c>
      <c r="BJ1041" s="138">
        <v>1074</v>
      </c>
      <c r="BK1041" s="77">
        <f t="shared" si="807"/>
        <v>20066</v>
      </c>
      <c r="BL1041" s="138">
        <v>435</v>
      </c>
      <c r="BM1041" s="138">
        <v>746</v>
      </c>
      <c r="BN1041" s="138">
        <v>943</v>
      </c>
      <c r="BO1041" s="138">
        <v>880</v>
      </c>
      <c r="BP1041" s="138">
        <v>4311</v>
      </c>
      <c r="BQ1041" s="138">
        <v>10656</v>
      </c>
      <c r="BR1041" s="138">
        <v>936</v>
      </c>
      <c r="BS1041" s="77">
        <f t="shared" si="808"/>
        <v>16783</v>
      </c>
      <c r="BT1041" s="138">
        <v>43</v>
      </c>
      <c r="BU1041" s="138">
        <v>208</v>
      </c>
      <c r="BV1041" s="138">
        <v>169</v>
      </c>
      <c r="BW1041" s="138">
        <v>333</v>
      </c>
      <c r="BX1041" s="138">
        <v>890</v>
      </c>
      <c r="BY1041" s="138">
        <v>1073</v>
      </c>
      <c r="BZ1041" s="138">
        <v>124</v>
      </c>
      <c r="CA1041" s="77">
        <f t="shared" si="809"/>
        <v>2420</v>
      </c>
      <c r="CB1041" s="138">
        <v>20</v>
      </c>
      <c r="CC1041" s="138">
        <v>50</v>
      </c>
      <c r="CD1041" s="138">
        <v>66</v>
      </c>
      <c r="CE1041" s="138">
        <v>258</v>
      </c>
      <c r="CF1041" s="138">
        <v>313</v>
      </c>
      <c r="CG1041" s="138">
        <v>182</v>
      </c>
      <c r="CH1041" s="138">
        <v>13</v>
      </c>
      <c r="CI1041" s="77">
        <f t="shared" si="810"/>
        <v>766</v>
      </c>
      <c r="CJ1041" s="138"/>
      <c r="CK1041" s="138"/>
      <c r="CL1041" s="138"/>
      <c r="CM1041" s="138"/>
      <c r="CN1041" s="138"/>
      <c r="CO1041" s="138"/>
      <c r="CP1041" s="77">
        <f t="shared" si="811"/>
        <v>0</v>
      </c>
      <c r="CQ1041" s="138">
        <v>4</v>
      </c>
      <c r="CR1041" s="138">
        <v>8</v>
      </c>
      <c r="CS1041" s="138">
        <v>7</v>
      </c>
      <c r="CT1041" s="138">
        <v>1</v>
      </c>
      <c r="CU1041" s="138">
        <v>58</v>
      </c>
      <c r="CV1041" s="138">
        <v>37</v>
      </c>
      <c r="CW1041" s="138">
        <v>1</v>
      </c>
      <c r="CX1041" s="77">
        <f t="shared" si="812"/>
        <v>97</v>
      </c>
      <c r="CY1041" s="138">
        <v>4</v>
      </c>
      <c r="CZ1041" s="138">
        <v>7</v>
      </c>
      <c r="DA1041" s="138">
        <v>1</v>
      </c>
      <c r="DB1041" s="138">
        <v>58</v>
      </c>
      <c r="DC1041" s="138">
        <v>37</v>
      </c>
      <c r="DD1041" s="138">
        <v>1</v>
      </c>
      <c r="DE1041" s="138"/>
      <c r="DF1041" s="138"/>
      <c r="DG1041" s="138"/>
      <c r="DH1041" s="138"/>
      <c r="DI1041" s="138"/>
      <c r="DJ1041" s="138"/>
      <c r="DK1041" s="138"/>
      <c r="DL1041" s="138"/>
      <c r="DM1041" s="138"/>
      <c r="DN1041" s="138"/>
      <c r="DO1041" s="138"/>
      <c r="DP1041" s="138">
        <v>8</v>
      </c>
      <c r="DQ1041" s="138">
        <v>18</v>
      </c>
      <c r="DR1041" s="138">
        <v>62</v>
      </c>
      <c r="DS1041" s="138">
        <v>125</v>
      </c>
      <c r="DT1041" s="138">
        <v>123</v>
      </c>
      <c r="DU1041" s="138">
        <v>11</v>
      </c>
      <c r="DV1041" s="138">
        <v>10</v>
      </c>
      <c r="DW1041" s="138">
        <v>24</v>
      </c>
      <c r="DX1041" s="138">
        <v>13</v>
      </c>
      <c r="DY1041" s="138">
        <v>90</v>
      </c>
      <c r="DZ1041" s="138">
        <v>204</v>
      </c>
      <c r="EA1041" s="138">
        <v>23</v>
      </c>
      <c r="EB1041" s="138">
        <v>33</v>
      </c>
      <c r="EC1041" s="138">
        <v>145</v>
      </c>
      <c r="ED1041" s="138">
        <v>320</v>
      </c>
      <c r="EE1041" s="138">
        <v>800</v>
      </c>
      <c r="EF1041" s="138">
        <v>869</v>
      </c>
      <c r="EG1041" s="138">
        <v>101</v>
      </c>
      <c r="EH1041" s="138">
        <v>4</v>
      </c>
      <c r="EI1041" s="138">
        <v>3</v>
      </c>
      <c r="EJ1041" s="138">
        <v>0</v>
      </c>
      <c r="EK1041" s="138">
        <v>1</v>
      </c>
      <c r="EL1041" s="138">
        <v>7</v>
      </c>
      <c r="EM1041" s="138">
        <v>8</v>
      </c>
      <c r="EN1041" s="138"/>
      <c r="EO1041" s="138"/>
      <c r="EP1041" s="138"/>
      <c r="EQ1041" s="138"/>
      <c r="ER1041" s="138"/>
      <c r="ES1041" s="138"/>
      <c r="ET1041" s="138">
        <v>382</v>
      </c>
      <c r="EU1041" s="138">
        <v>660</v>
      </c>
      <c r="EV1041" s="138">
        <v>233</v>
      </c>
      <c r="EW1041" s="138">
        <v>2433</v>
      </c>
      <c r="EX1041" s="138">
        <v>8134</v>
      </c>
      <c r="EY1041" s="138">
        <v>680</v>
      </c>
      <c r="EZ1041" s="138">
        <v>41</v>
      </c>
      <c r="FA1041" s="138">
        <v>262</v>
      </c>
      <c r="FB1041" s="138">
        <v>585</v>
      </c>
      <c r="FC1041" s="138">
        <v>1752</v>
      </c>
      <c r="FD1041" s="138">
        <v>2392</v>
      </c>
      <c r="FE1041" s="138">
        <v>237</v>
      </c>
      <c r="FF1041" s="138"/>
      <c r="FG1041" s="138"/>
      <c r="FH1041" s="138"/>
      <c r="FI1041" s="138"/>
      <c r="FJ1041" s="138"/>
      <c r="FK1041" s="138"/>
      <c r="FL1041" s="86">
        <f t="shared" si="813"/>
        <v>3879</v>
      </c>
      <c r="FM1041" s="138">
        <v>391</v>
      </c>
      <c r="FN1041" s="138">
        <v>71</v>
      </c>
      <c r="FO1041" s="138">
        <v>31280</v>
      </c>
      <c r="FP1041" s="138">
        <v>85200000</v>
      </c>
      <c r="FQ1041" s="142">
        <v>0.33741716106772507</v>
      </c>
      <c r="FR1041" s="142">
        <v>0.26950966659053249</v>
      </c>
      <c r="FS1041" s="142">
        <v>0.42005191418657822</v>
      </c>
      <c r="FT1041" s="138" t="s">
        <v>1366</v>
      </c>
      <c r="FU1041" s="138" t="s">
        <v>1329</v>
      </c>
      <c r="FV1041" s="138" t="s">
        <v>1345</v>
      </c>
      <c r="FW1041" s="138" t="s">
        <v>1361</v>
      </c>
      <c r="FX1041" s="138" t="s">
        <v>1328</v>
      </c>
      <c r="FY1041" s="138" t="s">
        <v>1397</v>
      </c>
      <c r="FZ1041" s="138" t="s">
        <v>1333</v>
      </c>
      <c r="GA1041" s="138" t="s">
        <v>1366</v>
      </c>
      <c r="GB1041" s="138"/>
      <c r="GC1041" s="143"/>
      <c r="GD1041" s="143"/>
      <c r="GE1041" s="143"/>
      <c r="GF1041" s="143"/>
      <c r="GG1041" s="143"/>
      <c r="GH1041" s="143"/>
      <c r="GI1041" s="143"/>
      <c r="GJ1041" s="143"/>
    </row>
    <row r="1042" spans="1:192" hidden="1" x14ac:dyDescent="0.25">
      <c r="A1042" s="144" t="s">
        <v>685</v>
      </c>
      <c r="B1042" s="144" t="s">
        <v>685</v>
      </c>
      <c r="C1042" s="144" t="s">
        <v>685</v>
      </c>
      <c r="D1042" s="133">
        <v>19.642442120318226</v>
      </c>
      <c r="E1042" s="133">
        <v>27.54433100483611</v>
      </c>
      <c r="F1042" s="133">
        <v>25.824291583271886</v>
      </c>
      <c r="G1042" s="136">
        <v>735</v>
      </c>
      <c r="H1042" s="136">
        <v>5349</v>
      </c>
      <c r="I1042" s="136">
        <v>4967</v>
      </c>
      <c r="J1042" s="136">
        <v>11051</v>
      </c>
      <c r="K1042" s="136">
        <v>1027</v>
      </c>
      <c r="L1042" s="136">
        <v>5938</v>
      </c>
      <c r="M1042" s="136">
        <v>5819</v>
      </c>
      <c r="N1042" s="136">
        <v>12784</v>
      </c>
      <c r="O1042" s="136">
        <v>2463</v>
      </c>
      <c r="P1042" s="138">
        <v>632</v>
      </c>
      <c r="Q1042" s="136">
        <v>1733</v>
      </c>
      <c r="R1042" s="95">
        <f t="shared" si="804"/>
        <v>0.15681838747624649</v>
      </c>
      <c r="S1042" s="136">
        <v>13780</v>
      </c>
      <c r="T1042" s="136">
        <v>18693</v>
      </c>
      <c r="U1042" s="136">
        <v>13650</v>
      </c>
      <c r="V1042" s="136">
        <v>18507</v>
      </c>
      <c r="W1042" s="136">
        <v>32343</v>
      </c>
      <c r="X1042" s="136">
        <v>46123</v>
      </c>
      <c r="Y1042" s="137">
        <f t="shared" si="799"/>
        <v>7.4528301886792452</v>
      </c>
      <c r="Z1042" s="137">
        <f t="shared" si="800"/>
        <v>31.765901674423581</v>
      </c>
      <c r="AA1042" s="137">
        <f t="shared" si="801"/>
        <v>56.043956043956044</v>
      </c>
      <c r="AB1042" s="137">
        <f t="shared" si="802"/>
        <v>42.012181924991495</v>
      </c>
      <c r="AC1042" s="137">
        <f t="shared" si="803"/>
        <v>31.687010818897299</v>
      </c>
      <c r="AD1042" s="138">
        <v>18755</v>
      </c>
      <c r="AE1042" s="138">
        <v>6000</v>
      </c>
      <c r="AF1042" s="126">
        <v>18834</v>
      </c>
      <c r="AG1042" s="126">
        <v>14807</v>
      </c>
      <c r="AH1042" s="126">
        <v>18441</v>
      </c>
      <c r="AI1042" s="126">
        <v>13720</v>
      </c>
      <c r="AJ1042" s="126">
        <v>4842</v>
      </c>
      <c r="AK1042" s="126">
        <v>4441</v>
      </c>
      <c r="AL1042" s="136">
        <v>440</v>
      </c>
      <c r="AM1042" s="136">
        <v>641</v>
      </c>
      <c r="AN1042" s="136">
        <v>1231</v>
      </c>
      <c r="AO1042" s="136">
        <v>6195</v>
      </c>
      <c r="AP1042" s="136">
        <v>5896</v>
      </c>
      <c r="AQ1042" s="136">
        <v>113</v>
      </c>
      <c r="AR1042" s="77">
        <f t="shared" si="805"/>
        <v>13435</v>
      </c>
      <c r="AS1042" s="138">
        <v>755</v>
      </c>
      <c r="AT1042" s="138">
        <v>2124</v>
      </c>
      <c r="AU1042" s="138">
        <v>3933</v>
      </c>
      <c r="AV1042" s="138">
        <v>27.007454739084132</v>
      </c>
      <c r="AW1042" s="138">
        <v>35.618952804654199</v>
      </c>
      <c r="AX1042" s="138">
        <v>38.294460641399418</v>
      </c>
      <c r="AY1042" s="141">
        <v>8.3136354426960235</v>
      </c>
      <c r="AZ1042" s="141">
        <v>33.62644520436411</v>
      </c>
      <c r="BA1042" s="141">
        <v>64.691237755046814</v>
      </c>
      <c r="BB1042" s="141">
        <v>49.181571815718158</v>
      </c>
      <c r="BC1042" s="141">
        <v>37.478484537876881</v>
      </c>
      <c r="BD1042" s="82">
        <f t="shared" si="806"/>
        <v>6609</v>
      </c>
      <c r="BE1042" s="138">
        <v>441</v>
      </c>
      <c r="BF1042" s="138">
        <v>780</v>
      </c>
      <c r="BG1042" s="138">
        <v>1121</v>
      </c>
      <c r="BH1042" s="138">
        <v>5787</v>
      </c>
      <c r="BI1042" s="138">
        <v>6697</v>
      </c>
      <c r="BJ1042" s="138">
        <v>161</v>
      </c>
      <c r="BK1042" s="77">
        <f t="shared" si="807"/>
        <v>13766</v>
      </c>
      <c r="BL1042" s="138">
        <v>425</v>
      </c>
      <c r="BM1042" s="138">
        <v>603</v>
      </c>
      <c r="BN1042" s="138">
        <v>744</v>
      </c>
      <c r="BO1042" s="138">
        <v>1012</v>
      </c>
      <c r="BP1042" s="138">
        <v>5621</v>
      </c>
      <c r="BQ1042" s="138">
        <v>6581</v>
      </c>
      <c r="BR1042" s="138">
        <v>158</v>
      </c>
      <c r="BS1042" s="77">
        <f t="shared" si="808"/>
        <v>13372</v>
      </c>
      <c r="BT1042" s="138">
        <v>5</v>
      </c>
      <c r="BU1042" s="138">
        <v>19</v>
      </c>
      <c r="BV1042" s="138">
        <v>14</v>
      </c>
      <c r="BW1042" s="138">
        <v>23</v>
      </c>
      <c r="BX1042" s="138">
        <v>76</v>
      </c>
      <c r="BY1042" s="138">
        <v>96</v>
      </c>
      <c r="BZ1042" s="138">
        <v>3</v>
      </c>
      <c r="CA1042" s="77">
        <f t="shared" si="809"/>
        <v>198</v>
      </c>
      <c r="CB1042" s="138">
        <v>9</v>
      </c>
      <c r="CC1042" s="138">
        <v>18</v>
      </c>
      <c r="CD1042" s="138">
        <v>19</v>
      </c>
      <c r="CE1042" s="138">
        <v>79</v>
      </c>
      <c r="CF1042" s="138">
        <v>71</v>
      </c>
      <c r="CG1042" s="138">
        <v>18</v>
      </c>
      <c r="CH1042" s="138">
        <v>0</v>
      </c>
      <c r="CI1042" s="77">
        <f t="shared" si="810"/>
        <v>168</v>
      </c>
      <c r="CJ1042" s="138"/>
      <c r="CK1042" s="138"/>
      <c r="CL1042" s="138"/>
      <c r="CM1042" s="138"/>
      <c r="CN1042" s="138"/>
      <c r="CO1042" s="138"/>
      <c r="CP1042" s="77">
        <f t="shared" si="811"/>
        <v>0</v>
      </c>
      <c r="CQ1042" s="138">
        <v>2</v>
      </c>
      <c r="CR1042" s="138">
        <v>1</v>
      </c>
      <c r="CS1042" s="138">
        <v>3</v>
      </c>
      <c r="CT1042" s="138">
        <v>7</v>
      </c>
      <c r="CU1042" s="138">
        <v>19</v>
      </c>
      <c r="CV1042" s="138">
        <v>2</v>
      </c>
      <c r="CW1042" s="138">
        <v>0</v>
      </c>
      <c r="CX1042" s="77">
        <f t="shared" si="812"/>
        <v>28</v>
      </c>
      <c r="CY1042" s="138">
        <v>1</v>
      </c>
      <c r="CZ1042" s="138">
        <v>2</v>
      </c>
      <c r="DA1042" s="138">
        <v>0</v>
      </c>
      <c r="DB1042" s="138">
        <v>18</v>
      </c>
      <c r="DC1042" s="138">
        <v>2</v>
      </c>
      <c r="DD1042" s="138">
        <v>0</v>
      </c>
      <c r="DE1042" s="138">
        <v>1</v>
      </c>
      <c r="DF1042" s="138">
        <v>1</v>
      </c>
      <c r="DG1042" s="138">
        <v>7</v>
      </c>
      <c r="DH1042" s="138">
        <v>1</v>
      </c>
      <c r="DI1042" s="138">
        <v>0</v>
      </c>
      <c r="DJ1042" s="138">
        <v>0</v>
      </c>
      <c r="DK1042" s="138"/>
      <c r="DL1042" s="138"/>
      <c r="DM1042" s="138"/>
      <c r="DN1042" s="138"/>
      <c r="DO1042" s="138"/>
      <c r="DP1042" s="138">
        <v>4</v>
      </c>
      <c r="DQ1042" s="138">
        <v>8</v>
      </c>
      <c r="DR1042" s="138">
        <v>17</v>
      </c>
      <c r="DS1042" s="138">
        <v>60</v>
      </c>
      <c r="DT1042" s="138">
        <v>71</v>
      </c>
      <c r="DU1042" s="138">
        <v>0</v>
      </c>
      <c r="DV1042" s="138">
        <v>4</v>
      </c>
      <c r="DW1042" s="138">
        <v>11</v>
      </c>
      <c r="DX1042" s="138">
        <v>16</v>
      </c>
      <c r="DY1042" s="138">
        <v>64</v>
      </c>
      <c r="DZ1042" s="138">
        <v>82</v>
      </c>
      <c r="EA1042" s="138">
        <v>3</v>
      </c>
      <c r="EB1042" s="138">
        <v>1</v>
      </c>
      <c r="EC1042" s="138">
        <v>3</v>
      </c>
      <c r="ED1042" s="138">
        <v>7</v>
      </c>
      <c r="EE1042" s="138">
        <v>12</v>
      </c>
      <c r="EF1042" s="138">
        <v>14</v>
      </c>
      <c r="EG1042" s="138">
        <v>0</v>
      </c>
      <c r="EH1042" s="138"/>
      <c r="EI1042" s="138"/>
      <c r="EJ1042" s="138"/>
      <c r="EK1042" s="138"/>
      <c r="EL1042" s="138"/>
      <c r="EM1042" s="138"/>
      <c r="EN1042" s="138"/>
      <c r="EO1042" s="138"/>
      <c r="EP1042" s="138"/>
      <c r="EQ1042" s="138"/>
      <c r="ER1042" s="138"/>
      <c r="ES1042" s="138"/>
      <c r="ET1042" s="138">
        <v>388</v>
      </c>
      <c r="EU1042" s="138">
        <v>555</v>
      </c>
      <c r="EV1042" s="138">
        <v>480</v>
      </c>
      <c r="EW1042" s="138">
        <v>3928</v>
      </c>
      <c r="EX1042" s="138">
        <v>4902</v>
      </c>
      <c r="EY1042" s="138">
        <v>133</v>
      </c>
      <c r="EZ1042" s="138">
        <v>33</v>
      </c>
      <c r="FA1042" s="138">
        <v>181</v>
      </c>
      <c r="FB1042" s="138">
        <v>515</v>
      </c>
      <c r="FC1042" s="138">
        <v>1633</v>
      </c>
      <c r="FD1042" s="138">
        <v>1608</v>
      </c>
      <c r="FE1042" s="138">
        <v>25</v>
      </c>
      <c r="FF1042" s="138"/>
      <c r="FG1042" s="138"/>
      <c r="FH1042" s="138"/>
      <c r="FI1042" s="138"/>
      <c r="FJ1042" s="138"/>
      <c r="FK1042" s="138"/>
      <c r="FL1042" s="86">
        <f t="shared" si="813"/>
        <v>8184.6999999999971</v>
      </c>
      <c r="FM1042" s="138">
        <v>448</v>
      </c>
      <c r="FN1042" s="138">
        <v>85</v>
      </c>
      <c r="FO1042" s="138">
        <v>35840</v>
      </c>
      <c r="FP1042" s="138">
        <v>102000000</v>
      </c>
      <c r="FQ1042" s="142">
        <v>0.9080358902577077</v>
      </c>
      <c r="FR1042" s="142">
        <v>0.78554243365297483</v>
      </c>
      <c r="FS1042" s="142">
        <v>1.5050537222462139</v>
      </c>
      <c r="FT1042" s="138" t="s">
        <v>1327</v>
      </c>
      <c r="FU1042" s="138" t="s">
        <v>1327</v>
      </c>
      <c r="FV1042" s="138" t="s">
        <v>1326</v>
      </c>
      <c r="FW1042" s="138" t="s">
        <v>1332</v>
      </c>
      <c r="FX1042" s="138" t="s">
        <v>1333</v>
      </c>
      <c r="FY1042" s="138" t="s">
        <v>1334</v>
      </c>
      <c r="FZ1042" s="138" t="s">
        <v>1335</v>
      </c>
      <c r="GA1042" s="138" t="s">
        <v>1322</v>
      </c>
      <c r="GB1042" s="138"/>
      <c r="GC1042" s="143"/>
      <c r="GD1042" s="143"/>
      <c r="GE1042" s="143"/>
      <c r="GF1042" s="143"/>
      <c r="GG1042" s="143"/>
      <c r="GH1042" s="143"/>
      <c r="GI1042" s="143"/>
      <c r="GJ1042" s="143"/>
    </row>
    <row r="1043" spans="1:192" hidden="1" x14ac:dyDescent="0.25">
      <c r="A1043" s="144" t="s">
        <v>696</v>
      </c>
      <c r="B1043" s="144" t="s">
        <v>696</v>
      </c>
      <c r="C1043" s="144" t="s">
        <v>696</v>
      </c>
      <c r="D1043" s="133">
        <v>40.374976131372925</v>
      </c>
      <c r="E1043" s="133">
        <v>53.337829922433833</v>
      </c>
      <c r="F1043" s="133">
        <v>58.981410568822668</v>
      </c>
      <c r="G1043" s="136">
        <v>3781</v>
      </c>
      <c r="H1043" s="136">
        <v>13107</v>
      </c>
      <c r="I1043" s="136">
        <v>17444</v>
      </c>
      <c r="J1043" s="136">
        <v>34332</v>
      </c>
      <c r="K1043" s="136">
        <v>3610</v>
      </c>
      <c r="L1043" s="136">
        <v>12379</v>
      </c>
      <c r="M1043" s="136">
        <v>19797</v>
      </c>
      <c r="N1043" s="136">
        <v>35786</v>
      </c>
      <c r="O1043" s="136">
        <v>1256</v>
      </c>
      <c r="P1043" s="138">
        <v>4894</v>
      </c>
      <c r="Q1043" s="136">
        <v>1373</v>
      </c>
      <c r="R1043" s="95">
        <f t="shared" si="804"/>
        <v>4.2351159268321101E-2</v>
      </c>
      <c r="S1043" s="136">
        <v>20330</v>
      </c>
      <c r="T1043" s="136">
        <v>27469</v>
      </c>
      <c r="U1043" s="136">
        <v>20289</v>
      </c>
      <c r="V1043" s="136">
        <v>27610</v>
      </c>
      <c r="W1043" s="136">
        <v>47758</v>
      </c>
      <c r="X1043" s="136">
        <v>68088</v>
      </c>
      <c r="Y1043" s="137">
        <f t="shared" si="799"/>
        <v>17.75700934579439</v>
      </c>
      <c r="Z1043" s="137">
        <f t="shared" si="800"/>
        <v>45.065346390476535</v>
      </c>
      <c r="AA1043" s="137">
        <f t="shared" si="801"/>
        <v>79.644142145990443</v>
      </c>
      <c r="AB1043" s="137">
        <f t="shared" si="802"/>
        <v>59.755433644624986</v>
      </c>
      <c r="AC1043" s="137">
        <f t="shared" si="803"/>
        <v>47.21536834684526</v>
      </c>
      <c r="AD1043" s="138">
        <v>19267</v>
      </c>
      <c r="AE1043" s="138">
        <v>4153</v>
      </c>
      <c r="AF1043" s="126">
        <v>27487</v>
      </c>
      <c r="AG1043" s="126">
        <v>21357</v>
      </c>
      <c r="AH1043" s="126">
        <v>27257</v>
      </c>
      <c r="AI1043" s="126">
        <v>20343</v>
      </c>
      <c r="AJ1043" s="126">
        <v>7390</v>
      </c>
      <c r="AK1043" s="126">
        <v>6437</v>
      </c>
      <c r="AL1043" s="136">
        <v>589</v>
      </c>
      <c r="AM1043" s="136">
        <v>1282</v>
      </c>
      <c r="AN1043" s="136">
        <v>3704</v>
      </c>
      <c r="AO1043" s="136">
        <v>12030</v>
      </c>
      <c r="AP1043" s="136">
        <v>18811</v>
      </c>
      <c r="AQ1043" s="136">
        <v>1204</v>
      </c>
      <c r="AR1043" s="77">
        <f t="shared" si="805"/>
        <v>35749</v>
      </c>
      <c r="AS1043" s="138">
        <v>5685</v>
      </c>
      <c r="AT1043" s="138">
        <v>947</v>
      </c>
      <c r="AU1043" s="138">
        <v>2642</v>
      </c>
      <c r="AV1043" s="138">
        <v>43.601345863789305</v>
      </c>
      <c r="AW1043" s="138">
        <v>55.383968904296665</v>
      </c>
      <c r="AX1043" s="138">
        <v>70.441921053925185</v>
      </c>
      <c r="AY1043" s="141">
        <v>17.343259821135927</v>
      </c>
      <c r="AZ1043" s="141">
        <v>44.143549097313958</v>
      </c>
      <c r="BA1043" s="141">
        <v>80.214861235452105</v>
      </c>
      <c r="BB1043" s="141">
        <v>62.399188067491892</v>
      </c>
      <c r="BC1043" s="141">
        <v>49.826221025949252</v>
      </c>
      <c r="BD1043" s="82">
        <f t="shared" si="806"/>
        <v>5333</v>
      </c>
      <c r="BE1043" s="138">
        <v>611</v>
      </c>
      <c r="BF1043" s="138">
        <v>1824</v>
      </c>
      <c r="BG1043" s="138">
        <v>3502</v>
      </c>
      <c r="BH1043" s="138">
        <v>11567</v>
      </c>
      <c r="BI1043" s="138">
        <v>19665</v>
      </c>
      <c r="BJ1043" s="138">
        <v>1775</v>
      </c>
      <c r="BK1043" s="77">
        <f t="shared" si="807"/>
        <v>36509</v>
      </c>
      <c r="BL1043" s="138">
        <v>500</v>
      </c>
      <c r="BM1043" s="138">
        <v>988</v>
      </c>
      <c r="BN1043" s="138">
        <v>1482</v>
      </c>
      <c r="BO1043" s="138">
        <v>2579</v>
      </c>
      <c r="BP1043" s="138">
        <v>10046</v>
      </c>
      <c r="BQ1043" s="138">
        <v>18385</v>
      </c>
      <c r="BR1043" s="138">
        <v>1657</v>
      </c>
      <c r="BS1043" s="77">
        <f t="shared" si="808"/>
        <v>32667</v>
      </c>
      <c r="BT1043" s="138">
        <v>35</v>
      </c>
      <c r="BU1043" s="138">
        <v>154</v>
      </c>
      <c r="BV1043" s="138">
        <v>146</v>
      </c>
      <c r="BW1043" s="138">
        <v>339</v>
      </c>
      <c r="BX1043" s="138">
        <v>732</v>
      </c>
      <c r="BY1043" s="138">
        <v>874</v>
      </c>
      <c r="BZ1043" s="138">
        <v>101</v>
      </c>
      <c r="CA1043" s="77">
        <f t="shared" si="809"/>
        <v>2046</v>
      </c>
      <c r="CB1043" s="138">
        <v>52</v>
      </c>
      <c r="CC1043" s="138">
        <v>129</v>
      </c>
      <c r="CD1043" s="138">
        <v>163</v>
      </c>
      <c r="CE1043" s="138">
        <v>571</v>
      </c>
      <c r="CF1043" s="138">
        <v>560</v>
      </c>
      <c r="CG1043" s="138">
        <v>293</v>
      </c>
      <c r="CH1043" s="138">
        <v>11</v>
      </c>
      <c r="CI1043" s="77">
        <f t="shared" si="810"/>
        <v>1435</v>
      </c>
      <c r="CJ1043" s="138"/>
      <c r="CK1043" s="138"/>
      <c r="CL1043" s="138"/>
      <c r="CM1043" s="138"/>
      <c r="CN1043" s="138"/>
      <c r="CO1043" s="138"/>
      <c r="CP1043" s="77">
        <f t="shared" si="811"/>
        <v>0</v>
      </c>
      <c r="CQ1043" s="138">
        <v>24</v>
      </c>
      <c r="CR1043" s="138">
        <v>11</v>
      </c>
      <c r="CS1043" s="138">
        <v>33</v>
      </c>
      <c r="CT1043" s="138">
        <v>13</v>
      </c>
      <c r="CU1043" s="138">
        <v>229</v>
      </c>
      <c r="CV1043" s="138">
        <v>113</v>
      </c>
      <c r="CW1043" s="138">
        <v>6</v>
      </c>
      <c r="CX1043" s="77">
        <f t="shared" si="812"/>
        <v>361</v>
      </c>
      <c r="CY1043" s="138">
        <v>24</v>
      </c>
      <c r="CZ1043" s="138">
        <v>33</v>
      </c>
      <c r="DA1043" s="138">
        <v>13</v>
      </c>
      <c r="DB1043" s="138">
        <v>229</v>
      </c>
      <c r="DC1043" s="138">
        <v>113</v>
      </c>
      <c r="DD1043" s="138">
        <v>6</v>
      </c>
      <c r="DE1043" s="138"/>
      <c r="DF1043" s="138"/>
      <c r="DG1043" s="138"/>
      <c r="DH1043" s="138"/>
      <c r="DI1043" s="138"/>
      <c r="DJ1043" s="138"/>
      <c r="DK1043" s="138"/>
      <c r="DL1043" s="138"/>
      <c r="DM1043" s="138"/>
      <c r="DN1043" s="138"/>
      <c r="DO1043" s="138"/>
      <c r="DP1043" s="138">
        <v>6</v>
      </c>
      <c r="DQ1043" s="138">
        <v>19</v>
      </c>
      <c r="DR1043" s="138">
        <v>60</v>
      </c>
      <c r="DS1043" s="138">
        <v>108</v>
      </c>
      <c r="DT1043" s="138">
        <v>93</v>
      </c>
      <c r="DU1043" s="138">
        <v>7</v>
      </c>
      <c r="DV1043" s="138">
        <v>17</v>
      </c>
      <c r="DW1043" s="138">
        <v>55</v>
      </c>
      <c r="DX1043" s="138">
        <v>67</v>
      </c>
      <c r="DY1043" s="138">
        <v>245</v>
      </c>
      <c r="DZ1043" s="138">
        <v>442</v>
      </c>
      <c r="EA1043" s="138">
        <v>66</v>
      </c>
      <c r="EB1043" s="138">
        <v>18</v>
      </c>
      <c r="EC1043" s="138">
        <v>91</v>
      </c>
      <c r="ED1043" s="138">
        <v>272</v>
      </c>
      <c r="EE1043" s="138">
        <v>487</v>
      </c>
      <c r="EF1043" s="138">
        <v>432</v>
      </c>
      <c r="EG1043" s="138">
        <v>35</v>
      </c>
      <c r="EH1043" s="138">
        <v>3</v>
      </c>
      <c r="EI1043" s="138">
        <v>1</v>
      </c>
      <c r="EJ1043" s="138">
        <v>0</v>
      </c>
      <c r="EK1043" s="138">
        <v>0</v>
      </c>
      <c r="EL1043" s="138">
        <v>4</v>
      </c>
      <c r="EM1043" s="138">
        <v>1</v>
      </c>
      <c r="EN1043" s="138"/>
      <c r="EO1043" s="138"/>
      <c r="EP1043" s="138"/>
      <c r="EQ1043" s="138"/>
      <c r="ER1043" s="138"/>
      <c r="ES1043" s="138"/>
      <c r="ET1043" s="138">
        <v>438</v>
      </c>
      <c r="EU1043" s="138">
        <v>985</v>
      </c>
      <c r="EV1043" s="138">
        <v>731</v>
      </c>
      <c r="EW1043" s="138">
        <v>5854</v>
      </c>
      <c r="EX1043" s="138">
        <v>13287</v>
      </c>
      <c r="EY1043" s="138">
        <v>1263</v>
      </c>
      <c r="EZ1043" s="138">
        <v>53</v>
      </c>
      <c r="FA1043" s="138">
        <v>477</v>
      </c>
      <c r="FB1043" s="138">
        <v>1788</v>
      </c>
      <c r="FC1043" s="138">
        <v>4084</v>
      </c>
      <c r="FD1043" s="138">
        <v>5001</v>
      </c>
      <c r="FE1043" s="138">
        <v>386</v>
      </c>
      <c r="FF1043" s="138"/>
      <c r="FG1043" s="138"/>
      <c r="FH1043" s="138"/>
      <c r="FI1043" s="138"/>
      <c r="FJ1043" s="138"/>
      <c r="FK1043" s="138"/>
      <c r="FL1043" s="86">
        <f t="shared" si="813"/>
        <v>328</v>
      </c>
      <c r="FM1043" s="138">
        <v>288</v>
      </c>
      <c r="FN1043" s="138">
        <v>54</v>
      </c>
      <c r="FO1043" s="138">
        <v>23040</v>
      </c>
      <c r="FP1043" s="138">
        <v>64800000</v>
      </c>
      <c r="FQ1043" s="142">
        <v>0.23408669924221559</v>
      </c>
      <c r="FR1043" s="142">
        <v>0.1698861419415727</v>
      </c>
      <c r="FS1043" s="142">
        <v>0.36000242215050299</v>
      </c>
      <c r="FT1043" s="138" t="s">
        <v>1339</v>
      </c>
      <c r="FU1043" s="138" t="s">
        <v>1341</v>
      </c>
      <c r="FV1043" s="138" t="s">
        <v>1372</v>
      </c>
      <c r="FW1043" s="138" t="s">
        <v>1379</v>
      </c>
      <c r="FX1043" s="138" t="s">
        <v>1358</v>
      </c>
      <c r="FY1043" s="138" t="s">
        <v>1325</v>
      </c>
      <c r="FZ1043" s="138" t="s">
        <v>1346</v>
      </c>
      <c r="GA1043" s="138" t="s">
        <v>1355</v>
      </c>
      <c r="GB1043" s="138"/>
      <c r="GC1043" s="143"/>
      <c r="GD1043" s="143"/>
      <c r="GE1043" s="143"/>
      <c r="GF1043" s="143"/>
      <c r="GG1043" s="143"/>
      <c r="GH1043" s="143"/>
      <c r="GI1043" s="143"/>
      <c r="GJ1043" s="143"/>
    </row>
    <row r="1044" spans="1:192" hidden="1" x14ac:dyDescent="0.25">
      <c r="A1044" s="144" t="s">
        <v>708</v>
      </c>
      <c r="B1044" s="144" t="s">
        <v>708</v>
      </c>
      <c r="C1044" s="144" t="s">
        <v>708</v>
      </c>
      <c r="D1044" s="133">
        <v>35.166970964132169</v>
      </c>
      <c r="E1044" s="133">
        <v>47.222952255803769</v>
      </c>
      <c r="F1044" s="133">
        <v>61.340830449826989</v>
      </c>
      <c r="G1044" s="136">
        <v>1161</v>
      </c>
      <c r="H1044" s="136">
        <v>3690</v>
      </c>
      <c r="I1044" s="136">
        <v>7300</v>
      </c>
      <c r="J1044" s="136">
        <v>12151</v>
      </c>
      <c r="K1044" s="136">
        <v>1366</v>
      </c>
      <c r="L1044" s="136">
        <v>3646</v>
      </c>
      <c r="M1044" s="136">
        <v>8221</v>
      </c>
      <c r="N1044" s="136">
        <v>13233</v>
      </c>
      <c r="O1044" s="136">
        <v>267</v>
      </c>
      <c r="P1044" s="138">
        <v>2416</v>
      </c>
      <c r="Q1044" s="136">
        <v>511</v>
      </c>
      <c r="R1044" s="95">
        <f t="shared" si="804"/>
        <v>8.9046169039585218E-2</v>
      </c>
      <c r="S1044" s="136">
        <v>8602</v>
      </c>
      <c r="T1044" s="136">
        <v>11253</v>
      </c>
      <c r="U1044" s="136">
        <v>8329</v>
      </c>
      <c r="V1044" s="136">
        <v>11422</v>
      </c>
      <c r="W1044" s="136">
        <v>19582</v>
      </c>
      <c r="X1044" s="136">
        <v>28184</v>
      </c>
      <c r="Y1044" s="137">
        <f t="shared" si="799"/>
        <v>15.880027900488258</v>
      </c>
      <c r="Z1044" s="137">
        <f t="shared" si="800"/>
        <v>32.400248822536213</v>
      </c>
      <c r="AA1044" s="137">
        <f t="shared" si="801"/>
        <v>72.901908992676184</v>
      </c>
      <c r="AB1044" s="137">
        <f t="shared" si="802"/>
        <v>49.627208661015217</v>
      </c>
      <c r="AC1044" s="137">
        <f t="shared" si="803"/>
        <v>39.327277888163501</v>
      </c>
      <c r="AD1044" s="138">
        <v>9864</v>
      </c>
      <c r="AE1044" s="138">
        <v>2257</v>
      </c>
      <c r="AF1044" s="126">
        <v>11238</v>
      </c>
      <c r="AG1044" s="126">
        <v>8960</v>
      </c>
      <c r="AH1044" s="126">
        <v>11205</v>
      </c>
      <c r="AI1044" s="126">
        <v>8299</v>
      </c>
      <c r="AJ1044" s="126">
        <v>3104</v>
      </c>
      <c r="AK1044" s="126">
        <v>2522</v>
      </c>
      <c r="AL1044" s="136">
        <v>397</v>
      </c>
      <c r="AM1044" s="136">
        <v>785</v>
      </c>
      <c r="AN1044" s="136">
        <v>1470</v>
      </c>
      <c r="AO1044" s="136">
        <v>4002</v>
      </c>
      <c r="AP1044" s="136">
        <v>8399</v>
      </c>
      <c r="AQ1044" s="136">
        <v>627</v>
      </c>
      <c r="AR1044" s="77">
        <f t="shared" si="805"/>
        <v>14498</v>
      </c>
      <c r="AS1044" s="138">
        <v>2833</v>
      </c>
      <c r="AT1044" s="138">
        <v>183</v>
      </c>
      <c r="AU1044" s="138">
        <v>637</v>
      </c>
      <c r="AV1044" s="138">
        <v>41.047927369976776</v>
      </c>
      <c r="AW1044" s="138">
        <v>52.394901839860211</v>
      </c>
      <c r="AX1044" s="138">
        <v>74.623448608266045</v>
      </c>
      <c r="AY1044" s="141">
        <v>16.40625</v>
      </c>
      <c r="AZ1044" s="141">
        <v>35.863428622636441</v>
      </c>
      <c r="BA1044" s="141">
        <v>80.656167979002618</v>
      </c>
      <c r="BB1044" s="141">
        <v>58.52848731683563</v>
      </c>
      <c r="BC1044" s="141">
        <v>46.565659767346034</v>
      </c>
      <c r="BD1044" s="82">
        <f t="shared" si="806"/>
        <v>2184</v>
      </c>
      <c r="BE1044" s="138">
        <v>403</v>
      </c>
      <c r="BF1044" s="138">
        <v>920</v>
      </c>
      <c r="BG1044" s="138">
        <v>1452</v>
      </c>
      <c r="BH1044" s="138">
        <v>3789</v>
      </c>
      <c r="BI1044" s="138">
        <v>8515</v>
      </c>
      <c r="BJ1044" s="138">
        <v>896</v>
      </c>
      <c r="BK1044" s="77">
        <f t="shared" si="807"/>
        <v>14652</v>
      </c>
      <c r="BL1044" s="138">
        <v>314</v>
      </c>
      <c r="BM1044" s="138">
        <v>533</v>
      </c>
      <c r="BN1044" s="138">
        <v>649</v>
      </c>
      <c r="BO1044" s="138">
        <v>660</v>
      </c>
      <c r="BP1044" s="138">
        <v>2543</v>
      </c>
      <c r="BQ1044" s="138">
        <v>7328</v>
      </c>
      <c r="BR1044" s="138">
        <v>769</v>
      </c>
      <c r="BS1044" s="77">
        <f t="shared" si="808"/>
        <v>11300</v>
      </c>
      <c r="BT1044" s="138">
        <v>48</v>
      </c>
      <c r="BU1044" s="138">
        <v>146</v>
      </c>
      <c r="BV1044" s="138">
        <v>161</v>
      </c>
      <c r="BW1044" s="138">
        <v>402</v>
      </c>
      <c r="BX1044" s="138">
        <v>729</v>
      </c>
      <c r="BY1044" s="138">
        <v>902</v>
      </c>
      <c r="BZ1044" s="138">
        <v>109</v>
      </c>
      <c r="CA1044" s="77">
        <f t="shared" si="809"/>
        <v>2142</v>
      </c>
      <c r="CB1044" s="138">
        <v>36</v>
      </c>
      <c r="CC1044" s="138">
        <v>97</v>
      </c>
      <c r="CD1044" s="138">
        <v>102</v>
      </c>
      <c r="CE1044" s="138">
        <v>389</v>
      </c>
      <c r="CF1044" s="138">
        <v>432</v>
      </c>
      <c r="CG1044" s="138">
        <v>244</v>
      </c>
      <c r="CH1044" s="138">
        <v>17</v>
      </c>
      <c r="CI1044" s="77">
        <f t="shared" si="810"/>
        <v>1082</v>
      </c>
      <c r="CJ1044" s="138"/>
      <c r="CK1044" s="138"/>
      <c r="CL1044" s="138"/>
      <c r="CM1044" s="138"/>
      <c r="CN1044" s="138"/>
      <c r="CO1044" s="138"/>
      <c r="CP1044" s="77">
        <f t="shared" si="811"/>
        <v>0</v>
      </c>
      <c r="CQ1044" s="138">
        <v>5</v>
      </c>
      <c r="CR1044" s="138">
        <v>9</v>
      </c>
      <c r="CS1044" s="138">
        <v>8</v>
      </c>
      <c r="CT1044" s="138">
        <v>1</v>
      </c>
      <c r="CU1044" s="138">
        <v>85</v>
      </c>
      <c r="CV1044" s="138">
        <v>41</v>
      </c>
      <c r="CW1044" s="138">
        <v>1</v>
      </c>
      <c r="CX1044" s="77">
        <f t="shared" si="812"/>
        <v>128</v>
      </c>
      <c r="CY1044" s="138">
        <v>5</v>
      </c>
      <c r="CZ1044" s="138">
        <v>8</v>
      </c>
      <c r="DA1044" s="138">
        <v>1</v>
      </c>
      <c r="DB1044" s="138">
        <v>85</v>
      </c>
      <c r="DC1044" s="138">
        <v>41</v>
      </c>
      <c r="DD1044" s="138">
        <v>1</v>
      </c>
      <c r="DE1044" s="138"/>
      <c r="DF1044" s="138"/>
      <c r="DG1044" s="138"/>
      <c r="DH1044" s="138"/>
      <c r="DI1044" s="138"/>
      <c r="DJ1044" s="138"/>
      <c r="DK1044" s="138"/>
      <c r="DL1044" s="138"/>
      <c r="DM1044" s="138"/>
      <c r="DN1044" s="138"/>
      <c r="DO1044" s="138"/>
      <c r="DP1044" s="138">
        <v>5</v>
      </c>
      <c r="DQ1044" s="138">
        <v>16</v>
      </c>
      <c r="DR1044" s="138">
        <v>82</v>
      </c>
      <c r="DS1044" s="138">
        <v>118</v>
      </c>
      <c r="DT1044" s="138">
        <v>106</v>
      </c>
      <c r="DU1044" s="138">
        <v>7</v>
      </c>
      <c r="DV1044" s="138">
        <v>17</v>
      </c>
      <c r="DW1044" s="138">
        <v>43</v>
      </c>
      <c r="DX1044" s="138">
        <v>10</v>
      </c>
      <c r="DY1044" s="138">
        <v>143</v>
      </c>
      <c r="DZ1044" s="138">
        <v>428</v>
      </c>
      <c r="EA1044" s="138">
        <v>71</v>
      </c>
      <c r="EB1044" s="138">
        <v>31</v>
      </c>
      <c r="EC1044" s="138">
        <v>118</v>
      </c>
      <c r="ED1044" s="138">
        <v>392</v>
      </c>
      <c r="EE1044" s="138">
        <v>586</v>
      </c>
      <c r="EF1044" s="138">
        <v>474</v>
      </c>
      <c r="EG1044" s="138">
        <v>38</v>
      </c>
      <c r="EH1044" s="138">
        <v>1</v>
      </c>
      <c r="EI1044" s="138">
        <v>1</v>
      </c>
      <c r="EJ1044" s="138">
        <v>0</v>
      </c>
      <c r="EK1044" s="138">
        <v>0</v>
      </c>
      <c r="EL1044" s="138">
        <v>3</v>
      </c>
      <c r="EM1044" s="138">
        <v>0</v>
      </c>
      <c r="EN1044" s="138"/>
      <c r="EO1044" s="138"/>
      <c r="EP1044" s="138"/>
      <c r="EQ1044" s="138"/>
      <c r="ER1044" s="138"/>
      <c r="ES1044" s="138"/>
      <c r="ET1044" s="138">
        <v>289</v>
      </c>
      <c r="EU1044" s="138">
        <v>515</v>
      </c>
      <c r="EV1044" s="138">
        <v>150</v>
      </c>
      <c r="EW1044" s="138">
        <v>1536</v>
      </c>
      <c r="EX1044" s="138">
        <v>6303</v>
      </c>
      <c r="EY1044" s="138">
        <v>676</v>
      </c>
      <c r="EZ1044" s="138">
        <v>19</v>
      </c>
      <c r="FA1044" s="138">
        <v>117</v>
      </c>
      <c r="FB1044" s="138">
        <v>428</v>
      </c>
      <c r="FC1044" s="138">
        <v>889</v>
      </c>
      <c r="FD1044" s="138">
        <v>916</v>
      </c>
      <c r="FE1044" s="138">
        <v>86</v>
      </c>
      <c r="FF1044" s="138"/>
      <c r="FG1044" s="138"/>
      <c r="FH1044" s="138"/>
      <c r="FI1044" s="138"/>
      <c r="FJ1044" s="138"/>
      <c r="FK1044" s="138"/>
      <c r="FL1044" s="86">
        <f t="shared" si="813"/>
        <v>441.79999999999927</v>
      </c>
      <c r="FM1044" s="138">
        <v>193</v>
      </c>
      <c r="FN1044" s="138">
        <v>33</v>
      </c>
      <c r="FO1044" s="138">
        <v>15440</v>
      </c>
      <c r="FP1044" s="138">
        <v>39600000</v>
      </c>
      <c r="FQ1044" s="142">
        <v>0.32413052619287924</v>
      </c>
      <c r="FR1044" s="142">
        <v>0.23940762957365494</v>
      </c>
      <c r="FS1044" s="142">
        <v>0.3148854912385704</v>
      </c>
      <c r="FT1044" s="138" t="s">
        <v>1380</v>
      </c>
      <c r="FU1044" s="138" t="s">
        <v>1373</v>
      </c>
      <c r="FV1044" s="138" t="s">
        <v>1328</v>
      </c>
      <c r="FW1044" s="138" t="s">
        <v>1394</v>
      </c>
      <c r="FX1044" s="138" t="s">
        <v>1324</v>
      </c>
      <c r="FY1044" s="138" t="s">
        <v>1336</v>
      </c>
      <c r="FZ1044" s="138" t="s">
        <v>1363</v>
      </c>
      <c r="GA1044" s="138" t="s">
        <v>1320</v>
      </c>
      <c r="GB1044" s="138"/>
      <c r="GC1044" s="143"/>
      <c r="GD1044" s="143"/>
      <c r="GE1044" s="143"/>
      <c r="GF1044" s="143"/>
      <c r="GG1044" s="143"/>
      <c r="GH1044" s="143"/>
      <c r="GI1044" s="143"/>
      <c r="GJ1044" s="143"/>
    </row>
    <row r="1045" spans="1:192" hidden="1" x14ac:dyDescent="0.25">
      <c r="A1045" s="144" t="s">
        <v>722</v>
      </c>
      <c r="B1045" s="144" t="s">
        <v>722</v>
      </c>
      <c r="C1045" s="144" t="s">
        <v>722</v>
      </c>
      <c r="D1045" s="133">
        <v>22.187510064736387</v>
      </c>
      <c r="E1045" s="133">
        <v>30.961444607125426</v>
      </c>
      <c r="F1045" s="133">
        <v>29.76870221620052</v>
      </c>
      <c r="G1045" s="136">
        <v>545</v>
      </c>
      <c r="H1045" s="136">
        <v>3268</v>
      </c>
      <c r="I1045" s="136">
        <v>3134</v>
      </c>
      <c r="J1045" s="136">
        <v>6947</v>
      </c>
      <c r="K1045" s="136">
        <v>573</v>
      </c>
      <c r="L1045" s="136">
        <v>3344</v>
      </c>
      <c r="M1045" s="136">
        <v>3369</v>
      </c>
      <c r="N1045" s="136">
        <v>7286</v>
      </c>
      <c r="O1045" s="136">
        <v>1425</v>
      </c>
      <c r="P1045" s="138">
        <v>417</v>
      </c>
      <c r="Q1045" s="136">
        <v>339</v>
      </c>
      <c r="R1045" s="95">
        <f t="shared" si="804"/>
        <v>4.8798042320426081E-2</v>
      </c>
      <c r="S1045" s="136">
        <v>7642</v>
      </c>
      <c r="T1045" s="136">
        <v>10202</v>
      </c>
      <c r="U1045" s="136">
        <v>7702</v>
      </c>
      <c r="V1045" s="136">
        <v>10303</v>
      </c>
      <c r="W1045" s="136">
        <v>17904</v>
      </c>
      <c r="X1045" s="136">
        <v>25546</v>
      </c>
      <c r="Y1045" s="137">
        <f t="shared" si="799"/>
        <v>7.4980371630463232</v>
      </c>
      <c r="Z1045" s="137">
        <f t="shared" si="800"/>
        <v>32.777886688884536</v>
      </c>
      <c r="AA1045" s="137">
        <f t="shared" si="801"/>
        <v>56.829394962347443</v>
      </c>
      <c r="AB1045" s="137">
        <f t="shared" si="802"/>
        <v>43.12444146559428</v>
      </c>
      <c r="AC1045" s="137">
        <f t="shared" si="803"/>
        <v>32.466922414468016</v>
      </c>
      <c r="AD1045" s="138">
        <v>10183</v>
      </c>
      <c r="AE1045" s="138">
        <v>3325</v>
      </c>
      <c r="AF1045" s="126">
        <v>9960</v>
      </c>
      <c r="AG1045" s="126">
        <v>7854</v>
      </c>
      <c r="AH1045" s="126">
        <v>9734</v>
      </c>
      <c r="AI1045" s="126">
        <v>7423</v>
      </c>
      <c r="AJ1045" s="126">
        <v>2547</v>
      </c>
      <c r="AK1045" s="126">
        <v>2131</v>
      </c>
      <c r="AL1045" s="136">
        <v>288</v>
      </c>
      <c r="AM1045" s="136">
        <v>431</v>
      </c>
      <c r="AN1045" s="136">
        <v>655</v>
      </c>
      <c r="AO1045" s="136">
        <v>3590</v>
      </c>
      <c r="AP1045" s="136">
        <v>3490</v>
      </c>
      <c r="AQ1045" s="136">
        <v>93</v>
      </c>
      <c r="AR1045" s="77">
        <f t="shared" si="805"/>
        <v>7828</v>
      </c>
      <c r="AS1045" s="138">
        <v>523</v>
      </c>
      <c r="AT1045" s="138">
        <v>1326</v>
      </c>
      <c r="AU1045" s="138">
        <v>1852</v>
      </c>
      <c r="AV1045" s="138">
        <v>29.248078155028828</v>
      </c>
      <c r="AW1045" s="138">
        <v>38.83892068683565</v>
      </c>
      <c r="AX1045" s="138">
        <v>41.223225111141048</v>
      </c>
      <c r="AY1045" s="141">
        <v>8.3396995161701035</v>
      </c>
      <c r="AZ1045" s="141">
        <v>37.014125167543042</v>
      </c>
      <c r="BA1045" s="141">
        <v>67.008340870264291</v>
      </c>
      <c r="BB1045" s="141">
        <v>52.203562340966926</v>
      </c>
      <c r="BC1045" s="141">
        <v>39.67786503781268</v>
      </c>
      <c r="BD1045" s="82">
        <f t="shared" si="806"/>
        <v>3302</v>
      </c>
      <c r="BE1045" s="138">
        <v>290</v>
      </c>
      <c r="BF1045" s="138">
        <v>441</v>
      </c>
      <c r="BG1045" s="138">
        <v>619</v>
      </c>
      <c r="BH1045" s="138">
        <v>3378</v>
      </c>
      <c r="BI1045" s="138">
        <v>3936</v>
      </c>
      <c r="BJ1045" s="138">
        <v>124</v>
      </c>
      <c r="BK1045" s="77">
        <f t="shared" si="807"/>
        <v>8057</v>
      </c>
      <c r="BL1045" s="138">
        <v>285</v>
      </c>
      <c r="BM1045" s="138">
        <v>418</v>
      </c>
      <c r="BN1045" s="138">
        <v>427</v>
      </c>
      <c r="BO1045" s="138">
        <v>567</v>
      </c>
      <c r="BP1045" s="138">
        <v>3329</v>
      </c>
      <c r="BQ1045" s="138">
        <v>3903</v>
      </c>
      <c r="BR1045" s="138">
        <v>123</v>
      </c>
      <c r="BS1045" s="77">
        <f t="shared" si="808"/>
        <v>7922</v>
      </c>
      <c r="BT1045" s="138">
        <v>1</v>
      </c>
      <c r="BU1045" s="138">
        <v>2</v>
      </c>
      <c r="BV1045" s="138">
        <v>2</v>
      </c>
      <c r="BW1045" s="138">
        <v>5</v>
      </c>
      <c r="BX1045" s="138">
        <v>13</v>
      </c>
      <c r="BY1045" s="138">
        <v>14</v>
      </c>
      <c r="BZ1045" s="138">
        <v>1</v>
      </c>
      <c r="CA1045" s="77">
        <f t="shared" si="809"/>
        <v>33</v>
      </c>
      <c r="CB1045" s="138">
        <v>3</v>
      </c>
      <c r="CC1045" s="138">
        <v>11</v>
      </c>
      <c r="CD1045" s="138">
        <v>11</v>
      </c>
      <c r="CE1045" s="138">
        <v>46</v>
      </c>
      <c r="CF1045" s="138">
        <v>26</v>
      </c>
      <c r="CG1045" s="138">
        <v>17</v>
      </c>
      <c r="CH1045" s="138">
        <v>0</v>
      </c>
      <c r="CI1045" s="77">
        <f t="shared" si="810"/>
        <v>89</v>
      </c>
      <c r="CJ1045" s="138"/>
      <c r="CK1045" s="138"/>
      <c r="CL1045" s="138"/>
      <c r="CM1045" s="138"/>
      <c r="CN1045" s="138"/>
      <c r="CO1045" s="138"/>
      <c r="CP1045" s="77">
        <f t="shared" si="811"/>
        <v>0</v>
      </c>
      <c r="CQ1045" s="138">
        <v>1</v>
      </c>
      <c r="CR1045" s="138"/>
      <c r="CS1045" s="138">
        <v>1</v>
      </c>
      <c r="CT1045" s="138">
        <v>1</v>
      </c>
      <c r="CU1045" s="138">
        <v>10</v>
      </c>
      <c r="CV1045" s="138">
        <v>2</v>
      </c>
      <c r="CW1045" s="138">
        <v>0</v>
      </c>
      <c r="CX1045" s="77">
        <f t="shared" si="812"/>
        <v>13</v>
      </c>
      <c r="CY1045" s="138">
        <v>1</v>
      </c>
      <c r="CZ1045" s="138">
        <v>1</v>
      </c>
      <c r="DA1045" s="138">
        <v>1</v>
      </c>
      <c r="DB1045" s="138">
        <v>10</v>
      </c>
      <c r="DC1045" s="138">
        <v>2</v>
      </c>
      <c r="DD1045" s="138">
        <v>0</v>
      </c>
      <c r="DE1045" s="138"/>
      <c r="DF1045" s="138"/>
      <c r="DG1045" s="138"/>
      <c r="DH1045" s="138"/>
      <c r="DI1045" s="138"/>
      <c r="DJ1045" s="138"/>
      <c r="DK1045" s="138"/>
      <c r="DL1045" s="138"/>
      <c r="DM1045" s="138"/>
      <c r="DN1045" s="138"/>
      <c r="DO1045" s="138"/>
      <c r="DP1045" s="138">
        <v>2</v>
      </c>
      <c r="DQ1045" s="138">
        <v>3</v>
      </c>
      <c r="DR1045" s="138">
        <v>11</v>
      </c>
      <c r="DS1045" s="138">
        <v>13</v>
      </c>
      <c r="DT1045" s="138">
        <v>24</v>
      </c>
      <c r="DU1045" s="138">
        <v>2</v>
      </c>
      <c r="DV1045" s="138">
        <v>1</v>
      </c>
      <c r="DW1045" s="138">
        <v>2</v>
      </c>
      <c r="DX1045" s="138">
        <v>5</v>
      </c>
      <c r="DY1045" s="138">
        <v>13</v>
      </c>
      <c r="DZ1045" s="138">
        <v>14</v>
      </c>
      <c r="EA1045" s="138">
        <v>1</v>
      </c>
      <c r="EB1045" s="138"/>
      <c r="EC1045" s="138"/>
      <c r="ED1045" s="138"/>
      <c r="EE1045" s="138"/>
      <c r="EF1045" s="138"/>
      <c r="EG1045" s="138"/>
      <c r="EH1045" s="138">
        <v>1</v>
      </c>
      <c r="EI1045" s="138">
        <v>0</v>
      </c>
      <c r="EJ1045" s="138">
        <v>3</v>
      </c>
      <c r="EK1045" s="138">
        <v>10</v>
      </c>
      <c r="EL1045" s="138">
        <v>5</v>
      </c>
      <c r="EM1045" s="138">
        <v>1</v>
      </c>
      <c r="EN1045" s="138"/>
      <c r="EO1045" s="138"/>
      <c r="EP1045" s="138"/>
      <c r="EQ1045" s="138"/>
      <c r="ER1045" s="138"/>
      <c r="ES1045" s="138"/>
      <c r="ET1045" s="138">
        <v>268</v>
      </c>
      <c r="EU1045" s="138">
        <v>348</v>
      </c>
      <c r="EV1045" s="138">
        <v>305</v>
      </c>
      <c r="EW1045" s="138">
        <v>2669</v>
      </c>
      <c r="EX1045" s="138">
        <v>3133</v>
      </c>
      <c r="EY1045" s="138">
        <v>98</v>
      </c>
      <c r="EZ1045" s="138">
        <v>14</v>
      </c>
      <c r="FA1045" s="138">
        <v>76</v>
      </c>
      <c r="FB1045" s="138">
        <v>248</v>
      </c>
      <c r="FC1045" s="138">
        <v>637</v>
      </c>
      <c r="FD1045" s="138">
        <v>741</v>
      </c>
      <c r="FE1045" s="138">
        <v>22</v>
      </c>
      <c r="FF1045" s="138"/>
      <c r="FG1045" s="138"/>
      <c r="FH1045" s="138"/>
      <c r="FI1045" s="138"/>
      <c r="FJ1045" s="138"/>
      <c r="FK1045" s="138"/>
      <c r="FL1045" s="86">
        <f t="shared" si="813"/>
        <v>3510.8999999999996</v>
      </c>
      <c r="FM1045" s="138">
        <v>237</v>
      </c>
      <c r="FN1045" s="138">
        <v>45</v>
      </c>
      <c r="FO1045" s="138">
        <v>18960</v>
      </c>
      <c r="FP1045" s="138">
        <v>54000000</v>
      </c>
      <c r="FQ1045" s="142">
        <v>0.78829733133843194</v>
      </c>
      <c r="FR1045" s="142">
        <v>0.68608290095588331</v>
      </c>
      <c r="FS1045" s="142">
        <v>1.2509661450339433</v>
      </c>
      <c r="FT1045" s="138" t="s">
        <v>1336</v>
      </c>
      <c r="FU1045" s="138" t="s">
        <v>1325</v>
      </c>
      <c r="FV1045" s="138" t="s">
        <v>1346</v>
      </c>
      <c r="FW1045" s="138" t="s">
        <v>1334</v>
      </c>
      <c r="FX1045" s="138" t="s">
        <v>1347</v>
      </c>
      <c r="FY1045" s="138" t="s">
        <v>1338</v>
      </c>
      <c r="FZ1045" s="138" t="s">
        <v>1345</v>
      </c>
      <c r="GA1045" s="138" t="s">
        <v>1348</v>
      </c>
      <c r="GB1045" s="138"/>
      <c r="GC1045" s="143"/>
      <c r="GD1045" s="143"/>
      <c r="GE1045" s="143"/>
      <c r="GF1045" s="143"/>
      <c r="GG1045" s="143"/>
      <c r="GH1045" s="143"/>
      <c r="GI1045" s="143"/>
      <c r="GJ1045" s="143"/>
    </row>
    <row r="1046" spans="1:192" hidden="1" x14ac:dyDescent="0.25">
      <c r="A1046" s="144" t="s">
        <v>728</v>
      </c>
      <c r="B1046" s="144" t="s">
        <v>728</v>
      </c>
      <c r="C1046" s="144" t="s">
        <v>728</v>
      </c>
      <c r="D1046" s="133">
        <v>37.334801762114537</v>
      </c>
      <c r="E1046" s="133">
        <v>51.309205166996399</v>
      </c>
      <c r="F1046" s="133">
        <v>59.16451537197841</v>
      </c>
      <c r="G1046" s="136">
        <v>337</v>
      </c>
      <c r="H1046" s="136">
        <v>1888</v>
      </c>
      <c r="I1046" s="136">
        <v>2589</v>
      </c>
      <c r="J1046" s="136">
        <v>4814</v>
      </c>
      <c r="K1046" s="136">
        <v>481</v>
      </c>
      <c r="L1046" s="136">
        <v>1974</v>
      </c>
      <c r="M1046" s="136">
        <v>3082</v>
      </c>
      <c r="N1046" s="136">
        <v>5537</v>
      </c>
      <c r="O1046" s="136">
        <v>244</v>
      </c>
      <c r="P1046" s="138">
        <v>702</v>
      </c>
      <c r="Q1046" s="136">
        <v>723</v>
      </c>
      <c r="R1046" s="95">
        <f t="shared" si="804"/>
        <v>0.15018695471541338</v>
      </c>
      <c r="S1046" s="136">
        <v>3128</v>
      </c>
      <c r="T1046" s="136">
        <v>4095</v>
      </c>
      <c r="U1046" s="136">
        <v>3118</v>
      </c>
      <c r="V1046" s="136">
        <v>4154</v>
      </c>
      <c r="W1046" s="136">
        <v>7213</v>
      </c>
      <c r="X1046" s="136">
        <v>10341</v>
      </c>
      <c r="Y1046" s="137">
        <f t="shared" si="799"/>
        <v>15.377237851662404</v>
      </c>
      <c r="Z1046" s="137">
        <f t="shared" si="800"/>
        <v>48.205128205128204</v>
      </c>
      <c r="AA1046" s="137">
        <f t="shared" si="801"/>
        <v>84.156510583707501</v>
      </c>
      <c r="AB1046" s="137">
        <f t="shared" si="802"/>
        <v>63.746014141134069</v>
      </c>
      <c r="AC1046" s="137">
        <f t="shared" si="803"/>
        <v>49.115172613867131</v>
      </c>
      <c r="AD1046" s="138">
        <v>2615</v>
      </c>
      <c r="AE1046" s="138">
        <v>494</v>
      </c>
      <c r="AF1046" s="126">
        <v>4003</v>
      </c>
      <c r="AG1046" s="126">
        <v>3124</v>
      </c>
      <c r="AH1046" s="126">
        <v>4019</v>
      </c>
      <c r="AI1046" s="126">
        <v>3059</v>
      </c>
      <c r="AJ1046" s="126">
        <v>1034</v>
      </c>
      <c r="AK1046" s="126">
        <v>884</v>
      </c>
      <c r="AL1046" s="136">
        <v>164</v>
      </c>
      <c r="AM1046" s="136">
        <v>300</v>
      </c>
      <c r="AN1046" s="136">
        <v>574</v>
      </c>
      <c r="AO1046" s="136">
        <v>2080</v>
      </c>
      <c r="AP1046" s="136">
        <v>2973</v>
      </c>
      <c r="AQ1046" s="136">
        <v>162</v>
      </c>
      <c r="AR1046" s="77">
        <f t="shared" si="805"/>
        <v>5789</v>
      </c>
      <c r="AS1046" s="138">
        <v>838</v>
      </c>
      <c r="AT1046" s="138">
        <v>174</v>
      </c>
      <c r="AU1046" s="138">
        <v>329</v>
      </c>
      <c r="AV1046" s="138">
        <v>48.382683475031762</v>
      </c>
      <c r="AW1046" s="138">
        <v>61.569841046560704</v>
      </c>
      <c r="AX1046" s="138">
        <v>75.089898659692707</v>
      </c>
      <c r="AY1046" s="141">
        <v>18.373879641485274</v>
      </c>
      <c r="AZ1046" s="141">
        <v>51.358024691358025</v>
      </c>
      <c r="BA1046" s="141">
        <v>85.008559550012237</v>
      </c>
      <c r="BB1046" s="141">
        <v>68.263914485809067</v>
      </c>
      <c r="BC1046" s="141">
        <v>54.425996626120934</v>
      </c>
      <c r="BD1046" s="82">
        <f t="shared" si="806"/>
        <v>617</v>
      </c>
      <c r="BE1046" s="138">
        <v>164</v>
      </c>
      <c r="BF1046" s="138">
        <v>315</v>
      </c>
      <c r="BG1046" s="138">
        <v>543</v>
      </c>
      <c r="BH1046" s="138">
        <v>1943</v>
      </c>
      <c r="BI1046" s="138">
        <v>3192</v>
      </c>
      <c r="BJ1046" s="138">
        <v>235</v>
      </c>
      <c r="BK1046" s="77">
        <f t="shared" si="807"/>
        <v>5913</v>
      </c>
      <c r="BL1046" s="138">
        <v>145</v>
      </c>
      <c r="BM1046" s="138">
        <v>244</v>
      </c>
      <c r="BN1046" s="138">
        <v>277</v>
      </c>
      <c r="BO1046" s="138">
        <v>397</v>
      </c>
      <c r="BP1046" s="138">
        <v>1673</v>
      </c>
      <c r="BQ1046" s="138">
        <v>2906</v>
      </c>
      <c r="BR1046" s="138">
        <v>198</v>
      </c>
      <c r="BS1046" s="77">
        <f t="shared" si="808"/>
        <v>5174</v>
      </c>
      <c r="BT1046" s="138">
        <v>6</v>
      </c>
      <c r="BU1046" s="138">
        <v>27</v>
      </c>
      <c r="BV1046" s="138">
        <v>18</v>
      </c>
      <c r="BW1046" s="138">
        <v>18</v>
      </c>
      <c r="BX1046" s="138">
        <v>94</v>
      </c>
      <c r="BY1046" s="138">
        <v>146</v>
      </c>
      <c r="BZ1046" s="138">
        <v>18</v>
      </c>
      <c r="CA1046" s="77">
        <f t="shared" si="809"/>
        <v>276</v>
      </c>
      <c r="CB1046" s="138">
        <v>9</v>
      </c>
      <c r="CC1046" s="138">
        <v>22</v>
      </c>
      <c r="CD1046" s="138">
        <v>13</v>
      </c>
      <c r="CE1046" s="138">
        <v>119</v>
      </c>
      <c r="CF1046" s="138">
        <v>125</v>
      </c>
      <c r="CG1046" s="138">
        <v>116</v>
      </c>
      <c r="CH1046" s="138">
        <v>18</v>
      </c>
      <c r="CI1046" s="77">
        <f t="shared" si="810"/>
        <v>378</v>
      </c>
      <c r="CJ1046" s="138"/>
      <c r="CK1046" s="138"/>
      <c r="CL1046" s="138"/>
      <c r="CM1046" s="138"/>
      <c r="CN1046" s="138"/>
      <c r="CO1046" s="138"/>
      <c r="CP1046" s="77">
        <f t="shared" si="811"/>
        <v>0</v>
      </c>
      <c r="CQ1046" s="138">
        <v>4</v>
      </c>
      <c r="CR1046" s="138">
        <v>7</v>
      </c>
      <c r="CS1046" s="138">
        <v>7</v>
      </c>
      <c r="CT1046" s="138">
        <v>9</v>
      </c>
      <c r="CU1046" s="138">
        <v>51</v>
      </c>
      <c r="CV1046" s="138">
        <v>24</v>
      </c>
      <c r="CW1046" s="138">
        <v>1</v>
      </c>
      <c r="CX1046" s="77">
        <f t="shared" si="812"/>
        <v>85</v>
      </c>
      <c r="CY1046" s="138">
        <v>3</v>
      </c>
      <c r="CZ1046" s="138">
        <v>5</v>
      </c>
      <c r="DA1046" s="138">
        <v>0</v>
      </c>
      <c r="DB1046" s="138">
        <v>36</v>
      </c>
      <c r="DC1046" s="138">
        <v>19</v>
      </c>
      <c r="DD1046" s="138">
        <v>1</v>
      </c>
      <c r="DE1046" s="138">
        <v>1</v>
      </c>
      <c r="DF1046" s="138">
        <v>2</v>
      </c>
      <c r="DG1046" s="138">
        <v>9</v>
      </c>
      <c r="DH1046" s="138">
        <v>15</v>
      </c>
      <c r="DI1046" s="138">
        <v>5</v>
      </c>
      <c r="DJ1046" s="138">
        <v>0</v>
      </c>
      <c r="DK1046" s="138"/>
      <c r="DL1046" s="138"/>
      <c r="DM1046" s="138"/>
      <c r="DN1046" s="138"/>
      <c r="DO1046" s="138"/>
      <c r="DP1046" s="138">
        <v>4</v>
      </c>
      <c r="DQ1046" s="138">
        <v>5</v>
      </c>
      <c r="DR1046" s="138">
        <v>21</v>
      </c>
      <c r="DS1046" s="138">
        <v>40</v>
      </c>
      <c r="DT1046" s="138">
        <v>20</v>
      </c>
      <c r="DU1046" s="138">
        <v>1</v>
      </c>
      <c r="DV1046" s="138">
        <v>2</v>
      </c>
      <c r="DW1046" s="138">
        <v>3</v>
      </c>
      <c r="DX1046" s="138">
        <v>4</v>
      </c>
      <c r="DY1046" s="138">
        <v>20</v>
      </c>
      <c r="DZ1046" s="138">
        <v>30</v>
      </c>
      <c r="EA1046" s="138">
        <v>8</v>
      </c>
      <c r="EB1046" s="138">
        <v>4</v>
      </c>
      <c r="EC1046" s="138">
        <v>15</v>
      </c>
      <c r="ED1046" s="138">
        <v>14</v>
      </c>
      <c r="EE1046" s="138">
        <v>74</v>
      </c>
      <c r="EF1046" s="138">
        <v>116</v>
      </c>
      <c r="EG1046" s="138">
        <v>10</v>
      </c>
      <c r="EH1046" s="138"/>
      <c r="EI1046" s="138"/>
      <c r="EJ1046" s="138"/>
      <c r="EK1046" s="138"/>
      <c r="EL1046" s="138"/>
      <c r="EM1046" s="138"/>
      <c r="EN1046" s="138"/>
      <c r="EO1046" s="138"/>
      <c r="EP1046" s="138"/>
      <c r="EQ1046" s="138"/>
      <c r="ER1046" s="138"/>
      <c r="ES1046" s="138"/>
      <c r="ET1046" s="138">
        <v>127</v>
      </c>
      <c r="EU1046" s="138">
        <v>200</v>
      </c>
      <c r="EV1046" s="138">
        <v>116</v>
      </c>
      <c r="EW1046" s="138">
        <v>1120</v>
      </c>
      <c r="EX1046" s="138">
        <v>2249</v>
      </c>
      <c r="EY1046" s="138">
        <v>147</v>
      </c>
      <c r="EZ1046" s="138">
        <v>14</v>
      </c>
      <c r="FA1046" s="138">
        <v>72</v>
      </c>
      <c r="FB1046" s="138">
        <v>260</v>
      </c>
      <c r="FC1046" s="138">
        <v>513</v>
      </c>
      <c r="FD1046" s="138">
        <v>637</v>
      </c>
      <c r="FE1046" s="138">
        <v>50</v>
      </c>
      <c r="FF1046" s="138"/>
      <c r="FG1046" s="138"/>
      <c r="FH1046" s="138"/>
      <c r="FI1046" s="138"/>
      <c r="FJ1046" s="138"/>
      <c r="FK1046" s="138"/>
      <c r="FL1046" s="86">
        <f t="shared" si="813"/>
        <v>0</v>
      </c>
      <c r="FM1046" s="138">
        <v>20</v>
      </c>
      <c r="FN1046" s="138">
        <v>1</v>
      </c>
      <c r="FO1046" s="138">
        <v>1600</v>
      </c>
      <c r="FP1046" s="138">
        <v>1200000</v>
      </c>
      <c r="FQ1046" s="142">
        <v>0.45778185653444864</v>
      </c>
      <c r="FR1046" s="142">
        <v>0.33044186250069685</v>
      </c>
      <c r="FS1046" s="142">
        <v>0.43681662928441939</v>
      </c>
      <c r="FT1046" s="138" t="s">
        <v>1395</v>
      </c>
      <c r="FU1046" s="138" t="s">
        <v>1369</v>
      </c>
      <c r="FV1046" s="138" t="s">
        <v>1376</v>
      </c>
      <c r="FW1046" s="138" t="s">
        <v>1342</v>
      </c>
      <c r="FX1046" s="138" t="s">
        <v>1336</v>
      </c>
      <c r="FY1046" s="138" t="s">
        <v>1327</v>
      </c>
      <c r="FZ1046" s="138" t="s">
        <v>1319</v>
      </c>
      <c r="GA1046" s="138" t="s">
        <v>1327</v>
      </c>
      <c r="GB1046" s="138"/>
      <c r="GC1046" s="143"/>
      <c r="GD1046" s="143"/>
      <c r="GE1046" s="143"/>
      <c r="GF1046" s="143"/>
      <c r="GG1046" s="143"/>
      <c r="GH1046" s="143"/>
      <c r="GI1046" s="143"/>
      <c r="GJ1046" s="143"/>
    </row>
    <row r="1047" spans="1:192" hidden="1" x14ac:dyDescent="0.25">
      <c r="A1047" s="144" t="s">
        <v>736</v>
      </c>
      <c r="B1047" s="144" t="s">
        <v>736</v>
      </c>
      <c r="C1047" s="144" t="s">
        <v>736</v>
      </c>
      <c r="D1047" s="133">
        <v>28.489216672253882</v>
      </c>
      <c r="E1047" s="133">
        <v>39.770759462356722</v>
      </c>
      <c r="F1047" s="133">
        <v>48.97360703812317</v>
      </c>
      <c r="G1047" s="136">
        <v>276</v>
      </c>
      <c r="H1047" s="136">
        <v>1817</v>
      </c>
      <c r="I1047" s="136">
        <v>3064</v>
      </c>
      <c r="J1047" s="136">
        <v>5157</v>
      </c>
      <c r="K1047" s="136">
        <v>253</v>
      </c>
      <c r="L1047" s="136">
        <v>1623</v>
      </c>
      <c r="M1047" s="136">
        <v>3467</v>
      </c>
      <c r="N1047" s="136">
        <v>5343</v>
      </c>
      <c r="O1047" s="136">
        <v>297</v>
      </c>
      <c r="P1047" s="138">
        <v>778</v>
      </c>
      <c r="Q1047" s="136">
        <v>186</v>
      </c>
      <c r="R1047" s="95">
        <f t="shared" si="804"/>
        <v>3.6067481093659107E-2</v>
      </c>
      <c r="S1047" s="136">
        <v>4318</v>
      </c>
      <c r="T1047" s="136">
        <v>5637</v>
      </c>
      <c r="U1047" s="136">
        <v>4437</v>
      </c>
      <c r="V1047" s="136">
        <v>5800</v>
      </c>
      <c r="W1047" s="136">
        <v>10074</v>
      </c>
      <c r="X1047" s="136">
        <v>14392</v>
      </c>
      <c r="Y1047" s="137">
        <f t="shared" si="799"/>
        <v>5.8591940713293189</v>
      </c>
      <c r="Z1047" s="137">
        <f t="shared" si="800"/>
        <v>28.791910590739754</v>
      </c>
      <c r="AA1047" s="137">
        <f t="shared" si="801"/>
        <v>67.297723687176031</v>
      </c>
      <c r="AB1047" s="137">
        <f t="shared" si="802"/>
        <v>45.751439348818742</v>
      </c>
      <c r="AC1047" s="137">
        <f t="shared" si="803"/>
        <v>33.782657031684273</v>
      </c>
      <c r="AD1047" s="138">
        <v>5465</v>
      </c>
      <c r="AE1047" s="138">
        <v>1451</v>
      </c>
      <c r="AF1047" s="126">
        <v>5648</v>
      </c>
      <c r="AG1047" s="126">
        <v>4409</v>
      </c>
      <c r="AH1047" s="126">
        <v>5534</v>
      </c>
      <c r="AI1047" s="126">
        <v>4247</v>
      </c>
      <c r="AJ1047" s="126">
        <v>1358</v>
      </c>
      <c r="AK1047" s="126">
        <v>1232</v>
      </c>
      <c r="AL1047" s="136">
        <v>174</v>
      </c>
      <c r="AM1047" s="136">
        <v>303</v>
      </c>
      <c r="AN1047" s="136">
        <v>285</v>
      </c>
      <c r="AO1047" s="136">
        <v>1674</v>
      </c>
      <c r="AP1047" s="136">
        <v>3376</v>
      </c>
      <c r="AQ1047" s="136">
        <v>207</v>
      </c>
      <c r="AR1047" s="77">
        <f t="shared" si="805"/>
        <v>5542</v>
      </c>
      <c r="AS1047" s="138">
        <v>898</v>
      </c>
      <c r="AT1047" s="138">
        <v>186</v>
      </c>
      <c r="AU1047" s="138">
        <v>476</v>
      </c>
      <c r="AV1047" s="138">
        <v>32.750352609308884</v>
      </c>
      <c r="AW1047" s="138">
        <v>44.61160577218299</v>
      </c>
      <c r="AX1047" s="138">
        <v>63.221097245114201</v>
      </c>
      <c r="AY1047" s="141">
        <v>6.4640508051712411</v>
      </c>
      <c r="AZ1047" s="141">
        <v>30.304127443881246</v>
      </c>
      <c r="BA1047" s="141">
        <v>71.3932107496464</v>
      </c>
      <c r="BB1047" s="141">
        <v>51.091234347048299</v>
      </c>
      <c r="BC1047" s="141">
        <v>38.469433574956703</v>
      </c>
      <c r="BD1047" s="82">
        <f t="shared" si="806"/>
        <v>1567</v>
      </c>
      <c r="BE1047" s="138">
        <v>181</v>
      </c>
      <c r="BF1047" s="138">
        <v>334</v>
      </c>
      <c r="BG1047" s="138">
        <v>275</v>
      </c>
      <c r="BH1047" s="138">
        <v>1578</v>
      </c>
      <c r="BI1047" s="138">
        <v>3524</v>
      </c>
      <c r="BJ1047" s="138">
        <v>280</v>
      </c>
      <c r="BK1047" s="77">
        <f t="shared" si="807"/>
        <v>5657</v>
      </c>
      <c r="BL1047" s="138">
        <v>165</v>
      </c>
      <c r="BM1047" s="138">
        <v>271</v>
      </c>
      <c r="BN1047" s="138">
        <v>296</v>
      </c>
      <c r="BO1047" s="138">
        <v>215</v>
      </c>
      <c r="BP1047" s="138">
        <v>1378</v>
      </c>
      <c r="BQ1047" s="138">
        <v>3343</v>
      </c>
      <c r="BR1047" s="138">
        <v>255</v>
      </c>
      <c r="BS1047" s="77">
        <f t="shared" si="808"/>
        <v>5191</v>
      </c>
      <c r="BT1047" s="138">
        <v>6</v>
      </c>
      <c r="BU1047" s="138">
        <v>20</v>
      </c>
      <c r="BV1047" s="138">
        <v>21</v>
      </c>
      <c r="BW1047" s="138">
        <v>12</v>
      </c>
      <c r="BX1047" s="138">
        <v>108</v>
      </c>
      <c r="BY1047" s="138">
        <v>148</v>
      </c>
      <c r="BZ1047" s="138">
        <v>22</v>
      </c>
      <c r="CA1047" s="77">
        <f t="shared" si="809"/>
        <v>290</v>
      </c>
      <c r="CB1047" s="138">
        <v>3</v>
      </c>
      <c r="CC1047" s="138">
        <v>12</v>
      </c>
      <c r="CD1047" s="138">
        <v>10</v>
      </c>
      <c r="CE1047" s="138">
        <v>39</v>
      </c>
      <c r="CF1047" s="138">
        <v>32</v>
      </c>
      <c r="CG1047" s="138">
        <v>17</v>
      </c>
      <c r="CH1047" s="138">
        <v>3</v>
      </c>
      <c r="CI1047" s="77">
        <f t="shared" si="810"/>
        <v>91</v>
      </c>
      <c r="CJ1047" s="138"/>
      <c r="CK1047" s="138"/>
      <c r="CL1047" s="138"/>
      <c r="CM1047" s="138"/>
      <c r="CN1047" s="138"/>
      <c r="CO1047" s="138"/>
      <c r="CP1047" s="77">
        <f t="shared" si="811"/>
        <v>0</v>
      </c>
      <c r="CQ1047" s="138">
        <v>7</v>
      </c>
      <c r="CR1047" s="138"/>
      <c r="CS1047" s="138">
        <v>7</v>
      </c>
      <c r="CT1047" s="138">
        <v>9</v>
      </c>
      <c r="CU1047" s="138">
        <v>60</v>
      </c>
      <c r="CV1047" s="138">
        <v>16</v>
      </c>
      <c r="CW1047" s="138">
        <v>0</v>
      </c>
      <c r="CX1047" s="77">
        <f t="shared" si="812"/>
        <v>85</v>
      </c>
      <c r="CY1047" s="138">
        <v>7</v>
      </c>
      <c r="CZ1047" s="138">
        <v>7</v>
      </c>
      <c r="DA1047" s="138">
        <v>9</v>
      </c>
      <c r="DB1047" s="138">
        <v>60</v>
      </c>
      <c r="DC1047" s="138">
        <v>16</v>
      </c>
      <c r="DD1047" s="138">
        <v>0</v>
      </c>
      <c r="DE1047" s="138"/>
      <c r="DF1047" s="138"/>
      <c r="DG1047" s="138"/>
      <c r="DH1047" s="138"/>
      <c r="DI1047" s="138"/>
      <c r="DJ1047" s="138"/>
      <c r="DK1047" s="138"/>
      <c r="DL1047" s="138"/>
      <c r="DM1047" s="138"/>
      <c r="DN1047" s="138"/>
      <c r="DO1047" s="138"/>
      <c r="DP1047" s="138">
        <v>2</v>
      </c>
      <c r="DQ1047" s="138">
        <v>4</v>
      </c>
      <c r="DR1047" s="138">
        <v>12</v>
      </c>
      <c r="DS1047" s="138">
        <v>23</v>
      </c>
      <c r="DT1047" s="138">
        <v>23</v>
      </c>
      <c r="DU1047" s="138">
        <v>2</v>
      </c>
      <c r="DV1047" s="138">
        <v>3</v>
      </c>
      <c r="DW1047" s="138">
        <v>9</v>
      </c>
      <c r="DX1047" s="138">
        <v>0</v>
      </c>
      <c r="DY1047" s="138">
        <v>36</v>
      </c>
      <c r="DZ1047" s="138">
        <v>78</v>
      </c>
      <c r="EA1047" s="138">
        <v>7</v>
      </c>
      <c r="EB1047" s="138">
        <v>3</v>
      </c>
      <c r="EC1047" s="138">
        <v>12</v>
      </c>
      <c r="ED1047" s="138">
        <v>12</v>
      </c>
      <c r="EE1047" s="138">
        <v>72</v>
      </c>
      <c r="EF1047" s="138">
        <v>70</v>
      </c>
      <c r="EG1047" s="138">
        <v>15</v>
      </c>
      <c r="EH1047" s="138">
        <v>1</v>
      </c>
      <c r="EI1047" s="138">
        <v>2</v>
      </c>
      <c r="EJ1047" s="138">
        <v>1</v>
      </c>
      <c r="EK1047" s="138">
        <v>1</v>
      </c>
      <c r="EL1047" s="138">
        <v>8</v>
      </c>
      <c r="EM1047" s="138">
        <v>2</v>
      </c>
      <c r="EN1047" s="138"/>
      <c r="EO1047" s="138"/>
      <c r="EP1047" s="138"/>
      <c r="EQ1047" s="138"/>
      <c r="ER1047" s="138"/>
      <c r="ES1047" s="138"/>
      <c r="ET1047" s="138">
        <v>147</v>
      </c>
      <c r="EU1047" s="138">
        <v>219</v>
      </c>
      <c r="EV1047" s="138">
        <v>69</v>
      </c>
      <c r="EW1047" s="138">
        <v>939</v>
      </c>
      <c r="EX1047" s="138">
        <v>2611</v>
      </c>
      <c r="EY1047" s="138">
        <v>175</v>
      </c>
      <c r="EZ1047" s="138">
        <v>15</v>
      </c>
      <c r="FA1047" s="138">
        <v>71</v>
      </c>
      <c r="FB1047" s="138">
        <v>133</v>
      </c>
      <c r="FC1047" s="138">
        <v>415</v>
      </c>
      <c r="FD1047" s="138">
        <v>701</v>
      </c>
      <c r="FE1047" s="138">
        <v>76</v>
      </c>
      <c r="FF1047" s="138"/>
      <c r="FG1047" s="138"/>
      <c r="FH1047" s="138"/>
      <c r="FI1047" s="138"/>
      <c r="FJ1047" s="138"/>
      <c r="FK1047" s="138"/>
      <c r="FL1047" s="86">
        <f t="shared" si="813"/>
        <v>1403.6999999999998</v>
      </c>
      <c r="FM1047" s="138">
        <v>118</v>
      </c>
      <c r="FN1047" s="138">
        <v>20</v>
      </c>
      <c r="FO1047" s="138">
        <v>9440</v>
      </c>
      <c r="FP1047" s="138">
        <v>24000000</v>
      </c>
      <c r="FQ1047" s="142">
        <v>0.35031559545906082</v>
      </c>
      <c r="FR1047" s="142">
        <v>0.28464316592712996</v>
      </c>
      <c r="FS1047" s="142">
        <v>0.45778951291194137</v>
      </c>
      <c r="FT1047" s="138" t="s">
        <v>1333</v>
      </c>
      <c r="FU1047" s="138" t="s">
        <v>1376</v>
      </c>
      <c r="FV1047" s="138" t="s">
        <v>1370</v>
      </c>
      <c r="FW1047" s="138" t="s">
        <v>1386</v>
      </c>
      <c r="FX1047" s="138" t="s">
        <v>1340</v>
      </c>
      <c r="FY1047" s="138" t="s">
        <v>1381</v>
      </c>
      <c r="FZ1047" s="138" t="s">
        <v>1366</v>
      </c>
      <c r="GA1047" s="138" t="s">
        <v>1338</v>
      </c>
      <c r="GB1047" s="138"/>
      <c r="GC1047" s="143"/>
      <c r="GD1047" s="143"/>
      <c r="GE1047" s="143"/>
      <c r="GF1047" s="143"/>
      <c r="GG1047" s="143"/>
      <c r="GH1047" s="143"/>
      <c r="GI1047" s="143"/>
      <c r="GJ1047" s="143"/>
    </row>
    <row r="1048" spans="1:192" hidden="1" x14ac:dyDescent="0.25">
      <c r="A1048" s="144" t="s">
        <v>742</v>
      </c>
      <c r="B1048" s="144" t="s">
        <v>742</v>
      </c>
      <c r="C1048" s="144" t="s">
        <v>742</v>
      </c>
      <c r="D1048" s="133">
        <v>29.380990954502494</v>
      </c>
      <c r="E1048" s="133">
        <v>39.811677959346355</v>
      </c>
      <c r="F1048" s="133">
        <v>46.07421875</v>
      </c>
      <c r="G1048" s="136">
        <v>714</v>
      </c>
      <c r="H1048" s="136">
        <v>3273</v>
      </c>
      <c r="I1048" s="136">
        <v>4766</v>
      </c>
      <c r="J1048" s="136">
        <v>8753</v>
      </c>
      <c r="K1048" s="136">
        <v>736</v>
      </c>
      <c r="L1048" s="136">
        <v>3211</v>
      </c>
      <c r="M1048" s="136">
        <v>5290</v>
      </c>
      <c r="N1048" s="136">
        <v>9237</v>
      </c>
      <c r="O1048" s="136">
        <v>540</v>
      </c>
      <c r="P1048" s="138">
        <v>1005</v>
      </c>
      <c r="Q1048" s="136">
        <v>484</v>
      </c>
      <c r="R1048" s="95">
        <f t="shared" si="804"/>
        <v>5.5295327316348682E-2</v>
      </c>
      <c r="S1048" s="136">
        <v>6918</v>
      </c>
      <c r="T1048" s="136">
        <v>9417</v>
      </c>
      <c r="U1048" s="136">
        <v>7235</v>
      </c>
      <c r="V1048" s="136">
        <v>9592</v>
      </c>
      <c r="W1048" s="136">
        <v>16652</v>
      </c>
      <c r="X1048" s="136">
        <v>23570</v>
      </c>
      <c r="Y1048" s="137">
        <f t="shared" si="799"/>
        <v>10.63891298063024</v>
      </c>
      <c r="Z1048" s="137">
        <f t="shared" si="800"/>
        <v>34.0979080386535</v>
      </c>
      <c r="AA1048" s="137">
        <f t="shared" si="801"/>
        <v>66.689702833448521</v>
      </c>
      <c r="AB1048" s="137">
        <f t="shared" si="802"/>
        <v>48.258467451357198</v>
      </c>
      <c r="AC1048" s="137">
        <f t="shared" si="803"/>
        <v>37.21680101824353</v>
      </c>
      <c r="AD1048" s="138">
        <v>8616</v>
      </c>
      <c r="AE1048" s="138">
        <v>2410</v>
      </c>
      <c r="AF1048" s="126">
        <v>9231</v>
      </c>
      <c r="AG1048" s="126">
        <v>7096</v>
      </c>
      <c r="AH1048" s="126">
        <v>9158</v>
      </c>
      <c r="AI1048" s="126">
        <v>7080</v>
      </c>
      <c r="AJ1048" s="126">
        <v>2369</v>
      </c>
      <c r="AK1048" s="126">
        <v>2188</v>
      </c>
      <c r="AL1048" s="136">
        <v>253</v>
      </c>
      <c r="AM1048" s="136">
        <v>461</v>
      </c>
      <c r="AN1048" s="136">
        <v>780</v>
      </c>
      <c r="AO1048" s="136">
        <v>3271</v>
      </c>
      <c r="AP1048" s="136">
        <v>5669</v>
      </c>
      <c r="AQ1048" s="136">
        <v>181</v>
      </c>
      <c r="AR1048" s="77">
        <f t="shared" si="805"/>
        <v>9901</v>
      </c>
      <c r="AS1048" s="138">
        <v>1379</v>
      </c>
      <c r="AT1048" s="138">
        <v>337</v>
      </c>
      <c r="AU1048" s="138">
        <v>815</v>
      </c>
      <c r="AV1048" s="138">
        <v>36.473357586133105</v>
      </c>
      <c r="AW1048" s="138">
        <v>47.587436228409857</v>
      </c>
      <c r="AX1048" s="138">
        <v>63.158638225738095</v>
      </c>
      <c r="AY1048" s="141">
        <v>10.992108229988725</v>
      </c>
      <c r="AZ1048" s="141">
        <v>35.593035908596299</v>
      </c>
      <c r="BA1048" s="141">
        <v>71.883233217409639</v>
      </c>
      <c r="BB1048" s="141">
        <v>54.028588254189188</v>
      </c>
      <c r="BC1048" s="141">
        <v>42.180407371483994</v>
      </c>
      <c r="BD1048" s="82">
        <f t="shared" si="806"/>
        <v>2628</v>
      </c>
      <c r="BE1048" s="138">
        <v>261</v>
      </c>
      <c r="BF1048" s="138">
        <v>601</v>
      </c>
      <c r="BG1048" s="138">
        <v>801</v>
      </c>
      <c r="BH1048" s="138">
        <v>3106</v>
      </c>
      <c r="BI1048" s="138">
        <v>6024</v>
      </c>
      <c r="BJ1048" s="138">
        <v>317</v>
      </c>
      <c r="BK1048" s="77">
        <f t="shared" si="807"/>
        <v>10248</v>
      </c>
      <c r="BL1048" s="138">
        <v>217</v>
      </c>
      <c r="BM1048" s="138">
        <v>358</v>
      </c>
      <c r="BN1048" s="138">
        <v>474</v>
      </c>
      <c r="BO1048" s="138">
        <v>495</v>
      </c>
      <c r="BP1048" s="138">
        <v>2451</v>
      </c>
      <c r="BQ1048" s="138">
        <v>5442</v>
      </c>
      <c r="BR1048" s="138">
        <v>292</v>
      </c>
      <c r="BS1048" s="77">
        <f t="shared" si="808"/>
        <v>8680</v>
      </c>
      <c r="BT1048" s="138">
        <v>8</v>
      </c>
      <c r="BU1048" s="138">
        <v>24</v>
      </c>
      <c r="BV1048" s="138">
        <v>24</v>
      </c>
      <c r="BW1048" s="138">
        <v>41</v>
      </c>
      <c r="BX1048" s="138">
        <v>125</v>
      </c>
      <c r="BY1048" s="138">
        <v>209</v>
      </c>
      <c r="BZ1048" s="138">
        <v>10</v>
      </c>
      <c r="CA1048" s="77">
        <f t="shared" si="809"/>
        <v>385</v>
      </c>
      <c r="CB1048" s="138">
        <v>30</v>
      </c>
      <c r="CC1048" s="138">
        <v>63</v>
      </c>
      <c r="CD1048" s="138">
        <v>84</v>
      </c>
      <c r="CE1048" s="138">
        <v>262</v>
      </c>
      <c r="CF1048" s="138">
        <v>391</v>
      </c>
      <c r="CG1048" s="138">
        <v>269</v>
      </c>
      <c r="CH1048" s="138">
        <v>11</v>
      </c>
      <c r="CI1048" s="77">
        <f t="shared" si="810"/>
        <v>933</v>
      </c>
      <c r="CJ1048" s="138"/>
      <c r="CK1048" s="138"/>
      <c r="CL1048" s="138"/>
      <c r="CM1048" s="138"/>
      <c r="CN1048" s="138"/>
      <c r="CO1048" s="138"/>
      <c r="CP1048" s="77">
        <f t="shared" si="811"/>
        <v>0</v>
      </c>
      <c r="CQ1048" s="138">
        <v>6</v>
      </c>
      <c r="CR1048" s="138">
        <v>16</v>
      </c>
      <c r="CS1048" s="138">
        <v>19</v>
      </c>
      <c r="CT1048" s="138">
        <v>3</v>
      </c>
      <c r="CU1048" s="138">
        <v>139</v>
      </c>
      <c r="CV1048" s="138">
        <v>104</v>
      </c>
      <c r="CW1048" s="138">
        <v>4</v>
      </c>
      <c r="CX1048" s="77">
        <f t="shared" si="812"/>
        <v>250</v>
      </c>
      <c r="CY1048" s="138">
        <v>6</v>
      </c>
      <c r="CZ1048" s="138">
        <v>19</v>
      </c>
      <c r="DA1048" s="138">
        <v>3</v>
      </c>
      <c r="DB1048" s="138">
        <v>139</v>
      </c>
      <c r="DC1048" s="138">
        <v>104</v>
      </c>
      <c r="DD1048" s="138">
        <v>4</v>
      </c>
      <c r="DE1048" s="138"/>
      <c r="DF1048" s="138"/>
      <c r="DG1048" s="138"/>
      <c r="DH1048" s="138"/>
      <c r="DI1048" s="138"/>
      <c r="DJ1048" s="138"/>
      <c r="DK1048" s="138"/>
      <c r="DL1048" s="138"/>
      <c r="DM1048" s="138"/>
      <c r="DN1048" s="138"/>
      <c r="DO1048" s="138"/>
      <c r="DP1048" s="138">
        <v>5</v>
      </c>
      <c r="DQ1048" s="138">
        <v>20</v>
      </c>
      <c r="DR1048" s="138">
        <v>62</v>
      </c>
      <c r="DS1048" s="138">
        <v>127</v>
      </c>
      <c r="DT1048" s="138">
        <v>108</v>
      </c>
      <c r="DU1048" s="138">
        <v>12</v>
      </c>
      <c r="DV1048" s="138">
        <v>7</v>
      </c>
      <c r="DW1048" s="138">
        <v>21</v>
      </c>
      <c r="DX1048" s="138">
        <v>11</v>
      </c>
      <c r="DY1048" s="138">
        <v>107</v>
      </c>
      <c r="DZ1048" s="138">
        <v>203</v>
      </c>
      <c r="EA1048" s="138">
        <v>10</v>
      </c>
      <c r="EB1048" s="138">
        <v>1</v>
      </c>
      <c r="EC1048" s="138">
        <v>3</v>
      </c>
      <c r="ED1048" s="138">
        <v>30</v>
      </c>
      <c r="EE1048" s="138">
        <v>18</v>
      </c>
      <c r="EF1048" s="138">
        <v>6</v>
      </c>
      <c r="EG1048" s="138">
        <v>0</v>
      </c>
      <c r="EH1048" s="138">
        <v>1</v>
      </c>
      <c r="EI1048" s="138">
        <v>4</v>
      </c>
      <c r="EJ1048" s="138">
        <v>1</v>
      </c>
      <c r="EK1048" s="138">
        <v>5</v>
      </c>
      <c r="EL1048" s="138">
        <v>11</v>
      </c>
      <c r="EM1048" s="138">
        <v>0</v>
      </c>
      <c r="EN1048" s="138"/>
      <c r="EO1048" s="138"/>
      <c r="EP1048" s="138"/>
      <c r="EQ1048" s="138"/>
      <c r="ER1048" s="138"/>
      <c r="ES1048" s="138"/>
      <c r="ET1048" s="138">
        <v>187</v>
      </c>
      <c r="EU1048" s="138">
        <v>304</v>
      </c>
      <c r="EV1048" s="138">
        <v>125</v>
      </c>
      <c r="EW1048" s="138">
        <v>1271</v>
      </c>
      <c r="EX1048" s="138">
        <v>3871</v>
      </c>
      <c r="EY1048" s="138">
        <v>201</v>
      </c>
      <c r="EZ1048" s="138">
        <v>24</v>
      </c>
      <c r="FA1048" s="138">
        <v>146</v>
      </c>
      <c r="FB1048" s="138">
        <v>307</v>
      </c>
      <c r="FC1048" s="138">
        <v>1048</v>
      </c>
      <c r="FD1048" s="138">
        <v>1452</v>
      </c>
      <c r="FE1048" s="138">
        <v>79</v>
      </c>
      <c r="FF1048" s="138"/>
      <c r="FG1048" s="138"/>
      <c r="FH1048" s="138"/>
      <c r="FI1048" s="138"/>
      <c r="FJ1048" s="138"/>
      <c r="FK1048" s="138"/>
      <c r="FL1048" s="86">
        <f t="shared" si="813"/>
        <v>1908.5999999999985</v>
      </c>
      <c r="FM1048" s="138">
        <v>173</v>
      </c>
      <c r="FN1048" s="138">
        <v>27</v>
      </c>
      <c r="FO1048" s="138">
        <v>13840</v>
      </c>
      <c r="FP1048" s="138">
        <v>32400000</v>
      </c>
      <c r="FQ1048" s="142">
        <v>0.43563596737774607</v>
      </c>
      <c r="FR1048" s="142">
        <v>0.35710402132159347</v>
      </c>
      <c r="FS1048" s="142">
        <v>0.56016173833462213</v>
      </c>
      <c r="FT1048" s="138" t="s">
        <v>1391</v>
      </c>
      <c r="FU1048" s="138" t="s">
        <v>1321</v>
      </c>
      <c r="FV1048" s="138" t="s">
        <v>1392</v>
      </c>
      <c r="FW1048" s="138" t="s">
        <v>1345</v>
      </c>
      <c r="FX1048" s="138" t="s">
        <v>1376</v>
      </c>
      <c r="FY1048" s="138" t="s">
        <v>1393</v>
      </c>
      <c r="FZ1048" s="138" t="s">
        <v>1393</v>
      </c>
      <c r="GA1048" s="138" t="s">
        <v>1389</v>
      </c>
      <c r="GB1048" s="138"/>
      <c r="GC1048" s="143"/>
      <c r="GD1048" s="143"/>
      <c r="GE1048" s="143"/>
      <c r="GF1048" s="143"/>
      <c r="GG1048" s="143"/>
      <c r="GH1048" s="143"/>
      <c r="GI1048" s="143"/>
      <c r="GJ1048" s="143"/>
    </row>
    <row r="1049" spans="1:192" hidden="1" x14ac:dyDescent="0.25">
      <c r="A1049" s="144" t="s">
        <v>761</v>
      </c>
      <c r="B1049" s="144" t="s">
        <v>761</v>
      </c>
      <c r="C1049" s="144" t="s">
        <v>761</v>
      </c>
      <c r="D1049" s="133">
        <v>26.33495145631068</v>
      </c>
      <c r="E1049" s="133">
        <v>36.80429951940468</v>
      </c>
      <c r="F1049" s="133">
        <v>49.994900560938298</v>
      </c>
      <c r="G1049" s="136">
        <v>473</v>
      </c>
      <c r="H1049" s="136">
        <v>2220</v>
      </c>
      <c r="I1049" s="136">
        <v>5210</v>
      </c>
      <c r="J1049" s="136">
        <v>7903</v>
      </c>
      <c r="K1049" s="136">
        <v>539</v>
      </c>
      <c r="L1049" s="136">
        <v>2136</v>
      </c>
      <c r="M1049" s="136">
        <v>6194</v>
      </c>
      <c r="N1049" s="136">
        <v>8869</v>
      </c>
      <c r="O1049" s="136">
        <v>218</v>
      </c>
      <c r="P1049" s="138">
        <v>2110</v>
      </c>
      <c r="Q1049" s="136">
        <v>966</v>
      </c>
      <c r="R1049" s="95">
        <f t="shared" ref="R1049:R1066" si="814">(N1049-J1049)/J1049</f>
        <v>0.12223206377325066</v>
      </c>
      <c r="S1049" s="136">
        <v>6873</v>
      </c>
      <c r="T1049" s="136">
        <v>9561</v>
      </c>
      <c r="U1049" s="136">
        <v>7149</v>
      </c>
      <c r="V1049" s="136">
        <v>9694</v>
      </c>
      <c r="W1049" s="136">
        <v>16710</v>
      </c>
      <c r="X1049" s="136">
        <v>23583</v>
      </c>
      <c r="Y1049" s="137">
        <f t="shared" si="799"/>
        <v>7.8422813909500944</v>
      </c>
      <c r="Z1049" s="137">
        <f t="shared" si="800"/>
        <v>22.340759334797617</v>
      </c>
      <c r="AA1049" s="137">
        <f t="shared" si="801"/>
        <v>60.176248426353339</v>
      </c>
      <c r="AB1049" s="137">
        <f t="shared" si="802"/>
        <v>38.527827648114901</v>
      </c>
      <c r="AC1049" s="137">
        <f t="shared" si="803"/>
        <v>29.584870457532968</v>
      </c>
      <c r="AD1049" s="138">
        <v>10272</v>
      </c>
      <c r="AE1049" s="138">
        <v>2847</v>
      </c>
      <c r="AF1049" s="126">
        <v>9290</v>
      </c>
      <c r="AG1049" s="126">
        <v>7112</v>
      </c>
      <c r="AH1049" s="126">
        <v>9182</v>
      </c>
      <c r="AI1049" s="126">
        <v>7043</v>
      </c>
      <c r="AJ1049" s="126">
        <v>2551</v>
      </c>
      <c r="AK1049" s="126">
        <v>2302</v>
      </c>
      <c r="AL1049" s="136">
        <v>214</v>
      </c>
      <c r="AM1049" s="136">
        <v>423</v>
      </c>
      <c r="AN1049" s="136">
        <v>503</v>
      </c>
      <c r="AO1049" s="136">
        <v>2115</v>
      </c>
      <c r="AP1049" s="136">
        <v>5612</v>
      </c>
      <c r="AQ1049" s="136">
        <v>1028</v>
      </c>
      <c r="AR1049" s="77">
        <f t="shared" si="805"/>
        <v>9258</v>
      </c>
      <c r="AS1049" s="138">
        <v>2594</v>
      </c>
      <c r="AT1049" s="138">
        <v>100</v>
      </c>
      <c r="AU1049" s="138">
        <v>487</v>
      </c>
      <c r="AV1049" s="138">
        <v>28.591041702419773</v>
      </c>
      <c r="AW1049" s="138">
        <v>38.035559945672304</v>
      </c>
      <c r="AX1049" s="138">
        <v>57.463428490271276</v>
      </c>
      <c r="AY1049" s="141">
        <v>7.0745428973277065</v>
      </c>
      <c r="AZ1049" s="141">
        <v>23.097084197881401</v>
      </c>
      <c r="BA1049" s="141">
        <v>64.532583801790537</v>
      </c>
      <c r="BB1049" s="141">
        <v>44.310611309492089</v>
      </c>
      <c r="BC1049" s="141">
        <v>34.077996366868938</v>
      </c>
      <c r="BD1049" s="82">
        <f t="shared" si="806"/>
        <v>3395</v>
      </c>
      <c r="BE1049" s="138">
        <v>220</v>
      </c>
      <c r="BF1049" s="138">
        <v>528</v>
      </c>
      <c r="BG1049" s="138">
        <v>584</v>
      </c>
      <c r="BH1049" s="138">
        <v>2083</v>
      </c>
      <c r="BI1049" s="138">
        <v>5700</v>
      </c>
      <c r="BJ1049" s="138">
        <v>1313</v>
      </c>
      <c r="BK1049" s="77">
        <f t="shared" si="807"/>
        <v>9680</v>
      </c>
      <c r="BL1049" s="138">
        <v>194</v>
      </c>
      <c r="BM1049" s="138">
        <v>359</v>
      </c>
      <c r="BN1049" s="138">
        <v>463</v>
      </c>
      <c r="BO1049" s="138">
        <v>321</v>
      </c>
      <c r="BP1049" s="138">
        <v>1766</v>
      </c>
      <c r="BQ1049" s="138">
        <v>5410</v>
      </c>
      <c r="BR1049" s="138">
        <v>1271</v>
      </c>
      <c r="BS1049" s="77">
        <f t="shared" si="808"/>
        <v>8768</v>
      </c>
      <c r="BT1049" s="138">
        <v>10</v>
      </c>
      <c r="BU1049" s="138">
        <v>33</v>
      </c>
      <c r="BV1049" s="138">
        <v>19</v>
      </c>
      <c r="BW1049" s="138">
        <v>28</v>
      </c>
      <c r="BX1049" s="138">
        <v>85</v>
      </c>
      <c r="BY1049" s="138">
        <v>141</v>
      </c>
      <c r="BZ1049" s="138">
        <v>24</v>
      </c>
      <c r="CA1049" s="77">
        <f t="shared" si="809"/>
        <v>278</v>
      </c>
      <c r="CB1049" s="138">
        <v>14</v>
      </c>
      <c r="CC1049" s="138">
        <v>31</v>
      </c>
      <c r="CD1049" s="138">
        <v>45</v>
      </c>
      <c r="CE1049" s="138">
        <v>235</v>
      </c>
      <c r="CF1049" s="138">
        <v>214</v>
      </c>
      <c r="CG1049" s="138">
        <v>134</v>
      </c>
      <c r="CH1049" s="138">
        <v>17</v>
      </c>
      <c r="CI1049" s="77">
        <f t="shared" si="810"/>
        <v>600</v>
      </c>
      <c r="CJ1049" s="138"/>
      <c r="CK1049" s="138"/>
      <c r="CL1049" s="138"/>
      <c r="CM1049" s="138"/>
      <c r="CN1049" s="138"/>
      <c r="CO1049" s="138"/>
      <c r="CP1049" s="77">
        <f t="shared" si="811"/>
        <v>0</v>
      </c>
      <c r="CQ1049" s="138">
        <v>2</v>
      </c>
      <c r="CR1049" s="138"/>
      <c r="CS1049" s="138">
        <v>1</v>
      </c>
      <c r="CT1049" s="138">
        <v>0</v>
      </c>
      <c r="CU1049" s="138">
        <v>18</v>
      </c>
      <c r="CV1049" s="138">
        <v>15</v>
      </c>
      <c r="CW1049" s="138">
        <v>1</v>
      </c>
      <c r="CX1049" s="77">
        <f t="shared" si="812"/>
        <v>34</v>
      </c>
      <c r="CY1049" s="138">
        <v>2</v>
      </c>
      <c r="CZ1049" s="138">
        <v>1</v>
      </c>
      <c r="DA1049" s="138">
        <v>0</v>
      </c>
      <c r="DB1049" s="138">
        <v>18</v>
      </c>
      <c r="DC1049" s="138">
        <v>15</v>
      </c>
      <c r="DD1049" s="138">
        <v>1</v>
      </c>
      <c r="DE1049" s="138"/>
      <c r="DF1049" s="138"/>
      <c r="DG1049" s="138"/>
      <c r="DH1049" s="138"/>
      <c r="DI1049" s="138"/>
      <c r="DJ1049" s="138"/>
      <c r="DK1049" s="138"/>
      <c r="DL1049" s="138"/>
      <c r="DM1049" s="138"/>
      <c r="DN1049" s="138"/>
      <c r="DO1049" s="138"/>
      <c r="DP1049" s="138">
        <v>1</v>
      </c>
      <c r="DQ1049" s="138">
        <v>3</v>
      </c>
      <c r="DR1049" s="138">
        <v>0</v>
      </c>
      <c r="DS1049" s="138">
        <v>9</v>
      </c>
      <c r="DT1049" s="138">
        <v>37</v>
      </c>
      <c r="DU1049" s="138">
        <v>12</v>
      </c>
      <c r="DV1049" s="138">
        <v>7</v>
      </c>
      <c r="DW1049" s="138">
        <v>10</v>
      </c>
      <c r="DX1049" s="138">
        <v>6</v>
      </c>
      <c r="DY1049" s="138">
        <v>32</v>
      </c>
      <c r="DZ1049" s="138">
        <v>96</v>
      </c>
      <c r="EA1049" s="138">
        <v>20</v>
      </c>
      <c r="EB1049" s="138">
        <v>3</v>
      </c>
      <c r="EC1049" s="138">
        <v>9</v>
      </c>
      <c r="ED1049" s="138">
        <v>22</v>
      </c>
      <c r="EE1049" s="138">
        <v>53</v>
      </c>
      <c r="EF1049" s="138">
        <v>45</v>
      </c>
      <c r="EG1049" s="138">
        <v>4</v>
      </c>
      <c r="EH1049" s="138">
        <v>2</v>
      </c>
      <c r="EI1049" s="138">
        <v>3</v>
      </c>
      <c r="EJ1049" s="138">
        <v>1</v>
      </c>
      <c r="EK1049" s="138">
        <v>4</v>
      </c>
      <c r="EL1049" s="138">
        <v>5</v>
      </c>
      <c r="EM1049" s="138">
        <v>5</v>
      </c>
      <c r="EN1049" s="138"/>
      <c r="EO1049" s="138"/>
      <c r="EP1049" s="138"/>
      <c r="EQ1049" s="138"/>
      <c r="ER1049" s="138"/>
      <c r="ES1049" s="138"/>
      <c r="ET1049" s="138">
        <v>172</v>
      </c>
      <c r="EU1049" s="138">
        <v>323</v>
      </c>
      <c r="EV1049" s="138">
        <v>80</v>
      </c>
      <c r="EW1049" s="138">
        <v>950</v>
      </c>
      <c r="EX1049" s="138">
        <v>3844</v>
      </c>
      <c r="EY1049" s="138">
        <v>922</v>
      </c>
      <c r="EZ1049" s="138">
        <v>19</v>
      </c>
      <c r="FA1049" s="138">
        <v>134</v>
      </c>
      <c r="FB1049" s="138">
        <v>240</v>
      </c>
      <c r="FC1049" s="138">
        <v>803</v>
      </c>
      <c r="FD1049" s="138">
        <v>1524</v>
      </c>
      <c r="FE1049" s="138">
        <v>332</v>
      </c>
      <c r="FF1049" s="138"/>
      <c r="FG1049" s="138"/>
      <c r="FH1049" s="138"/>
      <c r="FI1049" s="138"/>
      <c r="FJ1049" s="138"/>
      <c r="FK1049" s="138"/>
      <c r="FL1049" s="86">
        <f t="shared" si="813"/>
        <v>2502.5</v>
      </c>
      <c r="FM1049" s="138">
        <v>259</v>
      </c>
      <c r="FN1049" s="138">
        <v>49</v>
      </c>
      <c r="FO1049" s="138">
        <v>20720</v>
      </c>
      <c r="FP1049" s="138">
        <v>58800000</v>
      </c>
      <c r="FQ1049" s="142">
        <v>0.29402161319354858</v>
      </c>
      <c r="FR1049" s="142">
        <v>0.20395203517267826</v>
      </c>
      <c r="FS1049" s="142">
        <v>0.29078332145360303</v>
      </c>
      <c r="FT1049" s="138" t="s">
        <v>1335</v>
      </c>
      <c r="FU1049" s="138" t="s">
        <v>1322</v>
      </c>
      <c r="FV1049" s="138" t="s">
        <v>1334</v>
      </c>
      <c r="FW1049" s="138" t="s">
        <v>1330</v>
      </c>
      <c r="FX1049" s="138" t="s">
        <v>1385</v>
      </c>
      <c r="FY1049" s="138" t="s">
        <v>1332</v>
      </c>
      <c r="FZ1049" s="138" t="s">
        <v>1399</v>
      </c>
      <c r="GA1049" s="138" t="s">
        <v>1399</v>
      </c>
      <c r="GB1049" s="138"/>
      <c r="GC1049" s="143"/>
      <c r="GD1049" s="143"/>
      <c r="GE1049" s="143"/>
      <c r="GF1049" s="143"/>
      <c r="GG1049" s="143"/>
      <c r="GH1049" s="143"/>
      <c r="GI1049" s="143"/>
      <c r="GJ1049" s="143"/>
    </row>
    <row r="1050" spans="1:192" hidden="1" x14ac:dyDescent="0.25">
      <c r="A1050" s="144" t="s">
        <v>768</v>
      </c>
      <c r="B1050" s="144" t="s">
        <v>768</v>
      </c>
      <c r="C1050" s="144" t="s">
        <v>768</v>
      </c>
      <c r="D1050" s="133">
        <v>32.456415894455787</v>
      </c>
      <c r="E1050" s="133">
        <v>43.041656969979051</v>
      </c>
      <c r="F1050" s="133">
        <v>48.769730733519033</v>
      </c>
      <c r="G1050" s="136">
        <v>426</v>
      </c>
      <c r="H1050" s="136">
        <v>1595</v>
      </c>
      <c r="I1050" s="136">
        <v>2134</v>
      </c>
      <c r="J1050" s="136">
        <v>4155</v>
      </c>
      <c r="K1050" s="136">
        <v>567</v>
      </c>
      <c r="L1050" s="136">
        <v>1582</v>
      </c>
      <c r="M1050" s="136">
        <v>2474</v>
      </c>
      <c r="N1050" s="136">
        <v>4623</v>
      </c>
      <c r="O1050" s="136">
        <v>242</v>
      </c>
      <c r="P1050" s="138">
        <v>525</v>
      </c>
      <c r="Q1050" s="136">
        <v>468</v>
      </c>
      <c r="R1050" s="95">
        <f t="shared" si="814"/>
        <v>0.11263537906137185</v>
      </c>
      <c r="S1050" s="136">
        <v>3146</v>
      </c>
      <c r="T1050" s="136">
        <v>4095</v>
      </c>
      <c r="U1050" s="136">
        <v>3239</v>
      </c>
      <c r="V1050" s="136">
        <v>4300</v>
      </c>
      <c r="W1050" s="136">
        <v>7334</v>
      </c>
      <c r="X1050" s="136">
        <v>10480</v>
      </c>
      <c r="Y1050" s="137">
        <f t="shared" si="799"/>
        <v>18.022886204704385</v>
      </c>
      <c r="Z1050" s="137">
        <f t="shared" si="800"/>
        <v>38.632478632478637</v>
      </c>
      <c r="AA1050" s="137">
        <f t="shared" si="801"/>
        <v>67.644334671194812</v>
      </c>
      <c r="AB1050" s="137">
        <f t="shared" si="802"/>
        <v>51.445323152440693</v>
      </c>
      <c r="AC1050" s="137">
        <f t="shared" si="803"/>
        <v>41.412213740458014</v>
      </c>
      <c r="AD1050" s="138">
        <v>3561</v>
      </c>
      <c r="AE1050" s="138">
        <v>1048</v>
      </c>
      <c r="AF1050" s="126">
        <v>4115</v>
      </c>
      <c r="AG1050" s="126">
        <v>3061</v>
      </c>
      <c r="AH1050" s="126">
        <v>4122</v>
      </c>
      <c r="AI1050" s="126">
        <v>3059</v>
      </c>
      <c r="AJ1050" s="126">
        <v>1057</v>
      </c>
      <c r="AK1050" s="126">
        <v>964</v>
      </c>
      <c r="AL1050" s="136">
        <v>125</v>
      </c>
      <c r="AM1050" s="136">
        <v>277</v>
      </c>
      <c r="AN1050" s="136">
        <v>486</v>
      </c>
      <c r="AO1050" s="136">
        <v>1743</v>
      </c>
      <c r="AP1050" s="136">
        <v>2476</v>
      </c>
      <c r="AQ1050" s="136">
        <v>88</v>
      </c>
      <c r="AR1050" s="77">
        <f t="shared" si="805"/>
        <v>4793</v>
      </c>
      <c r="AS1050" s="138">
        <v>601</v>
      </c>
      <c r="AT1050" s="138">
        <v>147</v>
      </c>
      <c r="AU1050" s="138">
        <v>435</v>
      </c>
      <c r="AV1050" s="138">
        <v>41.138370951913636</v>
      </c>
      <c r="AW1050" s="138">
        <v>51.868439468159558</v>
      </c>
      <c r="AX1050" s="138">
        <v>64.487516425755587</v>
      </c>
      <c r="AY1050" s="141">
        <v>15.960591133004925</v>
      </c>
      <c r="AZ1050" s="141">
        <v>42.50182882223848</v>
      </c>
      <c r="BA1050" s="141">
        <v>74.658203125</v>
      </c>
      <c r="BB1050" s="141">
        <v>58.570208612907159</v>
      </c>
      <c r="BC1050" s="141">
        <v>47.028998398861411</v>
      </c>
      <c r="BD1050" s="82">
        <f t="shared" si="806"/>
        <v>1058</v>
      </c>
      <c r="BE1050" s="138">
        <v>130</v>
      </c>
      <c r="BF1050" s="138">
        <v>324</v>
      </c>
      <c r="BG1050" s="138">
        <v>475</v>
      </c>
      <c r="BH1050" s="138">
        <v>1725</v>
      </c>
      <c r="BI1050" s="138">
        <v>2663</v>
      </c>
      <c r="BJ1050" s="138">
        <v>149</v>
      </c>
      <c r="BK1050" s="77">
        <f t="shared" si="807"/>
        <v>5012</v>
      </c>
      <c r="BL1050" s="138">
        <v>104</v>
      </c>
      <c r="BM1050" s="138">
        <v>206</v>
      </c>
      <c r="BN1050" s="138">
        <v>253</v>
      </c>
      <c r="BO1050" s="138">
        <v>380</v>
      </c>
      <c r="BP1050" s="138">
        <v>1317</v>
      </c>
      <c r="BQ1050" s="138">
        <v>2316</v>
      </c>
      <c r="BR1050" s="138">
        <v>134</v>
      </c>
      <c r="BS1050" s="77">
        <f t="shared" si="808"/>
        <v>4147</v>
      </c>
      <c r="BT1050" s="138">
        <v>4</v>
      </c>
      <c r="BU1050" s="138">
        <v>21</v>
      </c>
      <c r="BV1050" s="138">
        <v>12</v>
      </c>
      <c r="BW1050" s="138">
        <v>18</v>
      </c>
      <c r="BX1050" s="138">
        <v>61</v>
      </c>
      <c r="BY1050" s="138">
        <v>91</v>
      </c>
      <c r="BZ1050" s="138">
        <v>11</v>
      </c>
      <c r="CA1050" s="77">
        <f t="shared" si="809"/>
        <v>181</v>
      </c>
      <c r="CB1050" s="138">
        <v>7</v>
      </c>
      <c r="CC1050" s="138">
        <v>21</v>
      </c>
      <c r="CD1050" s="138">
        <v>17</v>
      </c>
      <c r="CE1050" s="138">
        <v>67</v>
      </c>
      <c r="CF1050" s="138">
        <v>49</v>
      </c>
      <c r="CG1050" s="138">
        <v>18</v>
      </c>
      <c r="CH1050" s="138">
        <v>0</v>
      </c>
      <c r="CI1050" s="77">
        <f t="shared" si="810"/>
        <v>134</v>
      </c>
      <c r="CJ1050" s="138"/>
      <c r="CK1050" s="138"/>
      <c r="CL1050" s="138"/>
      <c r="CM1050" s="138"/>
      <c r="CN1050" s="138"/>
      <c r="CO1050" s="138"/>
      <c r="CP1050" s="77">
        <f t="shared" si="811"/>
        <v>0</v>
      </c>
      <c r="CQ1050" s="138">
        <v>15</v>
      </c>
      <c r="CR1050" s="138">
        <v>29</v>
      </c>
      <c r="CS1050" s="138">
        <v>42</v>
      </c>
      <c r="CT1050" s="138">
        <v>10</v>
      </c>
      <c r="CU1050" s="138">
        <v>298</v>
      </c>
      <c r="CV1050" s="138">
        <v>238</v>
      </c>
      <c r="CW1050" s="138">
        <v>4</v>
      </c>
      <c r="CX1050" s="77">
        <f t="shared" si="812"/>
        <v>550</v>
      </c>
      <c r="CY1050" s="138">
        <v>15</v>
      </c>
      <c r="CZ1050" s="138">
        <v>42</v>
      </c>
      <c r="DA1050" s="138">
        <v>10</v>
      </c>
      <c r="DB1050" s="138">
        <v>298</v>
      </c>
      <c r="DC1050" s="138">
        <v>238</v>
      </c>
      <c r="DD1050" s="138">
        <v>4</v>
      </c>
      <c r="DE1050" s="138"/>
      <c r="DF1050" s="138"/>
      <c r="DG1050" s="138"/>
      <c r="DH1050" s="138"/>
      <c r="DI1050" s="138"/>
      <c r="DJ1050" s="138"/>
      <c r="DK1050" s="138"/>
      <c r="DL1050" s="138"/>
      <c r="DM1050" s="138"/>
      <c r="DN1050" s="138"/>
      <c r="DO1050" s="138"/>
      <c r="DP1050" s="138">
        <v>1</v>
      </c>
      <c r="DQ1050" s="138">
        <v>3</v>
      </c>
      <c r="DR1050" s="138">
        <v>10</v>
      </c>
      <c r="DS1050" s="138">
        <v>10</v>
      </c>
      <c r="DT1050" s="138">
        <v>7</v>
      </c>
      <c r="DU1050" s="138">
        <v>0</v>
      </c>
      <c r="DV1050" s="138">
        <v>3</v>
      </c>
      <c r="DW1050" s="138">
        <v>9</v>
      </c>
      <c r="DX1050" s="138">
        <v>9</v>
      </c>
      <c r="DY1050" s="138">
        <v>46</v>
      </c>
      <c r="DZ1050" s="138">
        <v>76</v>
      </c>
      <c r="EA1050" s="138">
        <v>10</v>
      </c>
      <c r="EB1050" s="138">
        <v>1</v>
      </c>
      <c r="EC1050" s="138">
        <v>3</v>
      </c>
      <c r="ED1050" s="138">
        <v>9</v>
      </c>
      <c r="EE1050" s="138">
        <v>15</v>
      </c>
      <c r="EF1050" s="138">
        <v>15</v>
      </c>
      <c r="EG1050" s="138">
        <v>1</v>
      </c>
      <c r="EH1050" s="138">
        <v>2</v>
      </c>
      <c r="EI1050" s="138">
        <v>0</v>
      </c>
      <c r="EJ1050" s="138">
        <v>5</v>
      </c>
      <c r="EK1050" s="138">
        <v>8</v>
      </c>
      <c r="EL1050" s="138">
        <v>7</v>
      </c>
      <c r="EM1050" s="138">
        <v>1</v>
      </c>
      <c r="EN1050" s="138"/>
      <c r="EO1050" s="138"/>
      <c r="EP1050" s="138"/>
      <c r="EQ1050" s="138"/>
      <c r="ER1050" s="138"/>
      <c r="ES1050" s="138"/>
      <c r="ET1050" s="138">
        <v>87</v>
      </c>
      <c r="EU1050" s="138">
        <v>156</v>
      </c>
      <c r="EV1050" s="138">
        <v>69</v>
      </c>
      <c r="EW1050" s="138">
        <v>664</v>
      </c>
      <c r="EX1050" s="138">
        <v>1627</v>
      </c>
      <c r="EY1050" s="138">
        <v>89</v>
      </c>
      <c r="EZ1050" s="138">
        <v>14</v>
      </c>
      <c r="FA1050" s="138">
        <v>94</v>
      </c>
      <c r="FB1050" s="138">
        <v>296</v>
      </c>
      <c r="FC1050" s="138">
        <v>635</v>
      </c>
      <c r="FD1050" s="138">
        <v>675</v>
      </c>
      <c r="FE1050" s="138">
        <v>44</v>
      </c>
      <c r="FF1050" s="138"/>
      <c r="FG1050" s="138"/>
      <c r="FH1050" s="138"/>
      <c r="FI1050" s="138"/>
      <c r="FJ1050" s="138"/>
      <c r="FK1050" s="138"/>
      <c r="FL1050" s="86">
        <f t="shared" si="813"/>
        <v>572.69999999999982</v>
      </c>
      <c r="FM1050" s="138">
        <v>63</v>
      </c>
      <c r="FN1050" s="138">
        <v>8</v>
      </c>
      <c r="FO1050" s="138">
        <v>5040</v>
      </c>
      <c r="FP1050" s="138">
        <v>9600000</v>
      </c>
      <c r="FQ1050" s="142">
        <v>0.4489892707745009</v>
      </c>
      <c r="FR1050" s="142">
        <v>0.36077959669998422</v>
      </c>
      <c r="FS1050" s="142">
        <v>0.53083074280104714</v>
      </c>
      <c r="FT1050" s="138" t="s">
        <v>1378</v>
      </c>
      <c r="FU1050" s="138" t="s">
        <v>1392</v>
      </c>
      <c r="FV1050" s="138" t="s">
        <v>1395</v>
      </c>
      <c r="FW1050" s="138" t="s">
        <v>1378</v>
      </c>
      <c r="FX1050" s="138" t="s">
        <v>1343</v>
      </c>
      <c r="FY1050" s="138" t="s">
        <v>1379</v>
      </c>
      <c r="FZ1050" s="138" t="s">
        <v>1371</v>
      </c>
      <c r="GA1050" s="138" t="s">
        <v>1342</v>
      </c>
      <c r="GB1050" s="138"/>
      <c r="GC1050" s="143"/>
      <c r="GD1050" s="143"/>
      <c r="GE1050" s="143"/>
      <c r="GF1050" s="143"/>
      <c r="GG1050" s="143"/>
      <c r="GH1050" s="143"/>
      <c r="GI1050" s="143"/>
      <c r="GJ1050" s="143"/>
    </row>
    <row r="1051" spans="1:192" hidden="1" x14ac:dyDescent="0.25">
      <c r="A1051" s="144" t="s">
        <v>779</v>
      </c>
      <c r="B1051" s="144" t="s">
        <v>779</v>
      </c>
      <c r="C1051" s="144" t="s">
        <v>779</v>
      </c>
      <c r="D1051" s="133">
        <v>31.930760303232336</v>
      </c>
      <c r="E1051" s="133">
        <v>42.391224862888485</v>
      </c>
      <c r="F1051" s="133">
        <v>44.97876322798934</v>
      </c>
      <c r="G1051" s="136">
        <v>1337</v>
      </c>
      <c r="H1051" s="136">
        <v>5346</v>
      </c>
      <c r="I1051" s="136">
        <v>6347</v>
      </c>
      <c r="J1051" s="136">
        <v>13030</v>
      </c>
      <c r="K1051" s="136">
        <v>1340</v>
      </c>
      <c r="L1051" s="136">
        <v>4986</v>
      </c>
      <c r="M1051" s="136">
        <v>7377</v>
      </c>
      <c r="N1051" s="136">
        <v>13703</v>
      </c>
      <c r="O1051" s="136">
        <v>774</v>
      </c>
      <c r="P1051" s="138">
        <v>1444</v>
      </c>
      <c r="Q1051" s="136">
        <v>673</v>
      </c>
      <c r="R1051" s="95">
        <f t="shared" si="814"/>
        <v>5.1650038372985416E-2</v>
      </c>
      <c r="S1051" s="136">
        <v>9529</v>
      </c>
      <c r="T1051" s="136">
        <v>13239</v>
      </c>
      <c r="U1051" s="136">
        <v>10275</v>
      </c>
      <c r="V1051" s="136">
        <v>13626</v>
      </c>
      <c r="W1051" s="136">
        <v>23514</v>
      </c>
      <c r="X1051" s="136">
        <v>33043</v>
      </c>
      <c r="Y1051" s="137">
        <f t="shared" ref="Y1051:Y1066" si="815">K1051/S1051*100</f>
        <v>14.062336026865358</v>
      </c>
      <c r="Z1051" s="137">
        <f t="shared" ref="Z1051:Z1066" si="816">L1051/T1051*100</f>
        <v>37.661454792658056</v>
      </c>
      <c r="AA1051" s="137">
        <f t="shared" ref="AA1051:AA1066" si="817">((M1051+O1051)-P1051)/U1051*100</f>
        <v>65.274939172749384</v>
      </c>
      <c r="AB1051" s="137">
        <f t="shared" ref="AB1051:AB1066" si="818">((L1051+M1051+O1051)-P1051)/W1051*100</f>
        <v>49.727821723228715</v>
      </c>
      <c r="AC1051" s="137">
        <f t="shared" ref="AC1051:AC1066" si="819">((N1051+O1051)-P1051)/X1051*100</f>
        <v>39.442544563144992</v>
      </c>
      <c r="AD1051" s="138">
        <v>11821</v>
      </c>
      <c r="AE1051" s="138">
        <v>3568</v>
      </c>
      <c r="AF1051" s="126">
        <v>13276</v>
      </c>
      <c r="AG1051" s="126">
        <v>10376</v>
      </c>
      <c r="AH1051" s="126">
        <v>13109</v>
      </c>
      <c r="AI1051" s="126">
        <v>10005</v>
      </c>
      <c r="AJ1051" s="126">
        <v>3372</v>
      </c>
      <c r="AK1051" s="126">
        <v>3264</v>
      </c>
      <c r="AL1051" s="136">
        <v>364</v>
      </c>
      <c r="AM1051" s="136">
        <v>751</v>
      </c>
      <c r="AN1051" s="136">
        <v>1235</v>
      </c>
      <c r="AO1051" s="136">
        <v>5013</v>
      </c>
      <c r="AP1051" s="136">
        <v>7446</v>
      </c>
      <c r="AQ1051" s="136">
        <v>227</v>
      </c>
      <c r="AR1051" s="77">
        <f t="shared" si="805"/>
        <v>13921</v>
      </c>
      <c r="AS1051" s="138">
        <v>1821</v>
      </c>
      <c r="AT1051" s="138">
        <v>443</v>
      </c>
      <c r="AU1051" s="138">
        <v>1242</v>
      </c>
      <c r="AV1051" s="138">
        <v>35.973361874182423</v>
      </c>
      <c r="AW1051" s="138">
        <v>46.711092003439383</v>
      </c>
      <c r="AX1051" s="138">
        <v>58.490754622688655</v>
      </c>
      <c r="AY1051" s="141">
        <v>11.902467232074017</v>
      </c>
      <c r="AZ1051" s="141">
        <v>37.81969068276122</v>
      </c>
      <c r="BA1051" s="141">
        <v>67.347691399911497</v>
      </c>
      <c r="BB1051" s="141">
        <v>52.75053145862082</v>
      </c>
      <c r="BC1051" s="141">
        <v>41.353626072225659</v>
      </c>
      <c r="BD1051" s="82">
        <f t="shared" si="806"/>
        <v>4246</v>
      </c>
      <c r="BE1051" s="138">
        <v>375</v>
      </c>
      <c r="BF1051" s="138">
        <v>871</v>
      </c>
      <c r="BG1051" s="138">
        <v>1154</v>
      </c>
      <c r="BH1051" s="138">
        <v>4704</v>
      </c>
      <c r="BI1051" s="138">
        <v>8035</v>
      </c>
      <c r="BJ1051" s="138">
        <v>439</v>
      </c>
      <c r="BK1051" s="77">
        <f t="shared" si="807"/>
        <v>14332</v>
      </c>
      <c r="BL1051" s="138">
        <v>289</v>
      </c>
      <c r="BM1051" s="138">
        <v>506</v>
      </c>
      <c r="BN1051" s="138">
        <v>620</v>
      </c>
      <c r="BO1051" s="138">
        <v>688</v>
      </c>
      <c r="BP1051" s="138">
        <v>3386</v>
      </c>
      <c r="BQ1051" s="138">
        <v>6484</v>
      </c>
      <c r="BR1051" s="138">
        <v>359</v>
      </c>
      <c r="BS1051" s="77">
        <f t="shared" si="808"/>
        <v>10917</v>
      </c>
      <c r="BT1051" s="138">
        <v>25</v>
      </c>
      <c r="BU1051" s="138">
        <v>138</v>
      </c>
      <c r="BV1051" s="138">
        <v>128</v>
      </c>
      <c r="BW1051" s="138">
        <v>193</v>
      </c>
      <c r="BX1051" s="138">
        <v>546</v>
      </c>
      <c r="BY1051" s="138">
        <v>992</v>
      </c>
      <c r="BZ1051" s="138">
        <v>62</v>
      </c>
      <c r="CA1051" s="77">
        <f t="shared" si="809"/>
        <v>1793</v>
      </c>
      <c r="CB1051" s="138">
        <v>27</v>
      </c>
      <c r="CC1051" s="138">
        <v>67</v>
      </c>
      <c r="CD1051" s="138">
        <v>72</v>
      </c>
      <c r="CE1051" s="138">
        <v>270</v>
      </c>
      <c r="CF1051" s="138">
        <v>370</v>
      </c>
      <c r="CG1051" s="138">
        <v>244</v>
      </c>
      <c r="CH1051" s="138">
        <v>12</v>
      </c>
      <c r="CI1051" s="77">
        <f t="shared" si="810"/>
        <v>896</v>
      </c>
      <c r="CJ1051" s="138"/>
      <c r="CK1051" s="138"/>
      <c r="CL1051" s="138"/>
      <c r="CM1051" s="138"/>
      <c r="CN1051" s="138"/>
      <c r="CO1051" s="138"/>
      <c r="CP1051" s="77">
        <f t="shared" si="811"/>
        <v>0</v>
      </c>
      <c r="CQ1051" s="138">
        <v>34</v>
      </c>
      <c r="CR1051" s="138">
        <v>40</v>
      </c>
      <c r="CS1051" s="138">
        <v>51</v>
      </c>
      <c r="CT1051" s="138">
        <v>3</v>
      </c>
      <c r="CU1051" s="138">
        <v>402</v>
      </c>
      <c r="CV1051" s="138">
        <v>315</v>
      </c>
      <c r="CW1051" s="138">
        <v>6</v>
      </c>
      <c r="CX1051" s="77">
        <f t="shared" si="812"/>
        <v>726</v>
      </c>
      <c r="CY1051" s="138">
        <v>34</v>
      </c>
      <c r="CZ1051" s="138">
        <v>51</v>
      </c>
      <c r="DA1051" s="138">
        <v>3</v>
      </c>
      <c r="DB1051" s="138">
        <v>402</v>
      </c>
      <c r="DC1051" s="138">
        <v>315</v>
      </c>
      <c r="DD1051" s="138">
        <v>6</v>
      </c>
      <c r="DE1051" s="138"/>
      <c r="DF1051" s="138"/>
      <c r="DG1051" s="138"/>
      <c r="DH1051" s="138"/>
      <c r="DI1051" s="138"/>
      <c r="DJ1051" s="138"/>
      <c r="DK1051" s="138"/>
      <c r="DL1051" s="138"/>
      <c r="DM1051" s="138"/>
      <c r="DN1051" s="138"/>
      <c r="DO1051" s="138"/>
      <c r="DP1051" s="138">
        <v>5</v>
      </c>
      <c r="DQ1051" s="138">
        <v>11</v>
      </c>
      <c r="DR1051" s="138">
        <v>29</v>
      </c>
      <c r="DS1051" s="138">
        <v>72</v>
      </c>
      <c r="DT1051" s="138">
        <v>53</v>
      </c>
      <c r="DU1051" s="138">
        <v>2</v>
      </c>
      <c r="DV1051" s="138">
        <v>13</v>
      </c>
      <c r="DW1051" s="138">
        <v>58</v>
      </c>
      <c r="DX1051" s="138">
        <v>34</v>
      </c>
      <c r="DY1051" s="138">
        <v>211</v>
      </c>
      <c r="DZ1051" s="138">
        <v>445</v>
      </c>
      <c r="EA1051" s="138">
        <v>40</v>
      </c>
      <c r="EB1051" s="138">
        <v>12</v>
      </c>
      <c r="EC1051" s="138">
        <v>70</v>
      </c>
      <c r="ED1051" s="138">
        <v>159</v>
      </c>
      <c r="EE1051" s="138">
        <v>335</v>
      </c>
      <c r="EF1051" s="138">
        <v>547</v>
      </c>
      <c r="EG1051" s="138">
        <v>22</v>
      </c>
      <c r="EH1051" s="138">
        <v>3</v>
      </c>
      <c r="EI1051" s="138">
        <v>10</v>
      </c>
      <c r="EJ1051" s="138">
        <v>20</v>
      </c>
      <c r="EK1051" s="138">
        <v>40</v>
      </c>
      <c r="EL1051" s="138">
        <v>41</v>
      </c>
      <c r="EM1051" s="138">
        <v>22</v>
      </c>
      <c r="EN1051" s="138"/>
      <c r="EO1051" s="138"/>
      <c r="EP1051" s="138"/>
      <c r="EQ1051" s="138"/>
      <c r="ER1051" s="138"/>
      <c r="ES1051" s="138"/>
      <c r="ET1051" s="138">
        <v>254</v>
      </c>
      <c r="EU1051" s="138">
        <v>433</v>
      </c>
      <c r="EV1051" s="138">
        <v>180</v>
      </c>
      <c r="EW1051" s="138">
        <v>2125</v>
      </c>
      <c r="EX1051" s="138">
        <v>4830</v>
      </c>
      <c r="EY1051" s="138">
        <v>253</v>
      </c>
      <c r="EZ1051" s="138">
        <v>27</v>
      </c>
      <c r="FA1051" s="138">
        <v>166</v>
      </c>
      <c r="FB1051" s="138">
        <v>459</v>
      </c>
      <c r="FC1051" s="138">
        <v>1149</v>
      </c>
      <c r="FD1051" s="138">
        <v>1560</v>
      </c>
      <c r="FE1051" s="138">
        <v>82</v>
      </c>
      <c r="FF1051" s="138"/>
      <c r="FG1051" s="138"/>
      <c r="FH1051" s="138"/>
      <c r="FI1051" s="138"/>
      <c r="FJ1051" s="138"/>
      <c r="FK1051" s="138"/>
      <c r="FL1051" s="86">
        <f t="shared" si="813"/>
        <v>3050.7999999999993</v>
      </c>
      <c r="FM1051" s="138">
        <v>231</v>
      </c>
      <c r="FN1051" s="138">
        <v>42</v>
      </c>
      <c r="FO1051" s="138">
        <v>18480</v>
      </c>
      <c r="FP1051" s="138">
        <v>50400000</v>
      </c>
      <c r="FQ1051" s="142">
        <v>0.29510308177783823</v>
      </c>
      <c r="FR1051" s="142">
        <v>0.24437384456898339</v>
      </c>
      <c r="FS1051" s="142">
        <v>0.49732199301563818</v>
      </c>
      <c r="FT1051" s="138" t="s">
        <v>1374</v>
      </c>
      <c r="FU1051" s="138" t="s">
        <v>1366</v>
      </c>
      <c r="FV1051" s="138" t="s">
        <v>1347</v>
      </c>
      <c r="FW1051" s="138" t="s">
        <v>1370</v>
      </c>
      <c r="FX1051" s="138" t="s">
        <v>1397</v>
      </c>
      <c r="FY1051" s="138" t="s">
        <v>1348</v>
      </c>
      <c r="FZ1051" s="138" t="s">
        <v>1376</v>
      </c>
      <c r="GA1051" s="138" t="s">
        <v>1376</v>
      </c>
      <c r="GB1051" s="138"/>
      <c r="GC1051" s="143"/>
      <c r="GD1051" s="143"/>
      <c r="GE1051" s="143"/>
      <c r="GF1051" s="143"/>
      <c r="GG1051" s="143"/>
      <c r="GH1051" s="143"/>
      <c r="GI1051" s="143"/>
      <c r="GJ1051" s="143"/>
    </row>
    <row r="1052" spans="1:192" hidden="1" x14ac:dyDescent="0.25">
      <c r="A1052" s="144" t="s">
        <v>796</v>
      </c>
      <c r="B1052" s="144" t="s">
        <v>796</v>
      </c>
      <c r="C1052" s="144" t="s">
        <v>796</v>
      </c>
      <c r="D1052" s="133">
        <v>31.838935758441217</v>
      </c>
      <c r="E1052" s="133">
        <v>42.878144850350893</v>
      </c>
      <c r="F1052" s="133">
        <v>47.20125956892339</v>
      </c>
      <c r="G1052" s="136">
        <v>1487</v>
      </c>
      <c r="H1052" s="136">
        <v>6764</v>
      </c>
      <c r="I1052" s="136">
        <v>8829</v>
      </c>
      <c r="J1052" s="136">
        <v>17080</v>
      </c>
      <c r="K1052" s="136">
        <v>2029</v>
      </c>
      <c r="L1052" s="136">
        <v>6924</v>
      </c>
      <c r="M1052" s="136">
        <v>9942</v>
      </c>
      <c r="N1052" s="136">
        <v>18895</v>
      </c>
      <c r="O1052" s="136">
        <v>1086</v>
      </c>
      <c r="P1052" s="138">
        <v>1956</v>
      </c>
      <c r="Q1052" s="136">
        <v>1815</v>
      </c>
      <c r="R1052" s="95">
        <f t="shared" si="814"/>
        <v>0.10626463700234191</v>
      </c>
      <c r="S1052" s="136">
        <v>12602</v>
      </c>
      <c r="T1052" s="136">
        <v>17094</v>
      </c>
      <c r="U1052" s="136">
        <v>13435</v>
      </c>
      <c r="V1052" s="136">
        <v>17530</v>
      </c>
      <c r="W1052" s="136">
        <v>30529</v>
      </c>
      <c r="X1052" s="136">
        <v>43131</v>
      </c>
      <c r="Y1052" s="137">
        <f t="shared" si="815"/>
        <v>16.100618949373118</v>
      </c>
      <c r="Z1052" s="137">
        <f t="shared" si="816"/>
        <v>40.505440505440504</v>
      </c>
      <c r="AA1052" s="137">
        <f t="shared" si="817"/>
        <v>67.525120952735392</v>
      </c>
      <c r="AB1052" s="137">
        <f t="shared" si="818"/>
        <v>52.396082413442954</v>
      </c>
      <c r="AC1052" s="137">
        <f t="shared" si="819"/>
        <v>41.791287009343627</v>
      </c>
      <c r="AD1052" s="138">
        <v>14533</v>
      </c>
      <c r="AE1052" s="138">
        <v>4363</v>
      </c>
      <c r="AF1052" s="126">
        <v>16789</v>
      </c>
      <c r="AG1052" s="126">
        <v>13055</v>
      </c>
      <c r="AH1052" s="126">
        <v>16669</v>
      </c>
      <c r="AI1052" s="126">
        <v>13041</v>
      </c>
      <c r="AJ1052" s="126">
        <v>4130</v>
      </c>
      <c r="AK1052" s="126">
        <v>4230</v>
      </c>
      <c r="AL1052" s="136">
        <v>546</v>
      </c>
      <c r="AM1052" s="136">
        <v>1007</v>
      </c>
      <c r="AN1052" s="136">
        <v>1996</v>
      </c>
      <c r="AO1052" s="136">
        <v>7101</v>
      </c>
      <c r="AP1052" s="136">
        <v>10236</v>
      </c>
      <c r="AQ1052" s="136">
        <v>394</v>
      </c>
      <c r="AR1052" s="77">
        <f t="shared" si="805"/>
        <v>19727</v>
      </c>
      <c r="AS1052" s="138">
        <v>2472</v>
      </c>
      <c r="AT1052" s="138">
        <v>611</v>
      </c>
      <c r="AU1052" s="138">
        <v>1550</v>
      </c>
      <c r="AV1052" s="138">
        <v>40.24959178912993</v>
      </c>
      <c r="AW1052" s="138">
        <v>51.17722028441105</v>
      </c>
      <c r="AX1052" s="138">
        <v>62.556552411624878</v>
      </c>
      <c r="AY1052" s="141">
        <v>15.290332465144783</v>
      </c>
      <c r="AZ1052" s="141">
        <v>42.330849478390462</v>
      </c>
      <c r="BA1052" s="141">
        <v>71.15715761680633</v>
      </c>
      <c r="BB1052" s="141">
        <v>57.016697371114425</v>
      </c>
      <c r="BC1052" s="141">
        <v>45.48898436011936</v>
      </c>
      <c r="BD1052" s="82">
        <f t="shared" si="806"/>
        <v>4774</v>
      </c>
      <c r="BE1052" s="138">
        <v>540</v>
      </c>
      <c r="BF1052" s="138">
        <v>1187</v>
      </c>
      <c r="BG1052" s="138">
        <v>1789</v>
      </c>
      <c r="BH1052" s="138">
        <v>6532</v>
      </c>
      <c r="BI1052" s="138">
        <v>10727</v>
      </c>
      <c r="BJ1052" s="138">
        <v>668</v>
      </c>
      <c r="BK1052" s="77">
        <f t="shared" si="807"/>
        <v>19716</v>
      </c>
      <c r="BL1052" s="138">
        <v>434</v>
      </c>
      <c r="BM1052" s="138">
        <v>692</v>
      </c>
      <c r="BN1052" s="138">
        <v>902</v>
      </c>
      <c r="BO1052" s="138">
        <v>1249</v>
      </c>
      <c r="BP1052" s="138">
        <v>5068</v>
      </c>
      <c r="BQ1052" s="138">
        <v>9224</v>
      </c>
      <c r="BR1052" s="138">
        <v>591</v>
      </c>
      <c r="BS1052" s="77">
        <f t="shared" si="808"/>
        <v>16132</v>
      </c>
      <c r="BT1052" s="138">
        <v>36</v>
      </c>
      <c r="BU1052" s="138">
        <v>132</v>
      </c>
      <c r="BV1052" s="138">
        <v>115</v>
      </c>
      <c r="BW1052" s="138">
        <v>140</v>
      </c>
      <c r="BX1052" s="138">
        <v>564</v>
      </c>
      <c r="BY1052" s="138">
        <v>770</v>
      </c>
      <c r="BZ1052" s="138">
        <v>51</v>
      </c>
      <c r="CA1052" s="77">
        <f t="shared" si="809"/>
        <v>1525</v>
      </c>
      <c r="CB1052" s="138">
        <v>44</v>
      </c>
      <c r="CC1052" s="138">
        <v>115</v>
      </c>
      <c r="CD1052" s="138">
        <v>101</v>
      </c>
      <c r="CE1052" s="138">
        <v>331</v>
      </c>
      <c r="CF1052" s="138">
        <v>423</v>
      </c>
      <c r="CG1052" s="138">
        <v>309</v>
      </c>
      <c r="CH1052" s="138">
        <v>14</v>
      </c>
      <c r="CI1052" s="77">
        <f t="shared" si="810"/>
        <v>1077</v>
      </c>
      <c r="CJ1052" s="138"/>
      <c r="CK1052" s="138"/>
      <c r="CL1052" s="138"/>
      <c r="CM1052" s="138"/>
      <c r="CN1052" s="138"/>
      <c r="CO1052" s="138"/>
      <c r="CP1052" s="77">
        <f t="shared" si="811"/>
        <v>0</v>
      </c>
      <c r="CQ1052" s="138">
        <v>26</v>
      </c>
      <c r="CR1052" s="138">
        <v>68</v>
      </c>
      <c r="CS1052" s="138">
        <v>69</v>
      </c>
      <c r="CT1052" s="138">
        <v>69</v>
      </c>
      <c r="CU1052" s="138">
        <v>477</v>
      </c>
      <c r="CV1052" s="138">
        <v>424</v>
      </c>
      <c r="CW1052" s="138">
        <v>12</v>
      </c>
      <c r="CX1052" s="77">
        <f t="shared" si="812"/>
        <v>982</v>
      </c>
      <c r="CY1052" s="138">
        <v>22</v>
      </c>
      <c r="CZ1052" s="138">
        <v>58</v>
      </c>
      <c r="DA1052" s="138">
        <v>16</v>
      </c>
      <c r="DB1052" s="138">
        <v>415</v>
      </c>
      <c r="DC1052" s="138">
        <v>385</v>
      </c>
      <c r="DD1052" s="138">
        <v>10</v>
      </c>
      <c r="DE1052" s="138">
        <v>4</v>
      </c>
      <c r="DF1052" s="138">
        <v>11</v>
      </c>
      <c r="DG1052" s="138">
        <v>53</v>
      </c>
      <c r="DH1052" s="138">
        <v>62</v>
      </c>
      <c r="DI1052" s="138">
        <v>39</v>
      </c>
      <c r="DJ1052" s="138">
        <v>2</v>
      </c>
      <c r="DK1052" s="138"/>
      <c r="DL1052" s="138"/>
      <c r="DM1052" s="138"/>
      <c r="DN1052" s="138"/>
      <c r="DO1052" s="138"/>
      <c r="DP1052" s="138">
        <v>6</v>
      </c>
      <c r="DQ1052" s="138">
        <v>15</v>
      </c>
      <c r="DR1052" s="138">
        <v>51</v>
      </c>
      <c r="DS1052" s="138">
        <v>116</v>
      </c>
      <c r="DT1052" s="138">
        <v>71</v>
      </c>
      <c r="DU1052" s="138">
        <v>3</v>
      </c>
      <c r="DV1052" s="138">
        <v>17</v>
      </c>
      <c r="DW1052" s="138">
        <v>46</v>
      </c>
      <c r="DX1052" s="138">
        <v>52</v>
      </c>
      <c r="DY1052" s="138">
        <v>186</v>
      </c>
      <c r="DZ1052" s="138">
        <v>339</v>
      </c>
      <c r="EA1052" s="138">
        <v>36</v>
      </c>
      <c r="EB1052" s="138">
        <v>19</v>
      </c>
      <c r="EC1052" s="138">
        <v>69</v>
      </c>
      <c r="ED1052" s="138">
        <v>88</v>
      </c>
      <c r="EE1052" s="138">
        <v>378</v>
      </c>
      <c r="EF1052" s="138">
        <v>431</v>
      </c>
      <c r="EG1052" s="138">
        <v>15</v>
      </c>
      <c r="EH1052" s="138">
        <v>6</v>
      </c>
      <c r="EI1052" s="138">
        <v>3</v>
      </c>
      <c r="EJ1052" s="138">
        <v>4</v>
      </c>
      <c r="EK1052" s="138">
        <v>13</v>
      </c>
      <c r="EL1052" s="138">
        <v>27</v>
      </c>
      <c r="EM1052" s="138">
        <v>4</v>
      </c>
      <c r="EN1052" s="138"/>
      <c r="EO1052" s="138"/>
      <c r="EP1052" s="138"/>
      <c r="EQ1052" s="138"/>
      <c r="ER1052" s="138"/>
      <c r="ES1052" s="138"/>
      <c r="ET1052" s="138">
        <v>386</v>
      </c>
      <c r="EU1052" s="138">
        <v>669</v>
      </c>
      <c r="EV1052" s="138">
        <v>532</v>
      </c>
      <c r="EW1052" s="138">
        <v>3293</v>
      </c>
      <c r="EX1052" s="138">
        <v>7133</v>
      </c>
      <c r="EY1052" s="138">
        <v>472</v>
      </c>
      <c r="EZ1052" s="138">
        <v>36</v>
      </c>
      <c r="FA1052" s="138">
        <v>215</v>
      </c>
      <c r="FB1052" s="138">
        <v>662</v>
      </c>
      <c r="FC1052" s="138">
        <v>1646</v>
      </c>
      <c r="FD1052" s="138">
        <v>1993</v>
      </c>
      <c r="FE1052" s="138">
        <v>112</v>
      </c>
      <c r="FF1052" s="138"/>
      <c r="FG1052" s="138"/>
      <c r="FH1052" s="138"/>
      <c r="FI1052" s="138"/>
      <c r="FJ1052" s="138"/>
      <c r="FK1052" s="138"/>
      <c r="FL1052" s="86">
        <f t="shared" si="813"/>
        <v>2455</v>
      </c>
      <c r="FM1052" s="138">
        <v>263</v>
      </c>
      <c r="FN1052" s="138">
        <v>48</v>
      </c>
      <c r="FO1052" s="138">
        <v>21040</v>
      </c>
      <c r="FP1052" s="138">
        <v>57600000</v>
      </c>
      <c r="FQ1052" s="142">
        <v>0.42872188647383447</v>
      </c>
      <c r="FR1052" s="142">
        <v>0.32973797187608106</v>
      </c>
      <c r="FS1052" s="142">
        <v>0.50752666913268452</v>
      </c>
      <c r="FT1052" s="138" t="s">
        <v>1397</v>
      </c>
      <c r="FU1052" s="138" t="s">
        <v>1397</v>
      </c>
      <c r="FV1052" s="138" t="s">
        <v>1393</v>
      </c>
      <c r="FW1052" s="138" t="s">
        <v>1369</v>
      </c>
      <c r="FX1052" s="138" t="s">
        <v>1353</v>
      </c>
      <c r="FY1052" s="138" t="s">
        <v>1384</v>
      </c>
      <c r="FZ1052" s="138" t="s">
        <v>1368</v>
      </c>
      <c r="GA1052" s="138" t="s">
        <v>1390</v>
      </c>
      <c r="GB1052" s="138"/>
      <c r="GC1052" s="143"/>
      <c r="GD1052" s="143"/>
      <c r="GE1052" s="143"/>
      <c r="GF1052" s="143"/>
      <c r="GG1052" s="143"/>
      <c r="GH1052" s="143"/>
      <c r="GI1052" s="143"/>
      <c r="GJ1052" s="143"/>
    </row>
    <row r="1053" spans="1:192" hidden="1" x14ac:dyDescent="0.25">
      <c r="A1053" s="144" t="s">
        <v>813</v>
      </c>
      <c r="B1053" s="144" t="s">
        <v>813</v>
      </c>
      <c r="C1053" s="144" t="s">
        <v>813</v>
      </c>
      <c r="D1053" s="133">
        <v>31.08904224877967</v>
      </c>
      <c r="E1053" s="133">
        <v>41.884486993764561</v>
      </c>
      <c r="F1053" s="133">
        <v>40.244054289627698</v>
      </c>
      <c r="G1053" s="136">
        <v>738</v>
      </c>
      <c r="H1053" s="136">
        <v>3418</v>
      </c>
      <c r="I1053" s="136">
        <v>3308</v>
      </c>
      <c r="J1053" s="136">
        <v>7464</v>
      </c>
      <c r="K1053" s="136">
        <v>900</v>
      </c>
      <c r="L1053" s="136">
        <v>3719</v>
      </c>
      <c r="M1053" s="136">
        <v>3552</v>
      </c>
      <c r="N1053" s="136">
        <v>8171</v>
      </c>
      <c r="O1053" s="136">
        <v>964</v>
      </c>
      <c r="P1053" s="138">
        <v>461</v>
      </c>
      <c r="Q1053" s="136">
        <v>707</v>
      </c>
      <c r="R1053" s="95">
        <f t="shared" si="814"/>
        <v>9.472132904608789E-2</v>
      </c>
      <c r="S1053" s="136">
        <v>5979</v>
      </c>
      <c r="T1053" s="136">
        <v>7753</v>
      </c>
      <c r="U1053" s="136">
        <v>5934</v>
      </c>
      <c r="V1053" s="136">
        <v>8092</v>
      </c>
      <c r="W1053" s="136">
        <v>13687</v>
      </c>
      <c r="X1053" s="136">
        <v>19666</v>
      </c>
      <c r="Y1053" s="137">
        <f t="shared" si="815"/>
        <v>15.052684395383844</v>
      </c>
      <c r="Z1053" s="137">
        <f t="shared" si="816"/>
        <v>47.968528311621306</v>
      </c>
      <c r="AA1053" s="137">
        <f t="shared" si="817"/>
        <v>68.335018537243002</v>
      </c>
      <c r="AB1053" s="137">
        <f t="shared" si="818"/>
        <v>56.798421860159273</v>
      </c>
      <c r="AC1053" s="137">
        <f t="shared" si="819"/>
        <v>44.106579884063869</v>
      </c>
      <c r="AD1053" s="138">
        <v>5913</v>
      </c>
      <c r="AE1053" s="138">
        <v>1879</v>
      </c>
      <c r="AF1053" s="126">
        <v>7587</v>
      </c>
      <c r="AG1053" s="126">
        <v>5972</v>
      </c>
      <c r="AH1053" s="126">
        <v>7638</v>
      </c>
      <c r="AI1053" s="126">
        <v>5490</v>
      </c>
      <c r="AJ1053" s="126">
        <v>2136</v>
      </c>
      <c r="AK1053" s="126">
        <v>1819</v>
      </c>
      <c r="AL1053" s="136">
        <v>221</v>
      </c>
      <c r="AM1053" s="136">
        <v>349</v>
      </c>
      <c r="AN1053" s="136">
        <v>796</v>
      </c>
      <c r="AO1053" s="136">
        <v>3446</v>
      </c>
      <c r="AP1053" s="136">
        <v>3346</v>
      </c>
      <c r="AQ1053" s="136">
        <v>117</v>
      </c>
      <c r="AR1053" s="77">
        <f t="shared" si="805"/>
        <v>7705</v>
      </c>
      <c r="AS1053" s="138">
        <v>614</v>
      </c>
      <c r="AT1053" s="138">
        <v>786</v>
      </c>
      <c r="AU1053" s="138">
        <v>1525</v>
      </c>
      <c r="AV1053" s="138">
        <v>37.246559512553837</v>
      </c>
      <c r="AW1053" s="138">
        <v>48.178478493800704</v>
      </c>
      <c r="AX1053" s="138">
        <v>51.894353369763202</v>
      </c>
      <c r="AY1053" s="141">
        <v>13.328868050904219</v>
      </c>
      <c r="AZ1053" s="141">
        <v>45.4857444561774</v>
      </c>
      <c r="BA1053" s="141">
        <v>73.976722897868441</v>
      </c>
      <c r="BB1053" s="141">
        <v>59.797674571372262</v>
      </c>
      <c r="BC1053" s="141">
        <v>46.704411417787213</v>
      </c>
      <c r="BD1053" s="82">
        <f t="shared" si="806"/>
        <v>1969</v>
      </c>
      <c r="BE1053" s="138">
        <v>221</v>
      </c>
      <c r="BF1053" s="138">
        <v>456</v>
      </c>
      <c r="BG1053" s="138">
        <v>690</v>
      </c>
      <c r="BH1053" s="138">
        <v>3246</v>
      </c>
      <c r="BI1053" s="138">
        <v>3735</v>
      </c>
      <c r="BJ1053" s="138">
        <v>182</v>
      </c>
      <c r="BK1053" s="77">
        <f t="shared" si="807"/>
        <v>7853</v>
      </c>
      <c r="BL1053" s="138">
        <v>217</v>
      </c>
      <c r="BM1053" s="138">
        <v>333</v>
      </c>
      <c r="BN1053" s="138">
        <v>442</v>
      </c>
      <c r="BO1053" s="138">
        <v>642</v>
      </c>
      <c r="BP1053" s="138">
        <v>3193</v>
      </c>
      <c r="BQ1053" s="138">
        <v>3675</v>
      </c>
      <c r="BR1053" s="138">
        <v>178</v>
      </c>
      <c r="BS1053" s="77">
        <f t="shared" si="808"/>
        <v>7688</v>
      </c>
      <c r="BT1053" s="138">
        <v>2</v>
      </c>
      <c r="BU1053" s="138">
        <v>9</v>
      </c>
      <c r="BV1053" s="138">
        <v>10</v>
      </c>
      <c r="BW1053" s="138">
        <v>33</v>
      </c>
      <c r="BX1053" s="138">
        <v>47</v>
      </c>
      <c r="BY1053" s="138">
        <v>58</v>
      </c>
      <c r="BZ1053" s="138">
        <v>4</v>
      </c>
      <c r="CA1053" s="77">
        <f t="shared" si="809"/>
        <v>142</v>
      </c>
      <c r="CB1053" s="138">
        <v>2</v>
      </c>
      <c r="CC1053" s="138">
        <v>7</v>
      </c>
      <c r="CD1053" s="138">
        <v>4</v>
      </c>
      <c r="CE1053" s="138">
        <v>15</v>
      </c>
      <c r="CF1053" s="138">
        <v>6</v>
      </c>
      <c r="CG1053" s="138">
        <v>2</v>
      </c>
      <c r="CH1053" s="138">
        <v>0</v>
      </c>
      <c r="CI1053" s="77">
        <f t="shared" si="810"/>
        <v>23</v>
      </c>
      <c r="CJ1053" s="138"/>
      <c r="CK1053" s="138"/>
      <c r="CL1053" s="138"/>
      <c r="CM1053" s="138"/>
      <c r="CN1053" s="138"/>
      <c r="CO1053" s="138"/>
      <c r="CP1053" s="77">
        <f t="shared" si="811"/>
        <v>0</v>
      </c>
      <c r="CQ1053" s="138">
        <v>0</v>
      </c>
      <c r="CR1053" s="138"/>
      <c r="CS1053" s="138">
        <v>0</v>
      </c>
      <c r="CT1053" s="138">
        <v>0</v>
      </c>
      <c r="CU1053" s="138">
        <v>0</v>
      </c>
      <c r="CV1053" s="138">
        <v>0</v>
      </c>
      <c r="CW1053" s="138">
        <v>0</v>
      </c>
      <c r="CX1053" s="77">
        <f t="shared" si="812"/>
        <v>0</v>
      </c>
      <c r="CY1053" s="138"/>
      <c r="CZ1053" s="138"/>
      <c r="DA1053" s="138"/>
      <c r="DB1053" s="138"/>
      <c r="DC1053" s="138"/>
      <c r="DD1053" s="138"/>
      <c r="DE1053" s="138"/>
      <c r="DF1053" s="138"/>
      <c r="DG1053" s="138"/>
      <c r="DH1053" s="138"/>
      <c r="DI1053" s="138"/>
      <c r="DJ1053" s="138"/>
      <c r="DK1053" s="138"/>
      <c r="DL1053" s="138"/>
      <c r="DM1053" s="138"/>
      <c r="DN1053" s="138"/>
      <c r="DO1053" s="138"/>
      <c r="DP1053" s="138">
        <v>2</v>
      </c>
      <c r="DQ1053" s="138">
        <v>4</v>
      </c>
      <c r="DR1053" s="138">
        <v>15</v>
      </c>
      <c r="DS1053" s="138">
        <v>22</v>
      </c>
      <c r="DT1053" s="138">
        <v>11</v>
      </c>
      <c r="DU1053" s="138">
        <v>2</v>
      </c>
      <c r="DV1053" s="138">
        <v>1</v>
      </c>
      <c r="DW1053" s="138">
        <v>3</v>
      </c>
      <c r="DX1053" s="138">
        <v>4</v>
      </c>
      <c r="DY1053" s="138">
        <v>13</v>
      </c>
      <c r="DZ1053" s="138">
        <v>12</v>
      </c>
      <c r="EA1053" s="138">
        <v>1</v>
      </c>
      <c r="EB1053" s="138">
        <v>1</v>
      </c>
      <c r="EC1053" s="138">
        <v>7</v>
      </c>
      <c r="ED1053" s="138">
        <v>29</v>
      </c>
      <c r="EE1053" s="138">
        <v>34</v>
      </c>
      <c r="EF1053" s="138">
        <v>46</v>
      </c>
      <c r="EG1053" s="138">
        <v>3</v>
      </c>
      <c r="EH1053" s="138">
        <v>1</v>
      </c>
      <c r="EI1053" s="138">
        <v>4</v>
      </c>
      <c r="EJ1053" s="138">
        <v>1</v>
      </c>
      <c r="EK1053" s="138">
        <v>15</v>
      </c>
      <c r="EL1053" s="138">
        <v>16</v>
      </c>
      <c r="EM1053" s="138">
        <v>6</v>
      </c>
      <c r="EN1053" s="138"/>
      <c r="EO1053" s="138"/>
      <c r="EP1053" s="138"/>
      <c r="EQ1053" s="138"/>
      <c r="ER1053" s="138"/>
      <c r="ES1053" s="138"/>
      <c r="ET1053" s="138">
        <v>191</v>
      </c>
      <c r="EU1053" s="138">
        <v>313</v>
      </c>
      <c r="EV1053" s="138">
        <v>370</v>
      </c>
      <c r="EW1053" s="138">
        <v>2113</v>
      </c>
      <c r="EX1053" s="138">
        <v>2569</v>
      </c>
      <c r="EY1053" s="138">
        <v>150</v>
      </c>
      <c r="EZ1053" s="138">
        <v>23</v>
      </c>
      <c r="FA1053" s="138">
        <v>121</v>
      </c>
      <c r="FB1053" s="138">
        <v>256</v>
      </c>
      <c r="FC1053" s="138">
        <v>1043</v>
      </c>
      <c r="FD1053" s="138">
        <v>1079</v>
      </c>
      <c r="FE1053" s="138">
        <v>20</v>
      </c>
      <c r="FF1053" s="138"/>
      <c r="FG1053" s="138"/>
      <c r="FH1053" s="138"/>
      <c r="FI1053" s="138"/>
      <c r="FJ1053" s="138"/>
      <c r="FK1053" s="138"/>
      <c r="FL1053" s="86">
        <f t="shared" si="813"/>
        <v>1494.5999999999985</v>
      </c>
      <c r="FM1053" s="138">
        <v>88</v>
      </c>
      <c r="FN1053" s="138">
        <v>16</v>
      </c>
      <c r="FO1053" s="138">
        <v>7040</v>
      </c>
      <c r="FP1053" s="138">
        <v>19200000</v>
      </c>
      <c r="FQ1053" s="142">
        <v>0.50227887511139035</v>
      </c>
      <c r="FR1053" s="142">
        <v>0.427680720555906</v>
      </c>
      <c r="FS1053" s="142">
        <v>0.83820254205687306</v>
      </c>
      <c r="FT1053" s="138" t="s">
        <v>1379</v>
      </c>
      <c r="FU1053" s="138" t="s">
        <v>1382</v>
      </c>
      <c r="FV1053" s="138" t="s">
        <v>1383</v>
      </c>
      <c r="FW1053" s="138" t="s">
        <v>1384</v>
      </c>
      <c r="FX1053" s="138" t="s">
        <v>1349</v>
      </c>
      <c r="FY1053" s="138" t="s">
        <v>1321</v>
      </c>
      <c r="FZ1053" s="138" t="s">
        <v>1343</v>
      </c>
      <c r="GA1053" s="138" t="s">
        <v>1371</v>
      </c>
      <c r="GB1053" s="138"/>
      <c r="GC1053" s="143"/>
      <c r="GD1053" s="143"/>
      <c r="GE1053" s="143"/>
      <c r="GF1053" s="143"/>
      <c r="GG1053" s="143"/>
      <c r="GH1053" s="143"/>
      <c r="GI1053" s="143"/>
      <c r="GJ1053" s="143"/>
    </row>
    <row r="1054" spans="1:192" hidden="1" x14ac:dyDescent="0.25">
      <c r="A1054" s="144" t="s">
        <v>820</v>
      </c>
      <c r="B1054" s="144" t="s">
        <v>820</v>
      </c>
      <c r="C1054" s="144" t="s">
        <v>820</v>
      </c>
      <c r="D1054" s="133">
        <v>33.625650863250208</v>
      </c>
      <c r="E1054" s="133">
        <v>44.947453516572352</v>
      </c>
      <c r="F1054" s="133">
        <v>51.795078660750306</v>
      </c>
      <c r="G1054" s="136">
        <v>230</v>
      </c>
      <c r="H1054" s="136">
        <v>940</v>
      </c>
      <c r="I1054" s="136">
        <v>1313</v>
      </c>
      <c r="J1054" s="136">
        <v>2483</v>
      </c>
      <c r="K1054" s="136">
        <v>307</v>
      </c>
      <c r="L1054" s="136">
        <v>874</v>
      </c>
      <c r="M1054" s="136">
        <v>1430</v>
      </c>
      <c r="N1054" s="136">
        <v>2611</v>
      </c>
      <c r="O1054" s="136">
        <v>112</v>
      </c>
      <c r="P1054" s="138">
        <v>311</v>
      </c>
      <c r="Q1054" s="136">
        <v>128</v>
      </c>
      <c r="R1054" s="95">
        <f t="shared" si="814"/>
        <v>5.1550543697140558E-2</v>
      </c>
      <c r="S1054" s="136">
        <v>1794</v>
      </c>
      <c r="T1054" s="136">
        <v>2293</v>
      </c>
      <c r="U1054" s="136">
        <v>1823</v>
      </c>
      <c r="V1054" s="136">
        <v>2389</v>
      </c>
      <c r="W1054" s="136">
        <v>4116</v>
      </c>
      <c r="X1054" s="136">
        <v>5910</v>
      </c>
      <c r="Y1054" s="137">
        <f t="shared" si="815"/>
        <v>17.112597547380158</v>
      </c>
      <c r="Z1054" s="137">
        <f t="shared" si="816"/>
        <v>38.116005233318795</v>
      </c>
      <c r="AA1054" s="137">
        <f t="shared" si="817"/>
        <v>67.526055951727926</v>
      </c>
      <c r="AB1054" s="137">
        <f t="shared" si="818"/>
        <v>51.141885325558803</v>
      </c>
      <c r="AC1054" s="137">
        <f t="shared" si="819"/>
        <v>40.812182741116757</v>
      </c>
      <c r="AD1054" s="138">
        <v>2011</v>
      </c>
      <c r="AE1054" s="138">
        <v>592</v>
      </c>
      <c r="AF1054" s="126">
        <v>2317</v>
      </c>
      <c r="AG1054" s="126">
        <v>1791</v>
      </c>
      <c r="AH1054" s="126">
        <v>2315</v>
      </c>
      <c r="AI1054" s="126">
        <v>1734</v>
      </c>
      <c r="AJ1054" s="126">
        <v>570</v>
      </c>
      <c r="AK1054" s="126">
        <v>552</v>
      </c>
      <c r="AL1054" s="136">
        <v>69</v>
      </c>
      <c r="AM1054" s="136">
        <v>156</v>
      </c>
      <c r="AN1054" s="136">
        <v>285</v>
      </c>
      <c r="AO1054" s="136">
        <v>892</v>
      </c>
      <c r="AP1054" s="136">
        <v>1388</v>
      </c>
      <c r="AQ1054" s="136">
        <v>62</v>
      </c>
      <c r="AR1054" s="77">
        <f t="shared" si="805"/>
        <v>2627</v>
      </c>
      <c r="AS1054" s="138">
        <v>386</v>
      </c>
      <c r="AT1054" s="138">
        <v>50</v>
      </c>
      <c r="AU1054" s="138">
        <v>181</v>
      </c>
      <c r="AV1054" s="138">
        <v>38.360150633344745</v>
      </c>
      <c r="AW1054" s="138">
        <v>48.236744759556103</v>
      </c>
      <c r="AX1054" s="138">
        <v>61.64542294322132</v>
      </c>
      <c r="AY1054" s="141">
        <v>15.948517067711249</v>
      </c>
      <c r="AZ1054" s="141">
        <v>38.299699441820522</v>
      </c>
      <c r="BA1054" s="141">
        <v>70.056252704456938</v>
      </c>
      <c r="BB1054" s="141">
        <v>54.116379310344833</v>
      </c>
      <c r="BC1054" s="141">
        <v>43.503967636533375</v>
      </c>
      <c r="BD1054" s="82">
        <f t="shared" si="806"/>
        <v>685</v>
      </c>
      <c r="BE1054" s="138">
        <v>72</v>
      </c>
      <c r="BF1054" s="138">
        <v>182</v>
      </c>
      <c r="BG1054" s="138">
        <v>283</v>
      </c>
      <c r="BH1054" s="138">
        <v>856</v>
      </c>
      <c r="BI1054" s="138">
        <v>1465</v>
      </c>
      <c r="BJ1054" s="138">
        <v>114</v>
      </c>
      <c r="BK1054" s="77">
        <f t="shared" si="807"/>
        <v>2718</v>
      </c>
      <c r="BL1054" s="138">
        <v>58</v>
      </c>
      <c r="BM1054" s="138">
        <v>126</v>
      </c>
      <c r="BN1054" s="138">
        <v>146</v>
      </c>
      <c r="BO1054" s="138">
        <v>210</v>
      </c>
      <c r="BP1054" s="138">
        <v>652</v>
      </c>
      <c r="BQ1054" s="138">
        <v>1305</v>
      </c>
      <c r="BR1054" s="138">
        <v>105</v>
      </c>
      <c r="BS1054" s="77">
        <f t="shared" si="808"/>
        <v>2272</v>
      </c>
      <c r="BT1054" s="138">
        <v>8</v>
      </c>
      <c r="BU1054" s="138">
        <v>20</v>
      </c>
      <c r="BV1054" s="138">
        <v>21</v>
      </c>
      <c r="BW1054" s="138">
        <v>38</v>
      </c>
      <c r="BX1054" s="138">
        <v>101</v>
      </c>
      <c r="BY1054" s="138">
        <v>87</v>
      </c>
      <c r="BZ1054" s="138">
        <v>6</v>
      </c>
      <c r="CA1054" s="77">
        <f t="shared" si="809"/>
        <v>232</v>
      </c>
      <c r="CB1054" s="138"/>
      <c r="CC1054" s="138"/>
      <c r="CD1054" s="138"/>
      <c r="CE1054" s="138"/>
      <c r="CF1054" s="138"/>
      <c r="CG1054" s="138"/>
      <c r="CH1054" s="138"/>
      <c r="CI1054" s="77">
        <f t="shared" si="810"/>
        <v>0</v>
      </c>
      <c r="CJ1054" s="138"/>
      <c r="CK1054" s="138"/>
      <c r="CL1054" s="138"/>
      <c r="CM1054" s="138"/>
      <c r="CN1054" s="138"/>
      <c r="CO1054" s="138"/>
      <c r="CP1054" s="77">
        <f t="shared" si="811"/>
        <v>0</v>
      </c>
      <c r="CQ1054" s="138">
        <v>6</v>
      </c>
      <c r="CR1054" s="138">
        <v>10</v>
      </c>
      <c r="CS1054" s="138">
        <v>15</v>
      </c>
      <c r="CT1054" s="138">
        <v>35</v>
      </c>
      <c r="CU1054" s="138">
        <v>103</v>
      </c>
      <c r="CV1054" s="138">
        <v>73</v>
      </c>
      <c r="CW1054" s="138">
        <v>3</v>
      </c>
      <c r="CX1054" s="77">
        <f t="shared" si="812"/>
        <v>214</v>
      </c>
      <c r="CY1054" s="138">
        <v>5</v>
      </c>
      <c r="CZ1054" s="138">
        <v>12</v>
      </c>
      <c r="DA1054" s="138">
        <v>16</v>
      </c>
      <c r="DB1054" s="138">
        <v>92</v>
      </c>
      <c r="DC1054" s="138">
        <v>64</v>
      </c>
      <c r="DD1054" s="138">
        <v>3</v>
      </c>
      <c r="DE1054" s="138">
        <v>1</v>
      </c>
      <c r="DF1054" s="138">
        <v>3</v>
      </c>
      <c r="DG1054" s="138">
        <v>19</v>
      </c>
      <c r="DH1054" s="138">
        <v>11</v>
      </c>
      <c r="DI1054" s="138">
        <v>9</v>
      </c>
      <c r="DJ1054" s="138">
        <v>0</v>
      </c>
      <c r="DK1054" s="138"/>
      <c r="DL1054" s="138"/>
      <c r="DM1054" s="138"/>
      <c r="DN1054" s="138"/>
      <c r="DO1054" s="138"/>
      <c r="DP1054" s="138">
        <v>2</v>
      </c>
      <c r="DQ1054" s="138">
        <v>4</v>
      </c>
      <c r="DR1054" s="138">
        <v>20</v>
      </c>
      <c r="DS1054" s="138">
        <v>15</v>
      </c>
      <c r="DT1054" s="138">
        <v>24</v>
      </c>
      <c r="DU1054" s="138">
        <v>2</v>
      </c>
      <c r="DV1054" s="138">
        <v>2</v>
      </c>
      <c r="DW1054" s="138">
        <v>3</v>
      </c>
      <c r="DX1054" s="138">
        <v>5</v>
      </c>
      <c r="DY1054" s="138">
        <v>19</v>
      </c>
      <c r="DZ1054" s="138">
        <v>14</v>
      </c>
      <c r="EA1054" s="138">
        <v>1</v>
      </c>
      <c r="EB1054" s="138">
        <v>6</v>
      </c>
      <c r="EC1054" s="138">
        <v>18</v>
      </c>
      <c r="ED1054" s="138">
        <v>33</v>
      </c>
      <c r="EE1054" s="138">
        <v>82</v>
      </c>
      <c r="EF1054" s="138">
        <v>73</v>
      </c>
      <c r="EG1054" s="138">
        <v>5</v>
      </c>
      <c r="EH1054" s="138"/>
      <c r="EI1054" s="138"/>
      <c r="EJ1054" s="138"/>
      <c r="EK1054" s="138"/>
      <c r="EL1054" s="138"/>
      <c r="EM1054" s="138"/>
      <c r="EN1054" s="138"/>
      <c r="EO1054" s="138"/>
      <c r="EP1054" s="138"/>
      <c r="EQ1054" s="138"/>
      <c r="ER1054" s="138"/>
      <c r="ES1054" s="138"/>
      <c r="ET1054" s="138">
        <v>45</v>
      </c>
      <c r="EU1054" s="138">
        <v>90</v>
      </c>
      <c r="EV1054" s="138">
        <v>20</v>
      </c>
      <c r="EW1054" s="138">
        <v>297</v>
      </c>
      <c r="EX1054" s="138">
        <v>961</v>
      </c>
      <c r="EY1054" s="138">
        <v>86</v>
      </c>
      <c r="EZ1054" s="138">
        <v>11</v>
      </c>
      <c r="FA1054" s="138">
        <v>52</v>
      </c>
      <c r="FB1054" s="138">
        <v>170</v>
      </c>
      <c r="FC1054" s="138">
        <v>340</v>
      </c>
      <c r="FD1054" s="138">
        <v>320</v>
      </c>
      <c r="FE1054" s="138">
        <v>17</v>
      </c>
      <c r="FF1054" s="138"/>
      <c r="FG1054" s="138"/>
      <c r="FH1054" s="138"/>
      <c r="FI1054" s="138"/>
      <c r="FJ1054" s="138"/>
      <c r="FK1054" s="138"/>
      <c r="FL1054" s="86">
        <f t="shared" si="813"/>
        <v>442.29999999999973</v>
      </c>
      <c r="FM1054" s="138">
        <v>35</v>
      </c>
      <c r="FN1054" s="138">
        <v>4</v>
      </c>
      <c r="FO1054" s="138">
        <v>2800</v>
      </c>
      <c r="FP1054" s="138">
        <v>4800000</v>
      </c>
      <c r="FQ1054" s="142">
        <v>0.2937732510652834</v>
      </c>
      <c r="FR1054" s="142">
        <v>0.20399210803770787</v>
      </c>
      <c r="FS1054" s="142">
        <v>0.35256581350738891</v>
      </c>
      <c r="FT1054" s="138" t="s">
        <v>1360</v>
      </c>
      <c r="FU1054" s="138" t="s">
        <v>1328</v>
      </c>
      <c r="FV1054" s="138" t="s">
        <v>1338</v>
      </c>
      <c r="FW1054" s="138" t="s">
        <v>1377</v>
      </c>
      <c r="FX1054" s="138" t="s">
        <v>1377</v>
      </c>
      <c r="FY1054" s="138" t="s">
        <v>1370</v>
      </c>
      <c r="FZ1054" s="138" t="s">
        <v>1396</v>
      </c>
      <c r="GA1054" s="138" t="s">
        <v>1396</v>
      </c>
      <c r="GB1054" s="138"/>
      <c r="GC1054" s="143"/>
      <c r="GD1054" s="143"/>
      <c r="GE1054" s="143"/>
      <c r="GF1054" s="143"/>
      <c r="GG1054" s="143"/>
      <c r="GH1054" s="143"/>
      <c r="GI1054" s="143"/>
      <c r="GJ1054" s="143"/>
    </row>
    <row r="1055" spans="1:192" hidden="1" x14ac:dyDescent="0.25">
      <c r="A1055" s="144" t="s">
        <v>829</v>
      </c>
      <c r="B1055" s="144" t="s">
        <v>829</v>
      </c>
      <c r="C1055" s="144" t="s">
        <v>829</v>
      </c>
      <c r="D1055" s="133">
        <v>24.225561777840788</v>
      </c>
      <c r="E1055" s="133">
        <v>33.039786129894637</v>
      </c>
      <c r="F1055" s="133">
        <v>37.832310838445807</v>
      </c>
      <c r="G1055" s="136">
        <v>532</v>
      </c>
      <c r="H1055" s="136">
        <v>2603</v>
      </c>
      <c r="I1055" s="136">
        <v>3745</v>
      </c>
      <c r="J1055" s="136">
        <v>6880</v>
      </c>
      <c r="K1055" s="136">
        <v>610</v>
      </c>
      <c r="L1055" s="136">
        <v>2424</v>
      </c>
      <c r="M1055" s="136">
        <v>4288</v>
      </c>
      <c r="N1055" s="136">
        <v>7322</v>
      </c>
      <c r="O1055" s="136">
        <v>567</v>
      </c>
      <c r="P1055" s="138">
        <v>717</v>
      </c>
      <c r="Q1055" s="136">
        <v>442</v>
      </c>
      <c r="R1055" s="95">
        <f t="shared" si="814"/>
        <v>6.4244186046511623E-2</v>
      </c>
      <c r="S1055" s="136">
        <v>6948</v>
      </c>
      <c r="T1055" s="136">
        <v>8886</v>
      </c>
      <c r="U1055" s="136">
        <v>6863</v>
      </c>
      <c r="V1055" s="136">
        <v>9013</v>
      </c>
      <c r="W1055" s="136">
        <v>15749</v>
      </c>
      <c r="X1055" s="136">
        <v>22697</v>
      </c>
      <c r="Y1055" s="137">
        <f t="shared" si="815"/>
        <v>8.779504893494531</v>
      </c>
      <c r="Z1055" s="137">
        <f t="shared" si="816"/>
        <v>27.278865631330184</v>
      </c>
      <c r="AA1055" s="137">
        <f t="shared" si="817"/>
        <v>60.294331924814223</v>
      </c>
      <c r="AB1055" s="137">
        <f t="shared" si="818"/>
        <v>41.666137532541747</v>
      </c>
      <c r="AC1055" s="137">
        <f t="shared" si="819"/>
        <v>31.598889721108513</v>
      </c>
      <c r="AD1055" s="138">
        <v>9187</v>
      </c>
      <c r="AE1055" s="138">
        <v>2725</v>
      </c>
      <c r="AF1055" s="126">
        <v>8795</v>
      </c>
      <c r="AG1055" s="126">
        <v>6969</v>
      </c>
      <c r="AH1055" s="126">
        <v>8758</v>
      </c>
      <c r="AI1055" s="126">
        <v>6658</v>
      </c>
      <c r="AJ1055" s="126">
        <v>2115</v>
      </c>
      <c r="AK1055" s="126">
        <v>1901</v>
      </c>
      <c r="AL1055" s="136">
        <v>237</v>
      </c>
      <c r="AM1055" s="136">
        <v>418</v>
      </c>
      <c r="AN1055" s="136">
        <v>652</v>
      </c>
      <c r="AO1055" s="136">
        <v>2732</v>
      </c>
      <c r="AP1055" s="136">
        <v>4429</v>
      </c>
      <c r="AQ1055" s="136">
        <v>149</v>
      </c>
      <c r="AR1055" s="77">
        <f t="shared" si="805"/>
        <v>7962</v>
      </c>
      <c r="AS1055" s="138">
        <v>952</v>
      </c>
      <c r="AT1055" s="138">
        <v>389</v>
      </c>
      <c r="AU1055" s="138">
        <v>893</v>
      </c>
      <c r="AV1055" s="138">
        <v>31.345018780182439</v>
      </c>
      <c r="AW1055" s="138">
        <v>41.232166018158232</v>
      </c>
      <c r="AX1055" s="138">
        <v>54.633117372306764</v>
      </c>
      <c r="AY1055" s="141">
        <v>9.3894009216589858</v>
      </c>
      <c r="AZ1055" s="141">
        <v>31.105544802459296</v>
      </c>
      <c r="BA1055" s="141">
        <v>64.853508971156032</v>
      </c>
      <c r="BB1055" s="141">
        <v>48.001591904030924</v>
      </c>
      <c r="BC1055" s="141">
        <v>37.07251457220886</v>
      </c>
      <c r="BD1055" s="82">
        <f t="shared" si="806"/>
        <v>3062</v>
      </c>
      <c r="BE1055" s="138">
        <v>239</v>
      </c>
      <c r="BF1055" s="138">
        <v>479</v>
      </c>
      <c r="BG1055" s="138">
        <v>593</v>
      </c>
      <c r="BH1055" s="138">
        <v>2575</v>
      </c>
      <c r="BI1055" s="138">
        <v>4645</v>
      </c>
      <c r="BJ1055" s="138">
        <v>192</v>
      </c>
      <c r="BK1055" s="77">
        <f t="shared" si="807"/>
        <v>8005</v>
      </c>
      <c r="BL1055" s="138">
        <v>219</v>
      </c>
      <c r="BM1055" s="138">
        <v>351</v>
      </c>
      <c r="BN1055" s="138">
        <v>419</v>
      </c>
      <c r="BO1055" s="138">
        <v>468</v>
      </c>
      <c r="BP1055" s="138">
        <v>2245</v>
      </c>
      <c r="BQ1055" s="138">
        <v>4313</v>
      </c>
      <c r="BR1055" s="138">
        <v>184</v>
      </c>
      <c r="BS1055" s="77">
        <f t="shared" si="808"/>
        <v>7210</v>
      </c>
      <c r="BT1055" s="138">
        <v>7</v>
      </c>
      <c r="BU1055" s="138">
        <v>34</v>
      </c>
      <c r="BV1055" s="138">
        <v>28</v>
      </c>
      <c r="BW1055" s="138">
        <v>39</v>
      </c>
      <c r="BX1055" s="138">
        <v>130</v>
      </c>
      <c r="BY1055" s="138">
        <v>210</v>
      </c>
      <c r="BZ1055" s="138">
        <v>8</v>
      </c>
      <c r="CA1055" s="77">
        <f t="shared" si="809"/>
        <v>387</v>
      </c>
      <c r="CB1055" s="138">
        <v>5</v>
      </c>
      <c r="CC1055" s="138">
        <v>23</v>
      </c>
      <c r="CD1055" s="138">
        <v>19</v>
      </c>
      <c r="CE1055" s="138">
        <v>86</v>
      </c>
      <c r="CF1055" s="138">
        <v>105</v>
      </c>
      <c r="CG1055" s="138">
        <v>54</v>
      </c>
      <c r="CH1055" s="138">
        <v>0</v>
      </c>
      <c r="CI1055" s="77">
        <f t="shared" si="810"/>
        <v>245</v>
      </c>
      <c r="CJ1055" s="138"/>
      <c r="CK1055" s="138"/>
      <c r="CL1055" s="138"/>
      <c r="CM1055" s="138"/>
      <c r="CN1055" s="138"/>
      <c r="CO1055" s="138"/>
      <c r="CP1055" s="77">
        <f t="shared" si="811"/>
        <v>0</v>
      </c>
      <c r="CQ1055" s="138">
        <v>8</v>
      </c>
      <c r="CR1055" s="138">
        <v>10</v>
      </c>
      <c r="CS1055" s="138">
        <v>13</v>
      </c>
      <c r="CT1055" s="138">
        <v>0</v>
      </c>
      <c r="CU1055" s="138">
        <v>95</v>
      </c>
      <c r="CV1055" s="138">
        <v>68</v>
      </c>
      <c r="CW1055" s="138">
        <v>0</v>
      </c>
      <c r="CX1055" s="77">
        <f t="shared" si="812"/>
        <v>163</v>
      </c>
      <c r="CY1055" s="138">
        <v>8</v>
      </c>
      <c r="CZ1055" s="138">
        <v>13</v>
      </c>
      <c r="DA1055" s="138">
        <v>0</v>
      </c>
      <c r="DB1055" s="138">
        <v>95</v>
      </c>
      <c r="DC1055" s="138">
        <v>68</v>
      </c>
      <c r="DD1055" s="138">
        <v>0</v>
      </c>
      <c r="DE1055" s="138"/>
      <c r="DF1055" s="138"/>
      <c r="DG1055" s="138"/>
      <c r="DH1055" s="138"/>
      <c r="DI1055" s="138"/>
      <c r="DJ1055" s="138"/>
      <c r="DK1055" s="138"/>
      <c r="DL1055" s="138"/>
      <c r="DM1055" s="138"/>
      <c r="DN1055" s="138"/>
      <c r="DO1055" s="138"/>
      <c r="DP1055" s="138">
        <v>1</v>
      </c>
      <c r="DQ1055" s="138">
        <v>5</v>
      </c>
      <c r="DR1055" s="138">
        <v>2</v>
      </c>
      <c r="DS1055" s="138">
        <v>20</v>
      </c>
      <c r="DT1055" s="138">
        <v>25</v>
      </c>
      <c r="DU1055" s="138">
        <v>3</v>
      </c>
      <c r="DV1055" s="138">
        <v>3</v>
      </c>
      <c r="DW1055" s="138">
        <v>7</v>
      </c>
      <c r="DX1055" s="138">
        <v>3</v>
      </c>
      <c r="DY1055" s="138">
        <v>30</v>
      </c>
      <c r="DZ1055" s="138">
        <v>84</v>
      </c>
      <c r="EA1055" s="138">
        <v>4</v>
      </c>
      <c r="EB1055" s="138">
        <v>4</v>
      </c>
      <c r="EC1055" s="138">
        <v>21</v>
      </c>
      <c r="ED1055" s="138">
        <v>36</v>
      </c>
      <c r="EE1055" s="138">
        <v>100</v>
      </c>
      <c r="EF1055" s="138">
        <v>126</v>
      </c>
      <c r="EG1055" s="138">
        <v>4</v>
      </c>
      <c r="EH1055" s="138">
        <v>1</v>
      </c>
      <c r="EI1055" s="138">
        <v>2</v>
      </c>
      <c r="EJ1055" s="138">
        <v>9</v>
      </c>
      <c r="EK1055" s="138">
        <v>27</v>
      </c>
      <c r="EL1055" s="138">
        <v>25</v>
      </c>
      <c r="EM1055" s="138">
        <v>8</v>
      </c>
      <c r="EN1055" s="138"/>
      <c r="EO1055" s="138"/>
      <c r="EP1055" s="138"/>
      <c r="EQ1055" s="138"/>
      <c r="ER1055" s="138"/>
      <c r="ES1055" s="138"/>
      <c r="ET1055" s="138">
        <v>192</v>
      </c>
      <c r="EU1055" s="138">
        <v>273</v>
      </c>
      <c r="EV1055" s="138">
        <v>149</v>
      </c>
      <c r="EW1055" s="138">
        <v>1236</v>
      </c>
      <c r="EX1055" s="138">
        <v>2914</v>
      </c>
      <c r="EY1055" s="138">
        <v>120</v>
      </c>
      <c r="EZ1055" s="138">
        <v>25</v>
      </c>
      <c r="FA1055" s="138">
        <v>139</v>
      </c>
      <c r="FB1055" s="138">
        <v>308</v>
      </c>
      <c r="FC1055" s="138">
        <v>962</v>
      </c>
      <c r="FD1055" s="138">
        <v>1349</v>
      </c>
      <c r="FE1055" s="138">
        <v>53</v>
      </c>
      <c r="FF1055" s="138"/>
      <c r="FG1055" s="138"/>
      <c r="FH1055" s="138"/>
      <c r="FI1055" s="138"/>
      <c r="FJ1055" s="138"/>
      <c r="FK1055" s="138"/>
      <c r="FL1055" s="86">
        <f t="shared" si="813"/>
        <v>3092.1999999999989</v>
      </c>
      <c r="FM1055" s="138">
        <v>215</v>
      </c>
      <c r="FN1055" s="138">
        <v>37</v>
      </c>
      <c r="FO1055" s="138">
        <v>17200</v>
      </c>
      <c r="FP1055" s="138">
        <v>44400000</v>
      </c>
      <c r="FQ1055" s="142">
        <v>0.53030567101726522</v>
      </c>
      <c r="FR1055" s="142">
        <v>0.45284208908963663</v>
      </c>
      <c r="FS1055" s="142">
        <v>0.71423599388623249</v>
      </c>
      <c r="FT1055" s="138" t="s">
        <v>1383</v>
      </c>
      <c r="FU1055" s="138" t="s">
        <v>1383</v>
      </c>
      <c r="FV1055" s="138" t="s">
        <v>1379</v>
      </c>
      <c r="FW1055" s="138" t="s">
        <v>1360</v>
      </c>
      <c r="FX1055" s="138" t="s">
        <v>1322</v>
      </c>
      <c r="FY1055" s="138" t="s">
        <v>1365</v>
      </c>
      <c r="FZ1055" s="138" t="s">
        <v>1332</v>
      </c>
      <c r="GA1055" s="138" t="s">
        <v>1332</v>
      </c>
      <c r="GB1055" s="138"/>
      <c r="GC1055" s="143"/>
      <c r="GD1055" s="143"/>
      <c r="GE1055" s="143"/>
      <c r="GF1055" s="143"/>
      <c r="GG1055" s="143"/>
      <c r="GH1055" s="143"/>
      <c r="GI1055" s="143"/>
      <c r="GJ1055" s="143"/>
    </row>
    <row r="1056" spans="1:192" hidden="1" x14ac:dyDescent="0.25">
      <c r="A1056" s="144" t="s">
        <v>845</v>
      </c>
      <c r="B1056" s="144" t="s">
        <v>845</v>
      </c>
      <c r="C1056" s="144" t="s">
        <v>845</v>
      </c>
      <c r="D1056" s="133">
        <v>24.558514745958504</v>
      </c>
      <c r="E1056" s="133">
        <v>33.837467425924139</v>
      </c>
      <c r="F1056" s="133">
        <v>28.949342978625157</v>
      </c>
      <c r="G1056" s="136">
        <v>3421</v>
      </c>
      <c r="H1056" s="136">
        <v>20012</v>
      </c>
      <c r="I1056" s="136">
        <v>15182</v>
      </c>
      <c r="J1056" s="136">
        <v>38615</v>
      </c>
      <c r="K1056" s="136">
        <v>3349</v>
      </c>
      <c r="L1056" s="136">
        <v>19654</v>
      </c>
      <c r="M1056" s="136">
        <v>16011</v>
      </c>
      <c r="N1056" s="136">
        <v>39014</v>
      </c>
      <c r="O1056" s="136">
        <v>7883</v>
      </c>
      <c r="P1056" s="138">
        <v>1313</v>
      </c>
      <c r="Q1056" s="136">
        <v>1075</v>
      </c>
      <c r="R1056" s="95">
        <f t="shared" si="814"/>
        <v>1.0332772238767319E-2</v>
      </c>
      <c r="S1056" s="136">
        <v>39683</v>
      </c>
      <c r="T1056" s="136">
        <v>52779</v>
      </c>
      <c r="U1056" s="136">
        <v>38558</v>
      </c>
      <c r="V1056" s="136">
        <v>52671</v>
      </c>
      <c r="W1056" s="136">
        <v>91337</v>
      </c>
      <c r="X1056" s="136">
        <v>131020</v>
      </c>
      <c r="Y1056" s="137">
        <f t="shared" si="815"/>
        <v>8.4393821031676026</v>
      </c>
      <c r="Z1056" s="137">
        <f t="shared" si="816"/>
        <v>37.238295534208682</v>
      </c>
      <c r="AA1056" s="137">
        <f t="shared" si="817"/>
        <v>58.563722184760621</v>
      </c>
      <c r="AB1056" s="137">
        <f t="shared" si="818"/>
        <v>46.240844345664954</v>
      </c>
      <c r="AC1056" s="137">
        <f t="shared" si="819"/>
        <v>34.791634864906122</v>
      </c>
      <c r="AD1056" s="138">
        <v>49102</v>
      </c>
      <c r="AE1056" s="138">
        <v>15977</v>
      </c>
      <c r="AF1056" s="126">
        <v>54614</v>
      </c>
      <c r="AG1056" s="126">
        <v>41902</v>
      </c>
      <c r="AH1056" s="126">
        <v>53589</v>
      </c>
      <c r="AI1056" s="126">
        <v>38463</v>
      </c>
      <c r="AJ1056" s="126">
        <v>14054</v>
      </c>
      <c r="AK1056" s="126">
        <v>12461</v>
      </c>
      <c r="AL1056" s="136">
        <v>913</v>
      </c>
      <c r="AM1056" s="136">
        <v>1563</v>
      </c>
      <c r="AN1056" s="136">
        <v>3072</v>
      </c>
      <c r="AO1056" s="136">
        <v>18474</v>
      </c>
      <c r="AP1056" s="136">
        <v>15959</v>
      </c>
      <c r="AQ1056" s="136">
        <v>198</v>
      </c>
      <c r="AR1056" s="77">
        <f t="shared" si="805"/>
        <v>37703</v>
      </c>
      <c r="AS1056" s="138">
        <v>1662</v>
      </c>
      <c r="AT1056" s="138">
        <v>6497</v>
      </c>
      <c r="AU1056" s="138">
        <v>11981</v>
      </c>
      <c r="AV1056" s="138">
        <v>26.938082994498924</v>
      </c>
      <c r="AW1056" s="138">
        <v>35.878768092284254</v>
      </c>
      <c r="AX1056" s="138">
        <v>37.685567948417962</v>
      </c>
      <c r="AY1056" s="141">
        <v>7.3313922963104394</v>
      </c>
      <c r="AZ1056" s="141">
        <v>34.578022348250883</v>
      </c>
      <c r="BA1056" s="141">
        <v>65.596784639414835</v>
      </c>
      <c r="BB1056" s="141">
        <v>49.951380693887181</v>
      </c>
      <c r="BC1056" s="141">
        <v>37.870619034411845</v>
      </c>
      <c r="BD1056" s="82">
        <f t="shared" si="806"/>
        <v>18080</v>
      </c>
      <c r="BE1056" s="138">
        <v>934</v>
      </c>
      <c r="BF1056" s="138">
        <v>1967</v>
      </c>
      <c r="BG1056" s="138">
        <v>2551</v>
      </c>
      <c r="BH1056" s="138">
        <v>17328</v>
      </c>
      <c r="BI1056" s="138">
        <v>18380</v>
      </c>
      <c r="BJ1056" s="138">
        <v>337</v>
      </c>
      <c r="BK1056" s="77">
        <f t="shared" si="807"/>
        <v>38596</v>
      </c>
      <c r="BL1056" s="138">
        <v>877</v>
      </c>
      <c r="BM1056" s="138">
        <v>1470</v>
      </c>
      <c r="BN1056" s="138">
        <v>1863</v>
      </c>
      <c r="BO1056" s="138">
        <v>2304</v>
      </c>
      <c r="BP1056" s="138">
        <v>16869</v>
      </c>
      <c r="BQ1056" s="138">
        <v>17921</v>
      </c>
      <c r="BR1056" s="138">
        <v>320</v>
      </c>
      <c r="BS1056" s="77">
        <f t="shared" si="808"/>
        <v>37414</v>
      </c>
      <c r="BT1056" s="138">
        <v>7</v>
      </c>
      <c r="BU1056" s="138">
        <v>18</v>
      </c>
      <c r="BV1056" s="138">
        <v>13</v>
      </c>
      <c r="BW1056" s="138">
        <v>2</v>
      </c>
      <c r="BX1056" s="138">
        <v>70</v>
      </c>
      <c r="BY1056" s="138">
        <v>136</v>
      </c>
      <c r="BZ1056" s="138">
        <v>7</v>
      </c>
      <c r="CA1056" s="77">
        <f t="shared" si="809"/>
        <v>215</v>
      </c>
      <c r="CB1056" s="138">
        <v>30</v>
      </c>
      <c r="CC1056" s="138">
        <v>67</v>
      </c>
      <c r="CD1056" s="138">
        <v>68</v>
      </c>
      <c r="CE1056" s="138">
        <v>216</v>
      </c>
      <c r="CF1056" s="138">
        <v>261</v>
      </c>
      <c r="CG1056" s="138">
        <v>231</v>
      </c>
      <c r="CH1056" s="138">
        <v>9</v>
      </c>
      <c r="CI1056" s="77">
        <f t="shared" si="810"/>
        <v>717</v>
      </c>
      <c r="CJ1056" s="138"/>
      <c r="CK1056" s="138"/>
      <c r="CL1056" s="138"/>
      <c r="CM1056" s="138"/>
      <c r="CN1056" s="138"/>
      <c r="CO1056" s="138"/>
      <c r="CP1056" s="77">
        <f t="shared" si="811"/>
        <v>0</v>
      </c>
      <c r="CQ1056" s="138">
        <v>20</v>
      </c>
      <c r="CR1056" s="138">
        <v>8</v>
      </c>
      <c r="CS1056" s="138">
        <v>23</v>
      </c>
      <c r="CT1056" s="138">
        <v>29</v>
      </c>
      <c r="CU1056" s="138">
        <v>128</v>
      </c>
      <c r="CV1056" s="138">
        <v>92</v>
      </c>
      <c r="CW1056" s="138">
        <v>1</v>
      </c>
      <c r="CX1056" s="77">
        <f t="shared" si="812"/>
        <v>250</v>
      </c>
      <c r="CY1056" s="138">
        <v>19</v>
      </c>
      <c r="CZ1056" s="138">
        <v>21</v>
      </c>
      <c r="DA1056" s="138">
        <v>23</v>
      </c>
      <c r="DB1056" s="138">
        <v>120</v>
      </c>
      <c r="DC1056" s="138">
        <v>89</v>
      </c>
      <c r="DD1056" s="138">
        <v>1</v>
      </c>
      <c r="DE1056" s="138">
        <v>1</v>
      </c>
      <c r="DF1056" s="138">
        <v>2</v>
      </c>
      <c r="DG1056" s="138">
        <v>6</v>
      </c>
      <c r="DH1056" s="138">
        <v>8</v>
      </c>
      <c r="DI1056" s="138">
        <v>3</v>
      </c>
      <c r="DJ1056" s="138">
        <v>0</v>
      </c>
      <c r="DK1056" s="138"/>
      <c r="DL1056" s="138"/>
      <c r="DM1056" s="138"/>
      <c r="DN1056" s="138"/>
      <c r="DO1056" s="138"/>
      <c r="DP1056" s="138">
        <v>7</v>
      </c>
      <c r="DQ1056" s="138">
        <v>12</v>
      </c>
      <c r="DR1056" s="138">
        <v>46</v>
      </c>
      <c r="DS1056" s="138">
        <v>76</v>
      </c>
      <c r="DT1056" s="138">
        <v>64</v>
      </c>
      <c r="DU1056" s="138">
        <v>1</v>
      </c>
      <c r="DV1056" s="138">
        <v>6</v>
      </c>
      <c r="DW1056" s="138">
        <v>10</v>
      </c>
      <c r="DX1056" s="138">
        <v>1</v>
      </c>
      <c r="DY1056" s="138">
        <v>48</v>
      </c>
      <c r="DZ1056" s="138">
        <v>105</v>
      </c>
      <c r="EA1056" s="138">
        <v>5</v>
      </c>
      <c r="EB1056" s="138">
        <v>1</v>
      </c>
      <c r="EC1056" s="138">
        <v>3</v>
      </c>
      <c r="ED1056" s="138">
        <v>1</v>
      </c>
      <c r="EE1056" s="138">
        <v>22</v>
      </c>
      <c r="EF1056" s="138">
        <v>31</v>
      </c>
      <c r="EG1056" s="138">
        <v>2</v>
      </c>
      <c r="EH1056" s="138">
        <v>4</v>
      </c>
      <c r="EI1056" s="138">
        <v>2</v>
      </c>
      <c r="EJ1056" s="138">
        <v>1</v>
      </c>
      <c r="EK1056" s="138">
        <v>12</v>
      </c>
      <c r="EL1056" s="138">
        <v>10</v>
      </c>
      <c r="EM1056" s="138">
        <v>2</v>
      </c>
      <c r="EN1056" s="138"/>
      <c r="EO1056" s="138"/>
      <c r="EP1056" s="138"/>
      <c r="EQ1056" s="138"/>
      <c r="ER1056" s="138"/>
      <c r="ES1056" s="138"/>
      <c r="ET1056" s="138">
        <v>794</v>
      </c>
      <c r="EU1056" s="138">
        <v>1357</v>
      </c>
      <c r="EV1056" s="138">
        <v>990</v>
      </c>
      <c r="EW1056" s="138">
        <v>12190</v>
      </c>
      <c r="EX1056" s="138">
        <v>13453</v>
      </c>
      <c r="EY1056" s="138">
        <v>249</v>
      </c>
      <c r="EZ1056" s="138">
        <v>72</v>
      </c>
      <c r="FA1056" s="138">
        <v>492</v>
      </c>
      <c r="FB1056" s="138">
        <v>1267</v>
      </c>
      <c r="FC1056" s="138">
        <v>4591</v>
      </c>
      <c r="FD1056" s="138">
        <v>4394</v>
      </c>
      <c r="FE1056" s="138">
        <v>68</v>
      </c>
      <c r="FF1056" s="138"/>
      <c r="FG1056" s="138"/>
      <c r="FH1056" s="138"/>
      <c r="FI1056" s="138"/>
      <c r="FJ1056" s="138"/>
      <c r="FK1056" s="138"/>
      <c r="FL1056" s="86">
        <f t="shared" si="813"/>
        <v>23308.399999999994</v>
      </c>
      <c r="FM1056" s="138">
        <v>1080</v>
      </c>
      <c r="FN1056" s="138">
        <v>211</v>
      </c>
      <c r="FO1056" s="138">
        <v>86400</v>
      </c>
      <c r="FP1056" s="138">
        <v>253200000</v>
      </c>
      <c r="FQ1056" s="142">
        <v>0.54205657085366121</v>
      </c>
      <c r="FR1056" s="142">
        <v>0.47621510987011917</v>
      </c>
      <c r="FS1056" s="142">
        <v>1.2659161794396661</v>
      </c>
      <c r="FT1056" s="138" t="s">
        <v>1342</v>
      </c>
      <c r="FU1056" s="138" t="s">
        <v>1343</v>
      </c>
      <c r="FV1056" s="138" t="s">
        <v>1325</v>
      </c>
      <c r="FW1056" s="138" t="s">
        <v>1344</v>
      </c>
      <c r="FX1056" s="138" t="s">
        <v>1345</v>
      </c>
      <c r="FY1056" s="138" t="s">
        <v>1328</v>
      </c>
      <c r="FZ1056" s="138" t="s">
        <v>1338</v>
      </c>
      <c r="GA1056" s="138" t="s">
        <v>1335</v>
      </c>
      <c r="GB1056" s="138"/>
      <c r="GC1056" s="143"/>
      <c r="GD1056" s="143"/>
      <c r="GE1056" s="143"/>
      <c r="GF1056" s="143"/>
      <c r="GG1056" s="143"/>
      <c r="GH1056" s="143"/>
      <c r="GI1056" s="143"/>
      <c r="GJ1056" s="143"/>
    </row>
    <row r="1057" spans="1:192" hidden="1" x14ac:dyDescent="0.25">
      <c r="A1057" s="144" t="s">
        <v>859</v>
      </c>
      <c r="B1057" s="144" t="s">
        <v>859</v>
      </c>
      <c r="C1057" s="144" t="s">
        <v>859</v>
      </c>
      <c r="D1057" s="133">
        <v>21.024437528697515</v>
      </c>
      <c r="E1057" s="133">
        <v>28.020634314100114</v>
      </c>
      <c r="F1057" s="133">
        <v>22.204375095609606</v>
      </c>
      <c r="G1057" s="136">
        <v>909</v>
      </c>
      <c r="H1057" s="136">
        <v>4430</v>
      </c>
      <c r="I1057" s="136">
        <v>2943</v>
      </c>
      <c r="J1057" s="136">
        <v>8282</v>
      </c>
      <c r="K1057" s="136">
        <v>1028</v>
      </c>
      <c r="L1057" s="136">
        <v>4692</v>
      </c>
      <c r="M1057" s="136">
        <v>3068</v>
      </c>
      <c r="N1057" s="136">
        <v>8788</v>
      </c>
      <c r="O1057" s="136">
        <v>2592</v>
      </c>
      <c r="P1057" s="138">
        <v>192</v>
      </c>
      <c r="Q1057" s="136">
        <v>506</v>
      </c>
      <c r="R1057" s="95">
        <f t="shared" si="814"/>
        <v>6.1096353537792802E-2</v>
      </c>
      <c r="S1057" s="136">
        <v>9936</v>
      </c>
      <c r="T1057" s="136">
        <v>12936</v>
      </c>
      <c r="U1057" s="136">
        <v>10022</v>
      </c>
      <c r="V1057" s="136">
        <v>13547</v>
      </c>
      <c r="W1057" s="136">
        <v>22958</v>
      </c>
      <c r="X1057" s="136">
        <v>32894</v>
      </c>
      <c r="Y1057" s="137">
        <f t="shared" si="815"/>
        <v>10.34621578099839</v>
      </c>
      <c r="Z1057" s="137">
        <f t="shared" si="816"/>
        <v>36.270871985157697</v>
      </c>
      <c r="AA1057" s="137">
        <f t="shared" si="817"/>
        <v>54.559968070245461</v>
      </c>
      <c r="AB1057" s="137">
        <f t="shared" si="818"/>
        <v>44.254726021430443</v>
      </c>
      <c r="AC1057" s="137">
        <f t="shared" si="819"/>
        <v>34.012281875114006</v>
      </c>
      <c r="AD1057" s="138">
        <v>12798</v>
      </c>
      <c r="AE1057" s="138">
        <v>4554</v>
      </c>
      <c r="AF1057" s="126">
        <v>12724</v>
      </c>
      <c r="AG1057" s="126">
        <v>9816</v>
      </c>
      <c r="AH1057" s="126">
        <v>12607</v>
      </c>
      <c r="AI1057" s="126">
        <v>9201</v>
      </c>
      <c r="AJ1057" s="126">
        <v>3449</v>
      </c>
      <c r="AK1057" s="126">
        <v>3181</v>
      </c>
      <c r="AL1057" s="136">
        <v>254</v>
      </c>
      <c r="AM1057" s="136">
        <v>376</v>
      </c>
      <c r="AN1057" s="136">
        <v>909</v>
      </c>
      <c r="AO1057" s="136">
        <v>4340</v>
      </c>
      <c r="AP1057" s="136">
        <v>2701</v>
      </c>
      <c r="AQ1057" s="136">
        <v>40</v>
      </c>
      <c r="AR1057" s="77">
        <f t="shared" si="805"/>
        <v>7990</v>
      </c>
      <c r="AS1057" s="138">
        <v>226</v>
      </c>
      <c r="AT1057" s="138">
        <v>2116</v>
      </c>
      <c r="AU1057" s="138">
        <v>3054</v>
      </c>
      <c r="AV1057" s="138">
        <v>24.579732168297085</v>
      </c>
      <c r="AW1057" s="138">
        <v>27.333985436365609</v>
      </c>
      <c r="AX1057" s="138">
        <v>31.486840292131735</v>
      </c>
      <c r="AY1057" s="141">
        <v>9.2603911980440099</v>
      </c>
      <c r="AZ1057" s="141">
        <v>34.526650755767704</v>
      </c>
      <c r="BA1057" s="141">
        <v>62.201675359570096</v>
      </c>
      <c r="BB1057" s="141">
        <v>48.410244211861716</v>
      </c>
      <c r="BC1057" s="141">
        <v>37.442922374429223</v>
      </c>
      <c r="BD1057" s="82">
        <f t="shared" si="806"/>
        <v>4779</v>
      </c>
      <c r="BE1057" s="138">
        <v>252</v>
      </c>
      <c r="BF1057" s="138">
        <v>486</v>
      </c>
      <c r="BG1057" s="138">
        <v>792</v>
      </c>
      <c r="BH1057" s="138">
        <v>4127</v>
      </c>
      <c r="BI1057" s="138">
        <v>3190</v>
      </c>
      <c r="BJ1057" s="138">
        <v>60</v>
      </c>
      <c r="BK1057" s="77">
        <f t="shared" si="807"/>
        <v>8169</v>
      </c>
      <c r="BL1057" s="138">
        <v>246</v>
      </c>
      <c r="BM1057" s="138">
        <v>365</v>
      </c>
      <c r="BN1057" s="138">
        <v>476</v>
      </c>
      <c r="BO1057" s="138">
        <v>779</v>
      </c>
      <c r="BP1057" s="138">
        <v>4090</v>
      </c>
      <c r="BQ1057" s="138">
        <v>3158</v>
      </c>
      <c r="BR1057" s="138">
        <v>59</v>
      </c>
      <c r="BS1057" s="77">
        <f t="shared" si="808"/>
        <v>8086</v>
      </c>
      <c r="BT1057" s="138">
        <v>5</v>
      </c>
      <c r="BU1057" s="138">
        <v>9</v>
      </c>
      <c r="BV1057" s="138">
        <v>7</v>
      </c>
      <c r="BW1057" s="138">
        <v>5</v>
      </c>
      <c r="BX1057" s="138">
        <v>33</v>
      </c>
      <c r="BY1057" s="138">
        <v>32</v>
      </c>
      <c r="BZ1057" s="138">
        <v>1</v>
      </c>
      <c r="CA1057" s="77">
        <f t="shared" si="809"/>
        <v>71</v>
      </c>
      <c r="CB1057" s="138">
        <v>1</v>
      </c>
      <c r="CC1057" s="138">
        <v>2</v>
      </c>
      <c r="CD1057" s="138">
        <v>3</v>
      </c>
      <c r="CE1057" s="138">
        <v>8</v>
      </c>
      <c r="CF1057" s="138">
        <v>4</v>
      </c>
      <c r="CG1057" s="138">
        <v>0</v>
      </c>
      <c r="CH1057" s="138">
        <v>0</v>
      </c>
      <c r="CI1057" s="77">
        <f t="shared" si="810"/>
        <v>12</v>
      </c>
      <c r="CJ1057" s="138"/>
      <c r="CK1057" s="138"/>
      <c r="CL1057" s="138"/>
      <c r="CM1057" s="138"/>
      <c r="CN1057" s="138"/>
      <c r="CO1057" s="138"/>
      <c r="CP1057" s="77">
        <f t="shared" si="811"/>
        <v>0</v>
      </c>
      <c r="CQ1057" s="138">
        <v>0</v>
      </c>
      <c r="CR1057" s="138"/>
      <c r="CS1057" s="138">
        <v>0</v>
      </c>
      <c r="CT1057" s="138">
        <v>0</v>
      </c>
      <c r="CU1057" s="138">
        <v>0</v>
      </c>
      <c r="CV1057" s="138">
        <v>0</v>
      </c>
      <c r="CW1057" s="138">
        <v>0</v>
      </c>
      <c r="CX1057" s="77">
        <f t="shared" si="812"/>
        <v>0</v>
      </c>
      <c r="CY1057" s="138"/>
      <c r="CZ1057" s="138"/>
      <c r="DA1057" s="138"/>
      <c r="DB1057" s="138"/>
      <c r="DC1057" s="138"/>
      <c r="DD1057" s="138"/>
      <c r="DE1057" s="138"/>
      <c r="DF1057" s="138"/>
      <c r="DG1057" s="138"/>
      <c r="DH1057" s="138"/>
      <c r="DI1057" s="138"/>
      <c r="DJ1057" s="138"/>
      <c r="DK1057" s="138"/>
      <c r="DL1057" s="138"/>
      <c r="DM1057" s="138"/>
      <c r="DN1057" s="138"/>
      <c r="DO1057" s="138"/>
      <c r="DP1057" s="138"/>
      <c r="DQ1057" s="138"/>
      <c r="DR1057" s="138"/>
      <c r="DS1057" s="138"/>
      <c r="DT1057" s="138"/>
      <c r="DU1057" s="138"/>
      <c r="DV1057" s="138">
        <v>5</v>
      </c>
      <c r="DW1057" s="138">
        <v>7</v>
      </c>
      <c r="DX1057" s="138">
        <v>5</v>
      </c>
      <c r="DY1057" s="138">
        <v>33</v>
      </c>
      <c r="DZ1057" s="138">
        <v>32</v>
      </c>
      <c r="EA1057" s="138">
        <v>1</v>
      </c>
      <c r="EB1057" s="138"/>
      <c r="EC1057" s="138"/>
      <c r="ED1057" s="138"/>
      <c r="EE1057" s="138"/>
      <c r="EF1057" s="138"/>
      <c r="EG1057" s="138"/>
      <c r="EH1057" s="138"/>
      <c r="EI1057" s="138"/>
      <c r="EJ1057" s="138"/>
      <c r="EK1057" s="138"/>
      <c r="EL1057" s="138"/>
      <c r="EM1057" s="138"/>
      <c r="EN1057" s="138"/>
      <c r="EO1057" s="138"/>
      <c r="EP1057" s="138"/>
      <c r="EQ1057" s="138"/>
      <c r="ER1057" s="138"/>
      <c r="ES1057" s="138"/>
      <c r="ET1057" s="138">
        <v>220</v>
      </c>
      <c r="EU1057" s="138">
        <v>344</v>
      </c>
      <c r="EV1057" s="138">
        <v>401</v>
      </c>
      <c r="EW1057" s="138">
        <v>3083</v>
      </c>
      <c r="EX1057" s="138">
        <v>2302</v>
      </c>
      <c r="EY1057" s="138">
        <v>49</v>
      </c>
      <c r="EZ1057" s="138">
        <v>26</v>
      </c>
      <c r="FA1057" s="138">
        <v>132</v>
      </c>
      <c r="FB1057" s="138">
        <v>378</v>
      </c>
      <c r="FC1057" s="138">
        <v>1007</v>
      </c>
      <c r="FD1057" s="138">
        <v>856</v>
      </c>
      <c r="FE1057" s="138">
        <v>10</v>
      </c>
      <c r="FF1057" s="138"/>
      <c r="FG1057" s="138"/>
      <c r="FH1057" s="138"/>
      <c r="FI1057" s="138"/>
      <c r="FJ1057" s="138"/>
      <c r="FK1057" s="138"/>
      <c r="FL1057" s="86">
        <f t="shared" si="813"/>
        <v>6068.5999999999985</v>
      </c>
      <c r="FM1057" s="138">
        <v>293</v>
      </c>
      <c r="FN1057" s="138">
        <v>56</v>
      </c>
      <c r="FO1057" s="138">
        <v>23440</v>
      </c>
      <c r="FP1057" s="138">
        <v>67200000</v>
      </c>
      <c r="FQ1057" s="142">
        <v>0.78092385697934297</v>
      </c>
      <c r="FR1057" s="142">
        <v>0.7276641088564314</v>
      </c>
      <c r="FS1057" s="142">
        <v>1.8013251934241112</v>
      </c>
      <c r="FT1057" s="138" t="s">
        <v>1325</v>
      </c>
      <c r="FU1057" s="138" t="s">
        <v>1326</v>
      </c>
      <c r="FV1057" s="138" t="s">
        <v>1327</v>
      </c>
      <c r="FW1057" s="138" t="s">
        <v>1328</v>
      </c>
      <c r="FX1057" s="138" t="s">
        <v>1329</v>
      </c>
      <c r="FY1057" s="138" t="s">
        <v>1330</v>
      </c>
      <c r="FZ1057" s="138" t="s">
        <v>1322</v>
      </c>
      <c r="GA1057" s="138" t="s">
        <v>1331</v>
      </c>
      <c r="GB1057" s="138"/>
      <c r="GC1057" s="143"/>
      <c r="GD1057" s="143"/>
      <c r="GE1057" s="143"/>
      <c r="GF1057" s="143"/>
      <c r="GG1057" s="143"/>
      <c r="GH1057" s="143"/>
      <c r="GI1057" s="143"/>
      <c r="GJ1057" s="143"/>
    </row>
    <row r="1058" spans="1:192" hidden="1" x14ac:dyDescent="0.25">
      <c r="A1058" s="144" t="s">
        <v>866</v>
      </c>
      <c r="B1058" s="144" t="s">
        <v>866</v>
      </c>
      <c r="C1058" s="144" t="s">
        <v>866</v>
      </c>
      <c r="D1058" s="133">
        <v>29.179533595996165</v>
      </c>
      <c r="E1058" s="133">
        <v>38.944455425973516</v>
      </c>
      <c r="F1058" s="133">
        <v>50.529868906507581</v>
      </c>
      <c r="G1058" s="136">
        <v>1110</v>
      </c>
      <c r="H1058" s="136">
        <v>3414</v>
      </c>
      <c r="I1058" s="136">
        <v>6638</v>
      </c>
      <c r="J1058" s="136">
        <v>11162</v>
      </c>
      <c r="K1058" s="136">
        <v>1279</v>
      </c>
      <c r="L1058" s="136">
        <v>3537</v>
      </c>
      <c r="M1058" s="136">
        <v>7648</v>
      </c>
      <c r="N1058" s="136">
        <v>12464</v>
      </c>
      <c r="O1058" s="136">
        <v>300</v>
      </c>
      <c r="P1058" s="138">
        <v>1940</v>
      </c>
      <c r="Q1058" s="136">
        <v>-3078</v>
      </c>
      <c r="R1058" s="95">
        <f t="shared" si="814"/>
        <v>0.11664576240817058</v>
      </c>
      <c r="S1058" s="136">
        <v>9743</v>
      </c>
      <c r="T1058" s="136">
        <v>12732</v>
      </c>
      <c r="U1058" s="136">
        <v>9889</v>
      </c>
      <c r="V1058" s="136">
        <v>12958</v>
      </c>
      <c r="W1058" s="136">
        <v>22621</v>
      </c>
      <c r="X1058" s="136">
        <v>32364</v>
      </c>
      <c r="Y1058" s="137">
        <f t="shared" si="815"/>
        <v>13.127373498922305</v>
      </c>
      <c r="Z1058" s="137">
        <f t="shared" si="816"/>
        <v>27.780395852968898</v>
      </c>
      <c r="AA1058" s="137">
        <f t="shared" si="817"/>
        <v>60.754373546364647</v>
      </c>
      <c r="AB1058" s="137">
        <f t="shared" si="818"/>
        <v>42.195305247336549</v>
      </c>
      <c r="AC1058" s="137">
        <f t="shared" si="819"/>
        <v>33.444568038561364</v>
      </c>
      <c r="AD1058" s="138">
        <v>13209</v>
      </c>
      <c r="AE1058" s="138">
        <v>3934</v>
      </c>
      <c r="AF1058" s="126">
        <v>13324</v>
      </c>
      <c r="AG1058" s="126">
        <v>10566</v>
      </c>
      <c r="AH1058" s="126">
        <v>13281</v>
      </c>
      <c r="AI1058" s="126">
        <v>9978</v>
      </c>
      <c r="AJ1058" s="126">
        <v>3161</v>
      </c>
      <c r="AK1058" s="126">
        <v>3112</v>
      </c>
      <c r="AL1058" s="136">
        <v>260</v>
      </c>
      <c r="AM1058" s="136">
        <v>674</v>
      </c>
      <c r="AN1058" s="136">
        <v>1492</v>
      </c>
      <c r="AO1058" s="136">
        <v>4331</v>
      </c>
      <c r="AP1058" s="136">
        <v>8249</v>
      </c>
      <c r="AQ1058" s="136">
        <v>418</v>
      </c>
      <c r="AR1058" s="77">
        <f t="shared" si="805"/>
        <v>14490</v>
      </c>
      <c r="AS1058" s="138">
        <v>2400</v>
      </c>
      <c r="AT1058" s="138">
        <v>206</v>
      </c>
      <c r="AU1058" s="138">
        <v>689</v>
      </c>
      <c r="AV1058" s="138">
        <v>35.737511084835944</v>
      </c>
      <c r="AW1058" s="138">
        <v>45.555364511691884</v>
      </c>
      <c r="AX1058" s="138">
        <v>62.808177991581481</v>
      </c>
      <c r="AY1058" s="141">
        <v>14.120764717016845</v>
      </c>
      <c r="AZ1058" s="141">
        <v>32.598223694114104</v>
      </c>
      <c r="BA1058" s="141">
        <v>69.604932633021235</v>
      </c>
      <c r="BB1058" s="141">
        <v>50.99723725542141</v>
      </c>
      <c r="BC1058" s="141">
        <v>40.463381005163697</v>
      </c>
      <c r="BD1058" s="82">
        <f t="shared" si="806"/>
        <v>3995</v>
      </c>
      <c r="BE1058" s="138">
        <v>280</v>
      </c>
      <c r="BF1058" s="138">
        <v>924</v>
      </c>
      <c r="BG1058" s="138">
        <v>1383</v>
      </c>
      <c r="BH1058" s="138">
        <v>4382</v>
      </c>
      <c r="BI1058" s="138">
        <v>8697</v>
      </c>
      <c r="BJ1058" s="138">
        <v>760</v>
      </c>
      <c r="BK1058" s="77">
        <f t="shared" si="807"/>
        <v>15222</v>
      </c>
      <c r="BL1058" s="138">
        <v>195</v>
      </c>
      <c r="BM1058" s="138">
        <v>421</v>
      </c>
      <c r="BN1058" s="138">
        <v>634</v>
      </c>
      <c r="BO1058" s="138">
        <v>748</v>
      </c>
      <c r="BP1058" s="138">
        <v>2987</v>
      </c>
      <c r="BQ1058" s="138">
        <v>7586</v>
      </c>
      <c r="BR1058" s="138">
        <v>716</v>
      </c>
      <c r="BS1058" s="77">
        <f t="shared" si="808"/>
        <v>12037</v>
      </c>
      <c r="BT1058" s="138">
        <v>36</v>
      </c>
      <c r="BU1058" s="138">
        <v>167</v>
      </c>
      <c r="BV1058" s="138">
        <v>135</v>
      </c>
      <c r="BW1058" s="138">
        <v>348</v>
      </c>
      <c r="BX1058" s="138">
        <v>636</v>
      </c>
      <c r="BY1058" s="138">
        <v>627</v>
      </c>
      <c r="BZ1058" s="138">
        <v>38</v>
      </c>
      <c r="CA1058" s="77">
        <f t="shared" si="809"/>
        <v>1649</v>
      </c>
      <c r="CB1058" s="138">
        <v>26</v>
      </c>
      <c r="CC1058" s="138">
        <v>77</v>
      </c>
      <c r="CD1058" s="138">
        <v>67</v>
      </c>
      <c r="CE1058" s="138">
        <v>284</v>
      </c>
      <c r="CF1058" s="138">
        <v>300</v>
      </c>
      <c r="CG1058" s="138">
        <v>170</v>
      </c>
      <c r="CH1058" s="138">
        <v>4</v>
      </c>
      <c r="CI1058" s="77">
        <f t="shared" si="810"/>
        <v>758</v>
      </c>
      <c r="CJ1058" s="138"/>
      <c r="CK1058" s="138"/>
      <c r="CL1058" s="138"/>
      <c r="CM1058" s="138"/>
      <c r="CN1058" s="138"/>
      <c r="CO1058" s="138"/>
      <c r="CP1058" s="77">
        <f t="shared" si="811"/>
        <v>0</v>
      </c>
      <c r="CQ1058" s="138">
        <v>23</v>
      </c>
      <c r="CR1058" s="138">
        <v>9</v>
      </c>
      <c r="CS1058" s="138">
        <v>88</v>
      </c>
      <c r="CT1058" s="138">
        <v>3</v>
      </c>
      <c r="CU1058" s="138">
        <v>459</v>
      </c>
      <c r="CV1058" s="138">
        <v>314</v>
      </c>
      <c r="CW1058" s="138">
        <v>2</v>
      </c>
      <c r="CX1058" s="77">
        <f t="shared" si="812"/>
        <v>778</v>
      </c>
      <c r="CY1058" s="138">
        <v>23</v>
      </c>
      <c r="CZ1058" s="138">
        <v>88</v>
      </c>
      <c r="DA1058" s="138">
        <v>3</v>
      </c>
      <c r="DB1058" s="138">
        <v>459</v>
      </c>
      <c r="DC1058" s="138">
        <v>314</v>
      </c>
      <c r="DD1058" s="138">
        <v>2</v>
      </c>
      <c r="DE1058" s="138"/>
      <c r="DF1058" s="138"/>
      <c r="DG1058" s="138"/>
      <c r="DH1058" s="138"/>
      <c r="DI1058" s="138"/>
      <c r="DJ1058" s="138"/>
      <c r="DK1058" s="138"/>
      <c r="DL1058" s="138"/>
      <c r="DM1058" s="138"/>
      <c r="DN1058" s="138"/>
      <c r="DO1058" s="138"/>
      <c r="DP1058" s="138">
        <v>5</v>
      </c>
      <c r="DQ1058" s="138">
        <v>11</v>
      </c>
      <c r="DR1058" s="138">
        <v>41</v>
      </c>
      <c r="DS1058" s="138">
        <v>64</v>
      </c>
      <c r="DT1058" s="138">
        <v>52</v>
      </c>
      <c r="DU1058" s="138">
        <v>4</v>
      </c>
      <c r="DV1058" s="138">
        <v>6</v>
      </c>
      <c r="DW1058" s="138">
        <v>17</v>
      </c>
      <c r="DX1058" s="138">
        <v>10</v>
      </c>
      <c r="DY1058" s="138">
        <v>65</v>
      </c>
      <c r="DZ1058" s="138">
        <v>137</v>
      </c>
      <c r="EA1058" s="138">
        <v>9</v>
      </c>
      <c r="EB1058" s="138">
        <v>30</v>
      </c>
      <c r="EC1058" s="138">
        <v>118</v>
      </c>
      <c r="ED1058" s="138">
        <v>338</v>
      </c>
      <c r="EE1058" s="138">
        <v>571</v>
      </c>
      <c r="EF1058" s="138">
        <v>490</v>
      </c>
      <c r="EG1058" s="138">
        <v>29</v>
      </c>
      <c r="EH1058" s="138">
        <v>4</v>
      </c>
      <c r="EI1058" s="138">
        <v>2</v>
      </c>
      <c r="EJ1058" s="138">
        <v>0</v>
      </c>
      <c r="EK1058" s="138">
        <v>4</v>
      </c>
      <c r="EL1058" s="138">
        <v>5</v>
      </c>
      <c r="EM1058" s="138">
        <v>1</v>
      </c>
      <c r="EN1058" s="138"/>
      <c r="EO1058" s="138"/>
      <c r="EP1058" s="138"/>
      <c r="EQ1058" s="138"/>
      <c r="ER1058" s="138"/>
      <c r="ES1058" s="138"/>
      <c r="ET1058" s="138">
        <v>160</v>
      </c>
      <c r="EU1058" s="138">
        <v>387</v>
      </c>
      <c r="EV1058" s="138">
        <v>59</v>
      </c>
      <c r="EW1058" s="138">
        <v>1147</v>
      </c>
      <c r="EX1058" s="138">
        <v>5573</v>
      </c>
      <c r="EY1058" s="138">
        <v>560</v>
      </c>
      <c r="EZ1058" s="138">
        <v>26</v>
      </c>
      <c r="FA1058" s="138">
        <v>234</v>
      </c>
      <c r="FB1058" s="138">
        <v>648</v>
      </c>
      <c r="FC1058" s="138">
        <v>1772</v>
      </c>
      <c r="FD1058" s="138">
        <v>1956</v>
      </c>
      <c r="FE1058" s="138">
        <v>151</v>
      </c>
      <c r="FF1058" s="138"/>
      <c r="FG1058" s="138"/>
      <c r="FH1058" s="138"/>
      <c r="FI1058" s="138"/>
      <c r="FJ1058" s="138"/>
      <c r="FK1058" s="138"/>
      <c r="FL1058" s="86">
        <f t="shared" si="813"/>
        <v>3077.2999999999993</v>
      </c>
      <c r="FM1058" s="138">
        <v>316</v>
      </c>
      <c r="FN1058" s="138">
        <v>58</v>
      </c>
      <c r="FO1058" s="138">
        <v>25280</v>
      </c>
      <c r="FP1058" s="138">
        <v>69600000</v>
      </c>
      <c r="FQ1058" s="142">
        <v>0.38670417304805144</v>
      </c>
      <c r="FR1058" s="142">
        <v>0.3094864646999132</v>
      </c>
      <c r="FS1058" s="142">
        <v>0.37750075627164426</v>
      </c>
      <c r="FT1058" s="138" t="s">
        <v>1324</v>
      </c>
      <c r="FU1058" s="138" t="s">
        <v>1389</v>
      </c>
      <c r="FV1058" s="138" t="s">
        <v>1380</v>
      </c>
      <c r="FW1058" s="138" t="s">
        <v>1347</v>
      </c>
      <c r="FX1058" s="138" t="s">
        <v>1373</v>
      </c>
      <c r="FY1058" s="138" t="s">
        <v>1352</v>
      </c>
      <c r="FZ1058" s="138" t="s">
        <v>1380</v>
      </c>
      <c r="GA1058" s="138" t="s">
        <v>1361</v>
      </c>
      <c r="GB1058" s="138"/>
      <c r="GC1058" s="143"/>
      <c r="GD1058" s="143"/>
      <c r="GE1058" s="143"/>
      <c r="GF1058" s="143"/>
      <c r="GG1058" s="143"/>
      <c r="GH1058" s="143"/>
      <c r="GI1058" s="143"/>
      <c r="GJ1058" s="143"/>
    </row>
    <row r="1059" spans="1:192" hidden="1" x14ac:dyDescent="0.25">
      <c r="A1059" s="144" t="s">
        <v>877</v>
      </c>
      <c r="B1059" s="144" t="s">
        <v>877</v>
      </c>
      <c r="C1059" s="144" t="s">
        <v>877</v>
      </c>
      <c r="D1059" s="133">
        <v>30.266199091416272</v>
      </c>
      <c r="E1059" s="133">
        <v>40.211734090371422</v>
      </c>
      <c r="F1059" s="133">
        <v>46.135913276605663</v>
      </c>
      <c r="G1059" s="136">
        <v>796</v>
      </c>
      <c r="H1059" s="136">
        <v>2841</v>
      </c>
      <c r="I1059" s="136">
        <v>4096</v>
      </c>
      <c r="J1059" s="136">
        <v>7733</v>
      </c>
      <c r="K1059" s="136">
        <v>1678</v>
      </c>
      <c r="L1059" s="136">
        <v>4060</v>
      </c>
      <c r="M1059" s="136">
        <v>5148</v>
      </c>
      <c r="N1059" s="136">
        <v>10886</v>
      </c>
      <c r="O1059" s="136">
        <v>401</v>
      </c>
      <c r="P1059" s="138">
        <v>1083</v>
      </c>
      <c r="Q1059" s="136">
        <v>3153</v>
      </c>
      <c r="R1059" s="95">
        <f t="shared" si="814"/>
        <v>0.40773309194361829</v>
      </c>
      <c r="S1059" s="136">
        <v>6085</v>
      </c>
      <c r="T1059" s="136">
        <v>8092</v>
      </c>
      <c r="U1059" s="136">
        <v>6250</v>
      </c>
      <c r="V1059" s="136">
        <v>8258</v>
      </c>
      <c r="W1059" s="136">
        <v>14342</v>
      </c>
      <c r="X1059" s="136">
        <v>20427</v>
      </c>
      <c r="Y1059" s="137">
        <f t="shared" si="815"/>
        <v>27.576006573541495</v>
      </c>
      <c r="Z1059" s="137">
        <f t="shared" si="816"/>
        <v>50.173010380622841</v>
      </c>
      <c r="AA1059" s="137">
        <f t="shared" si="817"/>
        <v>71.456000000000003</v>
      </c>
      <c r="AB1059" s="137">
        <f t="shared" si="818"/>
        <v>59.44777576349184</v>
      </c>
      <c r="AC1059" s="137">
        <f t="shared" si="819"/>
        <v>49.953492926029277</v>
      </c>
      <c r="AD1059" s="138">
        <v>5816</v>
      </c>
      <c r="AE1059" s="138">
        <v>1784</v>
      </c>
      <c r="AF1059" s="126">
        <v>7763</v>
      </c>
      <c r="AG1059" s="126">
        <v>5936</v>
      </c>
      <c r="AH1059" s="126">
        <v>7768</v>
      </c>
      <c r="AI1059" s="126">
        <v>5999</v>
      </c>
      <c r="AJ1059" s="126">
        <v>2001</v>
      </c>
      <c r="AK1059" s="126">
        <v>1851</v>
      </c>
      <c r="AL1059" s="136">
        <v>342</v>
      </c>
      <c r="AM1059" s="136">
        <v>507</v>
      </c>
      <c r="AN1059" s="136">
        <v>1429</v>
      </c>
      <c r="AO1059" s="136">
        <v>4073</v>
      </c>
      <c r="AP1059" s="136">
        <v>5131</v>
      </c>
      <c r="AQ1059" s="136">
        <v>299</v>
      </c>
      <c r="AR1059" s="77">
        <f t="shared" si="805"/>
        <v>10932</v>
      </c>
      <c r="AS1059" s="138">
        <v>1342</v>
      </c>
      <c r="AT1059" s="138">
        <v>293</v>
      </c>
      <c r="AU1059" s="138">
        <v>676</v>
      </c>
      <c r="AV1059" s="138">
        <v>48.643165102713667</v>
      </c>
      <c r="AW1059" s="138">
        <v>59.227810436170984</v>
      </c>
      <c r="AX1059" s="138">
        <v>68.144690781796967</v>
      </c>
      <c r="AY1059" s="141">
        <v>24.073450134770891</v>
      </c>
      <c r="AZ1059" s="141">
        <v>52.352185089974292</v>
      </c>
      <c r="BA1059" s="141">
        <v>75.842347382817351</v>
      </c>
      <c r="BB1059" s="141">
        <v>64.292485622195542</v>
      </c>
      <c r="BC1059" s="141">
        <v>53.320465094903255</v>
      </c>
      <c r="BD1059" s="82">
        <f t="shared" si="806"/>
        <v>1900</v>
      </c>
      <c r="BE1059" s="138">
        <v>344</v>
      </c>
      <c r="BF1059" s="138">
        <v>611</v>
      </c>
      <c r="BG1059" s="138">
        <v>1231</v>
      </c>
      <c r="BH1059" s="138">
        <v>3732</v>
      </c>
      <c r="BI1059" s="138">
        <v>5315</v>
      </c>
      <c r="BJ1059" s="138">
        <v>441</v>
      </c>
      <c r="BK1059" s="77">
        <f t="shared" si="807"/>
        <v>10719</v>
      </c>
      <c r="BL1059" s="138">
        <v>310</v>
      </c>
      <c r="BM1059" s="138">
        <v>415</v>
      </c>
      <c r="BN1059" s="138">
        <v>528</v>
      </c>
      <c r="BO1059" s="138">
        <v>1074</v>
      </c>
      <c r="BP1059" s="138">
        <v>3373</v>
      </c>
      <c r="BQ1059" s="138">
        <v>4995</v>
      </c>
      <c r="BR1059" s="138">
        <v>412</v>
      </c>
      <c r="BS1059" s="77">
        <f t="shared" si="808"/>
        <v>9854</v>
      </c>
      <c r="BT1059" s="138">
        <v>11</v>
      </c>
      <c r="BU1059" s="138">
        <v>44</v>
      </c>
      <c r="BV1059" s="138">
        <v>39</v>
      </c>
      <c r="BW1059" s="138">
        <v>81</v>
      </c>
      <c r="BX1059" s="138">
        <v>187</v>
      </c>
      <c r="BY1059" s="138">
        <v>214</v>
      </c>
      <c r="BZ1059" s="138">
        <v>24</v>
      </c>
      <c r="CA1059" s="77">
        <f t="shared" si="809"/>
        <v>506</v>
      </c>
      <c r="CB1059" s="138">
        <v>10</v>
      </c>
      <c r="CC1059" s="138">
        <v>27</v>
      </c>
      <c r="CD1059" s="138">
        <v>23</v>
      </c>
      <c r="CE1059" s="138">
        <v>76</v>
      </c>
      <c r="CF1059" s="138">
        <v>66</v>
      </c>
      <c r="CG1059" s="138">
        <v>40</v>
      </c>
      <c r="CH1059" s="138">
        <v>3</v>
      </c>
      <c r="CI1059" s="77">
        <f t="shared" si="810"/>
        <v>185</v>
      </c>
      <c r="CJ1059" s="138"/>
      <c r="CK1059" s="138"/>
      <c r="CL1059" s="138"/>
      <c r="CM1059" s="138"/>
      <c r="CN1059" s="138"/>
      <c r="CO1059" s="138"/>
      <c r="CP1059" s="77">
        <f t="shared" si="811"/>
        <v>0</v>
      </c>
      <c r="CQ1059" s="138">
        <v>13</v>
      </c>
      <c r="CR1059" s="138">
        <v>21</v>
      </c>
      <c r="CS1059" s="138">
        <v>21</v>
      </c>
      <c r="CT1059" s="138">
        <v>0</v>
      </c>
      <c r="CU1059" s="138">
        <v>106</v>
      </c>
      <c r="CV1059" s="138">
        <v>66</v>
      </c>
      <c r="CW1059" s="138">
        <v>2</v>
      </c>
      <c r="CX1059" s="77">
        <f t="shared" si="812"/>
        <v>174</v>
      </c>
      <c r="CY1059" s="138">
        <v>13</v>
      </c>
      <c r="CZ1059" s="138">
        <v>21</v>
      </c>
      <c r="DA1059" s="138">
        <v>0</v>
      </c>
      <c r="DB1059" s="138">
        <v>106</v>
      </c>
      <c r="DC1059" s="138">
        <v>66</v>
      </c>
      <c r="DD1059" s="138">
        <v>2</v>
      </c>
      <c r="DE1059" s="138"/>
      <c r="DF1059" s="138"/>
      <c r="DG1059" s="138"/>
      <c r="DH1059" s="138"/>
      <c r="DI1059" s="138"/>
      <c r="DJ1059" s="138"/>
      <c r="DK1059" s="138"/>
      <c r="DL1059" s="138"/>
      <c r="DM1059" s="138"/>
      <c r="DN1059" s="138"/>
      <c r="DO1059" s="138"/>
      <c r="DP1059" s="138">
        <v>4</v>
      </c>
      <c r="DQ1059" s="138">
        <v>5</v>
      </c>
      <c r="DR1059" s="138">
        <v>11</v>
      </c>
      <c r="DS1059" s="138">
        <v>50</v>
      </c>
      <c r="DT1059" s="138">
        <v>39</v>
      </c>
      <c r="DU1059" s="138">
        <v>1</v>
      </c>
      <c r="DV1059" s="138">
        <v>3</v>
      </c>
      <c r="DW1059" s="138">
        <v>5</v>
      </c>
      <c r="DX1059" s="138">
        <v>5</v>
      </c>
      <c r="DY1059" s="138">
        <v>19</v>
      </c>
      <c r="DZ1059" s="138">
        <v>29</v>
      </c>
      <c r="EA1059" s="138">
        <v>2</v>
      </c>
      <c r="EB1059" s="138">
        <v>8</v>
      </c>
      <c r="EC1059" s="138">
        <v>34</v>
      </c>
      <c r="ED1059" s="138">
        <v>76</v>
      </c>
      <c r="EE1059" s="138">
        <v>168</v>
      </c>
      <c r="EF1059" s="138">
        <v>185</v>
      </c>
      <c r="EG1059" s="138">
        <v>22</v>
      </c>
      <c r="EH1059" s="138">
        <v>2</v>
      </c>
      <c r="EI1059" s="138">
        <v>3</v>
      </c>
      <c r="EJ1059" s="138">
        <v>3</v>
      </c>
      <c r="EK1059" s="138">
        <v>9</v>
      </c>
      <c r="EL1059" s="138">
        <v>16</v>
      </c>
      <c r="EM1059" s="138">
        <v>2</v>
      </c>
      <c r="EN1059" s="138"/>
      <c r="EO1059" s="138"/>
      <c r="EP1059" s="138"/>
      <c r="EQ1059" s="138"/>
      <c r="ER1059" s="138"/>
      <c r="ES1059" s="138"/>
      <c r="ET1059" s="138">
        <v>283</v>
      </c>
      <c r="EU1059" s="138">
        <v>408</v>
      </c>
      <c r="EV1059" s="138">
        <v>614</v>
      </c>
      <c r="EW1059" s="138">
        <v>2519</v>
      </c>
      <c r="EX1059" s="138">
        <v>4058</v>
      </c>
      <c r="EY1059" s="138">
        <v>318</v>
      </c>
      <c r="EZ1059" s="138">
        <v>21</v>
      </c>
      <c r="FA1059" s="138">
        <v>112</v>
      </c>
      <c r="FB1059" s="138">
        <v>446</v>
      </c>
      <c r="FC1059" s="138">
        <v>795</v>
      </c>
      <c r="FD1059" s="138">
        <v>882</v>
      </c>
      <c r="FE1059" s="138">
        <v>91</v>
      </c>
      <c r="FF1059" s="138"/>
      <c r="FG1059" s="138"/>
      <c r="FH1059" s="138"/>
      <c r="FI1059" s="138"/>
      <c r="FJ1059" s="138"/>
      <c r="FK1059" s="138"/>
      <c r="FL1059" s="86">
        <f t="shared" si="813"/>
        <v>0</v>
      </c>
      <c r="FM1059" s="138">
        <v>74</v>
      </c>
      <c r="FN1059" s="138">
        <v>11</v>
      </c>
      <c r="FO1059" s="138">
        <v>5920</v>
      </c>
      <c r="FP1059" s="138">
        <v>13200000</v>
      </c>
      <c r="FQ1059" s="142">
        <v>0.76171659129888403</v>
      </c>
      <c r="FR1059" s="142">
        <v>0.59884887027516143</v>
      </c>
      <c r="FS1059" s="142">
        <v>0.64388958614752423</v>
      </c>
      <c r="FT1059" s="138" t="s">
        <v>1346</v>
      </c>
      <c r="FU1059" s="138" t="s">
        <v>1346</v>
      </c>
      <c r="FV1059" s="138" t="s">
        <v>1375</v>
      </c>
      <c r="FW1059" s="138" t="s">
        <v>1327</v>
      </c>
      <c r="FX1059" s="138" t="s">
        <v>1326</v>
      </c>
      <c r="FY1059" s="138" t="s">
        <v>1320</v>
      </c>
      <c r="FZ1059" s="138" t="s">
        <v>1325</v>
      </c>
      <c r="GA1059" s="138" t="s">
        <v>1326</v>
      </c>
      <c r="GB1059" s="138"/>
      <c r="GC1059" s="143"/>
      <c r="GD1059" s="143"/>
      <c r="GE1059" s="143"/>
      <c r="GF1059" s="143"/>
      <c r="GG1059" s="143"/>
      <c r="GH1059" s="143"/>
      <c r="GI1059" s="143"/>
      <c r="GJ1059" s="143"/>
    </row>
    <row r="1060" spans="1:192" hidden="1" x14ac:dyDescent="0.25">
      <c r="A1060" s="144" t="s">
        <v>887</v>
      </c>
      <c r="B1060" s="144" t="s">
        <v>887</v>
      </c>
      <c r="C1060" s="144" t="s">
        <v>887</v>
      </c>
      <c r="D1060" s="133">
        <v>35.830327790367363</v>
      </c>
      <c r="E1060" s="133">
        <v>47.277462121212125</v>
      </c>
      <c r="F1060" s="133">
        <v>51.591146575472592</v>
      </c>
      <c r="G1060" s="136">
        <v>1241</v>
      </c>
      <c r="H1060" s="136">
        <v>4554</v>
      </c>
      <c r="I1060" s="136">
        <v>5533</v>
      </c>
      <c r="J1060" s="136">
        <v>11328</v>
      </c>
      <c r="K1060" s="136">
        <v>1266</v>
      </c>
      <c r="L1060" s="136">
        <v>4224</v>
      </c>
      <c r="M1060" s="136">
        <v>6416</v>
      </c>
      <c r="N1060" s="136">
        <v>11906</v>
      </c>
      <c r="O1060" s="136">
        <v>429</v>
      </c>
      <c r="P1060" s="138">
        <v>1402</v>
      </c>
      <c r="Q1060" s="136">
        <v>578</v>
      </c>
      <c r="R1060" s="95">
        <f t="shared" si="814"/>
        <v>5.1024011299435026E-2</v>
      </c>
      <c r="S1060" s="136">
        <v>7609</v>
      </c>
      <c r="T1060" s="136">
        <v>10250</v>
      </c>
      <c r="U1060" s="136">
        <v>7956</v>
      </c>
      <c r="V1060" s="136">
        <v>10324</v>
      </c>
      <c r="W1060" s="136">
        <v>18206</v>
      </c>
      <c r="X1060" s="136">
        <v>25815</v>
      </c>
      <c r="Y1060" s="137">
        <f t="shared" si="815"/>
        <v>16.638191615192536</v>
      </c>
      <c r="Z1060" s="137">
        <f t="shared" si="816"/>
        <v>41.209756097560977</v>
      </c>
      <c r="AA1060" s="137">
        <f t="shared" si="817"/>
        <v>68.413775766716938</v>
      </c>
      <c r="AB1060" s="137">
        <f t="shared" si="818"/>
        <v>53.097879819839612</v>
      </c>
      <c r="AC1060" s="137">
        <f t="shared" si="819"/>
        <v>42.351346116598876</v>
      </c>
      <c r="AD1060" s="138">
        <v>8539</v>
      </c>
      <c r="AE1060" s="138">
        <v>2513</v>
      </c>
      <c r="AF1060" s="126">
        <v>9963</v>
      </c>
      <c r="AG1060" s="126">
        <v>7620</v>
      </c>
      <c r="AH1060" s="126">
        <v>9988</v>
      </c>
      <c r="AI1060" s="126">
        <v>7967</v>
      </c>
      <c r="AJ1060" s="126">
        <v>2379</v>
      </c>
      <c r="AK1060" s="126">
        <v>2589</v>
      </c>
      <c r="AL1060" s="136">
        <v>293</v>
      </c>
      <c r="AM1060" s="136">
        <v>576</v>
      </c>
      <c r="AN1060" s="136">
        <v>1251</v>
      </c>
      <c r="AO1060" s="136">
        <v>4666</v>
      </c>
      <c r="AP1060" s="136">
        <v>6610</v>
      </c>
      <c r="AQ1060" s="136">
        <v>307</v>
      </c>
      <c r="AR1060" s="77">
        <f t="shared" si="805"/>
        <v>12834</v>
      </c>
      <c r="AS1060" s="138">
        <v>1607</v>
      </c>
      <c r="AT1060" s="138">
        <v>288</v>
      </c>
      <c r="AU1060" s="138">
        <v>797</v>
      </c>
      <c r="AV1060" s="138">
        <v>43.86403594452041</v>
      </c>
      <c r="AW1060" s="138">
        <v>55.474614914085528</v>
      </c>
      <c r="AX1060" s="138">
        <v>66.716924236713155</v>
      </c>
      <c r="AY1060" s="141">
        <v>16.434576983709931</v>
      </c>
      <c r="AZ1060" s="141">
        <v>46.54828411811652</v>
      </c>
      <c r="BA1060" s="141">
        <v>74.082988350823143</v>
      </c>
      <c r="BB1060" s="141">
        <v>60.560482092989076</v>
      </c>
      <c r="BC1060" s="141">
        <v>48.574385326339083</v>
      </c>
      <c r="BD1060" s="82">
        <f t="shared" si="806"/>
        <v>2651</v>
      </c>
      <c r="BE1060" s="138">
        <v>300</v>
      </c>
      <c r="BF1060" s="138">
        <v>746</v>
      </c>
      <c r="BG1060" s="138">
        <v>1157</v>
      </c>
      <c r="BH1060" s="138">
        <v>4479</v>
      </c>
      <c r="BI1060" s="138">
        <v>7091</v>
      </c>
      <c r="BJ1060" s="138">
        <v>502</v>
      </c>
      <c r="BK1060" s="77">
        <f t="shared" si="807"/>
        <v>13229</v>
      </c>
      <c r="BL1060" s="138">
        <v>255</v>
      </c>
      <c r="BM1060" s="138">
        <v>450</v>
      </c>
      <c r="BN1060" s="138">
        <v>615</v>
      </c>
      <c r="BO1060" s="138">
        <v>918</v>
      </c>
      <c r="BP1060" s="138">
        <v>3857</v>
      </c>
      <c r="BQ1060" s="138">
        <v>6441</v>
      </c>
      <c r="BR1060" s="138">
        <v>471</v>
      </c>
      <c r="BS1060" s="77">
        <f t="shared" si="808"/>
        <v>11687</v>
      </c>
      <c r="BT1060" s="138">
        <v>17</v>
      </c>
      <c r="BU1060" s="138">
        <v>60</v>
      </c>
      <c r="BV1060" s="138">
        <v>49</v>
      </c>
      <c r="BW1060" s="138">
        <v>91</v>
      </c>
      <c r="BX1060" s="138">
        <v>236</v>
      </c>
      <c r="BY1060" s="138">
        <v>286</v>
      </c>
      <c r="BZ1060" s="138">
        <v>19</v>
      </c>
      <c r="CA1060" s="77">
        <f t="shared" si="809"/>
        <v>632</v>
      </c>
      <c r="CB1060" s="138">
        <v>15</v>
      </c>
      <c r="CC1060" s="138">
        <v>46</v>
      </c>
      <c r="CD1060" s="138">
        <v>50</v>
      </c>
      <c r="CE1060" s="138">
        <v>143</v>
      </c>
      <c r="CF1060" s="138">
        <v>203</v>
      </c>
      <c r="CG1060" s="138">
        <v>196</v>
      </c>
      <c r="CH1060" s="138">
        <v>6</v>
      </c>
      <c r="CI1060" s="77">
        <f t="shared" si="810"/>
        <v>548</v>
      </c>
      <c r="CJ1060" s="138"/>
      <c r="CK1060" s="138"/>
      <c r="CL1060" s="138"/>
      <c r="CM1060" s="138"/>
      <c r="CN1060" s="138"/>
      <c r="CO1060" s="138"/>
      <c r="CP1060" s="77">
        <f t="shared" si="811"/>
        <v>0</v>
      </c>
      <c r="CQ1060" s="138">
        <v>13</v>
      </c>
      <c r="CR1060" s="138">
        <v>20</v>
      </c>
      <c r="CS1060" s="138">
        <v>32</v>
      </c>
      <c r="CT1060" s="138">
        <v>5</v>
      </c>
      <c r="CU1060" s="138">
        <v>183</v>
      </c>
      <c r="CV1060" s="138">
        <v>168</v>
      </c>
      <c r="CW1060" s="138">
        <v>6</v>
      </c>
      <c r="CX1060" s="77">
        <f t="shared" si="812"/>
        <v>362</v>
      </c>
      <c r="CY1060" s="138">
        <v>13</v>
      </c>
      <c r="CZ1060" s="138">
        <v>32</v>
      </c>
      <c r="DA1060" s="138">
        <v>5</v>
      </c>
      <c r="DB1060" s="138">
        <v>183</v>
      </c>
      <c r="DC1060" s="138">
        <v>168</v>
      </c>
      <c r="DD1060" s="138">
        <v>6</v>
      </c>
      <c r="DE1060" s="138"/>
      <c r="DF1060" s="138"/>
      <c r="DG1060" s="138"/>
      <c r="DH1060" s="138"/>
      <c r="DI1060" s="138"/>
      <c r="DJ1060" s="138"/>
      <c r="DK1060" s="138"/>
      <c r="DL1060" s="138"/>
      <c r="DM1060" s="138"/>
      <c r="DN1060" s="138"/>
      <c r="DO1060" s="138"/>
      <c r="DP1060" s="138">
        <v>3</v>
      </c>
      <c r="DQ1060" s="138">
        <v>13</v>
      </c>
      <c r="DR1060" s="138">
        <v>42</v>
      </c>
      <c r="DS1060" s="138">
        <v>81</v>
      </c>
      <c r="DT1060" s="138">
        <v>90</v>
      </c>
      <c r="DU1060" s="138">
        <v>7</v>
      </c>
      <c r="DV1060" s="138">
        <v>6</v>
      </c>
      <c r="DW1060" s="138">
        <v>13</v>
      </c>
      <c r="DX1060" s="138">
        <v>9</v>
      </c>
      <c r="DY1060" s="138">
        <v>54</v>
      </c>
      <c r="DZ1060" s="138">
        <v>147</v>
      </c>
      <c r="EA1060" s="138">
        <v>9</v>
      </c>
      <c r="EB1060" s="138">
        <v>11</v>
      </c>
      <c r="EC1060" s="138">
        <v>36</v>
      </c>
      <c r="ED1060" s="138">
        <v>82</v>
      </c>
      <c r="EE1060" s="138">
        <v>182</v>
      </c>
      <c r="EF1060" s="138">
        <v>139</v>
      </c>
      <c r="EG1060" s="138">
        <v>10</v>
      </c>
      <c r="EH1060" s="138">
        <v>3</v>
      </c>
      <c r="EI1060" s="138">
        <v>2</v>
      </c>
      <c r="EJ1060" s="138">
        <v>3</v>
      </c>
      <c r="EK1060" s="138">
        <v>16</v>
      </c>
      <c r="EL1060" s="138">
        <v>36</v>
      </c>
      <c r="EM1060" s="138">
        <v>15</v>
      </c>
      <c r="EN1060" s="138"/>
      <c r="EO1060" s="138"/>
      <c r="EP1060" s="138"/>
      <c r="EQ1060" s="138"/>
      <c r="ER1060" s="138"/>
      <c r="ES1060" s="138"/>
      <c r="ET1060" s="138">
        <v>215</v>
      </c>
      <c r="EU1060" s="138">
        <v>380</v>
      </c>
      <c r="EV1060" s="138">
        <v>240</v>
      </c>
      <c r="EW1060" s="138">
        <v>2163</v>
      </c>
      <c r="EX1060" s="138">
        <v>4262</v>
      </c>
      <c r="EY1060" s="138">
        <v>315</v>
      </c>
      <c r="EZ1060" s="138">
        <v>34</v>
      </c>
      <c r="FA1060" s="138">
        <v>220</v>
      </c>
      <c r="FB1060" s="138">
        <v>633</v>
      </c>
      <c r="FC1060" s="138">
        <v>1597</v>
      </c>
      <c r="FD1060" s="138">
        <v>2053</v>
      </c>
      <c r="FE1060" s="138">
        <v>134</v>
      </c>
      <c r="FF1060" s="138"/>
      <c r="FG1060" s="138"/>
      <c r="FH1060" s="138"/>
      <c r="FI1060" s="138"/>
      <c r="FJ1060" s="138"/>
      <c r="FK1060" s="138"/>
      <c r="FL1060" s="86">
        <f t="shared" si="813"/>
        <v>697.5</v>
      </c>
      <c r="FM1060" s="138">
        <v>147</v>
      </c>
      <c r="FN1060" s="138">
        <v>25</v>
      </c>
      <c r="FO1060" s="138">
        <v>11760</v>
      </c>
      <c r="FP1060" s="138">
        <v>30000000</v>
      </c>
      <c r="FQ1060" s="142">
        <v>0.35567794999067343</v>
      </c>
      <c r="FR1060" s="142">
        <v>0.28095882003398015</v>
      </c>
      <c r="FS1060" s="142">
        <v>0.43596320819207374</v>
      </c>
      <c r="FT1060" s="138" t="s">
        <v>1361</v>
      </c>
      <c r="FU1060" s="138" t="s">
        <v>1352</v>
      </c>
      <c r="FV1060" s="138" t="s">
        <v>1352</v>
      </c>
      <c r="FW1060" s="138" t="s">
        <v>1392</v>
      </c>
      <c r="FX1060" s="138" t="s">
        <v>1346</v>
      </c>
      <c r="FY1060" s="138" t="s">
        <v>1392</v>
      </c>
      <c r="FZ1060" s="138" t="s">
        <v>1358</v>
      </c>
      <c r="GA1060" s="138" t="s">
        <v>1358</v>
      </c>
      <c r="GB1060" s="138"/>
      <c r="GC1060" s="143"/>
      <c r="GD1060" s="143"/>
      <c r="GE1060" s="143"/>
      <c r="GF1060" s="143"/>
      <c r="GG1060" s="143"/>
      <c r="GH1060" s="143"/>
      <c r="GI1060" s="143"/>
      <c r="GJ1060" s="143"/>
    </row>
    <row r="1061" spans="1:192" hidden="1" x14ac:dyDescent="0.25">
      <c r="A1061" s="144" t="s">
        <v>905</v>
      </c>
      <c r="B1061" s="144" t="s">
        <v>905</v>
      </c>
      <c r="C1061" s="144" t="s">
        <v>905</v>
      </c>
      <c r="D1061" s="133">
        <v>47.699757869249396</v>
      </c>
      <c r="E1061" s="133">
        <v>59.963658388855237</v>
      </c>
      <c r="F1061" s="133">
        <v>63.125763125763122</v>
      </c>
      <c r="G1061" s="136">
        <v>192</v>
      </c>
      <c r="H1061" s="136">
        <v>473</v>
      </c>
      <c r="I1061" s="136">
        <v>522</v>
      </c>
      <c r="J1061" s="136">
        <v>1187</v>
      </c>
      <c r="K1061" s="136">
        <v>205</v>
      </c>
      <c r="L1061" s="136">
        <v>487</v>
      </c>
      <c r="M1061" s="136">
        <v>541</v>
      </c>
      <c r="N1061" s="136">
        <v>1233</v>
      </c>
      <c r="O1061" s="136">
        <v>31</v>
      </c>
      <c r="P1061" s="138">
        <v>113</v>
      </c>
      <c r="Q1061" s="136">
        <v>46</v>
      </c>
      <c r="R1061" s="95">
        <f t="shared" si="814"/>
        <v>3.8753159224936815E-2</v>
      </c>
      <c r="S1061" s="136">
        <v>705</v>
      </c>
      <c r="T1061" s="136">
        <v>800</v>
      </c>
      <c r="U1061" s="136">
        <v>601</v>
      </c>
      <c r="V1061" s="136">
        <v>792</v>
      </c>
      <c r="W1061" s="136">
        <v>1401</v>
      </c>
      <c r="X1061" s="136">
        <v>2106</v>
      </c>
      <c r="Y1061" s="137">
        <f t="shared" si="815"/>
        <v>29.078014184397162</v>
      </c>
      <c r="Z1061" s="137">
        <f t="shared" si="816"/>
        <v>60.875</v>
      </c>
      <c r="AA1061" s="137">
        <f t="shared" si="817"/>
        <v>76.372712146422629</v>
      </c>
      <c r="AB1061" s="137">
        <f t="shared" si="818"/>
        <v>67.523197715917206</v>
      </c>
      <c r="AC1061" s="137">
        <f t="shared" si="819"/>
        <v>54.653371320037991</v>
      </c>
      <c r="AD1061" s="138">
        <v>455</v>
      </c>
      <c r="AE1061" s="138">
        <v>142</v>
      </c>
      <c r="AF1061" s="126">
        <v>902</v>
      </c>
      <c r="AG1061" s="126">
        <v>767</v>
      </c>
      <c r="AH1061" s="126">
        <v>882</v>
      </c>
      <c r="AI1061" s="126">
        <v>610</v>
      </c>
      <c r="AJ1061" s="126">
        <v>202</v>
      </c>
      <c r="AK1061" s="126">
        <v>170</v>
      </c>
      <c r="AL1061" s="136">
        <v>25</v>
      </c>
      <c r="AM1061" s="136">
        <v>64</v>
      </c>
      <c r="AN1061" s="136">
        <v>171</v>
      </c>
      <c r="AO1061" s="136">
        <v>441</v>
      </c>
      <c r="AP1061" s="136">
        <v>542</v>
      </c>
      <c r="AQ1061" s="136">
        <v>15</v>
      </c>
      <c r="AR1061" s="77">
        <f t="shared" si="805"/>
        <v>1169</v>
      </c>
      <c r="AS1061" s="138">
        <v>128</v>
      </c>
      <c r="AT1061" s="138">
        <v>18</v>
      </c>
      <c r="AU1061" s="138">
        <v>56</v>
      </c>
      <c r="AV1061" s="138">
        <v>47.906120570639672</v>
      </c>
      <c r="AW1061" s="138">
        <v>60.96706377014717</v>
      </c>
      <c r="AX1061" s="138">
        <v>73.208191126279871</v>
      </c>
      <c r="AY1061" s="141">
        <v>22.922252010723859</v>
      </c>
      <c r="AZ1061" s="141">
        <v>52.437574316290124</v>
      </c>
      <c r="BA1061" s="141">
        <v>79.27927927927928</v>
      </c>
      <c r="BB1061" s="141">
        <v>65.32756489493201</v>
      </c>
      <c r="BC1061" s="141">
        <v>51.945854483925544</v>
      </c>
      <c r="BD1061" s="82">
        <f t="shared" si="806"/>
        <v>196</v>
      </c>
      <c r="BE1061" s="138">
        <v>26</v>
      </c>
      <c r="BF1061" s="138">
        <v>77</v>
      </c>
      <c r="BG1061" s="138">
        <v>169</v>
      </c>
      <c r="BH1061" s="138">
        <v>447</v>
      </c>
      <c r="BI1061" s="138">
        <v>569</v>
      </c>
      <c r="BJ1061" s="138">
        <v>22</v>
      </c>
      <c r="BK1061" s="77">
        <f t="shared" si="807"/>
        <v>1207</v>
      </c>
      <c r="BL1061" s="138">
        <v>24</v>
      </c>
      <c r="BM1061" s="138">
        <v>51</v>
      </c>
      <c r="BN1061" s="138">
        <v>64</v>
      </c>
      <c r="BO1061" s="138">
        <v>120</v>
      </c>
      <c r="BP1061" s="138">
        <v>378</v>
      </c>
      <c r="BQ1061" s="138">
        <v>504</v>
      </c>
      <c r="BR1061" s="138">
        <v>22</v>
      </c>
      <c r="BS1061" s="77">
        <f t="shared" si="808"/>
        <v>1024</v>
      </c>
      <c r="BT1061" s="138">
        <v>1</v>
      </c>
      <c r="BU1061" s="138">
        <v>6</v>
      </c>
      <c r="BV1061" s="138">
        <v>6</v>
      </c>
      <c r="BW1061" s="138">
        <v>18</v>
      </c>
      <c r="BX1061" s="138">
        <v>20</v>
      </c>
      <c r="BY1061" s="138">
        <v>30</v>
      </c>
      <c r="BZ1061" s="138">
        <v>0</v>
      </c>
      <c r="CA1061" s="77">
        <f t="shared" si="809"/>
        <v>68</v>
      </c>
      <c r="CB1061" s="138">
        <v>1</v>
      </c>
      <c r="CC1061" s="138">
        <v>7</v>
      </c>
      <c r="CD1061" s="138">
        <v>7</v>
      </c>
      <c r="CE1061" s="138">
        <v>31</v>
      </c>
      <c r="CF1061" s="138">
        <v>49</v>
      </c>
      <c r="CG1061" s="138">
        <v>35</v>
      </c>
      <c r="CH1061" s="138">
        <v>0</v>
      </c>
      <c r="CI1061" s="77">
        <f t="shared" si="810"/>
        <v>115</v>
      </c>
      <c r="CJ1061" s="138"/>
      <c r="CK1061" s="138"/>
      <c r="CL1061" s="138"/>
      <c r="CM1061" s="138"/>
      <c r="CN1061" s="138"/>
      <c r="CO1061" s="138"/>
      <c r="CP1061" s="77">
        <f t="shared" si="811"/>
        <v>0</v>
      </c>
      <c r="CQ1061" s="138">
        <v>0</v>
      </c>
      <c r="CR1061" s="138"/>
      <c r="CS1061" s="138">
        <v>0</v>
      </c>
      <c r="CT1061" s="138">
        <v>0</v>
      </c>
      <c r="CU1061" s="138">
        <v>0</v>
      </c>
      <c r="CV1061" s="138">
        <v>0</v>
      </c>
      <c r="CW1061" s="138">
        <v>0</v>
      </c>
      <c r="CX1061" s="77">
        <f t="shared" si="812"/>
        <v>0</v>
      </c>
      <c r="CY1061" s="138"/>
      <c r="CZ1061" s="138"/>
      <c r="DA1061" s="138"/>
      <c r="DB1061" s="138"/>
      <c r="DC1061" s="138"/>
      <c r="DD1061" s="138"/>
      <c r="DE1061" s="138"/>
      <c r="DF1061" s="138"/>
      <c r="DG1061" s="138"/>
      <c r="DH1061" s="138"/>
      <c r="DI1061" s="138"/>
      <c r="DJ1061" s="138"/>
      <c r="DK1061" s="138"/>
      <c r="DL1061" s="138"/>
      <c r="DM1061" s="138"/>
      <c r="DN1061" s="138"/>
      <c r="DO1061" s="138"/>
      <c r="DP1061" s="138">
        <v>1</v>
      </c>
      <c r="DQ1061" s="138">
        <v>6</v>
      </c>
      <c r="DR1061" s="138">
        <v>20</v>
      </c>
      <c r="DS1061" s="138">
        <v>41</v>
      </c>
      <c r="DT1061" s="138">
        <v>26</v>
      </c>
      <c r="DU1061" s="138">
        <v>1</v>
      </c>
      <c r="DV1061" s="138">
        <v>1</v>
      </c>
      <c r="DW1061" s="138">
        <v>6</v>
      </c>
      <c r="DX1061" s="138">
        <v>18</v>
      </c>
      <c r="DY1061" s="138">
        <v>20</v>
      </c>
      <c r="DZ1061" s="138">
        <v>30</v>
      </c>
      <c r="EA1061" s="138">
        <v>0</v>
      </c>
      <c r="EB1061" s="138"/>
      <c r="EC1061" s="138"/>
      <c r="ED1061" s="138"/>
      <c r="EE1061" s="138"/>
      <c r="EF1061" s="138"/>
      <c r="EG1061" s="138"/>
      <c r="EH1061" s="138"/>
      <c r="EI1061" s="138"/>
      <c r="EJ1061" s="138"/>
      <c r="EK1061" s="138"/>
      <c r="EL1061" s="138"/>
      <c r="EM1061" s="138"/>
      <c r="EN1061" s="138"/>
      <c r="EO1061" s="138"/>
      <c r="EP1061" s="138"/>
      <c r="EQ1061" s="138"/>
      <c r="ER1061" s="138"/>
      <c r="ES1061" s="138"/>
      <c r="ET1061" s="138">
        <v>13</v>
      </c>
      <c r="EU1061" s="138">
        <v>18</v>
      </c>
      <c r="EV1061" s="138">
        <v>19</v>
      </c>
      <c r="EW1061" s="138">
        <v>95</v>
      </c>
      <c r="EX1061" s="138">
        <v>122</v>
      </c>
      <c r="EY1061" s="138">
        <v>6</v>
      </c>
      <c r="EZ1061" s="138">
        <v>10</v>
      </c>
      <c r="FA1061" s="138">
        <v>40</v>
      </c>
      <c r="FB1061" s="138">
        <v>81</v>
      </c>
      <c r="FC1061" s="138">
        <v>242</v>
      </c>
      <c r="FD1061" s="138">
        <v>356</v>
      </c>
      <c r="FE1061" s="138">
        <v>15</v>
      </c>
      <c r="FF1061" s="138"/>
      <c r="FG1061" s="138"/>
      <c r="FH1061" s="138"/>
      <c r="FI1061" s="138"/>
      <c r="FJ1061" s="138"/>
      <c r="FK1061" s="138"/>
      <c r="FL1061" s="86">
        <f t="shared" si="813"/>
        <v>28.399999999999864</v>
      </c>
      <c r="FM1061" s="138">
        <v>1</v>
      </c>
      <c r="FN1061" s="138">
        <v>0</v>
      </c>
      <c r="FO1061" s="138">
        <v>80</v>
      </c>
      <c r="FP1061" s="138">
        <v>0</v>
      </c>
      <c r="FQ1061" s="142">
        <v>8.9017152378743608E-2</v>
      </c>
      <c r="FR1061" s="142">
        <v>8.9452622641744986E-2</v>
      </c>
      <c r="FS1061" s="142">
        <v>0.25589419206440489</v>
      </c>
      <c r="FT1061" s="138" t="s">
        <v>1387</v>
      </c>
      <c r="FU1061" s="138" t="s">
        <v>1357</v>
      </c>
      <c r="FV1061" s="138" t="s">
        <v>1344</v>
      </c>
      <c r="FW1061" s="138" t="s">
        <v>1326</v>
      </c>
      <c r="FX1061" s="138" t="s">
        <v>1327</v>
      </c>
      <c r="FY1061" s="138" t="s">
        <v>1364</v>
      </c>
      <c r="FZ1061" s="138" t="s">
        <v>1326</v>
      </c>
      <c r="GA1061" s="138" t="s">
        <v>1325</v>
      </c>
      <c r="GB1061" s="138"/>
      <c r="GC1061" s="143"/>
      <c r="GD1061" s="143"/>
      <c r="GE1061" s="143"/>
      <c r="GF1061" s="143"/>
      <c r="GG1061" s="143"/>
      <c r="GH1061" s="143"/>
      <c r="GI1061" s="143"/>
      <c r="GJ1061" s="143"/>
    </row>
    <row r="1062" spans="1:192" hidden="1" x14ac:dyDescent="0.25">
      <c r="A1062" s="144" t="s">
        <v>912</v>
      </c>
      <c r="B1062" s="144" t="s">
        <v>912</v>
      </c>
      <c r="C1062" s="144" t="s">
        <v>912</v>
      </c>
      <c r="D1062" s="133">
        <v>31.17820324005891</v>
      </c>
      <c r="E1062" s="133">
        <v>43.853492707533718</v>
      </c>
      <c r="F1062" s="133">
        <v>58.676092544987149</v>
      </c>
      <c r="G1062" s="136">
        <v>235</v>
      </c>
      <c r="H1062" s="136">
        <v>1260</v>
      </c>
      <c r="I1062" s="136">
        <v>2828</v>
      </c>
      <c r="J1062" s="136">
        <v>4323</v>
      </c>
      <c r="K1062" s="136">
        <v>251</v>
      </c>
      <c r="L1062" s="136">
        <v>1357</v>
      </c>
      <c r="M1062" s="136">
        <v>3126</v>
      </c>
      <c r="N1062" s="136">
        <v>4734</v>
      </c>
      <c r="O1062" s="136">
        <v>110</v>
      </c>
      <c r="P1062" s="138">
        <v>849</v>
      </c>
      <c r="Q1062" s="136">
        <v>411</v>
      </c>
      <c r="R1062" s="95">
        <f t="shared" si="814"/>
        <v>9.5072866065232478E-2</v>
      </c>
      <c r="S1062" s="136">
        <v>3318</v>
      </c>
      <c r="T1062" s="136">
        <v>4440</v>
      </c>
      <c r="U1062" s="136">
        <v>3283</v>
      </c>
      <c r="V1062" s="136">
        <v>4459</v>
      </c>
      <c r="W1062" s="136">
        <v>7723</v>
      </c>
      <c r="X1062" s="136">
        <v>11041</v>
      </c>
      <c r="Y1062" s="137">
        <f t="shared" si="815"/>
        <v>7.5647980711271847</v>
      </c>
      <c r="Z1062" s="137">
        <f t="shared" si="816"/>
        <v>30.563063063063062</v>
      </c>
      <c r="AA1062" s="137">
        <f t="shared" si="817"/>
        <v>72.707889125799568</v>
      </c>
      <c r="AB1062" s="137">
        <f t="shared" si="818"/>
        <v>48.478570503690278</v>
      </c>
      <c r="AC1062" s="137">
        <f t="shared" si="819"/>
        <v>36.183316728557195</v>
      </c>
      <c r="AD1062" s="138">
        <v>3979</v>
      </c>
      <c r="AE1062" s="138">
        <v>896</v>
      </c>
      <c r="AF1062" s="126">
        <v>4319</v>
      </c>
      <c r="AG1062" s="126">
        <v>3486</v>
      </c>
      <c r="AH1062" s="126">
        <v>4347</v>
      </c>
      <c r="AI1062" s="126">
        <v>3266</v>
      </c>
      <c r="AJ1062" s="126">
        <v>1185</v>
      </c>
      <c r="AK1062" s="126">
        <v>1011</v>
      </c>
      <c r="AL1062" s="136">
        <v>134</v>
      </c>
      <c r="AM1062" s="136">
        <v>251</v>
      </c>
      <c r="AN1062" s="136">
        <v>320</v>
      </c>
      <c r="AO1062" s="136">
        <v>1324</v>
      </c>
      <c r="AP1062" s="136">
        <v>3119</v>
      </c>
      <c r="AQ1062" s="136">
        <v>227</v>
      </c>
      <c r="AR1062" s="77">
        <f t="shared" si="805"/>
        <v>4990</v>
      </c>
      <c r="AS1062" s="138">
        <v>1030</v>
      </c>
      <c r="AT1062" s="138">
        <v>81</v>
      </c>
      <c r="AU1062" s="138">
        <v>248</v>
      </c>
      <c r="AV1062" s="138">
        <v>35.54438560272866</v>
      </c>
      <c r="AW1062" s="138">
        <v>47.550620509470939</v>
      </c>
      <c r="AX1062" s="138">
        <v>70.912431108389455</v>
      </c>
      <c r="AY1062" s="141">
        <v>9.1795754446356863</v>
      </c>
      <c r="AZ1062" s="141">
        <v>30.166324903167009</v>
      </c>
      <c r="BA1062" s="141">
        <v>76.435380181777873</v>
      </c>
      <c r="BB1062" s="141">
        <v>53.617977528089888</v>
      </c>
      <c r="BC1062" s="141">
        <v>41.110931697077348</v>
      </c>
      <c r="BD1062" s="82">
        <f t="shared" si="806"/>
        <v>1003</v>
      </c>
      <c r="BE1062" s="138">
        <v>137</v>
      </c>
      <c r="BF1062" s="138">
        <v>302</v>
      </c>
      <c r="BG1062" s="138">
        <v>313</v>
      </c>
      <c r="BH1062" s="138">
        <v>1247</v>
      </c>
      <c r="BI1062" s="138">
        <v>3201</v>
      </c>
      <c r="BJ1062" s="138">
        <v>343</v>
      </c>
      <c r="BK1062" s="77">
        <f t="shared" si="807"/>
        <v>5104</v>
      </c>
      <c r="BL1062" s="138">
        <v>116</v>
      </c>
      <c r="BM1062" s="138">
        <v>172</v>
      </c>
      <c r="BN1062" s="138">
        <v>230</v>
      </c>
      <c r="BO1062" s="138">
        <v>156</v>
      </c>
      <c r="BP1062" s="138">
        <v>923</v>
      </c>
      <c r="BQ1062" s="138">
        <v>2863</v>
      </c>
      <c r="BR1062" s="138">
        <v>303</v>
      </c>
      <c r="BS1062" s="77">
        <f t="shared" si="808"/>
        <v>4245</v>
      </c>
      <c r="BT1062" s="138">
        <v>14</v>
      </c>
      <c r="BU1062" s="138">
        <v>66</v>
      </c>
      <c r="BV1062" s="138">
        <v>57</v>
      </c>
      <c r="BW1062" s="138">
        <v>103</v>
      </c>
      <c r="BX1062" s="138">
        <v>257</v>
      </c>
      <c r="BY1062" s="138">
        <v>270</v>
      </c>
      <c r="BZ1062" s="138">
        <v>35</v>
      </c>
      <c r="CA1062" s="77">
        <f t="shared" si="809"/>
        <v>665</v>
      </c>
      <c r="CB1062" s="138">
        <v>7</v>
      </c>
      <c r="CC1062" s="138">
        <v>13</v>
      </c>
      <c r="CD1062" s="138">
        <v>15</v>
      </c>
      <c r="CE1062" s="138">
        <v>54</v>
      </c>
      <c r="CF1062" s="138">
        <v>67</v>
      </c>
      <c r="CG1062" s="138">
        <v>68</v>
      </c>
      <c r="CH1062" s="138">
        <v>5</v>
      </c>
      <c r="CI1062" s="77">
        <f t="shared" si="810"/>
        <v>194</v>
      </c>
      <c r="CJ1062" s="138"/>
      <c r="CK1062" s="138"/>
      <c r="CL1062" s="138"/>
      <c r="CM1062" s="138"/>
      <c r="CN1062" s="138"/>
      <c r="CO1062" s="138"/>
      <c r="CP1062" s="77">
        <f t="shared" si="811"/>
        <v>0</v>
      </c>
      <c r="CQ1062" s="138">
        <v>0</v>
      </c>
      <c r="CR1062" s="138"/>
      <c r="CS1062" s="138">
        <v>0</v>
      </c>
      <c r="CT1062" s="138">
        <v>0</v>
      </c>
      <c r="CU1062" s="138">
        <v>0</v>
      </c>
      <c r="CV1062" s="138">
        <v>0</v>
      </c>
      <c r="CW1062" s="138">
        <v>0</v>
      </c>
      <c r="CX1062" s="77">
        <f t="shared" si="812"/>
        <v>0</v>
      </c>
      <c r="CY1062" s="138"/>
      <c r="CZ1062" s="138"/>
      <c r="DA1062" s="138"/>
      <c r="DB1062" s="138"/>
      <c r="DC1062" s="138"/>
      <c r="DD1062" s="138"/>
      <c r="DE1062" s="138"/>
      <c r="DF1062" s="138"/>
      <c r="DG1062" s="138"/>
      <c r="DH1062" s="138"/>
      <c r="DI1062" s="138"/>
      <c r="DJ1062" s="138"/>
      <c r="DK1062" s="138"/>
      <c r="DL1062" s="138"/>
      <c r="DM1062" s="138"/>
      <c r="DN1062" s="138"/>
      <c r="DO1062" s="138"/>
      <c r="DP1062" s="138">
        <v>1</v>
      </c>
      <c r="DQ1062" s="138">
        <v>1</v>
      </c>
      <c r="DR1062" s="138">
        <v>5</v>
      </c>
      <c r="DS1062" s="138">
        <v>9</v>
      </c>
      <c r="DT1062" s="138">
        <v>1</v>
      </c>
      <c r="DU1062" s="138">
        <v>0</v>
      </c>
      <c r="DV1062" s="138">
        <v>2</v>
      </c>
      <c r="DW1062" s="138">
        <v>9</v>
      </c>
      <c r="DX1062" s="138">
        <v>15</v>
      </c>
      <c r="DY1062" s="138">
        <v>56</v>
      </c>
      <c r="DZ1062" s="138">
        <v>42</v>
      </c>
      <c r="EA1062" s="138">
        <v>13</v>
      </c>
      <c r="EB1062" s="138">
        <v>12</v>
      </c>
      <c r="EC1062" s="138">
        <v>48</v>
      </c>
      <c r="ED1062" s="138">
        <v>88</v>
      </c>
      <c r="EE1062" s="138">
        <v>201</v>
      </c>
      <c r="EF1062" s="138">
        <v>228</v>
      </c>
      <c r="EG1062" s="138">
        <v>22</v>
      </c>
      <c r="EH1062" s="138"/>
      <c r="EI1062" s="138"/>
      <c r="EJ1062" s="138"/>
      <c r="EK1062" s="138"/>
      <c r="EL1062" s="138"/>
      <c r="EM1062" s="138"/>
      <c r="EN1062" s="138"/>
      <c r="EO1062" s="138"/>
      <c r="EP1062" s="138"/>
      <c r="EQ1062" s="138"/>
      <c r="ER1062" s="138"/>
      <c r="ES1062" s="138"/>
      <c r="ET1062" s="138">
        <v>106</v>
      </c>
      <c r="EU1062" s="138">
        <v>166</v>
      </c>
      <c r="EV1062" s="138">
        <v>56</v>
      </c>
      <c r="EW1062" s="138">
        <v>543</v>
      </c>
      <c r="EX1062" s="138">
        <v>2120</v>
      </c>
      <c r="EY1062" s="138">
        <v>221</v>
      </c>
      <c r="EZ1062" s="138">
        <v>9</v>
      </c>
      <c r="FA1062" s="138">
        <v>63</v>
      </c>
      <c r="FB1062" s="138">
        <v>95</v>
      </c>
      <c r="FC1062" s="138">
        <v>371</v>
      </c>
      <c r="FD1062" s="138">
        <v>742</v>
      </c>
      <c r="FE1062" s="138">
        <v>82</v>
      </c>
      <c r="FF1062" s="138"/>
      <c r="FG1062" s="138"/>
      <c r="FH1062" s="138"/>
      <c r="FI1062" s="138"/>
      <c r="FJ1062" s="138"/>
      <c r="FK1062" s="138"/>
      <c r="FL1062" s="86">
        <f t="shared" si="813"/>
        <v>578.09999999999945</v>
      </c>
      <c r="FM1062" s="138">
        <v>79</v>
      </c>
      <c r="FN1062" s="138">
        <v>14</v>
      </c>
      <c r="FO1062" s="138">
        <v>6320</v>
      </c>
      <c r="FP1062" s="138">
        <v>16800000</v>
      </c>
      <c r="FQ1062" s="142">
        <v>0.31857924526762021</v>
      </c>
      <c r="FR1062" s="142">
        <v>0.22266150807364771</v>
      </c>
      <c r="FS1062" s="142">
        <v>0.30266650123599526</v>
      </c>
      <c r="FT1062" s="138" t="s">
        <v>1348</v>
      </c>
      <c r="FU1062" s="138" t="s">
        <v>1374</v>
      </c>
      <c r="FV1062" s="138" t="s">
        <v>1331</v>
      </c>
      <c r="FW1062" s="138" t="s">
        <v>1322</v>
      </c>
      <c r="FX1062" s="138" t="s">
        <v>1356</v>
      </c>
      <c r="FY1062" s="138" t="s">
        <v>1371</v>
      </c>
      <c r="FZ1062" s="138" t="s">
        <v>1388</v>
      </c>
      <c r="GA1062" s="138" t="s">
        <v>1398</v>
      </c>
      <c r="GB1062" s="138"/>
      <c r="GC1062" s="143"/>
      <c r="GD1062" s="143"/>
      <c r="GE1062" s="143"/>
      <c r="GF1062" s="143"/>
      <c r="GG1062" s="143"/>
      <c r="GH1062" s="143"/>
      <c r="GI1062" s="143"/>
      <c r="GJ1062" s="143"/>
    </row>
    <row r="1063" spans="1:192" hidden="1" x14ac:dyDescent="0.25">
      <c r="A1063" s="144" t="s">
        <v>917</v>
      </c>
      <c r="B1063" s="144" t="s">
        <v>917</v>
      </c>
      <c r="C1063" s="144" t="s">
        <v>917</v>
      </c>
      <c r="D1063" s="133">
        <v>26.743370454685291</v>
      </c>
      <c r="E1063" s="133">
        <v>37.027651900490149</v>
      </c>
      <c r="F1063" s="133">
        <v>34.774408284023664</v>
      </c>
      <c r="G1063" s="136">
        <v>1714</v>
      </c>
      <c r="H1063" s="136">
        <v>10616</v>
      </c>
      <c r="I1063" s="136">
        <v>9641</v>
      </c>
      <c r="J1063" s="136">
        <v>21971</v>
      </c>
      <c r="K1063" s="136">
        <v>1845</v>
      </c>
      <c r="L1063" s="136">
        <v>10673</v>
      </c>
      <c r="M1063" s="136">
        <v>9664</v>
      </c>
      <c r="N1063" s="136">
        <v>22182</v>
      </c>
      <c r="O1063" s="136">
        <v>4632</v>
      </c>
      <c r="P1063" s="138">
        <v>1083</v>
      </c>
      <c r="Q1063" s="136">
        <v>4241</v>
      </c>
      <c r="R1063" s="95">
        <f t="shared" si="814"/>
        <v>9.6035683400846564E-3</v>
      </c>
      <c r="S1063" s="136">
        <v>20463</v>
      </c>
      <c r="T1063" s="136">
        <v>26767</v>
      </c>
      <c r="U1063" s="136">
        <v>20841</v>
      </c>
      <c r="V1063" s="136">
        <v>27372</v>
      </c>
      <c r="W1063" s="136">
        <v>47608</v>
      </c>
      <c r="X1063" s="136">
        <v>68071</v>
      </c>
      <c r="Y1063" s="137">
        <f t="shared" si="815"/>
        <v>9.0162732737135318</v>
      </c>
      <c r="Z1063" s="137">
        <f t="shared" si="816"/>
        <v>39.87372510927635</v>
      </c>
      <c r="AA1063" s="137">
        <f t="shared" si="817"/>
        <v>63.39906914255554</v>
      </c>
      <c r="AB1063" s="137">
        <f t="shared" si="818"/>
        <v>50.172239959670641</v>
      </c>
      <c r="AC1063" s="137">
        <f t="shared" si="819"/>
        <v>37.800237986807893</v>
      </c>
      <c r="AD1063" s="138">
        <v>23722</v>
      </c>
      <c r="AE1063" s="138">
        <v>7628</v>
      </c>
      <c r="AF1063" s="126">
        <v>26459</v>
      </c>
      <c r="AG1063" s="126">
        <v>20639</v>
      </c>
      <c r="AH1063" s="126">
        <v>26140</v>
      </c>
      <c r="AI1063" s="126">
        <v>19887</v>
      </c>
      <c r="AJ1063" s="126">
        <v>6403</v>
      </c>
      <c r="AK1063" s="126">
        <v>6233</v>
      </c>
      <c r="AL1063" s="136">
        <v>683</v>
      </c>
      <c r="AM1063" s="136">
        <v>1116</v>
      </c>
      <c r="AN1063" s="136">
        <v>1812</v>
      </c>
      <c r="AO1063" s="136">
        <v>10370</v>
      </c>
      <c r="AP1063" s="136">
        <v>9459</v>
      </c>
      <c r="AQ1063" s="136">
        <v>350</v>
      </c>
      <c r="AR1063" s="77">
        <f t="shared" si="805"/>
        <v>21991</v>
      </c>
      <c r="AS1063" s="138">
        <v>1451</v>
      </c>
      <c r="AT1063" s="138">
        <v>3763</v>
      </c>
      <c r="AU1063" s="138">
        <v>4977</v>
      </c>
      <c r="AV1063" s="138">
        <v>30.820478962847371</v>
      </c>
      <c r="AW1063" s="138">
        <v>40.708618628409951</v>
      </c>
      <c r="AX1063" s="138">
        <v>42.027455121436113</v>
      </c>
      <c r="AY1063" s="141">
        <v>8.7794951305780309</v>
      </c>
      <c r="AZ1063" s="141">
        <v>39.704418408760247</v>
      </c>
      <c r="BA1063" s="141">
        <v>69.058551208591055</v>
      </c>
      <c r="BB1063" s="141">
        <v>54.447218463532231</v>
      </c>
      <c r="BC1063" s="141">
        <v>41.555190808370945</v>
      </c>
      <c r="BD1063" s="82">
        <f t="shared" si="806"/>
        <v>8091</v>
      </c>
      <c r="BE1063" s="138">
        <v>688</v>
      </c>
      <c r="BF1063" s="138">
        <v>1266</v>
      </c>
      <c r="BG1063" s="138">
        <v>1676</v>
      </c>
      <c r="BH1063" s="138">
        <v>10210</v>
      </c>
      <c r="BI1063" s="138">
        <v>10842</v>
      </c>
      <c r="BJ1063" s="138">
        <v>464</v>
      </c>
      <c r="BK1063" s="77">
        <f t="shared" si="807"/>
        <v>23192</v>
      </c>
      <c r="BL1063" s="138">
        <v>672</v>
      </c>
      <c r="BM1063" s="138">
        <v>1061</v>
      </c>
      <c r="BN1063" s="138">
        <v>1218</v>
      </c>
      <c r="BO1063" s="138">
        <v>1517</v>
      </c>
      <c r="BP1063" s="138">
        <v>9980</v>
      </c>
      <c r="BQ1063" s="138">
        <v>10557</v>
      </c>
      <c r="BR1063" s="138">
        <v>457</v>
      </c>
      <c r="BS1063" s="77">
        <f t="shared" si="808"/>
        <v>22511</v>
      </c>
      <c r="BT1063" s="138">
        <v>7</v>
      </c>
      <c r="BU1063" s="138">
        <v>32</v>
      </c>
      <c r="BV1063" s="138">
        <v>18</v>
      </c>
      <c r="BW1063" s="138">
        <v>26</v>
      </c>
      <c r="BX1063" s="138">
        <v>103</v>
      </c>
      <c r="BY1063" s="138">
        <v>166</v>
      </c>
      <c r="BZ1063" s="138">
        <v>6</v>
      </c>
      <c r="CA1063" s="77">
        <f t="shared" si="809"/>
        <v>301</v>
      </c>
      <c r="CB1063" s="138">
        <v>5</v>
      </c>
      <c r="CC1063" s="138">
        <v>23</v>
      </c>
      <c r="CD1063" s="138">
        <v>20</v>
      </c>
      <c r="CE1063" s="138">
        <v>111</v>
      </c>
      <c r="CF1063" s="138">
        <v>95</v>
      </c>
      <c r="CG1063" s="138">
        <v>97</v>
      </c>
      <c r="CH1063" s="138">
        <v>1</v>
      </c>
      <c r="CI1063" s="77">
        <f t="shared" si="810"/>
        <v>304</v>
      </c>
      <c r="CJ1063" s="138">
        <v>1</v>
      </c>
      <c r="CK1063" s="138">
        <v>5</v>
      </c>
      <c r="CL1063" s="138">
        <v>19</v>
      </c>
      <c r="CM1063" s="138">
        <v>15</v>
      </c>
      <c r="CN1063" s="138">
        <v>11</v>
      </c>
      <c r="CO1063" s="138">
        <v>0</v>
      </c>
      <c r="CP1063" s="77">
        <f t="shared" si="811"/>
        <v>45</v>
      </c>
      <c r="CQ1063" s="138">
        <v>3</v>
      </c>
      <c r="CR1063" s="138"/>
      <c r="CS1063" s="138">
        <v>5</v>
      </c>
      <c r="CT1063" s="138">
        <v>3</v>
      </c>
      <c r="CU1063" s="138">
        <v>17</v>
      </c>
      <c r="CV1063" s="138">
        <v>11</v>
      </c>
      <c r="CW1063" s="138">
        <v>0</v>
      </c>
      <c r="CX1063" s="77">
        <f t="shared" si="812"/>
        <v>31</v>
      </c>
      <c r="CY1063" s="138">
        <v>3</v>
      </c>
      <c r="CZ1063" s="138">
        <v>5</v>
      </c>
      <c r="DA1063" s="138">
        <v>3</v>
      </c>
      <c r="DB1063" s="138">
        <v>17</v>
      </c>
      <c r="DC1063" s="138">
        <v>11</v>
      </c>
      <c r="DD1063" s="138">
        <v>0</v>
      </c>
      <c r="DE1063" s="138"/>
      <c r="DF1063" s="138"/>
      <c r="DG1063" s="138"/>
      <c r="DH1063" s="138"/>
      <c r="DI1063" s="138"/>
      <c r="DJ1063" s="138"/>
      <c r="DK1063" s="138"/>
      <c r="DL1063" s="138"/>
      <c r="DM1063" s="138"/>
      <c r="DN1063" s="138"/>
      <c r="DO1063" s="138"/>
      <c r="DP1063" s="138">
        <v>10</v>
      </c>
      <c r="DQ1063" s="138">
        <v>21</v>
      </c>
      <c r="DR1063" s="138">
        <v>38</v>
      </c>
      <c r="DS1063" s="138">
        <v>142</v>
      </c>
      <c r="DT1063" s="138">
        <v>187</v>
      </c>
      <c r="DU1063" s="138">
        <v>7</v>
      </c>
      <c r="DV1063" s="138">
        <v>6</v>
      </c>
      <c r="DW1063" s="138">
        <v>16</v>
      </c>
      <c r="DX1063" s="138">
        <v>20</v>
      </c>
      <c r="DY1063" s="138">
        <v>89</v>
      </c>
      <c r="DZ1063" s="138">
        <v>154</v>
      </c>
      <c r="EA1063" s="138">
        <v>6</v>
      </c>
      <c r="EB1063" s="138">
        <v>1</v>
      </c>
      <c r="EC1063" s="138">
        <v>2</v>
      </c>
      <c r="ED1063" s="138">
        <v>6</v>
      </c>
      <c r="EE1063" s="138">
        <v>14</v>
      </c>
      <c r="EF1063" s="138">
        <v>12</v>
      </c>
      <c r="EG1063" s="138">
        <v>0</v>
      </c>
      <c r="EH1063" s="138">
        <v>4</v>
      </c>
      <c r="EI1063" s="138">
        <v>6</v>
      </c>
      <c r="EJ1063" s="138">
        <v>2</v>
      </c>
      <c r="EK1063" s="138">
        <v>10</v>
      </c>
      <c r="EL1063" s="138">
        <v>12</v>
      </c>
      <c r="EM1063" s="138">
        <v>2</v>
      </c>
      <c r="EN1063" s="138"/>
      <c r="EO1063" s="138"/>
      <c r="EP1063" s="138"/>
      <c r="EQ1063" s="138"/>
      <c r="ER1063" s="138"/>
      <c r="ES1063" s="138"/>
      <c r="ET1063" s="138">
        <v>617</v>
      </c>
      <c r="EU1063" s="138">
        <v>942</v>
      </c>
      <c r="EV1063" s="138">
        <v>774</v>
      </c>
      <c r="EW1063" s="138">
        <v>7571</v>
      </c>
      <c r="EX1063" s="138">
        <v>8145</v>
      </c>
      <c r="EY1063" s="138">
        <v>367</v>
      </c>
      <c r="EZ1063" s="138">
        <v>41</v>
      </c>
      <c r="FA1063" s="138">
        <v>249</v>
      </c>
      <c r="FB1063" s="138">
        <v>703</v>
      </c>
      <c r="FC1063" s="138">
        <v>2257</v>
      </c>
      <c r="FD1063" s="138">
        <v>2213</v>
      </c>
      <c r="FE1063" s="138">
        <v>81</v>
      </c>
      <c r="FF1063" s="138"/>
      <c r="FG1063" s="138"/>
      <c r="FH1063" s="138"/>
      <c r="FI1063" s="138"/>
      <c r="FJ1063" s="138"/>
      <c r="FK1063" s="138"/>
      <c r="FL1063" s="86">
        <f t="shared" si="813"/>
        <v>8276.8999999999978</v>
      </c>
      <c r="FM1063" s="138">
        <v>464</v>
      </c>
      <c r="FN1063" s="138">
        <v>87</v>
      </c>
      <c r="FO1063" s="138">
        <v>37120</v>
      </c>
      <c r="FP1063" s="138">
        <v>104400000</v>
      </c>
      <c r="FQ1063" s="142">
        <v>0.55385017302823569</v>
      </c>
      <c r="FR1063" s="142">
        <v>0.4704475079828514</v>
      </c>
      <c r="FS1063" s="142">
        <v>0.98590154703850086</v>
      </c>
      <c r="FT1063" s="138" t="s">
        <v>1367</v>
      </c>
      <c r="FU1063" s="138" t="s">
        <v>1342</v>
      </c>
      <c r="FV1063" s="138" t="s">
        <v>1354</v>
      </c>
      <c r="FW1063" s="138" t="s">
        <v>1331</v>
      </c>
      <c r="FX1063" s="138" t="s">
        <v>1368</v>
      </c>
      <c r="FY1063" s="138" t="s">
        <v>1361</v>
      </c>
      <c r="FZ1063" s="138" t="s">
        <v>1369</v>
      </c>
      <c r="GA1063" s="138" t="s">
        <v>1370</v>
      </c>
      <c r="GB1063" s="138"/>
      <c r="GC1063" s="143"/>
      <c r="GD1063" s="143"/>
      <c r="GE1063" s="143"/>
      <c r="GF1063" s="143"/>
      <c r="GG1063" s="143"/>
      <c r="GH1063" s="143"/>
      <c r="GI1063" s="143"/>
      <c r="GJ1063" s="143"/>
    </row>
    <row r="1064" spans="1:192" hidden="1" x14ac:dyDescent="0.25">
      <c r="A1064" s="144" t="s">
        <v>929</v>
      </c>
      <c r="B1064" s="144" t="s">
        <v>929</v>
      </c>
      <c r="C1064" s="144" t="s">
        <v>929</v>
      </c>
      <c r="D1064" s="133">
        <v>33.674172794117645</v>
      </c>
      <c r="E1064" s="133">
        <v>44.60734748904617</v>
      </c>
      <c r="F1064" s="133">
        <v>52.527322404371581</v>
      </c>
      <c r="G1064" s="136">
        <v>284</v>
      </c>
      <c r="H1064" s="136">
        <v>1109</v>
      </c>
      <c r="I1064" s="136">
        <v>1568</v>
      </c>
      <c r="J1064" s="136">
        <v>2961</v>
      </c>
      <c r="K1064" s="136">
        <v>365</v>
      </c>
      <c r="L1064" s="136">
        <v>1069</v>
      </c>
      <c r="M1064" s="136">
        <v>1934</v>
      </c>
      <c r="N1064" s="136">
        <v>3368</v>
      </c>
      <c r="O1064" s="136">
        <v>118</v>
      </c>
      <c r="P1064" s="138">
        <v>460</v>
      </c>
      <c r="Q1064" s="136">
        <v>407</v>
      </c>
      <c r="R1064" s="95">
        <f t="shared" si="814"/>
        <v>0.13745356298547787</v>
      </c>
      <c r="S1064" s="136">
        <v>2140</v>
      </c>
      <c r="T1064" s="136">
        <v>2808</v>
      </c>
      <c r="U1064" s="136">
        <v>2288</v>
      </c>
      <c r="V1064" s="136">
        <v>2964</v>
      </c>
      <c r="W1064" s="136">
        <v>5096</v>
      </c>
      <c r="X1064" s="136">
        <v>7236</v>
      </c>
      <c r="Y1064" s="137">
        <f t="shared" si="815"/>
        <v>17.056074766355138</v>
      </c>
      <c r="Z1064" s="137">
        <f t="shared" si="816"/>
        <v>38.06980056980057</v>
      </c>
      <c r="AA1064" s="137">
        <f t="shared" si="817"/>
        <v>69.580419580419587</v>
      </c>
      <c r="AB1064" s="137">
        <f t="shared" si="818"/>
        <v>52.217425431711149</v>
      </c>
      <c r="AC1064" s="137">
        <f t="shared" si="819"/>
        <v>41.818684355997789</v>
      </c>
      <c r="AD1064" s="138">
        <v>2435</v>
      </c>
      <c r="AE1064" s="138">
        <v>696</v>
      </c>
      <c r="AF1064" s="126">
        <v>2902</v>
      </c>
      <c r="AG1064" s="126">
        <v>2289</v>
      </c>
      <c r="AH1064" s="126">
        <v>2836</v>
      </c>
      <c r="AI1064" s="126">
        <v>2233</v>
      </c>
      <c r="AJ1064" s="126">
        <v>698</v>
      </c>
      <c r="AK1064" s="126">
        <v>740</v>
      </c>
      <c r="AL1064" s="136">
        <v>84</v>
      </c>
      <c r="AM1064" s="136">
        <v>191</v>
      </c>
      <c r="AN1064" s="136">
        <v>385</v>
      </c>
      <c r="AO1064" s="136">
        <v>1249</v>
      </c>
      <c r="AP1064" s="136">
        <v>1954</v>
      </c>
      <c r="AQ1064" s="136">
        <v>105</v>
      </c>
      <c r="AR1064" s="77">
        <f t="shared" si="805"/>
        <v>3693</v>
      </c>
      <c r="AS1064" s="138">
        <v>505</v>
      </c>
      <c r="AT1064" s="138">
        <v>88</v>
      </c>
      <c r="AU1064" s="138">
        <v>225</v>
      </c>
      <c r="AV1064" s="138">
        <v>42.740313714975201</v>
      </c>
      <c r="AW1064" s="138">
        <v>54.216634429400386</v>
      </c>
      <c r="AX1064" s="138">
        <v>69.686098654708516</v>
      </c>
      <c r="AY1064" s="141">
        <v>16.819571865443425</v>
      </c>
      <c r="AZ1064" s="141">
        <v>42.482993197278915</v>
      </c>
      <c r="BA1064" s="141">
        <v>74.35224663824205</v>
      </c>
      <c r="BB1064" s="141">
        <v>58.707630656203037</v>
      </c>
      <c r="BC1064" s="141">
        <v>47.124909398405414</v>
      </c>
      <c r="BD1064" s="82">
        <f t="shared" si="806"/>
        <v>664</v>
      </c>
      <c r="BE1064" s="138">
        <v>86</v>
      </c>
      <c r="BF1064" s="138">
        <v>236</v>
      </c>
      <c r="BG1064" s="138">
        <v>378</v>
      </c>
      <c r="BH1064" s="138">
        <v>1214</v>
      </c>
      <c r="BI1064" s="138">
        <v>2076</v>
      </c>
      <c r="BJ1064" s="138">
        <v>162</v>
      </c>
      <c r="BK1064" s="77">
        <f t="shared" si="807"/>
        <v>3830</v>
      </c>
      <c r="BL1064" s="138">
        <v>67</v>
      </c>
      <c r="BM1064" s="138">
        <v>128</v>
      </c>
      <c r="BN1064" s="138">
        <v>170</v>
      </c>
      <c r="BO1064" s="138">
        <v>226</v>
      </c>
      <c r="BP1064" s="138">
        <v>903</v>
      </c>
      <c r="BQ1064" s="138">
        <v>1764</v>
      </c>
      <c r="BR1064" s="138">
        <v>139</v>
      </c>
      <c r="BS1064" s="77">
        <f t="shared" si="808"/>
        <v>3032</v>
      </c>
      <c r="BT1064" s="138">
        <v>14</v>
      </c>
      <c r="BU1064" s="138">
        <v>44</v>
      </c>
      <c r="BV1064" s="138">
        <v>47</v>
      </c>
      <c r="BW1064" s="138">
        <v>85</v>
      </c>
      <c r="BX1064" s="138">
        <v>205</v>
      </c>
      <c r="BY1064" s="138">
        <v>224</v>
      </c>
      <c r="BZ1064" s="138">
        <v>21</v>
      </c>
      <c r="CA1064" s="77">
        <f t="shared" si="809"/>
        <v>535</v>
      </c>
      <c r="CB1064" s="138">
        <v>3</v>
      </c>
      <c r="CC1064" s="138">
        <v>19</v>
      </c>
      <c r="CD1064" s="138">
        <v>17</v>
      </c>
      <c r="CE1064" s="138">
        <v>64</v>
      </c>
      <c r="CF1064" s="138">
        <v>100</v>
      </c>
      <c r="CG1064" s="138">
        <v>81</v>
      </c>
      <c r="CH1064" s="138">
        <v>2</v>
      </c>
      <c r="CI1064" s="77">
        <f t="shared" si="810"/>
        <v>247</v>
      </c>
      <c r="CJ1064" s="138"/>
      <c r="CK1064" s="138"/>
      <c r="CL1064" s="138"/>
      <c r="CM1064" s="138"/>
      <c r="CN1064" s="138"/>
      <c r="CO1064" s="138"/>
      <c r="CP1064" s="77">
        <f t="shared" si="811"/>
        <v>0</v>
      </c>
      <c r="CQ1064" s="138">
        <v>2</v>
      </c>
      <c r="CR1064" s="138"/>
      <c r="CS1064" s="138">
        <v>2</v>
      </c>
      <c r="CT1064" s="138">
        <v>3</v>
      </c>
      <c r="CU1064" s="138">
        <v>6</v>
      </c>
      <c r="CV1064" s="138">
        <v>7</v>
      </c>
      <c r="CW1064" s="138">
        <v>0</v>
      </c>
      <c r="CX1064" s="77">
        <f t="shared" si="812"/>
        <v>16</v>
      </c>
      <c r="CY1064" s="138">
        <v>2</v>
      </c>
      <c r="CZ1064" s="138">
        <v>2</v>
      </c>
      <c r="DA1064" s="138">
        <v>3</v>
      </c>
      <c r="DB1064" s="138">
        <v>6</v>
      </c>
      <c r="DC1064" s="138">
        <v>7</v>
      </c>
      <c r="DD1064" s="138">
        <v>0</v>
      </c>
      <c r="DE1064" s="138"/>
      <c r="DF1064" s="138"/>
      <c r="DG1064" s="138"/>
      <c r="DH1064" s="138"/>
      <c r="DI1064" s="138"/>
      <c r="DJ1064" s="138"/>
      <c r="DK1064" s="138"/>
      <c r="DL1064" s="138"/>
      <c r="DM1064" s="138"/>
      <c r="DN1064" s="138"/>
      <c r="DO1064" s="138"/>
      <c r="DP1064" s="138">
        <v>1</v>
      </c>
      <c r="DQ1064" s="138">
        <v>2</v>
      </c>
      <c r="DR1064" s="138">
        <v>12</v>
      </c>
      <c r="DS1064" s="138">
        <v>16</v>
      </c>
      <c r="DT1064" s="138">
        <v>6</v>
      </c>
      <c r="DU1064" s="138">
        <v>1</v>
      </c>
      <c r="DV1064" s="138">
        <v>5</v>
      </c>
      <c r="DW1064" s="138">
        <v>15</v>
      </c>
      <c r="DX1064" s="138">
        <v>0</v>
      </c>
      <c r="DY1064" s="138">
        <v>69</v>
      </c>
      <c r="DZ1064" s="138">
        <v>107</v>
      </c>
      <c r="EA1064" s="138">
        <v>16</v>
      </c>
      <c r="EB1064" s="138">
        <v>9</v>
      </c>
      <c r="EC1064" s="138">
        <v>32</v>
      </c>
      <c r="ED1064" s="138">
        <v>85</v>
      </c>
      <c r="EE1064" s="138">
        <v>136</v>
      </c>
      <c r="EF1064" s="138">
        <v>117</v>
      </c>
      <c r="EG1064" s="138">
        <v>5</v>
      </c>
      <c r="EH1064" s="138">
        <v>2</v>
      </c>
      <c r="EI1064" s="138">
        <v>1</v>
      </c>
      <c r="EJ1064" s="138">
        <v>0</v>
      </c>
      <c r="EK1064" s="138">
        <v>3</v>
      </c>
      <c r="EL1064" s="138">
        <v>3</v>
      </c>
      <c r="EM1064" s="138">
        <v>2</v>
      </c>
      <c r="EN1064" s="138"/>
      <c r="EO1064" s="138"/>
      <c r="EP1064" s="138"/>
      <c r="EQ1064" s="138"/>
      <c r="ER1064" s="138"/>
      <c r="ES1064" s="138"/>
      <c r="ET1064" s="138">
        <v>55</v>
      </c>
      <c r="EU1064" s="138">
        <v>112</v>
      </c>
      <c r="EV1064" s="138">
        <v>27</v>
      </c>
      <c r="EW1064" s="138">
        <v>507</v>
      </c>
      <c r="EX1064" s="138">
        <v>1361</v>
      </c>
      <c r="EY1064" s="138">
        <v>115</v>
      </c>
      <c r="EZ1064" s="138">
        <v>9</v>
      </c>
      <c r="FA1064" s="138">
        <v>55</v>
      </c>
      <c r="FB1064" s="138">
        <v>187</v>
      </c>
      <c r="FC1064" s="138">
        <v>377</v>
      </c>
      <c r="FD1064" s="138">
        <v>394</v>
      </c>
      <c r="FE1064" s="138">
        <v>21</v>
      </c>
      <c r="FF1064" s="138"/>
      <c r="FG1064" s="138"/>
      <c r="FH1064" s="138"/>
      <c r="FI1064" s="138"/>
      <c r="FJ1064" s="138"/>
      <c r="FK1064" s="138"/>
      <c r="FL1064" s="86">
        <f t="shared" si="813"/>
        <v>152.29999999999973</v>
      </c>
      <c r="FM1064" s="138">
        <v>43</v>
      </c>
      <c r="FN1064" s="138">
        <v>6</v>
      </c>
      <c r="FO1064" s="138">
        <v>3440</v>
      </c>
      <c r="FP1064" s="138">
        <v>7200000</v>
      </c>
      <c r="FQ1064" s="142">
        <v>0.39943777346885279</v>
      </c>
      <c r="FR1064" s="142">
        <v>0.31609777224748342</v>
      </c>
      <c r="FS1064" s="142">
        <v>0.41549660700112312</v>
      </c>
      <c r="FT1064" s="138" t="s">
        <v>1351</v>
      </c>
      <c r="FU1064" s="138" t="s">
        <v>1384</v>
      </c>
      <c r="FV1064" s="138" t="s">
        <v>1362</v>
      </c>
      <c r="FW1064" s="138" t="s">
        <v>1375</v>
      </c>
      <c r="FX1064" s="138" t="s">
        <v>1367</v>
      </c>
      <c r="FY1064" s="138" t="s">
        <v>1375</v>
      </c>
      <c r="FZ1064" s="138" t="s">
        <v>1383</v>
      </c>
      <c r="GA1064" s="138" t="s">
        <v>1367</v>
      </c>
      <c r="GB1064" s="138"/>
      <c r="GC1064" s="143"/>
      <c r="GD1064" s="143"/>
      <c r="GE1064" s="143"/>
      <c r="GF1064" s="143"/>
      <c r="GG1064" s="143"/>
      <c r="GH1064" s="143"/>
      <c r="GI1064" s="143"/>
      <c r="GJ1064" s="143"/>
    </row>
    <row r="1065" spans="1:192" hidden="1" x14ac:dyDescent="0.25">
      <c r="A1065" s="144" t="s">
        <v>935</v>
      </c>
      <c r="B1065" s="144" t="s">
        <v>935</v>
      </c>
      <c r="C1065" s="144" t="s">
        <v>935</v>
      </c>
      <c r="D1065" s="133">
        <v>27.065369961900942</v>
      </c>
      <c r="E1065" s="133">
        <v>36.593036863662959</v>
      </c>
      <c r="F1065" s="133">
        <v>43.676198605776072</v>
      </c>
      <c r="G1065" s="136">
        <v>396</v>
      </c>
      <c r="H1065" s="136">
        <v>1933</v>
      </c>
      <c r="I1065" s="136">
        <v>3121</v>
      </c>
      <c r="J1065" s="136">
        <v>5450</v>
      </c>
      <c r="K1065" s="136">
        <v>517</v>
      </c>
      <c r="L1065" s="136">
        <v>1760</v>
      </c>
      <c r="M1065" s="136">
        <v>3439</v>
      </c>
      <c r="N1065" s="136">
        <v>5716</v>
      </c>
      <c r="O1065" s="136">
        <v>361</v>
      </c>
      <c r="P1065" s="138">
        <v>664</v>
      </c>
      <c r="Q1065" s="136">
        <v>266</v>
      </c>
      <c r="R1065" s="95">
        <f t="shared" si="814"/>
        <v>4.8807339449541284E-2</v>
      </c>
      <c r="S1065" s="136">
        <v>4569</v>
      </c>
      <c r="T1065" s="136">
        <v>6057</v>
      </c>
      <c r="U1065" s="136">
        <v>4818</v>
      </c>
      <c r="V1065" s="136">
        <v>6252</v>
      </c>
      <c r="W1065" s="136">
        <v>10875</v>
      </c>
      <c r="X1065" s="136">
        <v>15444</v>
      </c>
      <c r="Y1065" s="137">
        <f t="shared" si="815"/>
        <v>11.31538629897133</v>
      </c>
      <c r="Z1065" s="137">
        <f t="shared" si="816"/>
        <v>29.057289087006772</v>
      </c>
      <c r="AA1065" s="137">
        <f t="shared" si="817"/>
        <v>65.089248650892486</v>
      </c>
      <c r="AB1065" s="137">
        <f t="shared" si="818"/>
        <v>45.020689655172411</v>
      </c>
      <c r="AC1065" s="137">
        <f t="shared" si="819"/>
        <v>35.049210049210053</v>
      </c>
      <c r="AD1065" s="138">
        <v>5979</v>
      </c>
      <c r="AE1065" s="138">
        <v>1682</v>
      </c>
      <c r="AF1065" s="126">
        <v>5632</v>
      </c>
      <c r="AG1065" s="126">
        <v>4323</v>
      </c>
      <c r="AH1065" s="126">
        <v>5690</v>
      </c>
      <c r="AI1065" s="126">
        <v>4471</v>
      </c>
      <c r="AJ1065" s="126">
        <v>1389</v>
      </c>
      <c r="AK1065" s="126">
        <v>1376</v>
      </c>
      <c r="AL1065" s="136">
        <v>192</v>
      </c>
      <c r="AM1065" s="136">
        <v>321</v>
      </c>
      <c r="AN1065" s="136">
        <v>351</v>
      </c>
      <c r="AO1065" s="136">
        <v>1754</v>
      </c>
      <c r="AP1065" s="136">
        <v>3151</v>
      </c>
      <c r="AQ1065" s="136">
        <v>124</v>
      </c>
      <c r="AR1065" s="77">
        <f t="shared" si="805"/>
        <v>5380</v>
      </c>
      <c r="AS1065" s="138">
        <v>694</v>
      </c>
      <c r="AT1065" s="138">
        <v>231</v>
      </c>
      <c r="AU1065" s="138">
        <v>549</v>
      </c>
      <c r="AV1065" s="138">
        <v>32.246077621800168</v>
      </c>
      <c r="AW1065" s="138">
        <v>42.429284525790351</v>
      </c>
      <c r="AX1065" s="138">
        <v>57.76633840644584</v>
      </c>
      <c r="AY1065" s="141">
        <v>8.1344148319814593</v>
      </c>
      <c r="AZ1065" s="141">
        <v>30.509653852843972</v>
      </c>
      <c r="BA1065" s="141">
        <v>66.178451178451184</v>
      </c>
      <c r="BB1065" s="141">
        <v>48.635469244588933</v>
      </c>
      <c r="BC1065" s="141">
        <v>37.715571107223198</v>
      </c>
      <c r="BD1065" s="82">
        <f t="shared" si="806"/>
        <v>1929</v>
      </c>
      <c r="BE1065" s="138">
        <v>192</v>
      </c>
      <c r="BF1065" s="138">
        <v>331</v>
      </c>
      <c r="BG1065" s="138">
        <v>327</v>
      </c>
      <c r="BH1065" s="138">
        <v>1643</v>
      </c>
      <c r="BI1065" s="138">
        <v>3347</v>
      </c>
      <c r="BJ1065" s="138">
        <v>172</v>
      </c>
      <c r="BK1065" s="77">
        <f t="shared" si="807"/>
        <v>5489</v>
      </c>
      <c r="BL1065" s="138">
        <v>177</v>
      </c>
      <c r="BM1065" s="138">
        <v>290</v>
      </c>
      <c r="BN1065" s="138">
        <v>299</v>
      </c>
      <c r="BO1065" s="138">
        <v>281</v>
      </c>
      <c r="BP1065" s="138">
        <v>1496</v>
      </c>
      <c r="BQ1065" s="138">
        <v>3173</v>
      </c>
      <c r="BR1065" s="138">
        <v>162</v>
      </c>
      <c r="BS1065" s="77">
        <f t="shared" si="808"/>
        <v>5112</v>
      </c>
      <c r="BT1065" s="138">
        <v>4</v>
      </c>
      <c r="BU1065" s="138">
        <v>15</v>
      </c>
      <c r="BV1065" s="138">
        <v>12</v>
      </c>
      <c r="BW1065" s="138">
        <v>10</v>
      </c>
      <c r="BX1065" s="138">
        <v>51</v>
      </c>
      <c r="BY1065" s="138">
        <v>101</v>
      </c>
      <c r="BZ1065" s="138">
        <v>7</v>
      </c>
      <c r="CA1065" s="77">
        <f t="shared" si="809"/>
        <v>169</v>
      </c>
      <c r="CB1065" s="138">
        <v>4</v>
      </c>
      <c r="CC1065" s="138">
        <v>8</v>
      </c>
      <c r="CD1065" s="138">
        <v>10</v>
      </c>
      <c r="CE1065" s="138">
        <v>34</v>
      </c>
      <c r="CF1065" s="138">
        <v>44</v>
      </c>
      <c r="CG1065" s="138">
        <v>38</v>
      </c>
      <c r="CH1065" s="138">
        <v>2</v>
      </c>
      <c r="CI1065" s="77">
        <f t="shared" si="810"/>
        <v>118</v>
      </c>
      <c r="CJ1065" s="138"/>
      <c r="CK1065" s="138"/>
      <c r="CL1065" s="138"/>
      <c r="CM1065" s="138"/>
      <c r="CN1065" s="138"/>
      <c r="CO1065" s="138"/>
      <c r="CP1065" s="77">
        <f t="shared" si="811"/>
        <v>0</v>
      </c>
      <c r="CQ1065" s="138">
        <v>7</v>
      </c>
      <c r="CR1065" s="138">
        <v>8</v>
      </c>
      <c r="CS1065" s="138">
        <v>10</v>
      </c>
      <c r="CT1065" s="138">
        <v>2</v>
      </c>
      <c r="CU1065" s="138">
        <v>52</v>
      </c>
      <c r="CV1065" s="138">
        <v>35</v>
      </c>
      <c r="CW1065" s="138">
        <v>1</v>
      </c>
      <c r="CX1065" s="77">
        <f t="shared" si="812"/>
        <v>90</v>
      </c>
      <c r="CY1065" s="138">
        <v>7</v>
      </c>
      <c r="CZ1065" s="138">
        <v>10</v>
      </c>
      <c r="DA1065" s="138">
        <v>2</v>
      </c>
      <c r="DB1065" s="138">
        <v>52</v>
      </c>
      <c r="DC1065" s="138">
        <v>35</v>
      </c>
      <c r="DD1065" s="138">
        <v>1</v>
      </c>
      <c r="DE1065" s="138"/>
      <c r="DF1065" s="138"/>
      <c r="DG1065" s="138"/>
      <c r="DH1065" s="138"/>
      <c r="DI1065" s="138"/>
      <c r="DJ1065" s="138"/>
      <c r="DK1065" s="138"/>
      <c r="DL1065" s="138"/>
      <c r="DM1065" s="138"/>
      <c r="DN1065" s="138"/>
      <c r="DO1065" s="138"/>
      <c r="DP1065" s="138">
        <v>3</v>
      </c>
      <c r="DQ1065" s="138">
        <v>5</v>
      </c>
      <c r="DR1065" s="138">
        <v>9</v>
      </c>
      <c r="DS1065" s="138">
        <v>19</v>
      </c>
      <c r="DT1065" s="138">
        <v>27</v>
      </c>
      <c r="DU1065" s="138">
        <v>1</v>
      </c>
      <c r="DV1065" s="138">
        <v>3</v>
      </c>
      <c r="DW1065" s="138">
        <v>10</v>
      </c>
      <c r="DX1065" s="138">
        <v>10</v>
      </c>
      <c r="DY1065" s="138">
        <v>39</v>
      </c>
      <c r="DZ1065" s="138">
        <v>83</v>
      </c>
      <c r="EA1065" s="138">
        <v>7</v>
      </c>
      <c r="EB1065" s="138">
        <v>1</v>
      </c>
      <c r="EC1065" s="138">
        <v>2</v>
      </c>
      <c r="ED1065" s="138">
        <v>0</v>
      </c>
      <c r="EE1065" s="138">
        <v>12</v>
      </c>
      <c r="EF1065" s="138">
        <v>18</v>
      </c>
      <c r="EG1065" s="138">
        <v>0</v>
      </c>
      <c r="EH1065" s="138"/>
      <c r="EI1065" s="138"/>
      <c r="EJ1065" s="138"/>
      <c r="EK1065" s="138"/>
      <c r="EL1065" s="138"/>
      <c r="EM1065" s="138"/>
      <c r="EN1065" s="138"/>
      <c r="EO1065" s="138"/>
      <c r="EP1065" s="138"/>
      <c r="EQ1065" s="138"/>
      <c r="ER1065" s="138"/>
      <c r="ES1065" s="138"/>
      <c r="ET1065" s="138">
        <v>151</v>
      </c>
      <c r="EU1065" s="138">
        <v>212</v>
      </c>
      <c r="EV1065" s="138">
        <v>81</v>
      </c>
      <c r="EW1065" s="138">
        <v>902</v>
      </c>
      <c r="EX1065" s="138">
        <v>2359</v>
      </c>
      <c r="EY1065" s="138">
        <v>121</v>
      </c>
      <c r="EZ1065" s="138">
        <v>23</v>
      </c>
      <c r="FA1065" s="138">
        <v>82</v>
      </c>
      <c r="FB1065" s="138">
        <v>191</v>
      </c>
      <c r="FC1065" s="138">
        <v>575</v>
      </c>
      <c r="FD1065" s="138">
        <v>787</v>
      </c>
      <c r="FE1065" s="138">
        <v>40</v>
      </c>
      <c r="FF1065" s="138"/>
      <c r="FG1065" s="138"/>
      <c r="FH1065" s="138"/>
      <c r="FI1065" s="138"/>
      <c r="FJ1065" s="138"/>
      <c r="FK1065" s="138"/>
      <c r="FL1065" s="86">
        <f t="shared" si="813"/>
        <v>1852.6999999999998</v>
      </c>
      <c r="FM1065" s="138">
        <v>129</v>
      </c>
      <c r="FN1065" s="138">
        <v>20</v>
      </c>
      <c r="FO1065" s="138">
        <v>10320</v>
      </c>
      <c r="FP1065" s="138">
        <v>24000000</v>
      </c>
      <c r="FQ1065" s="142">
        <v>0.39349918956637964</v>
      </c>
      <c r="FR1065" s="142">
        <v>0.32909081653411937</v>
      </c>
      <c r="FS1065" s="142">
        <v>0.51520629750271452</v>
      </c>
      <c r="FT1065" s="138" t="s">
        <v>1389</v>
      </c>
      <c r="FU1065" s="138" t="s">
        <v>1396</v>
      </c>
      <c r="FV1065" s="138" t="s">
        <v>1391</v>
      </c>
      <c r="FW1065" s="138" t="s">
        <v>1340</v>
      </c>
      <c r="FX1065" s="138" t="s">
        <v>1334</v>
      </c>
      <c r="FY1065" s="138" t="s">
        <v>1374</v>
      </c>
      <c r="FZ1065" s="138" t="s">
        <v>1328</v>
      </c>
      <c r="GA1065" s="138" t="s">
        <v>1360</v>
      </c>
      <c r="GB1065" s="138"/>
      <c r="GC1065" s="143"/>
      <c r="GD1065" s="143"/>
      <c r="GE1065" s="143"/>
      <c r="GF1065" s="143"/>
      <c r="GG1065" s="143"/>
      <c r="GH1065" s="143"/>
      <c r="GI1065" s="143"/>
      <c r="GJ1065" s="143"/>
    </row>
    <row r="1066" spans="1:192" hidden="1" x14ac:dyDescent="0.25">
      <c r="A1066" s="144" t="s">
        <v>948</v>
      </c>
      <c r="B1066" s="144" t="s">
        <v>948</v>
      </c>
      <c r="C1066" s="144" t="s">
        <v>948</v>
      </c>
      <c r="D1066" s="133">
        <v>27.03040399833403</v>
      </c>
      <c r="E1066" s="133">
        <v>36.739689144535554</v>
      </c>
      <c r="F1066" s="133">
        <v>44.298930674035802</v>
      </c>
      <c r="G1066" s="136">
        <v>517</v>
      </c>
      <c r="H1066" s="136">
        <v>2416</v>
      </c>
      <c r="I1066" s="136">
        <v>4443</v>
      </c>
      <c r="J1066" s="136">
        <v>7376</v>
      </c>
      <c r="K1066" s="136">
        <v>545</v>
      </c>
      <c r="L1066" s="136">
        <v>1912</v>
      </c>
      <c r="M1066" s="136">
        <v>4292</v>
      </c>
      <c r="N1066" s="136">
        <v>6749</v>
      </c>
      <c r="O1066" s="136">
        <v>351</v>
      </c>
      <c r="P1066" s="138">
        <v>978</v>
      </c>
      <c r="Q1066" s="136">
        <v>-627</v>
      </c>
      <c r="R1066" s="95">
        <f t="shared" si="814"/>
        <v>-8.500542299349241E-2</v>
      </c>
      <c r="S1066" s="136">
        <v>5566</v>
      </c>
      <c r="T1066" s="136">
        <v>7580</v>
      </c>
      <c r="U1066" s="136">
        <v>5968</v>
      </c>
      <c r="V1066" s="136">
        <v>7849</v>
      </c>
      <c r="W1066" s="136">
        <v>13548</v>
      </c>
      <c r="X1066" s="136">
        <v>19114</v>
      </c>
      <c r="Y1066" s="137">
        <f t="shared" si="815"/>
        <v>9.7915918074020833</v>
      </c>
      <c r="Z1066" s="137">
        <f t="shared" si="816"/>
        <v>25.224274406332452</v>
      </c>
      <c r="AA1066" s="137">
        <f t="shared" si="817"/>
        <v>61.410857908847184</v>
      </c>
      <c r="AB1066" s="137">
        <f t="shared" si="818"/>
        <v>41.164747564216121</v>
      </c>
      <c r="AC1066" s="137">
        <f t="shared" si="819"/>
        <v>32.028879355446271</v>
      </c>
      <c r="AD1066" s="138">
        <v>7971</v>
      </c>
      <c r="AE1066" s="138">
        <v>2303</v>
      </c>
      <c r="AF1066" s="126">
        <v>7317</v>
      </c>
      <c r="AG1066" s="126">
        <v>5568</v>
      </c>
      <c r="AH1066" s="126">
        <v>7214</v>
      </c>
      <c r="AI1066" s="126">
        <v>5646</v>
      </c>
      <c r="AJ1066" s="126">
        <v>1869</v>
      </c>
      <c r="AK1066" s="126">
        <v>1748</v>
      </c>
      <c r="AL1066" s="136">
        <v>221</v>
      </c>
      <c r="AM1066" s="136">
        <v>360</v>
      </c>
      <c r="AN1066" s="136">
        <v>566</v>
      </c>
      <c r="AO1066" s="136">
        <v>1920</v>
      </c>
      <c r="AP1066" s="136">
        <v>4360</v>
      </c>
      <c r="AQ1066" s="136">
        <v>183</v>
      </c>
      <c r="AR1066" s="77">
        <f t="shared" si="805"/>
        <v>7029</v>
      </c>
      <c r="AS1066" s="138">
        <v>1128</v>
      </c>
      <c r="AT1066" s="138">
        <v>176</v>
      </c>
      <c r="AU1066" s="138">
        <v>571</v>
      </c>
      <c r="AV1066" s="138">
        <v>31.964682303233843</v>
      </c>
      <c r="AW1066" s="138">
        <v>41.379042891491508</v>
      </c>
      <c r="AX1066" s="138">
        <v>60.48529932695714</v>
      </c>
      <c r="AY1066" s="141">
        <v>10.165229885057471</v>
      </c>
      <c r="AZ1066" s="141">
        <v>26.493721539947561</v>
      </c>
      <c r="BA1066" s="141">
        <v>67.392451834257059</v>
      </c>
      <c r="BB1066" s="141">
        <v>47.399662731871842</v>
      </c>
      <c r="BC1066" s="141">
        <v>37.233364389741581</v>
      </c>
      <c r="BD1066" s="82">
        <f>(AI1066+AJ1066)-(AP1066+AT1066+AU1066)</f>
        <v>2408</v>
      </c>
      <c r="BE1066" s="138">
        <v>244</v>
      </c>
      <c r="BF1066" s="138">
        <v>458</v>
      </c>
      <c r="BG1066" s="138">
        <v>535</v>
      </c>
      <c r="BH1066" s="138">
        <v>1975</v>
      </c>
      <c r="BI1066" s="138">
        <v>4629</v>
      </c>
      <c r="BJ1066" s="138">
        <v>293</v>
      </c>
      <c r="BK1066" s="77">
        <f t="shared" si="807"/>
        <v>7432</v>
      </c>
      <c r="BL1066" s="138">
        <v>200</v>
      </c>
      <c r="BM1066" s="138">
        <v>290</v>
      </c>
      <c r="BN1066" s="138">
        <v>363</v>
      </c>
      <c r="BO1066" s="138">
        <v>324</v>
      </c>
      <c r="BP1066" s="138">
        <v>1424</v>
      </c>
      <c r="BQ1066" s="138">
        <v>4108</v>
      </c>
      <c r="BR1066" s="138">
        <v>273</v>
      </c>
      <c r="BS1066" s="77">
        <f t="shared" si="808"/>
        <v>6129</v>
      </c>
      <c r="BT1066" s="138">
        <v>7</v>
      </c>
      <c r="BU1066" s="138">
        <v>32</v>
      </c>
      <c r="BV1066" s="138">
        <v>31</v>
      </c>
      <c r="BW1066" s="138">
        <v>35</v>
      </c>
      <c r="BX1066" s="138">
        <v>151</v>
      </c>
      <c r="BY1066" s="138">
        <v>236</v>
      </c>
      <c r="BZ1066" s="138">
        <v>12</v>
      </c>
      <c r="CA1066" s="77">
        <f t="shared" si="809"/>
        <v>434</v>
      </c>
      <c r="CB1066" s="138">
        <v>10</v>
      </c>
      <c r="CC1066" s="138">
        <v>32</v>
      </c>
      <c r="CD1066" s="138">
        <v>31</v>
      </c>
      <c r="CE1066" s="138">
        <v>137</v>
      </c>
      <c r="CF1066" s="138">
        <v>131</v>
      </c>
      <c r="CG1066" s="138">
        <v>109</v>
      </c>
      <c r="CH1066" s="138">
        <v>6</v>
      </c>
      <c r="CI1066" s="77">
        <f t="shared" si="810"/>
        <v>383</v>
      </c>
      <c r="CJ1066" s="138"/>
      <c r="CK1066" s="138"/>
      <c r="CL1066" s="138"/>
      <c r="CM1066" s="138"/>
      <c r="CN1066" s="138"/>
      <c r="CO1066" s="138"/>
      <c r="CP1066" s="77">
        <f t="shared" si="811"/>
        <v>0</v>
      </c>
      <c r="CQ1066" s="138">
        <v>27</v>
      </c>
      <c r="CR1066" s="138">
        <v>6</v>
      </c>
      <c r="CS1066" s="138">
        <v>33</v>
      </c>
      <c r="CT1066" s="138">
        <v>39</v>
      </c>
      <c r="CU1066" s="138">
        <v>269</v>
      </c>
      <c r="CV1066" s="138">
        <v>176</v>
      </c>
      <c r="CW1066" s="138">
        <v>2</v>
      </c>
      <c r="CX1066" s="77">
        <f t="shared" si="812"/>
        <v>486</v>
      </c>
      <c r="CY1066" s="138">
        <v>25</v>
      </c>
      <c r="CZ1066" s="138">
        <v>29</v>
      </c>
      <c r="DA1066" s="138">
        <v>8</v>
      </c>
      <c r="DB1066" s="138">
        <v>208</v>
      </c>
      <c r="DC1066" s="138">
        <v>150</v>
      </c>
      <c r="DD1066" s="138">
        <v>2</v>
      </c>
      <c r="DE1066" s="138">
        <v>2</v>
      </c>
      <c r="DF1066" s="138">
        <v>4</v>
      </c>
      <c r="DG1066" s="138">
        <v>31</v>
      </c>
      <c r="DH1066" s="138">
        <v>61</v>
      </c>
      <c r="DI1066" s="138">
        <v>26</v>
      </c>
      <c r="DJ1066" s="138">
        <v>0</v>
      </c>
      <c r="DK1066" s="138"/>
      <c r="DL1066" s="138"/>
      <c r="DM1066" s="138"/>
      <c r="DN1066" s="138"/>
      <c r="DO1066" s="138"/>
      <c r="DP1066" s="138">
        <v>2</v>
      </c>
      <c r="DQ1066" s="138">
        <v>9</v>
      </c>
      <c r="DR1066" s="138">
        <v>36</v>
      </c>
      <c r="DS1066" s="138">
        <v>62</v>
      </c>
      <c r="DT1066" s="138">
        <v>54</v>
      </c>
      <c r="DU1066" s="138">
        <v>6</v>
      </c>
      <c r="DV1066" s="138">
        <v>4</v>
      </c>
      <c r="DW1066" s="138">
        <v>16</v>
      </c>
      <c r="DX1066" s="138">
        <v>8</v>
      </c>
      <c r="DY1066" s="138">
        <v>67</v>
      </c>
      <c r="DZ1066" s="138">
        <v>163</v>
      </c>
      <c r="EA1066" s="138">
        <v>6</v>
      </c>
      <c r="EB1066" s="138">
        <v>3</v>
      </c>
      <c r="EC1066" s="138">
        <v>15</v>
      </c>
      <c r="ED1066" s="138">
        <v>27</v>
      </c>
      <c r="EE1066" s="138">
        <v>84</v>
      </c>
      <c r="EF1066" s="138">
        <v>73</v>
      </c>
      <c r="EG1066" s="138">
        <v>6</v>
      </c>
      <c r="EH1066" s="138"/>
      <c r="EI1066" s="138"/>
      <c r="EJ1066" s="138"/>
      <c r="EK1066" s="138"/>
      <c r="EL1066" s="138"/>
      <c r="EM1066" s="138"/>
      <c r="EN1066" s="138"/>
      <c r="EO1066" s="138"/>
      <c r="EP1066" s="138"/>
      <c r="EQ1066" s="138"/>
      <c r="ER1066" s="138"/>
      <c r="ES1066" s="138"/>
      <c r="ET1066" s="138">
        <v>182</v>
      </c>
      <c r="EU1066" s="138">
        <v>278</v>
      </c>
      <c r="EV1066" s="138">
        <v>94</v>
      </c>
      <c r="EW1066" s="138">
        <v>827</v>
      </c>
      <c r="EX1066" s="138">
        <v>3456</v>
      </c>
      <c r="EY1066" s="138">
        <v>225</v>
      </c>
      <c r="EZ1066" s="138">
        <v>16</v>
      </c>
      <c r="FA1066" s="138">
        <v>76</v>
      </c>
      <c r="FB1066" s="138">
        <v>194</v>
      </c>
      <c r="FC1066" s="138">
        <v>535</v>
      </c>
      <c r="FD1066" s="138">
        <v>598</v>
      </c>
      <c r="FE1066" s="138">
        <v>42</v>
      </c>
      <c r="FF1066" s="138"/>
      <c r="FG1066" s="138"/>
      <c r="FH1066" s="138"/>
      <c r="FI1066" s="138"/>
      <c r="FJ1066" s="138"/>
      <c r="FK1066" s="138"/>
      <c r="FL1066" s="86">
        <f t="shared" si="813"/>
        <v>2363</v>
      </c>
      <c r="FM1066" s="138">
        <v>191</v>
      </c>
      <c r="FN1066" s="138">
        <v>36</v>
      </c>
      <c r="FO1066" s="138">
        <v>15280</v>
      </c>
      <c r="FP1066" s="138">
        <v>43200000</v>
      </c>
      <c r="FQ1066" s="142">
        <v>0.37746237133697269</v>
      </c>
      <c r="FR1066" s="142">
        <v>0.29014871479721788</v>
      </c>
      <c r="FS1066" s="142">
        <v>0.52131102960814091</v>
      </c>
      <c r="FT1066" s="138" t="s">
        <v>1370</v>
      </c>
      <c r="FU1066" s="138" t="s">
        <v>1370</v>
      </c>
      <c r="FV1066" s="138" t="s">
        <v>1359</v>
      </c>
      <c r="FW1066" s="138" t="s">
        <v>1348</v>
      </c>
      <c r="FX1066" s="138" t="s">
        <v>1386</v>
      </c>
      <c r="FY1066" s="138" t="s">
        <v>1380</v>
      </c>
      <c r="FZ1066" s="138" t="s">
        <v>1341</v>
      </c>
      <c r="GA1066" s="138" t="s">
        <v>1334</v>
      </c>
      <c r="GB1066" s="138"/>
      <c r="GC1066" s="147"/>
      <c r="GD1066" s="147"/>
      <c r="GE1066" s="147"/>
      <c r="GF1066" s="147"/>
      <c r="GG1066" s="147"/>
      <c r="GH1066" s="147"/>
      <c r="GI1066" s="147"/>
      <c r="GJ1066" s="147"/>
    </row>
    <row r="1067" spans="1:192" hidden="1" x14ac:dyDescent="0.25">
      <c r="A1067" s="32"/>
      <c r="B1067" s="32"/>
      <c r="C1067" s="41">
        <f t="shared" ref="C1067:C1070" si="820">A1067</f>
        <v>0</v>
      </c>
      <c r="D1067" s="41"/>
      <c r="E1067" s="41"/>
      <c r="F1067" s="41"/>
      <c r="G1067" s="148"/>
      <c r="H1067" s="148"/>
      <c r="I1067" s="148"/>
      <c r="J1067" s="148"/>
      <c r="K1067" s="149"/>
      <c r="L1067" s="149"/>
      <c r="M1067" s="149"/>
      <c r="N1067" s="149"/>
      <c r="O1067" s="149"/>
      <c r="AA1067" s="125"/>
      <c r="AB1067" s="125"/>
      <c r="AC1067" s="125"/>
      <c r="AD1067" s="97"/>
      <c r="AR1067" s="77">
        <f t="shared" si="805"/>
        <v>0</v>
      </c>
      <c r="BD1067" s="82">
        <f t="shared" si="806"/>
        <v>0</v>
      </c>
      <c r="BK1067" s="77">
        <f t="shared" si="807"/>
        <v>0</v>
      </c>
      <c r="BS1067" s="77">
        <f t="shared" si="808"/>
        <v>0</v>
      </c>
      <c r="CA1067" s="77">
        <f t="shared" si="809"/>
        <v>0</v>
      </c>
      <c r="CI1067" s="77">
        <f t="shared" si="810"/>
        <v>0</v>
      </c>
      <c r="CP1067" s="77">
        <f t="shared" si="811"/>
        <v>0</v>
      </c>
      <c r="CX1067" s="77">
        <f t="shared" si="812"/>
        <v>0</v>
      </c>
      <c r="FL1067" s="86">
        <f t="shared" ref="FL1067:FL1069" si="821">IF(((AH1067+AI1067)*0.7)-(AO1067+AP1067+AQ1067+AT1067)&gt;0,((AH1067+AI1067)*0.7)-(AO1067+AP1067+AQ1067+AT1067),0)</f>
        <v>0</v>
      </c>
      <c r="FM1067" s="99">
        <f>IF(FL1067/20&gt;0,INT(FL1067/20),0)</f>
        <v>0</v>
      </c>
      <c r="FN1067" s="99">
        <f>IF(FM1067/5&gt;0.49,INT(FM1067/5),0)</f>
        <v>0</v>
      </c>
      <c r="FO1067" s="100">
        <f>IF(FM1067&gt;0.49,(FM1067*$FO$1)/1000,0)</f>
        <v>0</v>
      </c>
      <c r="FP1067" s="100">
        <f>IF(FN1067&gt;0.49,(FN1067*$FP$1),0)</f>
        <v>0</v>
      </c>
      <c r="FQ1067" s="100"/>
      <c r="FR1067" s="100"/>
      <c r="FS1067" s="100"/>
      <c r="FT1067" s="100"/>
      <c r="FU1067" s="100"/>
      <c r="FV1067" s="100"/>
      <c r="FW1067" s="100"/>
      <c r="FX1067" s="100"/>
      <c r="FY1067" s="100"/>
      <c r="FZ1067" s="100"/>
      <c r="GA1067" s="100"/>
      <c r="GB1067" s="100"/>
    </row>
    <row r="1068" spans="1:192" hidden="1" x14ac:dyDescent="0.25">
      <c r="C1068" s="41">
        <f t="shared" si="820"/>
        <v>0</v>
      </c>
      <c r="D1068" s="41"/>
      <c r="E1068" s="41"/>
      <c r="F1068" s="41"/>
      <c r="K1068" s="92"/>
      <c r="L1068" s="92"/>
      <c r="M1068" s="92"/>
      <c r="Q1068" s="94"/>
      <c r="R1068" s="95"/>
      <c r="AA1068" s="125"/>
      <c r="AB1068" s="125"/>
      <c r="AC1068" s="125"/>
      <c r="AD1068" s="97"/>
      <c r="AR1068" s="77">
        <f t="shared" si="805"/>
        <v>0</v>
      </c>
      <c r="BD1068" s="82">
        <f t="shared" si="806"/>
        <v>0</v>
      </c>
      <c r="BK1068" s="77">
        <f t="shared" si="807"/>
        <v>0</v>
      </c>
      <c r="BS1068" s="77">
        <f t="shared" si="808"/>
        <v>0</v>
      </c>
      <c r="CA1068" s="77">
        <f t="shared" si="809"/>
        <v>0</v>
      </c>
      <c r="CI1068" s="77">
        <f t="shared" si="810"/>
        <v>0</v>
      </c>
      <c r="CP1068" s="77">
        <f t="shared" si="811"/>
        <v>0</v>
      </c>
      <c r="CX1068" s="77">
        <f t="shared" si="812"/>
        <v>0</v>
      </c>
      <c r="FL1068" s="86">
        <f t="shared" si="821"/>
        <v>0</v>
      </c>
      <c r="FM1068" s="99">
        <f>IF(FL1068/20&gt;0,INT(FL1068/20),0)</f>
        <v>0</v>
      </c>
      <c r="FN1068" s="99">
        <f>IF(FM1068/5&gt;0.49,INT(FM1068/5),0)</f>
        <v>0</v>
      </c>
      <c r="FO1068" s="100">
        <f>IF(FM1068&gt;0.49,(FM1068*$FO$1)/1000,0)</f>
        <v>0</v>
      </c>
      <c r="FP1068" s="100">
        <f>IF(FN1068&gt;0.49,(FN1068*$FP$1),0)</f>
        <v>0</v>
      </c>
      <c r="FQ1068" s="100"/>
      <c r="FR1068" s="100"/>
      <c r="FS1068" s="100"/>
      <c r="FT1068" s="100"/>
      <c r="FU1068" s="100"/>
      <c r="FV1068" s="100"/>
      <c r="FW1068" s="100"/>
      <c r="FX1068" s="100"/>
      <c r="FY1068" s="100"/>
      <c r="FZ1068" s="100"/>
      <c r="GA1068" s="100"/>
      <c r="GB1068" s="100"/>
    </row>
    <row r="1069" spans="1:192" hidden="1" x14ac:dyDescent="0.25">
      <c r="C1069" s="41">
        <f t="shared" si="820"/>
        <v>0</v>
      </c>
      <c r="D1069" s="41"/>
      <c r="E1069" s="41"/>
      <c r="F1069" s="41"/>
      <c r="G1069" s="91">
        <f>SUM(G5:G985)</f>
        <v>96085</v>
      </c>
      <c r="H1069" s="91">
        <f>SUM(H5:H985)</f>
        <v>401982</v>
      </c>
      <c r="I1069" s="91">
        <f>SUM(I5:I985)</f>
        <v>561812</v>
      </c>
      <c r="J1069" s="91">
        <f>SUM(J5:J985)</f>
        <v>1059879</v>
      </c>
      <c r="K1069" s="92">
        <f t="shared" ref="K1069:P1069" si="822">SUM(K5:K1068)</f>
        <v>223938</v>
      </c>
      <c r="L1069" s="152">
        <f t="shared" si="822"/>
        <v>804652</v>
      </c>
      <c r="M1069" s="152">
        <f t="shared" si="822"/>
        <v>1284730</v>
      </c>
      <c r="N1069" s="153">
        <f t="shared" si="822"/>
        <v>2313320</v>
      </c>
      <c r="O1069" s="152">
        <f t="shared" si="822"/>
        <v>148282</v>
      </c>
      <c r="P1069" s="154">
        <f t="shared" si="822"/>
        <v>276878</v>
      </c>
      <c r="Q1069" s="155">
        <f>N1069-J1070</f>
        <v>1253825</v>
      </c>
      <c r="R1069" s="95">
        <f>(N1069-J1069)/J1069</f>
        <v>1.1826265073654634</v>
      </c>
      <c r="S1069" s="92">
        <f t="shared" ref="S1069:X1069" si="823">SUM(S5:S1068)</f>
        <v>1871242</v>
      </c>
      <c r="T1069" s="92">
        <f t="shared" si="823"/>
        <v>2475920</v>
      </c>
      <c r="U1069" s="92">
        <f t="shared" si="823"/>
        <v>1874040</v>
      </c>
      <c r="V1069" s="92">
        <f t="shared" si="823"/>
        <v>2499342</v>
      </c>
      <c r="W1069" s="156">
        <f t="shared" si="823"/>
        <v>4349960</v>
      </c>
      <c r="X1069" s="92">
        <f t="shared" si="823"/>
        <v>6221202</v>
      </c>
      <c r="Y1069" s="143">
        <f>K1069/S1069</f>
        <v>0.11967345752179569</v>
      </c>
      <c r="Z1069" s="143">
        <f>L1069/T1069</f>
        <v>0.324991114414036</v>
      </c>
      <c r="AA1069" s="157">
        <f>((M1069+O1069)-P1069)/U1069</f>
        <v>0.61692066337965035</v>
      </c>
      <c r="AB1069" s="158">
        <f>((L1069+M1069+O1069)-P1069)/W1069</f>
        <v>0.45075954721422723</v>
      </c>
      <c r="AC1069" s="158">
        <f>((N1069+O1069)-P1069)/X1069</f>
        <v>0.3511739371266196</v>
      </c>
      <c r="AD1069" s="97">
        <f>W1069-((L1069+M1069+O1069)-P1069)</f>
        <v>2389174</v>
      </c>
      <c r="AE1069" s="40">
        <f>U1069-((M1069+O1069)-P1069)</f>
        <v>717906</v>
      </c>
      <c r="AL1069" s="76">
        <f t="shared" ref="AL1069:AT1069" si="824">SUM(AL5:AL975)</f>
        <v>27793</v>
      </c>
      <c r="AM1069" s="76">
        <f t="shared" si="824"/>
        <v>58265</v>
      </c>
      <c r="AN1069" s="76">
        <f t="shared" si="824"/>
        <v>114210</v>
      </c>
      <c r="AO1069" s="76">
        <f t="shared" si="824"/>
        <v>413720</v>
      </c>
      <c r="AP1069" s="76">
        <f t="shared" si="824"/>
        <v>649813</v>
      </c>
      <c r="AQ1069" s="76">
        <f t="shared" si="824"/>
        <v>31363</v>
      </c>
      <c r="AR1069" s="77">
        <f t="shared" si="805"/>
        <v>1209106</v>
      </c>
      <c r="AS1069" s="77">
        <f t="shared" si="824"/>
        <v>167543</v>
      </c>
      <c r="AT1069" s="77">
        <f t="shared" si="824"/>
        <v>54211</v>
      </c>
      <c r="AU1069" s="77"/>
      <c r="AV1069" s="77"/>
      <c r="AW1069" s="77"/>
      <c r="AX1069" s="77"/>
      <c r="AY1069" s="77"/>
      <c r="AZ1069" s="77"/>
      <c r="BA1069" s="77"/>
      <c r="BB1069" s="77"/>
      <c r="BC1069" s="77"/>
      <c r="BD1069" s="82"/>
      <c r="BE1069" s="77">
        <f t="shared" ref="BE1069:CN1069" si="825">SUM(BE5:BE975)</f>
        <v>28437</v>
      </c>
      <c r="BF1069" s="77">
        <f t="shared" si="825"/>
        <v>72546</v>
      </c>
      <c r="BG1069" s="77">
        <f t="shared" si="825"/>
        <v>109182</v>
      </c>
      <c r="BH1069" s="77">
        <f t="shared" si="825"/>
        <v>394701</v>
      </c>
      <c r="BI1069" s="77">
        <f t="shared" si="825"/>
        <v>685717</v>
      </c>
      <c r="BJ1069" s="77">
        <f t="shared" si="825"/>
        <v>48222</v>
      </c>
      <c r="BK1069" s="77">
        <f t="shared" si="807"/>
        <v>1237822</v>
      </c>
      <c r="BL1069" s="77">
        <f t="shared" si="825"/>
        <v>22306</v>
      </c>
      <c r="BM1069" s="77">
        <f t="shared" si="825"/>
        <v>39994</v>
      </c>
      <c r="BN1069" s="77">
        <f t="shared" si="825"/>
        <v>53491</v>
      </c>
      <c r="BO1069" s="77">
        <f t="shared" si="825"/>
        <v>62452</v>
      </c>
      <c r="BP1069" s="77">
        <f t="shared" si="825"/>
        <v>300642</v>
      </c>
      <c r="BQ1069" s="77">
        <f t="shared" si="825"/>
        <v>592485</v>
      </c>
      <c r="BR1069" s="77">
        <f t="shared" si="825"/>
        <v>42298</v>
      </c>
      <c r="BS1069" s="77">
        <f t="shared" si="808"/>
        <v>997877</v>
      </c>
      <c r="BT1069" s="77">
        <f t="shared" si="825"/>
        <v>3356</v>
      </c>
      <c r="BU1069" s="77">
        <f t="shared" si="825"/>
        <v>12071</v>
      </c>
      <c r="BV1069" s="77">
        <f t="shared" si="825"/>
        <v>11694</v>
      </c>
      <c r="BW1069" s="77">
        <f t="shared" si="825"/>
        <v>23553</v>
      </c>
      <c r="BX1069" s="77">
        <f t="shared" si="825"/>
        <v>54909</v>
      </c>
      <c r="BY1069" s="77">
        <f t="shared" si="825"/>
        <v>65953</v>
      </c>
      <c r="BZ1069" s="77">
        <f t="shared" si="825"/>
        <v>4789</v>
      </c>
      <c r="CA1069" s="77">
        <f t="shared" si="809"/>
        <v>149204</v>
      </c>
      <c r="CB1069" s="77">
        <f t="shared" si="825"/>
        <v>1636</v>
      </c>
      <c r="CC1069" s="77">
        <f t="shared" si="825"/>
        <v>4625</v>
      </c>
      <c r="CD1069" s="77">
        <f t="shared" si="825"/>
        <v>4944</v>
      </c>
      <c r="CE1069" s="77">
        <f t="shared" si="825"/>
        <v>18323</v>
      </c>
      <c r="CF1069" s="77">
        <f t="shared" si="825"/>
        <v>20627</v>
      </c>
      <c r="CG1069" s="77">
        <f t="shared" si="825"/>
        <v>14058</v>
      </c>
      <c r="CH1069" s="77">
        <f t="shared" si="825"/>
        <v>843</v>
      </c>
      <c r="CI1069" s="77">
        <f t="shared" si="810"/>
        <v>53851</v>
      </c>
      <c r="CJ1069" s="77">
        <f t="shared" si="825"/>
        <v>80</v>
      </c>
      <c r="CK1069" s="77">
        <f t="shared" si="825"/>
        <v>343</v>
      </c>
      <c r="CL1069" s="77">
        <f t="shared" si="825"/>
        <v>2398</v>
      </c>
      <c r="CM1069" s="77">
        <f t="shared" si="825"/>
        <v>3331</v>
      </c>
      <c r="CN1069" s="77">
        <f t="shared" si="825"/>
        <v>2180</v>
      </c>
      <c r="CO1069" s="77">
        <f t="shared" ref="CO1069:DV1069" si="826">SUM(CO5:CO975)</f>
        <v>17</v>
      </c>
      <c r="CP1069" s="77">
        <f t="shared" si="811"/>
        <v>7926</v>
      </c>
      <c r="CQ1069" s="77">
        <f t="shared" si="826"/>
        <v>1082</v>
      </c>
      <c r="CR1069" s="77">
        <f t="shared" si="826"/>
        <v>1575</v>
      </c>
      <c r="CS1069" s="77">
        <f t="shared" si="826"/>
        <v>2074</v>
      </c>
      <c r="CT1069" s="77">
        <f t="shared" si="826"/>
        <v>2455</v>
      </c>
      <c r="CU1069" s="77">
        <f t="shared" si="826"/>
        <v>15192</v>
      </c>
      <c r="CV1069" s="77">
        <f t="shared" si="826"/>
        <v>11041</v>
      </c>
      <c r="CW1069" s="77">
        <f t="shared" si="826"/>
        <v>275</v>
      </c>
      <c r="CX1069" s="77">
        <f t="shared" si="812"/>
        <v>28963</v>
      </c>
      <c r="CY1069" s="77">
        <f t="shared" si="826"/>
        <v>954</v>
      </c>
      <c r="CZ1069" s="77">
        <f t="shared" si="826"/>
        <v>1643</v>
      </c>
      <c r="DA1069" s="77">
        <f t="shared" si="826"/>
        <v>588</v>
      </c>
      <c r="DB1069" s="77">
        <f t="shared" si="826"/>
        <v>12679</v>
      </c>
      <c r="DC1069" s="77">
        <f t="shared" si="826"/>
        <v>9304</v>
      </c>
      <c r="DD1069" s="77">
        <f t="shared" si="826"/>
        <v>201</v>
      </c>
      <c r="DE1069" s="77">
        <f t="shared" si="826"/>
        <v>84</v>
      </c>
      <c r="DF1069" s="77">
        <f t="shared" si="826"/>
        <v>357</v>
      </c>
      <c r="DG1069" s="77">
        <f t="shared" si="826"/>
        <v>1689</v>
      </c>
      <c r="DH1069" s="77">
        <f t="shared" si="826"/>
        <v>2066</v>
      </c>
      <c r="DI1069" s="77">
        <f t="shared" si="826"/>
        <v>1333</v>
      </c>
      <c r="DJ1069" s="77">
        <f t="shared" si="826"/>
        <v>58</v>
      </c>
      <c r="DK1069" s="77">
        <f t="shared" si="826"/>
        <v>31</v>
      </c>
      <c r="DL1069" s="77">
        <f t="shared" si="826"/>
        <v>120</v>
      </c>
      <c r="DM1069" s="77">
        <f t="shared" si="826"/>
        <v>171</v>
      </c>
      <c r="DN1069" s="77">
        <f t="shared" si="826"/>
        <v>94</v>
      </c>
      <c r="DO1069" s="77">
        <f t="shared" si="826"/>
        <v>0</v>
      </c>
      <c r="DP1069" s="77">
        <f t="shared" si="826"/>
        <v>351</v>
      </c>
      <c r="DQ1069" s="77">
        <f t="shared" si="826"/>
        <v>891</v>
      </c>
      <c r="DR1069" s="77">
        <f t="shared" si="826"/>
        <v>2934</v>
      </c>
      <c r="DS1069" s="77">
        <f t="shared" si="826"/>
        <v>5636</v>
      </c>
      <c r="DT1069" s="77">
        <f t="shared" si="826"/>
        <v>4975</v>
      </c>
      <c r="DU1069" s="77">
        <f t="shared" si="826"/>
        <v>396</v>
      </c>
      <c r="DV1069" s="77">
        <f t="shared" si="826"/>
        <v>935</v>
      </c>
      <c r="DW1069" s="77">
        <f t="shared" ref="DW1069:FB1069" si="827">SUM(DW5:DW975)</f>
        <v>2609</v>
      </c>
      <c r="DX1069" s="77">
        <f t="shared" si="827"/>
        <v>1857</v>
      </c>
      <c r="DY1069" s="77">
        <f t="shared" si="827"/>
        <v>10968</v>
      </c>
      <c r="DZ1069" s="77">
        <f t="shared" si="827"/>
        <v>23422</v>
      </c>
      <c r="EA1069" s="77">
        <f t="shared" si="827"/>
        <v>2303</v>
      </c>
      <c r="EB1069" s="77">
        <f t="shared" si="827"/>
        <v>2411</v>
      </c>
      <c r="EC1069" s="77">
        <f t="shared" si="827"/>
        <v>9066</v>
      </c>
      <c r="ED1069" s="77">
        <f t="shared" si="827"/>
        <v>21659</v>
      </c>
      <c r="EE1069" s="77">
        <f t="shared" si="827"/>
        <v>43886</v>
      </c>
      <c r="EF1069" s="77">
        <f t="shared" si="827"/>
        <v>42458</v>
      </c>
      <c r="EG1069" s="77">
        <f t="shared" si="827"/>
        <v>2477</v>
      </c>
      <c r="EH1069" s="77">
        <f t="shared" si="827"/>
        <v>167</v>
      </c>
      <c r="EI1069" s="77">
        <f t="shared" si="827"/>
        <v>143</v>
      </c>
      <c r="EJ1069" s="77">
        <f t="shared" si="827"/>
        <v>233</v>
      </c>
      <c r="EK1069" s="77">
        <f t="shared" si="827"/>
        <v>734</v>
      </c>
      <c r="EL1069" s="77">
        <f t="shared" si="827"/>
        <v>973</v>
      </c>
      <c r="EM1069" s="77">
        <f t="shared" si="827"/>
        <v>338</v>
      </c>
      <c r="EN1069" s="77">
        <f t="shared" si="827"/>
        <v>10</v>
      </c>
      <c r="EO1069" s="77">
        <f t="shared" si="827"/>
        <v>19</v>
      </c>
      <c r="EP1069" s="77">
        <f t="shared" si="827"/>
        <v>37</v>
      </c>
      <c r="EQ1069" s="77">
        <f t="shared" si="827"/>
        <v>55</v>
      </c>
      <c r="ER1069" s="77">
        <f t="shared" si="827"/>
        <v>73</v>
      </c>
      <c r="ES1069" s="77">
        <f t="shared" si="827"/>
        <v>9</v>
      </c>
      <c r="ET1069" s="77">
        <f t="shared" si="827"/>
        <v>19475</v>
      </c>
      <c r="EU1069" s="77">
        <f t="shared" si="827"/>
        <v>37171</v>
      </c>
      <c r="EV1069" s="77">
        <f t="shared" si="827"/>
        <v>18590</v>
      </c>
      <c r="EW1069" s="77">
        <f t="shared" si="827"/>
        <v>181921</v>
      </c>
      <c r="EX1069" s="77">
        <f t="shared" si="827"/>
        <v>443207</v>
      </c>
      <c r="EY1069" s="77">
        <f t="shared" si="827"/>
        <v>31988</v>
      </c>
      <c r="EZ1069" s="77">
        <f t="shared" si="827"/>
        <v>2313</v>
      </c>
      <c r="FA1069" s="77">
        <f t="shared" si="827"/>
        <v>15286</v>
      </c>
      <c r="FB1069" s="77">
        <f t="shared" si="827"/>
        <v>40695</v>
      </c>
      <c r="FC1069" s="77">
        <f t="shared" ref="FC1069:FK1069" si="828">SUM(FC5:FC975)</f>
        <v>112351</v>
      </c>
      <c r="FD1069" s="77">
        <f t="shared" si="828"/>
        <v>143330</v>
      </c>
      <c r="FE1069" s="77">
        <f t="shared" si="828"/>
        <v>9576</v>
      </c>
      <c r="FF1069" s="77">
        <f t="shared" si="828"/>
        <v>13</v>
      </c>
      <c r="FG1069" s="77">
        <f t="shared" si="828"/>
        <v>43</v>
      </c>
      <c r="FH1069" s="77">
        <f t="shared" si="828"/>
        <v>58</v>
      </c>
      <c r="FI1069" s="77">
        <f t="shared" si="828"/>
        <v>276</v>
      </c>
      <c r="FJ1069" s="77">
        <f t="shared" si="828"/>
        <v>310</v>
      </c>
      <c r="FK1069" s="77">
        <f t="shared" si="828"/>
        <v>16</v>
      </c>
      <c r="FL1069" s="86">
        <f t="shared" si="821"/>
        <v>0</v>
      </c>
      <c r="FM1069" s="99">
        <f>SUM(FM5:FM1068)</f>
        <v>45651</v>
      </c>
      <c r="FN1069" s="99">
        <f>SUM(FN5:FN1068)</f>
        <v>8550</v>
      </c>
      <c r="FO1069" s="100">
        <f>IF(FM1069&gt;0.49,(FM1069*$FO$1)/1000,0)</f>
        <v>7760.67</v>
      </c>
      <c r="FP1069" s="100">
        <f>SUM(FP5:FP1068)</f>
        <v>6096593370</v>
      </c>
      <c r="FQ1069" s="100"/>
      <c r="FR1069" s="100"/>
      <c r="FS1069" s="100"/>
      <c r="FT1069" s="100"/>
      <c r="FU1069" s="100"/>
      <c r="FV1069" s="100"/>
      <c r="FW1069" s="100"/>
      <c r="FX1069" s="100"/>
      <c r="FY1069" s="100"/>
      <c r="FZ1069" s="100"/>
      <c r="GA1069" s="100"/>
      <c r="GB1069" s="100"/>
    </row>
    <row r="1070" spans="1:192" hidden="1" x14ac:dyDescent="0.25">
      <c r="A1070" s="32"/>
      <c r="B1070" s="90"/>
      <c r="C1070" s="41">
        <f t="shared" si="820"/>
        <v>0</v>
      </c>
      <c r="D1070" s="41"/>
      <c r="E1070" s="41"/>
      <c r="F1070" s="41"/>
      <c r="G1070" s="91"/>
      <c r="H1070" s="91"/>
      <c r="I1070" s="91"/>
      <c r="J1070" s="153">
        <v>1059495</v>
      </c>
      <c r="K1070" s="92"/>
      <c r="L1070" s="92"/>
      <c r="M1070" s="92"/>
      <c r="N1070" s="92"/>
      <c r="O1070" s="92"/>
      <c r="P1070" s="92"/>
      <c r="Q1070" s="94"/>
      <c r="R1070" s="95"/>
      <c r="Y1070" s="40">
        <f>Y1069*100</f>
        <v>11.967345752179568</v>
      </c>
      <c r="Z1070" s="40">
        <f>Z1069*100</f>
        <v>32.499111441403599</v>
      </c>
      <c r="AA1070" s="40">
        <f>AA1069*100</f>
        <v>61.692066337965038</v>
      </c>
      <c r="AB1070" s="40">
        <f>AB1069*100</f>
        <v>45.075954721422725</v>
      </c>
      <c r="AC1070" s="40">
        <f>AC1069*100</f>
        <v>35.117393712661958</v>
      </c>
      <c r="AR1070" s="77">
        <f t="shared" si="805"/>
        <v>0</v>
      </c>
      <c r="BD1070" s="82"/>
      <c r="BK1070" s="77">
        <f t="shared" si="807"/>
        <v>0</v>
      </c>
      <c r="BS1070" s="77">
        <f t="shared" si="808"/>
        <v>0</v>
      </c>
      <c r="CA1070" s="77">
        <f t="shared" si="809"/>
        <v>0</v>
      </c>
      <c r="CI1070" s="77">
        <f t="shared" si="810"/>
        <v>0</v>
      </c>
      <c r="CP1070" s="77">
        <f t="shared" si="811"/>
        <v>0</v>
      </c>
      <c r="CX1070" s="77">
        <f t="shared" si="812"/>
        <v>0</v>
      </c>
      <c r="FM1070" s="40">
        <f>IF(FL1069/20&gt;0,INT(FL1069/20),0)</f>
        <v>0</v>
      </c>
      <c r="FN1070" s="40">
        <f>IF(FM1070/5&gt;0.49,INT(FM1070/5),0)</f>
        <v>0</v>
      </c>
    </row>
    <row r="1071" spans="1:192" x14ac:dyDescent="0.25">
      <c r="AD1071" s="40"/>
      <c r="AL1071" s="160"/>
      <c r="AM1071" s="160"/>
      <c r="AN1071" s="160"/>
      <c r="AO1071" s="160"/>
      <c r="AP1071" s="160"/>
      <c r="AQ1071" s="32"/>
      <c r="AR1071" s="32"/>
      <c r="AS1071" s="40"/>
      <c r="AT1071" s="40"/>
      <c r="AU1071" s="40"/>
      <c r="AV1071" s="40"/>
      <c r="AW1071" s="40"/>
      <c r="AX1071" s="40"/>
      <c r="AY1071" s="40"/>
      <c r="AZ1071" s="40"/>
      <c r="BA1071" s="40"/>
      <c r="BB1071" s="40"/>
      <c r="BC1071" s="40"/>
      <c r="BD1071" s="40"/>
      <c r="BE1071" s="40"/>
      <c r="BF1071" s="40"/>
      <c r="BG1071" s="40"/>
      <c r="BH1071" s="40"/>
      <c r="BI1071" s="40"/>
      <c r="BJ1071" s="40"/>
      <c r="BK1071" s="40"/>
      <c r="BL1071" s="40"/>
      <c r="BM1071" s="40"/>
      <c r="BN1071" s="40"/>
      <c r="BO1071" s="40"/>
      <c r="BP1071" s="40"/>
      <c r="BQ1071" s="40"/>
      <c r="BR1071" s="40"/>
      <c r="BS1071" s="40"/>
      <c r="BT1071" s="40"/>
      <c r="BU1071" s="40"/>
      <c r="BV1071" s="40"/>
      <c r="BW1071" s="40"/>
      <c r="BX1071" s="40"/>
      <c r="BY1071" s="40"/>
      <c r="BZ1071" s="40"/>
      <c r="CA1071" s="40"/>
      <c r="CB1071" s="40"/>
      <c r="CC1071" s="40"/>
      <c r="CD1071" s="40"/>
      <c r="CE1071" s="40"/>
      <c r="CF1071" s="40"/>
      <c r="CG1071" s="40"/>
      <c r="CH1071" s="40"/>
      <c r="CI1071" s="40"/>
      <c r="CJ1071" s="40"/>
      <c r="CK1071" s="40"/>
      <c r="CL1071" s="40"/>
      <c r="CM1071" s="40"/>
      <c r="CN1071" s="40"/>
      <c r="CY1071" s="32"/>
      <c r="CZ1071" s="32"/>
      <c r="DA1071" s="32"/>
      <c r="DB1071" s="32"/>
      <c r="DC1071" s="32"/>
      <c r="DD1071" s="32"/>
      <c r="DE1071" s="32"/>
      <c r="DF1071" s="32"/>
      <c r="DG1071" s="32"/>
      <c r="DH1071" s="32"/>
      <c r="DI1071" s="32"/>
      <c r="DJ1071" s="32"/>
      <c r="DK1071" s="32"/>
      <c r="DL1071" s="32"/>
      <c r="DM1071" s="32"/>
      <c r="DN1071" s="32"/>
      <c r="DO1071" s="32"/>
      <c r="DP1071" s="32"/>
      <c r="DQ1071" s="32"/>
      <c r="DR1071" s="32"/>
      <c r="DS1071" s="32"/>
      <c r="DT1071" s="32"/>
      <c r="DU1071" s="32"/>
      <c r="DV1071" s="32"/>
      <c r="DW1071" s="32"/>
      <c r="DX1071" s="32"/>
      <c r="DY1071" s="32"/>
      <c r="DZ1071" s="32"/>
      <c r="EA1071" s="32"/>
      <c r="EB1071" s="32"/>
      <c r="EC1071" s="32"/>
      <c r="ED1071" s="32"/>
      <c r="EE1071" s="32"/>
      <c r="EF1071" s="32"/>
      <c r="EG1071" s="32"/>
      <c r="EH1071" s="32"/>
      <c r="EI1071" s="32"/>
      <c r="EJ1071" s="32"/>
      <c r="EK1071" s="32"/>
      <c r="EL1071" s="32"/>
      <c r="EM1071" s="32"/>
      <c r="EN1071" s="32"/>
      <c r="EO1071" s="32"/>
      <c r="EP1071" s="32"/>
      <c r="EQ1071" s="32"/>
      <c r="ER1071" s="32"/>
      <c r="ES1071" s="32"/>
      <c r="ET1071" s="32"/>
      <c r="EU1071" s="32"/>
      <c r="EV1071" s="32"/>
      <c r="EW1071" s="32"/>
      <c r="EX1071" s="32"/>
      <c r="EY1071" s="32"/>
      <c r="EZ1071" s="32"/>
      <c r="FA1071" s="32"/>
      <c r="FB1071" s="32"/>
      <c r="FC1071" s="32"/>
      <c r="FD1071" s="32"/>
      <c r="FE1071" s="32"/>
      <c r="FF1071" s="32"/>
      <c r="FG1071" s="32"/>
      <c r="FH1071" s="32"/>
      <c r="FI1071" s="32"/>
      <c r="FJ1071" s="32"/>
      <c r="FK1071" s="32"/>
      <c r="FL1071" s="32"/>
      <c r="FM1071" s="32"/>
      <c r="FN1071" s="32"/>
      <c r="FO1071" s="32"/>
      <c r="FP1071" s="32"/>
      <c r="FQ1071" s="32"/>
      <c r="FR1071" s="32"/>
      <c r="FS1071" s="32"/>
      <c r="FT1071" s="32"/>
      <c r="FU1071" s="32"/>
      <c r="FV1071" s="32"/>
      <c r="FW1071" s="32"/>
      <c r="FX1071" s="32"/>
      <c r="FY1071" s="32"/>
      <c r="FZ1071" s="32"/>
      <c r="GA1071" s="32"/>
      <c r="GB1071" s="32"/>
    </row>
    <row r="1072" spans="1:192" ht="20.25" customHeight="1" thickBot="1" x14ac:dyDescent="0.3">
      <c r="AD1072" s="40"/>
      <c r="AL1072" s="160"/>
      <c r="AM1072" s="160"/>
      <c r="AN1072" s="160"/>
      <c r="AO1072" s="160"/>
      <c r="AP1072" s="160"/>
      <c r="AQ1072" s="32"/>
      <c r="AR1072" s="32"/>
      <c r="AS1072" s="40"/>
      <c r="AT1072" s="40"/>
      <c r="AU1072" s="40"/>
      <c r="AV1072" s="40"/>
      <c r="AW1072" s="40"/>
      <c r="AX1072" s="40"/>
      <c r="AY1072" s="40"/>
      <c r="AZ1072" s="40"/>
      <c r="BA1072" s="40"/>
      <c r="BB1072" s="40"/>
      <c r="BC1072" s="40"/>
      <c r="BD1072" s="40"/>
      <c r="BE1072" s="40"/>
      <c r="BF1072" s="40"/>
      <c r="BG1072" s="40"/>
      <c r="BH1072" s="40"/>
      <c r="BI1072" s="40"/>
      <c r="BJ1072" s="40"/>
      <c r="BK1072" s="40"/>
      <c r="BL1072" s="40"/>
      <c r="BM1072" s="40"/>
      <c r="BN1072" s="40"/>
      <c r="BO1072" s="40"/>
      <c r="BP1072" s="40"/>
      <c r="BQ1072" s="40"/>
      <c r="BR1072" s="40"/>
      <c r="BS1072" s="40"/>
      <c r="BT1072" s="40"/>
      <c r="BU1072" s="40"/>
      <c r="BV1072" s="40"/>
      <c r="BW1072" s="40"/>
      <c r="BX1072" s="40"/>
      <c r="BY1072" s="40"/>
      <c r="BZ1072" s="40"/>
      <c r="CA1072" s="40"/>
      <c r="CB1072" s="40"/>
      <c r="CC1072" s="40"/>
      <c r="CD1072" s="40"/>
      <c r="CE1072" s="40"/>
      <c r="CF1072" s="40"/>
      <c r="CG1072" s="40"/>
      <c r="CH1072" s="40"/>
      <c r="CI1072" s="40"/>
      <c r="CJ1072" s="40"/>
      <c r="CK1072" s="40"/>
      <c r="CL1072" s="40"/>
      <c r="CM1072" s="40"/>
      <c r="CN1072" s="40"/>
      <c r="CY1072" s="32"/>
      <c r="CZ1072" s="32"/>
      <c r="DA1072" s="32"/>
      <c r="DB1072" s="32"/>
      <c r="DC1072" s="32"/>
      <c r="DD1072" s="32"/>
      <c r="DE1072" s="32"/>
      <c r="DF1072" s="32"/>
      <c r="DG1072" s="32"/>
      <c r="DH1072" s="32"/>
      <c r="DI1072" s="32"/>
      <c r="DJ1072" s="32"/>
      <c r="DK1072" s="32"/>
      <c r="DL1072" s="32"/>
      <c r="DM1072" s="32"/>
      <c r="DN1072" s="32"/>
      <c r="DO1072" s="32"/>
      <c r="DP1072" s="32"/>
      <c r="DQ1072" s="32"/>
      <c r="DR1072" s="32"/>
      <c r="DS1072" s="32"/>
      <c r="DT1072" s="32"/>
      <c r="DU1072" s="32"/>
      <c r="DV1072" s="32"/>
      <c r="DW1072" s="32"/>
      <c r="DX1072" s="32"/>
      <c r="DY1072" s="32"/>
      <c r="DZ1072" s="32"/>
      <c r="EA1072" s="32"/>
      <c r="EB1072" s="32"/>
      <c r="EC1072" s="32"/>
      <c r="ED1072" s="32"/>
      <c r="EE1072" s="32"/>
      <c r="EF1072" s="32"/>
      <c r="EG1072" s="32"/>
      <c r="EH1072" s="32"/>
      <c r="EI1072" s="32"/>
      <c r="EJ1072" s="32"/>
      <c r="EK1072" s="32"/>
      <c r="EL1072" s="32"/>
      <c r="EM1072" s="32"/>
      <c r="EN1072" s="32"/>
      <c r="EO1072" s="32"/>
      <c r="EP1072" s="32"/>
      <c r="EQ1072" s="32"/>
      <c r="ER1072" s="32"/>
      <c r="ES1072" s="32"/>
      <c r="ET1072" s="32"/>
      <c r="EU1072" s="32"/>
      <c r="EV1072" s="32"/>
      <c r="EW1072" s="32"/>
      <c r="EX1072" s="32"/>
      <c r="EY1072" s="32"/>
      <c r="EZ1072" s="32"/>
      <c r="FA1072" s="32"/>
      <c r="FB1072" s="32"/>
      <c r="FC1072" s="32"/>
      <c r="FD1072" s="32"/>
      <c r="FE1072" s="32"/>
      <c r="FF1072" s="32"/>
      <c r="FG1072" s="32"/>
      <c r="FH1072" s="32"/>
      <c r="FI1072" s="32"/>
      <c r="FJ1072" s="32"/>
      <c r="FK1072" s="32"/>
      <c r="FL1072" s="32"/>
      <c r="FM1072" s="32"/>
      <c r="FN1072" s="32"/>
      <c r="FO1072" s="32"/>
      <c r="FP1072" s="32"/>
      <c r="FQ1072" s="32"/>
      <c r="FR1072" s="32"/>
      <c r="FS1072" s="32"/>
      <c r="FT1072" s="32"/>
      <c r="FU1072" s="32"/>
      <c r="FV1072" s="32"/>
      <c r="FW1072" s="32"/>
      <c r="FX1072" s="32"/>
      <c r="FY1072" s="32"/>
      <c r="FZ1072" s="32"/>
      <c r="GA1072" s="32"/>
      <c r="GB1072" s="32"/>
    </row>
    <row r="1073" spans="1:184" ht="39.75" customHeight="1" thickTop="1" thickBot="1" x14ac:dyDescent="0.3">
      <c r="A1073" s="10"/>
      <c r="B1073" s="10"/>
      <c r="C1073" s="240" t="s">
        <v>2424</v>
      </c>
      <c r="D1073" s="241"/>
      <c r="E1073" s="241"/>
      <c r="F1073" s="241"/>
      <c r="G1073" s="241"/>
      <c r="H1073" s="241"/>
      <c r="I1073" s="241"/>
      <c r="J1073" s="241"/>
      <c r="K1073" s="241"/>
      <c r="L1073" s="241"/>
      <c r="M1073" s="241"/>
      <c r="N1073" s="241"/>
      <c r="O1073" s="241"/>
      <c r="P1073" s="242"/>
      <c r="Q1073" s="10"/>
      <c r="R1073" s="161"/>
      <c r="S1073" s="161"/>
      <c r="T1073" s="161"/>
      <c r="U1073" s="161"/>
      <c r="V1073" s="161"/>
      <c r="W1073" s="161"/>
      <c r="X1073" s="161"/>
      <c r="Y1073" s="161"/>
      <c r="Z1073" s="162"/>
      <c r="AA1073" s="162"/>
      <c r="AB1073" s="10"/>
      <c r="AC1073" s="10"/>
      <c r="AD1073" s="40"/>
      <c r="AL1073" s="32"/>
      <c r="AM1073" s="32"/>
      <c r="AN1073" s="32"/>
      <c r="AO1073" s="32"/>
      <c r="AP1073" s="32"/>
      <c r="AQ1073" s="32"/>
      <c r="AR1073" s="32"/>
      <c r="AS1073" s="40"/>
      <c r="AT1073" s="40"/>
      <c r="AU1073" s="40"/>
      <c r="AV1073" s="40"/>
      <c r="AW1073" s="40"/>
      <c r="AX1073" s="40"/>
      <c r="AY1073" s="40"/>
      <c r="AZ1073" s="40"/>
      <c r="BA1073" s="40"/>
      <c r="BB1073" s="40"/>
      <c r="BC1073" s="40"/>
      <c r="BD1073" s="40"/>
      <c r="BE1073" s="40"/>
      <c r="BF1073" s="40"/>
      <c r="BG1073" s="40"/>
      <c r="BH1073" s="40"/>
      <c r="BI1073" s="40"/>
      <c r="BJ1073" s="40"/>
      <c r="BK1073" s="40"/>
      <c r="BL1073" s="40"/>
      <c r="BM1073" s="40"/>
      <c r="BN1073" s="40"/>
      <c r="BO1073" s="40"/>
      <c r="BP1073" s="40"/>
      <c r="BQ1073" s="40"/>
      <c r="BR1073" s="40"/>
      <c r="BS1073" s="40"/>
      <c r="BT1073" s="40"/>
      <c r="BU1073" s="40"/>
      <c r="BV1073" s="40"/>
      <c r="BW1073" s="40"/>
      <c r="BX1073" s="40"/>
      <c r="BY1073" s="40"/>
      <c r="BZ1073" s="40"/>
      <c r="CA1073" s="40"/>
      <c r="CB1073" s="40"/>
      <c r="CC1073" s="40"/>
      <c r="CY1073" s="32"/>
      <c r="CZ1073" s="32"/>
      <c r="DA1073" s="32"/>
      <c r="DB1073" s="32"/>
      <c r="DC1073" s="32"/>
      <c r="DD1073" s="32"/>
      <c r="DE1073" s="32"/>
      <c r="DF1073" s="32"/>
      <c r="DG1073" s="32"/>
      <c r="DH1073" s="32"/>
      <c r="DI1073" s="32"/>
      <c r="DJ1073" s="32"/>
      <c r="DK1073" s="32"/>
      <c r="DL1073" s="32"/>
      <c r="DM1073" s="32"/>
      <c r="DN1073" s="32"/>
      <c r="DO1073" s="32"/>
      <c r="DP1073" s="32"/>
      <c r="DQ1073" s="32"/>
      <c r="DR1073" s="32"/>
      <c r="DS1073" s="32"/>
      <c r="DT1073" s="32"/>
      <c r="DU1073" s="32"/>
      <c r="DV1073" s="32"/>
      <c r="DW1073" s="32"/>
      <c r="DX1073" s="32"/>
      <c r="DY1073" s="32"/>
      <c r="DZ1073" s="32"/>
      <c r="EA1073" s="32"/>
      <c r="EB1073" s="32"/>
      <c r="EC1073" s="32"/>
      <c r="ED1073" s="32"/>
      <c r="EE1073" s="32"/>
      <c r="EF1073" s="32"/>
      <c r="EG1073" s="32"/>
      <c r="EH1073" s="32"/>
      <c r="EI1073" s="32"/>
      <c r="EJ1073" s="32"/>
      <c r="EK1073" s="32"/>
      <c r="EL1073" s="32"/>
      <c r="EM1073" s="32"/>
      <c r="EN1073" s="32"/>
      <c r="EO1073" s="32"/>
      <c r="EP1073" s="32"/>
      <c r="EQ1073" s="32"/>
      <c r="ER1073" s="32"/>
      <c r="ES1073" s="32"/>
      <c r="ET1073" s="32"/>
      <c r="EU1073" s="32"/>
      <c r="EV1073" s="32"/>
      <c r="EW1073" s="32"/>
      <c r="EX1073" s="32"/>
      <c r="EY1073" s="32"/>
      <c r="EZ1073" s="32"/>
      <c r="FA1073" s="32"/>
      <c r="FB1073" s="32"/>
      <c r="FC1073" s="32"/>
      <c r="FD1073" s="32"/>
      <c r="FE1073" s="32"/>
      <c r="FF1073" s="32"/>
      <c r="FG1073" s="32"/>
      <c r="FH1073" s="32"/>
      <c r="FI1073" s="32"/>
      <c r="FJ1073" s="32"/>
      <c r="FK1073" s="32"/>
      <c r="FL1073" s="32"/>
      <c r="FM1073" s="32"/>
      <c r="FN1073" s="32"/>
      <c r="FO1073" s="32"/>
      <c r="FP1073" s="32"/>
      <c r="FQ1073" s="32"/>
      <c r="FR1073" s="32"/>
      <c r="FS1073" s="32"/>
      <c r="FT1073" s="32"/>
      <c r="FU1073" s="32"/>
      <c r="FV1073" s="32"/>
      <c r="FW1073" s="32"/>
      <c r="FX1073" s="32"/>
      <c r="FY1073" s="32"/>
      <c r="FZ1073" s="32"/>
      <c r="GA1073" s="32"/>
      <c r="GB1073" s="32"/>
    </row>
    <row r="1074" spans="1:184" ht="59.25" customHeight="1" thickTop="1" thickBot="1" x14ac:dyDescent="0.3">
      <c r="A1074" s="10"/>
      <c r="B1074" s="10"/>
      <c r="C1074" s="360" t="s">
        <v>2433</v>
      </c>
      <c r="D1074" s="361"/>
      <c r="E1074" s="362" t="s">
        <v>346</v>
      </c>
      <c r="F1074" s="363"/>
      <c r="G1074" s="364" t="s">
        <v>2423</v>
      </c>
      <c r="H1074" s="361"/>
      <c r="I1074" s="365" t="str">
        <f>VLOOKUP(E1074,B4:GC1066,2,FALSE)</f>
        <v>ERZURUM</v>
      </c>
      <c r="J1074" s="366"/>
      <c r="K1074" s="367" t="s">
        <v>2417</v>
      </c>
      <c r="L1074" s="368"/>
      <c r="M1074" s="368"/>
      <c r="N1074" s="368" t="s">
        <v>2418</v>
      </c>
      <c r="O1074" s="368"/>
      <c r="P1074" s="371"/>
      <c r="Q1074" s="163"/>
      <c r="R1074" s="164"/>
      <c r="S1074" s="164"/>
      <c r="T1074" s="10"/>
      <c r="U1074" s="165"/>
      <c r="V1074" s="10"/>
      <c r="W1074" s="10"/>
      <c r="X1074" s="10"/>
      <c r="Y1074" s="10"/>
      <c r="Z1074" s="10"/>
      <c r="AA1074" s="10"/>
      <c r="AB1074" s="10"/>
      <c r="AC1074" s="10"/>
      <c r="AD1074" s="40"/>
      <c r="AL1074" s="32"/>
      <c r="AM1074" s="32"/>
      <c r="AN1074" s="32"/>
      <c r="AO1074" s="32"/>
      <c r="AP1074" s="32"/>
      <c r="AQ1074" s="32"/>
      <c r="AR1074" s="32"/>
      <c r="AS1074" s="40"/>
      <c r="AT1074" s="40"/>
      <c r="AU1074" s="40"/>
      <c r="AV1074" s="40"/>
      <c r="AW1074" s="40"/>
      <c r="AX1074" s="40"/>
      <c r="AY1074" s="40"/>
      <c r="AZ1074" s="40"/>
      <c r="BA1074" s="40"/>
      <c r="BB1074" s="40"/>
      <c r="BC1074" s="40"/>
      <c r="BD1074" s="40"/>
      <c r="BE1074" s="40"/>
      <c r="BF1074" s="40"/>
      <c r="BG1074" s="40"/>
      <c r="BH1074" s="40"/>
      <c r="BI1074" s="40"/>
      <c r="BJ1074" s="40"/>
      <c r="BK1074" s="40"/>
      <c r="BL1074" s="40"/>
      <c r="BM1074" s="40"/>
      <c r="BN1074" s="40"/>
      <c r="BO1074" s="40"/>
      <c r="BP1074" s="40"/>
      <c r="BQ1074" s="40"/>
      <c r="BR1074" s="40"/>
      <c r="BS1074" s="40"/>
      <c r="BT1074" s="40"/>
      <c r="BU1074" s="40"/>
      <c r="BV1074" s="40"/>
      <c r="BW1074" s="40"/>
      <c r="BX1074" s="40"/>
      <c r="BY1074" s="40"/>
      <c r="BZ1074" s="40"/>
      <c r="CA1074" s="40"/>
      <c r="CB1074" s="40"/>
      <c r="CC1074" s="40"/>
      <c r="CY1074" s="32"/>
      <c r="CZ1074" s="32"/>
      <c r="DA1074" s="32"/>
      <c r="DB1074" s="32"/>
      <c r="DC1074" s="32"/>
      <c r="DD1074" s="32"/>
      <c r="DE1074" s="32"/>
      <c r="DF1074" s="32"/>
      <c r="DG1074" s="32"/>
      <c r="DH1074" s="32"/>
      <c r="DI1074" s="32"/>
      <c r="DJ1074" s="32"/>
      <c r="DK1074" s="32"/>
      <c r="DL1074" s="32"/>
      <c r="DM1074" s="32"/>
      <c r="DN1074" s="32"/>
      <c r="DO1074" s="32"/>
      <c r="DP1074" s="32"/>
      <c r="DQ1074" s="32"/>
      <c r="DR1074" s="32"/>
      <c r="DS1074" s="32"/>
      <c r="DT1074" s="32"/>
      <c r="DU1074" s="32"/>
      <c r="DV1074" s="32"/>
      <c r="DW1074" s="32"/>
      <c r="DX1074" s="32"/>
      <c r="DY1074" s="32"/>
      <c r="DZ1074" s="32"/>
      <c r="EA1074" s="32"/>
      <c r="EB1074" s="32"/>
      <c r="EC1074" s="32"/>
      <c r="ED1074" s="32"/>
      <c r="EE1074" s="32"/>
      <c r="EF1074" s="32"/>
      <c r="EG1074" s="32"/>
      <c r="EH1074" s="32"/>
      <c r="EI1074" s="32"/>
      <c r="EJ1074" s="32"/>
      <c r="EK1074" s="32"/>
      <c r="EL1074" s="32"/>
      <c r="EM1074" s="32"/>
      <c r="EN1074" s="32"/>
      <c r="EO1074" s="32"/>
      <c r="EP1074" s="32"/>
      <c r="EQ1074" s="32"/>
      <c r="ER1074" s="32"/>
      <c r="ES1074" s="32"/>
      <c r="ET1074" s="32"/>
      <c r="EU1074" s="32"/>
      <c r="EV1074" s="32"/>
      <c r="EW1074" s="32"/>
      <c r="EX1074" s="32"/>
      <c r="EY1074" s="32"/>
      <c r="EZ1074" s="32"/>
      <c r="FA1074" s="32"/>
      <c r="FB1074" s="32"/>
      <c r="FC1074" s="32"/>
      <c r="FD1074" s="32"/>
      <c r="FE1074" s="32"/>
      <c r="FF1074" s="32"/>
      <c r="FG1074" s="32"/>
      <c r="FH1074" s="32"/>
      <c r="FI1074" s="32"/>
      <c r="FJ1074" s="32"/>
      <c r="FK1074" s="32"/>
      <c r="FL1074" s="32"/>
      <c r="FM1074" s="32"/>
      <c r="FN1074" s="32"/>
      <c r="FO1074" s="32"/>
      <c r="FP1074" s="32"/>
      <c r="FQ1074" s="32"/>
      <c r="FR1074" s="32"/>
      <c r="FS1074" s="32"/>
      <c r="FT1074" s="32"/>
      <c r="FU1074" s="32"/>
      <c r="FV1074" s="32"/>
      <c r="FW1074" s="32"/>
      <c r="FX1074" s="32"/>
      <c r="FY1074" s="32"/>
      <c r="FZ1074" s="32"/>
      <c r="GA1074" s="32"/>
      <c r="GB1074" s="32"/>
    </row>
    <row r="1075" spans="1:184" ht="27.75" customHeight="1" thickTop="1" thickBot="1" x14ac:dyDescent="0.35">
      <c r="A1075" s="10"/>
      <c r="B1075" s="10"/>
      <c r="C1075" s="280" t="s">
        <v>2422</v>
      </c>
      <c r="D1075" s="281"/>
      <c r="E1075" s="281"/>
      <c r="F1075" s="281"/>
      <c r="G1075" s="281"/>
      <c r="H1075" s="281"/>
      <c r="I1075" s="281"/>
      <c r="J1075" s="282"/>
      <c r="K1075" s="369">
        <f>VLOOKUP(E1074,B4:GC1066,45,FALSE)</f>
        <v>100</v>
      </c>
      <c r="L1075" s="370"/>
      <c r="M1075" s="370"/>
      <c r="N1075" s="370">
        <f>VLOOKUP(E1074,B4:GC1066,44,FALSE)</f>
        <v>419</v>
      </c>
      <c r="O1075" s="370"/>
      <c r="P1075" s="372"/>
      <c r="Q1075" s="166"/>
      <c r="U1075" s="162"/>
      <c r="V1075" s="162"/>
      <c r="W1075" s="162"/>
      <c r="X1075" s="162"/>
      <c r="Y1075" s="10"/>
      <c r="Z1075" s="10"/>
      <c r="AA1075" s="10"/>
      <c r="AB1075" s="10"/>
      <c r="AC1075" s="10"/>
      <c r="AD1075" s="40"/>
      <c r="AL1075" s="32"/>
      <c r="AM1075" s="32"/>
      <c r="AN1075" s="32"/>
      <c r="AO1075" s="32"/>
      <c r="AP1075" s="32"/>
      <c r="AQ1075" s="32"/>
      <c r="AR1075" s="32"/>
      <c r="AS1075" s="159"/>
      <c r="AT1075" s="40"/>
      <c r="AU1075" s="40"/>
      <c r="AV1075" s="40"/>
      <c r="AW1075" s="40"/>
      <c r="AX1075" s="40"/>
      <c r="AY1075" s="40"/>
      <c r="AZ1075" s="40"/>
      <c r="BA1075" s="40"/>
      <c r="BB1075" s="40"/>
      <c r="BC1075" s="40"/>
      <c r="BD1075" s="40"/>
      <c r="BE1075" s="40"/>
      <c r="BF1075" s="40"/>
      <c r="BG1075" s="40"/>
      <c r="BH1075" s="40"/>
      <c r="BI1075" s="40"/>
      <c r="BJ1075" s="40"/>
      <c r="BK1075" s="40"/>
      <c r="BL1075" s="40"/>
      <c r="BM1075" s="40"/>
      <c r="BN1075" s="40"/>
      <c r="BO1075" s="40"/>
      <c r="BP1075" s="40"/>
      <c r="BQ1075" s="40"/>
      <c r="BR1075" s="40"/>
      <c r="BS1075" s="40"/>
      <c r="BT1075" s="40"/>
      <c r="BU1075" s="40"/>
      <c r="BV1075" s="40"/>
      <c r="BW1075" s="40"/>
      <c r="BX1075" s="40"/>
      <c r="BY1075" s="40"/>
      <c r="BZ1075" s="40"/>
      <c r="CA1075" s="40"/>
      <c r="CB1075" s="40"/>
      <c r="CC1075" s="40"/>
      <c r="CD1075" s="32"/>
      <c r="CE1075" s="32"/>
      <c r="CF1075" s="32"/>
      <c r="CG1075" s="32"/>
      <c r="CH1075" s="32"/>
      <c r="CI1075" s="32"/>
      <c r="CJ1075" s="32"/>
      <c r="CK1075" s="32"/>
      <c r="CL1075" s="32"/>
      <c r="CM1075" s="32"/>
      <c r="CN1075" s="32"/>
      <c r="CO1075" s="32"/>
      <c r="CP1075" s="32"/>
      <c r="CQ1075" s="32"/>
      <c r="CR1075" s="32"/>
      <c r="CS1075" s="32"/>
      <c r="CT1075" s="32"/>
      <c r="CU1075" s="32"/>
      <c r="CV1075" s="32"/>
      <c r="CW1075" s="32"/>
      <c r="CX1075" s="32"/>
      <c r="CY1075" s="32"/>
      <c r="CZ1075" s="32"/>
      <c r="DA1075" s="32"/>
      <c r="DB1075" s="32"/>
      <c r="DC1075" s="32"/>
      <c r="DD1075" s="32"/>
      <c r="DE1075" s="32"/>
      <c r="DF1075" s="32"/>
      <c r="DG1075" s="32"/>
      <c r="DH1075" s="32"/>
      <c r="DI1075" s="32"/>
      <c r="DJ1075" s="32"/>
      <c r="DK1075" s="32"/>
      <c r="DL1075" s="32"/>
      <c r="DM1075" s="32"/>
      <c r="DN1075" s="32"/>
      <c r="DO1075" s="32"/>
      <c r="DP1075" s="32"/>
      <c r="DQ1075" s="32"/>
      <c r="DR1075" s="32"/>
      <c r="DS1075" s="32"/>
      <c r="DT1075" s="32"/>
      <c r="DU1075" s="32"/>
      <c r="DV1075" s="32"/>
      <c r="DW1075" s="32"/>
      <c r="DX1075" s="32"/>
      <c r="DY1075" s="32"/>
      <c r="DZ1075" s="32"/>
      <c r="EA1075" s="32"/>
      <c r="EB1075" s="32"/>
      <c r="EC1075" s="32"/>
      <c r="ED1075" s="32"/>
      <c r="EE1075" s="32"/>
      <c r="EF1075" s="32"/>
      <c r="EG1075" s="32"/>
      <c r="EH1075" s="32"/>
      <c r="EI1075" s="32"/>
      <c r="EJ1075" s="32"/>
      <c r="EK1075" s="32"/>
      <c r="EL1075" s="32"/>
      <c r="EM1075" s="32"/>
      <c r="EN1075" s="32"/>
      <c r="EO1075" s="32"/>
      <c r="EP1075" s="32"/>
      <c r="EQ1075" s="32"/>
      <c r="ER1075" s="32"/>
      <c r="ES1075" s="32"/>
      <c r="ET1075" s="32"/>
      <c r="EU1075" s="32"/>
      <c r="EV1075" s="32"/>
      <c r="EW1075" s="32"/>
      <c r="EX1075" s="32"/>
      <c r="EY1075" s="32"/>
      <c r="EZ1075" s="32"/>
      <c r="FA1075" s="32"/>
      <c r="FB1075" s="32"/>
      <c r="FC1075" s="32"/>
      <c r="FD1075" s="32"/>
      <c r="FE1075" s="32"/>
      <c r="FF1075" s="32"/>
      <c r="FG1075" s="32"/>
      <c r="FH1075" s="32"/>
      <c r="FI1075" s="32"/>
      <c r="FJ1075" s="32"/>
      <c r="FK1075" s="32"/>
      <c r="FL1075" s="32"/>
      <c r="FM1075" s="32"/>
      <c r="FN1075" s="32"/>
      <c r="FO1075" s="32"/>
      <c r="FP1075" s="32"/>
      <c r="FQ1075" s="32"/>
      <c r="FR1075" s="32"/>
      <c r="FS1075" s="32"/>
      <c r="FT1075" s="32"/>
      <c r="FU1075" s="32"/>
      <c r="FV1075" s="32"/>
      <c r="FW1075" s="32"/>
      <c r="FX1075" s="32"/>
      <c r="FY1075" s="32"/>
      <c r="FZ1075" s="32"/>
      <c r="GA1075" s="32"/>
      <c r="GB1075" s="32"/>
    </row>
    <row r="1076" spans="1:184" ht="15" customHeight="1" thickTop="1" x14ac:dyDescent="0.3">
      <c r="A1076" s="10"/>
      <c r="B1076" s="10"/>
      <c r="C1076" s="283" t="s">
        <v>2403</v>
      </c>
      <c r="D1076" s="272" t="s">
        <v>2402</v>
      </c>
      <c r="E1076" s="272" t="s">
        <v>2404</v>
      </c>
      <c r="F1076" s="272"/>
      <c r="G1076" s="272"/>
      <c r="H1076" s="272"/>
      <c r="I1076" s="272"/>
      <c r="J1076" s="273"/>
      <c r="K1076" s="274" t="s">
        <v>2416</v>
      </c>
      <c r="L1076" s="275"/>
      <c r="M1076" s="275"/>
      <c r="N1076" s="275"/>
      <c r="O1076" s="275"/>
      <c r="P1076" s="276"/>
      <c r="Q1076" s="166"/>
      <c r="R1076" s="10"/>
      <c r="S1076" s="167" t="s">
        <v>2386</v>
      </c>
      <c r="T1076" s="167" t="s">
        <v>2387</v>
      </c>
      <c r="U1076" s="167" t="s">
        <v>2388</v>
      </c>
      <c r="V1076" s="168" t="s">
        <v>2389</v>
      </c>
      <c r="W1076" s="168" t="s">
        <v>2392</v>
      </c>
      <c r="X1076" s="168" t="s">
        <v>2393</v>
      </c>
      <c r="Y1076" s="168"/>
      <c r="Z1076" s="168"/>
      <c r="AA1076" s="10"/>
      <c r="AB1076" s="10"/>
      <c r="AC1076" s="10"/>
      <c r="AD1076" s="40"/>
      <c r="AL1076" s="32"/>
      <c r="AM1076" s="32"/>
      <c r="AN1076" s="32"/>
      <c r="AO1076" s="32"/>
      <c r="AP1076" s="32"/>
      <c r="AQ1076" s="32"/>
      <c r="AR1076" s="32"/>
      <c r="AS1076" s="159"/>
      <c r="AT1076" s="40"/>
      <c r="AU1076" s="40"/>
      <c r="AV1076" s="40"/>
      <c r="AW1076" s="40"/>
      <c r="AX1076" s="40"/>
      <c r="AY1076" s="40"/>
      <c r="AZ1076" s="40"/>
      <c r="BA1076" s="40"/>
      <c r="BB1076" s="40"/>
      <c r="BC1076" s="40"/>
      <c r="BD1076" s="40"/>
      <c r="BE1076" s="40"/>
      <c r="BF1076" s="40"/>
      <c r="BG1076" s="40"/>
      <c r="BH1076" s="40"/>
      <c r="BI1076" s="40"/>
      <c r="BJ1076" s="40"/>
      <c r="BK1076" s="40"/>
      <c r="BL1076" s="40"/>
      <c r="BM1076" s="40"/>
      <c r="BN1076" s="40"/>
      <c r="BO1076" s="40"/>
      <c r="BP1076" s="40"/>
      <c r="BQ1076" s="40"/>
      <c r="BR1076" s="40"/>
      <c r="BS1076" s="40"/>
      <c r="BT1076" s="40"/>
      <c r="BU1076" s="40"/>
      <c r="BV1076" s="40"/>
      <c r="BW1076" s="40"/>
      <c r="BX1076" s="40"/>
      <c r="BY1076" s="40"/>
      <c r="BZ1076" s="40"/>
      <c r="CA1076" s="40"/>
      <c r="CB1076" s="40"/>
      <c r="CC1076" s="40"/>
      <c r="CD1076" s="32"/>
      <c r="CE1076" s="32"/>
      <c r="CF1076" s="32"/>
      <c r="CG1076" s="32"/>
      <c r="CH1076" s="32"/>
      <c r="CI1076" s="32"/>
      <c r="CJ1076" s="32"/>
      <c r="CK1076" s="32"/>
      <c r="CL1076" s="32"/>
      <c r="CM1076" s="32"/>
      <c r="CN1076" s="32"/>
      <c r="CO1076" s="32"/>
      <c r="CP1076" s="32"/>
      <c r="CQ1076" s="32"/>
      <c r="CR1076" s="32"/>
      <c r="CS1076" s="32"/>
      <c r="CT1076" s="32"/>
      <c r="CU1076" s="32"/>
      <c r="CV1076" s="32"/>
      <c r="CW1076" s="32"/>
      <c r="CX1076" s="32"/>
      <c r="CY1076" s="32"/>
      <c r="CZ1076" s="32"/>
      <c r="DA1076" s="32"/>
      <c r="DB1076" s="32"/>
      <c r="DC1076" s="32"/>
      <c r="DD1076" s="32"/>
      <c r="DE1076" s="32"/>
      <c r="DF1076" s="32"/>
      <c r="DG1076" s="32"/>
      <c r="DH1076" s="32"/>
      <c r="DI1076" s="32"/>
      <c r="DJ1076" s="32"/>
      <c r="DK1076" s="32"/>
      <c r="DL1076" s="32"/>
      <c r="DM1076" s="32"/>
      <c r="DN1076" s="32"/>
      <c r="DO1076" s="32"/>
      <c r="DP1076" s="32"/>
      <c r="DQ1076" s="32"/>
      <c r="DR1076" s="32"/>
      <c r="DS1076" s="32"/>
      <c r="DT1076" s="32"/>
      <c r="DU1076" s="32"/>
      <c r="DV1076" s="32"/>
      <c r="DW1076" s="32"/>
      <c r="DX1076" s="32"/>
      <c r="DY1076" s="32"/>
      <c r="DZ1076" s="32"/>
      <c r="EA1076" s="32"/>
      <c r="EB1076" s="32"/>
      <c r="EC1076" s="32"/>
      <c r="ED1076" s="32"/>
      <c r="EE1076" s="32"/>
      <c r="EF1076" s="32"/>
      <c r="EG1076" s="32"/>
      <c r="EH1076" s="32"/>
      <c r="EI1076" s="32"/>
      <c r="EJ1076" s="32"/>
      <c r="EK1076" s="32"/>
      <c r="EL1076" s="32"/>
      <c r="EM1076" s="32"/>
      <c r="EN1076" s="32"/>
      <c r="EO1076" s="32"/>
      <c r="EP1076" s="32"/>
      <c r="EQ1076" s="32"/>
      <c r="ER1076" s="32"/>
      <c r="ES1076" s="32"/>
      <c r="ET1076" s="32"/>
      <c r="EU1076" s="32"/>
      <c r="EV1076" s="32"/>
      <c r="EW1076" s="32"/>
      <c r="EX1076" s="32"/>
      <c r="EY1076" s="32"/>
      <c r="EZ1076" s="32"/>
      <c r="FA1076" s="32"/>
      <c r="FB1076" s="32"/>
      <c r="FC1076" s="32"/>
      <c r="FD1076" s="32"/>
      <c r="FE1076" s="32"/>
      <c r="FF1076" s="32"/>
      <c r="FG1076" s="32"/>
      <c r="FH1076" s="32"/>
      <c r="FI1076" s="32"/>
      <c r="FJ1076" s="32"/>
      <c r="FK1076" s="32"/>
      <c r="FL1076" s="32"/>
      <c r="FM1076" s="32"/>
      <c r="FN1076" s="32"/>
      <c r="FO1076" s="32"/>
      <c r="FP1076" s="32"/>
      <c r="FQ1076" s="32"/>
      <c r="FR1076" s="32"/>
      <c r="FS1076" s="32"/>
      <c r="FT1076" s="32"/>
      <c r="FU1076" s="32"/>
      <c r="FV1076" s="32"/>
      <c r="FW1076" s="32"/>
      <c r="FX1076" s="32"/>
      <c r="FY1076" s="32"/>
      <c r="FZ1076" s="32"/>
      <c r="GA1076" s="32"/>
      <c r="GB1076" s="32"/>
    </row>
    <row r="1077" spans="1:184" ht="19.5" customHeight="1" x14ac:dyDescent="0.25">
      <c r="A1077" s="10"/>
      <c r="B1077" s="10"/>
      <c r="C1077" s="283"/>
      <c r="D1077" s="272"/>
      <c r="E1077" s="272"/>
      <c r="F1077" s="272"/>
      <c r="G1077" s="272"/>
      <c r="H1077" s="272"/>
      <c r="I1077" s="272"/>
      <c r="J1077" s="273"/>
      <c r="K1077" s="277"/>
      <c r="L1077" s="278"/>
      <c r="M1077" s="278"/>
      <c r="N1077" s="278"/>
      <c r="O1077" s="278"/>
      <c r="P1077" s="279"/>
      <c r="R1077" s="10"/>
      <c r="S1077" s="169">
        <f>BB4</f>
        <v>50.455746186045459</v>
      </c>
      <c r="T1077" s="169">
        <f>BA4</f>
        <v>67.171445195722399</v>
      </c>
      <c r="U1077" s="169">
        <f>VLOOKUP(I1074,B4:GC1066,53,FALSE)</f>
        <v>47.572598659717052</v>
      </c>
      <c r="V1077" s="170">
        <f>VLOOKUP(I1074,B4:GC1066,52,FALSE)</f>
        <v>63.055743624464</v>
      </c>
      <c r="W1077" s="10" t="str">
        <f>IF(S1079&gt;0,"ÜZERİNDE",IF(S1079&lt;0,"ALTINDA","EŞİT"))</f>
        <v>ALTINDA</v>
      </c>
      <c r="X1077" s="10" t="str">
        <f>IF(T1079&gt;0,"ÜZERİNDE",IF(T1079&lt;0,"ALTINDA","EŞİT"))</f>
        <v>ÜZERİNDE</v>
      </c>
      <c r="Y1077" s="168"/>
      <c r="Z1077" s="168"/>
      <c r="AA1077" s="10"/>
      <c r="AB1077" s="10"/>
      <c r="AC1077" s="10"/>
      <c r="AD1077" s="40"/>
      <c r="AL1077" s="32"/>
      <c r="AM1077" s="32"/>
      <c r="AN1077" s="32"/>
      <c r="AO1077" s="32"/>
      <c r="AP1077" s="32"/>
      <c r="AQ1077" s="32"/>
      <c r="AR1077" s="32"/>
      <c r="AS1077" s="40"/>
      <c r="AT1077" s="40"/>
      <c r="AU1077" s="40"/>
      <c r="AV1077" s="40"/>
      <c r="AW1077" s="40"/>
      <c r="AX1077" s="40"/>
      <c r="AY1077" s="40"/>
      <c r="AZ1077" s="40"/>
      <c r="BA1077" s="40"/>
      <c r="BB1077" s="40"/>
      <c r="BC1077" s="40"/>
      <c r="BD1077" s="40"/>
      <c r="BE1077" s="40"/>
      <c r="BF1077" s="40"/>
      <c r="BG1077" s="40"/>
      <c r="BH1077" s="40"/>
      <c r="BI1077" s="40"/>
      <c r="BJ1077" s="40"/>
      <c r="BK1077" s="40"/>
      <c r="BL1077" s="40"/>
      <c r="BM1077" s="40"/>
      <c r="BN1077" s="40"/>
      <c r="BO1077" s="40"/>
      <c r="BP1077" s="40"/>
      <c r="BQ1077" s="40"/>
      <c r="BR1077" s="40"/>
      <c r="BS1077" s="40"/>
      <c r="BT1077" s="40"/>
      <c r="BU1077" s="40"/>
      <c r="BV1077" s="40"/>
      <c r="BW1077" s="40"/>
      <c r="BX1077" s="40"/>
      <c r="BY1077" s="40"/>
      <c r="BZ1077" s="40"/>
      <c r="CA1077" s="40"/>
      <c r="CB1077" s="40"/>
      <c r="CC1077" s="40"/>
      <c r="CD1077" s="32"/>
      <c r="CE1077" s="32"/>
      <c r="CF1077" s="32"/>
      <c r="CG1077" s="32"/>
      <c r="CH1077" s="32"/>
      <c r="CI1077" s="32"/>
      <c r="CJ1077" s="32"/>
      <c r="CK1077" s="32"/>
      <c r="CL1077" s="32"/>
      <c r="CM1077" s="32"/>
      <c r="CN1077" s="32"/>
      <c r="CO1077" s="32"/>
      <c r="CP1077" s="32"/>
      <c r="CQ1077" s="32"/>
      <c r="CR1077" s="32"/>
      <c r="CS1077" s="32"/>
      <c r="CT1077" s="32"/>
      <c r="CU1077" s="32"/>
      <c r="CV1077" s="32"/>
      <c r="CW1077" s="32"/>
      <c r="CX1077" s="32"/>
      <c r="CY1077" s="32"/>
      <c r="CZ1077" s="32"/>
      <c r="DA1077" s="32"/>
      <c r="DB1077" s="32"/>
      <c r="DC1077" s="32"/>
      <c r="DD1077" s="32"/>
      <c r="DE1077" s="32"/>
      <c r="DF1077" s="32"/>
      <c r="DG1077" s="32"/>
      <c r="DH1077" s="32"/>
      <c r="DI1077" s="32"/>
      <c r="DJ1077" s="32"/>
      <c r="DK1077" s="32"/>
      <c r="DL1077" s="32"/>
      <c r="DM1077" s="32"/>
      <c r="DN1077" s="32"/>
      <c r="DO1077" s="32"/>
      <c r="DP1077" s="32"/>
      <c r="DQ1077" s="32"/>
      <c r="DR1077" s="32"/>
      <c r="DS1077" s="32"/>
      <c r="DT1077" s="32"/>
      <c r="DU1077" s="32"/>
      <c r="DV1077" s="32"/>
      <c r="DW1077" s="32"/>
      <c r="DX1077" s="32"/>
      <c r="DY1077" s="32"/>
      <c r="DZ1077" s="32"/>
      <c r="EA1077" s="32"/>
      <c r="EB1077" s="32"/>
      <c r="EC1077" s="32"/>
      <c r="ED1077" s="32"/>
      <c r="EE1077" s="32"/>
      <c r="EF1077" s="32"/>
      <c r="EG1077" s="32"/>
      <c r="EH1077" s="32"/>
      <c r="EI1077" s="32"/>
      <c r="EJ1077" s="32"/>
      <c r="EK1077" s="32"/>
      <c r="EL1077" s="32"/>
      <c r="EM1077" s="32"/>
      <c r="EN1077" s="32"/>
      <c r="EO1077" s="32"/>
      <c r="EP1077" s="32"/>
      <c r="EQ1077" s="32"/>
      <c r="ER1077" s="32"/>
      <c r="ES1077" s="32"/>
      <c r="ET1077" s="32"/>
      <c r="EU1077" s="32"/>
      <c r="EV1077" s="32"/>
      <c r="EW1077" s="32"/>
      <c r="EX1077" s="32"/>
      <c r="EY1077" s="32"/>
      <c r="EZ1077" s="32"/>
      <c r="FA1077" s="32"/>
      <c r="FB1077" s="32"/>
      <c r="FC1077" s="32"/>
      <c r="FD1077" s="32"/>
      <c r="FE1077" s="32"/>
      <c r="FF1077" s="32"/>
      <c r="FG1077" s="32"/>
      <c r="FH1077" s="32"/>
      <c r="FI1077" s="32"/>
      <c r="FJ1077" s="32"/>
      <c r="FK1077" s="32"/>
      <c r="FL1077" s="32"/>
      <c r="FM1077" s="32"/>
      <c r="FN1077" s="32"/>
      <c r="FO1077" s="32"/>
      <c r="FP1077" s="32"/>
      <c r="FQ1077" s="32"/>
      <c r="FR1077" s="32"/>
      <c r="FS1077" s="32"/>
      <c r="FT1077" s="32"/>
      <c r="FU1077" s="32"/>
      <c r="FV1077" s="32"/>
      <c r="FW1077" s="32"/>
      <c r="FX1077" s="32"/>
      <c r="FY1077" s="32"/>
      <c r="FZ1077" s="32"/>
      <c r="GA1077" s="32"/>
      <c r="GB1077" s="32"/>
    </row>
    <row r="1078" spans="1:184" ht="43.15" customHeight="1" x14ac:dyDescent="0.25">
      <c r="A1078" s="10"/>
      <c r="B1078" s="10"/>
      <c r="C1078" s="283"/>
      <c r="D1078" s="272"/>
      <c r="E1078" s="171" t="s">
        <v>964</v>
      </c>
      <c r="F1078" s="172" t="s">
        <v>2405</v>
      </c>
      <c r="G1078" s="172" t="s">
        <v>2406</v>
      </c>
      <c r="H1078" s="173" t="s">
        <v>978</v>
      </c>
      <c r="I1078" s="174" t="s">
        <v>1314</v>
      </c>
      <c r="J1078" s="175" t="s">
        <v>977</v>
      </c>
      <c r="K1078" s="224" t="s">
        <v>2401</v>
      </c>
      <c r="L1078" s="225" t="s">
        <v>1315</v>
      </c>
      <c r="M1078" s="226" t="s">
        <v>1316</v>
      </c>
      <c r="N1078" s="225" t="s">
        <v>2429</v>
      </c>
      <c r="O1078" s="225" t="s">
        <v>2399</v>
      </c>
      <c r="P1078" s="227" t="s">
        <v>2400</v>
      </c>
      <c r="R1078" s="10"/>
      <c r="S1078" s="168" t="s">
        <v>2390</v>
      </c>
      <c r="T1078" s="168" t="s">
        <v>2391</v>
      </c>
      <c r="U1078" s="167"/>
      <c r="V1078" s="168"/>
      <c r="W1078" s="151" t="str">
        <f>IF(U1082&gt;0,"ÜZERİNDE",IF(U1082&lt;0,"ALTINDA","EŞİT"))</f>
        <v>ÜZERİNDE</v>
      </c>
      <c r="X1078" s="151" t="str">
        <f>IF(T1082&gt;0,"ÜZERİNDE",IF(T1082&lt;0,"ALTINDA","EŞİT"))</f>
        <v>ÜZERİNDE</v>
      </c>
      <c r="Y1078" s="168"/>
      <c r="Z1078" s="168"/>
      <c r="AA1078" s="10"/>
      <c r="AB1078" s="10"/>
      <c r="AC1078" s="10"/>
      <c r="AD1078" s="40"/>
      <c r="AL1078" s="32"/>
      <c r="AM1078" s="32"/>
      <c r="AN1078" s="32"/>
      <c r="AO1078" s="32"/>
      <c r="AP1078" s="32"/>
      <c r="AQ1078" s="32"/>
      <c r="AR1078" s="32"/>
      <c r="AS1078" s="40"/>
      <c r="AT1078" s="40"/>
      <c r="AU1078" s="40"/>
      <c r="AV1078" s="40"/>
      <c r="AW1078" s="40"/>
      <c r="AX1078" s="40"/>
      <c r="AY1078" s="40"/>
      <c r="AZ1078" s="40"/>
      <c r="BA1078" s="40"/>
      <c r="BB1078" s="40"/>
      <c r="BC1078" s="40"/>
      <c r="BD1078" s="40"/>
      <c r="BE1078" s="40"/>
      <c r="BF1078" s="40"/>
      <c r="BG1078" s="40"/>
      <c r="BH1078" s="40"/>
      <c r="BI1078" s="40"/>
      <c r="BJ1078" s="40"/>
      <c r="BK1078" s="40"/>
      <c r="BL1078" s="40"/>
      <c r="BM1078" s="40"/>
      <c r="BN1078" s="40"/>
      <c r="BO1078" s="40"/>
      <c r="BP1078" s="40"/>
      <c r="BQ1078" s="40"/>
      <c r="BR1078" s="40"/>
      <c r="BS1078" s="40"/>
      <c r="BT1078" s="40"/>
      <c r="BU1078" s="40"/>
      <c r="BV1078" s="40"/>
      <c r="BW1078" s="40"/>
      <c r="BX1078" s="40"/>
      <c r="BY1078" s="40"/>
      <c r="BZ1078" s="40"/>
      <c r="CA1078" s="40"/>
      <c r="CB1078" s="40"/>
      <c r="CC1078" s="40"/>
      <c r="CD1078" s="32"/>
      <c r="CE1078" s="32"/>
      <c r="CF1078" s="32"/>
      <c r="CG1078" s="32"/>
      <c r="CH1078" s="32"/>
      <c r="CI1078" s="32"/>
      <c r="CJ1078" s="32"/>
      <c r="CK1078" s="32"/>
      <c r="CL1078" s="32"/>
      <c r="CM1078" s="32"/>
      <c r="CN1078" s="32"/>
      <c r="CO1078" s="32"/>
      <c r="CP1078" s="32"/>
      <c r="CQ1078" s="32"/>
      <c r="CR1078" s="32"/>
      <c r="CS1078" s="32"/>
      <c r="CT1078" s="32"/>
      <c r="CU1078" s="32"/>
      <c r="CV1078" s="32"/>
      <c r="CW1078" s="32"/>
      <c r="CX1078" s="32"/>
      <c r="CY1078" s="32"/>
      <c r="CZ1078" s="32"/>
      <c r="DA1078" s="32"/>
      <c r="DB1078" s="32"/>
      <c r="DC1078" s="32"/>
      <c r="DD1078" s="32"/>
      <c r="DE1078" s="32"/>
      <c r="DF1078" s="32"/>
      <c r="DG1078" s="32"/>
      <c r="DH1078" s="32"/>
      <c r="DI1078" s="32"/>
      <c r="DJ1078" s="32"/>
      <c r="DK1078" s="32"/>
      <c r="DL1078" s="32"/>
      <c r="DM1078" s="32"/>
      <c r="DN1078" s="32"/>
      <c r="DO1078" s="32"/>
      <c r="DP1078" s="32"/>
      <c r="DQ1078" s="32"/>
      <c r="DR1078" s="32"/>
      <c r="DS1078" s="32"/>
      <c r="DT1078" s="32"/>
      <c r="DU1078" s="32"/>
      <c r="DV1078" s="32"/>
      <c r="DW1078" s="32"/>
      <c r="DX1078" s="32"/>
      <c r="DY1078" s="32"/>
      <c r="DZ1078" s="32"/>
      <c r="EA1078" s="32"/>
      <c r="EB1078" s="32"/>
      <c r="EC1078" s="32"/>
      <c r="ED1078" s="32"/>
      <c r="EE1078" s="32"/>
      <c r="EF1078" s="32"/>
      <c r="EG1078" s="32"/>
      <c r="EH1078" s="32"/>
      <c r="EI1078" s="32"/>
      <c r="EJ1078" s="32"/>
      <c r="EK1078" s="32"/>
      <c r="EL1078" s="32"/>
      <c r="EM1078" s="32"/>
      <c r="EN1078" s="32"/>
      <c r="EO1078" s="32"/>
      <c r="EP1078" s="32"/>
      <c r="EQ1078" s="32"/>
      <c r="ER1078" s="32"/>
      <c r="ES1078" s="32"/>
      <c r="ET1078" s="32"/>
      <c r="EU1078" s="32"/>
      <c r="EV1078" s="32"/>
      <c r="EW1078" s="32"/>
      <c r="EX1078" s="32"/>
      <c r="EY1078" s="32"/>
      <c r="EZ1078" s="32"/>
      <c r="FA1078" s="32"/>
      <c r="FB1078" s="32"/>
      <c r="FC1078" s="32"/>
      <c r="FD1078" s="32"/>
      <c r="FE1078" s="32"/>
      <c r="FF1078" s="32"/>
      <c r="FG1078" s="32"/>
      <c r="FH1078" s="32"/>
      <c r="FI1078" s="32"/>
      <c r="FJ1078" s="32"/>
      <c r="FK1078" s="32"/>
      <c r="FL1078" s="32"/>
      <c r="FM1078" s="32"/>
      <c r="FN1078" s="32"/>
      <c r="FO1078" s="32"/>
      <c r="FP1078" s="32"/>
      <c r="FQ1078" s="32"/>
      <c r="FR1078" s="32"/>
      <c r="FS1078" s="32"/>
      <c r="FT1078" s="32"/>
      <c r="FU1078" s="32"/>
      <c r="FV1078" s="32"/>
      <c r="FW1078" s="32"/>
      <c r="FX1078" s="32"/>
      <c r="FY1078" s="32"/>
      <c r="FZ1078" s="32"/>
      <c r="GA1078" s="32"/>
      <c r="GB1078" s="32"/>
    </row>
    <row r="1079" spans="1:184" ht="30" customHeight="1" x14ac:dyDescent="0.25">
      <c r="A1079" s="10"/>
      <c r="B1079" s="10"/>
      <c r="C1079" s="176" t="s">
        <v>1311</v>
      </c>
      <c r="D1079" s="177">
        <f>VLOOKUP(E1074,B4:GC1066,37,FALSE)</f>
        <v>65</v>
      </c>
      <c r="E1079" s="178">
        <f>F1079+G1079+H1079+I1079+J1079</f>
        <v>64</v>
      </c>
      <c r="F1079" s="178">
        <f>VLOOKUP(E1074,B4:GC1066,63,FALSE)</f>
        <v>37</v>
      </c>
      <c r="G1079" s="178">
        <f>VLOOKUP(E1074,B4:GC1066,71,FALSE)</f>
        <v>10</v>
      </c>
      <c r="H1079" s="178">
        <f>VLOOKUP(E1074,B4:GC1066,79,FALSE)</f>
        <v>15</v>
      </c>
      <c r="I1079" s="178">
        <f>VLOOKUP(E1074,B4:GC1066,87,FALSE)</f>
        <v>1</v>
      </c>
      <c r="J1079" s="179">
        <f>VLOOKUP(E1074,B4:GC1066,94,FALSE)</f>
        <v>1</v>
      </c>
      <c r="K1079" s="180" t="s">
        <v>955</v>
      </c>
      <c r="L1079" s="181">
        <f>VLOOKUP(E1074,B4:GC1066,6,FALSE)</f>
        <v>242</v>
      </c>
      <c r="M1079" s="181">
        <f>VLOOKUP(E1074,B4:GC1066,10,FALSE)</f>
        <v>328</v>
      </c>
      <c r="N1079" s="181">
        <f>VLOOKUP(E1074,B4:GC1066,39,FALSE)</f>
        <v>265</v>
      </c>
      <c r="O1079" s="181">
        <f>N1079-M1079</f>
        <v>-63</v>
      </c>
      <c r="P1079" s="182">
        <f>N1079-L1079</f>
        <v>23</v>
      </c>
      <c r="R1079" s="10"/>
      <c r="S1079" s="170">
        <f>F1091-S1077</f>
        <v>-1.1857971198315411</v>
      </c>
      <c r="T1079" s="170">
        <f>F1089-T1077</f>
        <v>4.9622025344817189E-2</v>
      </c>
      <c r="U1079" s="167"/>
      <c r="V1079" s="168"/>
      <c r="W1079" s="151"/>
      <c r="X1079" s="151"/>
      <c r="Y1079" s="183"/>
      <c r="Z1079" s="183"/>
      <c r="AA1079" s="10"/>
      <c r="AB1079" s="10"/>
      <c r="AC1079" s="10"/>
      <c r="AD1079" s="40"/>
      <c r="AL1079" s="32"/>
      <c r="AM1079" s="32"/>
      <c r="AN1079" s="32"/>
      <c r="AO1079" s="32"/>
      <c r="AP1079" s="32"/>
      <c r="AQ1079" s="32"/>
      <c r="AR1079" s="32"/>
      <c r="AS1079" s="40"/>
      <c r="AT1079" s="40"/>
      <c r="AU1079" s="40"/>
      <c r="AV1079" s="40"/>
      <c r="AW1079" s="40"/>
      <c r="AX1079" s="40"/>
      <c r="AY1079" s="40"/>
      <c r="AZ1079" s="40"/>
      <c r="BA1079" s="40"/>
      <c r="BB1079" s="40"/>
      <c r="BC1079" s="40"/>
      <c r="BD1079" s="40"/>
      <c r="BE1079" s="40"/>
      <c r="BF1079" s="40"/>
      <c r="BG1079" s="40"/>
      <c r="BH1079" s="40"/>
      <c r="BI1079" s="40"/>
      <c r="BJ1079" s="40"/>
      <c r="BK1079" s="40"/>
      <c r="BL1079" s="40"/>
      <c r="BM1079" s="40"/>
      <c r="BN1079" s="40"/>
      <c r="BO1079" s="40"/>
      <c r="BP1079" s="40"/>
      <c r="BQ1079" s="40"/>
      <c r="BR1079" s="40"/>
      <c r="BS1079" s="40"/>
      <c r="BT1079" s="40"/>
      <c r="BU1079" s="40"/>
      <c r="BV1079" s="40"/>
      <c r="BW1079" s="40"/>
      <c r="BX1079" s="40"/>
      <c r="BY1079" s="40"/>
      <c r="BZ1079" s="40"/>
      <c r="CA1079" s="40"/>
      <c r="CB1079" s="40"/>
      <c r="CC1079" s="40"/>
      <c r="CD1079" s="32"/>
      <c r="CE1079" s="32"/>
      <c r="CF1079" s="32"/>
      <c r="CG1079" s="32"/>
      <c r="CH1079" s="32"/>
      <c r="CI1079" s="32"/>
      <c r="CJ1079" s="32"/>
      <c r="CK1079" s="32"/>
      <c r="CL1079" s="32"/>
      <c r="CM1079" s="32"/>
      <c r="CN1079" s="32"/>
      <c r="CO1079" s="32"/>
      <c r="CP1079" s="32"/>
      <c r="CQ1079" s="32"/>
      <c r="CR1079" s="32"/>
      <c r="CS1079" s="32"/>
      <c r="CT1079" s="32"/>
      <c r="CU1079" s="32"/>
      <c r="CV1079" s="32"/>
      <c r="CW1079" s="32"/>
      <c r="CX1079" s="32"/>
      <c r="CY1079" s="32"/>
      <c r="CZ1079" s="32"/>
      <c r="DA1079" s="32"/>
      <c r="DB1079" s="32"/>
      <c r="DC1079" s="32"/>
      <c r="DD1079" s="32"/>
      <c r="DE1079" s="32"/>
      <c r="DF1079" s="32"/>
      <c r="DG1079" s="32"/>
      <c r="DH1079" s="32"/>
      <c r="DI1079" s="32"/>
      <c r="DJ1079" s="32"/>
      <c r="DK1079" s="32"/>
      <c r="DL1079" s="32"/>
      <c r="DM1079" s="32"/>
      <c r="DN1079" s="32"/>
      <c r="DO1079" s="32"/>
      <c r="DP1079" s="32"/>
      <c r="DQ1079" s="32"/>
      <c r="DR1079" s="32"/>
      <c r="DS1079" s="32"/>
      <c r="DT1079" s="32"/>
      <c r="DU1079" s="32"/>
      <c r="DV1079" s="32"/>
      <c r="DW1079" s="32"/>
      <c r="DX1079" s="32"/>
      <c r="DY1079" s="32"/>
      <c r="DZ1079" s="32"/>
      <c r="EA1079" s="32"/>
      <c r="EB1079" s="32"/>
      <c r="EC1079" s="32"/>
      <c r="ED1079" s="32"/>
      <c r="EE1079" s="32"/>
      <c r="EF1079" s="32"/>
      <c r="EG1079" s="32"/>
      <c r="EH1079" s="32"/>
      <c r="EI1079" s="32"/>
      <c r="EJ1079" s="32"/>
      <c r="EK1079" s="32"/>
      <c r="EL1079" s="32"/>
      <c r="EM1079" s="32"/>
      <c r="EN1079" s="32"/>
      <c r="EO1079" s="32"/>
      <c r="EP1079" s="32"/>
      <c r="EQ1079" s="32"/>
      <c r="ER1079" s="32"/>
      <c r="ES1079" s="32"/>
      <c r="ET1079" s="32"/>
      <c r="EU1079" s="32"/>
      <c r="EV1079" s="32"/>
      <c r="EW1079" s="32"/>
      <c r="EX1079" s="32"/>
      <c r="EY1079" s="32"/>
      <c r="EZ1079" s="32"/>
      <c r="FA1079" s="32"/>
      <c r="FB1079" s="32"/>
      <c r="FC1079" s="32"/>
      <c r="FD1079" s="32"/>
      <c r="FE1079" s="32"/>
      <c r="FF1079" s="32"/>
      <c r="FG1079" s="32"/>
      <c r="FH1079" s="32"/>
      <c r="FI1079" s="32"/>
      <c r="FJ1079" s="32"/>
      <c r="FK1079" s="32"/>
      <c r="FL1079" s="32"/>
      <c r="FM1079" s="32"/>
      <c r="FN1079" s="32"/>
      <c r="FO1079" s="32"/>
      <c r="FP1079" s="32"/>
      <c r="FQ1079" s="32"/>
      <c r="FR1079" s="32"/>
      <c r="FS1079" s="32"/>
      <c r="FT1079" s="32"/>
      <c r="FU1079" s="32"/>
      <c r="FV1079" s="32"/>
      <c r="FW1079" s="32"/>
      <c r="FX1079" s="32"/>
      <c r="FY1079" s="32"/>
      <c r="FZ1079" s="32"/>
      <c r="GA1079" s="32"/>
      <c r="GB1079" s="32"/>
    </row>
    <row r="1080" spans="1:184" ht="30" customHeight="1" x14ac:dyDescent="0.25">
      <c r="A1080" s="10"/>
      <c r="B1080" s="10"/>
      <c r="C1080" s="176" t="s">
        <v>1164</v>
      </c>
      <c r="D1080" s="177">
        <f>VLOOKUP(E1074,B4:GC1066,38,FALSE)</f>
        <v>147</v>
      </c>
      <c r="E1080" s="178">
        <f>F1080+G1080+H1080+I1080+J1080</f>
        <v>147</v>
      </c>
      <c r="F1080" s="178">
        <f>VLOOKUP(E1074,B4:GC1066,64,FALSE)</f>
        <v>73</v>
      </c>
      <c r="G1080" s="178">
        <f>VLOOKUP(E1074,B4:GC1066,72,FALSE)</f>
        <v>27</v>
      </c>
      <c r="H1080" s="178">
        <f>VLOOKUP(E1074,B4:GC1066,80,FALSE)</f>
        <v>43</v>
      </c>
      <c r="I1080" s="184"/>
      <c r="J1080" s="179">
        <f>VLOOKUP(E1074,B4:GC1066,95,FALSE)</f>
        <v>4</v>
      </c>
      <c r="K1080" s="180" t="s">
        <v>956</v>
      </c>
      <c r="L1080" s="185">
        <f>VLOOKUP(E1074,B4:GC1066,7,FALSE)</f>
        <v>888</v>
      </c>
      <c r="M1080" s="185">
        <f>VLOOKUP(E1074,B4:GC1066,11,FALSE)</f>
        <v>903</v>
      </c>
      <c r="N1080" s="185">
        <f>VLOOKUP(E1074,B4:GC1066,40,FALSE)</f>
        <v>962</v>
      </c>
      <c r="O1080" s="181">
        <f t="shared" ref="O1080:O1083" si="829">N1080-M1080</f>
        <v>59</v>
      </c>
      <c r="P1080" s="182">
        <f t="shared" ref="P1080:P1083" si="830">N1080-L1080</f>
        <v>74</v>
      </c>
      <c r="R1080" s="10"/>
      <c r="S1080" s="10"/>
      <c r="T1080" s="10"/>
      <c r="U1080" s="10"/>
      <c r="V1080" s="10"/>
      <c r="W1080" s="167"/>
      <c r="X1080" s="167"/>
      <c r="Y1080" s="167"/>
      <c r="Z1080" s="167"/>
      <c r="AA1080" s="10"/>
      <c r="AB1080" s="10"/>
      <c r="AC1080" s="10"/>
      <c r="AD1080" s="40"/>
      <c r="AL1080" s="32"/>
      <c r="AM1080" s="32"/>
      <c r="AN1080" s="32"/>
      <c r="AO1080" s="32"/>
      <c r="AP1080" s="32"/>
      <c r="AQ1080" s="32"/>
      <c r="AR1080" s="32"/>
      <c r="AS1080" s="40"/>
      <c r="AT1080" s="40"/>
      <c r="AU1080" s="40"/>
      <c r="AV1080" s="40"/>
      <c r="AW1080" s="40"/>
      <c r="AX1080" s="40"/>
      <c r="AY1080" s="40"/>
      <c r="AZ1080" s="40"/>
      <c r="BA1080" s="40"/>
      <c r="BB1080" s="40"/>
      <c r="BC1080" s="40"/>
      <c r="BD1080" s="40"/>
      <c r="BE1080" s="40"/>
      <c r="BF1080" s="40"/>
      <c r="BG1080" s="40"/>
      <c r="BH1080" s="40"/>
      <c r="BI1080" s="40"/>
      <c r="BJ1080" s="40"/>
      <c r="BK1080" s="40"/>
      <c r="BL1080" s="40"/>
      <c r="BM1080" s="40"/>
      <c r="BN1080" s="40"/>
      <c r="BO1080" s="40"/>
      <c r="BP1080" s="40"/>
      <c r="BQ1080" s="40"/>
      <c r="BR1080" s="40"/>
      <c r="BS1080" s="40"/>
      <c r="BT1080" s="40"/>
      <c r="BU1080" s="40"/>
      <c r="BV1080" s="40"/>
      <c r="BW1080" s="40"/>
      <c r="BX1080" s="40"/>
      <c r="BY1080" s="40"/>
      <c r="BZ1080" s="40"/>
      <c r="CA1080" s="40"/>
      <c r="CB1080" s="40"/>
      <c r="CC1080" s="40"/>
      <c r="CD1080" s="32"/>
      <c r="CE1080" s="32"/>
      <c r="CF1080" s="32"/>
      <c r="CG1080" s="32"/>
      <c r="CH1080" s="32"/>
      <c r="CI1080" s="32"/>
      <c r="CJ1080" s="32"/>
      <c r="CK1080" s="32"/>
      <c r="CL1080" s="32"/>
      <c r="CM1080" s="32"/>
      <c r="CN1080" s="32"/>
      <c r="CO1080" s="32"/>
      <c r="CP1080" s="32"/>
      <c r="CQ1080" s="32"/>
      <c r="CR1080" s="32"/>
      <c r="CS1080" s="32"/>
      <c r="CT1080" s="32"/>
      <c r="CU1080" s="32"/>
      <c r="CV1080" s="32"/>
      <c r="CW1080" s="32"/>
      <c r="CX1080" s="32"/>
      <c r="CY1080" s="32"/>
      <c r="CZ1080" s="32"/>
      <c r="DA1080" s="32"/>
      <c r="DB1080" s="32"/>
      <c r="DC1080" s="32"/>
      <c r="DD1080" s="32"/>
      <c r="DE1080" s="32"/>
      <c r="DF1080" s="32"/>
      <c r="DG1080" s="32"/>
      <c r="DH1080" s="32"/>
      <c r="DI1080" s="32"/>
      <c r="DJ1080" s="32"/>
      <c r="DK1080" s="32"/>
      <c r="DL1080" s="32"/>
      <c r="DM1080" s="32"/>
      <c r="DN1080" s="32"/>
      <c r="DO1080" s="32"/>
      <c r="DP1080" s="32"/>
      <c r="DQ1080" s="32"/>
      <c r="DR1080" s="32"/>
      <c r="DS1080" s="32"/>
      <c r="DT1080" s="32"/>
      <c r="DU1080" s="32"/>
      <c r="DV1080" s="32"/>
      <c r="DW1080" s="32"/>
      <c r="DX1080" s="32"/>
      <c r="DY1080" s="32"/>
      <c r="DZ1080" s="32"/>
      <c r="EA1080" s="32"/>
      <c r="EB1080" s="32"/>
      <c r="EC1080" s="32"/>
      <c r="ED1080" s="32"/>
      <c r="EE1080" s="32"/>
      <c r="EF1080" s="32"/>
      <c r="EG1080" s="32"/>
      <c r="EH1080" s="32"/>
      <c r="EI1080" s="32"/>
      <c r="EJ1080" s="32"/>
      <c r="EK1080" s="32"/>
      <c r="EL1080" s="32"/>
      <c r="EM1080" s="32"/>
      <c r="EN1080" s="32"/>
      <c r="EO1080" s="32"/>
      <c r="EP1080" s="32"/>
      <c r="EQ1080" s="32"/>
      <c r="ER1080" s="32"/>
      <c r="ES1080" s="32"/>
      <c r="ET1080" s="32"/>
      <c r="EU1080" s="32"/>
      <c r="EV1080" s="32"/>
      <c r="EW1080" s="32"/>
      <c r="EX1080" s="32"/>
      <c r="EY1080" s="32"/>
      <c r="EZ1080" s="32"/>
      <c r="FA1080" s="32"/>
      <c r="FB1080" s="32"/>
      <c r="FC1080" s="32"/>
      <c r="FD1080" s="32"/>
      <c r="FE1080" s="32"/>
      <c r="FF1080" s="32"/>
      <c r="FG1080" s="32"/>
      <c r="FH1080" s="32"/>
      <c r="FI1080" s="32"/>
      <c r="FJ1080" s="32"/>
      <c r="FK1080" s="32"/>
      <c r="FL1080" s="32"/>
      <c r="FM1080" s="32"/>
      <c r="FN1080" s="32"/>
      <c r="FO1080" s="32"/>
      <c r="FP1080" s="32"/>
      <c r="FQ1080" s="32"/>
      <c r="FR1080" s="32"/>
      <c r="FS1080" s="32"/>
      <c r="FT1080" s="32"/>
      <c r="FU1080" s="32"/>
      <c r="FV1080" s="32"/>
      <c r="FW1080" s="32"/>
      <c r="FX1080" s="32"/>
      <c r="FY1080" s="32"/>
      <c r="FZ1080" s="32"/>
      <c r="GA1080" s="32"/>
      <c r="GB1080" s="32"/>
    </row>
    <row r="1081" spans="1:184" ht="30" customHeight="1" x14ac:dyDescent="0.25">
      <c r="A1081" s="10"/>
      <c r="B1081" s="10"/>
      <c r="C1081" s="176" t="s">
        <v>1312</v>
      </c>
      <c r="D1081" s="186"/>
      <c r="E1081" s="178">
        <f>F1081+G1081+H1081+I1081+J1081</f>
        <v>175</v>
      </c>
      <c r="F1081" s="178">
        <f>VLOOKUP(E1074,B4:GC1066,65,FALSE)</f>
        <v>103</v>
      </c>
      <c r="G1081" s="178">
        <f>VLOOKUP(E1074,B4:GC1066,73,FALSE)</f>
        <v>27</v>
      </c>
      <c r="H1081" s="178">
        <f>VLOOKUP(E1074,B4:GC1066,81,FALSE)</f>
        <v>41</v>
      </c>
      <c r="I1081" s="178">
        <f>VLOOKUP(E1074,B4:GC1066,88,FALSE)</f>
        <v>2</v>
      </c>
      <c r="J1081" s="179">
        <f>VLOOKUP(E1074,B4:GC1066,96,FALSE)</f>
        <v>2</v>
      </c>
      <c r="K1081" s="180" t="s">
        <v>957</v>
      </c>
      <c r="L1081" s="185">
        <f>VLOOKUP(E1074,B4:GC1066,8,FALSE)</f>
        <v>1353</v>
      </c>
      <c r="M1081" s="185">
        <f>VLOOKUP(E1074,B4:GC1066,12,FALSE)</f>
        <v>1630</v>
      </c>
      <c r="N1081" s="185">
        <f>VLOOKUP(E1074,B4:GC1066,41,FALSE)+VLOOKUP(E1074,B4:GC1066,42,FALSE)</f>
        <v>1648</v>
      </c>
      <c r="O1081" s="181">
        <f t="shared" si="829"/>
        <v>18</v>
      </c>
      <c r="P1081" s="182">
        <f t="shared" si="830"/>
        <v>295</v>
      </c>
      <c r="R1081" s="10"/>
      <c r="S1081" s="10" t="s">
        <v>965</v>
      </c>
      <c r="T1081" s="10" t="s">
        <v>2425</v>
      </c>
      <c r="U1081" s="10" t="s">
        <v>2426</v>
      </c>
      <c r="V1081" s="10"/>
      <c r="W1081" s="167"/>
      <c r="X1081" s="167"/>
      <c r="Y1081" s="167"/>
      <c r="Z1081" s="167"/>
      <c r="AA1081" s="168"/>
      <c r="AB1081" s="10"/>
      <c r="AC1081" s="10"/>
      <c r="AD1081" s="40"/>
      <c r="AL1081" s="32"/>
      <c r="AM1081" s="32"/>
      <c r="AN1081" s="32"/>
      <c r="AO1081" s="32"/>
      <c r="AP1081" s="32"/>
      <c r="AQ1081" s="32"/>
      <c r="AR1081" s="32"/>
      <c r="AS1081" s="40"/>
      <c r="AT1081" s="40"/>
      <c r="AU1081" s="40"/>
      <c r="AV1081" s="40"/>
      <c r="AW1081" s="40"/>
      <c r="AX1081" s="40"/>
      <c r="AY1081" s="40"/>
      <c r="AZ1081" s="40"/>
      <c r="BA1081" s="40"/>
      <c r="BB1081" s="40"/>
      <c r="BC1081" s="40"/>
      <c r="BD1081" s="40"/>
      <c r="BE1081" s="40"/>
      <c r="BF1081" s="40"/>
      <c r="BG1081" s="40"/>
      <c r="BH1081" s="40"/>
      <c r="BI1081" s="40"/>
      <c r="BJ1081" s="40"/>
      <c r="BK1081" s="40"/>
      <c r="BL1081" s="40"/>
      <c r="BM1081" s="40"/>
      <c r="BN1081" s="40"/>
      <c r="BO1081" s="40"/>
      <c r="BP1081" s="40"/>
      <c r="BQ1081" s="40"/>
      <c r="BR1081" s="40"/>
      <c r="BS1081" s="40"/>
      <c r="BT1081" s="40"/>
      <c r="BU1081" s="40"/>
      <c r="BV1081" s="40"/>
      <c r="BW1081" s="40"/>
      <c r="BX1081" s="40"/>
      <c r="BY1081" s="40"/>
      <c r="BZ1081" s="40"/>
      <c r="CA1081" s="40"/>
      <c r="CB1081" s="40"/>
      <c r="CC1081" s="40"/>
      <c r="CD1081" s="32"/>
      <c r="CE1081" s="32"/>
      <c r="CF1081" s="32"/>
      <c r="CG1081" s="32"/>
      <c r="CH1081" s="32"/>
      <c r="CI1081" s="32"/>
      <c r="CJ1081" s="32"/>
      <c r="CK1081" s="32"/>
      <c r="CL1081" s="32"/>
      <c r="CM1081" s="32"/>
      <c r="CN1081" s="32"/>
      <c r="CO1081" s="32"/>
      <c r="CP1081" s="32"/>
      <c r="CQ1081" s="32"/>
      <c r="CR1081" s="32"/>
      <c r="CS1081" s="32"/>
      <c r="CT1081" s="32"/>
      <c r="CU1081" s="32"/>
      <c r="CV1081" s="32"/>
      <c r="CW1081" s="32"/>
      <c r="CX1081" s="32"/>
      <c r="CY1081" s="32"/>
      <c r="CZ1081" s="32"/>
      <c r="DA1081" s="32"/>
      <c r="DB1081" s="32"/>
      <c r="DC1081" s="32"/>
      <c r="DD1081" s="32"/>
      <c r="DE1081" s="32"/>
      <c r="DF1081" s="32"/>
      <c r="DG1081" s="32"/>
      <c r="DH1081" s="32"/>
      <c r="DI1081" s="32"/>
      <c r="DJ1081" s="32"/>
      <c r="DK1081" s="32"/>
      <c r="DL1081" s="32"/>
      <c r="DM1081" s="32"/>
      <c r="DN1081" s="32"/>
      <c r="DO1081" s="32"/>
      <c r="DP1081" s="32"/>
      <c r="DQ1081" s="32"/>
      <c r="DR1081" s="32"/>
      <c r="DS1081" s="32"/>
      <c r="DT1081" s="32"/>
      <c r="DU1081" s="32"/>
      <c r="DV1081" s="32"/>
      <c r="DW1081" s="32"/>
      <c r="DX1081" s="32"/>
      <c r="DY1081" s="32"/>
      <c r="DZ1081" s="32"/>
      <c r="EA1081" s="32"/>
      <c r="EB1081" s="32"/>
      <c r="EC1081" s="32"/>
      <c r="ED1081" s="32"/>
      <c r="EE1081" s="32"/>
      <c r="EF1081" s="32"/>
      <c r="EG1081" s="32"/>
      <c r="EH1081" s="32"/>
      <c r="EI1081" s="32"/>
      <c r="EJ1081" s="32"/>
      <c r="EK1081" s="32"/>
      <c r="EL1081" s="32"/>
      <c r="EM1081" s="32"/>
      <c r="EN1081" s="32"/>
      <c r="EO1081" s="32"/>
      <c r="EP1081" s="32"/>
      <c r="EQ1081" s="32"/>
      <c r="ER1081" s="32"/>
      <c r="ES1081" s="32"/>
      <c r="ET1081" s="32"/>
      <c r="EU1081" s="32"/>
      <c r="EV1081" s="32"/>
      <c r="EW1081" s="32"/>
      <c r="EX1081" s="32"/>
      <c r="EY1081" s="32"/>
      <c r="EZ1081" s="32"/>
      <c r="FA1081" s="32"/>
      <c r="FB1081" s="32"/>
      <c r="FC1081" s="32"/>
      <c r="FD1081" s="32"/>
      <c r="FE1081" s="32"/>
      <c r="FF1081" s="32"/>
      <c r="FG1081" s="32"/>
      <c r="FH1081" s="32"/>
      <c r="FI1081" s="32"/>
      <c r="FJ1081" s="32"/>
      <c r="FK1081" s="32"/>
      <c r="FL1081" s="32"/>
      <c r="FM1081" s="32"/>
      <c r="FN1081" s="32"/>
      <c r="FO1081" s="32"/>
      <c r="FP1081" s="32"/>
      <c r="FQ1081" s="32"/>
      <c r="FR1081" s="32"/>
      <c r="FS1081" s="32"/>
      <c r="FT1081" s="32"/>
      <c r="FU1081" s="32"/>
      <c r="FV1081" s="32"/>
      <c r="FW1081" s="32"/>
      <c r="FX1081" s="32"/>
      <c r="FY1081" s="32"/>
      <c r="FZ1081" s="32"/>
      <c r="GA1081" s="32"/>
      <c r="GB1081" s="32"/>
    </row>
    <row r="1082" spans="1:184" ht="30" customHeight="1" x14ac:dyDescent="0.25">
      <c r="A1082" s="10"/>
      <c r="B1082" s="10"/>
      <c r="C1082" s="176" t="s">
        <v>1313</v>
      </c>
      <c r="D1082" s="187">
        <f>VLOOKUP(E1074,B4:GC1066,43,FALSE)</f>
        <v>2875</v>
      </c>
      <c r="E1082" s="188">
        <f>F1082+G1082+H1082+I1082+J1082</f>
        <v>2907</v>
      </c>
      <c r="F1082" s="178">
        <f>VLOOKUP(E1074,B4:GC1066,70,FALSE)</f>
        <v>2110</v>
      </c>
      <c r="G1082" s="178">
        <f>VLOOKUP(E1074,B4:GC1066,78,FALSE)</f>
        <v>381</v>
      </c>
      <c r="H1082" s="178">
        <f>VLOOKUP(E1074,B4:GC1066,86,FALSE)</f>
        <v>375</v>
      </c>
      <c r="I1082" s="178">
        <f>VLOOKUP(E1074,B4:GC1066,93,FALSE)</f>
        <v>19</v>
      </c>
      <c r="J1082" s="179">
        <f>VLOOKUP(E1074,B4:GC1066,101,FALSE)</f>
        <v>22</v>
      </c>
      <c r="K1082" s="180" t="s">
        <v>1284</v>
      </c>
      <c r="L1082" s="185">
        <f>L1079+L1081+L1080</f>
        <v>2483</v>
      </c>
      <c r="M1082" s="185">
        <f t="shared" ref="M1082:N1082" si="831">M1079+M1081+M1080</f>
        <v>2861</v>
      </c>
      <c r="N1082" s="185">
        <f t="shared" si="831"/>
        <v>2875</v>
      </c>
      <c r="O1082" s="181">
        <f t="shared" si="829"/>
        <v>14</v>
      </c>
      <c r="P1082" s="189">
        <f t="shared" si="830"/>
        <v>392</v>
      </c>
      <c r="R1082" s="10"/>
      <c r="S1082" s="10" t="str">
        <f>I1074</f>
        <v>ERZURUM</v>
      </c>
      <c r="T1082" s="165">
        <f>F1089-V1077</f>
        <v>4.1653235966032156</v>
      </c>
      <c r="U1082" s="165">
        <f>F1091-U1077</f>
        <v>1.6973504064968665</v>
      </c>
      <c r="V1082" s="10"/>
      <c r="W1082" s="167"/>
      <c r="X1082" s="167"/>
      <c r="Y1082" s="167"/>
      <c r="Z1082" s="167"/>
      <c r="AA1082" s="168"/>
      <c r="AB1082" s="10"/>
      <c r="AC1082" s="10"/>
      <c r="AD1082" s="40"/>
      <c r="AL1082" s="32"/>
      <c r="AM1082" s="32"/>
      <c r="AN1082" s="32"/>
      <c r="AO1082" s="32"/>
      <c r="AP1082" s="32"/>
      <c r="AQ1082" s="32"/>
      <c r="AR1082" s="32"/>
      <c r="AS1082" s="40"/>
      <c r="AT1082" s="40"/>
      <c r="AU1082" s="40"/>
      <c r="AV1082" s="40"/>
      <c r="AW1082" s="40"/>
      <c r="AX1082" s="40"/>
      <c r="AY1082" s="40"/>
      <c r="AZ1082" s="40"/>
      <c r="BA1082" s="40"/>
      <c r="BB1082" s="40"/>
      <c r="BC1082" s="40"/>
      <c r="BD1082" s="40"/>
      <c r="BE1082" s="40"/>
      <c r="BF1082" s="40"/>
      <c r="BG1082" s="40"/>
      <c r="BH1082" s="40"/>
      <c r="BI1082" s="40"/>
      <c r="BJ1082" s="40"/>
      <c r="BK1082" s="40"/>
      <c r="BL1082" s="40"/>
      <c r="BM1082" s="40"/>
      <c r="BN1082" s="40"/>
      <c r="BO1082" s="40"/>
      <c r="BP1082" s="40"/>
      <c r="BQ1082" s="40"/>
      <c r="BR1082" s="40"/>
      <c r="BS1082" s="40"/>
      <c r="BT1082" s="40"/>
      <c r="BU1082" s="40"/>
      <c r="BV1082" s="40"/>
      <c r="BW1082" s="40"/>
      <c r="BX1082" s="40"/>
      <c r="BY1082" s="40"/>
      <c r="BZ1082" s="40"/>
      <c r="CA1082" s="40"/>
      <c r="CB1082" s="40"/>
      <c r="CC1082" s="40"/>
      <c r="CD1082" s="32"/>
      <c r="CE1082" s="32"/>
      <c r="CF1082" s="32"/>
      <c r="CG1082" s="32"/>
      <c r="CH1082" s="32"/>
      <c r="CI1082" s="32"/>
      <c r="CJ1082" s="32"/>
      <c r="CK1082" s="32"/>
      <c r="CL1082" s="32"/>
      <c r="CM1082" s="32"/>
      <c r="CN1082" s="32"/>
      <c r="CO1082" s="32"/>
      <c r="CP1082" s="32"/>
      <c r="CQ1082" s="32"/>
      <c r="CR1082" s="32"/>
      <c r="CS1082" s="32"/>
      <c r="CT1082" s="32"/>
      <c r="CU1082" s="32"/>
      <c r="CV1082" s="32"/>
      <c r="CW1082" s="32"/>
      <c r="CX1082" s="32"/>
      <c r="CY1082" s="32"/>
      <c r="CZ1082" s="32"/>
      <c r="DA1082" s="32"/>
      <c r="DB1082" s="32"/>
      <c r="DC1082" s="32"/>
      <c r="DD1082" s="32"/>
      <c r="DE1082" s="32"/>
      <c r="DF1082" s="32"/>
      <c r="DG1082" s="32"/>
      <c r="DH1082" s="32"/>
      <c r="DI1082" s="32"/>
      <c r="DJ1082" s="32"/>
      <c r="DK1082" s="32"/>
      <c r="DL1082" s="32"/>
      <c r="DM1082" s="32"/>
      <c r="DN1082" s="32"/>
      <c r="DO1082" s="32"/>
      <c r="DP1082" s="32"/>
      <c r="DQ1082" s="32"/>
      <c r="DR1082" s="32"/>
      <c r="DS1082" s="32"/>
      <c r="DT1082" s="32"/>
      <c r="DU1082" s="32"/>
      <c r="DV1082" s="32"/>
      <c r="DW1082" s="32"/>
      <c r="DX1082" s="32"/>
      <c r="DY1082" s="32"/>
      <c r="DZ1082" s="32"/>
      <c r="EA1082" s="32"/>
      <c r="EB1082" s="32"/>
      <c r="EC1082" s="32"/>
      <c r="ED1082" s="32"/>
      <c r="EE1082" s="32"/>
      <c r="EF1082" s="32"/>
      <c r="EG1082" s="32"/>
      <c r="EH1082" s="32"/>
      <c r="EI1082" s="32"/>
      <c r="EJ1082" s="32"/>
      <c r="EK1082" s="32"/>
      <c r="EL1082" s="32"/>
      <c r="EM1082" s="32"/>
      <c r="EN1082" s="32"/>
      <c r="EO1082" s="32"/>
      <c r="EP1082" s="32"/>
      <c r="EQ1082" s="32"/>
      <c r="ER1082" s="32"/>
      <c r="ES1082" s="32"/>
      <c r="ET1082" s="32"/>
      <c r="EU1082" s="32"/>
      <c r="EV1082" s="32"/>
      <c r="EW1082" s="32"/>
      <c r="EX1082" s="32"/>
      <c r="EY1082" s="32"/>
      <c r="EZ1082" s="32"/>
      <c r="FA1082" s="32"/>
      <c r="FB1082" s="32"/>
      <c r="FC1082" s="32"/>
      <c r="FD1082" s="32"/>
      <c r="FE1082" s="32"/>
      <c r="FF1082" s="32"/>
      <c r="FG1082" s="32"/>
      <c r="FH1082" s="32"/>
      <c r="FI1082" s="32"/>
      <c r="FJ1082" s="32"/>
      <c r="FK1082" s="32"/>
      <c r="FL1082" s="32"/>
      <c r="FM1082" s="32"/>
      <c r="FN1082" s="32"/>
      <c r="FO1082" s="32"/>
      <c r="FP1082" s="32"/>
      <c r="FQ1082" s="32"/>
      <c r="FR1082" s="32"/>
      <c r="FS1082" s="32"/>
      <c r="FT1082" s="32"/>
      <c r="FU1082" s="32"/>
      <c r="FV1082" s="32"/>
      <c r="FW1082" s="32"/>
      <c r="FX1082" s="32"/>
      <c r="FY1082" s="32"/>
      <c r="FZ1082" s="32"/>
      <c r="GA1082" s="32"/>
      <c r="GB1082" s="32"/>
    </row>
    <row r="1083" spans="1:184" ht="33" customHeight="1" thickBot="1" x14ac:dyDescent="0.3">
      <c r="A1083" s="10"/>
      <c r="B1083" s="10"/>
      <c r="C1083" s="190" t="s">
        <v>2383</v>
      </c>
      <c r="D1083" s="191"/>
      <c r="E1083" s="192">
        <f>IF(E1082&gt;0,E1082/E1081,0)</f>
        <v>16.611428571428572</v>
      </c>
      <c r="F1083" s="192">
        <f t="shared" ref="F1083:J1083" si="832">IF(F1082&gt;0,F1082/F1081,0)</f>
        <v>20.485436893203882</v>
      </c>
      <c r="G1083" s="192">
        <f t="shared" si="832"/>
        <v>14.111111111111111</v>
      </c>
      <c r="H1083" s="192">
        <f t="shared" si="832"/>
        <v>9.1463414634146343</v>
      </c>
      <c r="I1083" s="192">
        <f t="shared" si="832"/>
        <v>9.5</v>
      </c>
      <c r="J1083" s="193">
        <f t="shared" si="832"/>
        <v>11</v>
      </c>
      <c r="K1083" s="194" t="s">
        <v>1283</v>
      </c>
      <c r="L1083" s="195">
        <f>L1080+L1081</f>
        <v>2241</v>
      </c>
      <c r="M1083" s="195">
        <f t="shared" ref="M1083:N1083" si="833">M1080+M1081</f>
        <v>2533</v>
      </c>
      <c r="N1083" s="195">
        <f t="shared" si="833"/>
        <v>2610</v>
      </c>
      <c r="O1083" s="196">
        <f t="shared" si="829"/>
        <v>77</v>
      </c>
      <c r="P1083" s="197">
        <f t="shared" si="830"/>
        <v>369</v>
      </c>
      <c r="AA1083" s="168"/>
      <c r="AB1083" s="10"/>
      <c r="AC1083" s="10"/>
      <c r="AD1083" s="40"/>
      <c r="AL1083" s="32"/>
      <c r="AM1083" s="32"/>
      <c r="AN1083" s="32"/>
      <c r="AO1083" s="32"/>
      <c r="AP1083" s="32"/>
      <c r="AQ1083" s="32"/>
      <c r="AR1083" s="32"/>
      <c r="AS1083" s="40"/>
      <c r="AT1083" s="40"/>
      <c r="AU1083" s="40"/>
      <c r="AV1083" s="40"/>
      <c r="AW1083" s="40"/>
      <c r="AX1083" s="40"/>
      <c r="AY1083" s="40"/>
      <c r="AZ1083" s="40"/>
      <c r="BA1083" s="40"/>
      <c r="BB1083" s="40"/>
      <c r="BC1083" s="40"/>
      <c r="BD1083" s="40"/>
      <c r="BE1083" s="40"/>
      <c r="BF1083" s="40"/>
      <c r="BG1083" s="40"/>
      <c r="BH1083" s="40"/>
      <c r="BI1083" s="40"/>
      <c r="BJ1083" s="40"/>
      <c r="BK1083" s="40"/>
      <c r="BL1083" s="40"/>
      <c r="BM1083" s="40"/>
      <c r="BN1083" s="40"/>
      <c r="BO1083" s="40"/>
      <c r="BP1083" s="40"/>
      <c r="BQ1083" s="40"/>
      <c r="BR1083" s="40"/>
      <c r="BS1083" s="40"/>
      <c r="BT1083" s="40"/>
      <c r="BU1083" s="40"/>
      <c r="BV1083" s="40"/>
      <c r="BW1083" s="40"/>
      <c r="BX1083" s="40"/>
      <c r="BY1083" s="40"/>
      <c r="BZ1083" s="40"/>
      <c r="CA1083" s="40"/>
      <c r="CB1083" s="40"/>
      <c r="CC1083" s="40"/>
      <c r="CD1083" s="32"/>
      <c r="CE1083" s="32"/>
      <c r="CF1083" s="32"/>
      <c r="CG1083" s="32"/>
      <c r="CH1083" s="32"/>
      <c r="CI1083" s="32"/>
      <c r="CJ1083" s="32"/>
      <c r="CK1083" s="32"/>
      <c r="CL1083" s="32"/>
      <c r="CM1083" s="32"/>
      <c r="CN1083" s="32"/>
      <c r="CO1083" s="32"/>
      <c r="CP1083" s="32"/>
      <c r="CQ1083" s="32"/>
      <c r="CR1083" s="32"/>
      <c r="CS1083" s="32"/>
      <c r="CT1083" s="32"/>
      <c r="CU1083" s="32"/>
      <c r="CV1083" s="32"/>
      <c r="CW1083" s="32"/>
      <c r="CX1083" s="32"/>
      <c r="CY1083" s="32"/>
      <c r="CZ1083" s="32"/>
      <c r="DA1083" s="32"/>
      <c r="DB1083" s="32"/>
      <c r="DC1083" s="32"/>
      <c r="DD1083" s="32"/>
      <c r="DE1083" s="32"/>
      <c r="DF1083" s="32"/>
      <c r="DG1083" s="32"/>
      <c r="DH1083" s="32"/>
      <c r="DI1083" s="32"/>
      <c r="DJ1083" s="32"/>
      <c r="DK1083" s="32"/>
      <c r="DL1083" s="32"/>
      <c r="DM1083" s="32"/>
      <c r="DN1083" s="32"/>
      <c r="DO1083" s="32"/>
      <c r="DP1083" s="32"/>
      <c r="DQ1083" s="32"/>
      <c r="DR1083" s="32"/>
      <c r="DS1083" s="32"/>
      <c r="DT1083" s="32"/>
      <c r="DU1083" s="32"/>
      <c r="DV1083" s="32"/>
      <c r="DW1083" s="32"/>
      <c r="DX1083" s="32"/>
      <c r="DY1083" s="32"/>
      <c r="DZ1083" s="32"/>
      <c r="EA1083" s="32"/>
      <c r="EB1083" s="32"/>
      <c r="EC1083" s="32"/>
      <c r="ED1083" s="32"/>
      <c r="EE1083" s="32"/>
      <c r="EF1083" s="32"/>
      <c r="EG1083" s="32"/>
      <c r="EH1083" s="32"/>
      <c r="EI1083" s="32"/>
      <c r="EJ1083" s="32"/>
      <c r="EK1083" s="32"/>
      <c r="EL1083" s="32"/>
      <c r="EM1083" s="32"/>
      <c r="EN1083" s="32"/>
      <c r="EO1083" s="32"/>
      <c r="EP1083" s="32"/>
      <c r="EQ1083" s="32"/>
      <c r="ER1083" s="32"/>
      <c r="ES1083" s="32"/>
      <c r="ET1083" s="32"/>
      <c r="EU1083" s="32"/>
      <c r="EV1083" s="32"/>
      <c r="EW1083" s="32"/>
      <c r="EX1083" s="32"/>
      <c r="EY1083" s="32"/>
      <c r="EZ1083" s="32"/>
      <c r="FA1083" s="32"/>
      <c r="FB1083" s="32"/>
      <c r="FC1083" s="32"/>
      <c r="FD1083" s="32"/>
      <c r="FE1083" s="32"/>
      <c r="FF1083" s="32"/>
      <c r="FG1083" s="32"/>
      <c r="FH1083" s="32"/>
      <c r="FI1083" s="32"/>
      <c r="FJ1083" s="32"/>
      <c r="FK1083" s="32"/>
      <c r="FL1083" s="32"/>
      <c r="FM1083" s="32"/>
      <c r="FN1083" s="32"/>
      <c r="FO1083" s="32"/>
      <c r="FP1083" s="32"/>
      <c r="FQ1083" s="32"/>
      <c r="FR1083" s="32"/>
      <c r="FS1083" s="32"/>
      <c r="FT1083" s="32"/>
      <c r="FU1083" s="32"/>
      <c r="FV1083" s="32"/>
      <c r="FW1083" s="32"/>
      <c r="FX1083" s="32"/>
      <c r="FY1083" s="32"/>
      <c r="FZ1083" s="32"/>
      <c r="GA1083" s="32"/>
      <c r="GB1083" s="32"/>
    </row>
    <row r="1084" spans="1:184" ht="9.75" customHeight="1" thickTop="1" thickBot="1" x14ac:dyDescent="0.3">
      <c r="A1084" s="10"/>
      <c r="B1084" s="10"/>
      <c r="C1084" s="10"/>
      <c r="D1084" s="10"/>
      <c r="E1084" s="10"/>
      <c r="F1084" s="10"/>
      <c r="G1084" s="10"/>
      <c r="H1084" s="10"/>
      <c r="I1084" s="10"/>
      <c r="J1084" s="10"/>
      <c r="K1084" s="77"/>
      <c r="L1084" s="77"/>
      <c r="M1084" s="77"/>
      <c r="N1084" s="77"/>
      <c r="O1084" s="77"/>
      <c r="P1084" s="77"/>
      <c r="Q1084" s="76"/>
      <c r="AA1084" s="183"/>
      <c r="AB1084" s="10"/>
      <c r="AC1084" s="10"/>
      <c r="AD1084" s="40"/>
      <c r="AL1084" s="32"/>
      <c r="AM1084" s="32"/>
      <c r="AQ1084" s="32"/>
      <c r="AR1084" s="32"/>
      <c r="AS1084" s="40"/>
      <c r="AU1084" s="40"/>
      <c r="AV1084" s="40"/>
      <c r="AW1084" s="40"/>
      <c r="AX1084" s="40"/>
      <c r="AY1084" s="40"/>
      <c r="AZ1084" s="40"/>
      <c r="BA1084" s="40"/>
      <c r="BB1084" s="40"/>
      <c r="BC1084" s="40"/>
      <c r="BD1084" s="40"/>
      <c r="BE1084" s="40"/>
      <c r="BF1084" s="40"/>
      <c r="BG1084" s="40"/>
      <c r="BH1084" s="40"/>
      <c r="BI1084" s="40"/>
      <c r="BJ1084" s="40"/>
      <c r="BK1084" s="40"/>
      <c r="BL1084" s="40"/>
      <c r="BM1084" s="40"/>
      <c r="BN1084" s="40"/>
      <c r="BO1084" s="40"/>
      <c r="BP1084" s="40"/>
      <c r="BQ1084" s="40"/>
      <c r="BR1084" s="40"/>
      <c r="BS1084" s="40"/>
      <c r="BT1084" s="40"/>
      <c r="BU1084" s="40"/>
      <c r="BV1084" s="40"/>
      <c r="BW1084" s="40"/>
      <c r="BX1084" s="40"/>
      <c r="BY1084" s="40"/>
      <c r="BZ1084" s="40"/>
      <c r="CA1084" s="40"/>
      <c r="CB1084" s="40"/>
      <c r="CC1084" s="40"/>
      <c r="CD1084" s="32"/>
      <c r="CE1084" s="32"/>
      <c r="CF1084" s="32"/>
      <c r="CG1084" s="32"/>
      <c r="CH1084" s="32"/>
      <c r="CI1084" s="32"/>
      <c r="CJ1084" s="32"/>
      <c r="CK1084" s="32"/>
      <c r="CL1084" s="32"/>
      <c r="CM1084" s="32"/>
      <c r="CN1084" s="32"/>
      <c r="CO1084" s="32"/>
      <c r="CP1084" s="32"/>
      <c r="CQ1084" s="32"/>
      <c r="CR1084" s="32"/>
      <c r="CS1084" s="32"/>
      <c r="CT1084" s="32"/>
      <c r="CU1084" s="32"/>
      <c r="CV1084" s="32"/>
      <c r="CW1084" s="32"/>
      <c r="CX1084" s="32"/>
      <c r="CY1084" s="32"/>
      <c r="CZ1084" s="32"/>
      <c r="DA1084" s="32"/>
      <c r="DB1084" s="32"/>
      <c r="DC1084" s="32"/>
      <c r="DD1084" s="32"/>
      <c r="DE1084" s="32"/>
      <c r="DF1084" s="32"/>
      <c r="DG1084" s="32"/>
      <c r="DH1084" s="32"/>
      <c r="DI1084" s="32"/>
      <c r="DJ1084" s="32"/>
      <c r="DK1084" s="32"/>
      <c r="DL1084" s="32"/>
      <c r="DM1084" s="32"/>
      <c r="DN1084" s="32"/>
      <c r="DO1084" s="32"/>
      <c r="DP1084" s="32"/>
      <c r="DQ1084" s="32"/>
      <c r="DR1084" s="32"/>
      <c r="DS1084" s="32"/>
      <c r="DT1084" s="32"/>
      <c r="DU1084" s="32"/>
      <c r="DV1084" s="32"/>
      <c r="DW1084" s="32"/>
      <c r="DX1084" s="32"/>
      <c r="DY1084" s="32"/>
      <c r="DZ1084" s="32"/>
      <c r="EA1084" s="32"/>
      <c r="EB1084" s="32"/>
      <c r="EC1084" s="32"/>
      <c r="ED1084" s="32"/>
      <c r="EE1084" s="32"/>
      <c r="EF1084" s="32"/>
      <c r="EG1084" s="32"/>
      <c r="EH1084" s="32"/>
      <c r="EI1084" s="32"/>
      <c r="EJ1084" s="32"/>
      <c r="EK1084" s="32"/>
      <c r="EL1084" s="32"/>
      <c r="EM1084" s="32"/>
      <c r="EN1084" s="32"/>
      <c r="EO1084" s="32"/>
      <c r="EP1084" s="32"/>
      <c r="EQ1084" s="32"/>
      <c r="ER1084" s="32"/>
      <c r="ES1084" s="32"/>
      <c r="ET1084" s="32"/>
      <c r="EU1084" s="32"/>
      <c r="EV1084" s="32"/>
      <c r="EW1084" s="32"/>
      <c r="EX1084" s="32"/>
      <c r="EY1084" s="32"/>
      <c r="EZ1084" s="32"/>
      <c r="FA1084" s="32"/>
      <c r="FB1084" s="32"/>
      <c r="FC1084" s="32"/>
      <c r="FD1084" s="32"/>
      <c r="FE1084" s="32"/>
      <c r="FF1084" s="32"/>
      <c r="FG1084" s="32"/>
      <c r="FH1084" s="32"/>
      <c r="FI1084" s="32"/>
      <c r="FJ1084" s="32"/>
      <c r="FK1084" s="32"/>
      <c r="FL1084" s="32"/>
      <c r="FM1084" s="32"/>
      <c r="FN1084" s="32"/>
      <c r="FO1084" s="32"/>
      <c r="FP1084" s="32"/>
      <c r="FQ1084" s="32"/>
      <c r="FR1084" s="32"/>
      <c r="FS1084" s="32"/>
      <c r="FT1084" s="32"/>
      <c r="FU1084" s="32"/>
      <c r="FV1084" s="32"/>
      <c r="FW1084" s="32"/>
      <c r="FX1084" s="32"/>
      <c r="FY1084" s="32"/>
      <c r="FZ1084" s="32"/>
      <c r="GA1084" s="32"/>
      <c r="GB1084" s="32"/>
    </row>
    <row r="1085" spans="1:184" ht="36" customHeight="1" thickTop="1" x14ac:dyDescent="0.25">
      <c r="A1085" s="10"/>
      <c r="B1085" s="10"/>
      <c r="C1085" s="260" t="s">
        <v>2419</v>
      </c>
      <c r="D1085" s="261"/>
      <c r="E1085" s="261"/>
      <c r="F1085" s="261"/>
      <c r="G1085" s="261"/>
      <c r="H1085" s="262"/>
      <c r="I1085" s="269" t="s">
        <v>2420</v>
      </c>
      <c r="J1085" s="270"/>
      <c r="K1085" s="270"/>
      <c r="L1085" s="270"/>
      <c r="M1085" s="271"/>
      <c r="N1085" s="249" t="s">
        <v>1318</v>
      </c>
      <c r="O1085" s="250"/>
      <c r="P1085" s="251"/>
      <c r="Q1085" s="120"/>
      <c r="R1085" s="239" t="s">
        <v>2428</v>
      </c>
      <c r="S1085" s="239"/>
      <c r="T1085" s="239"/>
      <c r="U1085" s="239"/>
      <c r="V1085" s="239"/>
      <c r="W1085" s="239"/>
      <c r="X1085" s="239"/>
      <c r="Y1085" s="239"/>
      <c r="Z1085" s="239"/>
      <c r="AA1085" s="239"/>
      <c r="AB1085" s="10"/>
      <c r="AC1085" s="10"/>
      <c r="AD1085" s="40"/>
      <c r="AL1085" s="32"/>
      <c r="AM1085" s="32"/>
      <c r="AQ1085" s="32"/>
      <c r="AR1085" s="32"/>
      <c r="AS1085" s="40"/>
      <c r="AU1085" s="40"/>
      <c r="AV1085" s="40"/>
      <c r="AW1085" s="40"/>
      <c r="AX1085" s="40"/>
      <c r="AY1085" s="40"/>
      <c r="AZ1085" s="40"/>
      <c r="BA1085" s="40"/>
      <c r="BB1085" s="40"/>
      <c r="BC1085" s="40"/>
      <c r="BD1085" s="40"/>
      <c r="BE1085" s="40"/>
      <c r="BF1085" s="40"/>
      <c r="BG1085" s="40"/>
      <c r="BH1085" s="40"/>
      <c r="BI1085" s="40"/>
      <c r="BJ1085" s="40"/>
      <c r="BK1085" s="40"/>
      <c r="BL1085" s="40"/>
      <c r="BM1085" s="40"/>
      <c r="BN1085" s="40"/>
      <c r="BO1085" s="40"/>
      <c r="BP1085" s="40"/>
      <c r="BQ1085" s="40"/>
      <c r="BR1085" s="40"/>
      <c r="BS1085" s="40"/>
      <c r="BT1085" s="40"/>
      <c r="BU1085" s="40"/>
      <c r="BV1085" s="40"/>
      <c r="BW1085" s="40"/>
      <c r="BX1085" s="40"/>
      <c r="BY1085" s="40"/>
      <c r="BZ1085" s="40"/>
      <c r="CA1085" s="40"/>
      <c r="CB1085" s="40"/>
      <c r="CC1085" s="40"/>
      <c r="CD1085" s="32"/>
      <c r="CE1085" s="32"/>
      <c r="CF1085" s="32"/>
      <c r="CG1085" s="32"/>
      <c r="CH1085" s="32"/>
      <c r="CI1085" s="32"/>
      <c r="CJ1085" s="32"/>
      <c r="CK1085" s="32"/>
      <c r="CL1085" s="32"/>
      <c r="CM1085" s="32"/>
      <c r="CN1085" s="32"/>
      <c r="CO1085" s="32"/>
      <c r="CP1085" s="32"/>
      <c r="CQ1085" s="32"/>
      <c r="CR1085" s="32"/>
      <c r="CS1085" s="32"/>
      <c r="CT1085" s="32"/>
      <c r="CU1085" s="32"/>
      <c r="CV1085" s="32"/>
      <c r="CW1085" s="32"/>
      <c r="CX1085" s="32"/>
      <c r="CY1085" s="32"/>
      <c r="CZ1085" s="32"/>
      <c r="DA1085" s="32"/>
      <c r="DB1085" s="32"/>
      <c r="DC1085" s="32"/>
      <c r="DD1085" s="32"/>
      <c r="DE1085" s="32"/>
      <c r="DF1085" s="32"/>
      <c r="DG1085" s="32"/>
      <c r="DH1085" s="32"/>
      <c r="DI1085" s="32"/>
      <c r="DJ1085" s="32"/>
      <c r="DK1085" s="32"/>
      <c r="DL1085" s="32"/>
      <c r="DM1085" s="32"/>
      <c r="DN1085" s="32"/>
      <c r="DO1085" s="32"/>
      <c r="DP1085" s="32"/>
      <c r="DQ1085" s="32"/>
      <c r="DR1085" s="32"/>
      <c r="DS1085" s="32"/>
      <c r="DT1085" s="32"/>
      <c r="DU1085" s="32"/>
      <c r="DV1085" s="32"/>
      <c r="DW1085" s="32"/>
      <c r="DX1085" s="32"/>
      <c r="DY1085" s="32"/>
      <c r="DZ1085" s="32"/>
      <c r="EA1085" s="32"/>
      <c r="EB1085" s="32"/>
      <c r="EC1085" s="32"/>
      <c r="ED1085" s="32"/>
      <c r="EE1085" s="32"/>
      <c r="EF1085" s="32"/>
      <c r="EG1085" s="32"/>
      <c r="EH1085" s="32"/>
      <c r="EI1085" s="32"/>
      <c r="EJ1085" s="32"/>
      <c r="EK1085" s="32"/>
      <c r="EL1085" s="32"/>
      <c r="EM1085" s="32"/>
      <c r="EN1085" s="32"/>
      <c r="EO1085" s="32"/>
      <c r="EP1085" s="32"/>
      <c r="EQ1085" s="32"/>
      <c r="ER1085" s="32"/>
      <c r="ES1085" s="32"/>
      <c r="ET1085" s="32"/>
      <c r="EU1085" s="32"/>
      <c r="EV1085" s="32"/>
      <c r="EW1085" s="32"/>
      <c r="EX1085" s="32"/>
      <c r="EY1085" s="32"/>
      <c r="EZ1085" s="32"/>
      <c r="FA1085" s="32"/>
      <c r="FB1085" s="32"/>
      <c r="FC1085" s="32"/>
      <c r="FD1085" s="32"/>
      <c r="FE1085" s="32"/>
      <c r="FF1085" s="32"/>
      <c r="FG1085" s="32"/>
      <c r="FH1085" s="32"/>
      <c r="FI1085" s="32"/>
      <c r="FJ1085" s="32"/>
      <c r="FK1085" s="32"/>
      <c r="FL1085" s="32"/>
      <c r="FM1085" s="32"/>
      <c r="FN1085" s="32"/>
      <c r="FO1085" s="32"/>
      <c r="FP1085" s="32"/>
      <c r="FQ1085" s="32"/>
      <c r="FR1085" s="32"/>
      <c r="FS1085" s="32"/>
      <c r="FT1085" s="32"/>
      <c r="FU1085" s="32"/>
      <c r="FV1085" s="32"/>
      <c r="FW1085" s="32"/>
      <c r="FX1085" s="32"/>
      <c r="FY1085" s="32"/>
      <c r="FZ1085" s="32"/>
      <c r="GA1085" s="32"/>
      <c r="GB1085" s="32"/>
    </row>
    <row r="1086" spans="1:184" ht="40.5" customHeight="1" x14ac:dyDescent="0.25">
      <c r="A1086" s="10"/>
      <c r="B1086" s="10"/>
      <c r="C1086" s="218" t="s">
        <v>2407</v>
      </c>
      <c r="D1086" s="219" t="s">
        <v>1315</v>
      </c>
      <c r="E1086" s="219" t="s">
        <v>1316</v>
      </c>
      <c r="F1086" s="219" t="s">
        <v>1317</v>
      </c>
      <c r="G1086" s="263" t="s">
        <v>989</v>
      </c>
      <c r="H1086" s="264"/>
      <c r="I1086" s="220" t="s">
        <v>2407</v>
      </c>
      <c r="J1086" s="289" t="s">
        <v>2382</v>
      </c>
      <c r="K1086" s="289"/>
      <c r="L1086" s="289" t="s">
        <v>2408</v>
      </c>
      <c r="M1086" s="293"/>
      <c r="N1086" s="221" t="s">
        <v>2407</v>
      </c>
      <c r="O1086" s="222" t="s">
        <v>2409</v>
      </c>
      <c r="P1086" s="223" t="s">
        <v>2410</v>
      </c>
      <c r="Q1086" s="120"/>
      <c r="AA1086" s="168"/>
      <c r="AB1086" s="10"/>
      <c r="AC1086" s="10"/>
      <c r="AD1086" s="40"/>
      <c r="AL1086" s="32"/>
      <c r="AM1086" s="32"/>
      <c r="AQ1086" s="32"/>
      <c r="AR1086" s="32"/>
      <c r="AS1086" s="40"/>
      <c r="AU1086" s="40"/>
      <c r="AV1086" s="40"/>
      <c r="AW1086" s="40"/>
      <c r="AX1086" s="40"/>
      <c r="AY1086" s="40"/>
      <c r="AZ1086" s="40"/>
      <c r="BA1086" s="40"/>
      <c r="BB1086" s="40"/>
      <c r="BC1086" s="40"/>
      <c r="BD1086" s="40"/>
      <c r="BE1086" s="40"/>
      <c r="BF1086" s="40"/>
      <c r="BG1086" s="40"/>
      <c r="BH1086" s="40"/>
      <c r="BI1086" s="40"/>
      <c r="BJ1086" s="40"/>
      <c r="BK1086" s="40"/>
      <c r="BL1086" s="40"/>
      <c r="BM1086" s="40"/>
      <c r="BN1086" s="40"/>
      <c r="BO1086" s="40"/>
      <c r="BP1086" s="40"/>
      <c r="BQ1086" s="40"/>
      <c r="BR1086" s="40"/>
      <c r="BS1086" s="40"/>
      <c r="BT1086" s="40"/>
      <c r="BU1086" s="40"/>
      <c r="BV1086" s="40"/>
      <c r="BW1086" s="40"/>
      <c r="BX1086" s="40"/>
      <c r="BY1086" s="40"/>
      <c r="BZ1086" s="40"/>
      <c r="CA1086" s="40"/>
      <c r="CB1086" s="40"/>
      <c r="CC1086" s="40"/>
      <c r="CD1086" s="32"/>
      <c r="CE1086" s="32"/>
      <c r="CF1086" s="32"/>
      <c r="CG1086" s="32"/>
      <c r="CH1086" s="32"/>
      <c r="CI1086" s="32"/>
      <c r="CJ1086" s="32"/>
      <c r="CK1086" s="32"/>
      <c r="CL1086" s="32"/>
      <c r="CM1086" s="32"/>
      <c r="CN1086" s="32"/>
      <c r="CO1086" s="32"/>
      <c r="CP1086" s="32"/>
      <c r="CQ1086" s="32"/>
      <c r="CR1086" s="32"/>
      <c r="CS1086" s="32"/>
      <c r="CT1086" s="32"/>
      <c r="CU1086" s="32"/>
      <c r="CV1086" s="32"/>
      <c r="CW1086" s="32"/>
      <c r="CX1086" s="32"/>
      <c r="CY1086" s="32"/>
      <c r="CZ1086" s="32"/>
      <c r="DA1086" s="32"/>
      <c r="DB1086" s="32"/>
      <c r="DC1086" s="32"/>
      <c r="DD1086" s="32"/>
      <c r="DE1086" s="32"/>
      <c r="DF1086" s="32"/>
      <c r="DG1086" s="32"/>
      <c r="DH1086" s="32"/>
      <c r="DI1086" s="32"/>
      <c r="DJ1086" s="32"/>
      <c r="DK1086" s="32"/>
      <c r="DL1086" s="32"/>
      <c r="DM1086" s="32"/>
      <c r="DN1086" s="32"/>
      <c r="DO1086" s="32"/>
      <c r="DP1086" s="32"/>
      <c r="DQ1086" s="32"/>
      <c r="DR1086" s="32"/>
      <c r="DS1086" s="32"/>
      <c r="DT1086" s="32"/>
      <c r="DU1086" s="32"/>
      <c r="DV1086" s="32"/>
      <c r="DW1086" s="32"/>
      <c r="DX1086" s="32"/>
      <c r="DY1086" s="32"/>
      <c r="DZ1086" s="32"/>
      <c r="EA1086" s="32"/>
      <c r="EB1086" s="32"/>
      <c r="EC1086" s="32"/>
      <c r="ED1086" s="32"/>
      <c r="EE1086" s="32"/>
      <c r="EF1086" s="32"/>
      <c r="EG1086" s="32"/>
      <c r="EH1086" s="32"/>
      <c r="EI1086" s="32"/>
      <c r="EJ1086" s="32"/>
      <c r="EK1086" s="32"/>
      <c r="EL1086" s="32"/>
      <c r="EM1086" s="32"/>
      <c r="EN1086" s="32"/>
      <c r="EO1086" s="32"/>
      <c r="EP1086" s="32"/>
      <c r="EQ1086" s="32"/>
      <c r="ER1086" s="32"/>
      <c r="ES1086" s="32"/>
      <c r="ET1086" s="32"/>
      <c r="EU1086" s="32"/>
      <c r="EV1086" s="32"/>
      <c r="EW1086" s="32"/>
      <c r="EX1086" s="32"/>
      <c r="EY1086" s="32"/>
      <c r="EZ1086" s="32"/>
      <c r="FA1086" s="32"/>
      <c r="FB1086" s="32"/>
      <c r="FC1086" s="32"/>
      <c r="FD1086" s="32"/>
      <c r="FE1086" s="32"/>
      <c r="FF1086" s="32"/>
      <c r="FG1086" s="32"/>
      <c r="FH1086" s="32"/>
      <c r="FI1086" s="32"/>
      <c r="FJ1086" s="32"/>
      <c r="FK1086" s="32"/>
      <c r="FL1086" s="32"/>
      <c r="FM1086" s="32"/>
      <c r="FN1086" s="32"/>
      <c r="FO1086" s="32"/>
      <c r="FP1086" s="32"/>
      <c r="FQ1086" s="32"/>
      <c r="FR1086" s="32"/>
      <c r="FS1086" s="32"/>
      <c r="FT1086" s="32"/>
      <c r="FU1086" s="32"/>
      <c r="FV1086" s="32"/>
      <c r="FW1086" s="32"/>
      <c r="FX1086" s="32"/>
      <c r="FY1086" s="32"/>
      <c r="FZ1086" s="32"/>
      <c r="GA1086" s="32"/>
      <c r="GB1086" s="32"/>
    </row>
    <row r="1087" spans="1:184" ht="26.25" customHeight="1" x14ac:dyDescent="0.25">
      <c r="A1087" s="10"/>
      <c r="B1087" s="10"/>
      <c r="C1087" s="198" t="s">
        <v>955</v>
      </c>
      <c r="D1087" s="199"/>
      <c r="E1087" s="199">
        <f>VLOOKUP(E1074,B4:GC1066,24,FALSE)</f>
        <v>13.752620545073373</v>
      </c>
      <c r="F1087" s="199">
        <f>VLOOKUP(E1074,B4:GC1066,50,FALSE)</f>
        <v>10.73743922204214</v>
      </c>
      <c r="G1087" s="265">
        <f>(((F1087-E1087))/E1087)</f>
        <v>-0.21924412973870408</v>
      </c>
      <c r="H1087" s="266"/>
      <c r="I1087" s="200" t="s">
        <v>955</v>
      </c>
      <c r="J1087" s="290" t="str">
        <f>VLOOKUP(E1074,B4:GC1066,178,FALSE)</f>
        <v>104/970</v>
      </c>
      <c r="K1087" s="290"/>
      <c r="L1087" s="290"/>
      <c r="M1087" s="294"/>
      <c r="N1087" s="201" t="s">
        <v>955</v>
      </c>
      <c r="O1087" s="202">
        <f>VLOOKUP(E1074,B4:GC1066,32,FALSE)</f>
        <v>2468</v>
      </c>
      <c r="P1087" s="203">
        <f>O1087-N1079</f>
        <v>2203</v>
      </c>
      <c r="Q1087" s="120"/>
      <c r="AA1087" s="168"/>
      <c r="AB1087" s="10"/>
      <c r="AC1087" s="10"/>
      <c r="AD1087" s="40"/>
      <c r="AL1087" s="32"/>
      <c r="AM1087" s="32"/>
      <c r="AQ1087" s="32"/>
      <c r="AR1087" s="32"/>
      <c r="AS1087" s="40"/>
      <c r="AU1087" s="40"/>
      <c r="AV1087" s="40"/>
      <c r="AW1087" s="40"/>
      <c r="AX1087" s="40"/>
      <c r="AY1087" s="40"/>
      <c r="AZ1087" s="40"/>
      <c r="BA1087" s="40"/>
      <c r="BB1087" s="40"/>
      <c r="BC1087" s="40"/>
      <c r="BD1087" s="40"/>
      <c r="BE1087" s="40"/>
      <c r="BF1087" s="40"/>
      <c r="BG1087" s="40"/>
      <c r="BH1087" s="40"/>
      <c r="BI1087" s="40"/>
      <c r="BJ1087" s="40"/>
      <c r="BK1087" s="40"/>
      <c r="BL1087" s="40"/>
      <c r="BM1087" s="40"/>
      <c r="BN1087" s="40"/>
      <c r="BO1087" s="40"/>
      <c r="BP1087" s="40"/>
      <c r="BQ1087" s="40"/>
      <c r="BR1087" s="40"/>
      <c r="BS1087" s="40"/>
      <c r="BT1087" s="40"/>
      <c r="BU1087" s="40"/>
      <c r="BV1087" s="40"/>
      <c r="BW1087" s="40"/>
      <c r="BX1087" s="40"/>
      <c r="BY1087" s="40"/>
      <c r="BZ1087" s="40"/>
      <c r="CA1087" s="40"/>
      <c r="CB1087" s="40"/>
      <c r="CC1087" s="40"/>
      <c r="CD1087" s="32"/>
      <c r="CE1087" s="32"/>
      <c r="CF1087" s="32"/>
      <c r="CG1087" s="32"/>
      <c r="CH1087" s="32"/>
      <c r="CI1087" s="32"/>
      <c r="CJ1087" s="32"/>
      <c r="CK1087" s="32"/>
      <c r="CL1087" s="32"/>
      <c r="CM1087" s="32"/>
      <c r="CN1087" s="32"/>
      <c r="CO1087" s="32"/>
      <c r="CP1087" s="32"/>
      <c r="CQ1087" s="32"/>
      <c r="CR1087" s="32"/>
      <c r="CS1087" s="32"/>
      <c r="CT1087" s="32"/>
      <c r="CU1087" s="32"/>
      <c r="CV1087" s="32"/>
      <c r="CW1087" s="32"/>
      <c r="CX1087" s="32"/>
      <c r="CY1087" s="32"/>
      <c r="CZ1087" s="32"/>
      <c r="DA1087" s="32"/>
      <c r="DB1087" s="32"/>
      <c r="DC1087" s="32"/>
      <c r="DD1087" s="32"/>
      <c r="DE1087" s="32"/>
      <c r="DF1087" s="32"/>
      <c r="DG1087" s="32"/>
      <c r="DH1087" s="32"/>
      <c r="DI1087" s="32"/>
      <c r="DJ1087" s="32"/>
      <c r="DK1087" s="32"/>
      <c r="DL1087" s="32"/>
      <c r="DM1087" s="32"/>
      <c r="DN1087" s="32"/>
      <c r="DO1087" s="32"/>
      <c r="DP1087" s="32"/>
      <c r="DQ1087" s="32"/>
      <c r="DR1087" s="32"/>
      <c r="DS1087" s="32"/>
      <c r="DT1087" s="32"/>
      <c r="DU1087" s="32"/>
      <c r="DV1087" s="32"/>
      <c r="DW1087" s="32"/>
      <c r="DX1087" s="32"/>
      <c r="DY1087" s="32"/>
      <c r="DZ1087" s="32"/>
      <c r="EA1087" s="32"/>
      <c r="EB1087" s="32"/>
      <c r="EC1087" s="32"/>
      <c r="ED1087" s="32"/>
      <c r="EE1087" s="32"/>
      <c r="EF1087" s="32"/>
      <c r="EG1087" s="32"/>
      <c r="EH1087" s="32"/>
      <c r="EI1087" s="32"/>
      <c r="EJ1087" s="32"/>
      <c r="EK1087" s="32"/>
      <c r="EL1087" s="32"/>
      <c r="EM1087" s="32"/>
      <c r="EN1087" s="32"/>
      <c r="EO1087" s="32"/>
      <c r="EP1087" s="32"/>
      <c r="EQ1087" s="32"/>
      <c r="ER1087" s="32"/>
      <c r="ES1087" s="32"/>
      <c r="ET1087" s="32"/>
      <c r="EU1087" s="32"/>
      <c r="EV1087" s="32"/>
      <c r="EW1087" s="32"/>
      <c r="EX1087" s="32"/>
      <c r="EY1087" s="32"/>
      <c r="EZ1087" s="32"/>
      <c r="FA1087" s="32"/>
      <c r="FB1087" s="32"/>
      <c r="FC1087" s="32"/>
      <c r="FD1087" s="32"/>
      <c r="FE1087" s="32"/>
      <c r="FF1087" s="32"/>
      <c r="FG1087" s="32"/>
      <c r="FH1087" s="32"/>
      <c r="FI1087" s="32"/>
      <c r="FJ1087" s="32"/>
      <c r="FK1087" s="32"/>
      <c r="FL1087" s="32"/>
      <c r="FM1087" s="32"/>
      <c r="FN1087" s="32"/>
      <c r="FO1087" s="32"/>
      <c r="FP1087" s="32"/>
      <c r="FQ1087" s="32"/>
      <c r="FR1087" s="32"/>
      <c r="FS1087" s="32"/>
      <c r="FT1087" s="32"/>
      <c r="FU1087" s="32"/>
      <c r="FV1087" s="32"/>
      <c r="FW1087" s="32"/>
      <c r="FX1087" s="32"/>
      <c r="FY1087" s="32"/>
      <c r="FZ1087" s="32"/>
      <c r="GA1087" s="32"/>
      <c r="GB1087" s="32"/>
    </row>
    <row r="1088" spans="1:184" ht="26.25" customHeight="1" x14ac:dyDescent="0.25">
      <c r="A1088" s="10"/>
      <c r="B1088" s="10"/>
      <c r="C1088" s="198" t="s">
        <v>956</v>
      </c>
      <c r="D1088" s="204"/>
      <c r="E1088" s="204">
        <f>VLOOKUP(E1074,B4:GC1066,25,FALSE)</f>
        <v>31.288981288981287</v>
      </c>
      <c r="F1088" s="204">
        <f>VLOOKUP(E1074,B4:GC1066,51,FALSE)</f>
        <v>32.023968042609852</v>
      </c>
      <c r="G1088" s="265">
        <f>(((F1088-E1088))/E1088)</f>
        <v>2.3490274318627231E-2</v>
      </c>
      <c r="H1088" s="266"/>
      <c r="I1088" s="200" t="s">
        <v>956</v>
      </c>
      <c r="J1088" s="290" t="str">
        <f>VLOOKUP(E1074,B4:GC1066,179,FALSE)</f>
        <v>195/970</v>
      </c>
      <c r="K1088" s="290"/>
      <c r="L1088" s="290"/>
      <c r="M1088" s="294"/>
      <c r="N1088" s="201" t="s">
        <v>956</v>
      </c>
      <c r="O1088" s="202">
        <f>VLOOKUP(E1074,B4:GC1066,33,FALSE)</f>
        <v>3004</v>
      </c>
      <c r="P1088" s="203">
        <f>O1088-N1080</f>
        <v>2042</v>
      </c>
      <c r="Q1088" s="120"/>
      <c r="R1088" s="10"/>
      <c r="S1088" s="10" t="str">
        <f>CONCATENATE(S1089,"  ","Okullaşma Durumu")</f>
        <v>PALANDÖKEN  Okullaşma Durumu</v>
      </c>
      <c r="T1088" s="10"/>
      <c r="U1088" s="10"/>
      <c r="V1088" s="10"/>
      <c r="W1088" s="167"/>
      <c r="X1088" s="167"/>
      <c r="Y1088" s="167"/>
      <c r="Z1088" s="167"/>
      <c r="AA1088" s="168"/>
      <c r="AB1088" s="10"/>
      <c r="AC1088" s="10"/>
      <c r="AD1088" s="40"/>
      <c r="AL1088" s="32"/>
      <c r="AM1088" s="32"/>
      <c r="AQ1088" s="32"/>
      <c r="AR1088" s="32"/>
      <c r="AS1088" s="40"/>
      <c r="AT1088" s="40"/>
      <c r="AU1088" s="40"/>
      <c r="AV1088" s="40"/>
      <c r="AW1088" s="40"/>
      <c r="AX1088" s="40"/>
      <c r="AY1088" s="40"/>
      <c r="AZ1088" s="40"/>
      <c r="BA1088" s="40"/>
      <c r="BB1088" s="40"/>
      <c r="BC1088" s="40"/>
      <c r="BD1088" s="40"/>
      <c r="BE1088" s="40"/>
      <c r="BF1088" s="40"/>
      <c r="BG1088" s="40"/>
      <c r="BH1088" s="40"/>
      <c r="BI1088" s="40"/>
      <c r="BJ1088" s="40"/>
      <c r="BK1088" s="40"/>
      <c r="BL1088" s="40"/>
      <c r="BM1088" s="40"/>
      <c r="BN1088" s="40"/>
      <c r="BO1088" s="40"/>
      <c r="BP1088" s="40"/>
      <c r="BQ1088" s="40"/>
      <c r="BR1088" s="40"/>
      <c r="BS1088" s="40"/>
      <c r="BT1088" s="40"/>
      <c r="BU1088" s="40"/>
      <c r="BV1088" s="40"/>
      <c r="BW1088" s="40"/>
      <c r="BX1088" s="40"/>
      <c r="BY1088" s="40"/>
      <c r="BZ1088" s="40"/>
      <c r="CA1088" s="40"/>
      <c r="CB1088" s="40"/>
      <c r="CC1088" s="40"/>
      <c r="CD1088" s="32"/>
      <c r="CE1088" s="32"/>
      <c r="CF1088" s="32"/>
      <c r="CG1088" s="32"/>
      <c r="CH1088" s="32"/>
      <c r="CI1088" s="32"/>
      <c r="CJ1088" s="32"/>
      <c r="CK1088" s="32"/>
      <c r="CL1088" s="32"/>
      <c r="CM1088" s="32"/>
      <c r="CN1088" s="32"/>
      <c r="CO1088" s="32"/>
      <c r="CP1088" s="32"/>
      <c r="CQ1088" s="32"/>
      <c r="CR1088" s="32"/>
      <c r="CS1088" s="32"/>
      <c r="CT1088" s="32"/>
      <c r="CU1088" s="32"/>
      <c r="CV1088" s="32"/>
      <c r="CW1088" s="32"/>
      <c r="CX1088" s="32"/>
      <c r="CY1088" s="32"/>
      <c r="CZ1088" s="32"/>
      <c r="DA1088" s="32"/>
      <c r="DB1088" s="32"/>
      <c r="DC1088" s="32"/>
      <c r="DD1088" s="32"/>
      <c r="DE1088" s="32"/>
      <c r="DF1088" s="32"/>
      <c r="DG1088" s="32"/>
      <c r="DH1088" s="32"/>
      <c r="DI1088" s="32"/>
      <c r="DJ1088" s="32"/>
      <c r="DK1088" s="32"/>
      <c r="DL1088" s="32"/>
      <c r="DM1088" s="32"/>
      <c r="DN1088" s="32"/>
      <c r="DO1088" s="32"/>
      <c r="DP1088" s="32"/>
      <c r="DQ1088" s="32"/>
      <c r="DR1088" s="32"/>
      <c r="DS1088" s="32"/>
      <c r="DT1088" s="32"/>
      <c r="DU1088" s="32"/>
      <c r="DV1088" s="32"/>
      <c r="DW1088" s="32"/>
      <c r="DX1088" s="32"/>
      <c r="DY1088" s="32"/>
      <c r="DZ1088" s="32"/>
      <c r="EA1088" s="32"/>
      <c r="EB1088" s="32"/>
      <c r="EC1088" s="32"/>
      <c r="ED1088" s="32"/>
      <c r="EE1088" s="32"/>
      <c r="EF1088" s="32"/>
      <c r="EG1088" s="32"/>
      <c r="EH1088" s="32"/>
      <c r="EI1088" s="32"/>
      <c r="EJ1088" s="32"/>
      <c r="EK1088" s="32"/>
      <c r="EL1088" s="32"/>
      <c r="EM1088" s="32"/>
      <c r="EN1088" s="32"/>
      <c r="EO1088" s="32"/>
      <c r="EP1088" s="32"/>
      <c r="EQ1088" s="32"/>
      <c r="ER1088" s="32"/>
      <c r="ES1088" s="32"/>
      <c r="ET1088" s="32"/>
      <c r="EU1088" s="32"/>
      <c r="EV1088" s="32"/>
      <c r="EW1088" s="32"/>
      <c r="EX1088" s="32"/>
      <c r="EY1088" s="32"/>
      <c r="EZ1088" s="32"/>
      <c r="FA1088" s="32"/>
      <c r="FB1088" s="32"/>
      <c r="FC1088" s="32"/>
      <c r="FD1088" s="32"/>
      <c r="FE1088" s="32"/>
      <c r="FF1088" s="32"/>
      <c r="FG1088" s="32"/>
      <c r="FH1088" s="32"/>
      <c r="FI1088" s="32"/>
      <c r="FJ1088" s="32"/>
      <c r="FK1088" s="32"/>
      <c r="FL1088" s="32"/>
      <c r="FM1088" s="32"/>
      <c r="FN1088" s="32"/>
      <c r="FO1088" s="32"/>
      <c r="FP1088" s="32"/>
      <c r="FQ1088" s="32"/>
      <c r="FR1088" s="32"/>
      <c r="FS1088" s="32"/>
      <c r="FT1088" s="32"/>
      <c r="FU1088" s="32"/>
      <c r="FV1088" s="32"/>
      <c r="FW1088" s="32"/>
      <c r="FX1088" s="32"/>
      <c r="FY1088" s="32"/>
      <c r="FZ1088" s="32"/>
      <c r="GA1088" s="32"/>
      <c r="GB1088" s="32"/>
    </row>
    <row r="1089" spans="1:184" ht="26.25" customHeight="1" x14ac:dyDescent="0.25">
      <c r="A1089" s="10"/>
      <c r="B1089" s="10"/>
      <c r="C1089" s="198" t="s">
        <v>957</v>
      </c>
      <c r="D1089" s="205">
        <f>VLOOKUP(E1074,B4:GC1066,5,FALSE)</f>
        <v>0</v>
      </c>
      <c r="E1089" s="204">
        <f>VLOOKUP(E1074,B4:GC1066,26,FALSE)</f>
        <v>62.643942883463843</v>
      </c>
      <c r="F1089" s="229">
        <f>VLOOKUP(E1074,B4:GC1066,52,FALSE)</f>
        <v>67.221067221067216</v>
      </c>
      <c r="G1089" s="265">
        <f>IF(D1089&gt;0,((F1089-D1089)/D1089),((F1089-E1089)/E1089))</f>
        <v>7.3065712771595001E-2</v>
      </c>
      <c r="H1089" s="266"/>
      <c r="I1089" s="200" t="s">
        <v>957</v>
      </c>
      <c r="J1089" s="291" t="str">
        <f>VLOOKUP(E1074,B4:GC1066,180,FALSE)</f>
        <v>246/970</v>
      </c>
      <c r="K1089" s="291"/>
      <c r="L1089" s="295" t="str">
        <f>VLOOKUP(E1074,B4:GC1066,177,FALSE)</f>
        <v>121/970</v>
      </c>
      <c r="M1089" s="296"/>
      <c r="N1089" s="201" t="s">
        <v>957</v>
      </c>
      <c r="O1089" s="202">
        <f>VLOOKUP(E1074,B4:GC1066,34,FALSE)+VLOOKUP(E1074,B4:GC1066,35,FALSE)</f>
        <v>2886</v>
      </c>
      <c r="P1089" s="230">
        <f>O1089-((N1081+K1075+N1075)-VLOOKUP(E1074,B4:GC1067,42,FALSE))</f>
        <v>785</v>
      </c>
      <c r="Q1089" s="120"/>
      <c r="S1089" s="10" t="str">
        <f>E1074</f>
        <v>PALANDÖKEN</v>
      </c>
      <c r="T1089" s="351" t="s">
        <v>2385</v>
      </c>
      <c r="U1089" s="351"/>
      <c r="V1089" s="351"/>
      <c r="W1089" s="10"/>
      <c r="X1089" s="167" t="str">
        <f>CONCATENATE(S1089," ",X1090)</f>
        <v>PALANDÖKEN Öğrenci Sayısı</v>
      </c>
      <c r="Y1089" s="167"/>
      <c r="Z1089" s="167"/>
      <c r="AA1089" s="168"/>
      <c r="AB1089" s="10"/>
      <c r="AC1089" s="10"/>
      <c r="AD1089" s="40"/>
      <c r="AL1089" s="32"/>
      <c r="AM1089" s="32"/>
      <c r="AQ1089" s="32"/>
      <c r="AR1089" s="32"/>
      <c r="AS1089" s="40"/>
      <c r="AT1089" s="40"/>
      <c r="AU1089" s="40"/>
      <c r="AV1089" s="40"/>
      <c r="AW1089" s="40"/>
      <c r="AX1089" s="40"/>
      <c r="AY1089" s="40"/>
      <c r="AZ1089" s="40"/>
      <c r="BA1089" s="40"/>
      <c r="BB1089" s="40"/>
      <c r="BC1089" s="40"/>
      <c r="BD1089" s="40"/>
      <c r="BE1089" s="40"/>
      <c r="BF1089" s="40"/>
      <c r="BG1089" s="40"/>
      <c r="BH1089" s="40"/>
      <c r="BI1089" s="40"/>
      <c r="BJ1089" s="40"/>
      <c r="BK1089" s="40"/>
      <c r="BL1089" s="40"/>
      <c r="BM1089" s="40"/>
      <c r="BN1089" s="40"/>
      <c r="BO1089" s="40"/>
      <c r="BP1089" s="40"/>
      <c r="BQ1089" s="40"/>
      <c r="BR1089" s="40"/>
      <c r="BS1089" s="40"/>
      <c r="BT1089" s="40"/>
      <c r="BU1089" s="40"/>
      <c r="BV1089" s="40"/>
      <c r="BW1089" s="40"/>
      <c r="BX1089" s="40"/>
      <c r="BY1089" s="40"/>
      <c r="BZ1089" s="40"/>
      <c r="CA1089" s="40"/>
      <c r="CB1089" s="40"/>
      <c r="CC1089" s="40"/>
      <c r="CD1089" s="32"/>
      <c r="CE1089" s="32"/>
      <c r="CF1089" s="32"/>
      <c r="CG1089" s="32"/>
      <c r="CH1089" s="32"/>
      <c r="CI1089" s="32"/>
      <c r="CJ1089" s="32"/>
      <c r="CK1089" s="32"/>
      <c r="CL1089" s="32"/>
      <c r="CM1089" s="32"/>
      <c r="CN1089" s="32"/>
      <c r="CO1089" s="32"/>
      <c r="CP1089" s="32"/>
      <c r="CQ1089" s="32"/>
      <c r="CR1089" s="32"/>
      <c r="CS1089" s="32"/>
      <c r="CT1089" s="32"/>
      <c r="CU1089" s="32"/>
      <c r="CV1089" s="32"/>
      <c r="CW1089" s="32"/>
      <c r="CX1089" s="32"/>
      <c r="CY1089" s="32"/>
      <c r="CZ1089" s="32"/>
      <c r="DA1089" s="32"/>
      <c r="DB1089" s="32"/>
      <c r="DC1089" s="32"/>
      <c r="DD1089" s="32"/>
      <c r="DE1089" s="32"/>
      <c r="DF1089" s="32"/>
      <c r="DG1089" s="32"/>
      <c r="DH1089" s="32"/>
      <c r="DI1089" s="32"/>
      <c r="DJ1089" s="32"/>
      <c r="DK1089" s="32"/>
      <c r="DL1089" s="32"/>
      <c r="DM1089" s="32"/>
      <c r="DN1089" s="32"/>
      <c r="DO1089" s="32"/>
      <c r="DP1089" s="32"/>
      <c r="DQ1089" s="32"/>
      <c r="DR1089" s="32"/>
      <c r="DS1089" s="32"/>
      <c r="DT1089" s="32"/>
      <c r="DU1089" s="32"/>
      <c r="DV1089" s="32"/>
      <c r="DW1089" s="32"/>
      <c r="DX1089" s="32"/>
      <c r="DY1089" s="32"/>
      <c r="DZ1089" s="32"/>
      <c r="EA1089" s="32"/>
      <c r="EB1089" s="32"/>
      <c r="EC1089" s="32"/>
      <c r="ED1089" s="32"/>
      <c r="EE1089" s="32"/>
      <c r="EF1089" s="32"/>
      <c r="EG1089" s="32"/>
      <c r="EH1089" s="32"/>
      <c r="EI1089" s="32"/>
      <c r="EJ1089" s="32"/>
      <c r="EK1089" s="32"/>
      <c r="EL1089" s="32"/>
      <c r="EM1089" s="32"/>
      <c r="EN1089" s="32"/>
      <c r="EO1089" s="32"/>
      <c r="EP1089" s="32"/>
      <c r="EQ1089" s="32"/>
      <c r="ER1089" s="32"/>
      <c r="ES1089" s="32"/>
      <c r="ET1089" s="32"/>
      <c r="EU1089" s="32"/>
      <c r="EV1089" s="32"/>
      <c r="EW1089" s="32"/>
      <c r="EX1089" s="32"/>
      <c r="EY1089" s="32"/>
      <c r="EZ1089" s="32"/>
      <c r="FA1089" s="32"/>
      <c r="FB1089" s="32"/>
      <c r="FC1089" s="32"/>
      <c r="FD1089" s="32"/>
      <c r="FE1089" s="32"/>
      <c r="FF1089" s="32"/>
      <c r="FG1089" s="32"/>
      <c r="FH1089" s="32"/>
      <c r="FI1089" s="32"/>
      <c r="FJ1089" s="32"/>
      <c r="FK1089" s="32"/>
      <c r="FL1089" s="32"/>
      <c r="FM1089" s="32"/>
      <c r="FN1089" s="32"/>
      <c r="FO1089" s="32"/>
      <c r="FP1089" s="32"/>
      <c r="FQ1089" s="32"/>
      <c r="FR1089" s="32"/>
      <c r="FS1089" s="32"/>
      <c r="FT1089" s="32"/>
      <c r="FU1089" s="32"/>
      <c r="FV1089" s="32"/>
      <c r="FW1089" s="32"/>
      <c r="FX1089" s="32"/>
      <c r="FY1089" s="32"/>
      <c r="FZ1089" s="32"/>
      <c r="GA1089" s="32"/>
      <c r="GB1089" s="32"/>
    </row>
    <row r="1090" spans="1:184" ht="26.25" customHeight="1" x14ac:dyDescent="0.25">
      <c r="A1090" s="10"/>
      <c r="B1090" s="10"/>
      <c r="C1090" s="198" t="s">
        <v>1284</v>
      </c>
      <c r="D1090" s="204">
        <f>VLOOKUP(E1074,B4:GC1066,3,FALSE)</f>
        <v>0</v>
      </c>
      <c r="E1090" s="204">
        <f>VLOOKUP(E1074,B4:GC1066,28,FALSE)</f>
        <v>34.815909701693094</v>
      </c>
      <c r="F1090" s="204">
        <f>VLOOKUP(E1074,B4:GC1066,54,FALSE)</f>
        <v>41.184161374673138</v>
      </c>
      <c r="G1090" s="265">
        <f t="shared" ref="G1090:G1091" si="834">IF(D1090&gt;0,((F1090-D1090)/D1090),((F1090-E1090)/E1090))</f>
        <v>0.18291211482175795</v>
      </c>
      <c r="H1090" s="266"/>
      <c r="I1090" s="200" t="s">
        <v>1284</v>
      </c>
      <c r="J1090" s="290" t="str">
        <f>VLOOKUP(E1074,B4:GC1066,182,FALSE)</f>
        <v>186/970</v>
      </c>
      <c r="K1090" s="290"/>
      <c r="L1090" s="290" t="str">
        <f>VLOOKUP(E1074,B4:GC1066,175,FALSE)</f>
        <v>404/970</v>
      </c>
      <c r="M1090" s="294"/>
      <c r="N1090" s="201" t="s">
        <v>1283</v>
      </c>
      <c r="O1090" s="202">
        <f>O1088+O1089</f>
        <v>5890</v>
      </c>
      <c r="P1090" s="230">
        <f>O1090-((N1083+K1075+N1075)-VLOOKUP(E1074,B4:GC1067,42,FALSE))</f>
        <v>2827</v>
      </c>
      <c r="Q1090" s="120"/>
      <c r="R1090" s="40"/>
      <c r="S1090" s="32" t="s">
        <v>2395</v>
      </c>
      <c r="T1090" s="33"/>
      <c r="U1090" s="33"/>
      <c r="V1090" s="33"/>
      <c r="W1090" s="33"/>
      <c r="X1090" s="33" t="s">
        <v>2396</v>
      </c>
      <c r="Y1090" s="33"/>
      <c r="Z1090" s="151"/>
      <c r="AA1090" s="130"/>
      <c r="AB1090" s="10"/>
      <c r="AC1090" s="10"/>
      <c r="AD1090" s="40"/>
      <c r="AL1090" s="32"/>
      <c r="AM1090" s="32"/>
      <c r="AN1090" s="32"/>
      <c r="AO1090" s="32"/>
      <c r="AP1090" s="32"/>
      <c r="AQ1090" s="32"/>
      <c r="AR1090" s="32"/>
      <c r="AS1090" s="40"/>
      <c r="AT1090" s="40"/>
      <c r="AU1090" s="40"/>
      <c r="AV1090" s="40"/>
      <c r="AW1090" s="40"/>
      <c r="AX1090" s="40"/>
      <c r="AY1090" s="40"/>
      <c r="AZ1090" s="40"/>
      <c r="BA1090" s="40"/>
      <c r="BB1090" s="40"/>
      <c r="BC1090" s="40"/>
      <c r="BD1090" s="40"/>
      <c r="BE1090" s="40"/>
      <c r="BF1090" s="40"/>
      <c r="BG1090" s="40"/>
      <c r="BH1090" s="40"/>
      <c r="BI1090" s="40"/>
      <c r="BJ1090" s="40"/>
      <c r="BK1090" s="40"/>
      <c r="BL1090" s="40"/>
      <c r="BM1090" s="40"/>
      <c r="BN1090" s="40"/>
      <c r="BO1090" s="40"/>
      <c r="BP1090" s="40"/>
      <c r="BQ1090" s="40"/>
      <c r="BR1090" s="40"/>
      <c r="BS1090" s="40"/>
      <c r="BT1090" s="40"/>
      <c r="BU1090" s="40"/>
      <c r="BV1090" s="40"/>
      <c r="BW1090" s="40"/>
      <c r="BX1090" s="40"/>
      <c r="BY1090" s="40"/>
      <c r="BZ1090" s="40"/>
      <c r="CA1090" s="40"/>
      <c r="CB1090" s="40"/>
      <c r="CC1090" s="40"/>
      <c r="CD1090" s="32"/>
      <c r="CE1090" s="32"/>
      <c r="CF1090" s="32"/>
      <c r="CG1090" s="32"/>
      <c r="CH1090" s="32"/>
      <c r="CI1090" s="32"/>
      <c r="CJ1090" s="32"/>
      <c r="CK1090" s="32"/>
      <c r="CL1090" s="32"/>
      <c r="CM1090" s="32"/>
      <c r="CN1090" s="32"/>
      <c r="CO1090" s="32"/>
      <c r="CP1090" s="32"/>
      <c r="CQ1090" s="32"/>
      <c r="CR1090" s="32"/>
      <c r="CS1090" s="32"/>
      <c r="CT1090" s="32"/>
      <c r="CU1090" s="32"/>
      <c r="CV1090" s="32"/>
      <c r="CW1090" s="32"/>
      <c r="CX1090" s="32"/>
      <c r="CY1090" s="32"/>
      <c r="CZ1090" s="32"/>
      <c r="DA1090" s="32"/>
      <c r="DB1090" s="32"/>
      <c r="DC1090" s="32"/>
      <c r="DD1090" s="32"/>
      <c r="DE1090" s="32"/>
      <c r="DF1090" s="32"/>
      <c r="DG1090" s="32"/>
      <c r="DH1090" s="32"/>
      <c r="DI1090" s="32"/>
      <c r="DJ1090" s="32"/>
      <c r="DK1090" s="32"/>
      <c r="DL1090" s="32"/>
      <c r="DM1090" s="32"/>
      <c r="DN1090" s="32"/>
      <c r="DO1090" s="32"/>
      <c r="DP1090" s="32"/>
      <c r="DQ1090" s="32"/>
      <c r="DR1090" s="32"/>
      <c r="DS1090" s="32"/>
      <c r="DT1090" s="32"/>
      <c r="DU1090" s="32"/>
      <c r="DV1090" s="32"/>
      <c r="DW1090" s="32"/>
      <c r="DX1090" s="32"/>
      <c r="DY1090" s="32"/>
      <c r="DZ1090" s="32"/>
      <c r="EA1090" s="32"/>
      <c r="EB1090" s="32"/>
      <c r="EC1090" s="32"/>
      <c r="ED1090" s="32"/>
      <c r="EE1090" s="32"/>
      <c r="EF1090" s="32"/>
      <c r="EG1090" s="32"/>
      <c r="EH1090" s="32"/>
      <c r="EI1090" s="32"/>
      <c r="EJ1090" s="32"/>
      <c r="EK1090" s="32"/>
      <c r="EL1090" s="32"/>
      <c r="EM1090" s="32"/>
      <c r="EN1090" s="32"/>
      <c r="EO1090" s="32"/>
      <c r="EP1090" s="32"/>
      <c r="EQ1090" s="32"/>
      <c r="ER1090" s="32"/>
      <c r="ES1090" s="32"/>
      <c r="ET1090" s="32"/>
      <c r="EU1090" s="32"/>
      <c r="EV1090" s="32"/>
      <c r="EW1090" s="32"/>
      <c r="EX1090" s="32"/>
      <c r="EY1090" s="32"/>
      <c r="EZ1090" s="32"/>
      <c r="FA1090" s="32"/>
      <c r="FB1090" s="32"/>
      <c r="FC1090" s="32"/>
      <c r="FD1090" s="32"/>
      <c r="FE1090" s="32"/>
      <c r="FF1090" s="32"/>
      <c r="FG1090" s="32"/>
      <c r="FH1090" s="32"/>
      <c r="FI1090" s="32"/>
      <c r="FJ1090" s="32"/>
      <c r="FK1090" s="32"/>
      <c r="FL1090" s="32"/>
      <c r="FM1090" s="32"/>
      <c r="FN1090" s="32"/>
      <c r="FO1090" s="32"/>
      <c r="FP1090" s="32"/>
      <c r="FQ1090" s="32"/>
      <c r="FR1090" s="32"/>
      <c r="FS1090" s="32"/>
      <c r="FT1090" s="32"/>
      <c r="FU1090" s="32"/>
      <c r="FV1090" s="32"/>
      <c r="FW1090" s="32"/>
      <c r="FX1090" s="32"/>
      <c r="FY1090" s="32"/>
      <c r="FZ1090" s="32"/>
      <c r="GA1090" s="32"/>
      <c r="GB1090" s="32"/>
    </row>
    <row r="1091" spans="1:184" ht="26.25" customHeight="1" thickBot="1" x14ac:dyDescent="0.3">
      <c r="A1091" s="10"/>
      <c r="B1091" s="10"/>
      <c r="C1091" s="206" t="s">
        <v>1283</v>
      </c>
      <c r="D1091" s="207">
        <f>VLOOKUP(E1074,B4:GC1066,4,FALSE)</f>
        <v>0</v>
      </c>
      <c r="E1091" s="207">
        <f>VLOOKUP(E1074,B4:GC1066,27,FALSE)</f>
        <v>44.749851690725727</v>
      </c>
      <c r="F1091" s="228">
        <f>VLOOKUP(E1074,B4:GC1066,53,FALSE)</f>
        <v>49.269949066213918</v>
      </c>
      <c r="G1091" s="267">
        <f t="shared" si="834"/>
        <v>0.10100809733912409</v>
      </c>
      <c r="H1091" s="268"/>
      <c r="I1091" s="208" t="s">
        <v>1283</v>
      </c>
      <c r="J1091" s="292" t="str">
        <f>VLOOKUP(E1074,B4:GC1066,181,FALSE)</f>
        <v>240/970</v>
      </c>
      <c r="K1091" s="292"/>
      <c r="L1091" s="258" t="str">
        <f>VLOOKUP(E1074,B4:GC1066,176,FALSE)</f>
        <v>575/970</v>
      </c>
      <c r="M1091" s="259"/>
      <c r="N1091" s="209" t="s">
        <v>1284</v>
      </c>
      <c r="O1091" s="210">
        <f>O1087+O1088+O1089</f>
        <v>8358</v>
      </c>
      <c r="P1091" s="231">
        <f>O1091-((N1082+K1075+N1075)--VLOOKUP(E1074,B4:GC1067,42,FALSE))</f>
        <v>4898</v>
      </c>
      <c r="Q1091" s="120"/>
      <c r="R1091" s="40"/>
      <c r="S1091" s="32"/>
      <c r="T1091" s="34">
        <v>2014</v>
      </c>
      <c r="U1091" s="34">
        <v>2015</v>
      </c>
      <c r="V1091" s="34">
        <v>2016</v>
      </c>
      <c r="W1091" s="33"/>
      <c r="X1091" s="32"/>
      <c r="Y1091" s="35">
        <v>2014</v>
      </c>
      <c r="Z1091" s="35">
        <v>2015</v>
      </c>
      <c r="AA1091" s="35">
        <v>2016</v>
      </c>
      <c r="AB1091" s="10"/>
      <c r="AC1091" s="10"/>
      <c r="AD1091" s="40"/>
      <c r="AL1091" s="32"/>
      <c r="AM1091" s="32"/>
      <c r="AN1091" s="32"/>
      <c r="AO1091" s="32"/>
      <c r="AP1091" s="32"/>
      <c r="AQ1091" s="32"/>
      <c r="AR1091" s="32"/>
      <c r="AS1091" s="40"/>
      <c r="AT1091" s="40"/>
      <c r="AU1091" s="40"/>
      <c r="AV1091" s="40"/>
      <c r="AW1091" s="40"/>
      <c r="AX1091" s="40"/>
      <c r="AY1091" s="40"/>
      <c r="AZ1091" s="40"/>
      <c r="BA1091" s="40"/>
      <c r="BB1091" s="40"/>
      <c r="BC1091" s="40"/>
      <c r="BD1091" s="40"/>
      <c r="BE1091" s="40"/>
      <c r="BF1091" s="40"/>
      <c r="BG1091" s="40"/>
      <c r="BH1091" s="40"/>
      <c r="BI1091" s="40"/>
      <c r="BJ1091" s="40"/>
      <c r="BK1091" s="40"/>
      <c r="BL1091" s="40"/>
      <c r="BM1091" s="40"/>
      <c r="BN1091" s="40"/>
      <c r="BO1091" s="40"/>
      <c r="BP1091" s="40"/>
      <c r="BQ1091" s="40"/>
      <c r="BR1091" s="40"/>
      <c r="BS1091" s="40"/>
      <c r="BT1091" s="40"/>
      <c r="BU1091" s="40"/>
      <c r="BV1091" s="40"/>
      <c r="BW1091" s="40"/>
      <c r="BX1091" s="40"/>
      <c r="BY1091" s="40"/>
      <c r="BZ1091" s="40"/>
      <c r="CA1091" s="40"/>
      <c r="CB1091" s="40"/>
      <c r="CC1091" s="40"/>
      <c r="CD1091" s="32"/>
      <c r="CE1091" s="32"/>
      <c r="CF1091" s="32"/>
      <c r="CG1091" s="32"/>
      <c r="CH1091" s="32"/>
      <c r="CI1091" s="32"/>
      <c r="CJ1091" s="32"/>
      <c r="CK1091" s="32"/>
      <c r="CL1091" s="32"/>
      <c r="CM1091" s="32"/>
      <c r="CN1091" s="32"/>
      <c r="CO1091" s="32"/>
      <c r="CP1091" s="32"/>
      <c r="CQ1091" s="32"/>
      <c r="CR1091" s="32"/>
      <c r="CS1091" s="32"/>
      <c r="CT1091" s="32"/>
      <c r="CU1091" s="32"/>
      <c r="CV1091" s="32"/>
      <c r="CW1091" s="32"/>
      <c r="CX1091" s="32"/>
      <c r="CY1091" s="32"/>
      <c r="CZ1091" s="32"/>
      <c r="DA1091" s="32"/>
      <c r="DB1091" s="32"/>
      <c r="DC1091" s="32"/>
      <c r="DD1091" s="32"/>
      <c r="DE1091" s="32"/>
      <c r="DF1091" s="32"/>
      <c r="DG1091" s="32"/>
      <c r="DH1091" s="32"/>
      <c r="DI1091" s="32"/>
      <c r="DJ1091" s="32"/>
      <c r="DK1091" s="32"/>
      <c r="DL1091" s="32"/>
      <c r="DM1091" s="32"/>
      <c r="DN1091" s="32"/>
      <c r="DO1091" s="32"/>
      <c r="DP1091" s="32"/>
      <c r="DQ1091" s="32"/>
      <c r="DR1091" s="32"/>
      <c r="DS1091" s="32"/>
      <c r="DT1091" s="32"/>
      <c r="DU1091" s="32"/>
      <c r="DV1091" s="32"/>
      <c r="DW1091" s="32"/>
      <c r="DX1091" s="32"/>
      <c r="DY1091" s="32"/>
      <c r="DZ1091" s="32"/>
      <c r="EA1091" s="32"/>
      <c r="EB1091" s="32"/>
      <c r="EC1091" s="32"/>
      <c r="ED1091" s="32"/>
      <c r="EE1091" s="32"/>
      <c r="EF1091" s="32"/>
      <c r="EG1091" s="32"/>
      <c r="EH1091" s="32"/>
      <c r="EI1091" s="32"/>
      <c r="EJ1091" s="32"/>
      <c r="EK1091" s="32"/>
      <c r="EL1091" s="32"/>
      <c r="EM1091" s="32"/>
      <c r="EN1091" s="32"/>
      <c r="EO1091" s="32"/>
      <c r="EP1091" s="32"/>
      <c r="EQ1091" s="32"/>
      <c r="ER1091" s="32"/>
      <c r="ES1091" s="32"/>
      <c r="ET1091" s="32"/>
      <c r="EU1091" s="32"/>
      <c r="EV1091" s="32"/>
      <c r="EW1091" s="32"/>
      <c r="EX1091" s="32"/>
      <c r="EY1091" s="32"/>
      <c r="EZ1091" s="32"/>
      <c r="FA1091" s="32"/>
      <c r="FB1091" s="32"/>
      <c r="FC1091" s="32"/>
      <c r="FD1091" s="32"/>
      <c r="FE1091" s="32"/>
      <c r="FF1091" s="32"/>
      <c r="FG1091" s="32"/>
      <c r="FH1091" s="32"/>
      <c r="FI1091" s="32"/>
      <c r="FJ1091" s="32"/>
      <c r="FK1091" s="32"/>
      <c r="FL1091" s="32"/>
      <c r="FM1091" s="32"/>
      <c r="FN1091" s="32"/>
      <c r="FO1091" s="32"/>
      <c r="FP1091" s="32"/>
      <c r="FQ1091" s="32"/>
      <c r="FR1091" s="32"/>
      <c r="FS1091" s="32"/>
      <c r="FT1091" s="32"/>
      <c r="FU1091" s="32"/>
      <c r="FV1091" s="32"/>
      <c r="FW1091" s="32"/>
      <c r="FX1091" s="32"/>
      <c r="FY1091" s="32"/>
      <c r="FZ1091" s="32"/>
      <c r="GA1091" s="32"/>
      <c r="GB1091" s="32"/>
    </row>
    <row r="1092" spans="1:184" ht="7.5" customHeight="1" thickTop="1" thickBot="1" x14ac:dyDescent="0.3">
      <c r="A1092" s="10"/>
      <c r="B1092" s="10"/>
      <c r="C1092" s="10"/>
      <c r="D1092" s="211"/>
      <c r="E1092" s="211"/>
      <c r="F1092" s="211"/>
      <c r="G1092" s="212"/>
      <c r="H1092" s="10"/>
      <c r="I1092" s="10"/>
      <c r="J1092" s="213"/>
      <c r="K1092" s="77"/>
      <c r="L1092" s="76"/>
      <c r="M1092" s="77"/>
      <c r="N1092" s="10"/>
      <c r="O1092" s="10"/>
      <c r="P1092" s="10"/>
      <c r="Q1092" s="120"/>
      <c r="R1092" s="40"/>
      <c r="S1092" s="32" t="s">
        <v>1284</v>
      </c>
      <c r="T1092" s="80">
        <f>VLOOKUP(E1074,B4:GC1066,3,FALSE)</f>
        <v>0</v>
      </c>
      <c r="U1092" s="80">
        <f>VLOOKUP(E1074,B4:GC1066,28,FALSE)</f>
        <v>34.815909701693094</v>
      </c>
      <c r="V1092" s="80">
        <f>VLOOKUP(E1074,B4:GC1066,54,FALSE)</f>
        <v>41.184161374673138</v>
      </c>
      <c r="W1092" s="151"/>
      <c r="X1092" s="32" t="s">
        <v>955</v>
      </c>
      <c r="Y1092" s="35">
        <f>VLOOKUP(E1074,B4:GC1066,6,FALSE)</f>
        <v>242</v>
      </c>
      <c r="Z1092" s="35">
        <f>VLOOKUP(E1074,B4:GC1066,10,FALSE)</f>
        <v>328</v>
      </c>
      <c r="AA1092" s="35">
        <f>VLOOKUP(E1074,B4:GC1066,39,FALSE)</f>
        <v>265</v>
      </c>
      <c r="AB1092" s="10"/>
      <c r="AC1092" s="10"/>
      <c r="AD1092" s="40"/>
      <c r="AL1092" s="32"/>
      <c r="AM1092" s="32"/>
      <c r="AN1092" s="32"/>
      <c r="AO1092" s="32"/>
      <c r="AP1092" s="32"/>
      <c r="AQ1092" s="32"/>
      <c r="AR1092" s="32"/>
      <c r="AS1092" s="40"/>
      <c r="AT1092" s="40"/>
      <c r="AU1092" s="40"/>
      <c r="AV1092" s="40"/>
      <c r="AW1092" s="40"/>
      <c r="AX1092" s="40"/>
      <c r="AY1092" s="40"/>
      <c r="AZ1092" s="40"/>
      <c r="BA1092" s="40"/>
      <c r="BB1092" s="40"/>
      <c r="BC1092" s="40"/>
      <c r="BD1092" s="40"/>
      <c r="BE1092" s="40"/>
      <c r="BF1092" s="40"/>
      <c r="BG1092" s="40"/>
      <c r="BH1092" s="40"/>
      <c r="BI1092" s="40"/>
      <c r="BJ1092" s="40"/>
      <c r="BK1092" s="40"/>
      <c r="BL1092" s="40"/>
      <c r="BM1092" s="40"/>
      <c r="BN1092" s="40"/>
      <c r="BO1092" s="40"/>
      <c r="BP1092" s="40"/>
      <c r="BQ1092" s="40"/>
      <c r="BR1092" s="40"/>
      <c r="BS1092" s="40"/>
      <c r="BT1092" s="40"/>
      <c r="BU1092" s="40"/>
      <c r="BV1092" s="40"/>
      <c r="BW1092" s="40"/>
      <c r="BX1092" s="40"/>
      <c r="BY1092" s="40"/>
      <c r="BZ1092" s="40"/>
      <c r="CA1092" s="40"/>
      <c r="CB1092" s="40"/>
      <c r="CC1092" s="40"/>
      <c r="CD1092" s="32"/>
      <c r="CE1092" s="32"/>
      <c r="CF1092" s="32"/>
      <c r="CG1092" s="32"/>
      <c r="CH1092" s="32"/>
      <c r="CI1092" s="32"/>
      <c r="CJ1092" s="32"/>
      <c r="CK1092" s="32"/>
      <c r="CL1092" s="32"/>
      <c r="CM1092" s="32"/>
      <c r="CN1092" s="32"/>
      <c r="CO1092" s="32"/>
      <c r="CP1092" s="32"/>
      <c r="CQ1092" s="32"/>
      <c r="CR1092" s="32"/>
      <c r="CS1092" s="32"/>
      <c r="CT1092" s="32"/>
      <c r="CU1092" s="32"/>
      <c r="CV1092" s="32"/>
      <c r="CW1092" s="32"/>
      <c r="CX1092" s="32"/>
      <c r="CY1092" s="32"/>
      <c r="CZ1092" s="32"/>
      <c r="DA1092" s="32"/>
      <c r="DB1092" s="32"/>
      <c r="DC1092" s="32"/>
      <c r="DD1092" s="32"/>
      <c r="DE1092" s="32"/>
      <c r="DF1092" s="32"/>
      <c r="DG1092" s="32"/>
      <c r="DH1092" s="32"/>
      <c r="DI1092" s="32"/>
      <c r="DJ1092" s="32"/>
      <c r="DK1092" s="32"/>
      <c r="DL1092" s="32"/>
      <c r="DM1092" s="32"/>
      <c r="DN1092" s="32"/>
      <c r="DO1092" s="32"/>
      <c r="DP1092" s="32"/>
      <c r="DQ1092" s="32"/>
      <c r="DR1092" s="32"/>
      <c r="DS1092" s="32"/>
      <c r="DT1092" s="32"/>
      <c r="DU1092" s="32"/>
      <c r="DV1092" s="32"/>
      <c r="DW1092" s="32"/>
      <c r="DX1092" s="32"/>
      <c r="DY1092" s="32"/>
      <c r="DZ1092" s="32"/>
      <c r="EA1092" s="32"/>
      <c r="EB1092" s="32"/>
      <c r="EC1092" s="32"/>
      <c r="ED1092" s="32"/>
      <c r="EE1092" s="32"/>
      <c r="EF1092" s="32"/>
      <c r="EG1092" s="32"/>
      <c r="EH1092" s="32"/>
      <c r="EI1092" s="32"/>
      <c r="EJ1092" s="32"/>
      <c r="EK1092" s="32"/>
      <c r="EL1092" s="32"/>
      <c r="EM1092" s="32"/>
      <c r="EN1092" s="32"/>
      <c r="EO1092" s="32"/>
      <c r="EP1092" s="32"/>
      <c r="EQ1092" s="32"/>
      <c r="ER1092" s="32"/>
      <c r="ES1092" s="32"/>
      <c r="ET1092" s="32"/>
      <c r="EU1092" s="32"/>
      <c r="EV1092" s="32"/>
      <c r="EW1092" s="32"/>
      <c r="EX1092" s="32"/>
      <c r="EY1092" s="32"/>
      <c r="EZ1092" s="32"/>
      <c r="FA1092" s="32"/>
      <c r="FB1092" s="32"/>
      <c r="FC1092" s="32"/>
      <c r="FD1092" s="32"/>
      <c r="FE1092" s="32"/>
      <c r="FF1092" s="32"/>
      <c r="FG1092" s="32"/>
      <c r="FH1092" s="32"/>
      <c r="FI1092" s="32"/>
      <c r="FJ1092" s="32"/>
      <c r="FK1092" s="32"/>
      <c r="FL1092" s="32"/>
      <c r="FM1092" s="32"/>
      <c r="FN1092" s="32"/>
      <c r="FO1092" s="32"/>
      <c r="FP1092" s="32"/>
      <c r="FQ1092" s="32"/>
      <c r="FR1092" s="32"/>
      <c r="FS1092" s="32"/>
      <c r="FT1092" s="32"/>
      <c r="FU1092" s="32"/>
      <c r="FV1092" s="32"/>
      <c r="FW1092" s="32"/>
      <c r="FX1092" s="32"/>
      <c r="FY1092" s="32"/>
      <c r="FZ1092" s="32"/>
      <c r="GA1092" s="32"/>
      <c r="GB1092" s="32"/>
    </row>
    <row r="1093" spans="1:184" ht="25.5" customHeight="1" thickTop="1" x14ac:dyDescent="0.25">
      <c r="A1093" s="10"/>
      <c r="B1093" s="10"/>
      <c r="C1093" s="255" t="s">
        <v>2411</v>
      </c>
      <c r="D1093" s="256"/>
      <c r="E1093" s="256"/>
      <c r="F1093" s="256"/>
      <c r="G1093" s="256"/>
      <c r="H1093" s="256"/>
      <c r="I1093" s="256"/>
      <c r="J1093" s="256"/>
      <c r="K1093" s="256"/>
      <c r="L1093" s="256"/>
      <c r="M1093" s="256"/>
      <c r="N1093" s="256"/>
      <c r="O1093" s="256"/>
      <c r="P1093" s="257"/>
      <c r="Q1093" s="120"/>
      <c r="R1093" s="40"/>
      <c r="S1093" s="32" t="s">
        <v>2384</v>
      </c>
      <c r="T1093" s="80">
        <f>VLOOKUP(E1074,B4:GC1066,4,FALSE)</f>
        <v>0</v>
      </c>
      <c r="U1093" s="80">
        <f>VLOOKUP(E1074,B4:GC1066,27,FALSE)</f>
        <v>44.749851690725727</v>
      </c>
      <c r="V1093" s="80">
        <f>VLOOKUP(E1074,B4:GC1066,53,FALSE)</f>
        <v>49.269949066213918</v>
      </c>
      <c r="W1093" s="151"/>
      <c r="X1093" s="32" t="s">
        <v>956</v>
      </c>
      <c r="Y1093" s="35">
        <f>VLOOKUP(E1074,B4:GC1066,7,FALSE)</f>
        <v>888</v>
      </c>
      <c r="Z1093" s="35">
        <f>VLOOKUP(E1074,B4:GC1066,11,FALSE)</f>
        <v>903</v>
      </c>
      <c r="AA1093" s="35">
        <f>VLOOKUP(E1074,B4:GC1066,40,FALSE)</f>
        <v>962</v>
      </c>
      <c r="AB1093" s="10"/>
      <c r="AC1093" s="10"/>
      <c r="AD1093" s="40"/>
      <c r="AL1093" s="32"/>
      <c r="AM1093" s="32"/>
      <c r="AN1093" s="32"/>
      <c r="AO1093" s="32"/>
      <c r="AP1093" s="32"/>
      <c r="AQ1093" s="32"/>
      <c r="AR1093" s="32"/>
      <c r="AS1093" s="40"/>
      <c r="AT1093" s="40"/>
      <c r="AU1093" s="40"/>
      <c r="AV1093" s="40"/>
      <c r="AW1093" s="40"/>
      <c r="AX1093" s="40"/>
      <c r="AY1093" s="40"/>
      <c r="AZ1093" s="40"/>
      <c r="BA1093" s="40"/>
      <c r="BB1093" s="40"/>
      <c r="BC1093" s="40"/>
      <c r="BD1093" s="40"/>
      <c r="BE1093" s="40"/>
      <c r="BF1093" s="40"/>
      <c r="BG1093" s="40"/>
      <c r="BH1093" s="40"/>
      <c r="BI1093" s="40"/>
      <c r="BJ1093" s="40"/>
      <c r="BK1093" s="40"/>
      <c r="BL1093" s="40"/>
      <c r="BM1093" s="40"/>
      <c r="BN1093" s="40"/>
      <c r="BO1093" s="40"/>
      <c r="BP1093" s="40"/>
      <c r="BQ1093" s="40"/>
      <c r="BR1093" s="40"/>
      <c r="BS1093" s="40"/>
      <c r="BT1093" s="40"/>
      <c r="BU1093" s="40"/>
      <c r="BV1093" s="40"/>
      <c r="BW1093" s="40"/>
      <c r="BX1093" s="40"/>
      <c r="BY1093" s="40"/>
      <c r="BZ1093" s="40"/>
      <c r="CA1093" s="40"/>
      <c r="CB1093" s="40"/>
      <c r="CC1093" s="40"/>
      <c r="CD1093" s="32"/>
      <c r="CE1093" s="32"/>
      <c r="CF1093" s="32"/>
      <c r="CG1093" s="32"/>
      <c r="CH1093" s="32"/>
      <c r="CI1093" s="32"/>
      <c r="CJ1093" s="32"/>
      <c r="CK1093" s="32"/>
      <c r="CL1093" s="32"/>
      <c r="CM1093" s="32"/>
      <c r="CN1093" s="32"/>
      <c r="CO1093" s="32"/>
      <c r="CP1093" s="32"/>
      <c r="CQ1093" s="32"/>
      <c r="CR1093" s="32"/>
      <c r="CS1093" s="32"/>
      <c r="CT1093" s="32"/>
      <c r="CU1093" s="32"/>
      <c r="CV1093" s="32"/>
      <c r="CW1093" s="32"/>
      <c r="CX1093" s="32"/>
      <c r="CY1093" s="32"/>
      <c r="CZ1093" s="32"/>
      <c r="DA1093" s="32"/>
      <c r="DB1093" s="32"/>
      <c r="DC1093" s="32"/>
      <c r="DD1093" s="32"/>
      <c r="DE1093" s="32"/>
      <c r="DF1093" s="32"/>
      <c r="DG1093" s="32"/>
      <c r="DH1093" s="32"/>
      <c r="DI1093" s="32"/>
      <c r="DJ1093" s="32"/>
      <c r="DK1093" s="32"/>
      <c r="DL1093" s="32"/>
      <c r="DM1093" s="32"/>
      <c r="DN1093" s="32"/>
      <c r="DO1093" s="32"/>
      <c r="DP1093" s="32"/>
      <c r="DQ1093" s="32"/>
      <c r="DR1093" s="32"/>
      <c r="DS1093" s="32"/>
      <c r="DT1093" s="32"/>
      <c r="DU1093" s="32"/>
      <c r="DV1093" s="32"/>
      <c r="DW1093" s="32"/>
      <c r="DX1093" s="32"/>
      <c r="DY1093" s="32"/>
      <c r="DZ1093" s="32"/>
      <c r="EA1093" s="32"/>
      <c r="EB1093" s="32"/>
      <c r="EC1093" s="32"/>
      <c r="ED1093" s="32"/>
      <c r="EE1093" s="32"/>
      <c r="EF1093" s="32"/>
      <c r="EG1093" s="32"/>
      <c r="EH1093" s="32"/>
      <c r="EI1093" s="32"/>
      <c r="EJ1093" s="32"/>
      <c r="EK1093" s="32"/>
      <c r="EL1093" s="32"/>
      <c r="EM1093" s="32"/>
      <c r="EN1093" s="32"/>
      <c r="EO1093" s="32"/>
      <c r="EP1093" s="32"/>
      <c r="EQ1093" s="32"/>
      <c r="ER1093" s="32"/>
      <c r="ES1093" s="32"/>
      <c r="ET1093" s="32"/>
      <c r="EU1093" s="32"/>
      <c r="EV1093" s="32"/>
      <c r="EW1093" s="32"/>
      <c r="EX1093" s="32"/>
      <c r="EY1093" s="32"/>
      <c r="EZ1093" s="32"/>
      <c r="FA1093" s="32"/>
      <c r="FB1093" s="32"/>
      <c r="FC1093" s="32"/>
      <c r="FD1093" s="32"/>
      <c r="FE1093" s="32"/>
      <c r="FF1093" s="32"/>
      <c r="FG1093" s="32"/>
      <c r="FH1093" s="32"/>
      <c r="FI1093" s="32"/>
      <c r="FJ1093" s="32"/>
      <c r="FK1093" s="32"/>
      <c r="FL1093" s="32"/>
      <c r="FM1093" s="32"/>
      <c r="FN1093" s="32"/>
      <c r="FO1093" s="32"/>
      <c r="FP1093" s="32"/>
      <c r="FQ1093" s="32"/>
      <c r="FR1093" s="32"/>
      <c r="FS1093" s="32"/>
      <c r="FT1093" s="32"/>
      <c r="FU1093" s="32"/>
      <c r="FV1093" s="32"/>
      <c r="FW1093" s="32"/>
      <c r="FX1093" s="32"/>
      <c r="FY1093" s="32"/>
      <c r="FZ1093" s="32"/>
      <c r="GA1093" s="32"/>
      <c r="GB1093" s="32"/>
    </row>
    <row r="1094" spans="1:184" ht="47.25" customHeight="1" x14ac:dyDescent="0.25">
      <c r="A1094" s="10"/>
      <c r="B1094" s="10"/>
      <c r="C1094" s="252" t="s">
        <v>2414</v>
      </c>
      <c r="D1094" s="253"/>
      <c r="E1094" s="253"/>
      <c r="F1094" s="253" t="s">
        <v>2415</v>
      </c>
      <c r="G1094" s="253"/>
      <c r="H1094" s="253"/>
      <c r="I1094" s="253" t="s">
        <v>2412</v>
      </c>
      <c r="J1094" s="253"/>
      <c r="K1094" s="253"/>
      <c r="L1094" s="253" t="s">
        <v>2413</v>
      </c>
      <c r="M1094" s="253"/>
      <c r="N1094" s="253"/>
      <c r="O1094" s="253" t="s">
        <v>2421</v>
      </c>
      <c r="P1094" s="254"/>
      <c r="Q1094" s="120"/>
      <c r="R1094" s="40"/>
      <c r="S1094" s="32" t="s">
        <v>957</v>
      </c>
      <c r="T1094" s="80">
        <f>VLOOKUP(E1074,B4:GC1066,5,FALSE)</f>
        <v>0</v>
      </c>
      <c r="U1094" s="80">
        <f>VLOOKUP(E1074,B4:GC1066,26,FALSE)</f>
        <v>62.643942883463843</v>
      </c>
      <c r="V1094" s="80">
        <f>VLOOKUP(E1074,B4:GC1066,52,FALSE)</f>
        <v>67.221067221067216</v>
      </c>
      <c r="W1094" s="151"/>
      <c r="X1094" s="32" t="s">
        <v>957</v>
      </c>
      <c r="Y1094" s="35">
        <f>VLOOKUP(E1074,B4:GC1066,8,FALSE)</f>
        <v>1353</v>
      </c>
      <c r="Z1094" s="35">
        <f>VLOOKUP(E1074,B4:GC1066,12,FALSE)</f>
        <v>1630</v>
      </c>
      <c r="AA1094" s="35">
        <f>(VLOOKUP(E1074,B4:GC1066,41,FALSE))+(VLOOKUP(E1074,B4:GC1066,42,FALSE))</f>
        <v>1648</v>
      </c>
      <c r="AB1094" s="10"/>
      <c r="AC1094" s="10"/>
      <c r="AD1094" s="40"/>
      <c r="AL1094" s="32"/>
      <c r="AM1094" s="32"/>
      <c r="AN1094" s="32"/>
      <c r="AO1094" s="32"/>
      <c r="AP1094" s="32"/>
      <c r="AQ1094" s="32"/>
      <c r="AR1094" s="32"/>
      <c r="AS1094" s="40"/>
      <c r="AT1094" s="40"/>
      <c r="AU1094" s="40"/>
      <c r="AV1094" s="40"/>
      <c r="AW1094" s="40"/>
      <c r="AX1094" s="40"/>
      <c r="AY1094" s="40"/>
      <c r="AZ1094" s="40"/>
      <c r="BA1094" s="40"/>
      <c r="BB1094" s="40"/>
      <c r="BC1094" s="40"/>
      <c r="BD1094" s="40"/>
      <c r="BE1094" s="40"/>
      <c r="BF1094" s="40"/>
      <c r="BG1094" s="40"/>
      <c r="BH1094" s="40"/>
      <c r="BI1094" s="40"/>
      <c r="BJ1094" s="40"/>
      <c r="BK1094" s="40"/>
      <c r="BL1094" s="40"/>
      <c r="BM1094" s="40"/>
      <c r="BN1094" s="40"/>
      <c r="BO1094" s="40"/>
      <c r="BP1094" s="40"/>
      <c r="BQ1094" s="40"/>
      <c r="BR1094" s="40"/>
      <c r="BS1094" s="40"/>
      <c r="BT1094" s="40"/>
      <c r="BU1094" s="40"/>
      <c r="BV1094" s="40"/>
      <c r="BW1094" s="40"/>
      <c r="BX1094" s="40"/>
      <c r="BY1094" s="40"/>
      <c r="BZ1094" s="40"/>
      <c r="CA1094" s="40"/>
      <c r="CB1094" s="40"/>
      <c r="CC1094" s="40"/>
      <c r="CD1094" s="32"/>
      <c r="CE1094" s="32"/>
      <c r="CF1094" s="32"/>
      <c r="CG1094" s="32"/>
      <c r="CH1094" s="32"/>
      <c r="CI1094" s="32"/>
      <c r="CJ1094" s="32"/>
      <c r="CK1094" s="32"/>
      <c r="CL1094" s="32"/>
      <c r="CM1094" s="32"/>
      <c r="CN1094" s="32"/>
      <c r="CO1094" s="32"/>
      <c r="CP1094" s="32"/>
      <c r="CQ1094" s="32"/>
      <c r="CR1094" s="32"/>
      <c r="CS1094" s="32"/>
      <c r="CT1094" s="32"/>
      <c r="CU1094" s="32"/>
      <c r="CV1094" s="32"/>
      <c r="CW1094" s="32"/>
      <c r="CX1094" s="32"/>
      <c r="CY1094" s="32"/>
      <c r="CZ1094" s="32"/>
      <c r="DA1094" s="32"/>
      <c r="DB1094" s="32"/>
      <c r="DC1094" s="32"/>
      <c r="DD1094" s="32"/>
      <c r="DE1094" s="32"/>
      <c r="DF1094" s="32"/>
      <c r="DG1094" s="32"/>
      <c r="DH1094" s="32"/>
      <c r="DI1094" s="32"/>
      <c r="DJ1094" s="32"/>
      <c r="DK1094" s="32"/>
      <c r="DL1094" s="32"/>
      <c r="DM1094" s="32"/>
      <c r="DN1094" s="32"/>
      <c r="DO1094" s="32"/>
      <c r="DP1094" s="32"/>
      <c r="DQ1094" s="32"/>
      <c r="DR1094" s="32"/>
      <c r="DS1094" s="32"/>
      <c r="DT1094" s="32"/>
      <c r="DU1094" s="32"/>
      <c r="DV1094" s="32"/>
      <c r="DW1094" s="32"/>
      <c r="DX1094" s="32"/>
      <c r="DY1094" s="32"/>
      <c r="DZ1094" s="32"/>
      <c r="EA1094" s="32"/>
      <c r="EB1094" s="32"/>
      <c r="EC1094" s="32"/>
      <c r="ED1094" s="32"/>
      <c r="EE1094" s="32"/>
      <c r="EF1094" s="32"/>
      <c r="EG1094" s="32"/>
      <c r="EH1094" s="32"/>
      <c r="EI1094" s="32"/>
      <c r="EJ1094" s="32"/>
      <c r="EK1094" s="32"/>
      <c r="EL1094" s="32"/>
      <c r="EM1094" s="32"/>
      <c r="EN1094" s="32"/>
      <c r="EO1094" s="32"/>
      <c r="EP1094" s="32"/>
      <c r="EQ1094" s="32"/>
      <c r="ER1094" s="32"/>
      <c r="ES1094" s="32"/>
      <c r="ET1094" s="32"/>
      <c r="EU1094" s="32"/>
      <c r="EV1094" s="32"/>
      <c r="EW1094" s="32"/>
      <c r="EX1094" s="32"/>
      <c r="EY1094" s="32"/>
      <c r="EZ1094" s="32"/>
      <c r="FA1094" s="32"/>
      <c r="FB1094" s="32"/>
      <c r="FC1094" s="32"/>
      <c r="FD1094" s="32"/>
      <c r="FE1094" s="32"/>
      <c r="FF1094" s="32"/>
      <c r="FG1094" s="32"/>
      <c r="FH1094" s="32"/>
      <c r="FI1094" s="32"/>
      <c r="FJ1094" s="32"/>
      <c r="FK1094" s="32"/>
      <c r="FL1094" s="32"/>
      <c r="FM1094" s="32"/>
      <c r="FN1094" s="32"/>
      <c r="FO1094" s="32"/>
      <c r="FP1094" s="32"/>
      <c r="FQ1094" s="32"/>
      <c r="FR1094" s="32"/>
      <c r="FS1094" s="32"/>
      <c r="FT1094" s="32"/>
      <c r="FU1094" s="32"/>
      <c r="FV1094" s="32"/>
      <c r="FW1094" s="32"/>
      <c r="FX1094" s="32"/>
      <c r="FY1094" s="32"/>
      <c r="FZ1094" s="32"/>
      <c r="GA1094" s="32"/>
      <c r="GB1094" s="32"/>
    </row>
    <row r="1095" spans="1:184" ht="27.75" customHeight="1" thickBot="1" x14ac:dyDescent="0.3">
      <c r="A1095" s="10"/>
      <c r="B1095" s="10"/>
      <c r="C1095" s="243">
        <f>VLOOKUP(E1074,B4:GC1066,55,FALSE)</f>
        <v>946</v>
      </c>
      <c r="D1095" s="244"/>
      <c r="E1095" s="244"/>
      <c r="F1095" s="245">
        <f>VLOOKUP(E1074,B4:GC1066,55,FALSE)+(VLOOKUP(E1074,B4:GC1066,33,FALSE)-VLOOKUP(E1074,B4:GC1066,40,FALSE))</f>
        <v>2988</v>
      </c>
      <c r="G1095" s="245"/>
      <c r="H1095" s="245"/>
      <c r="I1095" s="246">
        <f>VLOOKUP(E1074,B4:GC1066,31,FALSE)</f>
        <v>2998</v>
      </c>
      <c r="J1095" s="246"/>
      <c r="K1095" s="246"/>
      <c r="L1095" s="247">
        <f>VLOOKUP(E1074,B4:GC1066,167,FALSE)</f>
        <v>901.29999999999973</v>
      </c>
      <c r="M1095" s="247"/>
      <c r="N1095" s="247"/>
      <c r="O1095" s="244">
        <f>VLOOKUP(E1074,B4:GC1066,168,FALSE)</f>
        <v>45</v>
      </c>
      <c r="P1095" s="248"/>
      <c r="Q1095" s="120"/>
      <c r="R1095" s="40"/>
      <c r="S1095" s="40"/>
      <c r="T1095" s="40"/>
      <c r="U1095" s="40"/>
      <c r="V1095" s="40"/>
      <c r="W1095" s="151"/>
      <c r="X1095" s="151"/>
      <c r="Y1095" s="151"/>
      <c r="Z1095" s="151"/>
      <c r="AA1095" s="130"/>
      <c r="AB1095" s="10"/>
      <c r="AC1095" s="10"/>
      <c r="AD1095" s="40"/>
      <c r="AL1095" s="32"/>
      <c r="AM1095" s="32"/>
      <c r="AN1095" s="32"/>
      <c r="AO1095" s="32"/>
      <c r="AP1095" s="32"/>
      <c r="AQ1095" s="32"/>
      <c r="AR1095" s="32"/>
      <c r="AS1095" s="40"/>
      <c r="AT1095" s="40"/>
      <c r="AU1095" s="40"/>
      <c r="AV1095" s="40"/>
      <c r="AW1095" s="40"/>
      <c r="AX1095" s="40"/>
      <c r="AY1095" s="40"/>
      <c r="AZ1095" s="40"/>
      <c r="BA1095" s="40"/>
      <c r="BB1095" s="40"/>
      <c r="BC1095" s="40"/>
      <c r="BD1095" s="40"/>
      <c r="BE1095" s="40"/>
      <c r="BF1095" s="40"/>
      <c r="BG1095" s="40"/>
      <c r="BH1095" s="40"/>
      <c r="BI1095" s="40"/>
      <c r="BJ1095" s="40"/>
      <c r="BK1095" s="40"/>
      <c r="BL1095" s="40"/>
      <c r="BM1095" s="40"/>
      <c r="BN1095" s="40"/>
      <c r="BO1095" s="40"/>
      <c r="BP1095" s="40"/>
      <c r="BQ1095" s="40"/>
      <c r="BR1095" s="40"/>
      <c r="BS1095" s="40"/>
      <c r="BT1095" s="40"/>
      <c r="BU1095" s="40"/>
      <c r="BV1095" s="40"/>
      <c r="BW1095" s="40"/>
      <c r="BX1095" s="40"/>
      <c r="BY1095" s="40"/>
      <c r="BZ1095" s="40"/>
      <c r="CA1095" s="40"/>
      <c r="CB1095" s="40"/>
      <c r="CC1095" s="40"/>
      <c r="CD1095" s="32"/>
      <c r="CE1095" s="32"/>
      <c r="CF1095" s="32"/>
      <c r="CG1095" s="32"/>
      <c r="CH1095" s="32"/>
      <c r="CI1095" s="32"/>
      <c r="CJ1095" s="32"/>
      <c r="CK1095" s="32"/>
      <c r="CL1095" s="32"/>
      <c r="CM1095" s="32"/>
      <c r="CN1095" s="32"/>
      <c r="CO1095" s="32"/>
      <c r="CP1095" s="32"/>
      <c r="CQ1095" s="32"/>
      <c r="CR1095" s="32"/>
      <c r="CS1095" s="32"/>
      <c r="CT1095" s="32"/>
      <c r="CU1095" s="32"/>
      <c r="CV1095" s="32"/>
      <c r="CW1095" s="32"/>
      <c r="CX1095" s="32"/>
      <c r="CY1095" s="32"/>
      <c r="CZ1095" s="32"/>
      <c r="DA1095" s="32"/>
      <c r="DB1095" s="32"/>
      <c r="DC1095" s="32"/>
      <c r="DD1095" s="32"/>
      <c r="DE1095" s="32"/>
      <c r="DF1095" s="32"/>
      <c r="DG1095" s="32"/>
      <c r="DH1095" s="32"/>
      <c r="DI1095" s="32"/>
      <c r="DJ1095" s="32"/>
      <c r="DK1095" s="32"/>
      <c r="DL1095" s="32"/>
      <c r="DM1095" s="32"/>
      <c r="DN1095" s="32"/>
      <c r="DO1095" s="32"/>
      <c r="DP1095" s="32"/>
      <c r="DQ1095" s="32"/>
      <c r="DR1095" s="32"/>
      <c r="DS1095" s="32"/>
      <c r="DT1095" s="32"/>
      <c r="DU1095" s="32"/>
      <c r="DV1095" s="32"/>
      <c r="DW1095" s="32"/>
      <c r="DX1095" s="32"/>
      <c r="DY1095" s="32"/>
      <c r="DZ1095" s="32"/>
      <c r="EA1095" s="32"/>
      <c r="EB1095" s="32"/>
      <c r="EC1095" s="32"/>
      <c r="ED1095" s="32"/>
      <c r="EE1095" s="32"/>
      <c r="EF1095" s="32"/>
      <c r="EG1095" s="32"/>
      <c r="EH1095" s="32"/>
      <c r="EI1095" s="32"/>
      <c r="EJ1095" s="32"/>
      <c r="EK1095" s="32"/>
      <c r="EL1095" s="32"/>
      <c r="EM1095" s="32"/>
      <c r="EN1095" s="32"/>
      <c r="EO1095" s="32"/>
      <c r="EP1095" s="32"/>
      <c r="EQ1095" s="32"/>
      <c r="ER1095" s="32"/>
      <c r="ES1095" s="32"/>
      <c r="ET1095" s="32"/>
      <c r="EU1095" s="32"/>
      <c r="EV1095" s="32"/>
      <c r="EW1095" s="32"/>
      <c r="EX1095" s="32"/>
      <c r="EY1095" s="32"/>
      <c r="EZ1095" s="32"/>
      <c r="FA1095" s="32"/>
      <c r="FB1095" s="32"/>
      <c r="FC1095" s="32"/>
      <c r="FD1095" s="32"/>
      <c r="FE1095" s="32"/>
      <c r="FF1095" s="32"/>
      <c r="FG1095" s="32"/>
      <c r="FH1095" s="32"/>
      <c r="FI1095" s="32"/>
      <c r="FJ1095" s="32"/>
      <c r="FK1095" s="32"/>
      <c r="FL1095" s="32"/>
      <c r="FM1095" s="32"/>
      <c r="FN1095" s="32"/>
      <c r="FO1095" s="32"/>
      <c r="FP1095" s="32"/>
      <c r="FQ1095" s="32"/>
      <c r="FR1095" s="32"/>
      <c r="FS1095" s="32"/>
      <c r="FT1095" s="32"/>
      <c r="FU1095" s="32"/>
      <c r="FV1095" s="32"/>
      <c r="FW1095" s="32"/>
      <c r="FX1095" s="32"/>
      <c r="FY1095" s="32"/>
      <c r="FZ1095" s="32"/>
      <c r="GA1095" s="32"/>
      <c r="GB1095" s="32"/>
    </row>
    <row r="1096" spans="1:184" ht="9" customHeight="1" thickTop="1" x14ac:dyDescent="0.25">
      <c r="A1096" s="10"/>
      <c r="B1096" s="10"/>
      <c r="C1096" s="10"/>
      <c r="D1096" s="211"/>
      <c r="E1096" s="211"/>
      <c r="F1096" s="211"/>
      <c r="G1096" s="212"/>
      <c r="H1096" s="10"/>
      <c r="I1096" s="10"/>
      <c r="J1096" s="213"/>
      <c r="K1096" s="77"/>
      <c r="L1096" s="76"/>
      <c r="M1096" s="77"/>
      <c r="N1096" s="10"/>
      <c r="O1096" s="10"/>
      <c r="P1096" s="10"/>
      <c r="Q1096" s="120"/>
      <c r="R1096" s="167"/>
      <c r="S1096" s="162"/>
      <c r="T1096" s="162"/>
      <c r="U1096" s="162"/>
      <c r="V1096" s="162"/>
      <c r="W1096" s="162"/>
      <c r="X1096" s="162"/>
      <c r="Y1096" s="10"/>
      <c r="Z1096" s="10"/>
      <c r="AA1096" s="10"/>
      <c r="AB1096" s="10"/>
      <c r="AC1096" s="10"/>
      <c r="AD1096" s="40"/>
      <c r="AL1096" s="32"/>
      <c r="AM1096" s="32"/>
      <c r="AN1096" s="32"/>
      <c r="AO1096" s="32"/>
      <c r="AP1096" s="32"/>
      <c r="AQ1096" s="32"/>
      <c r="AR1096" s="32"/>
      <c r="AS1096" s="40"/>
      <c r="AT1096" s="40"/>
      <c r="AU1096" s="40"/>
      <c r="AV1096" s="40"/>
      <c r="AW1096" s="40"/>
      <c r="AX1096" s="40"/>
      <c r="AY1096" s="40"/>
      <c r="AZ1096" s="40"/>
      <c r="BA1096" s="40"/>
      <c r="BB1096" s="40"/>
      <c r="BC1096" s="40"/>
      <c r="BD1096" s="40"/>
      <c r="BE1096" s="40"/>
      <c r="BF1096" s="40"/>
      <c r="BG1096" s="40"/>
      <c r="BH1096" s="40"/>
      <c r="BI1096" s="40"/>
      <c r="BJ1096" s="40"/>
      <c r="BK1096" s="40"/>
      <c r="BL1096" s="40"/>
      <c r="BM1096" s="40"/>
      <c r="BN1096" s="40"/>
      <c r="BO1096" s="40"/>
      <c r="BP1096" s="40"/>
      <c r="BQ1096" s="40"/>
      <c r="BR1096" s="40"/>
      <c r="BS1096" s="40"/>
      <c r="BT1096" s="40"/>
      <c r="BU1096" s="40"/>
      <c r="BV1096" s="40"/>
      <c r="BW1096" s="40"/>
      <c r="BX1096" s="40"/>
      <c r="BY1096" s="40"/>
      <c r="BZ1096" s="40"/>
      <c r="CA1096" s="40"/>
      <c r="CB1096" s="40"/>
      <c r="CC1096" s="40"/>
      <c r="CD1096" s="32"/>
      <c r="CE1096" s="32"/>
      <c r="CF1096" s="32"/>
      <c r="CG1096" s="32"/>
      <c r="CH1096" s="32"/>
      <c r="CI1096" s="32"/>
      <c r="CJ1096" s="32"/>
      <c r="CK1096" s="32"/>
      <c r="CL1096" s="32"/>
      <c r="CM1096" s="32"/>
      <c r="CN1096" s="32"/>
      <c r="CO1096" s="32"/>
      <c r="CP1096" s="32"/>
      <c r="CQ1096" s="32"/>
      <c r="CR1096" s="32"/>
      <c r="CS1096" s="32"/>
      <c r="CT1096" s="32"/>
      <c r="CU1096" s="32"/>
      <c r="CV1096" s="32"/>
      <c r="CW1096" s="32"/>
      <c r="CX1096" s="32"/>
      <c r="CY1096" s="32"/>
      <c r="CZ1096" s="32"/>
      <c r="DA1096" s="32"/>
      <c r="DB1096" s="32"/>
      <c r="DC1096" s="32"/>
      <c r="DD1096" s="32"/>
      <c r="DE1096" s="32"/>
      <c r="DF1096" s="32"/>
      <c r="DG1096" s="32"/>
      <c r="DH1096" s="32"/>
      <c r="DI1096" s="32"/>
      <c r="DJ1096" s="32"/>
      <c r="DK1096" s="32"/>
      <c r="DL1096" s="32"/>
      <c r="DM1096" s="32"/>
      <c r="DN1096" s="32"/>
      <c r="DO1096" s="32"/>
      <c r="DP1096" s="32"/>
      <c r="DQ1096" s="32"/>
      <c r="DR1096" s="32"/>
      <c r="DS1096" s="32"/>
      <c r="DT1096" s="32"/>
      <c r="DU1096" s="32"/>
      <c r="DV1096" s="32"/>
      <c r="DW1096" s="32"/>
      <c r="DX1096" s="32"/>
      <c r="DY1096" s="32"/>
      <c r="DZ1096" s="32"/>
      <c r="EA1096" s="32"/>
      <c r="EB1096" s="32"/>
      <c r="EC1096" s="32"/>
      <c r="ED1096" s="32"/>
      <c r="EE1096" s="32"/>
      <c r="EF1096" s="32"/>
      <c r="EG1096" s="32"/>
      <c r="EH1096" s="32"/>
      <c r="EI1096" s="32"/>
      <c r="EJ1096" s="32"/>
      <c r="EK1096" s="32"/>
      <c r="EL1096" s="32"/>
      <c r="EM1096" s="32"/>
      <c r="EN1096" s="32"/>
      <c r="EO1096" s="32"/>
      <c r="EP1096" s="32"/>
      <c r="EQ1096" s="32"/>
      <c r="ER1096" s="32"/>
      <c r="ES1096" s="32"/>
      <c r="ET1096" s="32"/>
      <c r="EU1096" s="32"/>
      <c r="EV1096" s="32"/>
      <c r="EW1096" s="32"/>
      <c r="EX1096" s="32"/>
      <c r="EY1096" s="32"/>
      <c r="EZ1096" s="32"/>
      <c r="FA1096" s="32"/>
      <c r="FB1096" s="32"/>
      <c r="FC1096" s="32"/>
      <c r="FD1096" s="32"/>
      <c r="FE1096" s="32"/>
      <c r="FF1096" s="32"/>
      <c r="FG1096" s="32"/>
      <c r="FH1096" s="32"/>
      <c r="FI1096" s="32"/>
      <c r="FJ1096" s="32"/>
      <c r="FK1096" s="32"/>
      <c r="FL1096" s="32"/>
      <c r="FM1096" s="32"/>
      <c r="FN1096" s="32"/>
      <c r="FO1096" s="32"/>
      <c r="FP1096" s="32"/>
      <c r="FQ1096" s="32"/>
      <c r="FR1096" s="32"/>
      <c r="FS1096" s="32"/>
      <c r="FT1096" s="32"/>
      <c r="FU1096" s="32"/>
      <c r="FV1096" s="32"/>
      <c r="FW1096" s="32"/>
      <c r="FX1096" s="32"/>
      <c r="FY1096" s="32"/>
      <c r="FZ1096" s="32"/>
      <c r="GA1096" s="32"/>
      <c r="GB1096" s="32"/>
    </row>
    <row r="1097" spans="1:184" ht="21.75" customHeight="1" x14ac:dyDescent="0.25">
      <c r="A1097" s="10"/>
      <c r="B1097" s="10"/>
      <c r="C1097" s="286" t="str">
        <f>IF(E1074="TÜRKİYE"," ",IF(E1074=I1074,CONCATENATE(E1074," ","İli;"),CONCATENATE(E1074," ","İlçesi;")))</f>
        <v>PALANDÖKEN İlçesi;</v>
      </c>
      <c r="D1097" s="286"/>
      <c r="E1097" s="286"/>
      <c r="F1097" s="214"/>
      <c r="G1097" s="215"/>
      <c r="H1097" s="215"/>
      <c r="I1097" s="215"/>
      <c r="J1097" s="215"/>
      <c r="K1097" s="216"/>
      <c r="L1097" s="216"/>
      <c r="M1097" s="216"/>
      <c r="N1097" s="216"/>
      <c r="O1097" s="216"/>
      <c r="P1097" s="216"/>
      <c r="Q1097" s="217"/>
      <c r="R1097" s="217"/>
      <c r="S1097" s="162"/>
      <c r="T1097" s="162"/>
      <c r="U1097" s="162"/>
      <c r="V1097" s="162"/>
      <c r="W1097" s="162"/>
      <c r="X1097" s="162"/>
      <c r="Y1097" s="10"/>
      <c r="Z1097" s="10"/>
      <c r="AA1097" s="10"/>
      <c r="AB1097" s="10"/>
      <c r="AC1097" s="10"/>
      <c r="AD1097" s="40"/>
      <c r="AL1097" s="32"/>
      <c r="AM1097" s="32"/>
      <c r="AN1097" s="32"/>
      <c r="AO1097" s="32"/>
      <c r="AP1097" s="32"/>
      <c r="AQ1097" s="32"/>
      <c r="AR1097" s="32"/>
      <c r="AS1097" s="40"/>
      <c r="AT1097" s="40"/>
      <c r="AU1097" s="40"/>
      <c r="AV1097" s="40"/>
      <c r="AW1097" s="40"/>
      <c r="AX1097" s="40"/>
      <c r="AY1097" s="40"/>
      <c r="AZ1097" s="40"/>
      <c r="BA1097" s="40"/>
      <c r="BB1097" s="40"/>
      <c r="BC1097" s="40"/>
      <c r="BD1097" s="40"/>
      <c r="BE1097" s="40"/>
      <c r="BF1097" s="40"/>
      <c r="BG1097" s="40"/>
      <c r="BH1097" s="40"/>
      <c r="BI1097" s="40"/>
      <c r="BJ1097" s="40"/>
      <c r="BK1097" s="40"/>
      <c r="BL1097" s="40"/>
      <c r="BM1097" s="40"/>
      <c r="BN1097" s="40"/>
      <c r="BO1097" s="40"/>
      <c r="BP1097" s="40"/>
      <c r="BQ1097" s="40"/>
      <c r="BR1097" s="40"/>
      <c r="BS1097" s="40"/>
      <c r="BT1097" s="40"/>
      <c r="BU1097" s="40"/>
      <c r="BV1097" s="40"/>
      <c r="BW1097" s="40"/>
      <c r="BX1097" s="40"/>
      <c r="BY1097" s="40"/>
      <c r="BZ1097" s="40"/>
      <c r="CA1097" s="40"/>
      <c r="CB1097" s="40"/>
      <c r="CC1097" s="40"/>
      <c r="CD1097" s="32"/>
      <c r="CE1097" s="32"/>
      <c r="CF1097" s="32"/>
      <c r="CG1097" s="32"/>
      <c r="CH1097" s="32"/>
      <c r="CI1097" s="32"/>
      <c r="CJ1097" s="32"/>
      <c r="CK1097" s="32"/>
      <c r="CL1097" s="32"/>
      <c r="CM1097" s="32"/>
      <c r="CN1097" s="32"/>
      <c r="CO1097" s="32"/>
      <c r="CP1097" s="32"/>
      <c r="CQ1097" s="32"/>
      <c r="CR1097" s="32"/>
      <c r="CS1097" s="32"/>
      <c r="CT1097" s="32"/>
      <c r="CU1097" s="32"/>
      <c r="CV1097" s="32"/>
      <c r="CW1097" s="32"/>
      <c r="CX1097" s="32"/>
      <c r="CY1097" s="32"/>
      <c r="CZ1097" s="32"/>
      <c r="DA1097" s="32"/>
      <c r="DB1097" s="32"/>
      <c r="DC1097" s="32"/>
      <c r="DD1097" s="32"/>
      <c r="DE1097" s="32"/>
      <c r="DF1097" s="32"/>
      <c r="DG1097" s="32"/>
      <c r="DH1097" s="32"/>
      <c r="DI1097" s="32"/>
      <c r="DJ1097" s="32"/>
      <c r="DK1097" s="32"/>
      <c r="DL1097" s="32"/>
      <c r="DM1097" s="32"/>
      <c r="DN1097" s="32"/>
      <c r="DO1097" s="32"/>
      <c r="DP1097" s="32"/>
      <c r="DQ1097" s="32"/>
      <c r="DR1097" s="32"/>
      <c r="DS1097" s="32"/>
      <c r="DT1097" s="32"/>
      <c r="DU1097" s="32"/>
      <c r="DV1097" s="32"/>
      <c r="DW1097" s="32"/>
      <c r="DX1097" s="32"/>
      <c r="DY1097" s="32"/>
      <c r="DZ1097" s="32"/>
      <c r="EA1097" s="32"/>
      <c r="EB1097" s="32"/>
      <c r="EC1097" s="32"/>
      <c r="ED1097" s="32"/>
      <c r="EE1097" s="32"/>
      <c r="EF1097" s="32"/>
      <c r="EG1097" s="32"/>
      <c r="EH1097" s="32"/>
      <c r="EI1097" s="32"/>
      <c r="EJ1097" s="32"/>
      <c r="EK1097" s="32"/>
      <c r="EL1097" s="32"/>
      <c r="EM1097" s="32"/>
      <c r="EN1097" s="32"/>
      <c r="EO1097" s="32"/>
      <c r="EP1097" s="32"/>
      <c r="EQ1097" s="32"/>
      <c r="ER1097" s="32"/>
      <c r="ES1097" s="32"/>
      <c r="ET1097" s="32"/>
      <c r="EU1097" s="32"/>
      <c r="EV1097" s="32"/>
      <c r="EW1097" s="32"/>
      <c r="EX1097" s="32"/>
      <c r="EY1097" s="32"/>
      <c r="EZ1097" s="32"/>
      <c r="FA1097" s="32"/>
      <c r="FB1097" s="32"/>
      <c r="FC1097" s="32"/>
      <c r="FD1097" s="32"/>
      <c r="FE1097" s="32"/>
      <c r="FF1097" s="32"/>
      <c r="FG1097" s="32"/>
      <c r="FH1097" s="32"/>
      <c r="FI1097" s="32"/>
      <c r="FJ1097" s="32"/>
      <c r="FK1097" s="32"/>
      <c r="FL1097" s="32"/>
      <c r="FM1097" s="32"/>
      <c r="FN1097" s="32"/>
      <c r="FO1097" s="32"/>
      <c r="FP1097" s="32"/>
      <c r="FQ1097" s="32"/>
      <c r="FR1097" s="32"/>
      <c r="FS1097" s="32"/>
      <c r="FT1097" s="32"/>
      <c r="FU1097" s="32"/>
      <c r="FV1097" s="32"/>
      <c r="FW1097" s="32"/>
      <c r="FX1097" s="32"/>
      <c r="FY1097" s="32"/>
      <c r="FZ1097" s="32"/>
      <c r="GA1097" s="32"/>
      <c r="GB1097" s="32"/>
    </row>
    <row r="1098" spans="1:184" ht="30" customHeight="1" x14ac:dyDescent="0.25">
      <c r="A1098" s="10"/>
      <c r="B1098" s="10"/>
      <c r="C1098" s="287" t="str">
        <f>IF(E1074=I1074," ",CONCATENATE("4-5 Yaş Okullaşma Oranı"," ",I1074," ","Ortalamasının"," ",CONCATENATE(ROUNDDOWN(U1082,2)),"     Puan ",W1078))</f>
        <v>4-5 Yaş Okullaşma Oranı ERZURUM Ortalamasının 1,69     Puan ÜZERİNDE</v>
      </c>
      <c r="D1098" s="287"/>
      <c r="E1098" s="287"/>
      <c r="F1098" s="287"/>
      <c r="G1098" s="287"/>
      <c r="H1098" s="287"/>
      <c r="I1098" s="287"/>
      <c r="J1098" s="288" t="str">
        <f>IF(E1074=I1074," ",CONCATENATE("5 Yaş Okullaşma Oranı"," ",I1074," ","Ortalamasının"," ",CONCATENATE(ROUNDDOWN(T1082,2)),"      Puan  ",X1078))</f>
        <v>5 Yaş Okullaşma Oranı ERZURUM Ortalamasının 4,16      Puan  ÜZERİNDE</v>
      </c>
      <c r="K1098" s="288"/>
      <c r="L1098" s="288"/>
      <c r="M1098" s="288"/>
      <c r="N1098" s="288"/>
      <c r="O1098" s="288"/>
      <c r="P1098" s="288"/>
      <c r="Q1098" s="217"/>
      <c r="R1098" s="217"/>
      <c r="S1098" s="162"/>
      <c r="T1098" s="162"/>
      <c r="U1098" s="162"/>
      <c r="V1098" s="162"/>
      <c r="W1098" s="162"/>
      <c r="X1098" s="162"/>
      <c r="Y1098" s="10"/>
      <c r="Z1098" s="10"/>
      <c r="AA1098" s="10"/>
      <c r="AB1098" s="10"/>
      <c r="AC1098" s="10"/>
      <c r="AD1098" s="40"/>
      <c r="AL1098" s="32"/>
      <c r="AM1098" s="32"/>
      <c r="AN1098" s="32"/>
      <c r="AO1098" s="32"/>
      <c r="AP1098" s="32"/>
      <c r="AQ1098" s="32"/>
      <c r="AR1098" s="32"/>
      <c r="AS1098" s="40"/>
      <c r="AT1098" s="40"/>
      <c r="AU1098" s="40"/>
      <c r="AV1098" s="40"/>
      <c r="AW1098" s="40"/>
      <c r="AX1098" s="40"/>
      <c r="AY1098" s="40"/>
      <c r="AZ1098" s="40"/>
      <c r="BA1098" s="40"/>
      <c r="BB1098" s="40"/>
      <c r="BC1098" s="40"/>
      <c r="BD1098" s="40"/>
      <c r="BE1098" s="40"/>
      <c r="BF1098" s="40"/>
      <c r="BG1098" s="40"/>
      <c r="BH1098" s="40"/>
      <c r="BI1098" s="40"/>
      <c r="BJ1098" s="40"/>
      <c r="BK1098" s="40"/>
      <c r="BL1098" s="40"/>
      <c r="BM1098" s="40"/>
      <c r="BN1098" s="40"/>
      <c r="BO1098" s="40"/>
      <c r="BP1098" s="40"/>
      <c r="BQ1098" s="40"/>
      <c r="BR1098" s="40"/>
      <c r="BS1098" s="40"/>
      <c r="BT1098" s="40"/>
      <c r="BU1098" s="40"/>
      <c r="BV1098" s="40"/>
      <c r="BW1098" s="40"/>
      <c r="BX1098" s="40"/>
      <c r="BY1098" s="40"/>
      <c r="BZ1098" s="40"/>
      <c r="CA1098" s="40"/>
      <c r="CB1098" s="40"/>
      <c r="CC1098" s="40"/>
      <c r="CD1098" s="32"/>
      <c r="CE1098" s="32"/>
      <c r="CF1098" s="32"/>
      <c r="CG1098" s="32"/>
      <c r="CH1098" s="32"/>
      <c r="CI1098" s="32"/>
      <c r="CJ1098" s="32"/>
      <c r="CK1098" s="32"/>
      <c r="CL1098" s="32"/>
      <c r="CM1098" s="32"/>
      <c r="CN1098" s="32"/>
      <c r="CO1098" s="32"/>
      <c r="CP1098" s="32"/>
      <c r="CQ1098" s="32"/>
      <c r="CR1098" s="32"/>
      <c r="CS1098" s="32"/>
      <c r="CT1098" s="32"/>
      <c r="CU1098" s="32"/>
      <c r="CV1098" s="32"/>
      <c r="CW1098" s="32"/>
      <c r="CX1098" s="32"/>
      <c r="CY1098" s="32"/>
      <c r="CZ1098" s="32"/>
      <c r="DA1098" s="32"/>
      <c r="DB1098" s="32"/>
      <c r="DC1098" s="32"/>
      <c r="DD1098" s="32"/>
      <c r="DE1098" s="32"/>
      <c r="DF1098" s="32"/>
      <c r="DG1098" s="32"/>
      <c r="DH1098" s="32"/>
      <c r="DI1098" s="32"/>
      <c r="DJ1098" s="32"/>
      <c r="DK1098" s="32"/>
      <c r="DL1098" s="32"/>
      <c r="DM1098" s="32"/>
      <c r="DN1098" s="32"/>
      <c r="DO1098" s="32"/>
      <c r="DP1098" s="32"/>
      <c r="DQ1098" s="32"/>
      <c r="DR1098" s="32"/>
      <c r="DS1098" s="32"/>
      <c r="DT1098" s="32"/>
      <c r="DU1098" s="32"/>
      <c r="DV1098" s="32"/>
      <c r="DW1098" s="32"/>
      <c r="DX1098" s="32"/>
      <c r="DY1098" s="32"/>
      <c r="DZ1098" s="32"/>
      <c r="EA1098" s="32"/>
      <c r="EB1098" s="32"/>
      <c r="EC1098" s="32"/>
      <c r="ED1098" s="32"/>
      <c r="EE1098" s="32"/>
      <c r="EF1098" s="32"/>
      <c r="EG1098" s="32"/>
      <c r="EH1098" s="32"/>
      <c r="EI1098" s="32"/>
      <c r="EJ1098" s="32"/>
      <c r="EK1098" s="32"/>
      <c r="EL1098" s="32"/>
      <c r="EM1098" s="32"/>
      <c r="EN1098" s="32"/>
      <c r="EO1098" s="32"/>
      <c r="EP1098" s="32"/>
      <c r="EQ1098" s="32"/>
      <c r="ER1098" s="32"/>
      <c r="ES1098" s="32"/>
      <c r="ET1098" s="32"/>
      <c r="EU1098" s="32"/>
      <c r="EV1098" s="32"/>
      <c r="EW1098" s="32"/>
      <c r="EX1098" s="32"/>
      <c r="EY1098" s="32"/>
      <c r="EZ1098" s="32"/>
      <c r="FA1098" s="32"/>
      <c r="FB1098" s="32"/>
      <c r="FC1098" s="32"/>
      <c r="FD1098" s="32"/>
      <c r="FE1098" s="32"/>
      <c r="FF1098" s="32"/>
      <c r="FG1098" s="32"/>
      <c r="FH1098" s="32"/>
      <c r="FI1098" s="32"/>
      <c r="FJ1098" s="32"/>
      <c r="FK1098" s="32"/>
      <c r="FL1098" s="32"/>
      <c r="FM1098" s="32"/>
      <c r="FN1098" s="32"/>
      <c r="FO1098" s="32"/>
      <c r="FP1098" s="32"/>
      <c r="FQ1098" s="32"/>
      <c r="FR1098" s="32"/>
      <c r="FS1098" s="32"/>
      <c r="FT1098" s="32"/>
      <c r="FU1098" s="32"/>
      <c r="FV1098" s="32"/>
      <c r="FW1098" s="32"/>
      <c r="FX1098" s="32"/>
      <c r="FY1098" s="32"/>
      <c r="FZ1098" s="32"/>
      <c r="GA1098" s="32"/>
      <c r="GB1098" s="32"/>
    </row>
    <row r="1099" spans="1:184" ht="28.5" customHeight="1" x14ac:dyDescent="0.25">
      <c r="A1099" s="10"/>
      <c r="B1099" s="10"/>
      <c r="C1099" s="284" t="str">
        <f>IF(E1074="TÜRKİYE"," ",CONCATENATE(" 4-5 Yaş Okullaşma Oranı TÜRKİYE Ortalamasının"," ",CONCATENATE(ROUNDDOWN(S1079,2)),"     Puan  ",W1077))</f>
        <v xml:space="preserve"> 4-5 Yaş Okullaşma Oranı TÜRKİYE Ortalamasının -1,18     Puan  ALTINDA</v>
      </c>
      <c r="D1099" s="284"/>
      <c r="E1099" s="284"/>
      <c r="F1099" s="284"/>
      <c r="G1099" s="284"/>
      <c r="H1099" s="284"/>
      <c r="I1099" s="284"/>
      <c r="J1099" s="285" t="str">
        <f>IF(E1074="TÜRKİYE"," ",CONCATENATE("5 Yaş Okullaşma Oranı TÜRKİYE Ortalamasının"," ",CONCATENATE(ROUNDDOWN(T1079,2)),"     Puan ",X1077))</f>
        <v>5 Yaş Okullaşma Oranı TÜRKİYE Ortalamasının 0,04     Puan ÜZERİNDE</v>
      </c>
      <c r="K1099" s="285"/>
      <c r="L1099" s="285"/>
      <c r="M1099" s="285"/>
      <c r="N1099" s="285"/>
      <c r="O1099" s="285"/>
      <c r="P1099" s="285"/>
      <c r="Q1099" s="217"/>
      <c r="R1099" s="217"/>
      <c r="S1099" s="162"/>
      <c r="T1099" s="162"/>
      <c r="U1099" s="236"/>
      <c r="V1099" s="162"/>
      <c r="W1099" s="162"/>
      <c r="X1099" s="162"/>
      <c r="Y1099" s="10"/>
      <c r="Z1099" s="10"/>
      <c r="AA1099" s="10"/>
      <c r="AB1099" s="10"/>
      <c r="AC1099" s="10"/>
      <c r="AD1099" s="40"/>
      <c r="AL1099" s="32"/>
      <c r="AM1099" s="32"/>
      <c r="AN1099" s="32"/>
      <c r="AO1099" s="32"/>
      <c r="AP1099" s="32"/>
      <c r="AQ1099" s="32"/>
      <c r="AR1099" s="32"/>
      <c r="AS1099" s="40"/>
      <c r="AT1099" s="40"/>
      <c r="AU1099" s="40"/>
      <c r="AV1099" s="40"/>
      <c r="AW1099" s="40"/>
      <c r="AX1099" s="40"/>
      <c r="AY1099" s="40"/>
      <c r="AZ1099" s="40"/>
      <c r="BA1099" s="40"/>
      <c r="BB1099" s="40"/>
      <c r="BC1099" s="40"/>
      <c r="BD1099" s="40"/>
      <c r="BE1099" s="40"/>
      <c r="BF1099" s="40"/>
      <c r="BG1099" s="40"/>
      <c r="BH1099" s="40"/>
      <c r="BI1099" s="40"/>
      <c r="BJ1099" s="40"/>
      <c r="BK1099" s="40"/>
      <c r="BL1099" s="40"/>
      <c r="BM1099" s="40"/>
      <c r="BN1099" s="40"/>
      <c r="BO1099" s="40"/>
      <c r="BP1099" s="40"/>
      <c r="BQ1099" s="40"/>
      <c r="BR1099" s="40"/>
      <c r="BS1099" s="40"/>
      <c r="BT1099" s="40"/>
      <c r="BU1099" s="40"/>
      <c r="BV1099" s="40"/>
      <c r="BW1099" s="40"/>
      <c r="BX1099" s="40"/>
      <c r="BY1099" s="40"/>
      <c r="BZ1099" s="40"/>
      <c r="CA1099" s="40"/>
      <c r="CB1099" s="40"/>
      <c r="CC1099" s="40"/>
      <c r="CD1099" s="32"/>
      <c r="CE1099" s="32"/>
      <c r="CF1099" s="32"/>
      <c r="CG1099" s="32"/>
      <c r="CH1099" s="32"/>
      <c r="CI1099" s="32"/>
      <c r="CJ1099" s="32"/>
      <c r="CK1099" s="32"/>
      <c r="CL1099" s="32"/>
      <c r="CM1099" s="32"/>
      <c r="CN1099" s="32"/>
      <c r="CO1099" s="32"/>
      <c r="CP1099" s="32"/>
      <c r="CQ1099" s="32"/>
      <c r="CR1099" s="32"/>
      <c r="CS1099" s="32"/>
      <c r="CT1099" s="32"/>
      <c r="CU1099" s="32"/>
      <c r="CV1099" s="32"/>
      <c r="CW1099" s="32"/>
      <c r="CX1099" s="32"/>
      <c r="CY1099" s="32"/>
      <c r="CZ1099" s="32"/>
      <c r="DA1099" s="32"/>
      <c r="DB1099" s="32"/>
      <c r="DC1099" s="32"/>
      <c r="DD1099" s="32"/>
      <c r="DE1099" s="32"/>
      <c r="DF1099" s="32"/>
      <c r="DG1099" s="32"/>
      <c r="DH1099" s="32"/>
      <c r="DI1099" s="32"/>
      <c r="DJ1099" s="32"/>
      <c r="DK1099" s="32"/>
      <c r="DL1099" s="32"/>
      <c r="DM1099" s="32"/>
      <c r="DN1099" s="32"/>
      <c r="DO1099" s="32"/>
      <c r="DP1099" s="32"/>
      <c r="DQ1099" s="32"/>
      <c r="DR1099" s="32"/>
      <c r="DS1099" s="32"/>
      <c r="DT1099" s="32"/>
      <c r="DU1099" s="32"/>
      <c r="DV1099" s="32"/>
      <c r="DW1099" s="32"/>
      <c r="DX1099" s="32"/>
      <c r="DY1099" s="32"/>
      <c r="DZ1099" s="32"/>
      <c r="EA1099" s="32"/>
      <c r="EB1099" s="32"/>
      <c r="EC1099" s="32"/>
      <c r="ED1099" s="32"/>
      <c r="EE1099" s="32"/>
      <c r="EF1099" s="32"/>
      <c r="EG1099" s="32"/>
      <c r="EH1099" s="32"/>
      <c r="EI1099" s="32"/>
      <c r="EJ1099" s="32"/>
      <c r="EK1099" s="32"/>
      <c r="EL1099" s="32"/>
      <c r="EM1099" s="32"/>
      <c r="EN1099" s="32"/>
      <c r="EO1099" s="32"/>
      <c r="EP1099" s="32"/>
      <c r="EQ1099" s="32"/>
      <c r="ER1099" s="32"/>
      <c r="ES1099" s="32"/>
      <c r="ET1099" s="32"/>
      <c r="EU1099" s="32"/>
      <c r="EV1099" s="32"/>
      <c r="EW1099" s="32"/>
      <c r="EX1099" s="32"/>
      <c r="EY1099" s="32"/>
      <c r="EZ1099" s="32"/>
      <c r="FA1099" s="32"/>
      <c r="FB1099" s="32"/>
      <c r="FC1099" s="32"/>
      <c r="FD1099" s="32"/>
      <c r="FE1099" s="32"/>
      <c r="FF1099" s="32"/>
      <c r="FG1099" s="32"/>
      <c r="FH1099" s="32"/>
      <c r="FI1099" s="32"/>
      <c r="FJ1099" s="32"/>
      <c r="FK1099" s="32"/>
      <c r="FL1099" s="32"/>
      <c r="FM1099" s="32"/>
      <c r="FN1099" s="32"/>
      <c r="FO1099" s="32"/>
      <c r="FP1099" s="32"/>
      <c r="FQ1099" s="32"/>
      <c r="FR1099" s="32"/>
      <c r="FS1099" s="32"/>
      <c r="FT1099" s="32"/>
      <c r="FU1099" s="32"/>
      <c r="FV1099" s="32"/>
      <c r="FW1099" s="32"/>
      <c r="FX1099" s="32"/>
      <c r="FY1099" s="32"/>
      <c r="FZ1099" s="32"/>
      <c r="GA1099" s="32"/>
      <c r="GB1099" s="32"/>
    </row>
    <row r="1100" spans="1:184" s="144" customFormat="1" ht="21.75" customHeight="1" x14ac:dyDescent="0.25">
      <c r="A1100" s="232"/>
      <c r="C1100" s="237" t="s">
        <v>2431</v>
      </c>
      <c r="D1100" s="237"/>
      <c r="E1100" s="237"/>
      <c r="F1100" s="237"/>
      <c r="G1100" s="237"/>
      <c r="H1100" s="237"/>
      <c r="I1100" s="237"/>
      <c r="J1100" s="237"/>
      <c r="K1100" s="237"/>
      <c r="L1100" s="237"/>
      <c r="M1100" s="237"/>
      <c r="N1100" s="237"/>
      <c r="O1100" s="237"/>
      <c r="P1100" s="237"/>
      <c r="Q1100" s="233"/>
      <c r="R1100" s="233"/>
      <c r="S1100" s="234"/>
      <c r="T1100" s="234"/>
      <c r="U1100" s="234"/>
      <c r="V1100" s="234"/>
      <c r="W1100" s="234"/>
      <c r="X1100" s="234"/>
      <c r="Y1100" s="232"/>
      <c r="Z1100" s="232"/>
      <c r="AA1100" s="232"/>
      <c r="AB1100" s="232"/>
      <c r="AC1100" s="232"/>
      <c r="AF1100" s="235"/>
      <c r="AG1100" s="235"/>
      <c r="AH1100" s="235"/>
      <c r="AI1100" s="235"/>
      <c r="AJ1100" s="235"/>
      <c r="AK1100" s="235"/>
    </row>
    <row r="1101" spans="1:184" ht="21.75" customHeight="1" x14ac:dyDescent="0.25">
      <c r="A1101" s="10"/>
      <c r="C1101" s="237" t="s">
        <v>2430</v>
      </c>
      <c r="D1101" s="237"/>
      <c r="E1101" s="237"/>
      <c r="F1101" s="237"/>
      <c r="G1101" s="237"/>
      <c r="H1101" s="237"/>
      <c r="I1101" s="237"/>
      <c r="J1101" s="237"/>
      <c r="K1101" s="237"/>
      <c r="L1101" s="237"/>
      <c r="M1101" s="237"/>
      <c r="N1101" s="237"/>
      <c r="O1101" s="237"/>
      <c r="P1101" s="237"/>
      <c r="Q1101" s="217"/>
      <c r="R1101" s="217"/>
      <c r="S1101" s="162"/>
      <c r="T1101" s="162"/>
      <c r="U1101" s="162"/>
      <c r="V1101" s="162"/>
      <c r="W1101" s="162"/>
      <c r="X1101" s="162"/>
      <c r="Y1101" s="10"/>
      <c r="Z1101" s="10"/>
      <c r="AA1101" s="10"/>
      <c r="AB1101" s="10"/>
      <c r="AC1101" s="10"/>
      <c r="AD1101" s="40"/>
      <c r="AL1101" s="32"/>
      <c r="AM1101" s="32"/>
      <c r="AN1101" s="32"/>
      <c r="AO1101" s="32"/>
      <c r="AP1101" s="32"/>
      <c r="AQ1101" s="32"/>
      <c r="AR1101" s="32"/>
      <c r="AS1101" s="40"/>
      <c r="AT1101" s="40"/>
      <c r="AU1101" s="40"/>
      <c r="AV1101" s="40"/>
      <c r="AW1101" s="40"/>
      <c r="AX1101" s="40"/>
      <c r="AY1101" s="40"/>
      <c r="AZ1101" s="40"/>
      <c r="BA1101" s="40"/>
      <c r="BB1101" s="40"/>
      <c r="BC1101" s="40"/>
      <c r="BD1101" s="40"/>
      <c r="BE1101" s="40"/>
      <c r="BF1101" s="40"/>
      <c r="BG1101" s="40"/>
      <c r="BH1101" s="40"/>
      <c r="BI1101" s="40"/>
      <c r="BJ1101" s="40"/>
      <c r="BK1101" s="40"/>
      <c r="BL1101" s="40"/>
      <c r="BM1101" s="40"/>
      <c r="BN1101" s="40"/>
      <c r="BO1101" s="40"/>
      <c r="BP1101" s="40"/>
      <c r="BQ1101" s="40"/>
      <c r="BR1101" s="40"/>
      <c r="BS1101" s="40"/>
      <c r="BT1101" s="40"/>
      <c r="BU1101" s="40"/>
      <c r="BV1101" s="40"/>
      <c r="BW1101" s="40"/>
      <c r="BX1101" s="40"/>
      <c r="BY1101" s="40"/>
      <c r="BZ1101" s="40"/>
      <c r="CA1101" s="40"/>
      <c r="CB1101" s="40"/>
      <c r="CC1101" s="40"/>
      <c r="CD1101" s="32"/>
      <c r="CE1101" s="32"/>
      <c r="CF1101" s="32"/>
      <c r="CG1101" s="32"/>
      <c r="CH1101" s="32"/>
      <c r="CI1101" s="32"/>
      <c r="CJ1101" s="32"/>
      <c r="CK1101" s="32"/>
      <c r="CL1101" s="32"/>
      <c r="CM1101" s="32"/>
      <c r="CN1101" s="32"/>
      <c r="CO1101" s="32"/>
      <c r="CP1101" s="32"/>
      <c r="CQ1101" s="32"/>
      <c r="CR1101" s="32"/>
      <c r="CS1101" s="32"/>
      <c r="CT1101" s="32"/>
      <c r="CU1101" s="32"/>
      <c r="CV1101" s="32"/>
      <c r="CW1101" s="32"/>
      <c r="CX1101" s="32"/>
      <c r="CY1101" s="32"/>
      <c r="CZ1101" s="32"/>
      <c r="DA1101" s="32"/>
      <c r="DB1101" s="32"/>
      <c r="DC1101" s="32"/>
      <c r="DD1101" s="32"/>
      <c r="DE1101" s="32"/>
      <c r="DF1101" s="32"/>
      <c r="DG1101" s="32"/>
      <c r="DH1101" s="32"/>
      <c r="DI1101" s="32"/>
      <c r="DJ1101" s="32"/>
      <c r="DK1101" s="32"/>
      <c r="DL1101" s="32"/>
      <c r="DM1101" s="32"/>
      <c r="DN1101" s="32"/>
      <c r="DO1101" s="32"/>
      <c r="DP1101" s="32"/>
      <c r="DQ1101" s="32"/>
      <c r="DR1101" s="32"/>
      <c r="DS1101" s="32"/>
      <c r="DT1101" s="32"/>
      <c r="DU1101" s="32"/>
      <c r="DV1101" s="32"/>
      <c r="DW1101" s="32"/>
      <c r="DX1101" s="32"/>
      <c r="DY1101" s="32"/>
      <c r="DZ1101" s="32"/>
      <c r="EA1101" s="32"/>
      <c r="EB1101" s="32"/>
      <c r="EC1101" s="32"/>
      <c r="ED1101" s="32"/>
      <c r="EE1101" s="32"/>
      <c r="EF1101" s="32"/>
      <c r="EG1101" s="32"/>
      <c r="EH1101" s="32"/>
      <c r="EI1101" s="32"/>
      <c r="EJ1101" s="32"/>
      <c r="EK1101" s="32"/>
      <c r="EL1101" s="32"/>
      <c r="EM1101" s="32"/>
      <c r="EN1101" s="32"/>
      <c r="EO1101" s="32"/>
      <c r="EP1101" s="32"/>
      <c r="EQ1101" s="32"/>
      <c r="ER1101" s="32"/>
      <c r="ES1101" s="32"/>
      <c r="ET1101" s="32"/>
      <c r="EU1101" s="32"/>
      <c r="EV1101" s="32"/>
      <c r="EW1101" s="32"/>
      <c r="EX1101" s="32"/>
      <c r="EY1101" s="32"/>
      <c r="EZ1101" s="32"/>
      <c r="FA1101" s="32"/>
      <c r="FB1101" s="32"/>
      <c r="FC1101" s="32"/>
      <c r="FD1101" s="32"/>
      <c r="FE1101" s="32"/>
      <c r="FF1101" s="32"/>
      <c r="FG1101" s="32"/>
      <c r="FH1101" s="32"/>
      <c r="FI1101" s="32"/>
      <c r="FJ1101" s="32"/>
      <c r="FK1101" s="32"/>
      <c r="FL1101" s="32"/>
      <c r="FM1101" s="32"/>
      <c r="FN1101" s="32"/>
      <c r="FO1101" s="32"/>
      <c r="FP1101" s="32"/>
      <c r="FQ1101" s="32"/>
      <c r="FR1101" s="32"/>
      <c r="FS1101" s="32"/>
      <c r="FT1101" s="32"/>
      <c r="FU1101" s="32"/>
      <c r="FV1101" s="32"/>
      <c r="FW1101" s="32"/>
      <c r="FX1101" s="32"/>
      <c r="FY1101" s="32"/>
      <c r="FZ1101" s="32"/>
      <c r="GA1101" s="32"/>
      <c r="GB1101" s="32"/>
    </row>
    <row r="1102" spans="1:184" ht="21.75" customHeight="1" x14ac:dyDescent="0.25">
      <c r="A1102" s="10"/>
      <c r="C1102" s="237" t="s">
        <v>2427</v>
      </c>
      <c r="D1102" s="237"/>
      <c r="E1102" s="237"/>
      <c r="F1102" s="237"/>
      <c r="G1102" s="237"/>
      <c r="H1102" s="237"/>
      <c r="I1102" s="237"/>
      <c r="J1102" s="237"/>
      <c r="K1102" s="237"/>
      <c r="L1102" s="237"/>
      <c r="M1102" s="237"/>
      <c r="N1102" s="237"/>
      <c r="O1102" s="237"/>
      <c r="P1102" s="237"/>
      <c r="Q1102" s="217"/>
      <c r="R1102" s="217"/>
      <c r="S1102" s="162"/>
      <c r="T1102" s="162"/>
      <c r="U1102" s="162"/>
      <c r="V1102" s="162"/>
      <c r="W1102" s="162"/>
      <c r="X1102" s="162"/>
      <c r="Y1102" s="10"/>
      <c r="Z1102" s="10"/>
      <c r="AA1102" s="10"/>
      <c r="AB1102" s="10"/>
      <c r="AC1102" s="10"/>
      <c r="AD1102" s="40"/>
      <c r="AL1102" s="32"/>
      <c r="AM1102" s="32"/>
      <c r="AN1102" s="32"/>
      <c r="AO1102" s="32"/>
      <c r="AP1102" s="32"/>
      <c r="AQ1102" s="32"/>
      <c r="AR1102" s="32"/>
      <c r="AS1102" s="40"/>
      <c r="AT1102" s="40"/>
      <c r="AU1102" s="40"/>
      <c r="AV1102" s="40"/>
      <c r="AW1102" s="40"/>
      <c r="AX1102" s="40"/>
      <c r="AY1102" s="40"/>
      <c r="AZ1102" s="40"/>
      <c r="BA1102" s="40"/>
      <c r="BB1102" s="40"/>
      <c r="BC1102" s="40"/>
      <c r="BD1102" s="40"/>
      <c r="BE1102" s="40"/>
      <c r="BF1102" s="40"/>
      <c r="BG1102" s="40"/>
      <c r="BH1102" s="40"/>
      <c r="BI1102" s="40"/>
      <c r="BJ1102" s="40"/>
      <c r="BK1102" s="40"/>
      <c r="BL1102" s="40"/>
      <c r="BM1102" s="40"/>
      <c r="BN1102" s="40"/>
      <c r="BO1102" s="40"/>
      <c r="BP1102" s="40"/>
      <c r="BQ1102" s="40"/>
      <c r="BR1102" s="40"/>
      <c r="BS1102" s="40"/>
      <c r="BT1102" s="40"/>
      <c r="BU1102" s="40"/>
      <c r="BV1102" s="40"/>
      <c r="BW1102" s="40"/>
      <c r="BX1102" s="40"/>
      <c r="BY1102" s="40"/>
      <c r="BZ1102" s="40"/>
      <c r="CA1102" s="40"/>
      <c r="CB1102" s="40"/>
      <c r="CC1102" s="40"/>
      <c r="CD1102" s="32"/>
      <c r="CE1102" s="32"/>
      <c r="CF1102" s="32"/>
      <c r="CG1102" s="32"/>
      <c r="CH1102" s="32"/>
      <c r="CI1102" s="32"/>
      <c r="CJ1102" s="32"/>
      <c r="CK1102" s="32"/>
      <c r="CL1102" s="32"/>
      <c r="CM1102" s="32"/>
      <c r="CN1102" s="32"/>
      <c r="CO1102" s="32"/>
      <c r="CP1102" s="32"/>
      <c r="CQ1102" s="32"/>
      <c r="CR1102" s="32"/>
      <c r="CS1102" s="32"/>
      <c r="CT1102" s="32"/>
      <c r="CU1102" s="32"/>
      <c r="CV1102" s="32"/>
      <c r="CW1102" s="32"/>
      <c r="CX1102" s="32"/>
      <c r="CY1102" s="32"/>
      <c r="CZ1102" s="32"/>
      <c r="DA1102" s="32"/>
      <c r="DB1102" s="32"/>
      <c r="DC1102" s="32"/>
      <c r="DD1102" s="32"/>
      <c r="DE1102" s="32"/>
      <c r="DF1102" s="32"/>
      <c r="DG1102" s="32"/>
      <c r="DH1102" s="32"/>
      <c r="DI1102" s="32"/>
      <c r="DJ1102" s="32"/>
      <c r="DK1102" s="32"/>
      <c r="DL1102" s="32"/>
      <c r="DM1102" s="32"/>
      <c r="DN1102" s="32"/>
      <c r="DO1102" s="32"/>
      <c r="DP1102" s="32"/>
      <c r="DQ1102" s="32"/>
      <c r="DR1102" s="32"/>
      <c r="DS1102" s="32"/>
      <c r="DT1102" s="32"/>
      <c r="DU1102" s="32"/>
      <c r="DV1102" s="32"/>
      <c r="DW1102" s="32"/>
      <c r="DX1102" s="32"/>
      <c r="DY1102" s="32"/>
      <c r="DZ1102" s="32"/>
      <c r="EA1102" s="32"/>
      <c r="EB1102" s="32"/>
      <c r="EC1102" s="32"/>
      <c r="ED1102" s="32"/>
      <c r="EE1102" s="32"/>
      <c r="EF1102" s="32"/>
      <c r="EG1102" s="32"/>
      <c r="EH1102" s="32"/>
      <c r="EI1102" s="32"/>
      <c r="EJ1102" s="32"/>
      <c r="EK1102" s="32"/>
      <c r="EL1102" s="32"/>
      <c r="EM1102" s="32"/>
      <c r="EN1102" s="32"/>
      <c r="EO1102" s="32"/>
      <c r="EP1102" s="32"/>
      <c r="EQ1102" s="32"/>
      <c r="ER1102" s="32"/>
      <c r="ES1102" s="32"/>
      <c r="ET1102" s="32"/>
      <c r="EU1102" s="32"/>
      <c r="EV1102" s="32"/>
      <c r="EW1102" s="32"/>
      <c r="EX1102" s="32"/>
      <c r="EY1102" s="32"/>
      <c r="EZ1102" s="32"/>
      <c r="FA1102" s="32"/>
      <c r="FB1102" s="32"/>
      <c r="FC1102" s="32"/>
      <c r="FD1102" s="32"/>
      <c r="FE1102" s="32"/>
      <c r="FF1102" s="32"/>
      <c r="FG1102" s="32"/>
      <c r="FH1102" s="32"/>
      <c r="FI1102" s="32"/>
      <c r="FJ1102" s="32"/>
      <c r="FK1102" s="32"/>
      <c r="FL1102" s="32"/>
      <c r="FM1102" s="32"/>
      <c r="FN1102" s="32"/>
      <c r="FO1102" s="32"/>
      <c r="FP1102" s="32"/>
      <c r="FQ1102" s="32"/>
      <c r="FR1102" s="32"/>
      <c r="FS1102" s="32"/>
      <c r="FT1102" s="32"/>
      <c r="FU1102" s="32"/>
      <c r="FV1102" s="32"/>
      <c r="FW1102" s="32"/>
      <c r="FX1102" s="32"/>
      <c r="FY1102" s="32"/>
      <c r="FZ1102" s="32"/>
      <c r="GA1102" s="32"/>
      <c r="GB1102" s="32"/>
    </row>
    <row r="1103" spans="1:184" ht="21" customHeight="1" x14ac:dyDescent="0.25">
      <c r="A1103" s="10"/>
      <c r="C1103" s="237"/>
      <c r="D1103" s="237"/>
      <c r="E1103" s="237"/>
      <c r="F1103" s="237"/>
      <c r="G1103" s="237"/>
      <c r="H1103" s="237"/>
      <c r="I1103" s="237"/>
      <c r="J1103" s="237"/>
      <c r="K1103" s="237"/>
      <c r="L1103" s="237"/>
      <c r="M1103" s="237"/>
      <c r="N1103" s="237"/>
      <c r="O1103" s="237"/>
      <c r="P1103" s="237"/>
      <c r="Q1103" s="217"/>
      <c r="R1103" s="217"/>
      <c r="S1103" s="162"/>
      <c r="T1103" s="162"/>
      <c r="U1103" s="162"/>
      <c r="V1103" s="162"/>
      <c r="W1103" s="162"/>
      <c r="X1103" s="162"/>
      <c r="Y1103" s="10"/>
      <c r="Z1103" s="10"/>
      <c r="AA1103" s="10"/>
      <c r="AB1103" s="10"/>
      <c r="AC1103" s="10"/>
      <c r="AD1103" s="40"/>
      <c r="AL1103" s="32"/>
      <c r="AM1103" s="32"/>
      <c r="AN1103" s="32"/>
      <c r="AO1103" s="32"/>
      <c r="AP1103" s="32"/>
      <c r="AQ1103" s="32"/>
      <c r="AR1103" s="32"/>
      <c r="AS1103" s="40"/>
      <c r="AT1103" s="40"/>
      <c r="AU1103" s="40"/>
      <c r="AV1103" s="40"/>
      <c r="AW1103" s="40"/>
      <c r="AX1103" s="40"/>
      <c r="AY1103" s="40"/>
      <c r="AZ1103" s="40"/>
      <c r="BA1103" s="40"/>
      <c r="BB1103" s="40"/>
      <c r="BC1103" s="40"/>
      <c r="BD1103" s="40"/>
      <c r="BE1103" s="40"/>
      <c r="BF1103" s="40"/>
      <c r="BG1103" s="40"/>
      <c r="BH1103" s="40"/>
      <c r="BI1103" s="40"/>
      <c r="BJ1103" s="40"/>
      <c r="BK1103" s="40"/>
      <c r="BL1103" s="40"/>
      <c r="BM1103" s="40"/>
      <c r="BN1103" s="40"/>
      <c r="BO1103" s="40"/>
      <c r="BP1103" s="40"/>
      <c r="BQ1103" s="40"/>
      <c r="BR1103" s="40"/>
      <c r="BS1103" s="40"/>
      <c r="BT1103" s="40"/>
      <c r="BU1103" s="40"/>
      <c r="BV1103" s="40"/>
      <c r="BW1103" s="40"/>
      <c r="BX1103" s="40"/>
      <c r="BY1103" s="40"/>
      <c r="BZ1103" s="40"/>
      <c r="CA1103" s="40"/>
      <c r="CB1103" s="40"/>
      <c r="CC1103" s="40"/>
      <c r="CD1103" s="32"/>
      <c r="CE1103" s="32"/>
      <c r="CF1103" s="32"/>
      <c r="CG1103" s="32"/>
      <c r="CH1103" s="32"/>
      <c r="CI1103" s="32"/>
      <c r="CJ1103" s="32"/>
      <c r="CK1103" s="32"/>
      <c r="CL1103" s="32"/>
      <c r="CM1103" s="32"/>
      <c r="CN1103" s="32"/>
      <c r="CO1103" s="32"/>
      <c r="CP1103" s="32"/>
      <c r="CQ1103" s="32"/>
      <c r="CR1103" s="32"/>
      <c r="CS1103" s="32"/>
      <c r="CT1103" s="32"/>
      <c r="CU1103" s="32"/>
      <c r="CV1103" s="32"/>
      <c r="CW1103" s="32"/>
      <c r="CX1103" s="32"/>
      <c r="CY1103" s="32"/>
      <c r="CZ1103" s="32"/>
      <c r="DA1103" s="32"/>
      <c r="DB1103" s="32"/>
      <c r="DC1103" s="32"/>
      <c r="DD1103" s="32"/>
      <c r="DE1103" s="32"/>
      <c r="DF1103" s="32"/>
      <c r="DG1103" s="32"/>
      <c r="DH1103" s="32"/>
      <c r="DI1103" s="32"/>
      <c r="DJ1103" s="32"/>
      <c r="DK1103" s="32"/>
      <c r="DL1103" s="32"/>
      <c r="DM1103" s="32"/>
      <c r="DN1103" s="32"/>
      <c r="DO1103" s="32"/>
      <c r="DP1103" s="32"/>
      <c r="DQ1103" s="32"/>
      <c r="DR1103" s="32"/>
      <c r="DS1103" s="32"/>
      <c r="DT1103" s="32"/>
      <c r="DU1103" s="32"/>
      <c r="DV1103" s="32"/>
      <c r="DW1103" s="32"/>
      <c r="DX1103" s="32"/>
      <c r="DY1103" s="32"/>
      <c r="DZ1103" s="32"/>
      <c r="EA1103" s="32"/>
      <c r="EB1103" s="32"/>
      <c r="EC1103" s="32"/>
      <c r="ED1103" s="32"/>
      <c r="EE1103" s="32"/>
      <c r="EF1103" s="32"/>
      <c r="EG1103" s="32"/>
      <c r="EH1103" s="32"/>
      <c r="EI1103" s="32"/>
      <c r="EJ1103" s="32"/>
      <c r="EK1103" s="32"/>
      <c r="EL1103" s="32"/>
      <c r="EM1103" s="32"/>
      <c r="EN1103" s="32"/>
      <c r="EO1103" s="32"/>
      <c r="EP1103" s="32"/>
      <c r="EQ1103" s="32"/>
      <c r="ER1103" s="32"/>
      <c r="ES1103" s="32"/>
      <c r="ET1103" s="32"/>
      <c r="EU1103" s="32"/>
      <c r="EV1103" s="32"/>
      <c r="EW1103" s="32"/>
      <c r="EX1103" s="32"/>
      <c r="EY1103" s="32"/>
      <c r="EZ1103" s="32"/>
      <c r="FA1103" s="32"/>
      <c r="FB1103" s="32"/>
      <c r="FC1103" s="32"/>
      <c r="FD1103" s="32"/>
      <c r="FE1103" s="32"/>
      <c r="FF1103" s="32"/>
      <c r="FG1103" s="32"/>
      <c r="FH1103" s="32"/>
      <c r="FI1103" s="32"/>
      <c r="FJ1103" s="32"/>
      <c r="FK1103" s="32"/>
      <c r="FL1103" s="32"/>
      <c r="FM1103" s="32"/>
      <c r="FN1103" s="32"/>
      <c r="FO1103" s="32"/>
      <c r="FP1103" s="32"/>
      <c r="FQ1103" s="32"/>
      <c r="FR1103" s="32"/>
      <c r="FS1103" s="32"/>
      <c r="FT1103" s="32"/>
      <c r="FU1103" s="32"/>
      <c r="FV1103" s="32"/>
      <c r="FW1103" s="32"/>
      <c r="FX1103" s="32"/>
      <c r="FY1103" s="32"/>
      <c r="FZ1103" s="32"/>
      <c r="GA1103" s="32"/>
      <c r="GB1103" s="32"/>
    </row>
    <row r="1104" spans="1:184" x14ac:dyDescent="0.25">
      <c r="A1104" s="10"/>
      <c r="C1104" s="238" t="s">
        <v>2432</v>
      </c>
      <c r="D1104" s="238"/>
      <c r="E1104" s="238"/>
      <c r="F1104" s="238"/>
      <c r="G1104" s="238"/>
      <c r="H1104" s="238"/>
      <c r="I1104" s="238"/>
      <c r="J1104" s="238"/>
      <c r="K1104" s="238"/>
      <c r="L1104" s="238"/>
      <c r="M1104" s="238"/>
      <c r="N1104" s="238"/>
      <c r="O1104" s="238"/>
      <c r="P1104" s="238"/>
      <c r="Q1104" s="217"/>
      <c r="R1104" s="217"/>
      <c r="S1104" s="162"/>
      <c r="T1104" s="162"/>
      <c r="U1104" s="162"/>
      <c r="V1104" s="162"/>
      <c r="W1104" s="162"/>
      <c r="X1104" s="162"/>
      <c r="Y1104" s="10"/>
      <c r="Z1104" s="10"/>
      <c r="AA1104" s="10"/>
      <c r="AB1104" s="10"/>
      <c r="AC1104" s="10"/>
      <c r="AD1104" s="40"/>
      <c r="AL1104" s="32"/>
      <c r="AM1104" s="32"/>
      <c r="AN1104" s="32"/>
      <c r="AO1104" s="32"/>
      <c r="AP1104" s="32"/>
      <c r="AQ1104" s="32"/>
      <c r="AR1104" s="32"/>
      <c r="AS1104" s="40"/>
      <c r="AT1104" s="40"/>
      <c r="AU1104" s="40"/>
      <c r="AV1104" s="40"/>
      <c r="AW1104" s="40"/>
      <c r="AX1104" s="40"/>
      <c r="AY1104" s="40"/>
      <c r="AZ1104" s="40"/>
      <c r="BA1104" s="40"/>
      <c r="BB1104" s="40"/>
      <c r="BC1104" s="40"/>
      <c r="BD1104" s="40"/>
      <c r="BE1104" s="40"/>
      <c r="BF1104" s="40"/>
      <c r="BG1104" s="40"/>
      <c r="BH1104" s="40"/>
      <c r="BI1104" s="40"/>
      <c r="BJ1104" s="40"/>
      <c r="BK1104" s="40"/>
      <c r="BL1104" s="40"/>
      <c r="BM1104" s="40"/>
      <c r="BN1104" s="40"/>
      <c r="BO1104" s="40"/>
      <c r="BP1104" s="40"/>
      <c r="BQ1104" s="40"/>
      <c r="BR1104" s="40"/>
      <c r="BS1104" s="40"/>
      <c r="BT1104" s="40"/>
      <c r="BU1104" s="40"/>
      <c r="BV1104" s="40"/>
      <c r="BW1104" s="40"/>
      <c r="BX1104" s="40"/>
      <c r="BY1104" s="40"/>
      <c r="BZ1104" s="40"/>
      <c r="CA1104" s="40"/>
      <c r="CB1104" s="40"/>
      <c r="CC1104" s="40"/>
      <c r="CD1104" s="32"/>
      <c r="CE1104" s="32"/>
      <c r="CF1104" s="32"/>
      <c r="CG1104" s="32"/>
      <c r="CH1104" s="32"/>
      <c r="CI1104" s="32"/>
      <c r="CJ1104" s="32"/>
      <c r="CK1104" s="32"/>
      <c r="CL1104" s="32"/>
      <c r="CM1104" s="32"/>
      <c r="CN1104" s="32"/>
      <c r="CO1104" s="32"/>
      <c r="CP1104" s="32"/>
      <c r="CQ1104" s="32"/>
      <c r="CR1104" s="32"/>
      <c r="CS1104" s="32"/>
      <c r="CT1104" s="32"/>
      <c r="CU1104" s="32"/>
      <c r="CV1104" s="32"/>
      <c r="CW1104" s="32"/>
      <c r="CX1104" s="32"/>
      <c r="CY1104" s="32"/>
      <c r="CZ1104" s="32"/>
      <c r="DA1104" s="32"/>
      <c r="DB1104" s="32"/>
      <c r="DC1104" s="32"/>
      <c r="DD1104" s="32"/>
      <c r="DE1104" s="32"/>
      <c r="DF1104" s="32"/>
      <c r="DG1104" s="32"/>
      <c r="DH1104" s="32"/>
      <c r="DI1104" s="32"/>
      <c r="DJ1104" s="32"/>
      <c r="DK1104" s="32"/>
      <c r="DL1104" s="32"/>
      <c r="DM1104" s="32"/>
      <c r="DN1104" s="32"/>
      <c r="DO1104" s="32"/>
      <c r="DP1104" s="32"/>
      <c r="DQ1104" s="32"/>
      <c r="DR1104" s="32"/>
      <c r="DS1104" s="32"/>
      <c r="DT1104" s="32"/>
      <c r="DU1104" s="32"/>
      <c r="DV1104" s="32"/>
      <c r="DW1104" s="32"/>
      <c r="DX1104" s="32"/>
      <c r="DY1104" s="32"/>
      <c r="DZ1104" s="32"/>
      <c r="EA1104" s="32"/>
      <c r="EB1104" s="32"/>
      <c r="EC1104" s="32"/>
      <c r="ED1104" s="32"/>
      <c r="EE1104" s="32"/>
      <c r="EF1104" s="32"/>
      <c r="EG1104" s="32"/>
      <c r="EH1104" s="32"/>
      <c r="EI1104" s="32"/>
      <c r="EJ1104" s="32"/>
      <c r="EK1104" s="32"/>
      <c r="EL1104" s="32"/>
      <c r="EM1104" s="32"/>
      <c r="EN1104" s="32"/>
      <c r="EO1104" s="32"/>
      <c r="EP1104" s="32"/>
      <c r="EQ1104" s="32"/>
      <c r="ER1104" s="32"/>
      <c r="ES1104" s="32"/>
      <c r="ET1104" s="32"/>
      <c r="EU1104" s="32"/>
      <c r="EV1104" s="32"/>
      <c r="EW1104" s="32"/>
      <c r="EX1104" s="32"/>
      <c r="EY1104" s="32"/>
      <c r="EZ1104" s="32"/>
      <c r="FA1104" s="32"/>
      <c r="FB1104" s="32"/>
      <c r="FC1104" s="32"/>
      <c r="FD1104" s="32"/>
      <c r="FE1104" s="32"/>
      <c r="FF1104" s="32"/>
      <c r="FG1104" s="32"/>
      <c r="FH1104" s="32"/>
      <c r="FI1104" s="32"/>
      <c r="FJ1104" s="32"/>
      <c r="FK1104" s="32"/>
      <c r="FL1104" s="32"/>
      <c r="FM1104" s="32"/>
      <c r="FN1104" s="32"/>
      <c r="FO1104" s="32"/>
      <c r="FP1104" s="32"/>
      <c r="FQ1104" s="32"/>
      <c r="FR1104" s="32"/>
      <c r="FS1104" s="32"/>
      <c r="FT1104" s="32"/>
      <c r="FU1104" s="32"/>
      <c r="FV1104" s="32"/>
      <c r="FW1104" s="32"/>
      <c r="FX1104" s="32"/>
      <c r="FY1104" s="32"/>
      <c r="FZ1104" s="32"/>
      <c r="GA1104" s="32"/>
      <c r="GB1104" s="32"/>
    </row>
    <row r="1105" spans="1:184" x14ac:dyDescent="0.25">
      <c r="A1105" s="10"/>
      <c r="L1105" s="168"/>
      <c r="M1105" s="168"/>
      <c r="N1105" s="168"/>
      <c r="O1105" s="168"/>
      <c r="P1105" s="168"/>
      <c r="Q1105" s="217"/>
      <c r="R1105" s="217"/>
      <c r="S1105" s="162"/>
      <c r="T1105" s="162"/>
      <c r="U1105" s="162"/>
      <c r="V1105" s="162"/>
      <c r="W1105" s="162"/>
      <c r="X1105" s="162"/>
      <c r="Y1105" s="10"/>
      <c r="Z1105" s="10"/>
      <c r="AA1105" s="10"/>
      <c r="AB1105" s="10"/>
      <c r="AC1105" s="10"/>
      <c r="AD1105" s="40"/>
      <c r="AL1105" s="32"/>
      <c r="AM1105" s="32"/>
      <c r="AN1105" s="32"/>
      <c r="AO1105" s="32"/>
      <c r="AP1105" s="32"/>
      <c r="AQ1105" s="32"/>
      <c r="AR1105" s="32"/>
      <c r="AS1105" s="40"/>
      <c r="AT1105" s="40"/>
      <c r="AU1105" s="40"/>
      <c r="AV1105" s="40"/>
      <c r="AW1105" s="40"/>
      <c r="AX1105" s="40"/>
      <c r="AY1105" s="40"/>
      <c r="AZ1105" s="40"/>
      <c r="BA1105" s="40"/>
      <c r="BB1105" s="40"/>
      <c r="BC1105" s="40"/>
      <c r="BD1105" s="40"/>
      <c r="BE1105" s="40"/>
      <c r="BF1105" s="40"/>
      <c r="BG1105" s="40"/>
      <c r="BH1105" s="40"/>
      <c r="BI1105" s="40"/>
      <c r="BJ1105" s="40"/>
      <c r="BK1105" s="40"/>
      <c r="BL1105" s="40"/>
      <c r="BM1105" s="40"/>
      <c r="BN1105" s="40"/>
      <c r="BO1105" s="40"/>
      <c r="BP1105" s="40"/>
      <c r="BQ1105" s="40"/>
      <c r="BR1105" s="40"/>
      <c r="BS1105" s="40"/>
      <c r="BT1105" s="40"/>
      <c r="BU1105" s="40"/>
      <c r="BV1105" s="40"/>
      <c r="BW1105" s="40"/>
      <c r="BX1105" s="40"/>
      <c r="BY1105" s="40"/>
      <c r="BZ1105" s="40"/>
      <c r="CA1105" s="40"/>
      <c r="CB1105" s="40"/>
      <c r="CC1105" s="40"/>
      <c r="CD1105" s="32"/>
      <c r="CE1105" s="32"/>
      <c r="CF1105" s="32"/>
      <c r="CG1105" s="32"/>
      <c r="CH1105" s="32"/>
      <c r="CI1105" s="32"/>
      <c r="CJ1105" s="32"/>
      <c r="CK1105" s="32"/>
      <c r="CL1105" s="32"/>
      <c r="CM1105" s="32"/>
      <c r="CN1105" s="32"/>
      <c r="CO1105" s="32"/>
      <c r="CP1105" s="32"/>
      <c r="CQ1105" s="32"/>
      <c r="CR1105" s="32"/>
      <c r="CS1105" s="32"/>
      <c r="CT1105" s="32"/>
      <c r="CU1105" s="32"/>
      <c r="CV1105" s="32"/>
      <c r="CW1105" s="32"/>
      <c r="CX1105" s="32"/>
      <c r="CY1105" s="32"/>
      <c r="CZ1105" s="32"/>
      <c r="DA1105" s="32"/>
      <c r="DB1105" s="32"/>
      <c r="DC1105" s="32"/>
      <c r="DD1105" s="32"/>
      <c r="DE1105" s="32"/>
      <c r="DF1105" s="32"/>
      <c r="DG1105" s="32"/>
      <c r="DH1105" s="32"/>
      <c r="DI1105" s="32"/>
      <c r="DJ1105" s="32"/>
      <c r="DK1105" s="32"/>
      <c r="DL1105" s="32"/>
      <c r="DM1105" s="32"/>
      <c r="DN1105" s="32"/>
      <c r="DO1105" s="32"/>
      <c r="DP1105" s="32"/>
      <c r="DQ1105" s="32"/>
      <c r="DR1105" s="32"/>
      <c r="DS1105" s="32"/>
      <c r="DT1105" s="32"/>
      <c r="DU1105" s="32"/>
      <c r="DV1105" s="32"/>
      <c r="DW1105" s="32"/>
      <c r="DX1105" s="32"/>
      <c r="DY1105" s="32"/>
      <c r="DZ1105" s="32"/>
      <c r="EA1105" s="32"/>
      <c r="EB1105" s="32"/>
      <c r="EC1105" s="32"/>
      <c r="ED1105" s="32"/>
      <c r="EE1105" s="32"/>
      <c r="EF1105" s="32"/>
      <c r="EG1105" s="32"/>
      <c r="EH1105" s="32"/>
      <c r="EI1105" s="32"/>
      <c r="EJ1105" s="32"/>
      <c r="EK1105" s="32"/>
      <c r="EL1105" s="32"/>
      <c r="EM1105" s="32"/>
      <c r="EN1105" s="32"/>
      <c r="EO1105" s="32"/>
      <c r="EP1105" s="32"/>
      <c r="EQ1105" s="32"/>
      <c r="ER1105" s="32"/>
      <c r="ES1105" s="32"/>
      <c r="ET1105" s="32"/>
      <c r="EU1105" s="32"/>
      <c r="EV1105" s="32"/>
      <c r="EW1105" s="32"/>
      <c r="EX1105" s="32"/>
      <c r="EY1105" s="32"/>
      <c r="EZ1105" s="32"/>
      <c r="FA1105" s="32"/>
      <c r="FB1105" s="32"/>
      <c r="FC1105" s="32"/>
      <c r="FD1105" s="32"/>
      <c r="FE1105" s="32"/>
      <c r="FF1105" s="32"/>
      <c r="FG1105" s="32"/>
      <c r="FH1105" s="32"/>
      <c r="FI1105" s="32"/>
      <c r="FJ1105" s="32"/>
      <c r="FK1105" s="32"/>
      <c r="FL1105" s="32"/>
      <c r="FM1105" s="32"/>
      <c r="FN1105" s="32"/>
      <c r="FO1105" s="32"/>
      <c r="FP1105" s="32"/>
      <c r="FQ1105" s="32"/>
      <c r="FR1105" s="32"/>
      <c r="FS1105" s="32"/>
      <c r="FT1105" s="32"/>
      <c r="FU1105" s="32"/>
      <c r="FV1105" s="32"/>
      <c r="FW1105" s="32"/>
      <c r="FX1105" s="32"/>
      <c r="FY1105" s="32"/>
      <c r="FZ1105" s="32"/>
      <c r="GA1105" s="32"/>
      <c r="GB1105" s="32"/>
    </row>
    <row r="1106" spans="1:184" x14ac:dyDescent="0.25">
      <c r="A1106" s="10"/>
      <c r="L1106" s="168"/>
      <c r="M1106" s="168"/>
      <c r="N1106" s="168"/>
      <c r="O1106" s="168"/>
      <c r="P1106" s="168"/>
      <c r="Q1106" s="217"/>
      <c r="R1106" s="217"/>
      <c r="S1106" s="162"/>
      <c r="T1106" s="162"/>
      <c r="U1106" s="162"/>
      <c r="V1106" s="162"/>
      <c r="W1106" s="162"/>
      <c r="X1106" s="162"/>
      <c r="Y1106" s="10"/>
      <c r="Z1106" s="10"/>
      <c r="AA1106" s="10"/>
      <c r="AB1106" s="10"/>
      <c r="AC1106" s="10"/>
      <c r="AD1106" s="40"/>
      <c r="AL1106" s="32"/>
      <c r="AM1106" s="32"/>
      <c r="AN1106" s="32"/>
      <c r="AO1106" s="32"/>
      <c r="AP1106" s="32"/>
      <c r="AQ1106" s="32"/>
      <c r="AR1106" s="32"/>
      <c r="AS1106" s="40"/>
      <c r="AT1106" s="40"/>
      <c r="AU1106" s="40"/>
      <c r="AV1106" s="40"/>
      <c r="AW1106" s="40"/>
      <c r="AX1106" s="40"/>
      <c r="AY1106" s="40"/>
      <c r="AZ1106" s="40"/>
      <c r="BA1106" s="40"/>
      <c r="BB1106" s="40"/>
      <c r="BC1106" s="40"/>
      <c r="BD1106" s="40"/>
      <c r="BE1106" s="40"/>
      <c r="BF1106" s="40"/>
      <c r="BG1106" s="40"/>
      <c r="BH1106" s="40"/>
      <c r="BI1106" s="40"/>
      <c r="BJ1106" s="40"/>
      <c r="BK1106" s="40"/>
      <c r="BL1106" s="40"/>
      <c r="BM1106" s="40"/>
      <c r="BN1106" s="40"/>
      <c r="BO1106" s="40"/>
      <c r="BP1106" s="40"/>
      <c r="BQ1106" s="40"/>
      <c r="BR1106" s="40"/>
      <c r="BS1106" s="40"/>
      <c r="BT1106" s="40"/>
      <c r="BU1106" s="40"/>
      <c r="BV1106" s="40"/>
      <c r="BW1106" s="40"/>
      <c r="BX1106" s="40"/>
      <c r="BY1106" s="40"/>
      <c r="BZ1106" s="40"/>
      <c r="CA1106" s="40"/>
      <c r="CB1106" s="40"/>
      <c r="CC1106" s="40"/>
      <c r="CD1106" s="32"/>
      <c r="CE1106" s="32"/>
      <c r="CF1106" s="32"/>
      <c r="CG1106" s="32"/>
      <c r="CH1106" s="32"/>
      <c r="CI1106" s="32"/>
      <c r="CJ1106" s="32"/>
      <c r="CK1106" s="32"/>
      <c r="CL1106" s="32"/>
      <c r="CM1106" s="32"/>
      <c r="CN1106" s="32"/>
      <c r="CO1106" s="32"/>
      <c r="CP1106" s="32"/>
      <c r="CQ1106" s="32"/>
      <c r="CR1106" s="32"/>
      <c r="CS1106" s="32"/>
      <c r="CT1106" s="32"/>
      <c r="CU1106" s="32"/>
      <c r="CV1106" s="32"/>
      <c r="CW1106" s="32"/>
      <c r="CX1106" s="32"/>
      <c r="CY1106" s="32"/>
      <c r="CZ1106" s="32"/>
      <c r="DA1106" s="32"/>
      <c r="DB1106" s="32"/>
      <c r="DC1106" s="32"/>
      <c r="DD1106" s="32"/>
      <c r="DE1106" s="32"/>
      <c r="DF1106" s="32"/>
      <c r="DG1106" s="32"/>
      <c r="DH1106" s="32"/>
      <c r="DI1106" s="32"/>
      <c r="DJ1106" s="32"/>
      <c r="DK1106" s="32"/>
      <c r="DL1106" s="32"/>
      <c r="DM1106" s="32"/>
      <c r="DN1106" s="32"/>
      <c r="DO1106" s="32"/>
      <c r="DP1106" s="32"/>
      <c r="DQ1106" s="32"/>
      <c r="DR1106" s="32"/>
      <c r="DS1106" s="32"/>
      <c r="DT1106" s="32"/>
      <c r="DU1106" s="32"/>
      <c r="DV1106" s="32"/>
      <c r="DW1106" s="32"/>
      <c r="DX1106" s="32"/>
      <c r="DY1106" s="32"/>
      <c r="DZ1106" s="32"/>
      <c r="EA1106" s="32"/>
      <c r="EB1106" s="32"/>
      <c r="EC1106" s="32"/>
      <c r="ED1106" s="32"/>
      <c r="EE1106" s="32"/>
      <c r="EF1106" s="32"/>
      <c r="EG1106" s="32"/>
      <c r="EH1106" s="32"/>
      <c r="EI1106" s="32"/>
      <c r="EJ1106" s="32"/>
      <c r="EK1106" s="32"/>
      <c r="EL1106" s="32"/>
      <c r="EM1106" s="32"/>
      <c r="EN1106" s="32"/>
      <c r="EO1106" s="32"/>
      <c r="EP1106" s="32"/>
      <c r="EQ1106" s="32"/>
      <c r="ER1106" s="32"/>
      <c r="ES1106" s="32"/>
      <c r="ET1106" s="32"/>
      <c r="EU1106" s="32"/>
      <c r="EV1106" s="32"/>
      <c r="EW1106" s="32"/>
      <c r="EX1106" s="32"/>
      <c r="EY1106" s="32"/>
      <c r="EZ1106" s="32"/>
      <c r="FA1106" s="32"/>
      <c r="FB1106" s="32"/>
      <c r="FC1106" s="32"/>
      <c r="FD1106" s="32"/>
      <c r="FE1106" s="32"/>
      <c r="FF1106" s="32"/>
      <c r="FG1106" s="32"/>
      <c r="FH1106" s="32"/>
      <c r="FI1106" s="32"/>
      <c r="FJ1106" s="32"/>
      <c r="FK1106" s="32"/>
      <c r="FL1106" s="32"/>
      <c r="FM1106" s="32"/>
      <c r="FN1106" s="32"/>
      <c r="FO1106" s="32"/>
      <c r="FP1106" s="32"/>
      <c r="FQ1106" s="32"/>
      <c r="FR1106" s="32"/>
      <c r="FS1106" s="32"/>
      <c r="FT1106" s="32"/>
      <c r="FU1106" s="32"/>
      <c r="FV1106" s="32"/>
      <c r="FW1106" s="32"/>
      <c r="FX1106" s="32"/>
      <c r="FY1106" s="32"/>
      <c r="FZ1106" s="32"/>
      <c r="GA1106" s="32"/>
      <c r="GB1106" s="32"/>
    </row>
    <row r="1107" spans="1:184" x14ac:dyDescent="0.25">
      <c r="A1107" s="10"/>
      <c r="L1107" s="168"/>
      <c r="M1107" s="168"/>
      <c r="N1107" s="168"/>
      <c r="O1107" s="168"/>
      <c r="P1107" s="168"/>
      <c r="Q1107" s="217"/>
      <c r="R1107" s="217"/>
      <c r="S1107" s="162"/>
      <c r="T1107" s="162"/>
      <c r="U1107" s="162"/>
      <c r="V1107" s="162"/>
      <c r="W1107" s="162"/>
      <c r="X1107" s="162"/>
      <c r="Y1107" s="10"/>
      <c r="Z1107" s="10"/>
      <c r="AA1107" s="10"/>
      <c r="AB1107" s="10"/>
      <c r="AC1107" s="10"/>
      <c r="AD1107" s="40"/>
      <c r="AL1107" s="32"/>
      <c r="AM1107" s="32"/>
      <c r="AN1107" s="32"/>
      <c r="AO1107" s="32"/>
      <c r="AP1107" s="32"/>
      <c r="AQ1107" s="32"/>
      <c r="AR1107" s="32"/>
      <c r="AS1107" s="40"/>
      <c r="AT1107" s="40"/>
      <c r="AU1107" s="40"/>
      <c r="AV1107" s="40"/>
      <c r="AW1107" s="40"/>
      <c r="AX1107" s="40"/>
      <c r="AY1107" s="40"/>
      <c r="AZ1107" s="40"/>
      <c r="BA1107" s="40"/>
      <c r="BB1107" s="40"/>
      <c r="BC1107" s="40"/>
      <c r="BD1107" s="40"/>
      <c r="BE1107" s="40"/>
      <c r="BF1107" s="40"/>
      <c r="BG1107" s="40"/>
      <c r="BH1107" s="40"/>
      <c r="BI1107" s="40"/>
      <c r="BJ1107" s="40"/>
      <c r="BK1107" s="40"/>
      <c r="BL1107" s="40"/>
      <c r="BM1107" s="40"/>
      <c r="BN1107" s="40"/>
      <c r="BO1107" s="40"/>
      <c r="BP1107" s="40"/>
      <c r="BQ1107" s="40"/>
      <c r="BR1107" s="40"/>
      <c r="BS1107" s="40"/>
      <c r="BT1107" s="40"/>
      <c r="BU1107" s="40"/>
      <c r="BV1107" s="40"/>
      <c r="BW1107" s="40"/>
      <c r="BX1107" s="40"/>
      <c r="BY1107" s="40"/>
      <c r="BZ1107" s="40"/>
      <c r="CA1107" s="40"/>
      <c r="CB1107" s="40"/>
      <c r="CC1107" s="40"/>
      <c r="CD1107" s="32"/>
      <c r="CE1107" s="32"/>
      <c r="CF1107" s="32"/>
      <c r="CG1107" s="32"/>
      <c r="CH1107" s="32"/>
      <c r="CI1107" s="32"/>
      <c r="CJ1107" s="32"/>
      <c r="CK1107" s="32"/>
      <c r="CL1107" s="32"/>
      <c r="CM1107" s="32"/>
      <c r="CN1107" s="32"/>
      <c r="CO1107" s="32"/>
      <c r="CP1107" s="32"/>
      <c r="CQ1107" s="32"/>
      <c r="CR1107" s="32"/>
      <c r="CS1107" s="32"/>
      <c r="CT1107" s="32"/>
      <c r="CU1107" s="32"/>
      <c r="CV1107" s="32"/>
      <c r="CW1107" s="32"/>
      <c r="CX1107" s="32"/>
      <c r="CY1107" s="32"/>
      <c r="CZ1107" s="32"/>
      <c r="DA1107" s="32"/>
      <c r="DB1107" s="32"/>
      <c r="DC1107" s="32"/>
      <c r="DD1107" s="32"/>
      <c r="DE1107" s="32"/>
      <c r="DF1107" s="32"/>
      <c r="DG1107" s="32"/>
      <c r="DH1107" s="32"/>
      <c r="DI1107" s="32"/>
      <c r="DJ1107" s="32"/>
      <c r="DK1107" s="32"/>
      <c r="DL1107" s="32"/>
      <c r="DM1107" s="32"/>
      <c r="DN1107" s="32"/>
      <c r="DO1107" s="32"/>
      <c r="DP1107" s="32"/>
      <c r="DQ1107" s="32"/>
      <c r="DR1107" s="32"/>
      <c r="DS1107" s="32"/>
      <c r="DT1107" s="32"/>
      <c r="DU1107" s="32"/>
      <c r="DV1107" s="32"/>
      <c r="DW1107" s="32"/>
      <c r="DX1107" s="32"/>
      <c r="DY1107" s="32"/>
      <c r="DZ1107" s="32"/>
      <c r="EA1107" s="32"/>
      <c r="EB1107" s="32"/>
      <c r="EC1107" s="32"/>
      <c r="ED1107" s="32"/>
      <c r="EE1107" s="32"/>
      <c r="EF1107" s="32"/>
      <c r="EG1107" s="32"/>
      <c r="EH1107" s="32"/>
      <c r="EI1107" s="32"/>
      <c r="EJ1107" s="32"/>
      <c r="EK1107" s="32"/>
      <c r="EL1107" s="32"/>
      <c r="EM1107" s="32"/>
      <c r="EN1107" s="32"/>
      <c r="EO1107" s="32"/>
      <c r="EP1107" s="32"/>
      <c r="EQ1107" s="32"/>
      <c r="ER1107" s="32"/>
      <c r="ES1107" s="32"/>
      <c r="ET1107" s="32"/>
      <c r="EU1107" s="32"/>
      <c r="EV1107" s="32"/>
      <c r="EW1107" s="32"/>
      <c r="EX1107" s="32"/>
      <c r="EY1107" s="32"/>
      <c r="EZ1107" s="32"/>
      <c r="FA1107" s="32"/>
      <c r="FB1107" s="32"/>
      <c r="FC1107" s="32"/>
      <c r="FD1107" s="32"/>
      <c r="FE1107" s="32"/>
      <c r="FF1107" s="32"/>
      <c r="FG1107" s="32"/>
      <c r="FH1107" s="32"/>
      <c r="FI1107" s="32"/>
      <c r="FJ1107" s="32"/>
      <c r="FK1107" s="32"/>
      <c r="FL1107" s="32"/>
      <c r="FM1107" s="32"/>
      <c r="FN1107" s="32"/>
      <c r="FO1107" s="32"/>
      <c r="FP1107" s="32"/>
      <c r="FQ1107" s="32"/>
      <c r="FR1107" s="32"/>
      <c r="FS1107" s="32"/>
      <c r="FT1107" s="32"/>
      <c r="FU1107" s="32"/>
      <c r="FV1107" s="32"/>
      <c r="FW1107" s="32"/>
      <c r="FX1107" s="32"/>
      <c r="FY1107" s="32"/>
      <c r="FZ1107" s="32"/>
      <c r="GA1107" s="32"/>
      <c r="GB1107" s="32"/>
    </row>
    <row r="1108" spans="1:184" x14ac:dyDescent="0.25">
      <c r="A1108" s="10"/>
      <c r="L1108" s="168"/>
      <c r="M1108" s="168"/>
      <c r="N1108" s="168"/>
      <c r="O1108" s="168"/>
      <c r="P1108" s="168"/>
      <c r="Q1108" s="217"/>
      <c r="R1108" s="217"/>
      <c r="S1108" s="162"/>
      <c r="T1108" s="162"/>
      <c r="U1108" s="162"/>
      <c r="V1108" s="162"/>
      <c r="W1108" s="162"/>
      <c r="X1108" s="162"/>
      <c r="Y1108" s="10"/>
      <c r="Z1108" s="10"/>
      <c r="AA1108" s="10"/>
      <c r="AB1108" s="10"/>
      <c r="AC1108" s="10"/>
      <c r="AD1108" s="40"/>
      <c r="AL1108" s="32"/>
      <c r="AM1108" s="32"/>
      <c r="AN1108" s="32"/>
      <c r="AO1108" s="32"/>
      <c r="AP1108" s="32"/>
      <c r="AQ1108" s="32"/>
      <c r="AR1108" s="32"/>
      <c r="AS1108" s="40"/>
      <c r="AT1108" s="40"/>
      <c r="AU1108" s="40"/>
      <c r="AV1108" s="40"/>
      <c r="AW1108" s="40"/>
      <c r="AX1108" s="40"/>
      <c r="AY1108" s="40"/>
      <c r="AZ1108" s="40"/>
      <c r="BA1108" s="40"/>
      <c r="BB1108" s="40"/>
      <c r="BC1108" s="40"/>
      <c r="BD1108" s="40"/>
      <c r="BE1108" s="40"/>
      <c r="BF1108" s="40"/>
      <c r="BG1108" s="40"/>
      <c r="BH1108" s="40"/>
      <c r="BI1108" s="40"/>
      <c r="BJ1108" s="40"/>
      <c r="BK1108" s="40"/>
      <c r="BL1108" s="40"/>
      <c r="BM1108" s="40"/>
      <c r="BN1108" s="40"/>
      <c r="BO1108" s="40"/>
      <c r="BP1108" s="40"/>
      <c r="BQ1108" s="40"/>
      <c r="BR1108" s="40"/>
      <c r="BS1108" s="40"/>
      <c r="BT1108" s="40"/>
      <c r="BU1108" s="40"/>
      <c r="BV1108" s="40"/>
      <c r="BW1108" s="40"/>
      <c r="BX1108" s="40"/>
      <c r="BY1108" s="40"/>
      <c r="BZ1108" s="40"/>
      <c r="CA1108" s="40"/>
      <c r="CB1108" s="40"/>
      <c r="CC1108" s="40"/>
      <c r="CD1108" s="32"/>
      <c r="CE1108" s="32"/>
      <c r="CF1108" s="32"/>
      <c r="CG1108" s="32"/>
      <c r="CH1108" s="32"/>
      <c r="CI1108" s="32"/>
      <c r="CJ1108" s="32"/>
      <c r="CK1108" s="32"/>
      <c r="CL1108" s="32"/>
      <c r="CM1108" s="32"/>
      <c r="CN1108" s="32"/>
      <c r="CO1108" s="32"/>
      <c r="CP1108" s="32"/>
      <c r="CQ1108" s="32"/>
      <c r="CR1108" s="32"/>
      <c r="CS1108" s="32"/>
      <c r="CT1108" s="32"/>
      <c r="CU1108" s="32"/>
      <c r="CV1108" s="32"/>
      <c r="CW1108" s="32"/>
      <c r="CX1108" s="32"/>
      <c r="CY1108" s="32"/>
      <c r="CZ1108" s="32"/>
      <c r="DA1108" s="32"/>
      <c r="DB1108" s="32"/>
      <c r="DC1108" s="32"/>
      <c r="DD1108" s="32"/>
      <c r="DE1108" s="32"/>
      <c r="DF1108" s="32"/>
      <c r="DG1108" s="32"/>
      <c r="DH1108" s="32"/>
      <c r="DI1108" s="32"/>
      <c r="DJ1108" s="32"/>
      <c r="DK1108" s="32"/>
      <c r="DL1108" s="32"/>
      <c r="DM1108" s="32"/>
      <c r="DN1108" s="32"/>
      <c r="DO1108" s="32"/>
      <c r="DP1108" s="32"/>
      <c r="DQ1108" s="32"/>
      <c r="DR1108" s="32"/>
      <c r="DS1108" s="32"/>
      <c r="DT1108" s="32"/>
      <c r="DU1108" s="32"/>
      <c r="DV1108" s="32"/>
      <c r="DW1108" s="32"/>
      <c r="DX1108" s="32"/>
      <c r="DY1108" s="32"/>
      <c r="DZ1108" s="32"/>
      <c r="EA1108" s="32"/>
      <c r="EB1108" s="32"/>
      <c r="EC1108" s="32"/>
      <c r="ED1108" s="32"/>
      <c r="EE1108" s="32"/>
      <c r="EF1108" s="32"/>
      <c r="EG1108" s="32"/>
      <c r="EH1108" s="32"/>
      <c r="EI1108" s="32"/>
      <c r="EJ1108" s="32"/>
      <c r="EK1108" s="32"/>
      <c r="EL1108" s="32"/>
      <c r="EM1108" s="32"/>
      <c r="EN1108" s="32"/>
      <c r="EO1108" s="32"/>
      <c r="EP1108" s="32"/>
      <c r="EQ1108" s="32"/>
      <c r="ER1108" s="32"/>
      <c r="ES1108" s="32"/>
      <c r="ET1108" s="32"/>
      <c r="EU1108" s="32"/>
      <c r="EV1108" s="32"/>
      <c r="EW1108" s="32"/>
      <c r="EX1108" s="32"/>
      <c r="EY1108" s="32"/>
      <c r="EZ1108" s="32"/>
      <c r="FA1108" s="32"/>
      <c r="FB1108" s="32"/>
      <c r="FC1108" s="32"/>
      <c r="FD1108" s="32"/>
      <c r="FE1108" s="32"/>
      <c r="FF1108" s="32"/>
      <c r="FG1108" s="32"/>
      <c r="FH1108" s="32"/>
      <c r="FI1108" s="32"/>
      <c r="FJ1108" s="32"/>
      <c r="FK1108" s="32"/>
      <c r="FL1108" s="32"/>
      <c r="FM1108" s="32"/>
      <c r="FN1108" s="32"/>
      <c r="FO1108" s="32"/>
      <c r="FP1108" s="32"/>
      <c r="FQ1108" s="32"/>
      <c r="FR1108" s="32"/>
      <c r="FS1108" s="32"/>
      <c r="FT1108" s="32"/>
      <c r="FU1108" s="32"/>
      <c r="FV1108" s="32"/>
      <c r="FW1108" s="32"/>
      <c r="FX1108" s="32"/>
      <c r="FY1108" s="32"/>
      <c r="FZ1108" s="32"/>
      <c r="GA1108" s="32"/>
      <c r="GB1108" s="32"/>
    </row>
    <row r="1109" spans="1:184" ht="45" customHeight="1" x14ac:dyDescent="0.25">
      <c r="A1109" s="10"/>
      <c r="L1109" s="168"/>
      <c r="M1109" s="168"/>
      <c r="N1109" s="168"/>
      <c r="O1109" s="168"/>
      <c r="P1109" s="168"/>
      <c r="Q1109" s="217"/>
      <c r="R1109" s="217"/>
      <c r="S1109" s="162"/>
      <c r="T1109" s="162"/>
      <c r="U1109" s="162"/>
      <c r="V1109" s="162"/>
      <c r="W1109" s="162"/>
      <c r="X1109" s="162"/>
      <c r="Y1109" s="10"/>
      <c r="Z1109" s="10"/>
      <c r="AA1109" s="10"/>
      <c r="AB1109" s="10"/>
      <c r="AC1109" s="10"/>
      <c r="AD1109" s="40"/>
      <c r="AL1109" s="32"/>
      <c r="AM1109" s="32"/>
      <c r="AN1109" s="32"/>
      <c r="AO1109" s="32"/>
      <c r="AP1109" s="32"/>
      <c r="AQ1109" s="32"/>
      <c r="AR1109" s="32"/>
      <c r="AS1109" s="40"/>
      <c r="AT1109" s="40"/>
      <c r="AU1109" s="40"/>
      <c r="AV1109" s="40"/>
      <c r="AW1109" s="40"/>
      <c r="AX1109" s="40"/>
      <c r="AY1109" s="40"/>
      <c r="AZ1109" s="40"/>
      <c r="BA1109" s="40"/>
      <c r="BB1109" s="40"/>
      <c r="BC1109" s="40"/>
      <c r="BD1109" s="40"/>
      <c r="BE1109" s="40"/>
      <c r="BF1109" s="40"/>
      <c r="BG1109" s="40"/>
      <c r="BH1109" s="40"/>
      <c r="BI1109" s="40"/>
      <c r="BJ1109" s="40"/>
      <c r="BK1109" s="40"/>
      <c r="BL1109" s="40"/>
      <c r="BM1109" s="40"/>
      <c r="BN1109" s="40"/>
      <c r="BO1109" s="40"/>
      <c r="BP1109" s="40"/>
      <c r="BQ1109" s="40"/>
      <c r="BR1109" s="40"/>
      <c r="BS1109" s="40"/>
      <c r="BT1109" s="40"/>
      <c r="BU1109" s="40"/>
      <c r="BV1109" s="40"/>
      <c r="BW1109" s="40"/>
      <c r="BX1109" s="40"/>
      <c r="BY1109" s="40"/>
      <c r="BZ1109" s="40"/>
      <c r="CA1109" s="40"/>
      <c r="CB1109" s="40"/>
      <c r="CC1109" s="40"/>
      <c r="CD1109" s="32"/>
      <c r="CE1109" s="32"/>
      <c r="CF1109" s="32"/>
      <c r="CG1109" s="32"/>
      <c r="CH1109" s="32"/>
      <c r="CI1109" s="32"/>
      <c r="CJ1109" s="32"/>
      <c r="CK1109" s="32"/>
      <c r="CL1109" s="32"/>
      <c r="CM1109" s="32"/>
      <c r="CN1109" s="32"/>
      <c r="CO1109" s="32"/>
      <c r="CP1109" s="32"/>
      <c r="CQ1109" s="32"/>
      <c r="CR1109" s="32"/>
      <c r="CS1109" s="32"/>
      <c r="CT1109" s="32"/>
      <c r="CU1109" s="32"/>
      <c r="CV1109" s="32"/>
      <c r="CW1109" s="32"/>
      <c r="CX1109" s="32"/>
      <c r="CY1109" s="32"/>
      <c r="CZ1109" s="32"/>
      <c r="DA1109" s="32"/>
      <c r="DB1109" s="32"/>
      <c r="DC1109" s="32"/>
      <c r="DD1109" s="32"/>
      <c r="DE1109" s="32"/>
      <c r="DF1109" s="32"/>
      <c r="DG1109" s="32"/>
      <c r="DH1109" s="32"/>
      <c r="DI1109" s="32"/>
      <c r="DJ1109" s="32"/>
      <c r="DK1109" s="32"/>
      <c r="DL1109" s="32"/>
      <c r="DM1109" s="32"/>
      <c r="DN1109" s="32"/>
      <c r="DO1109" s="32"/>
      <c r="DP1109" s="32"/>
      <c r="DQ1109" s="32"/>
      <c r="DR1109" s="32"/>
      <c r="DS1109" s="32"/>
      <c r="DT1109" s="32"/>
      <c r="DU1109" s="32"/>
      <c r="DV1109" s="32"/>
      <c r="DW1109" s="32"/>
      <c r="DX1109" s="32"/>
      <c r="DY1109" s="32"/>
      <c r="DZ1109" s="32"/>
      <c r="EA1109" s="32"/>
      <c r="EB1109" s="32"/>
      <c r="EC1109" s="32"/>
      <c r="ED1109" s="32"/>
      <c r="EE1109" s="32"/>
      <c r="EF1109" s="32"/>
      <c r="EG1109" s="32"/>
      <c r="EH1109" s="32"/>
      <c r="EI1109" s="32"/>
      <c r="EJ1109" s="32"/>
      <c r="EK1109" s="32"/>
      <c r="EL1109" s="32"/>
      <c r="EM1109" s="32"/>
      <c r="EN1109" s="32"/>
      <c r="EO1109" s="32"/>
      <c r="EP1109" s="32"/>
      <c r="EQ1109" s="32"/>
      <c r="ER1109" s="32"/>
      <c r="ES1109" s="32"/>
      <c r="ET1109" s="32"/>
      <c r="EU1109" s="32"/>
      <c r="EV1109" s="32"/>
      <c r="EW1109" s="32"/>
      <c r="EX1109" s="32"/>
      <c r="EY1109" s="32"/>
      <c r="EZ1109" s="32"/>
      <c r="FA1109" s="32"/>
      <c r="FB1109" s="32"/>
      <c r="FC1109" s="32"/>
      <c r="FD1109" s="32"/>
      <c r="FE1109" s="32"/>
      <c r="FF1109" s="32"/>
      <c r="FG1109" s="32"/>
      <c r="FH1109" s="32"/>
      <c r="FI1109" s="32"/>
      <c r="FJ1109" s="32"/>
      <c r="FK1109" s="32"/>
      <c r="FL1109" s="32"/>
      <c r="FM1109" s="32"/>
      <c r="FN1109" s="32"/>
      <c r="FO1109" s="32"/>
      <c r="FP1109" s="32"/>
      <c r="FQ1109" s="32"/>
      <c r="FR1109" s="32"/>
      <c r="FS1109" s="32"/>
      <c r="FT1109" s="32"/>
      <c r="FU1109" s="32"/>
      <c r="FV1109" s="32"/>
      <c r="FW1109" s="32"/>
      <c r="FX1109" s="32"/>
      <c r="FY1109" s="32"/>
      <c r="FZ1109" s="32"/>
      <c r="GA1109" s="32"/>
      <c r="GB1109" s="32"/>
    </row>
    <row r="1140" spans="1:184" x14ac:dyDescent="0.25">
      <c r="A1140" s="32"/>
      <c r="B1140" s="32"/>
      <c r="C1140" s="40" t="s">
        <v>2398</v>
      </c>
      <c r="D1140" s="32"/>
      <c r="E1140" s="32"/>
      <c r="F1140" s="32"/>
      <c r="G1140" s="32"/>
      <c r="H1140" s="32"/>
      <c r="I1140" s="32"/>
      <c r="J1140" s="32"/>
      <c r="K1140" s="32"/>
      <c r="L1140" s="32"/>
      <c r="M1140" s="32"/>
      <c r="N1140" s="32"/>
      <c r="O1140" s="32"/>
      <c r="P1140" s="32"/>
      <c r="Q1140" s="32"/>
      <c r="R1140" s="32"/>
      <c r="S1140" s="32"/>
      <c r="T1140" s="32"/>
      <c r="U1140" s="32"/>
      <c r="V1140" s="32"/>
      <c r="W1140" s="32"/>
      <c r="X1140" s="32"/>
      <c r="Y1140" s="32"/>
      <c r="Z1140" s="32"/>
      <c r="AA1140" s="32"/>
      <c r="AB1140" s="32"/>
      <c r="AC1140" s="32"/>
      <c r="AD1140" s="32"/>
      <c r="AE1140" s="32"/>
      <c r="AF1140" s="32"/>
      <c r="AG1140" s="32"/>
      <c r="AH1140" s="32"/>
      <c r="AI1140" s="32"/>
      <c r="AJ1140" s="32"/>
      <c r="AK1140" s="32"/>
      <c r="AL1140" s="32"/>
      <c r="AM1140" s="32"/>
      <c r="AN1140" s="32"/>
      <c r="AO1140" s="32"/>
      <c r="AP1140" s="32"/>
      <c r="AQ1140" s="32"/>
      <c r="AR1140" s="32"/>
      <c r="AS1140" s="32"/>
      <c r="AT1140" s="32"/>
      <c r="AU1140" s="32"/>
      <c r="AV1140" s="32"/>
      <c r="AW1140" s="32"/>
      <c r="AX1140" s="32"/>
      <c r="AY1140" s="32"/>
      <c r="AZ1140" s="32"/>
      <c r="BA1140" s="32"/>
      <c r="BB1140" s="32"/>
      <c r="BC1140" s="32"/>
      <c r="BD1140" s="32"/>
      <c r="BE1140" s="32"/>
      <c r="BF1140" s="32"/>
      <c r="BG1140" s="32"/>
      <c r="BH1140" s="32"/>
      <c r="BI1140" s="32"/>
      <c r="BJ1140" s="32"/>
      <c r="BK1140" s="32"/>
      <c r="BL1140" s="32"/>
      <c r="BM1140" s="32"/>
      <c r="BN1140" s="32"/>
      <c r="BO1140" s="32"/>
      <c r="BP1140" s="32"/>
      <c r="BQ1140" s="32"/>
      <c r="BR1140" s="32"/>
      <c r="BS1140" s="32"/>
      <c r="BT1140" s="32"/>
      <c r="BU1140" s="32"/>
      <c r="BV1140" s="32"/>
      <c r="BW1140" s="32"/>
      <c r="BX1140" s="32"/>
      <c r="BY1140" s="32"/>
      <c r="BZ1140" s="32"/>
      <c r="CA1140" s="32"/>
      <c r="CB1140" s="32"/>
      <c r="CC1140" s="32"/>
      <c r="CD1140" s="32"/>
      <c r="CE1140" s="32"/>
      <c r="CF1140" s="32"/>
      <c r="CG1140" s="32"/>
      <c r="CH1140" s="32"/>
      <c r="CI1140" s="32"/>
      <c r="CJ1140" s="32"/>
      <c r="CK1140" s="32"/>
      <c r="CL1140" s="32"/>
      <c r="CM1140" s="32"/>
      <c r="CN1140" s="32"/>
      <c r="CO1140" s="32"/>
      <c r="CP1140" s="32"/>
      <c r="CQ1140" s="32"/>
      <c r="CR1140" s="32"/>
      <c r="CS1140" s="32"/>
      <c r="CT1140" s="32"/>
      <c r="CU1140" s="32"/>
      <c r="CV1140" s="32"/>
      <c r="CW1140" s="32"/>
      <c r="CX1140" s="32"/>
      <c r="CY1140" s="32"/>
      <c r="CZ1140" s="32"/>
      <c r="DA1140" s="32"/>
      <c r="DB1140" s="32"/>
      <c r="DC1140" s="32"/>
      <c r="DD1140" s="32"/>
      <c r="DE1140" s="32"/>
      <c r="DF1140" s="32"/>
      <c r="DG1140" s="32"/>
      <c r="DH1140" s="32"/>
      <c r="DI1140" s="32"/>
      <c r="DJ1140" s="32"/>
      <c r="DK1140" s="32"/>
      <c r="DL1140" s="32"/>
      <c r="DM1140" s="32"/>
      <c r="DN1140" s="32"/>
      <c r="DO1140" s="32"/>
      <c r="DP1140" s="32"/>
      <c r="DQ1140" s="32"/>
      <c r="DR1140" s="32"/>
      <c r="DS1140" s="32"/>
      <c r="DT1140" s="32"/>
      <c r="DU1140" s="32"/>
      <c r="DV1140" s="32"/>
      <c r="DW1140" s="32"/>
      <c r="DX1140" s="32"/>
      <c r="DY1140" s="32"/>
      <c r="DZ1140" s="32"/>
      <c r="EA1140" s="32"/>
      <c r="EB1140" s="32"/>
      <c r="EC1140" s="32"/>
      <c r="ED1140" s="32"/>
      <c r="EE1140" s="32"/>
      <c r="EF1140" s="32"/>
      <c r="EG1140" s="32"/>
      <c r="EH1140" s="32"/>
      <c r="EI1140" s="32"/>
      <c r="EJ1140" s="32"/>
      <c r="EK1140" s="32"/>
      <c r="EL1140" s="32"/>
      <c r="EM1140" s="32"/>
      <c r="EN1140" s="32"/>
      <c r="EO1140" s="32"/>
      <c r="EP1140" s="32"/>
      <c r="EQ1140" s="32"/>
      <c r="ER1140" s="32"/>
      <c r="ES1140" s="32"/>
      <c r="ET1140" s="32"/>
      <c r="EU1140" s="32"/>
      <c r="EV1140" s="32"/>
      <c r="EW1140" s="32"/>
      <c r="EX1140" s="32"/>
      <c r="EY1140" s="32"/>
      <c r="EZ1140" s="32"/>
      <c r="FA1140" s="32"/>
      <c r="FB1140" s="32"/>
      <c r="FC1140" s="32"/>
      <c r="FD1140" s="32"/>
      <c r="FE1140" s="32"/>
      <c r="FF1140" s="32"/>
      <c r="FG1140" s="32"/>
      <c r="FH1140" s="32"/>
      <c r="FI1140" s="32"/>
      <c r="FJ1140" s="32"/>
      <c r="FK1140" s="32"/>
      <c r="FL1140" s="32"/>
      <c r="FM1140" s="32"/>
      <c r="FN1140" s="32"/>
      <c r="FO1140" s="32"/>
      <c r="FP1140" s="32"/>
      <c r="FQ1140" s="32"/>
      <c r="FR1140" s="32"/>
      <c r="FS1140" s="32"/>
      <c r="FT1140" s="32"/>
      <c r="FU1140" s="32"/>
      <c r="FV1140" s="32"/>
      <c r="FW1140" s="32"/>
      <c r="FX1140" s="32"/>
      <c r="FY1140" s="32"/>
      <c r="FZ1140" s="32"/>
      <c r="GA1140" s="32"/>
      <c r="GB1140" s="32"/>
    </row>
  </sheetData>
  <sheetProtection password="E8CF" sheet="1" objects="1" scenarios="1" selectLockedCells="1"/>
  <sortState ref="A5:AJ974">
    <sortCondition ref="A5:A974"/>
    <sortCondition ref="B5:B974"/>
  </sortState>
  <mergeCells count="130">
    <mergeCell ref="FQ2:FS2"/>
    <mergeCell ref="T1089:V1089"/>
    <mergeCell ref="D2:F2"/>
    <mergeCell ref="GQ11:GQ13"/>
    <mergeCell ref="G2:J2"/>
    <mergeCell ref="Q2:R2"/>
    <mergeCell ref="S2:X2"/>
    <mergeCell ref="K2:O2"/>
    <mergeCell ref="GO20:GP20"/>
    <mergeCell ref="GJ20:GK20"/>
    <mergeCell ref="GM20:GN20"/>
    <mergeCell ref="GH20:GI20"/>
    <mergeCell ref="GE20:GF20"/>
    <mergeCell ref="GE21:GF21"/>
    <mergeCell ref="GH21:GI21"/>
    <mergeCell ref="C1074:D1074"/>
    <mergeCell ref="E1074:F1074"/>
    <mergeCell ref="G1074:H1074"/>
    <mergeCell ref="I1074:J1074"/>
    <mergeCell ref="K1074:M1074"/>
    <mergeCell ref="K1075:M1075"/>
    <mergeCell ref="N1074:P1074"/>
    <mergeCell ref="N1075:P1075"/>
    <mergeCell ref="GJ21:GK21"/>
    <mergeCell ref="GE1:GT1"/>
    <mergeCell ref="GM3:GN4"/>
    <mergeCell ref="GF3:GH3"/>
    <mergeCell ref="GJ15:GK15"/>
    <mergeCell ref="GL15:GN15"/>
    <mergeCell ref="GL4:GL5"/>
    <mergeCell ref="GH4:GK4"/>
    <mergeCell ref="GL11:GL13"/>
    <mergeCell ref="GM11:GM13"/>
    <mergeCell ref="GN11:GN13"/>
    <mergeCell ref="GE9:GK9"/>
    <mergeCell ref="GR11:GR13"/>
    <mergeCell ref="GS11:GS13"/>
    <mergeCell ref="GO3:GT4"/>
    <mergeCell ref="GP9:GS9"/>
    <mergeCell ref="GO15:GS15"/>
    <mergeCell ref="GI3:GJ3"/>
    <mergeCell ref="GK3:GL3"/>
    <mergeCell ref="GM21:GN21"/>
    <mergeCell ref="GO21:GP21"/>
    <mergeCell ref="GR21:GS21"/>
    <mergeCell ref="GE2:GT2"/>
    <mergeCell ref="GE15:GI15"/>
    <mergeCell ref="GL9:GO9"/>
    <mergeCell ref="GE4:GG4"/>
    <mergeCell ref="GR20:GS20"/>
    <mergeCell ref="GO11:GO13"/>
    <mergeCell ref="GP11:GP13"/>
    <mergeCell ref="GI17:GI19"/>
    <mergeCell ref="GE12:GK12"/>
    <mergeCell ref="GF17:GF19"/>
    <mergeCell ref="GE17:GE19"/>
    <mergeCell ref="GH17:GH19"/>
    <mergeCell ref="GG17:GG19"/>
    <mergeCell ref="GJ18:GS18"/>
    <mergeCell ref="CY2:DD2"/>
    <mergeCell ref="DE2:DJ2"/>
    <mergeCell ref="DK2:DO2"/>
    <mergeCell ref="DP2:DU2"/>
    <mergeCell ref="CQ2:CX2"/>
    <mergeCell ref="FL2:FP2"/>
    <mergeCell ref="DV2:EA2"/>
    <mergeCell ref="EB2:EG2"/>
    <mergeCell ref="EH2:EM2"/>
    <mergeCell ref="EN2:ES2"/>
    <mergeCell ref="ET2:EY2"/>
    <mergeCell ref="EZ2:FE2"/>
    <mergeCell ref="FF2:FK2"/>
    <mergeCell ref="AF2:AK2"/>
    <mergeCell ref="Y2:AE2"/>
    <mergeCell ref="AL2:AT2"/>
    <mergeCell ref="AV2:AX2"/>
    <mergeCell ref="AY2:BD2"/>
    <mergeCell ref="CJ2:CP2"/>
    <mergeCell ref="CB2:CI2"/>
    <mergeCell ref="BT2:CA2"/>
    <mergeCell ref="BL2:BS2"/>
    <mergeCell ref="BE2:BK2"/>
    <mergeCell ref="G1090:H1090"/>
    <mergeCell ref="G1091:H1091"/>
    <mergeCell ref="I1085:M1085"/>
    <mergeCell ref="D1076:D1078"/>
    <mergeCell ref="E1076:J1077"/>
    <mergeCell ref="K1076:P1077"/>
    <mergeCell ref="C1075:J1075"/>
    <mergeCell ref="C1076:C1078"/>
    <mergeCell ref="C1099:I1099"/>
    <mergeCell ref="J1099:P1099"/>
    <mergeCell ref="C1097:E1097"/>
    <mergeCell ref="C1098:I1098"/>
    <mergeCell ref="J1098:P1098"/>
    <mergeCell ref="J1086:K1086"/>
    <mergeCell ref="J1087:K1087"/>
    <mergeCell ref="J1088:K1088"/>
    <mergeCell ref="J1089:K1089"/>
    <mergeCell ref="J1090:K1090"/>
    <mergeCell ref="J1091:K1091"/>
    <mergeCell ref="L1086:M1086"/>
    <mergeCell ref="L1087:M1087"/>
    <mergeCell ref="L1088:M1088"/>
    <mergeCell ref="L1089:M1089"/>
    <mergeCell ref="L1090:M1090"/>
    <mergeCell ref="C1101:P1101"/>
    <mergeCell ref="C1100:P1100"/>
    <mergeCell ref="C1104:P1104"/>
    <mergeCell ref="R1085:AA1085"/>
    <mergeCell ref="C1102:P1103"/>
    <mergeCell ref="C1073:P1073"/>
    <mergeCell ref="C1095:E1095"/>
    <mergeCell ref="F1095:H1095"/>
    <mergeCell ref="I1095:K1095"/>
    <mergeCell ref="L1095:N1095"/>
    <mergeCell ref="O1095:P1095"/>
    <mergeCell ref="N1085:P1085"/>
    <mergeCell ref="C1094:E1094"/>
    <mergeCell ref="F1094:H1094"/>
    <mergeCell ref="I1094:K1094"/>
    <mergeCell ref="L1094:N1094"/>
    <mergeCell ref="O1094:P1094"/>
    <mergeCell ref="C1093:P1093"/>
    <mergeCell ref="L1091:M1091"/>
    <mergeCell ref="C1085:H1085"/>
    <mergeCell ref="G1086:H1086"/>
    <mergeCell ref="G1087:H1087"/>
    <mergeCell ref="G1088:H1088"/>
    <mergeCell ref="G1089:H1089"/>
  </mergeCells>
  <conditionalFormatting sqref="GL20:GL21 GQ20:GQ21">
    <cfRule type="cellIs" dxfId="6" priority="6" operator="lessThan">
      <formula>0</formula>
    </cfRule>
    <cfRule type="cellIs" dxfId="5" priority="7" operator="greaterThan">
      <formula>0</formula>
    </cfRule>
  </conditionalFormatting>
  <conditionalFormatting sqref="GM6:GN6">
    <cfRule type="cellIs" dxfId="4" priority="4" operator="lessThan">
      <formula>0</formula>
    </cfRule>
    <cfRule type="cellIs" dxfId="3" priority="5" operator="greaterThan">
      <formula>0</formula>
    </cfRule>
  </conditionalFormatting>
  <conditionalFormatting sqref="AD4:AD986">
    <cfRule type="cellIs" dxfId="2" priority="3" operator="lessThan">
      <formula>0</formula>
    </cfRule>
  </conditionalFormatting>
  <conditionalFormatting sqref="G1087:H1091">
    <cfRule type="cellIs" dxfId="1" priority="2" operator="lessThan">
      <formula>0</formula>
    </cfRule>
  </conditionalFormatting>
  <conditionalFormatting sqref="O1079:P1083">
    <cfRule type="cellIs" dxfId="0" priority="1" operator="lessThan">
      <formula>0</formula>
    </cfRule>
  </conditionalFormatting>
  <dataValidations count="2">
    <dataValidation type="list" allowBlank="1" showInputMessage="1" showErrorMessage="1" sqref="GF3:GH3">
      <formula1>$B$4:$B$4</formula1>
    </dataValidation>
    <dataValidation type="list" allowBlank="1" showInputMessage="1" showErrorMessage="1" sqref="E1074">
      <formula1>$B$4:$B$1066</formula1>
    </dataValidation>
  </dataValidations>
  <pageMargins left="0.23622047244094491" right="0.19685039370078741" top="0.43307086614173229" bottom="0.59055118110236227" header="0.27559055118110237" footer="0.51181102362204722"/>
  <pageSetup paperSize="9" scale="5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İL-İLÇE RAPOR</vt:lpstr>
      <vt:lpstr>'İL-İLÇE RAPOR'!Yazdırma_Alanı</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Tuncay MORKOC</dc:creator>
  <cp:lastModifiedBy>t</cp:lastModifiedBy>
  <cp:lastPrinted>2016-06-16T13:32:32Z</cp:lastPrinted>
  <dcterms:created xsi:type="dcterms:W3CDTF">2015-03-19T08:04:37Z</dcterms:created>
  <dcterms:modified xsi:type="dcterms:W3CDTF">2016-06-22T05:58:09Z</dcterms:modified>
</cp:coreProperties>
</file>